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fileSharing readOnlyRecommended="1"/>
  <workbookPr filterPrivacy="1" codeName="ThisWorkbook"/>
  <xr:revisionPtr revIDLastSave="15" documentId="13_ncr:1_{BC5AB374-F7F2-4383-9E74-3134366384D2}" xr6:coauthVersionLast="47" xr6:coauthVersionMax="47" xr10:uidLastSave="{274D2CA3-8E71-403B-8F0B-ACE754BC79CA}"/>
  <bookViews>
    <workbookView xWindow="-98" yWindow="-98" windowWidth="21795" windowHeight="13875" firstSheet="13" xr2:uid="{92A70B3A-3647-4DF6-8088-959FDC28800B}"/>
  </bookViews>
  <sheets>
    <sheet name="Cover" sheetId="25" r:id="rId1"/>
    <sheet name="Conceptual model" sheetId="26" r:id="rId2"/>
    <sheet name="Controls" sheetId="4" r:id="rId3"/>
    <sheet name="Inputs--&gt;" sheetId="19" r:id="rId4"/>
    <sheet name="Inputs1" sheetId="22" r:id="rId5"/>
    <sheet name="Inputs2" sheetId="23" r:id="rId6"/>
    <sheet name="Model coeffs" sheetId="5" r:id="rId7"/>
    <sheet name="Costs" sheetId="6" r:id="rId8"/>
    <sheet name="Cost drivers" sheetId="8" r:id="rId9"/>
    <sheet name="Outputs--&gt;" sheetId="20" r:id="rId10"/>
    <sheet name="Modelled costs" sheetId="10" r:id="rId11"/>
    <sheet name="Efficiency" sheetId="11" r:id="rId12"/>
    <sheet name="Final allowances" sheetId="12" r:id="rId13"/>
    <sheet name="Interface" sheetId="28" r:id="rId14"/>
  </sheets>
  <definedNames>
    <definedName name="____net1" localSheetId="1" hidden="1">{"NET",#N/A,FALSE,"401C11"}</definedName>
    <definedName name="____net1" localSheetId="2" hidden="1">{"NET",#N/A,FALSE,"401C11"}</definedName>
    <definedName name="____net1" localSheetId="8" hidden="1">{"NET",#N/A,FALSE,"401C11"}</definedName>
    <definedName name="____net1" localSheetId="7" hidden="1">{"NET",#N/A,FALSE,"401C11"}</definedName>
    <definedName name="____net1" localSheetId="0" hidden="1">{"NET",#N/A,FALSE,"401C11"}</definedName>
    <definedName name="____net1" localSheetId="11" hidden="1">{"NET",#N/A,FALSE,"401C11"}</definedName>
    <definedName name="____net1" localSheetId="3" hidden="1">{"NET",#N/A,FALSE,"401C11"}</definedName>
    <definedName name="____net1" localSheetId="6" hidden="1">{"NET",#N/A,FALSE,"401C11"}</definedName>
    <definedName name="____net1" localSheetId="10" hidden="1">{"NET",#N/A,FALSE,"401C11"}</definedName>
    <definedName name="____net1" localSheetId="9" hidden="1">{"NET",#N/A,FALSE,"401C11"}</definedName>
    <definedName name="____net1" hidden="1">{"NET",#N/A,FALSE,"401C11"}</definedName>
    <definedName name="__123Graph_A" localSheetId="1" hidden="1">#REF!</definedName>
    <definedName name="__123Graph_A" localSheetId="0" hidden="1">#REF!</definedName>
    <definedName name="__123Graph_A" hidden="1">#REF!</definedName>
    <definedName name="__123Graph_B" localSheetId="1" hidden="1">#REF!</definedName>
    <definedName name="__123Graph_B" localSheetId="0" hidden="1">#REF!</definedName>
    <definedName name="__123Graph_B" hidden="1">#REF!</definedName>
    <definedName name="__123Graph_C" localSheetId="1" hidden="1">#REF!</definedName>
    <definedName name="__123Graph_C" localSheetId="0" hidden="1">#REF!</definedName>
    <definedName name="__123Graph_C" hidden="1">#REF!</definedName>
    <definedName name="__123Graph_X" localSheetId="1" hidden="1">#REF!</definedName>
    <definedName name="__123Graph_X" localSheetId="0" hidden="1">#REF!</definedName>
    <definedName name="__123Graph_X" hidden="1">#REF!</definedName>
    <definedName name="__net1" localSheetId="1" hidden="1">{"NET",#N/A,FALSE,"401C11"}</definedName>
    <definedName name="__net1" localSheetId="2" hidden="1">{"NET",#N/A,FALSE,"401C11"}</definedName>
    <definedName name="__net1" localSheetId="8" hidden="1">{"NET",#N/A,FALSE,"401C11"}</definedName>
    <definedName name="__net1" localSheetId="7" hidden="1">{"NET",#N/A,FALSE,"401C11"}</definedName>
    <definedName name="__net1" localSheetId="0" hidden="1">{"NET",#N/A,FALSE,"401C11"}</definedName>
    <definedName name="__net1" localSheetId="11" hidden="1">{"NET",#N/A,FALSE,"401C11"}</definedName>
    <definedName name="__net1" localSheetId="3" hidden="1">{"NET",#N/A,FALSE,"401C11"}</definedName>
    <definedName name="__net1" localSheetId="6" hidden="1">{"NET",#N/A,FALSE,"401C11"}</definedName>
    <definedName name="__net1" localSheetId="10" hidden="1">{"NET",#N/A,FALSE,"401C11"}</definedName>
    <definedName name="__net1" localSheetId="9" hidden="1">{"NET",#N/A,FALSE,"401C11"}</definedName>
    <definedName name="__net1" hidden="1">{"NET",#N/A,FALSE,"401C11"}</definedName>
    <definedName name="_1___Data_table_for_graph___Leakage___AR4__AR3__AR2__AR1_and_Ofwat_leakage_targets" localSheetId="1">#REF!</definedName>
    <definedName name="_1___Data_table_for_graph___Leakage___AR4__AR3__AR2__AR1_and_Ofwat_leakage_targets" localSheetId="0">#REF!</definedName>
    <definedName name="_1___Data_table_for_graph___Leakage___AR4__AR3__AR2__AR1_and_Ofwat_leakage_targets">#REF!</definedName>
    <definedName name="_1__Data_table_for_graph___meter_penetration___AR4__AR3__AR2__and_AR1" localSheetId="1">#REF!</definedName>
    <definedName name="_1__Data_table_for_graph___meter_penetration___AR4__AR3__AR2__and_AR1" localSheetId="0">#REF!</definedName>
    <definedName name="_1__Data_table_for_graph___meter_penetration___AR4__AR3__AR2__and_AR1">#REF!</definedName>
    <definedName name="_1__Graph___meter_penetration___AR4__AR3__AR2__and_AR1" localSheetId="1">#REF!</definedName>
    <definedName name="_1__Graph___meter_penetration___AR4__AR3__AR2__and_AR1" localSheetId="0">#REF!</definedName>
    <definedName name="_1__Graph___meter_penetration___AR4__AR3__AR2__and_AR1">#REF!</definedName>
    <definedName name="_1_0__123Grap" localSheetId="1" hidden="1">#REF!</definedName>
    <definedName name="_1_0__123Grap" localSheetId="0" hidden="1">#REF!</definedName>
    <definedName name="_1_0__123Grap" hidden="1">#REF!</definedName>
    <definedName name="_1_123Grap" localSheetId="1" hidden="1">#REF!</definedName>
    <definedName name="_1_123Grap" localSheetId="0" hidden="1">#REF!</definedName>
    <definedName name="_1_123Grap" hidden="1">#REF!</definedName>
    <definedName name="_123Graph_F" localSheetId="1" hidden="1">#REF!</definedName>
    <definedName name="_123Graph_F" localSheetId="0" hidden="1">#REF!</definedName>
    <definedName name="_123Graph_F" hidden="1">#REF!</definedName>
    <definedName name="_1st_model_column_flag">#REF!</definedName>
    <definedName name="_2__Graph___Leakage_AR4__AR3__AR2__AR1_and_Ofwat_leakage_targets" localSheetId="1">#REF!</definedName>
    <definedName name="_2__Graph___Leakage_AR4__AR3__AR2__AR1_and_Ofwat_leakage_targets" localSheetId="0">#REF!</definedName>
    <definedName name="_2__Graph___Leakage_AR4__AR3__AR2__AR1_and_Ofwat_leakage_targets">#REF!</definedName>
    <definedName name="_2__Graph___meter_penetration___AR4__AR3__AR2__and_AR1" localSheetId="1">#REF!</definedName>
    <definedName name="_2__Graph___meter_penetration___AR4__AR3__AR2__and_AR1" localSheetId="0">#REF!</definedName>
    <definedName name="_2__Graph___meter_penetration___AR4__AR3__AR2__and_AR1">#REF!</definedName>
    <definedName name="_2_0__123Grap" localSheetId="1" hidden="1">#REF!</definedName>
    <definedName name="_2_0__123Grap" localSheetId="2" hidden="1">#REF!</definedName>
    <definedName name="_2_0__123Grap" localSheetId="8" hidden="1">#REF!</definedName>
    <definedName name="_2_0__123Grap" localSheetId="0" hidden="1">#REF!</definedName>
    <definedName name="_2_0__123Grap" localSheetId="11" hidden="1">#REF!</definedName>
    <definedName name="_2_0__123Grap" localSheetId="10" hidden="1">#REF!</definedName>
    <definedName name="_2_0__123Grap" hidden="1">#REF!</definedName>
    <definedName name="_2_123Grap" localSheetId="1" hidden="1">#REF!</definedName>
    <definedName name="_2_123Grap" localSheetId="2" hidden="1">#REF!</definedName>
    <definedName name="_2_123Grap" localSheetId="8" hidden="1">#REF!</definedName>
    <definedName name="_2_123Grap" localSheetId="0" hidden="1">#REF!</definedName>
    <definedName name="_2_123Grap" localSheetId="11" hidden="1">#REF!</definedName>
    <definedName name="_2_123Grap" localSheetId="10" hidden="1">#REF!</definedName>
    <definedName name="_2_123Grap" hidden="1">#REF!</definedName>
    <definedName name="_2020_25_RCV___nominal.ADDN1">#REF!</definedName>
    <definedName name="_2020_25_RCV___nominal.ADDN1.BEG">#REF!</definedName>
    <definedName name="_2020_25_RCV___nominal.ADDN2">#REF!</definedName>
    <definedName name="_2020_25_RCV___nominal.ADDN2.BEG">#REF!</definedName>
    <definedName name="_2020_25_RCV___nominal.BR">#REF!</definedName>
    <definedName name="_2020_25_RCV___nominal.BR.BEG">#REF!</definedName>
    <definedName name="_2020_25_RCV___nominal.WN">#REF!</definedName>
    <definedName name="_2020_25_RCV___nominal.WN.BEG">#REF!</definedName>
    <definedName name="_2020_25_RCV___nominal.WR">#REF!</definedName>
    <definedName name="_2020_25_RCV___nominal.WR.BEG">#REF!</definedName>
    <definedName name="_2020_25_RCV___nominal.WWN">#REF!</definedName>
    <definedName name="_2020_25_RCV___nominal.WWN.BEG">#REF!</definedName>
    <definedName name="_2020_25_RCV___not_negative_check.ADDN1">#REF!</definedName>
    <definedName name="_2020_25_RCV___not_negative_check.ADDN2">#REF!</definedName>
    <definedName name="_2020_25_RCV___not_negative_check.BR">#REF!</definedName>
    <definedName name="_2020_25_RCV___not_negative_check.WN">#REF!</definedName>
    <definedName name="_2020_25_RCV___not_negative_check.WR">#REF!</definedName>
    <definedName name="_2020_25_RCV___not_negative_check.WWN">#REF!</definedName>
    <definedName name="_2020_25_RCV___not_negative_check_overall.ADDN1">#REF!</definedName>
    <definedName name="_2020_25_RCV___not_negative_check_overall.ADDN2">#REF!</definedName>
    <definedName name="_2020_25_RCV___not_negative_check_overall.BR">#REF!</definedName>
    <definedName name="_2020_25_RCV___not_negative_check_overall.WN">#REF!</definedName>
    <definedName name="_2020_25_RCV___not_negative_check_overall.WR">#REF!</definedName>
    <definedName name="_2020_25_RCV___not_negative_check_overall.WWN">#REF!</definedName>
    <definedName name="_2020_25_RCV___opening_plus_movement___nominal.ADDN1">#REF!</definedName>
    <definedName name="_2020_25_RCV___opening_plus_movement___nominal.ADDN2">#REF!</definedName>
    <definedName name="_2020_25_RCV___opening_plus_movement___nominal.BR">#REF!</definedName>
    <definedName name="_2020_25_RCV___opening_plus_movement___nominal.WN">#REF!</definedName>
    <definedName name="_2020_25_RCV___opening_plus_movement___nominal.WR">#REF!</definedName>
    <definedName name="_2020_25_RCV___opening_plus_movement___nominal.WWN">#REF!</definedName>
    <definedName name="_2020_25_RCV___real.ADDN1">#REF!</definedName>
    <definedName name="_2020_25_RCV___real.ADDN2">#REF!</definedName>
    <definedName name="_2020_25_RCV___real.BR">#REF!</definedName>
    <definedName name="_2020_25_RCV___real.WN">#REF!</definedName>
    <definedName name="_2020_25_RCV___real.WR">#REF!</definedName>
    <definedName name="_2020_25_RCV___real.WWN">#REF!</definedName>
    <definedName name="_2020_25_RCV_initial_balance___nominal.ADDN1">#REF!</definedName>
    <definedName name="_2020_25_RCV_initial_balance___nominal.ADDN2">#REF!</definedName>
    <definedName name="_2020_25_RCV_initial_balance___nominal.BR">#REF!</definedName>
    <definedName name="_2020_25_RCV_initial_balance___nominal.WN">#REF!</definedName>
    <definedName name="_2020_25_RCV_initial_balance___nominal.WR">#REF!</definedName>
    <definedName name="_2020_25_RCV_initial_balance___nominal.WWN">#REF!</definedName>
    <definedName name="_2020_25_RCV_initial_balance___not_negative_check.ADDN1">#REF!</definedName>
    <definedName name="_2020_25_RCV_initial_balance___not_negative_check.ADDN2">#REF!</definedName>
    <definedName name="_2020_25_RCV_initial_balance___not_negative_check.BR">#REF!</definedName>
    <definedName name="_2020_25_RCV_initial_balance___not_negative_check.WN">#REF!</definedName>
    <definedName name="_2020_25_RCV_initial_balance___not_negative_check.WR">#REF!</definedName>
    <definedName name="_2020_25_RCV_initial_balance___not_negative_check.WWN">#REF!</definedName>
    <definedName name="_2020_25_RCV_initial_balance___not_negative_check_overall.ADDN1">#REF!</definedName>
    <definedName name="_2020_25_RCV_initial_balance___not_negative_check_overall.ADDN2">#REF!</definedName>
    <definedName name="_2020_25_RCV_initial_balance___not_negative_check_overall.BR">#REF!</definedName>
    <definedName name="_2020_25_RCV_initial_balance___not_negative_check_overall.WN">#REF!</definedName>
    <definedName name="_2020_25_RCV_initial_balance___not_negative_check_overall.WR">#REF!</definedName>
    <definedName name="_2020_25_RCV_initial_balance___not_negative_check_overall.WWN">#REF!</definedName>
    <definedName name="_2020_25_RCV_initial_balance___wholesale___nominal">#REF!</definedName>
    <definedName name="_2020_25_RCV_run_off___nominal.ADDN1">#REF!</definedName>
    <definedName name="_2020_25_RCV_run_off___nominal.ADDN2">#REF!</definedName>
    <definedName name="_2020_25_RCV_run_off___nominal.BR">#REF!</definedName>
    <definedName name="_2020_25_RCV_run_off___nominal.WN">#REF!</definedName>
    <definedName name="_2020_25_RCV_run_off___nominal.WR">#REF!</definedName>
    <definedName name="_2020_25_RCV_run_off___nominal.WWN">#REF!</definedName>
    <definedName name="_2020_25_RCV_run_off___real.ADDN1">#REF!</definedName>
    <definedName name="_2020_25_RCV_run_off___real.ADDN2">#REF!</definedName>
    <definedName name="_2020_25_RCV_run_off___real.BR">#REF!</definedName>
    <definedName name="_2020_25_RCV_run_off___real.WN">#REF!</definedName>
    <definedName name="_2020_25_RCV_run_off___real.WR">#REF!</definedName>
    <definedName name="_2020_25_RCV_run_off___real.WWN">#REF!</definedName>
    <definedName name="_3__Table_of_Leakage__Ml_d__percent_change_since_AR3__AR2__AR1" localSheetId="1">#REF!</definedName>
    <definedName name="_3__Table_of_Leakage__Ml_d__percent_change_since_AR3__AR2__AR1" localSheetId="0">#REF!</definedName>
    <definedName name="_3__Table_of_Leakage__Ml_d__percent_change_since_AR3__AR2__AR1">#REF!</definedName>
    <definedName name="_3__Table_of_meter_penetration_percent_change_since_AR3__AR2_and_AR1" localSheetId="1">#REF!</definedName>
    <definedName name="_3__Table_of_meter_penetration_percent_change_since_AR3__AR2_and_AR1" localSheetId="0">#REF!</definedName>
    <definedName name="_3__Table_of_meter_penetration_percent_change_since_AR3__AR2_and_AR1">#REF!</definedName>
    <definedName name="_3_0_S" localSheetId="1" hidden="1">#REF!</definedName>
    <definedName name="_3_0_S" localSheetId="2" hidden="1">#REF!</definedName>
    <definedName name="_3_0_S" localSheetId="0" hidden="1">#REF!</definedName>
    <definedName name="_3_0_S" hidden="1">#REF!</definedName>
    <definedName name="_3_123Grap" localSheetId="1" hidden="1">#REF!</definedName>
    <definedName name="_3_123Grap" localSheetId="2" hidden="1">#REF!</definedName>
    <definedName name="_3_123Grap" localSheetId="0" hidden="1">#REF!</definedName>
    <definedName name="_3_123Grap" hidden="1">#REF!</definedName>
    <definedName name="_34_123Grap" localSheetId="1" hidden="1">#REF!</definedName>
    <definedName name="_34_123Grap" localSheetId="0" hidden="1">#REF!</definedName>
    <definedName name="_34_123Grap" hidden="1">#REF!</definedName>
    <definedName name="_42S" localSheetId="1" hidden="1">#REF!</definedName>
    <definedName name="_42S" localSheetId="0" hidden="1">#REF!</definedName>
    <definedName name="_42S" hidden="1">#REF!</definedName>
    <definedName name="_4S" localSheetId="1" hidden="1">#REF!</definedName>
    <definedName name="_4S" localSheetId="0" hidden="1">#REF!</definedName>
    <definedName name="_4S" hidden="1">#REF!</definedName>
    <definedName name="_5_0__123Grap" localSheetId="1" hidden="1">#REF!</definedName>
    <definedName name="_5_0__123Grap" localSheetId="0" hidden="1">#REF!</definedName>
    <definedName name="_5_0__123Grap" hidden="1">#REF!</definedName>
    <definedName name="_6_0_S" localSheetId="1" hidden="1">#REF!</definedName>
    <definedName name="_6_0_S" localSheetId="0" hidden="1">#REF!</definedName>
    <definedName name="_6_0_S" hidden="1">#REF!</definedName>
    <definedName name="_6_123Grap" localSheetId="1" hidden="1">#REF!</definedName>
    <definedName name="_6_123Grap" localSheetId="0" hidden="1">#REF!</definedName>
    <definedName name="_6_123Grap" hidden="1">#REF!</definedName>
    <definedName name="_8_123Grap" localSheetId="1" hidden="1">#REF!</definedName>
    <definedName name="_8_123Grap" localSheetId="0" hidden="1">#REF!</definedName>
    <definedName name="_8_123Grap" hidden="1">#REF!</definedName>
    <definedName name="_8S" localSheetId="1" hidden="1">#REF!</definedName>
    <definedName name="_8S" localSheetId="0" hidden="1">#REF!</definedName>
    <definedName name="_8S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Dist_Values" localSheetId="1" hidden="1">#REF!</definedName>
    <definedName name="_Dist_Values" localSheetId="2" hidden="1">#REF!</definedName>
    <definedName name="_Dist_Values" localSheetId="8" hidden="1">#REF!</definedName>
    <definedName name="_Dist_Values" localSheetId="7" hidden="1">#REF!</definedName>
    <definedName name="_Dist_Values" localSheetId="0" hidden="1">#REF!</definedName>
    <definedName name="_Dist_Values" localSheetId="11" hidden="1">#REF!</definedName>
    <definedName name="_Dist_Values" localSheetId="6" hidden="1">#REF!</definedName>
    <definedName name="_Dist_Values" localSheetId="10" hidden="1">#REF!</definedName>
    <definedName name="_Dist_Values" hidden="1">#REF!</definedName>
    <definedName name="_Fill" localSheetId="1" hidden="1">#REF!</definedName>
    <definedName name="_Fill" localSheetId="2" hidden="1">#REF!</definedName>
    <definedName name="_Fill" localSheetId="8" hidden="1">#REF!</definedName>
    <definedName name="_Fill" localSheetId="7" hidden="1">#REF!</definedName>
    <definedName name="_Fill" localSheetId="0" hidden="1">#REF!</definedName>
    <definedName name="_Fill" localSheetId="11" hidden="1">#REF!</definedName>
    <definedName name="_Fill" localSheetId="6" hidden="1">#REF!</definedName>
    <definedName name="_Fill" localSheetId="10" hidden="1">#REF!</definedName>
    <definedName name="_Fill" hidden="1">#REF!</definedName>
    <definedName name="_xlnm._FilterDatabase" localSheetId="8" hidden="1">'Cost drivers'!$K$3:$M$101</definedName>
    <definedName name="_xlnm._FilterDatabase" localSheetId="6" hidden="1">'Model coeffs'!#REF!</definedName>
    <definedName name="_Key1" localSheetId="1" hidden="1">#REF!</definedName>
    <definedName name="_Key1" localSheetId="2" hidden="1">#REF!</definedName>
    <definedName name="_Key1" localSheetId="8" hidden="1">#REF!</definedName>
    <definedName name="_Key1" localSheetId="7" hidden="1">#REF!</definedName>
    <definedName name="_Key1" localSheetId="0" hidden="1">#REF!</definedName>
    <definedName name="_Key1" localSheetId="11" hidden="1">#REF!</definedName>
    <definedName name="_Key1" localSheetId="6" hidden="1">#REF!</definedName>
    <definedName name="_Key1" localSheetId="10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8" hidden="1">#REF!</definedName>
    <definedName name="_Key2" localSheetId="7" hidden="1">#REF!</definedName>
    <definedName name="_Key2" localSheetId="0" hidden="1">#REF!</definedName>
    <definedName name="_Key2" localSheetId="11" hidden="1">#REF!</definedName>
    <definedName name="_Key2" localSheetId="6" hidden="1">#REF!</definedName>
    <definedName name="_Key2" localSheetId="10" hidden="1">#REF!</definedName>
    <definedName name="_Key2" hidden="1">#REF!</definedName>
    <definedName name="_net1" localSheetId="1" hidden="1">{"NET",#N/A,FALSE,"401C11"}</definedName>
    <definedName name="_net1" localSheetId="2" hidden="1">{"NET",#N/A,FALSE,"401C11"}</definedName>
    <definedName name="_net1" localSheetId="8" hidden="1">{"NET",#N/A,FALSE,"401C11"}</definedName>
    <definedName name="_net1" localSheetId="7" hidden="1">{"NET",#N/A,FALSE,"401C11"}</definedName>
    <definedName name="_net1" localSheetId="0" hidden="1">{"NET",#N/A,FALSE,"401C11"}</definedName>
    <definedName name="_net1" localSheetId="11" hidden="1">{"NET",#N/A,FALSE,"401C11"}</definedName>
    <definedName name="_net1" localSheetId="3" hidden="1">{"NET",#N/A,FALSE,"401C11"}</definedName>
    <definedName name="_net1" localSheetId="6" hidden="1">{"NET",#N/A,FALSE,"401C11"}</definedName>
    <definedName name="_net1" localSheetId="10" hidden="1">{"NET",#N/A,FALSE,"401C11"}</definedName>
    <definedName name="_net1" localSheetId="9" hidden="1">{"NET",#N/A,FALSE,"401C11"}</definedName>
    <definedName name="_net1" hidden="1">{"NET",#N/A,FALSE,"401C11"}</definedName>
    <definedName name="_Order1" hidden="1">255</definedName>
    <definedName name="_Order2" hidden="1">255</definedName>
    <definedName name="_Sort" localSheetId="1" hidden="1">#REF!</definedName>
    <definedName name="_Sort" localSheetId="2" hidden="1">#REF!</definedName>
    <definedName name="_Sort" localSheetId="8" hidden="1">#REF!</definedName>
    <definedName name="_Sort" localSheetId="7" hidden="1">#REF!</definedName>
    <definedName name="_Sort" localSheetId="0" hidden="1">#REF!</definedName>
    <definedName name="_Sort" localSheetId="11" hidden="1">#REF!</definedName>
    <definedName name="_Sort" localSheetId="6" hidden="1">#REF!</definedName>
    <definedName name="_Sort" localSheetId="10" hidden="1">#REF!</definedName>
    <definedName name="_Sort" hidden="1">#REF!</definedName>
    <definedName name="a" localSheetId="1" hidden="1">{"CHARGE",#N/A,FALSE,"401C11"}</definedName>
    <definedName name="a" localSheetId="2" hidden="1">{"CHARGE",#N/A,FALSE,"401C11"}</definedName>
    <definedName name="a" localSheetId="8" hidden="1">{"CHARGE",#N/A,FALSE,"401C11"}</definedName>
    <definedName name="a" localSheetId="7" hidden="1">{"CHARGE",#N/A,FALSE,"401C11"}</definedName>
    <definedName name="a" localSheetId="0" hidden="1">{"CHARGE",#N/A,FALSE,"401C11"}</definedName>
    <definedName name="a" localSheetId="11" hidden="1">{"CHARGE",#N/A,FALSE,"401C11"}</definedName>
    <definedName name="a" localSheetId="3" hidden="1">{"CHARGE",#N/A,FALSE,"401C11"}</definedName>
    <definedName name="a" localSheetId="6" hidden="1">{"CHARGE",#N/A,FALSE,"401C11"}</definedName>
    <definedName name="a" localSheetId="10" hidden="1">{"CHARGE",#N/A,FALSE,"401C11"}</definedName>
    <definedName name="a" localSheetId="9" hidden="1">{"CHARGE",#N/A,FALSE,"401C11"}</definedName>
    <definedName name="a" hidden="1">{"CHARGE",#N/A,FALSE,"401C11"}</definedName>
    <definedName name="aa" localSheetId="1" hidden="1">{"CHARGE",#N/A,FALSE,"401C11"}</definedName>
    <definedName name="aa" localSheetId="2" hidden="1">{"CHARGE",#N/A,FALSE,"401C11"}</definedName>
    <definedName name="aa" localSheetId="8" hidden="1">{"CHARGE",#N/A,FALSE,"401C11"}</definedName>
    <definedName name="aa" localSheetId="7" hidden="1">{"CHARGE",#N/A,FALSE,"401C11"}</definedName>
    <definedName name="aa" localSheetId="0" hidden="1">{"CHARGE",#N/A,FALSE,"401C11"}</definedName>
    <definedName name="aa" localSheetId="11" hidden="1">{"CHARGE",#N/A,FALSE,"401C11"}</definedName>
    <definedName name="aa" localSheetId="3" hidden="1">{"CHARGE",#N/A,FALSE,"401C11"}</definedName>
    <definedName name="aa" localSheetId="6" hidden="1">{"CHARGE",#N/A,FALSE,"401C11"}</definedName>
    <definedName name="aa" localSheetId="10" hidden="1">{"CHARGE",#N/A,FALSE,"401C11"}</definedName>
    <definedName name="aa" localSheetId="9" hidden="1">{"CHARGE",#N/A,FALSE,"401C11"}</definedName>
    <definedName name="aa" hidden="1">{"CHARGE",#N/A,FALSE,"401C11"}</definedName>
    <definedName name="aaa" localSheetId="1" hidden="1">{"CHARGE",#N/A,FALSE,"401C11"}</definedName>
    <definedName name="aaa" localSheetId="2" hidden="1">{"CHARGE",#N/A,FALSE,"401C11"}</definedName>
    <definedName name="aaa" localSheetId="8" hidden="1">{"CHARGE",#N/A,FALSE,"401C11"}</definedName>
    <definedName name="aaa" localSheetId="7" hidden="1">{"CHARGE",#N/A,FALSE,"401C11"}</definedName>
    <definedName name="aaa" localSheetId="0" hidden="1">{"CHARGE",#N/A,FALSE,"401C11"}</definedName>
    <definedName name="aaa" localSheetId="11" hidden="1">{"CHARGE",#N/A,FALSE,"401C11"}</definedName>
    <definedName name="aaa" localSheetId="3" hidden="1">{"CHARGE",#N/A,FALSE,"401C11"}</definedName>
    <definedName name="aaa" localSheetId="6" hidden="1">{"CHARGE",#N/A,FALSE,"401C11"}</definedName>
    <definedName name="aaa" localSheetId="10" hidden="1">{"CHARGE",#N/A,FALSE,"401C11"}</definedName>
    <definedName name="aaa" localSheetId="9" hidden="1">{"CHARGE",#N/A,FALSE,"401C11"}</definedName>
    <definedName name="aaa" hidden="1">{"CHARGE",#N/A,FALSE,"401C11"}</definedName>
    <definedName name="aaaa" localSheetId="1" hidden="1">{"CHARGE",#N/A,FALSE,"401C11"}</definedName>
    <definedName name="aaaa" localSheetId="2" hidden="1">{"CHARGE",#N/A,FALSE,"401C11"}</definedName>
    <definedName name="aaaa" localSheetId="8" hidden="1">{"CHARGE",#N/A,FALSE,"401C11"}</definedName>
    <definedName name="aaaa" localSheetId="7" hidden="1">{"CHARGE",#N/A,FALSE,"401C11"}</definedName>
    <definedName name="aaaa" localSheetId="0" hidden="1">{"CHARGE",#N/A,FALSE,"401C11"}</definedName>
    <definedName name="aaaa" localSheetId="11" hidden="1">{"CHARGE",#N/A,FALSE,"401C11"}</definedName>
    <definedName name="aaaa" localSheetId="3" hidden="1">{"CHARGE",#N/A,FALSE,"401C11"}</definedName>
    <definedName name="aaaa" localSheetId="6" hidden="1">{"CHARGE",#N/A,FALSE,"401C11"}</definedName>
    <definedName name="aaaa" localSheetId="10" hidden="1">{"CHARGE",#N/A,FALSE,"401C11"}</definedName>
    <definedName name="aaaa" localSheetId="9" hidden="1">{"CHARGE",#N/A,FALSE,"401C11"}</definedName>
    <definedName name="aaaa" hidden="1">{"CHARGE",#N/A,FALSE,"401C11"}</definedName>
    <definedName name="abc" localSheetId="1" hidden="1">{"NET",#N/A,FALSE,"401C11"}</definedName>
    <definedName name="abc" localSheetId="2" hidden="1">{"NET",#N/A,FALSE,"401C11"}</definedName>
    <definedName name="abc" localSheetId="8" hidden="1">{"NET",#N/A,FALSE,"401C11"}</definedName>
    <definedName name="abc" localSheetId="7" hidden="1">{"NET",#N/A,FALSE,"401C11"}</definedName>
    <definedName name="abc" localSheetId="0" hidden="1">{"NET",#N/A,FALSE,"401C11"}</definedName>
    <definedName name="abc" localSheetId="11" hidden="1">{"NET",#N/A,FALSE,"401C11"}</definedName>
    <definedName name="abc" localSheetId="3" hidden="1">{"NET",#N/A,FALSE,"401C11"}</definedName>
    <definedName name="abc" localSheetId="6" hidden="1">{"NET",#N/A,FALSE,"401C11"}</definedName>
    <definedName name="abc" localSheetId="10" hidden="1">{"NET",#N/A,FALSE,"401C11"}</definedName>
    <definedName name="abc" localSheetId="9" hidden="1">{"NET",#N/A,FALSE,"401C11"}</definedName>
    <definedName name="abc" hidden="1">{"NET",#N/A,FALSE,"401C11"}</definedName>
    <definedName name="Active_____of_dividends_issued_as_scrip_shares">#REF!</definedName>
    <definedName name="Active_____of_ILD">#REF!</definedName>
    <definedName name="Active_____of_ordinary_dividends_paid_as_interim_dividend">#REF!</definedName>
    <definedName name="Active___2020_25_RCV_opening_balance___real.ADDN1">#REF!</definedName>
    <definedName name="Active___2020_25_RCV_opening_balance___real.ADDN2">#REF!</definedName>
    <definedName name="Active___2020_25_RCV_opening_balance___real.BR">#REF!</definedName>
    <definedName name="Active___2020_25_RCV_opening_balance___real.WN">#REF!</definedName>
    <definedName name="Active___2020_25_RCV_opening_balance___real.WR">#REF!</definedName>
    <definedName name="Active___2020_25_RCV_opening_balance___real.WWN">#REF!</definedName>
    <definedName name="Active___accounting_charge_included_in_regulatory_accounts_for_Defined_Contribution_schemes___charge_for_DC_schemes___control___real.ADDN1">#REF!</definedName>
    <definedName name="Active___accounting_charge_included_in_regulatory_accounts_for_Defined_Contribution_schemes___charge_for_DC_schemes___control___real.ADDN2">#REF!</definedName>
    <definedName name="Active___accounting_charge_included_in_regulatory_accounts_for_Defined_Contribution_schemes___charge_for_DC_schemes___control___real.BR">#REF!</definedName>
    <definedName name="Active___accounting_charge_included_in_regulatory_accounts_for_Defined_Contribution_schemes___charge_for_DC_schemes___control___real.WN">#REF!</definedName>
    <definedName name="Active___accounting_charge_included_in_regulatory_accounts_for_Defined_Contribution_schemes___charge_for_DC_schemes___control___real.WR">#REF!</definedName>
    <definedName name="Active___accounting_charge_included_in_regulatory_accounts_for_Defined_Contribution_schemes___charge_for_DC_schemes___control___real.WWN">#REF!</definedName>
    <definedName name="Active___actual_opening_Fixed_rate_debt___nominal.ADDN1">#REF!</definedName>
    <definedName name="Active___actual_opening_Fixed_rate_debt___nominal.ADDN2">#REF!</definedName>
    <definedName name="Active___actual_opening_Fixed_rate_debt___nominal.BR">#REF!</definedName>
    <definedName name="Active___actual_opening_Fixed_rate_debt___nominal.WN">#REF!</definedName>
    <definedName name="Active___actual_opening_Fixed_rate_debt___nominal.WR">#REF!</definedName>
    <definedName name="Active___actual_opening_Fixed_rate_debt___nominal.WWN">#REF!</definedName>
    <definedName name="Active___actual_opening_Floating_rate_debt___nominal.ADDN1">#REF!</definedName>
    <definedName name="Active___actual_opening_Floating_rate_debt___nominal.ADDN2">#REF!</definedName>
    <definedName name="Active___actual_opening_Floating_rate_debt___nominal.BR">#REF!</definedName>
    <definedName name="Active___actual_opening_Floating_rate_debt___nominal.WN">#REF!</definedName>
    <definedName name="Active___actual_opening_Floating_rate_debt___nominal.WR">#REF!</definedName>
    <definedName name="Active___actual_opening_Floating_rate_debt___nominal.WWN">#REF!</definedName>
    <definedName name="Active___actual_opening_index_linked_debt___nominal.ADDN1">#REF!</definedName>
    <definedName name="Active___actual_opening_index_linked_debt___nominal.ADDN2">#REF!</definedName>
    <definedName name="Active___actual_opening_index_linked_debt___nominal.BR">#REF!</definedName>
    <definedName name="Active___actual_opening_index_linked_debt___nominal.WN">#REF!</definedName>
    <definedName name="Active___actual_opening_index_linked_debt___nominal.WR">#REF!</definedName>
    <definedName name="Active___actual_opening_index_linked_debt___nominal.WWN">#REF!</definedName>
    <definedName name="Active___adjustment_to_tax_payment___control___nominal.ADDN1">#REF!</definedName>
    <definedName name="Active___adjustment_to_tax_payment___control___nominal.ADDN2">#REF!</definedName>
    <definedName name="Active___adjustment_to_tax_payment___control___nominal.BR">#REF!</definedName>
    <definedName name="Active___adjustment_to_tax_payment___control___nominal.WN">#REF!</definedName>
    <definedName name="Active___adjustment_to_tax_payment___control___nominal.WR">#REF!</definedName>
    <definedName name="Active___adjustment_to_tax_payment___control___nominal.WWN">#REF!</definedName>
    <definedName name="Active___Adjustment_to_Wholesale_revenue_requirement___real.ADDN1">#REF!</definedName>
    <definedName name="Active___Adjustment_to_Wholesale_revenue_requirement___real.ADDN2">#REF!</definedName>
    <definedName name="Active___Adjustment_to_Wholesale_revenue_requirement___real.BR">#REF!</definedName>
    <definedName name="Active___Adjustment_to_Wholesale_revenue_requirement___real.WN">#REF!</definedName>
    <definedName name="Active___Adjustment_to_Wholesale_revenue_requirement___real.WR">#REF!</definedName>
    <definedName name="Active___Adjustment_to_Wholesale_revenue_requirement___real.WWN">#REF!</definedName>
    <definedName name="Active___Allowable_depreciation_on_capitalised_revenue_expenditure__infra___non_infra____control___nominal.ADDN1">#REF!</definedName>
    <definedName name="Active___Allowable_depreciation_on_capitalised_revenue_expenditure__infra___non_infra____control___nominal.ADDN2">#REF!</definedName>
    <definedName name="Active___Allowable_depreciation_on_capitalised_revenue_expenditure__infra___non_infra____control___nominal.BR">#REF!</definedName>
    <definedName name="Active___Allowable_depreciation_on_capitalised_revenue_expenditure__infra___non_infra____control___nominal.WN">#REF!</definedName>
    <definedName name="Active___Allowable_depreciation_on_capitalised_revenue_expenditure__infra___non_infra____control___nominal.WR">#REF!</definedName>
    <definedName name="Active___Allowable_depreciation_on_capitalised_revenue_expenditure__infra___non_infra____control___nominal.WWN">#REF!</definedName>
    <definedName name="Active___Allowed_depreciation___Business___nominal">#REF!</definedName>
    <definedName name="Active___Alternative_revenue_value___nominal.ADDN1">#REF!</definedName>
    <definedName name="Active___Alternative_revenue_value___nominal.ADDN2">#REF!</definedName>
    <definedName name="Active___Alternative_revenue_value___nominal.BR">#REF!</definedName>
    <definedName name="Active___Alternative_revenue_value___nominal.WN">#REF!</definedName>
    <definedName name="Active___Alternative_revenue_value___nominal.WR">#REF!</definedName>
    <definedName name="Active___Alternative_revenue_value___nominal.WWN">#REF!</definedName>
    <definedName name="Active___Alternative_revenue_value___real.ADDN1">#REF!</definedName>
    <definedName name="Active___Alternative_revenue_value___real.ADDN2">#REF!</definedName>
    <definedName name="Active___Alternative_revenue_value___real.BR">#REF!</definedName>
    <definedName name="Active___Alternative_revenue_value___real.WN">#REF!</definedName>
    <definedName name="Active___Alternative_revenue_value___real.WR">#REF!</definedName>
    <definedName name="Active___Alternative_revenue_value___real.WWN">#REF!</definedName>
    <definedName name="Active___bank_interest_rate__receivable_.ADDN1">#REF!</definedName>
    <definedName name="Active___bank_interest_rate__receivable_.ADDN2">#REF!</definedName>
    <definedName name="Active___bank_interest_rate__receivable_.BR">#REF!</definedName>
    <definedName name="Active___bank_interest_rate__receivable_.WN">#REF!</definedName>
    <definedName name="Active___bank_interest_rate__receivable_.WR">#REF!</definedName>
    <definedName name="Active___bank_interest_rate__receivable_.WWN">#REF!</definedName>
    <definedName name="Active___Base_revenue_for_2024_25___real.ADDN1">#REF!</definedName>
    <definedName name="Active___Base_revenue_for_2024_25___real.ADDN2">#REF!</definedName>
    <definedName name="Active___Base_revenue_for_2024_25___real.BR">#REF!</definedName>
    <definedName name="Active___Base_revenue_for_2024_25___real.WN">#REF!</definedName>
    <definedName name="Active___Base_revenue_for_2024_25___real.WR">#REF!</definedName>
    <definedName name="Active___Base_revenue_for_2024_25___real.WWN">#REF!</definedName>
    <definedName name="Active___Blended_interest_rate_on_change_in_borrowings">#REF!</definedName>
    <definedName name="Active___Busines_retail_Advance_receipts_creditor_days_unmeasured">#REF!</definedName>
    <definedName name="Active___Busines_retail_Measured_income_accrual_rate">#REF!</definedName>
    <definedName name="Active___Business__retail_total_allowed_depreciation___real">#REF!</definedName>
    <definedName name="Active___Business_Advance_Receipts_Weighting___Unmeasured">#REF!</definedName>
    <definedName name="Active___Business_Measured_income_accrual_Opening_balance___nominal">#REF!</definedName>
    <definedName name="Active___Business_measured_income_proportion_of_total_Business_income">#REF!</definedName>
    <definedName name="Active___Business_retail_average_cost_per_customer_in_Tariff_Band__Welsh_companies____real.1">#REF!</definedName>
    <definedName name="Active___Business_retail_average_cost_per_customer_in_Tariff_Band__Welsh_companies____real.2">#REF!</definedName>
    <definedName name="Active___Business_retail_average_cost_per_customer_in_Tariff_Band__Welsh_companies____real.3">#REF!</definedName>
    <definedName name="Active___Business_retail_margin___Override">#REF!</definedName>
    <definedName name="Active___Business_retail_revenue_adjustment___real">#REF!</definedName>
    <definedName name="Active___Business_retail_revenue_override___nominal">#REF!</definedName>
    <definedName name="Active___business_weighted_average_debtor_days">#REF!</definedName>
    <definedName name="Active___Capex_creditor_days">#REF!</definedName>
    <definedName name="Active___Capital_expenditure___proportion_of_new_capital_expenditure_qualifying_for_the_main_rate_pool___control.ADDN1">#REF!</definedName>
    <definedName name="Active___Capital_expenditure___proportion_of_new_capital_expenditure_qualifying_for_the_main_rate_pool___control.ADDN2">#REF!</definedName>
    <definedName name="Active___Capital_expenditure___proportion_of_new_capital_expenditure_qualifying_for_the_main_rate_pool___control.BR">#REF!</definedName>
    <definedName name="Active___Capital_expenditure___proportion_of_new_capital_expenditure_qualifying_for_the_main_rate_pool___control.WN">#REF!</definedName>
    <definedName name="Active___Capital_expenditure___proportion_of_new_capital_expenditure_qualifying_for_the_main_rate_pool___control.WR">#REF!</definedName>
    <definedName name="Active___Capital_expenditure___proportion_of_new_capital_expenditure_qualifying_for_the_main_rate_pool___control.WWN">#REF!</definedName>
    <definedName name="Active___Capital_expenditure___proportion_of_new_capital_expenditure_qualifying_for_the_special_rate_pool___control.ADDN1">#REF!</definedName>
    <definedName name="Active___Capital_expenditure___proportion_of_new_capital_expenditure_qualifying_for_the_special_rate_pool___control.ADDN2">#REF!</definedName>
    <definedName name="Active___Capital_expenditure___proportion_of_new_capital_expenditure_qualifying_for_the_special_rate_pool___control.BR">#REF!</definedName>
    <definedName name="Active___Capital_expenditure___proportion_of_new_capital_expenditure_qualifying_for_the_special_rate_pool___control.WN">#REF!</definedName>
    <definedName name="Active___Capital_expenditure___proportion_of_new_capital_expenditure_qualifying_for_the_special_rate_pool___control.WR">#REF!</definedName>
    <definedName name="Active___Capital_expenditure___proportion_of_new_capital_expenditure_qualifying_for_the_special_rate_pool___control.WWN">#REF!</definedName>
    <definedName name="Active___Capital_expenditure_on_assets_principally_used_by_business_retail___real">#REF!</definedName>
    <definedName name="Active___Capital_expenditure_on_assets_principally_used_by_residential_retail___real">#REF!</definedName>
    <definedName name="Active___Capital_expenditure_writing_down_allowance_main_rate_pool">#REF!</definedName>
    <definedName name="Active___Capital_expenditure_writing_down_allowance_main_rate_pool___first_year_rate">#REF!</definedName>
    <definedName name="Active___Capital_expenditure_writing_down_allowance_special_rate_pool">#REF!</definedName>
    <definedName name="Active___Capital_expenditure_writing_down_allowance_special_rate_pool___first_year_rate">#REF!</definedName>
    <definedName name="Active___Capital_expenditure_writing_down_allowance_structures_and_buildings_rate_pool">#REF!</definedName>
    <definedName name="Active___Capital_expenditure_writing_down_allowance_structures_and_buildings_rate_pool___first_year_rate">#REF!</definedName>
    <definedName name="Active___Cash_and_cash_equivalents_actual_initial_balance___control___nominal.ADDN1">#REF!</definedName>
    <definedName name="Active___Cash_and_cash_equivalents_actual_initial_balance___control___nominal.ADDN2">#REF!</definedName>
    <definedName name="Active___Cash_and_cash_equivalents_actual_initial_balance___control___nominal.BR">#REF!</definedName>
    <definedName name="Active___Cash_and_cash_equivalents_actual_initial_balance___control___nominal.WN">#REF!</definedName>
    <definedName name="Active___Cash_and_cash_equivalents_actual_initial_balance___control___nominal.WR">#REF!</definedName>
    <definedName name="Active___Cash_and_cash_equivalents_actual_initial_balance___control___nominal.WWN">#REF!</definedName>
    <definedName name="Active___Cash_and_cash_equivalents_actual_initial_balance___wholesale___nominal">#REF!</definedName>
    <definedName name="Active___Cash_contributions__DB_schemes__ongoing____actual_and_forecast___control___real.ADDN1">#REF!</definedName>
    <definedName name="Active___Cash_contributions__DB_schemes__ongoing____actual_and_forecast___control___real.ADDN2">#REF!</definedName>
    <definedName name="Active___Cash_contributions__DB_schemes__ongoing____actual_and_forecast___control___real.BR">#REF!</definedName>
    <definedName name="Active___Cash_contributions__DB_schemes__ongoing____actual_and_forecast___control___real.WN">#REF!</definedName>
    <definedName name="Active___Cash_contributions__DB_schemes__ongoing____actual_and_forecast___control___real.WR">#REF!</definedName>
    <definedName name="Active___Cash_contributions__DB_schemes__ongoing____actual_and_forecast___control___real.WWN">#REF!</definedName>
    <definedName name="Active___Charge_for_DB_schemes___residential_retail___charge_for_DB_schemes___control___real.ADDN1">#REF!</definedName>
    <definedName name="Active___Charge_for_DB_schemes___residential_retail___charge_for_DB_schemes___control___real.ADDN2">#REF!</definedName>
    <definedName name="Active___Charge_for_DB_schemes___residential_retail___charge_for_DB_schemes___control___real.BR">#REF!</definedName>
    <definedName name="Active___Charge_for_DB_schemes___residential_retail___charge_for_DB_schemes___control___real.WN">#REF!</definedName>
    <definedName name="Active___Charge_for_DB_schemes___residential_retail___charge_for_DB_schemes___control___real.WR">#REF!</definedName>
    <definedName name="Active___Charge_for_DB_schemes___residential_retail___charge_for_DB_schemes___control___real.WWN">#REF!</definedName>
    <definedName name="Active___Consumer_price_index__including_housing_costs____Consumer_Price_Index__with_housing__for_April">#REF!</definedName>
    <definedName name="Active___Consumer_price_index__including_housing_costs____Consumer_Price_Index__with_housing__for_August">#REF!</definedName>
    <definedName name="Active___Consumer_price_index__including_housing_costs____Consumer_Price_Index__with_housing__for_December">#REF!</definedName>
    <definedName name="Active___Consumer_price_index__including_housing_costs____Consumer_Price_Index__with_housing__for_February">#REF!</definedName>
    <definedName name="Active___Consumer_price_index__including_housing_costs____Consumer_Price_Index__with_housing__for_January">#REF!</definedName>
    <definedName name="Active___Consumer_price_index__including_housing_costs____Consumer_Price_Index__with_housing__for_July">#REF!</definedName>
    <definedName name="Active___Consumer_price_index__including_housing_costs____Consumer_Price_Index__with_housing__for_June">#REF!</definedName>
    <definedName name="Active___Consumer_price_index__including_housing_costs____Consumer_Price_Index__with_housing__for_March">#REF!</definedName>
    <definedName name="Active___Consumer_price_index__including_housing_costs____Consumer_Price_Index__with_housing__for_May">#REF!</definedName>
    <definedName name="Active___Consumer_price_index__including_housing_costs____Consumer_Price_Index__with_housing__for_November">#REF!</definedName>
    <definedName name="Active___Consumer_price_index__including_housing_costs____Consumer_Price_Index__with_housing__for_November___Constant">#REF!</definedName>
    <definedName name="Active___Consumer_price_index__including_housing_costs____Consumer_Price_Index__with_housing__for_October">#REF!</definedName>
    <definedName name="Active___Consumer_price_index__including_housing_costs____Consumer_Price_Index__with_housing__for_September">#REF!</definedName>
    <definedName name="Active___Cost_to_serve_metered_dual_customers___real">#REF!</definedName>
    <definedName name="Active___Cost_to_serve_metered_sewerage_customers___real">#REF!</definedName>
    <definedName name="Active___Cost_to_serve_metered_water_customers___real">#REF!</definedName>
    <definedName name="Active___Cost_to_serve_per_unmetered_water_customers___real">#REF!</definedName>
    <definedName name="Active___Cost_to_serve_unmetered_dual_customers___real">#REF!</definedName>
    <definedName name="Active___Cost_to_serve_unmetered_sewerage_customers___real">#REF!</definedName>
    <definedName name="Active___CPI_H____2022_23___April">#REF!</definedName>
    <definedName name="Active___CPI_H____2022_23___August">#REF!</definedName>
    <definedName name="Active___CPI_H____2022_23___December">#REF!</definedName>
    <definedName name="Active___CPI_H____2022_23___February">#REF!</definedName>
    <definedName name="Active___CPI_H____2022_23___January">#REF!</definedName>
    <definedName name="Active___CPI_H____2022_23___July">#REF!</definedName>
    <definedName name="Active___CPI_H____2022_23___June">#REF!</definedName>
    <definedName name="Active___CPI_H____2022_23___March">#REF!</definedName>
    <definedName name="Active___CPI_H____2022_23___May">#REF!</definedName>
    <definedName name="Active___CPI_H____2022_23___November">#REF!</definedName>
    <definedName name="Active___CPI_H____2022_23___October">#REF!</definedName>
    <definedName name="Active___CPI_H____2022_23___September">#REF!</definedName>
    <definedName name="Active___Current_tax_liabilities___Appointee_b_f___nominal">#REF!</definedName>
    <definedName name="Active___Debtors_other___nominal">#REF!</definedName>
    <definedName name="Active___Depreciation_b_f___control___active___nominal.ADDN1">#REF!</definedName>
    <definedName name="Active___Depreciation_b_f___control___active___nominal.ADDN2">#REF!</definedName>
    <definedName name="Active___Depreciation_b_f___control___active___nominal.BR">#REF!</definedName>
    <definedName name="Active___Depreciation_b_f___control___active___nominal.WN">#REF!</definedName>
    <definedName name="Active___Depreciation_b_f___control___active___nominal.WR">#REF!</definedName>
    <definedName name="Active___Depreciation_b_f___control___active___nominal.WWN">#REF!</definedName>
    <definedName name="Active___Disallowable_expenditure___Change_in_general_provisions___control___nominal.ADDN1">#REF!</definedName>
    <definedName name="Active___Disallowable_expenditure___Change_in_general_provisions___control___nominal.ADDN2">#REF!</definedName>
    <definedName name="Active___Disallowable_expenditure___Change_in_general_provisions___control___nominal.BR">#REF!</definedName>
    <definedName name="Active___Disallowable_expenditure___Change_in_general_provisions___control___nominal.WN">#REF!</definedName>
    <definedName name="Active___Disallowable_expenditure___Change_in_general_provisions___control___nominal.WR">#REF!</definedName>
    <definedName name="Active___Disallowable_expenditure___Change_in_general_provisions___control___nominal.WWN">#REF!</definedName>
    <definedName name="Active___Discount_rate_for_reprofiling_allowed_revenue.ADDN1">#REF!</definedName>
    <definedName name="Active___Discount_rate_for_reprofiling_allowed_revenue.ADDN2">#REF!</definedName>
    <definedName name="Active___Discount_rate_for_reprofiling_allowed_revenue.BR">#REF!</definedName>
    <definedName name="Active___Discount_rate_for_reprofiling_allowed_revenue.WN">#REF!</definedName>
    <definedName name="Active___Discount_rate_for_reprofiling_allowed_revenue.WR">#REF!</definedName>
    <definedName name="Active___Discount_rate_for_reprofiling_allowed_revenue.WWN">#REF!</definedName>
    <definedName name="Active___Dividend_creditors_wholesale_retail_split____business_retail___nominal">#REF!</definedName>
    <definedName name="Active___Dividend_creditors_wholesale_retail_split___Dividend_creditors___residential_retail___nominal">#REF!</definedName>
    <definedName name="Active___dividend_yield">#REF!</definedName>
    <definedName name="Active___Expenditure___Total_residential_retail_costs___Residential_measured___Water_and_Wastewater___nominal">#REF!</definedName>
    <definedName name="Active___Expenditure___Total_residential_retail_costs___Residential_unmeasured___Water_and_Wastewater___nominal">#REF!</definedName>
    <definedName name="Active___Finance_lease_depreciation___control___nominal.ADDN1">#REF!</definedName>
    <definedName name="Active___Finance_lease_depreciation___control___nominal.ADDN2">#REF!</definedName>
    <definedName name="Active___Finance_lease_depreciation___control___nominal.BR">#REF!</definedName>
    <definedName name="Active___Finance_lease_depreciation___control___nominal.WN">#REF!</definedName>
    <definedName name="Active___Finance_lease_depreciation___control___nominal.WR">#REF!</definedName>
    <definedName name="Active___Finance_lease_depreciation___control___nominal.WWN">#REF!</definedName>
    <definedName name="Active___Fixed_asset_net_book_value_at_31_March___business_retail___nominal">#REF!</definedName>
    <definedName name="Active___Fixed_asset_net_book_value_at_31_March___residential_retail___nominal">#REF!</definedName>
    <definedName name="Active___Fixed_assets_b_f___control___active___nominal.ADDN1">#REF!</definedName>
    <definedName name="Active___Fixed_assets_b_f___control___active___nominal.ADDN2">#REF!</definedName>
    <definedName name="Active___Fixed_assets_b_f___control___active___nominal.BR">#REF!</definedName>
    <definedName name="Active___Fixed_assets_b_f___control___active___nominal.WN">#REF!</definedName>
    <definedName name="Active___Fixed_assets_b_f___control___active___nominal.WR">#REF!</definedName>
    <definedName name="Active___Fixed_assets_b_f___control___active___nominal.WWN">#REF!</definedName>
    <definedName name="Active___Grants_and_contributions___capex___non_price_control___real.ADDN1">#REF!</definedName>
    <definedName name="Active___Grants_and_contributions___capex___non_price_control___real.ADDN2">#REF!</definedName>
    <definedName name="Active___Grants_and_contributions___capex___non_price_control___real.BR">#REF!</definedName>
    <definedName name="Active___Grants_and_contributions___capex___non_price_control___real.WN">#REF!</definedName>
    <definedName name="Active___Grants_and_contributions___capex___non_price_control___real.WR">#REF!</definedName>
    <definedName name="Active___Grants_and_contributions___capex___non_price_control___real.WWN">#REF!</definedName>
    <definedName name="Active___Grants_and_contributions___opex___non_price_control___real.ADDN1">#REF!</definedName>
    <definedName name="Active___Grants_and_contributions___opex___non_price_control___real.ADDN2">#REF!</definedName>
    <definedName name="Active___Grants_and_contributions___opex___non_price_control___real.BR">#REF!</definedName>
    <definedName name="Active___Grants_and_contributions___opex___non_price_control___real.WN">#REF!</definedName>
    <definedName name="Active___Grants_and_contributions___opex___non_price_control___real.WR">#REF!</definedName>
    <definedName name="Active___Grants_and_contributions___opex___non_price_control___real.WWN">#REF!</definedName>
    <definedName name="Active___Grants_and_contributions_net_of_income_offset___capex___price_control___real.ADDN1">#REF!</definedName>
    <definedName name="Active___Grants_and_contributions_net_of_income_offset___capex___price_control___real.ADDN2">#REF!</definedName>
    <definedName name="Active___Grants_and_contributions_net_of_income_offset___capex___price_control___real.BR">#REF!</definedName>
    <definedName name="Active___Grants_and_contributions_net_of_income_offset___capex___price_control___real.WN">#REF!</definedName>
    <definedName name="Active___Grants_and_contributions_net_of_income_offset___capex___price_control___real.WR">#REF!</definedName>
    <definedName name="Active___Grants_and_contributions_net_of_income_offset___capex___price_control___real.WWN">#REF!</definedName>
    <definedName name="Active___Grants_and_contributions_net_of_income_offset___opex___price_control___real.ADDN1">#REF!</definedName>
    <definedName name="Active___Grants_and_contributions_net_of_income_offset___opex___price_control___real.ADDN2">#REF!</definedName>
    <definedName name="Active___Grants_and_contributions_net_of_income_offset___opex___price_control___real.BR">#REF!</definedName>
    <definedName name="Active___Grants_and_contributions_net_of_income_offset___opex___price_control___real.WN">#REF!</definedName>
    <definedName name="Active___Grants_and_contributions_net_of_income_offset___opex___price_control___real.WR">#REF!</definedName>
    <definedName name="Active___Grants_and_contributions_net_of_income_offset___opex___price_control___real.WWN">#REF!</definedName>
    <definedName name="Active___Gross_capital_expenditure_including_g_c___including_cost_sharing___real.ADDN1">#REF!</definedName>
    <definedName name="Active___Gross_capital_expenditure_including_g_c___including_cost_sharing___real.ADDN2">#REF!</definedName>
    <definedName name="Active___Gross_capital_expenditure_including_g_c___including_cost_sharing___real.BR">#REF!</definedName>
    <definedName name="Active___Gross_capital_expenditure_including_g_c___including_cost_sharing___real.WN">#REF!</definedName>
    <definedName name="Active___Gross_capital_expenditure_including_g_c___including_cost_sharing___real.WR">#REF!</definedName>
    <definedName name="Active___Gross_capital_expenditure_including_g_c___including_cost_sharing___real.WWN">#REF!</definedName>
    <definedName name="Active___HH_Advance_receipts_creditor_days_measured">#REF!</definedName>
    <definedName name="Active___HH_Advance_receipts_creditor_days_unmeasured">#REF!</definedName>
    <definedName name="Active___HH_Measured_income_accrual___nominal">#REF!</definedName>
    <definedName name="Active___HH_Measured_income_accrual_rate">#REF!</definedName>
    <definedName name="Active___HH_measured_trade_debtors">#REF!</definedName>
    <definedName name="Active___HH_measured_trade_receivables___net___nominal">#REF!</definedName>
    <definedName name="Active___HH_unmeasured_trade_debtors">#REF!</definedName>
    <definedName name="Active___HH_unmeasured_trade_receivables___nominal">#REF!</definedName>
    <definedName name="Active___Households_connected_for_sewerage_only___metered">#REF!</definedName>
    <definedName name="Active___Households_connected_for_sewerage_only___unmetered">#REF!</definedName>
    <definedName name="Active___Households_connected_for_water_and_sewerage___metered">#REF!</definedName>
    <definedName name="Active___Households_connected_for_water_and_sewerage___unmetered">#REF!</definedName>
    <definedName name="Active___Households_connected_for_water_only___metered">#REF!</definedName>
    <definedName name="Active___Households_connected_for_water_only___unmetered">#REF!</definedName>
    <definedName name="Active___Innovation___Water_efficiency_funding___real.ADDN1">#REF!</definedName>
    <definedName name="Active___Innovation___Water_efficiency_funding___real.ADDN2">#REF!</definedName>
    <definedName name="Active___Innovation___Water_efficiency_funding___real.BR">#REF!</definedName>
    <definedName name="Active___Innovation___Water_efficiency_funding___real.WN">#REF!</definedName>
    <definedName name="Active___Innovation___Water_efficiency_funding___real.WR">#REF!</definedName>
    <definedName name="Active___Innovation___Water_efficiency_funding___real.WWN">#REF!</definedName>
    <definedName name="Active___Innovation_funding___real.ADDN1">#REF!</definedName>
    <definedName name="Active___Innovation_funding___real.ADDN2">#REF!</definedName>
    <definedName name="Active___Innovation_funding___real.BR">#REF!</definedName>
    <definedName name="Active___Innovation_funding___real.WN">#REF!</definedName>
    <definedName name="Active___Innovation_funding___real.WR">#REF!</definedName>
    <definedName name="Active___Innovation_funding___real.WWN">#REF!</definedName>
    <definedName name="Active___Interest_rate___Business___Active">#REF!</definedName>
    <definedName name="Active___Interest_rate___Residential">#REF!</definedName>
    <definedName name="Active___interest_rate_on_CPIH_index_linked_loans.ADDN1">#REF!</definedName>
    <definedName name="Active___interest_rate_on_CPIH_index_linked_loans.ADDN2">#REF!</definedName>
    <definedName name="Active___interest_rate_on_CPIH_index_linked_loans.BR">#REF!</definedName>
    <definedName name="Active___interest_rate_on_CPIH_index_linked_loans.WN">#REF!</definedName>
    <definedName name="Active___interest_rate_on_CPIH_index_linked_loans.WR">#REF!</definedName>
    <definedName name="Active___interest_rate_on_CPIH_index_linked_loans.WWN">#REF!</definedName>
    <definedName name="Active___interest_rate_on_fixed_rate_debt.ADDN1">#REF!</definedName>
    <definedName name="Active___interest_rate_on_fixed_rate_debt.ADDN2">#REF!</definedName>
    <definedName name="Active___interest_rate_on_fixed_rate_debt.BR">#REF!</definedName>
    <definedName name="Active___interest_rate_on_fixed_rate_debt.WN">#REF!</definedName>
    <definedName name="Active___interest_rate_on_fixed_rate_debt.WR">#REF!</definedName>
    <definedName name="Active___interest_rate_on_fixed_rate_debt.WWN">#REF!</definedName>
    <definedName name="Active___interest_rate_on_RPI_index_linked_loans.ADDN1">#REF!</definedName>
    <definedName name="Active___interest_rate_on_RPI_index_linked_loans.ADDN2">#REF!</definedName>
    <definedName name="Active___interest_rate_on_RPI_index_linked_loans.BR">#REF!</definedName>
    <definedName name="Active___interest_rate_on_RPI_index_linked_loans.WN">#REF!</definedName>
    <definedName name="Active___interest_rate_on_RPI_index_linked_loans.WR">#REF!</definedName>
    <definedName name="Active___interest_rate_on_RPI_index_linked_loans.WWN">#REF!</definedName>
    <definedName name="Active___Inventories_balance___control___nominal.ADDN1">#REF!</definedName>
    <definedName name="Active___Inventories_balance___control___nominal.ADDN2">#REF!</definedName>
    <definedName name="Active___Inventories_balance___control___nominal.BR">#REF!</definedName>
    <definedName name="Active___Inventories_balance___control___nominal.WN">#REF!</definedName>
    <definedName name="Active___Inventories_balance___control___nominal.WR">#REF!</definedName>
    <definedName name="Active___Inventories_balance___control___nominal.WWN">#REF!</definedName>
    <definedName name="Active___IRE_totex_adjustment_for_ACICR__Ofwat____nominal.ADDN1">#REF!</definedName>
    <definedName name="Active___IRE_totex_adjustment_for_ACICR__Ofwat____nominal.ADDN2">#REF!</definedName>
    <definedName name="Active___IRE_totex_adjustment_for_ACICR__Ofwat____nominal.BR">#REF!</definedName>
    <definedName name="Active___IRE_totex_adjustment_for_ACICR__Ofwat____nominal.WN">#REF!</definedName>
    <definedName name="Active___IRE_totex_adjustment_for_ACICR__Ofwat____nominal.WR">#REF!</definedName>
    <definedName name="Active___IRE_totex_adjustment_for_ACICR__Ofwat____nominal.WWN">#REF!</definedName>
    <definedName name="Active___IRE_totex_adjustment_for_ACICR__Ofwat____real.ADDN1">#REF!</definedName>
    <definedName name="Active___IRE_totex_adjustment_for_ACICR__Ofwat____real.ADDN2">#REF!</definedName>
    <definedName name="Active___IRE_totex_adjustment_for_ACICR__Ofwat____real.BR">#REF!</definedName>
    <definedName name="Active___IRE_totex_adjustment_for_ACICR__Ofwat____real.WN">#REF!</definedName>
    <definedName name="Active___IRE_totex_adjustment_for_ACICR__Ofwat____real.WR">#REF!</definedName>
    <definedName name="Active___IRE_totex_adjustment_for_ACICR__Ofwat____real.WWN">#REF!</definedName>
    <definedName name="Active___Long_term_CPI_H__assumed_percentage_increase">#REF!</definedName>
    <definedName name="Active___Measured_charge___business.ADDN1">#REF!</definedName>
    <definedName name="Active___Measured_charge___business.ADDN2">#REF!</definedName>
    <definedName name="Active___Measured_charge___business.BR">#REF!</definedName>
    <definedName name="Active___Measured_charge___business.WN">#REF!</definedName>
    <definedName name="Active___Measured_charge___business.WR">#REF!</definedName>
    <definedName name="Active___Measured_charge___business.WWN">#REF!</definedName>
    <definedName name="Active___Measured_charge___residential.ADDN1">#REF!</definedName>
    <definedName name="Active___Measured_charge___residential.ADDN2">#REF!</definedName>
    <definedName name="Active___Measured_charge___residential.BR">#REF!</definedName>
    <definedName name="Active___Measured_charge___residential.WN">#REF!</definedName>
    <definedName name="Active___Measured_charge___residential.WR">#REF!</definedName>
    <definedName name="Active___Measured_charge___residential.WWN">#REF!</definedName>
    <definedName name="Active___Movement_in_intangible_asset_and_investments_balance___control___nominal.ADDN1">#REF!</definedName>
    <definedName name="Active___Movement_in_intangible_asset_and_investments_balance___control___nominal.ADDN2">#REF!</definedName>
    <definedName name="Active___Movement_in_intangible_asset_and_investments_balance___control___nominal.BR">#REF!</definedName>
    <definedName name="Active___Movement_in_intangible_asset_and_investments_balance___control___nominal.WN">#REF!</definedName>
    <definedName name="Active___Movement_in_intangible_asset_and_investments_balance___control___nominal.WR">#REF!</definedName>
    <definedName name="Active___Movement_in_intangible_asset_and_investments_balance___control___nominal.WWN">#REF!</definedName>
    <definedName name="Active___Movement_in_other_liabilities___control___nominal.ADDN1">#REF!</definedName>
    <definedName name="Active___Movement_in_other_liabilities___control___nominal.ADDN2">#REF!</definedName>
    <definedName name="Active___Movement_in_other_liabilities___control___nominal.BR">#REF!</definedName>
    <definedName name="Active___Movement_in_other_liabilities___control___nominal.WN">#REF!</definedName>
    <definedName name="Active___Movement_in_other_liabilities___control___nominal.WR">#REF!</definedName>
    <definedName name="Active___Movement_in_other_liabilities___control___nominal.WWN">#REF!</definedName>
    <definedName name="Active___Movement_in_Pensions___control___nominal.ADDN1">#REF!</definedName>
    <definedName name="Active___Movement_in_Pensions___control___nominal.ADDN2">#REF!</definedName>
    <definedName name="Active___Movement_in_Pensions___control___nominal.BR">#REF!</definedName>
    <definedName name="Active___Movement_in_Pensions___control___nominal.WN">#REF!</definedName>
    <definedName name="Active___Movement_in_Pensions___control___nominal.WR">#REF!</definedName>
    <definedName name="Active___Movement_in_Pensions___control___nominal.WWN">#REF!</definedName>
    <definedName name="Active___Movement_in_provisions___control___nominal.ADDN1">#REF!</definedName>
    <definedName name="Active___Movement_in_provisions___control___nominal.ADDN2">#REF!</definedName>
    <definedName name="Active___Movement_in_provisions___control___nominal.BR">#REF!</definedName>
    <definedName name="Active___Movement_in_provisions___control___nominal.WN">#REF!</definedName>
    <definedName name="Active___Movement_in_provisions___control___nominal.WR">#REF!</definedName>
    <definedName name="Active___Movement_in_provisions___control___nominal.WWN">#REF!</definedName>
    <definedName name="Active___movement_in_trade_debtor___business___nominal">#REF!</definedName>
    <definedName name="Active___new_capital_expenditure___proportion_of_new_capital_expenditure_not_qualifying_for_capital_allowance_deductions.ADDN1">#REF!</definedName>
    <definedName name="Active___new_capital_expenditure___proportion_of_new_capital_expenditure_not_qualifying_for_capital_allowance_deductions.ADDN2">#REF!</definedName>
    <definedName name="Active___new_capital_expenditure___proportion_of_new_capital_expenditure_not_qualifying_for_capital_allowance_deductions.BR">#REF!</definedName>
    <definedName name="Active___new_capital_expenditure___proportion_of_new_capital_expenditure_not_qualifying_for_capital_allowance_deductions.WN">#REF!</definedName>
    <definedName name="Active___new_capital_expenditure___proportion_of_new_capital_expenditure_not_qualifying_for_capital_allowance_deductions.WR">#REF!</definedName>
    <definedName name="Active___new_capital_expenditure___proportion_of_new_capital_expenditure_not_qualifying_for_capital_allowance_deductions.WWN">#REF!</definedName>
    <definedName name="Active___New_capital_expenditure___proportion_of_new_capital_expenditure_qualifying_for_the_structures_and_buildings_pool___control.ADDN1">#REF!</definedName>
    <definedName name="Active___New_capital_expenditure___proportion_of_new_capital_expenditure_qualifying_for_the_structures_and_buildings_pool___control.ADDN2">#REF!</definedName>
    <definedName name="Active___New_capital_expenditure___proportion_of_new_capital_expenditure_qualifying_for_the_structures_and_buildings_pool___control.BR">#REF!</definedName>
    <definedName name="Active___New_capital_expenditure___proportion_of_new_capital_expenditure_qualifying_for_the_structures_and_buildings_pool___control.WN">#REF!</definedName>
    <definedName name="Active___New_capital_expenditure___proportion_of_new_capital_expenditure_qualifying_for_the_structures_and_buildings_pool___control.WR">#REF!</definedName>
    <definedName name="Active___New_capital_expenditure___proportion_of_new_capital_expenditure_qualifying_for_the_structures_and_buildings_pool___control.WWN">#REF!</definedName>
    <definedName name="Active___Non_price_control_income___principal_services___real.ADDN1">#REF!</definedName>
    <definedName name="Active___Non_price_control_income___principal_services___real.ADDN2">#REF!</definedName>
    <definedName name="Active___Non_price_control_income___principal_services___real.BR">#REF!</definedName>
    <definedName name="Active___Non_price_control_income___principal_services___real.WN">#REF!</definedName>
    <definedName name="Active___Non_price_control_income___principal_services___real.WR">#REF!</definedName>
    <definedName name="Active___Non_price_control_income___principal_services___real.WWN">#REF!</definedName>
    <definedName name="Active___Non_price_control_income___third_party_services___Bulk_supplies___contract_not_qualifying_for_water_trading_incentives___signed_before_1_April_2020___real.ADDN1">#REF!</definedName>
    <definedName name="Active___Non_price_control_income___third_party_services___Bulk_supplies___contract_not_qualifying_for_water_trading_incentives___signed_before_1_April_2020___real.ADDN2">#REF!</definedName>
    <definedName name="Active___Non_price_control_income___third_party_services___Bulk_supplies___contract_not_qualifying_for_water_trading_incentives___signed_before_1_April_2020___real.BR">#REF!</definedName>
    <definedName name="Active___Non_price_control_income___third_party_services___Bulk_supplies___contract_not_qualifying_for_water_trading_incentives___signed_before_1_April_2020___real.WN">#REF!</definedName>
    <definedName name="Active___Non_price_control_income___third_party_services___Bulk_supplies___contract_not_qualifying_for_water_trading_incentives___signed_before_1_April_2020___real.WR">#REF!</definedName>
    <definedName name="Active___Non_price_control_income___third_party_services___Bulk_supplies___contract_not_qualifying_for_water_trading_incentives___signed_before_1_April_2020___real.WWN">#REF!</definedName>
    <definedName name="Active___Non_price_control_income___third_party_services___Bulk_supplies___contract_qualifying_for_water_trading_incentives___on_or_after_1_April_2020___real.ADDN1">#REF!</definedName>
    <definedName name="Active___Non_price_control_income___third_party_services___Bulk_supplies___contract_qualifying_for_water_trading_incentives___on_or_after_1_April_2020___real.ADDN2">#REF!</definedName>
    <definedName name="Active___Non_price_control_income___third_party_services___Bulk_supplies___contract_qualifying_for_water_trading_incentives___on_or_after_1_April_2020___real.BR">#REF!</definedName>
    <definedName name="Active___Non_price_control_income___third_party_services___Bulk_supplies___contract_qualifying_for_water_trading_incentives___on_or_after_1_April_2020___real.WN">#REF!</definedName>
    <definedName name="Active___Non_price_control_income___third_party_services___Bulk_supplies___contract_qualifying_for_water_trading_incentives___on_or_after_1_April_2020___real.WR">#REF!</definedName>
    <definedName name="Active___Non_price_control_income___third_party_services___Bulk_supplies___contract_qualifying_for_water_trading_incentives___on_or_after_1_April_2020___real.WWN">#REF!</definedName>
    <definedName name="Active___Non_price_control_income___third_party_services___Bulk_supplies___General___real.ADDN1">#REF!</definedName>
    <definedName name="Active___Non_price_control_income___third_party_services___Bulk_supplies___General___real.ADDN2">#REF!</definedName>
    <definedName name="Active___Non_price_control_income___third_party_services___Bulk_supplies___General___real.BR">#REF!</definedName>
    <definedName name="Active___Non_price_control_income___third_party_services___Bulk_supplies___General___real.WN">#REF!</definedName>
    <definedName name="Active___Non_price_control_income___third_party_services___Bulk_supplies___General___real.WR">#REF!</definedName>
    <definedName name="Active___Non_price_control_income___third_party_services___Bulk_supplies___General___real.WWN">#REF!</definedName>
    <definedName name="Active___Non_price_control_income___third_party_services___other___real.ADDN1">#REF!</definedName>
    <definedName name="Active___Non_price_control_income___third_party_services___other___real.ADDN2">#REF!</definedName>
    <definedName name="Active___Non_price_control_income___third_party_services___other___real.BR">#REF!</definedName>
    <definedName name="Active___Non_price_control_income___third_party_services___other___real.WN">#REF!</definedName>
    <definedName name="Active___Non_price_control_income___third_party_services___other___real.WR">#REF!</definedName>
    <definedName name="Active___Non_price_control_income___third_party_services___other___real.WWN">#REF!</definedName>
    <definedName name="Active___Notional_target_gearing___control.ADDN1">#REF!</definedName>
    <definedName name="Active___Notional_target_gearing___control.ADDN2">#REF!</definedName>
    <definedName name="Active___Notional_target_gearing___control.BR">#REF!</definedName>
    <definedName name="Active___Notional_target_gearing___control.WN">#REF!</definedName>
    <definedName name="Active___Notional_target_gearing___control.WR">#REF!</definedName>
    <definedName name="Active___Notional_target_gearing___control.WWN">#REF!</definedName>
    <definedName name="Active___opening_business_debtors_measured___nominal">#REF!</definedName>
    <definedName name="Active___opening_business_debtors_unmeasured___nominal">#REF!</definedName>
    <definedName name="Active___Opening_business_retail_measured_advance_receipts___nominal">#REF!</definedName>
    <definedName name="Active___Opening_business_retail_unmeasured_advance_receipts___nominal">#REF!</definedName>
    <definedName name="Active___Opening_Called_up_share_capital_balance___control___nominal.ADDN1">#REF!</definedName>
    <definedName name="Active___Opening_Called_up_share_capital_balance___control___nominal.ADDN2">#REF!</definedName>
    <definedName name="Active___Opening_Called_up_share_capital_balance___control___nominal.BR">#REF!</definedName>
    <definedName name="Active___Opening_Called_up_share_capital_balance___control___nominal.WN">#REF!</definedName>
    <definedName name="Active___Opening_Called_up_share_capital_balance___control___nominal.WR">#REF!</definedName>
    <definedName name="Active___Opening_Called_up_share_capital_balance___control___nominal.WWN">#REF!</definedName>
    <definedName name="Active___Opening_Capex_creditors_balance___control___nominal.ADDN1">#REF!</definedName>
    <definedName name="Active___Opening_Capex_creditors_balance___control___nominal.ADDN2">#REF!</definedName>
    <definedName name="Active___Opening_Capex_creditors_balance___control___nominal.BR">#REF!</definedName>
    <definedName name="Active___Opening_Capex_creditors_balance___control___nominal.WN">#REF!</definedName>
    <definedName name="Active___Opening_Capex_creditors_balance___control___nominal.WR">#REF!</definedName>
    <definedName name="Active___Opening_Capex_creditors_balance___control___nominal.WWN">#REF!</definedName>
    <definedName name="Active___Opening_Capital_allowance_balance___main_rate_pool___new_capital_expenditure___control___nominal.ADDN1">#REF!</definedName>
    <definedName name="Active___Opening_Capital_allowance_balance___main_rate_pool___new_capital_expenditure___control___nominal.ADDN2">#REF!</definedName>
    <definedName name="Active___Opening_Capital_allowance_balance___main_rate_pool___new_capital_expenditure___control___nominal.BR">#REF!</definedName>
    <definedName name="Active___Opening_Capital_allowance_balance___main_rate_pool___new_capital_expenditure___control___nominal.WN">#REF!</definedName>
    <definedName name="Active___Opening_Capital_allowance_balance___main_rate_pool___new_capital_expenditure___control___nominal.WR">#REF!</definedName>
    <definedName name="Active___Opening_Capital_allowance_balance___main_rate_pool___new_capital_expenditure___control___nominal.WWN">#REF!</definedName>
    <definedName name="Active___Opening_Capital_allowance_balance___special_rate_pool___Capital_expenditure___control___nominal.ADDN1">#REF!</definedName>
    <definedName name="Active___Opening_Capital_allowance_balance___special_rate_pool___Capital_expenditure___control___nominal.ADDN2">#REF!</definedName>
    <definedName name="Active___Opening_Capital_allowance_balance___special_rate_pool___Capital_expenditure___control___nominal.BR">#REF!</definedName>
    <definedName name="Active___Opening_Capital_allowance_balance___special_rate_pool___Capital_expenditure___control___nominal.WN">#REF!</definedName>
    <definedName name="Active___Opening_Capital_allowance_balance___special_rate_pool___Capital_expenditure___control___nominal.WR">#REF!</definedName>
    <definedName name="Active___Opening_Capital_allowance_balance___special_rate_pool___Capital_expenditure___control___nominal.WWN">#REF!</definedName>
    <definedName name="Active___Opening_Capital_allowance_balance___structures_and_buildings_pool___Capital_expenditure___control___nominal.ADDN1">#REF!</definedName>
    <definedName name="Active___Opening_Capital_allowance_balance___structures_and_buildings_pool___Capital_expenditure___control___nominal.ADDN2">#REF!</definedName>
    <definedName name="Active___Opening_Capital_allowance_balance___structures_and_buildings_pool___Capital_expenditure___control___nominal.BR">#REF!</definedName>
    <definedName name="Active___Opening_Capital_allowance_balance___structures_and_buildings_pool___Capital_expenditure___control___nominal.WN">#REF!</definedName>
    <definedName name="Active___Opening_Capital_allowance_balance___structures_and_buildings_pool___Capital_expenditure___control___nominal.WR">#REF!</definedName>
    <definedName name="Active___Opening_Capital_allowance_balance___structures_and_buildings_pool___Capital_expenditure___control___nominal.WWN">#REF!</definedName>
    <definedName name="Active___Opening_cash_balance___Appointee___nominal">#REF!</definedName>
    <definedName name="Active___opening_current_tax_liabilities___control___nominal.ADDN1">#REF!</definedName>
    <definedName name="Active___opening_current_tax_liabilities___control___nominal.ADDN2">#REF!</definedName>
    <definedName name="Active___opening_current_tax_liabilities___control___nominal.BR">#REF!</definedName>
    <definedName name="Active___opening_current_tax_liabilities___control___nominal.WN">#REF!</definedName>
    <definedName name="Active___opening_current_tax_liabilities___control___nominal.WR">#REF!</definedName>
    <definedName name="Active___opening_current_tax_liabilities___control___nominal.WWN">#REF!</definedName>
    <definedName name="Active___Opening_Deferred_tax_balance___control___nominal.ADDN1">#REF!</definedName>
    <definedName name="Active___Opening_Deferred_tax_balance___control___nominal.ADDN2">#REF!</definedName>
    <definedName name="Active___Opening_Deferred_tax_balance___control___nominal.BR">#REF!</definedName>
    <definedName name="Active___Opening_Deferred_tax_balance___control___nominal.WN">#REF!</definedName>
    <definedName name="Active___Opening_Deferred_tax_balance___control___nominal.WR">#REF!</definedName>
    <definedName name="Active___Opening_Deferred_tax_balance___control___nominal.WWN">#REF!</definedName>
    <definedName name="Active___Opening_Dividend_cashflow_balance___control___nominal.ADDN1">#REF!</definedName>
    <definedName name="Active___Opening_Dividend_cashflow_balance___control___nominal.ADDN2">#REF!</definedName>
    <definedName name="Active___Opening_Dividend_cashflow_balance___control___nominal.BR">#REF!</definedName>
    <definedName name="Active___Opening_Dividend_cashflow_balance___control___nominal.WN">#REF!</definedName>
    <definedName name="Active___Opening_Dividend_cashflow_balance___control___nominal.WR">#REF!</definedName>
    <definedName name="Active___Opening_Dividend_cashflow_balance___control___nominal.WWN">#REF!</definedName>
    <definedName name="Active___Opening_Dividend_creditors_balance___control___nominal.ADDN1">#REF!</definedName>
    <definedName name="Active___Opening_Dividend_creditors_balance___control___nominal.ADDN2">#REF!</definedName>
    <definedName name="Active___Opening_Dividend_creditors_balance___control___nominal.BR">#REF!</definedName>
    <definedName name="Active___Opening_Dividend_creditors_balance___control___nominal.WN">#REF!</definedName>
    <definedName name="Active___Opening_Dividend_creditors_balance___control___nominal.WR">#REF!</definedName>
    <definedName name="Active___Opening_Dividend_creditors_balance___control___nominal.WWN">#REF!</definedName>
    <definedName name="Active___Opening_household_measured_advance_receipts___nominal">#REF!</definedName>
    <definedName name="Active___Opening_household_unmeasured_advance_receipts___nominal">#REF!</definedName>
    <definedName name="Active___opening_Intangible_asset_and_investments_balance___control___nominal.ADDN1">#REF!</definedName>
    <definedName name="Active___opening_Intangible_asset_and_investments_balance___control___nominal.ADDN2">#REF!</definedName>
    <definedName name="Active___opening_Intangible_asset_and_investments_balance___control___nominal.BR">#REF!</definedName>
    <definedName name="Active___opening_Intangible_asset_and_investments_balance___control___nominal.WN">#REF!</definedName>
    <definedName name="Active___opening_Intangible_asset_and_investments_balance___control___nominal.WR">#REF!</definedName>
    <definedName name="Active___opening_Intangible_asset_and_investments_balance___control___nominal.WWN">#REF!</definedName>
    <definedName name="Active___Opening_Non_distributable_reserves_balance___control___nominal.ADDN1">#REF!</definedName>
    <definedName name="Active___Opening_Non_distributable_reserves_balance___control___nominal.ADDN2">#REF!</definedName>
    <definedName name="Active___Opening_Non_distributable_reserves_balance___control___nominal.BR">#REF!</definedName>
    <definedName name="Active___Opening_Non_distributable_reserves_balance___control___nominal.WN">#REF!</definedName>
    <definedName name="Active___Opening_Non_distributable_reserves_balance___control___nominal.WR">#REF!</definedName>
    <definedName name="Active___Opening_Non_distributable_reserves_balance___control___nominal.WWN">#REF!</definedName>
    <definedName name="Active___Opening_Other_creditors_balance___control___nominal.ADDN1">#REF!</definedName>
    <definedName name="Active___Opening_Other_creditors_balance___control___nominal.ADDN2">#REF!</definedName>
    <definedName name="Active___Opening_Other_creditors_balance___control___nominal.BR">#REF!</definedName>
    <definedName name="Active___Opening_Other_creditors_balance___control___nominal.WN">#REF!</definedName>
    <definedName name="Active___Opening_Other_creditors_balance___control___nominal.WR">#REF!</definedName>
    <definedName name="Active___Opening_Other_creditors_balance___control___nominal.WWN">#REF!</definedName>
    <definedName name="Active___Opening_Other_debtors_balance___control___nominal.ADDN1">#REF!</definedName>
    <definedName name="Active___Opening_Other_debtors_balance___control___nominal.ADDN2">#REF!</definedName>
    <definedName name="Active___Opening_Other_debtors_balance___control___nominal.BR">#REF!</definedName>
    <definedName name="Active___Opening_Other_debtors_balance___control___nominal.WN">#REF!</definedName>
    <definedName name="Active___Opening_Other_debtors_balance___control___nominal.WR">#REF!</definedName>
    <definedName name="Active___Opening_Other_debtors_balance___control___nominal.WWN">#REF!</definedName>
    <definedName name="Active___Opening_Other_liabilities_balance___control___nominal.ADDN1">#REF!</definedName>
    <definedName name="Active___Opening_Other_liabilities_balance___control___nominal.ADDN2">#REF!</definedName>
    <definedName name="Active___Opening_Other_liabilities_balance___control___nominal.BR">#REF!</definedName>
    <definedName name="Active___Opening_Other_liabilities_balance___control___nominal.WN">#REF!</definedName>
    <definedName name="Active___Opening_Other_liabilities_balance___control___nominal.WR">#REF!</definedName>
    <definedName name="Active___Opening_Other_liabilities_balance___control___nominal.WWN">#REF!</definedName>
    <definedName name="Active___Opening_Provisions_balance___control___nominal.ADDN1">#REF!</definedName>
    <definedName name="Active___Opening_Provisions_balance___control___nominal.ADDN2">#REF!</definedName>
    <definedName name="Active___Opening_Provisions_balance___control___nominal.BR">#REF!</definedName>
    <definedName name="Active___Opening_Provisions_balance___control___nominal.WN">#REF!</definedName>
    <definedName name="Active___Opening_Provisions_balance___control___nominal.WR">#REF!</definedName>
    <definedName name="Active___Opening_Provisions_balance___control___nominal.WWN">#REF!</definedName>
    <definedName name="Active___Opening_retained_cash_balance___Business___nominal">#REF!</definedName>
    <definedName name="Active___Opening_retained_cash_balance___Residential___nominal">#REF!</definedName>
    <definedName name="Active___Opening_retained_cash_balance___Retail___nominal">#REF!</definedName>
    <definedName name="Active___Opening_retained_earnings_balance___Business___nominal">#REF!</definedName>
    <definedName name="Active___opening_retained_earnings_balance___control___nominal.ADDN1">#REF!</definedName>
    <definedName name="Active___opening_retained_earnings_balance___control___nominal.ADDN2">#REF!</definedName>
    <definedName name="Active___opening_retained_earnings_balance___control___nominal.BR">#REF!</definedName>
    <definedName name="Active___opening_retained_earnings_balance___control___nominal.WN">#REF!</definedName>
    <definedName name="Active___opening_retained_earnings_balance___control___nominal.WR">#REF!</definedName>
    <definedName name="Active___opening_retained_earnings_balance___control___nominal.WWN">#REF!</definedName>
    <definedName name="Active___opening_retained_earnings_balance___Retail___nominal">#REF!</definedName>
    <definedName name="Active___opening_retained_earnings_balance___wholesale___nominal">#REF!</definedName>
    <definedName name="Active___Opening_Retirement_benefit_asset____liabilities__balance___control___nominal.ADDN1">#REF!</definedName>
    <definedName name="Active___Opening_Retirement_benefit_asset____liabilities__balance___control___nominal.ADDN2">#REF!</definedName>
    <definedName name="Active___Opening_Retirement_benefit_asset____liabilities__balance___control___nominal.BR">#REF!</definedName>
    <definedName name="Active___Opening_Retirement_benefit_asset____liabilities__balance___control___nominal.WN">#REF!</definedName>
    <definedName name="Active___Opening_Retirement_benefit_asset____liabilities__balance___control___nominal.WR">#REF!</definedName>
    <definedName name="Active___Opening_Retirement_benefit_asset____liabilities__balance___control___nominal.WWN">#REF!</definedName>
    <definedName name="Active___opening_Tax_loss_balance___wholesale___nominal.ADDN1">#REF!</definedName>
    <definedName name="Active___opening_Tax_loss_balance___wholesale___nominal.ADDN2">#REF!</definedName>
    <definedName name="Active___opening_Tax_loss_balance___wholesale___nominal.BR">#REF!</definedName>
    <definedName name="Active___opening_Tax_loss_balance___wholesale___nominal.WN">#REF!</definedName>
    <definedName name="Active___opening_Tax_loss_balance___wholesale___nominal.WR">#REF!</definedName>
    <definedName name="Active___opening_Tax_loss_balance___wholesale___nominal.WWN">#REF!</definedName>
    <definedName name="Active___Opening_trade_and_other_payables___Wholesale_creditors___business_retail___nominal">#REF!</definedName>
    <definedName name="Active___Opening_Trade_creditors_balance___control___nominal.ADDN1">#REF!</definedName>
    <definedName name="Active___Opening_Trade_creditors_balance___control___nominal.ADDN2">#REF!</definedName>
    <definedName name="Active___Opening_Trade_creditors_balance___control___nominal.BR">#REF!</definedName>
    <definedName name="Active___Opening_Trade_creditors_balance___control___nominal.WN">#REF!</definedName>
    <definedName name="Active___Opening_Trade_creditors_balance___control___nominal.WR">#REF!</definedName>
    <definedName name="Active___Opening_Trade_creditors_balance___control___nominal.WWN">#REF!</definedName>
    <definedName name="Active___Opening_Trade_debtors_balance___control___nominal.ADDN1">#REF!</definedName>
    <definedName name="Active___Opening_Trade_debtors_balance___control___nominal.ADDN2">#REF!</definedName>
    <definedName name="Active___Opening_Trade_debtors_balance___control___nominal.BR">#REF!</definedName>
    <definedName name="Active___Opening_Trade_debtors_balance___control___nominal.WN">#REF!</definedName>
    <definedName name="Active___Opening_Trade_debtors_balance___control___nominal.WR">#REF!</definedName>
    <definedName name="Active___Opening_Trade_debtors_balance___control___nominal.WWN">#REF!</definedName>
    <definedName name="Active___operating_costs_associated_with_equity_issuance___real.ADDN1">#REF!</definedName>
    <definedName name="Active___operating_costs_associated_with_equity_issuance___real.ADDN2">#REF!</definedName>
    <definedName name="Active___operating_costs_associated_with_equity_issuance___real.BR">#REF!</definedName>
    <definedName name="Active___operating_costs_associated_with_equity_issuance___real.WN">#REF!</definedName>
    <definedName name="Active___operating_costs_associated_with_equity_issuance___real.WR">#REF!</definedName>
    <definedName name="Active___operating_costs_associated_with_equity_issuance___real.WWN">#REF!</definedName>
    <definedName name="Active___Ordinary_dividend_override___nominal">#REF!</definedName>
    <definedName name="Active___Ordinary_shares_issued___control___nominal.ADDN1">#REF!</definedName>
    <definedName name="Active___Ordinary_shares_issued___control___nominal.ADDN2">#REF!</definedName>
    <definedName name="Active___Ordinary_shares_issued___control___nominal.BR">#REF!</definedName>
    <definedName name="Active___Ordinary_shares_issued___control___nominal.WN">#REF!</definedName>
    <definedName name="Active___Ordinary_shares_issued___control___nominal.WR">#REF!</definedName>
    <definedName name="Active___Ordinary_shares_issued___control___nominal.WWN">#REF!</definedName>
    <definedName name="Active___Other_adjustments_to_taxable_profits___control___nominal.ADDN1">#REF!</definedName>
    <definedName name="Active___Other_adjustments_to_taxable_profits___control___nominal.ADDN2">#REF!</definedName>
    <definedName name="Active___Other_adjustments_to_taxable_profits___control___nominal.BR">#REF!</definedName>
    <definedName name="Active___Other_adjustments_to_taxable_profits___control___nominal.WN">#REF!</definedName>
    <definedName name="Active___Other_adjustments_to_taxable_profits___control___nominal.WR">#REF!</definedName>
    <definedName name="Active___Other_adjustments_to_taxable_profits___control___nominal.WWN">#REF!</definedName>
    <definedName name="Active___Other_creditors_target_balance___control___nominal.ADDN1">#REF!</definedName>
    <definedName name="Active___Other_creditors_target_balance___control___nominal.ADDN2">#REF!</definedName>
    <definedName name="Active___Other_creditors_target_balance___control___nominal.BR">#REF!</definedName>
    <definedName name="Active___Other_creditors_target_balance___control___nominal.WN">#REF!</definedName>
    <definedName name="Active___Other_creditors_target_balance___control___nominal.WR">#REF!</definedName>
    <definedName name="Active___Other_creditors_target_balance___control___nominal.WWN">#REF!</definedName>
    <definedName name="Active___other_debtors_target_balance___control___nominal.ADDN1">#REF!</definedName>
    <definedName name="Active___other_debtors_target_balance___control___nominal.ADDN2">#REF!</definedName>
    <definedName name="Active___other_debtors_target_balance___control___nominal.BR">#REF!</definedName>
    <definedName name="Active___other_debtors_target_balance___control___nominal.WN">#REF!</definedName>
    <definedName name="Active___other_debtors_target_balance___control___nominal.WR">#REF!</definedName>
    <definedName name="Active___other_debtors_target_balance___control___nominal.WWN">#REF!</definedName>
    <definedName name="Active___Other_operating_income___real.ADDN1">#REF!</definedName>
    <definedName name="Active___Other_operating_income___real.ADDN2">#REF!</definedName>
    <definedName name="Active___Other_operating_income___real.BR">#REF!</definedName>
    <definedName name="Active___Other_operating_income___real.WN">#REF!</definedName>
    <definedName name="Active___Other_operating_income___real.WR">#REF!</definedName>
    <definedName name="Active___Other_operating_income___real.WWN">#REF!</definedName>
    <definedName name="Active___Other_price_control_income___Third_party_revenue___real.ADDN1">#REF!</definedName>
    <definedName name="Active___Other_price_control_income___Third_party_revenue___real.ADDN2">#REF!</definedName>
    <definedName name="Active___Other_price_control_income___Third_party_revenue___real.BR">#REF!</definedName>
    <definedName name="Active___Other_price_control_income___Third_party_revenue___real.WN">#REF!</definedName>
    <definedName name="Active___Other_price_control_income___Third_party_revenue___real.WR">#REF!</definedName>
    <definedName name="Active___Other_price_control_income___Third_party_revenue___real.WWN">#REF!</definedName>
    <definedName name="Active___Other_taxable_income___Amortisation_on_grants_and_contributions___control___nominal.ADDN1">#REF!</definedName>
    <definedName name="Active___Other_taxable_income___Amortisation_on_grants_and_contributions___control___nominal.ADDN2">#REF!</definedName>
    <definedName name="Active___Other_taxable_income___Amortisation_on_grants_and_contributions___control___nominal.BR">#REF!</definedName>
    <definedName name="Active___Other_taxable_income___Amortisation_on_grants_and_contributions___control___nominal.WN">#REF!</definedName>
    <definedName name="Active___Other_taxable_income___Amortisation_on_grants_and_contributions___control___nominal.WR">#REF!</definedName>
    <definedName name="Active___Other_taxable_income___Amortisation_on_grants_and_contributions___control___nominal.WWN">#REF!</definedName>
    <definedName name="Active___Other_taxable_income___Grants_and_contributions_taxable_on_receipt___control___nominal.ADDN1">#REF!</definedName>
    <definedName name="Active___Other_taxable_income___Grants_and_contributions_taxable_on_receipt___control___nominal.ADDN2">#REF!</definedName>
    <definedName name="Active___Other_taxable_income___Grants_and_contributions_taxable_on_receipt___control___nominal.BR">#REF!</definedName>
    <definedName name="Active___Other_taxable_income___Grants_and_contributions_taxable_on_receipt___control___nominal.WN">#REF!</definedName>
    <definedName name="Active___Other_taxable_income___Grants_and_contributions_taxable_on_receipt___control___nominal.WR">#REF!</definedName>
    <definedName name="Active___Other_taxable_income___Grants_and_contributions_taxable_on_receipt___control___nominal.WWN">#REF!</definedName>
    <definedName name="Active___overdraft_interest_rate.ADDN1">#REF!</definedName>
    <definedName name="Active___overdraft_interest_rate.ADDN2">#REF!</definedName>
    <definedName name="Active___overdraft_interest_rate.BR">#REF!</definedName>
    <definedName name="Active___overdraft_interest_rate.WN">#REF!</definedName>
    <definedName name="Active___overdraft_interest_rate.WR">#REF!</definedName>
    <definedName name="Active___overdraft_interest_rate.WWN">#REF!</definedName>
    <definedName name="Active___P_L_expenditure_not_allowable_as_a_deduction_from_taxable_trading_profits___control___nominal.ADDN1">#REF!</definedName>
    <definedName name="Active___P_L_expenditure_not_allowable_as_a_deduction_from_taxable_trading_profits___control___nominal.ADDN2">#REF!</definedName>
    <definedName name="Active___P_L_expenditure_not_allowable_as_a_deduction_from_taxable_trading_profits___control___nominal.BR">#REF!</definedName>
    <definedName name="Active___P_L_expenditure_not_allowable_as_a_deduction_from_taxable_trading_profits___control___nominal.WN">#REF!</definedName>
    <definedName name="Active___P_L_expenditure_not_allowable_as_a_deduction_from_taxable_trading_profits___control___nominal.WR">#REF!</definedName>
    <definedName name="Active___P_L_expenditure_not_allowable_as_a_deduction_from_taxable_trading_profits___control___nominal.WWN">#REF!</definedName>
    <definedName name="Active___P_L_expenditure_relating_to_renewals_not_allowable_as_a_deduction_from_taxable_trading_profits___control___nominal.ADDN1">#REF!</definedName>
    <definedName name="Active___P_L_expenditure_relating_to_renewals_not_allowable_as_a_deduction_from_taxable_trading_profits___control___nominal.ADDN2">#REF!</definedName>
    <definedName name="Active___P_L_expenditure_relating_to_renewals_not_allowable_as_a_deduction_from_taxable_trading_profits___control___nominal.BR">#REF!</definedName>
    <definedName name="Active___P_L_expenditure_relating_to_renewals_not_allowable_as_a_deduction_from_taxable_trading_profits___control___nominal.WN">#REF!</definedName>
    <definedName name="Active___P_L_expenditure_relating_to_renewals_not_allowable_as_a_deduction_from_taxable_trading_profits___control___nominal.WR">#REF!</definedName>
    <definedName name="Active___P_L_expenditure_relating_to_renewals_not_allowable_as_a_deduction_from_taxable_trading_profits___control___nominal.WWN">#REF!</definedName>
    <definedName name="Active___PAYG_rate___Total_PAYG_rate.ADDN1">#REF!</definedName>
    <definedName name="Active___PAYG_rate___Total_PAYG_rate.ADDN2">#REF!</definedName>
    <definedName name="Active___PAYG_rate___Total_PAYG_rate.BR">#REF!</definedName>
    <definedName name="Active___PAYG_rate___Total_PAYG_rate.WN">#REF!</definedName>
    <definedName name="Active___PAYG_rate___Total_PAYG_rate.WR">#REF!</definedName>
    <definedName name="Active___PAYG_rate___Total_PAYG_rate.WWN">#REF!</definedName>
    <definedName name="Active___Pension_deficit_recovery____real.ADDN1">#REF!</definedName>
    <definedName name="Active___Pension_deficit_recovery____real.ADDN2">#REF!</definedName>
    <definedName name="Active___Pension_deficit_recovery____real.BR">#REF!</definedName>
    <definedName name="Active___Pension_deficit_recovery____real.WN">#REF!</definedName>
    <definedName name="Active___Pension_deficit_recovery____real.WR">#REF!</definedName>
    <definedName name="Active___Pension_deficit_recovery____real.WWN">#REF!</definedName>
    <definedName name="Active___Percentage_earnings_distributed_as_dividends">#REF!</definedName>
    <definedName name="Active___Post_financeability_adjustments_eligible_for_tax_uplift___real.ADDN1">#REF!</definedName>
    <definedName name="Active___Post_financeability_adjustments_eligible_for_tax_uplift___real.ADDN2">#REF!</definedName>
    <definedName name="Active___Post_financeability_adjustments_eligible_for_tax_uplift___real.BR">#REF!</definedName>
    <definedName name="Active___Post_financeability_adjustments_eligible_for_tax_uplift___real.WN">#REF!</definedName>
    <definedName name="Active___Post_financeability_adjustments_eligible_for_tax_uplift___real.WR">#REF!</definedName>
    <definedName name="Active___Post_financeability_adjustments_eligible_for_tax_uplift___real.WWN">#REF!</definedName>
    <definedName name="Active___Post_financeability_adjustments_not_eligible_for_tax_uplift___real.ADDN1">#REF!</definedName>
    <definedName name="Active___Post_financeability_adjustments_not_eligible_for_tax_uplift___real.ADDN2">#REF!</definedName>
    <definedName name="Active___Post_financeability_adjustments_not_eligible_for_tax_uplift___real.BR">#REF!</definedName>
    <definedName name="Active___Post_financeability_adjustments_not_eligible_for_tax_uplift___real.WN">#REF!</definedName>
    <definedName name="Active___Post_financeability_adjustments_not_eligible_for_tax_uplift___real.WR">#REF!</definedName>
    <definedName name="Active___Post_financeability_adjustments_not_eligible_for_tax_uplift___real.WWN">#REF!</definedName>
    <definedName name="Active___Pre_2020_RCV_opening_balance___real.ADDN1">#REF!</definedName>
    <definedName name="Active___Pre_2020_RCV_opening_balance___real.ADDN2">#REF!</definedName>
    <definedName name="Active___Pre_2020_RCV_opening_balance___real.BR">#REF!</definedName>
    <definedName name="Active___Pre_2020_RCV_opening_balance___real.WN">#REF!</definedName>
    <definedName name="Active___Pre_2020_RCV_opening_balance___real.WR">#REF!</definedName>
    <definedName name="Active___Pre_2020_RCV_opening_balance___real.WWN">#REF!</definedName>
    <definedName name="Active___Pre_2025_RCV_Run_off_rate.ADDN1">#REF!</definedName>
    <definedName name="Active___Pre_2025_RCV_Run_off_rate.ADDN2">#REF!</definedName>
    <definedName name="Active___Pre_2025_RCV_Run_off_rate.BR">#REF!</definedName>
    <definedName name="Active___Pre_2025_RCV_Run_off_rate.WN">#REF!</definedName>
    <definedName name="Active___Pre_2025_RCV_Run_off_rate.WR">#REF!</definedName>
    <definedName name="Active___Pre_2025_RCV_Run_off_rate.WWN">#REF!</definedName>
    <definedName name="Active___Price_control_income___third_party_services___Rechargeable_works___real.ADDN1">#REF!</definedName>
    <definedName name="Active___Price_control_income___third_party_services___Rechargeable_works___real.ADDN2">#REF!</definedName>
    <definedName name="Active___Price_control_income___third_party_services___Rechargeable_works___real.BR">#REF!</definedName>
    <definedName name="Active___Price_control_income___third_party_services___Rechargeable_works___real.WN">#REF!</definedName>
    <definedName name="Active___Price_control_income___third_party_services___Rechargeable_works___real.WR">#REF!</definedName>
    <definedName name="Active___Price_control_income___third_party_services___Rechargeable_works___real.WWN">#REF!</definedName>
    <definedName name="Active___Prior_period_company_residential_apportionment">#REF!</definedName>
    <definedName name="Active___Proportion_of_capitalised_revenue_expenditure__infra___non_infra_.ADDN1">#REF!</definedName>
    <definedName name="Active___Proportion_of_capitalised_revenue_expenditure__infra___non_infra_.ADDN2">#REF!</definedName>
    <definedName name="Active___Proportion_of_capitalised_revenue_expenditure__infra___non_infra_.BR">#REF!</definedName>
    <definedName name="Active___Proportion_of_capitalised_revenue_expenditure__infra___non_infra_.WN">#REF!</definedName>
    <definedName name="Active___Proportion_of_capitalised_revenue_expenditure__infra___non_infra_.WR">#REF!</definedName>
    <definedName name="Active___Proportion_of_capitalised_revenue_expenditure__infra___non_infra_.WWN">#REF!</definedName>
    <definedName name="Active___proportion_of_new_capital_expenditure_qualifying_for_a_full_deduction.ADDN1">#REF!</definedName>
    <definedName name="Active___proportion_of_new_capital_expenditure_qualifying_for_a_full_deduction.ADDN2">#REF!</definedName>
    <definedName name="Active___proportion_of_new_capital_expenditure_qualifying_for_a_full_deduction.BR">#REF!</definedName>
    <definedName name="Active___proportion_of_new_capital_expenditure_qualifying_for_a_full_deduction.WN">#REF!</definedName>
    <definedName name="Active___proportion_of_new_capital_expenditure_qualifying_for_a_full_deduction.WR">#REF!</definedName>
    <definedName name="Active___proportion_of_new_capital_expenditure_qualifying_for_a_full_deduction.WWN">#REF!</definedName>
    <definedName name="Active___Proportion_of_new_capital_expenditure_qualifying_for_high_level_deduction_main_rate_pool.ADDN1">#REF!</definedName>
    <definedName name="Active___Proportion_of_new_capital_expenditure_qualifying_for_high_level_deduction_main_rate_pool.ADDN2">#REF!</definedName>
    <definedName name="Active___Proportion_of_new_capital_expenditure_qualifying_for_high_level_deduction_main_rate_pool.BR">#REF!</definedName>
    <definedName name="Active___Proportion_of_new_capital_expenditure_qualifying_for_high_level_deduction_main_rate_pool.WN">#REF!</definedName>
    <definedName name="Active___Proportion_of_new_capital_expenditure_qualifying_for_high_level_deduction_main_rate_pool.WR">#REF!</definedName>
    <definedName name="Active___Proportion_of_new_capital_expenditure_qualifying_for_high_level_deduction_main_rate_pool.WWN">#REF!</definedName>
    <definedName name="Active___Proportion_of_new_capital_expenditure_qualifying_for_high_level_deduction_special_rate_pool.ADDN1">#REF!</definedName>
    <definedName name="Active___Proportion_of_new_capital_expenditure_qualifying_for_high_level_deduction_special_rate_pool.ADDN2">#REF!</definedName>
    <definedName name="Active___Proportion_of_new_capital_expenditure_qualifying_for_high_level_deduction_special_rate_pool.BR">#REF!</definedName>
    <definedName name="Active___Proportion_of_new_capital_expenditure_qualifying_for_high_level_deduction_special_rate_pool.WN">#REF!</definedName>
    <definedName name="Active___Proportion_of_new_capital_expenditure_qualifying_for_high_level_deduction_special_rate_pool.WR">#REF!</definedName>
    <definedName name="Active___Proportion_of_new_capital_expenditure_qualifying_for_high_level_deduction_special_rate_pool.WWN">#REF!</definedName>
    <definedName name="Active___Proportion_of_new_capital_expenditure_qualifying_for_high_level_deduction_structures_and_buildings_rate_pool.ADDN1">#REF!</definedName>
    <definedName name="Active___Proportion_of_new_capital_expenditure_qualifying_for_high_level_deduction_structures_and_buildings_rate_pool.ADDN2">#REF!</definedName>
    <definedName name="Active___Proportion_of_new_capital_expenditure_qualifying_for_high_level_deduction_structures_and_buildings_rate_pool.BR">#REF!</definedName>
    <definedName name="Active___Proportion_of_new_capital_expenditure_qualifying_for_high_level_deduction_structures_and_buildings_rate_pool.WN">#REF!</definedName>
    <definedName name="Active___Proportion_of_new_capital_expenditure_qualifying_for_high_level_deduction_structures_and_buildings_rate_pool.WR">#REF!</definedName>
    <definedName name="Active___Proportion_of_new_capital_expenditure_qualifying_for_high_level_deduction_structures_and_buildings_rate_pool.WWN">#REF!</definedName>
    <definedName name="Active___Proportion_of_RPI_linked_debt">#REF!</definedName>
    <definedName name="Active___proportion_of_taxable_profits_available_for_tax_loss_utilisation">#REF!</definedName>
    <definedName name="Active___QAA_reward__penalty____real.ADDN1">#REF!</definedName>
    <definedName name="Active___QAA_reward__penalty____real.ADDN2">#REF!</definedName>
    <definedName name="Active___QAA_reward__penalty____real.BR">#REF!</definedName>
    <definedName name="Active___QAA_reward__penalty____real.WN">#REF!</definedName>
    <definedName name="Active___QAA_reward__penalty____real.WR">#REF!</definedName>
    <definedName name="Active___QAA_reward__penalty____real.WWN">#REF!</definedName>
    <definedName name="Active___real_dividend_growth">#REF!</definedName>
    <definedName name="Active___Reprofiling_revenue___real.ADDN1">#REF!</definedName>
    <definedName name="Active___Reprofiling_revenue___real.ADDN2">#REF!</definedName>
    <definedName name="Active___Reprofiling_revenue___real.BR">#REF!</definedName>
    <definedName name="Active___Reprofiling_revenue___real.WN">#REF!</definedName>
    <definedName name="Active___Reprofiling_revenue___real.WR">#REF!</definedName>
    <definedName name="Active___Reprofiling_revenue___real.WWN">#REF!</definedName>
    <definedName name="Active___Residential_net_margin_for_company">#REF!</definedName>
    <definedName name="Active___Residential_Retail_allowed_depreciation__post_efficiency_challenge_and_adjustments____real">#REF!</definedName>
    <definedName name="Active___Residential_retail_costs__opex_plus_depn__exc_3rd_party_services____measured___Wastewater_only___nominal">#REF!</definedName>
    <definedName name="Active___Residential_retail_costs__opex_plus_depn__exc_3rd_party_services____measured___Water_only___nominal">#REF!</definedName>
    <definedName name="Active___Residential_retail_costs__opex_plus_depn__exc_3rd_party_services____unmeasured___Wastewater_only___nominal">#REF!</definedName>
    <definedName name="Active___Residential_retail_costs__opex_plus_depn__exc_3rd_party_services____unmeasured___Water_only___nominal">#REF!</definedName>
    <definedName name="Active___Residential_retail_revenue_adjustment___real">#REF!</definedName>
    <definedName name="Active___Retail___Corporation_tax_creditor_b_f___nominal">#REF!</definedName>
    <definedName name="Active___Retail___Retail_creditor_months__Payment_terms___Business_retail_pays_wholesaler_in_arrears__advance_">#REF!</definedName>
    <definedName name="Active___Retail___Retail_creditor_months__Payment_terms___Residential_retail_pays_wholesaler_in_arrears__advance_">#REF!</definedName>
    <definedName name="Active___Retirement_benefit_asset____liability__balance___Business___nominal">#REF!</definedName>
    <definedName name="Active___Retirement_benefit_asset____liability__balance___Residential___nominal">#REF!</definedName>
    <definedName name="Active___Run_off_rate_for_Post_2025_RCV.ADDN1">#REF!</definedName>
    <definedName name="Active___Run_off_rate_for_Post_2025_RCV.ADDN2">#REF!</definedName>
    <definedName name="Active___Run_off_rate_for_Post_2025_RCV.BR">#REF!</definedName>
    <definedName name="Active___Run_off_rate_for_Post_2025_RCV.WN">#REF!</definedName>
    <definedName name="Active___Run_off_rate_for_Post_2025_RCV.WR">#REF!</definedName>
    <definedName name="Active___Run_off_rate_for_Post_2025_RCV.WWN">#REF!</definedName>
    <definedName name="Active___Statutory_Corporation_tax_rate">#REF!</definedName>
    <definedName name="Active___Tariff_Band___Forecast_allocated_wholesale_charge___nominal.1">#REF!</definedName>
    <definedName name="Active___Tariff_Band___Forecast_allocated_wholesale_charge___nominal.2">#REF!</definedName>
    <definedName name="Active___Tariff_Band___Forecast_allocated_wholesale_charge___nominal.3">#REF!</definedName>
    <definedName name="Active___tariff_band___net_margin_percentage.1">#REF!</definedName>
    <definedName name="Active___tariff_band___net_margin_percentage.2">#REF!</definedName>
    <definedName name="Active___tariff_band___net_margin_percentage.3">#REF!</definedName>
    <definedName name="Active___Tariff_Band___Number_of_customers___Tariff_Band.1">#REF!</definedName>
    <definedName name="Active___Tariff_Band___Number_of_customers___Tariff_Band.2">#REF!</definedName>
    <definedName name="Active___Tariff_Band___Number_of_customers___Tariff_Band.3">#REF!</definedName>
    <definedName name="Active___tax_cashflow_initial_balance___wholesale___nominal.ADDN1">#REF!</definedName>
    <definedName name="Active___tax_cashflow_initial_balance___wholesale___nominal.ADDN2">#REF!</definedName>
    <definedName name="Active___tax_cashflow_initial_balance___wholesale___nominal.BR">#REF!</definedName>
    <definedName name="Active___tax_cashflow_initial_balance___wholesale___nominal.WN">#REF!</definedName>
    <definedName name="Active___tax_cashflow_initial_balance___wholesale___nominal.WR">#REF!</definedName>
    <definedName name="Active___tax_cashflow_initial_balance___wholesale___nominal.WWN">#REF!</definedName>
    <definedName name="Active___Tax_loss_allowance___nominal">#REF!</definedName>
    <definedName name="Active___Tonnes_of_dry_solid___BR">#REF!</definedName>
    <definedName name="Active___Total_Additional_control_customers_WN">#REF!</definedName>
    <definedName name="Active___Total_Additional_control_customers_WR">#REF!</definedName>
    <definedName name="Active___Total_direct_procurement_from_customers___infrastructure_cost____control___real.ADDN1">#REF!</definedName>
    <definedName name="Active___Total_direct_procurement_from_customers___infrastructure_cost____control___real.ADDN2">#REF!</definedName>
    <definedName name="Active___Total_direct_procurement_from_customers___infrastructure_cost____control___real.BR">#REF!</definedName>
    <definedName name="Active___Total_direct_procurement_from_customers___infrastructure_cost____control___real.WN">#REF!</definedName>
    <definedName name="Active___Total_direct_procurement_from_customers___infrastructure_cost____control___real.WR">#REF!</definedName>
    <definedName name="Active___Total_direct_procurement_from_customers___infrastructure_cost____control___real.WWN">#REF!</definedName>
    <definedName name="Active___Total_direct_procurement_from_customers___infrastructure_cost_1___real.ADDN1">#REF!</definedName>
    <definedName name="Active___Total_direct_procurement_from_customers___infrastructure_cost_1___real.ADDN2">#REF!</definedName>
    <definedName name="Active___Total_direct_procurement_from_customers___infrastructure_cost_1___real.BR">#REF!</definedName>
    <definedName name="Active___Total_direct_procurement_from_customers___infrastructure_cost_1___real.WN">#REF!</definedName>
    <definedName name="Active___Total_direct_procurement_from_customers___infrastructure_cost_1___real.WR">#REF!</definedName>
    <definedName name="Active___Total_direct_procurement_from_customers___infrastructure_cost_1___real.WWN">#REF!</definedName>
    <definedName name="Active___Total_direct_procurement_from_customers___infrastructure_cost_2___real.ADDN1">#REF!</definedName>
    <definedName name="Active___Total_direct_procurement_from_customers___infrastructure_cost_2___real.ADDN2">#REF!</definedName>
    <definedName name="Active___Total_direct_procurement_from_customers___infrastructure_cost_2___real.BR">#REF!</definedName>
    <definedName name="Active___Total_direct_procurement_from_customers___infrastructure_cost_2___real.WN">#REF!</definedName>
    <definedName name="Active___Total_direct_procurement_from_customers___infrastructure_cost_2___real.WR">#REF!</definedName>
    <definedName name="Active___Total_direct_procurement_from_customers___infrastructure_cost_2___real.WWN">#REF!</definedName>
    <definedName name="Active___Total_direct_procurement_from_customers___infrastructure_cost_3___real.ADDN1">#REF!</definedName>
    <definedName name="Active___Total_direct_procurement_from_customers___infrastructure_cost_3___real.ADDN2">#REF!</definedName>
    <definedName name="Active___Total_direct_procurement_from_customers___infrastructure_cost_3___real.BR">#REF!</definedName>
    <definedName name="Active___Total_direct_procurement_from_customers___infrastructure_cost_3___real.WN">#REF!</definedName>
    <definedName name="Active___Total_direct_procurement_from_customers___infrastructure_cost_3___real.WR">#REF!</definedName>
    <definedName name="Active___Total_direct_procurement_from_customers___infrastructure_cost_3___real.WWN">#REF!</definedName>
    <definedName name="Active___Total_direct_procurement_from_customers___infrastructure_cost_4___real.ADDN1">#REF!</definedName>
    <definedName name="Active___Total_direct_procurement_from_customers___infrastructure_cost_4___real.ADDN2">#REF!</definedName>
    <definedName name="Active___Total_direct_procurement_from_customers___infrastructure_cost_4___real.BR">#REF!</definedName>
    <definedName name="Active___Total_direct_procurement_from_customers___infrastructure_cost_4___real.WN">#REF!</definedName>
    <definedName name="Active___Total_direct_procurement_from_customers___infrastructure_cost_4___real.WR">#REF!</definedName>
    <definedName name="Active___Total_direct_procurement_from_customers___infrastructure_cost_4___real.WWN">#REF!</definedName>
    <definedName name="Active___Total_direct_procurement_from_customers___infrastructure_cost_5___real.ADDN1">#REF!</definedName>
    <definedName name="Active___Total_direct_procurement_from_customers___infrastructure_cost_5___real.ADDN2">#REF!</definedName>
    <definedName name="Active___Total_direct_procurement_from_customers___infrastructure_cost_5___real.BR">#REF!</definedName>
    <definedName name="Active___Total_direct_procurement_from_customers___infrastructure_cost_5___real.WN">#REF!</definedName>
    <definedName name="Active___Total_direct_procurement_from_customers___infrastructure_cost_5___real.WR">#REF!</definedName>
    <definedName name="Active___Total_direct_procurement_from_customers___infrastructure_cost_5___real.WWN">#REF!</definedName>
    <definedName name="Active___Total_direct_procurement_from_customers___infrastructure_cost_6___real.ADDN1">#REF!</definedName>
    <definedName name="Active___Total_direct_procurement_from_customers___infrastructure_cost_6___real.ADDN2">#REF!</definedName>
    <definedName name="Active___Total_direct_procurement_from_customers___infrastructure_cost_6___real.BR">#REF!</definedName>
    <definedName name="Active___Total_direct_procurement_from_customers___infrastructure_cost_6___real.WN">#REF!</definedName>
    <definedName name="Active___Total_direct_procurement_from_customers___infrastructure_cost_6___real.WR">#REF!</definedName>
    <definedName name="Active___Total_direct_procurement_from_customers___infrastructure_cost_6___real.WWN">#REF!</definedName>
    <definedName name="Active___Total_gross_operational_expenditure___including_cost_sharing___real.ADDN1">#REF!</definedName>
    <definedName name="Active___Total_gross_operational_expenditure___including_cost_sharing___real.ADDN2">#REF!</definedName>
    <definedName name="Active___Total_gross_operational_expenditure___including_cost_sharing___real.BR">#REF!</definedName>
    <definedName name="Active___Total_gross_operational_expenditure___including_cost_sharing___real.WN">#REF!</definedName>
    <definedName name="Active___Total_gross_operational_expenditure___including_cost_sharing___real.WR">#REF!</definedName>
    <definedName name="Active___Total_gross_operational_expenditure___including_cost_sharing___real.WWN">#REF!</definedName>
    <definedName name="Active___Total_other_price_control_income___real.ADDN1">#REF!</definedName>
    <definedName name="Active___Total_other_price_control_income___real.ADDN2">#REF!</definedName>
    <definedName name="Active___Total_other_price_control_income___real.BR">#REF!</definedName>
    <definedName name="Active___Total_other_price_control_income___real.WN">#REF!</definedName>
    <definedName name="Active___Total_other_price_control_income___real.WR">#REF!</definedName>
    <definedName name="Active___Total_other_price_control_income___real.WWN">#REF!</definedName>
    <definedName name="Active___Trade_and_other_payables___Retail_other_payables___nominal">#REF!</definedName>
    <definedName name="Active___Trade_and_other_payables___Retail_trade_payables___nominal">#REF!</definedName>
    <definedName name="Active___Trade_and_other_payables___Wholesale_creditors___residential_retail___nominal">#REF!</definedName>
    <definedName name="Active___Unmeasured_charge___business.ADDN1">#REF!</definedName>
    <definedName name="Active___Unmeasured_charge___business.ADDN2">#REF!</definedName>
    <definedName name="Active___Unmeasured_charge___business.BR">#REF!</definedName>
    <definedName name="Active___Unmeasured_charge___business.WN">#REF!</definedName>
    <definedName name="Active___Unmeasured_charge___business.WR">#REF!</definedName>
    <definedName name="Active___Unmeasured_charge___business.WWN">#REF!</definedName>
    <definedName name="Active___Unmeasured_charge___residential.ADDN1">#REF!</definedName>
    <definedName name="Active___Unmeasured_charge___residential.ADDN2">#REF!</definedName>
    <definedName name="Active___Unmeasured_charge___residential.BR">#REF!</definedName>
    <definedName name="Active___Unmeasured_charge___residential.WN">#REF!</definedName>
    <definedName name="Active___Unmeasured_charge___residential.WR">#REF!</definedName>
    <definedName name="Active___Unmeasured_charge___residential.WWN">#REF!</definedName>
    <definedName name="Active___Water_efficiency_funding___real.ADDN1">#REF!</definedName>
    <definedName name="Active___Water_efficiency_funding___real.ADDN2">#REF!</definedName>
    <definedName name="Active___Water_efficiency_funding___real.BR">#REF!</definedName>
    <definedName name="Active___Water_efficiency_funding___real.WN">#REF!</definedName>
    <definedName name="Active___Water_efficiency_funding___real.WR">#REF!</definedName>
    <definedName name="Active___Water_efficiency_funding___real.WWN">#REF!</definedName>
    <definedName name="Active___Wholesale___Trade_creditor_days___control.ADDN1">#REF!</definedName>
    <definedName name="Active___Wholesale___Trade_creditor_days___control.ADDN2">#REF!</definedName>
    <definedName name="Active___Wholesale___Trade_creditor_days___control.BR">#REF!</definedName>
    <definedName name="Active___Wholesale___Trade_creditor_days___control.WN">#REF!</definedName>
    <definedName name="Active___Wholesale___Trade_creditor_days___control.WR">#REF!</definedName>
    <definedName name="Active___Wholesale___Trade_creditor_days___control.WWN">#REF!</definedName>
    <definedName name="Active___Wholesale_and_retail_line_item_split___actual_company_structure___Retained_profits___residential_retail___nominal">#REF!</definedName>
    <definedName name="Active___Wholesale_and_retail_line_item_split___Capex_creditor___business_retail___nominal">#REF!</definedName>
    <definedName name="Active___Wholesale_and_retail_line_item_split___capex_creditors___residential_retail___nominal">#REF!</definedName>
    <definedName name="Active___Wholesale_DB_pension_cash_excess_over_charge___control___real.ADDN1">#REF!</definedName>
    <definedName name="Active___Wholesale_DB_pension_cash_excess_over_charge___control___real.ADDN2">#REF!</definedName>
    <definedName name="Active___Wholesale_DB_pension_cash_excess_over_charge___control___real.BR">#REF!</definedName>
    <definedName name="Active___Wholesale_DB_pension_cash_excess_over_charge___control___real.WN">#REF!</definedName>
    <definedName name="Active___Wholesale_DB_pension_cash_excess_over_charge___control___real.WR">#REF!</definedName>
    <definedName name="Active___Wholesale_DB_pension_cash_excess_over_charge___control___real.WWN">#REF!</definedName>
    <definedName name="Active___Wholesale_fixed_asset_life__post_override____control.ADDN1">#REF!</definedName>
    <definedName name="Active___Wholesale_fixed_asset_life__post_override____control.ADDN2">#REF!</definedName>
    <definedName name="Active___Wholesale_fixed_asset_life__post_override____control.BR">#REF!</definedName>
    <definedName name="Active___Wholesale_fixed_asset_life__post_override____control.WN">#REF!</definedName>
    <definedName name="Active___Wholesale_fixed_asset_life__post_override____control.WR">#REF!</definedName>
    <definedName name="Active___Wholesale_fixed_asset_life__post_override____control.WWN">#REF!</definedName>
    <definedName name="Active___Wholesale_WACC___notional___Cost_of_debt___nominal.ADDN1">#REF!</definedName>
    <definedName name="Active___Wholesale_WACC___notional___Cost_of_debt___nominal.ADDN2">#REF!</definedName>
    <definedName name="Active___Wholesale_WACC___notional___Cost_of_debt___nominal.BR">#REF!</definedName>
    <definedName name="Active___Wholesale_WACC___notional___Cost_of_debt___nominal.WN">#REF!</definedName>
    <definedName name="Active___Wholesale_WACC___notional___Cost_of_debt___nominal.WR">#REF!</definedName>
    <definedName name="Active___Wholesale_WACC___notional___Cost_of_debt___nominal.WWN">#REF!</definedName>
    <definedName name="Active___Wholesale_WACC___notional___Equity___nominal.ADDN1">#REF!</definedName>
    <definedName name="Active___Wholesale_WACC___notional___Equity___nominal.ADDN2">#REF!</definedName>
    <definedName name="Active___Wholesale_WACC___notional___Equity___nominal.BR">#REF!</definedName>
    <definedName name="Active___Wholesale_WACC___notional___Equity___nominal.WN">#REF!</definedName>
    <definedName name="Active___Wholesale_WACC___notional___Equity___nominal.WR">#REF!</definedName>
    <definedName name="Active___Wholesale_WACC___notional___Equity___nominal.WWN">#REF!</definedName>
    <definedName name="Active___Wholesale_WACC___notional___Gearing___nominal.ADDN1">#REF!</definedName>
    <definedName name="Active___Wholesale_WACC___notional___Gearing___nominal.ADDN2">#REF!</definedName>
    <definedName name="Active___Wholesale_WACC___notional___Gearing___nominal.BR">#REF!</definedName>
    <definedName name="Active___Wholesale_WACC___notional___Gearing___nominal.WN">#REF!</definedName>
    <definedName name="Active___Wholesale_WACC___notional___Gearing___nominal.WR">#REF!</definedName>
    <definedName name="Active___Wholesale_WACC___notional___Gearing___nominal.WWN">#REF!</definedName>
    <definedName name="Active___Year_on_year___change___CPI_H___Financial_year_average_indices_year_on_year__">#REF!</definedName>
    <definedName name="Active__RPI_CPIH_wedge_for_RPI_ILD_indexation_rate">#REF!</definedName>
    <definedName name="Actual_opening_Fixed_rate_debt___wholesale___nominal">#REF!</definedName>
    <definedName name="Actual_opening_index_linked_debt___wholesale___nominal">#REF!</definedName>
    <definedName name="Actuals_Old" localSheetId="1">#REF!</definedName>
    <definedName name="Actuals_Old" localSheetId="0">#REF!</definedName>
    <definedName name="Actuals_Old">#REF!</definedName>
    <definedName name="adbr" localSheetId="1" hidden="1">{"CHARGE",#N/A,FALSE,"401C11"}</definedName>
    <definedName name="adbr" localSheetId="2" hidden="1">{"CHARGE",#N/A,FALSE,"401C11"}</definedName>
    <definedName name="adbr" localSheetId="8" hidden="1">{"CHARGE",#N/A,FALSE,"401C11"}</definedName>
    <definedName name="adbr" localSheetId="7" hidden="1">{"CHARGE",#N/A,FALSE,"401C11"}</definedName>
    <definedName name="adbr" localSheetId="0" hidden="1">{"CHARGE",#N/A,FALSE,"401C11"}</definedName>
    <definedName name="adbr" localSheetId="11" hidden="1">{"CHARGE",#N/A,FALSE,"401C11"}</definedName>
    <definedName name="adbr" localSheetId="3" hidden="1">{"CHARGE",#N/A,FALSE,"401C11"}</definedName>
    <definedName name="adbr" localSheetId="6" hidden="1">{"CHARGE",#N/A,FALSE,"401C11"}</definedName>
    <definedName name="adbr" localSheetId="10" hidden="1">{"CHARGE",#N/A,FALSE,"401C11"}</definedName>
    <definedName name="adbr" localSheetId="9" hidden="1">{"CHARGE",#N/A,FALSE,"401C11"}</definedName>
    <definedName name="adbr" hidden="1">{"CHARGE",#N/A,FALSE,"401C11"}</definedName>
    <definedName name="Additional_control_1___Allowed_Revenues___real">#REF!</definedName>
    <definedName name="Additional_control_1___K___periodic">#REF!</definedName>
    <definedName name="Additional_control_1_allowed_revenue_build_up___check">#REF!</definedName>
    <definedName name="Additional_control_1_allowed_revenue_build_up___check_overall">#REF!</definedName>
    <definedName name="Additional_control_2___Allowed_Revenues___real">#REF!</definedName>
    <definedName name="Additional_control_2___K___periodic">#REF!</definedName>
    <definedName name="Additional_control_2_allowed_revenue_build_up___check">#REF!</definedName>
    <definedName name="Additional_control_2_allowed_revenue_build_up___check_overall">#REF!</definedName>
    <definedName name="Additional_WoC_Modelled">#REF!</definedName>
    <definedName name="Additions_to_capital_allowance___main_rate_pool___new_capital_expenditure___nominal.ADDN1">#REF!</definedName>
    <definedName name="Additions_to_capital_allowance___main_rate_pool___new_capital_expenditure___nominal.ADDN2">#REF!</definedName>
    <definedName name="Additions_to_capital_allowance___main_rate_pool___new_capital_expenditure___nominal.BR">#REF!</definedName>
    <definedName name="Additions_to_capital_allowance___main_rate_pool___new_capital_expenditure___nominal.WN">#REF!</definedName>
    <definedName name="Additions_to_capital_allowance___main_rate_pool___new_capital_expenditure___nominal.WR">#REF!</definedName>
    <definedName name="Additions_to_capital_allowance___main_rate_pool___new_capital_expenditure___nominal.WWN">#REF!</definedName>
    <definedName name="Additions_to_capital_allowance___special_rate_pool___new_capital_expenditure____nominal.ADDN1">#REF!</definedName>
    <definedName name="Additions_to_capital_allowance___special_rate_pool___new_capital_expenditure____nominal.ADDN2">#REF!</definedName>
    <definedName name="Additions_to_capital_allowance___special_rate_pool___new_capital_expenditure____nominal.BR">#REF!</definedName>
    <definedName name="Additions_to_capital_allowance___special_rate_pool___new_capital_expenditure____nominal.WN">#REF!</definedName>
    <definedName name="Additions_to_capital_allowance___special_rate_pool___new_capital_expenditure____nominal.WR">#REF!</definedName>
    <definedName name="Additions_to_capital_allowance___special_rate_pool___new_capital_expenditure____nominal.WWN">#REF!</definedName>
    <definedName name="Additions_to_capital_allowance___structures_and_buildings_pool___new_capital_expenditure___nominal.ADDN1">#REF!</definedName>
    <definedName name="Additions_to_capital_allowance___structures_and_buildings_pool___new_capital_expenditure___nominal.ADDN2">#REF!</definedName>
    <definedName name="Additions_to_capital_allowance___structures_and_buildings_pool___new_capital_expenditure___nominal.BR">#REF!</definedName>
    <definedName name="Additions_to_capital_allowance___structures_and_buildings_pool___new_capital_expenditure___nominal.WN">#REF!</definedName>
    <definedName name="Additions_to_capital_allowance___structures_and_buildings_pool___new_capital_expenditure___nominal.WR">#REF!</definedName>
    <definedName name="Additions_to_capital_allowance___structures_and_buildings_pool___new_capital_expenditure___nominal.WWN">#REF!</definedName>
    <definedName name="Addn_average_bill___5yr_average___nominal">#REF!</definedName>
    <definedName name="Addn_average_bill___5yr_average___real">#REF!</definedName>
    <definedName name="Addn_average_bill___WoC___nominal">#REF!</definedName>
    <definedName name="Addn_average_bill___WoC___real">#REF!</definedName>
    <definedName name="Addn_average_bill_growth___nominal">#REF!</definedName>
    <definedName name="Addn_average_bill_growth___real">#REF!</definedName>
    <definedName name="AddRWD" localSheetId="1">#REF!</definedName>
    <definedName name="AddRWD" localSheetId="0">#REF!</definedName>
    <definedName name="AddRWD">#REF!</definedName>
    <definedName name="AddRWD2" localSheetId="1">#REF!</definedName>
    <definedName name="AddRWD2" localSheetId="0">#REF!</definedName>
    <definedName name="AddRWD2">#REF!</definedName>
    <definedName name="AddRWDI" localSheetId="1">#REF!</definedName>
    <definedName name="AddRWDI" localSheetId="0">#REF!</definedName>
    <definedName name="AddRWDI">#REF!</definedName>
    <definedName name="AddSC" localSheetId="1">#REF!</definedName>
    <definedName name="AddSC" localSheetId="0">#REF!</definedName>
    <definedName name="AddSC">#REF!</definedName>
    <definedName name="AddSC2" localSheetId="1">#REF!</definedName>
    <definedName name="AddSC2" localSheetId="0">#REF!</definedName>
    <definedName name="AddSC2">#REF!</definedName>
    <definedName name="AddSCI" localSheetId="1">#REF!</definedName>
    <definedName name="AddSCI" localSheetId="0">#REF!</definedName>
    <definedName name="AddSCI">#REF!</definedName>
    <definedName name="AddSLD" localSheetId="1">#REF!</definedName>
    <definedName name="AddSLD" localSheetId="0">#REF!</definedName>
    <definedName name="AddSLD">#REF!</definedName>
    <definedName name="AddSLD2" localSheetId="1">#REF!</definedName>
    <definedName name="AddSLD2" localSheetId="0">#REF!</definedName>
    <definedName name="AddSLD2">#REF!</definedName>
    <definedName name="AddSLDI" localSheetId="1">#REF!</definedName>
    <definedName name="AddSLDI" localSheetId="0">#REF!</definedName>
    <definedName name="AddSLDI">#REF!</definedName>
    <definedName name="AddSLT" localSheetId="1">#REF!</definedName>
    <definedName name="AddSLT" localSheetId="0">#REF!</definedName>
    <definedName name="AddSLT">#REF!</definedName>
    <definedName name="AddSLT2" localSheetId="1">#REF!</definedName>
    <definedName name="AddSLT2" localSheetId="0">#REF!</definedName>
    <definedName name="AddSLT2">#REF!</definedName>
    <definedName name="AddSLTI" localSheetId="1">#REF!</definedName>
    <definedName name="AddSLTI" localSheetId="0">#REF!</definedName>
    <definedName name="AddSLTI">#REF!</definedName>
    <definedName name="AddST" localSheetId="1">#REF!</definedName>
    <definedName name="AddST" localSheetId="0">#REF!</definedName>
    <definedName name="AddST">#REF!</definedName>
    <definedName name="AddST2" localSheetId="1">#REF!</definedName>
    <definedName name="AddST2" localSheetId="0">#REF!</definedName>
    <definedName name="AddST2">#REF!</definedName>
    <definedName name="AddSTI" localSheetId="1">#REF!</definedName>
    <definedName name="AddSTI" localSheetId="0">#REF!</definedName>
    <definedName name="AddSTI">#REF!</definedName>
    <definedName name="AddTWD" localSheetId="1">#REF!</definedName>
    <definedName name="AddTWD" localSheetId="0">#REF!</definedName>
    <definedName name="AddTWD">#REF!</definedName>
    <definedName name="AddTWI" localSheetId="1">#REF!</definedName>
    <definedName name="AddTWI" localSheetId="0">#REF!</definedName>
    <definedName name="AddTWI">#REF!</definedName>
    <definedName name="AddWR" localSheetId="1">#REF!</definedName>
    <definedName name="AddWR" localSheetId="0">#REF!</definedName>
    <definedName name="AddWR">#REF!</definedName>
    <definedName name="AddWR2" localSheetId="1">#REF!</definedName>
    <definedName name="AddWR2" localSheetId="0">#REF!</definedName>
    <definedName name="AddWR2">#REF!</definedName>
    <definedName name="AddWRI" localSheetId="1">#REF!</definedName>
    <definedName name="AddWRI" localSheetId="0">#REF!</definedName>
    <definedName name="AddWRI">#REF!</definedName>
    <definedName name="AddWT" localSheetId="1">#REF!</definedName>
    <definedName name="AddWT" localSheetId="0">#REF!</definedName>
    <definedName name="AddWT">#REF!</definedName>
    <definedName name="AddWT2" localSheetId="1">#REF!</definedName>
    <definedName name="AddWT2" localSheetId="0">#REF!</definedName>
    <definedName name="AddWT2">#REF!</definedName>
    <definedName name="AddWTD2" localSheetId="1">#REF!</definedName>
    <definedName name="AddWTD2" localSheetId="0">#REF!</definedName>
    <definedName name="AddWTD2">#REF!</definedName>
    <definedName name="AddWTI" localSheetId="1">#REF!</definedName>
    <definedName name="AddWTI" localSheetId="0">#REF!</definedName>
    <definedName name="AddWTI">#REF!</definedName>
    <definedName name="Adjusted_cash_interest_cover_ratio____control__Alternative_.ADDN1" localSheetId="1">#REF!</definedName>
    <definedName name="Adjusted_cash_interest_cover_ratio____control__Alternative_.ADDN1">#REF!</definedName>
    <definedName name="Adjusted_cash_interest_cover_ratio____control__Alternative_.ADDN2" localSheetId="1">#REF!</definedName>
    <definedName name="Adjusted_cash_interest_cover_ratio____control__Alternative_.ADDN2">#REF!</definedName>
    <definedName name="Adjusted_cash_interest_cover_ratio____control__Alternative_.BR">#REF!</definedName>
    <definedName name="Adjusted_cash_interest_cover_ratio____control__Alternative_.WN">#REF!</definedName>
    <definedName name="Adjusted_cash_interest_cover_ratio____control__Alternative_.WR">#REF!</definedName>
    <definedName name="Adjusted_cash_interest_cover_ratio____control__Alternative_.WWN">#REF!</definedName>
    <definedName name="Adjusted_cash_interest_cover_ratio___Post_Fin_adj___Appointee__Alternative_">#REF!</definedName>
    <definedName name="Adjusted_cash_interest_cover_ratio__Alternative____Appointee">#REF!</definedName>
    <definedName name="Adjusted_cash_interest_cover_ratio__Alternative____weighted_average___Appointee">#REF!</definedName>
    <definedName name="Adjusted_cash_interest_cover_ratio__Ofwat____Appointee">#REF!</definedName>
    <definedName name="Adjusted_cash_interest_cover_ratio__Ofwat____control.ADDN1">#REF!</definedName>
    <definedName name="Adjusted_cash_interest_cover_ratio__Ofwat____control.ADDN2">#REF!</definedName>
    <definedName name="Adjusted_cash_interest_cover_ratio__Ofwat____control.BR">#REF!</definedName>
    <definedName name="Adjusted_cash_interest_cover_ratio__Ofwat____control.WN">#REF!</definedName>
    <definedName name="Adjusted_cash_interest_cover_ratio__Ofwat____control.WR">#REF!</definedName>
    <definedName name="Adjusted_cash_interest_cover_ratio__Ofwat____control.WWN">#REF!</definedName>
    <definedName name="Adjusted_cash_interest_cover_ratio__Ofwat____Post_Fin_adj___Appointee">#REF!</definedName>
    <definedName name="Adjusted_cash_interest_cover_ratio__Ofwat____weighted_average___Appointee">#REF!</definedName>
    <definedName name="Adjusted_opening_fixed_rate_debt___nominal.ADDN1">#REF!</definedName>
    <definedName name="Adjusted_opening_fixed_rate_debt___nominal.ADDN2">#REF!</definedName>
    <definedName name="Adjusted_opening_fixed_rate_debt___nominal.BR">#REF!</definedName>
    <definedName name="Adjusted_opening_fixed_rate_debt___nominal.WN">#REF!</definedName>
    <definedName name="Adjusted_opening_fixed_rate_debt___nominal.WR">#REF!</definedName>
    <definedName name="Adjusted_opening_fixed_rate_debt___nominal.WWN">#REF!</definedName>
    <definedName name="Adjusted_opening_ILD___nominal.ADDN1">#REF!</definedName>
    <definedName name="Adjusted_opening_ILD___nominal.ADDN2">#REF!</definedName>
    <definedName name="Adjusted_opening_ILD___nominal.BR">#REF!</definedName>
    <definedName name="Adjusted_opening_ILD___nominal.WN">#REF!</definedName>
    <definedName name="Adjusted_opening_ILD___nominal.WR">#REF!</definedName>
    <definedName name="Adjusted_opening_ILD___nominal.WWN">#REF!</definedName>
    <definedName name="Adjusted_taxable_profit__loss__wholesale_available_for_tax_loss_utilisation">#REF!</definedName>
    <definedName name="Adjusted_taxable_profit__loss__wholesale_available_for_tax_loss_utilisation___post_financeability___nominal">#REF!</definedName>
    <definedName name="Adjustment_factor_for_dual_service_bills___bill_module">#REF!</definedName>
    <definedName name="Adjustment_factor_for_single_service_bills___bill_module">#REF!</definedName>
    <definedName name="Adjustment_for_mid_year_cashflow_in_discounting_years">#REF!</definedName>
    <definedName name="Adjustment_for_pension_contributions___nominal.ADDN1">#REF!</definedName>
    <definedName name="Adjustment_for_pension_contributions___nominal.ADDN2">#REF!</definedName>
    <definedName name="Adjustment_for_pension_contributions___nominal.BR">#REF!</definedName>
    <definedName name="Adjustment_for_pension_contributions___nominal.WN">#REF!</definedName>
    <definedName name="Adjustment_for_pension_contributions___nominal.WR">#REF!</definedName>
    <definedName name="Adjustment_for_pension_contributions___nominal.WWN">#REF!</definedName>
    <definedName name="Adjustment_for_pension_contributions___wholesale___nominal">#REF!</definedName>
    <definedName name="Adjustment_to_net_debt_for_post_financeability_adjustments___nominal">#REF!</definedName>
    <definedName name="Adjustment_to_opening_fixed_rate_debt___nominal.ADDN1">#REF!</definedName>
    <definedName name="Adjustment_to_opening_fixed_rate_debt___nominal.ADDN2">#REF!</definedName>
    <definedName name="Adjustment_to_opening_fixed_rate_debt___nominal.BR">#REF!</definedName>
    <definedName name="Adjustment_to_opening_fixed_rate_debt___nominal.WN">#REF!</definedName>
    <definedName name="Adjustment_to_opening_fixed_rate_debt___nominal.WR">#REF!</definedName>
    <definedName name="Adjustment_to_opening_fixed_rate_debt___nominal.WWN">#REF!</definedName>
    <definedName name="Adjustment_to_remove_post_financeability_tax_uplift_double_count___real.ADDN1">#REF!</definedName>
    <definedName name="Adjustment_to_remove_post_financeability_tax_uplift_double_count___real.ADDN2">#REF!</definedName>
    <definedName name="Adjustment_to_remove_post_financeability_tax_uplift_double_count___real.BR">#REF!</definedName>
    <definedName name="Adjustment_to_remove_post_financeability_tax_uplift_double_count___real.WN">#REF!</definedName>
    <definedName name="Adjustment_to_remove_post_financeability_tax_uplift_double_count___real.WR">#REF!</definedName>
    <definedName name="Adjustment_to_remove_post_financeability_tax_uplift_double_count___real.WWN">#REF!</definedName>
    <definedName name="Adjustment_to_taxable_profit_loss_due_to_post_financeability_revenues___nominal.ADDN1">#REF!</definedName>
    <definedName name="Adjustment_to_taxable_profit_loss_due_to_post_financeability_revenues___nominal.ADDN2">#REF!</definedName>
    <definedName name="Adjustment_to_taxable_profit_loss_due_to_post_financeability_revenues___nominal.BR">#REF!</definedName>
    <definedName name="Adjustment_to_taxable_profit_loss_due_to_post_financeability_revenues___nominal.WN">#REF!</definedName>
    <definedName name="Adjustment_to_taxable_profit_loss_due_to_post_financeability_revenues___nominal.WR">#REF!</definedName>
    <definedName name="Adjustment_to_taxable_profit_loss_due_to_post_financeability_revenues___nominal.WWN">#REF!</definedName>
    <definedName name="Adjustment_to_taxable_profit_loss_due_to_post_financeability_revenues___wholesale___nominal">#REF!</definedName>
    <definedName name="Adjustment_to_Wholesale_revenue_requirement___nominal.ADDN1">#REF!</definedName>
    <definedName name="Adjustment_to_Wholesale_revenue_requirement___nominal.ADDN2">#REF!</definedName>
    <definedName name="Adjustment_to_Wholesale_revenue_requirement___nominal.BR">#REF!</definedName>
    <definedName name="Adjustment_to_Wholesale_revenue_requirement___nominal.WN">#REF!</definedName>
    <definedName name="Adjustment_to_Wholesale_revenue_requirement___nominal.WR">#REF!</definedName>
    <definedName name="Adjustment_to_Wholesale_revenue_requirement___nominal.WWN">#REF!</definedName>
    <definedName name="Adjustment_to_Wholesale_revenue_requirement___real___ADDN1">#REF!</definedName>
    <definedName name="Adjustment_to_Wholesale_revenue_requirement___real___ADDN2">#REF!</definedName>
    <definedName name="Adjustment_to_Wholesale_revenue_requirement___real___BR">#REF!</definedName>
    <definedName name="Adjustment_to_Wholesale_revenue_requirement___real___WN">#REF!</definedName>
    <definedName name="Adjustment_to_Wholesale_revenue_requirement___real___WR">#REF!</definedName>
    <definedName name="Adjustment_to_Wholesale_revenue_requirement___real___WWN">#REF!</definedName>
    <definedName name="Advance_receipts_measured_balance___Business___nominal">#REF!</definedName>
    <definedName name="Advance_receipts_measured_balance___Business___nominal.BEG">#REF!</definedName>
    <definedName name="Advance_receipts_measured_balance___Residential___nominal">#REF!</definedName>
    <definedName name="Advance_receipts_measured_balance___Residential___nominal.BEG">#REF!</definedName>
    <definedName name="Advance_receipts_measured_balance___Retail___nominal">#REF!</definedName>
    <definedName name="Advance_receipts_measured_movement___business___nominal">#REF!</definedName>
    <definedName name="Advance_receipts_measured_movement___residential___nominal">#REF!</definedName>
    <definedName name="Advance_receipts_measured_target_balance___business___nominal">#REF!</definedName>
    <definedName name="Advance_receipts_measured_target_balance___residential___nominal">#REF!</definedName>
    <definedName name="Advance_receipts_unmeasured_balance___Business___nominal">#REF!</definedName>
    <definedName name="Advance_receipts_unmeasured_balance___Business___nominal.BEG">#REF!</definedName>
    <definedName name="Advance_receipts_unmeasured_balance___Residential___nominal">#REF!</definedName>
    <definedName name="Advance_receipts_unmeasured_balance___Residential___nominal.BEG">#REF!</definedName>
    <definedName name="Advance_receipts_unmeasured_balance___Retail___nominal">#REF!</definedName>
    <definedName name="Advance_receipts_unmeasured_movement___business___nominal">#REF!</definedName>
    <definedName name="Advance_receipts_unmeasured_movement___residential___nominal">#REF!</definedName>
    <definedName name="Advance_receipts_unmeasured_target_balance___business___nominal">#REF!</definedName>
    <definedName name="Advance_receipts_unmeasured_target_balance___residential___nominal">#REF!</definedName>
    <definedName name="AFWBPtrans" localSheetId="1">#REF!</definedName>
    <definedName name="AFWBPtrans" localSheetId="0">#REF!</definedName>
    <definedName name="AFWBPtrans">#REF!</definedName>
    <definedName name="AFWtransition" localSheetId="1">#REF!</definedName>
    <definedName name="AFWtransition" localSheetId="0">#REF!</definedName>
    <definedName name="AFWtransition" localSheetId="3">#REF!</definedName>
    <definedName name="AFWtransition" localSheetId="9">#REF!</definedName>
    <definedName name="AFWtransition">#REF!</definedName>
    <definedName name="Alerts_breached_any_period">#REF!</definedName>
    <definedName name="Allowable_deductions_to_taxable_profit____loss____control___nominal.ADDN1">#REF!</definedName>
    <definedName name="Allowable_deductions_to_taxable_profit____loss____control___nominal.ADDN2">#REF!</definedName>
    <definedName name="Allowable_deductions_to_taxable_profit____loss____control___nominal.BR">#REF!</definedName>
    <definedName name="Allowable_deductions_to_taxable_profit____loss____control___nominal.WN">#REF!</definedName>
    <definedName name="Allowable_deductions_to_taxable_profit____loss____control___nominal.WR">#REF!</definedName>
    <definedName name="Allowable_deductions_to_taxable_profit____loss____control___nominal.WWN">#REF!</definedName>
    <definedName name="Allowable_deductions_to_taxable_profit____loss____nominal">#REF!</definedName>
    <definedName name="Allowable_deductions_to_taxable_profit____loss____post_financeability___control___nominal.ADDN1">#REF!</definedName>
    <definedName name="Allowable_deductions_to_taxable_profit____loss____post_financeability___control___nominal.ADDN2">#REF!</definedName>
    <definedName name="Allowable_deductions_to_taxable_profit____loss____post_financeability___control___nominal.BR">#REF!</definedName>
    <definedName name="Allowable_deductions_to_taxable_profit____loss____post_financeability___control___nominal.WN">#REF!</definedName>
    <definedName name="Allowable_deductions_to_taxable_profit____loss____post_financeability___control___nominal.WR">#REF!</definedName>
    <definedName name="Allowable_deductions_to_taxable_profit____loss____post_financeability___control___nominal.WWN">#REF!</definedName>
    <definedName name="Allowable_deductions_to_taxable_profit____loss____post_financeability___nominal">#REF!</definedName>
    <definedName name="Allowance_per_measured_dual_service_customer__Thousands__inc_DPC_margin___real">#REF!</definedName>
    <definedName name="Allowance_per_measured_dual_service_customer_inc_DPC_margin_______nominal">#REF!</definedName>
    <definedName name="Allowance_per_measured_dual_service_customer_inc_DPC_margin_______real">#REF!</definedName>
    <definedName name="Allowance_per_measured_dual_service_customer_inc_DPC_margin___post_financeability_adjustments_______nominal">#REF!</definedName>
    <definedName name="Allowance_per_measured_dual_service_customer_inc_DPC_margin___post_financeability_adjustments_______real">#REF!</definedName>
    <definedName name="Allowance_per_measured_sewerage_customer__Thousands__inc_DPC_margin___real">#REF!</definedName>
    <definedName name="Allowance_per_measured_sewerage_customer_inc_DPC_margin_______nominal">#REF!</definedName>
    <definedName name="Allowance_per_measured_sewerage_customer_inc_DPC_margin_______real">#REF!</definedName>
    <definedName name="Allowance_per_measured_sewerage_customer_inc_DPC_margin___post_financeability_adjustments_______nominal">#REF!</definedName>
    <definedName name="Allowance_per_measured_sewerage_customer_inc_DPC_margin___post_financeability_adjustments_______real">#REF!</definedName>
    <definedName name="Allowance_per_measured_water_customer__Thousands__inc_DPC_margin___real">#REF!</definedName>
    <definedName name="Allowance_per_measured_water_customer_inc_DPC_margin_______nominal">#REF!</definedName>
    <definedName name="Allowance_per_measured_water_customer_inc_DPC_margin_______real">#REF!</definedName>
    <definedName name="Allowance_per_measured_water_customer_inc_DPC_margin___post_financeability_______nominal">#REF!</definedName>
    <definedName name="Allowance_per_measured_water_customer_inc_DPC_margin___post_financeability_______real">#REF!</definedName>
    <definedName name="Allowance_per_unmeasured_dual_customer__Thousands__inc_DPC_margin___real">#REF!</definedName>
    <definedName name="Allowance_per_unmeasured_dual_customer_inc_DPC_margin_______nominal">#REF!</definedName>
    <definedName name="Allowance_per_unmeasured_dual_customer_inc_DPC_margin_______real">#REF!</definedName>
    <definedName name="Allowance_per_unmeasured_dual_customer_inc_DPC_margin___post_financeability_adjustments_______nominal">#REF!</definedName>
    <definedName name="Allowance_per_unmeasured_dual_customer_inc_DPC_margin___post_financeability_adjustments_______real">#REF!</definedName>
    <definedName name="Allowance_per_unmeasured_sewerage_customer__Thousands__inc_DPC_margin___real">#REF!</definedName>
    <definedName name="Allowance_per_unmeasured_sewerage_customer_inc_DPC_margin_______nominal">#REF!</definedName>
    <definedName name="Allowance_per_unmeasured_sewerage_customer_inc_DPC_margin_______real">#REF!</definedName>
    <definedName name="Allowance_per_unmeasured_sewerage_customer_inc_DPC_margin___post_financeability_adjustments_______nominal">#REF!</definedName>
    <definedName name="Allowance_per_unmeasured_sewerage_customer_inc_DPC_margin___post_financeability_adjustments_______real">#REF!</definedName>
    <definedName name="Allowance_per_unmeasured_water_customer__Thousands__inc_DPC_margin___real">#REF!</definedName>
    <definedName name="Allowance_per_unmeasured_water_customer_inc_DPC_margin_______nominal">#REF!</definedName>
    <definedName name="Allowance_per_unmeasured_water_customer_inc_DPC_margin_______real">#REF!</definedName>
    <definedName name="Allowance_per_unmeasured_water_customer_inc_DPC_margin___post_financeability_adjustments_______nominal">#REF!</definedName>
    <definedName name="Allowance_per_unmeasured_water_customer_inc_DPC_margin___post_financeability_adjustments_______real">#REF!</definedName>
    <definedName name="Allowed_depreciation___Business___nominal">#REF!</definedName>
    <definedName name="Allowed_depreciation___Business___nominal___POS">#REF!</definedName>
    <definedName name="Allowed_depreciation___Post_efficiency_challenge_and_adjustment__Retail_depreciation_Business____nominal">#REF!</definedName>
    <definedName name="Allowed_depreciation___Residential___nominal">#REF!</definedName>
    <definedName name="Allowed_depreciation___Residential___nominal.NEG">#REF!</definedName>
    <definedName name="Allowed_depreciation__post_efficiency_challenge_and_adjustments____nominal">#REF!</definedName>
    <definedName name="Allowed_revenue_adds_up_on_exec_summary">#REF!</definedName>
    <definedName name="Allowed_revenue_adds_up_on_exec_summary_overall">#REF!</definedName>
    <definedName name="Allowed_revenue_including_DPC_adds_up_on_exec_summary">#REF!</definedName>
    <definedName name="Allowed_revenue_including_DPC_adds_up_on_exec_summary_overall">#REF!</definedName>
    <definedName name="Allowed_Revenues____nominal.ADDN1">#REF!</definedName>
    <definedName name="Allowed_Revenues____nominal.ADDN2">#REF!</definedName>
    <definedName name="Allowed_Revenues____nominal.BR">#REF!</definedName>
    <definedName name="Allowed_Revenues____nominal.WN">#REF!</definedName>
    <definedName name="Allowed_Revenues____nominal.WR">#REF!</definedName>
    <definedName name="Allowed_Revenues____nominal.WWN">#REF!</definedName>
    <definedName name="Allowed_revenues___control___real.ADDN1">#REF!</definedName>
    <definedName name="Allowed_revenues___control___real.ADDN2">#REF!</definedName>
    <definedName name="Allowed_revenues___control___real.BR">#REF!</definedName>
    <definedName name="Allowed_revenues___control___real.WN">#REF!</definedName>
    <definedName name="Allowed_revenues___control___real.WR">#REF!</definedName>
    <definedName name="Allowed_revenues___control___real.WWN">#REF!</definedName>
    <definedName name="Allowed_Revenues___percentage_movement____control.ADDN1">#REF!</definedName>
    <definedName name="Allowed_Revenues___percentage_movement____control.ADDN2">#REF!</definedName>
    <definedName name="Allowed_Revenues___percentage_movement____control.BR">#REF!</definedName>
    <definedName name="Allowed_Revenues___percentage_movement____control.WN">#REF!</definedName>
    <definedName name="Allowed_Revenues___percentage_movement____control.WR">#REF!</definedName>
    <definedName name="Allowed_Revenues___percentage_movement____control.WWN">#REF!</definedName>
    <definedName name="Allowed_Revenues___real.ADDN1">#REF!</definedName>
    <definedName name="Allowed_Revenues___real.ADDN2">#REF!</definedName>
    <definedName name="Allowed_Revenues___real.BR">#REF!</definedName>
    <definedName name="Allowed_Revenues___real.WN">#REF!</definedName>
    <definedName name="Allowed_Revenues___real.WR">#REF!</definedName>
    <definedName name="Allowed_Revenues___real.WWN">#REF!</definedName>
    <definedName name="Allowed_Revenues__post_revenue_solving_adjustment_____control___real.ADDN1">#REF!</definedName>
    <definedName name="Allowed_Revenues__post_revenue_solving_adjustment_____control___real.ADDN2">#REF!</definedName>
    <definedName name="Allowed_Revenues__post_revenue_solving_adjustment_____control___real.BR">#REF!</definedName>
    <definedName name="Allowed_Revenues__post_revenue_solving_adjustment_____control___real.WN">#REF!</definedName>
    <definedName name="Allowed_Revenues__post_revenue_solving_adjustment_____control___real.WR">#REF!</definedName>
    <definedName name="Allowed_Revenues__post_revenue_solving_adjustment_____control___real.WWN">#REF!</definedName>
    <definedName name="Allowed_revenues_inc_other_price_control_income___real___ADDN1">#REF!</definedName>
    <definedName name="Allowed_revenues_inc_other_price_control_income___real___ADDN2">#REF!</definedName>
    <definedName name="Allowed_revenues_inc_other_price_control_income___real___BR">#REF!</definedName>
    <definedName name="Allowed_revenues_inc_other_price_control_income___real___WN">#REF!</definedName>
    <definedName name="Allowed_revenues_inc_other_price_control_income___real___WR">#REF!</definedName>
    <definedName name="Allowed_revenues_inc_other_price_control_income___real___WWN">#REF!</definedName>
    <definedName name="Allowed_Revenues_including_post_financeability___real.ADDN1">#REF!</definedName>
    <definedName name="Allowed_Revenues_including_post_financeability___real.ADDN2">#REF!</definedName>
    <definedName name="Allowed_Revenues_including_post_financeability___real.BR">#REF!</definedName>
    <definedName name="Allowed_Revenues_including_post_financeability___real.WN">#REF!</definedName>
    <definedName name="Allowed_Revenues_including_post_financeability___real.WR">#REF!</definedName>
    <definedName name="Allowed_Revenues_including_post_financeability___real.WWN">#REF!</definedName>
    <definedName name="Allowed_revenues_including_post_financeability_adjustments___nominal.ADDN1">#REF!</definedName>
    <definedName name="Allowed_revenues_including_post_financeability_adjustments___nominal.ADDN2">#REF!</definedName>
    <definedName name="Allowed_revenues_including_post_financeability_adjustments___nominal.BR">#REF!</definedName>
    <definedName name="Allowed_revenues_including_post_financeability_adjustments___nominal.WN">#REF!</definedName>
    <definedName name="Allowed_revenues_including_post_financeability_adjustments___nominal.WR">#REF!</definedName>
    <definedName name="Allowed_revenues_including_post_financeability_adjustments___nominal.WWN">#REF!</definedName>
    <definedName name="Allowed_revenues_includingbase_revenues_for_growth_calculations___nominal.ADDN1">#REF!</definedName>
    <definedName name="Allowed_revenues_includingbase_revenues_for_growth_calculations___nominal.ADDN2">#REF!</definedName>
    <definedName name="Allowed_revenues_includingbase_revenues_for_growth_calculations___nominal.BR">#REF!</definedName>
    <definedName name="Allowed_revenues_includingbase_revenues_for_growth_calculations___nominal.WN">#REF!</definedName>
    <definedName name="Allowed_revenues_includingbase_revenues_for_growth_calculations___nominal.WR">#REF!</definedName>
    <definedName name="Allowed_revenues_includingbase_revenues_for_growth_calculations___nominal.WWN">#REF!</definedName>
    <definedName name="Alternative_area_total_Residentials_connected___control__WN_">#REF!</definedName>
    <definedName name="Alternative_area_total_Residentials_connected___control__WR_">#REF!</definedName>
    <definedName name="Alternative_area_WaSC_average_bill___real">#REF!</definedName>
    <definedName name="AMP_duration">#REF!</definedName>
    <definedName name="AMP_period_flag">#REF!</definedName>
    <definedName name="ANHBPtrans" localSheetId="1">#REF!</definedName>
    <definedName name="ANHBPtrans" localSheetId="0">#REF!</definedName>
    <definedName name="ANHBPtrans">#REF!</definedName>
    <definedName name="ANHtransition" localSheetId="1">#REF!</definedName>
    <definedName name="ANHtransition" localSheetId="0">#REF!</definedName>
    <definedName name="ANHtransition" localSheetId="3">#REF!</definedName>
    <definedName name="ANHtransition" localSheetId="9">#REF!</definedName>
    <definedName name="ANHtransition">#REF!</definedName>
    <definedName name="Annual___movement_in_CPI_H_">#REF!</definedName>
    <definedName name="Annual_percentage_increase__deflated_using_Nov_Nov_CPI_H______control.ADDN1">#REF!</definedName>
    <definedName name="Annual_percentage_increase__deflated_using_Nov_Nov_CPI_H______control.ADDN2">#REF!</definedName>
    <definedName name="Annual_percentage_increase__deflated_using_Nov_Nov_CPI_H______control.BR">#REF!</definedName>
    <definedName name="Annual_percentage_increase__deflated_using_Nov_Nov_CPI_H______control.WN">#REF!</definedName>
    <definedName name="Annual_percentage_increase__deflated_using_Nov_Nov_CPI_H______control.WR">#REF!</definedName>
    <definedName name="Annual_percentage_increase__deflated_using_Nov_Nov_CPI_H______control.WWN">#REF!</definedName>
    <definedName name="App1bdata" localSheetId="1">#REF!</definedName>
    <definedName name="App1bdata" localSheetId="0">#REF!</definedName>
    <definedName name="App1bdata">#REF!</definedName>
    <definedName name="App1bIDnrs" localSheetId="1">#REF!</definedName>
    <definedName name="App1bIDnrs" localSheetId="0">#REF!</definedName>
    <definedName name="App1bIDnrs">#REF!</definedName>
    <definedName name="App1data" localSheetId="1">#REF!</definedName>
    <definedName name="App1data" localSheetId="0">#REF!</definedName>
    <definedName name="App1data">#REF!</definedName>
    <definedName name="App1IDnrs" localSheetId="1">#REF!</definedName>
    <definedName name="App1IDnrs" localSheetId="0">#REF!</definedName>
    <definedName name="App1IDnrs">#REF!</definedName>
    <definedName name="Appointee_balance_sheet_balances" localSheetId="1">#REF!</definedName>
    <definedName name="Appointee_balance_sheet_balances">#REF!</definedName>
    <definedName name="Appointee_balance_sheet_balances_overall" localSheetId="1">#REF!</definedName>
    <definedName name="Appointee_balance_sheet_balances_overall">#REF!</definedName>
    <definedName name="Appointee_Base_Regulated_Equity___nominal">#REF!</definedName>
    <definedName name="Appointee_net_debt_adjustment_for_post_financeability___nominal">#REF!</definedName>
    <definedName name="Appointee_Total_Base_RoRE___nominal">#REF!</definedName>
    <definedName name="Appointee_Total_Revenues___real">#REF!</definedName>
    <definedName name="Appointee_Total_Revenues_inclusive_of_DPC_margin___real">#REF!</definedName>
    <definedName name="Apportioned_DPC_cost_per_customer___real.1">#REF!</definedName>
    <definedName name="Apportioned_DPC_cost_per_customer___real.2">#REF!</definedName>
    <definedName name="Apportioned_DPC_cost_per_customer___real.3">#REF!</definedName>
    <definedName name="Apportioned_DPC_costs___real.1">#REF!</definedName>
    <definedName name="Apportioned_DPC_costs___real.2">#REF!</definedName>
    <definedName name="Apportioned_DPC_costs___real.3">#REF!</definedName>
    <definedName name="Apportioned_DPC_costs_margin___real.1">#REF!</definedName>
    <definedName name="Apportioned_DPC_costs_margin___real.2">#REF!</definedName>
    <definedName name="Apportioned_DPC_costs_margin___real.3">#REF!</definedName>
    <definedName name="Apportioned_negative_tax___nominal.ADDN1">#REF!</definedName>
    <definedName name="Apportioned_negative_tax___nominal.ADDN2">#REF!</definedName>
    <definedName name="Apportioned_negative_tax___nominal.BR">#REF!</definedName>
    <definedName name="Apportioned_negative_tax___nominal.WN">#REF!</definedName>
    <definedName name="Apportioned_negative_tax___nominal.WR">#REF!</definedName>
    <definedName name="Apportioned_negative_tax___nominal.WWN">#REF!</definedName>
    <definedName name="Apportioned_negative_tax___post_financeability___nominal.ADDN1">#REF!</definedName>
    <definedName name="Apportioned_negative_tax___post_financeability___nominal.ADDN2">#REF!</definedName>
    <definedName name="Apportioned_negative_tax___post_financeability___nominal.BR">#REF!</definedName>
    <definedName name="Apportioned_negative_tax___post_financeability___nominal.WN">#REF!</definedName>
    <definedName name="Apportioned_negative_tax___post_financeability___nominal.WR">#REF!</definedName>
    <definedName name="Apportioned_negative_tax___post_financeability___nominal.WWN">#REF!</definedName>
    <definedName name="Apportioned_Total_wholesale_revenue_impact_of_post_financeability___Business___nominal">#REF!</definedName>
    <definedName name="Apportioned_Total_wholesale_revenue_impact_of_post_financeability___Business___real">#REF!</definedName>
    <definedName name="Apportioned_Total_wholesale_revenue_impact_of_post_financeability___Residential___nominal">#REF!</definedName>
    <definedName name="Apportioned_wholesale_charge_for_Business_retail___nominal">#REF!</definedName>
    <definedName name="Apportioned_wholesale_charge_for_Business_retail__in_millions____nominal">#REF!</definedName>
    <definedName name="Apportioned_wholesale_charge_for_Business_retail__in_millions____nominal.NEG">#REF!</definedName>
    <definedName name="Apportioned_wholesale_charge_for_Residential_retail___nominal">#REF!</definedName>
    <definedName name="APR19inrw" localSheetId="1">#REF!</definedName>
    <definedName name="APR19inrw" localSheetId="0">#REF!</definedName>
    <definedName name="APR19inrw">#REF!</definedName>
    <definedName name="APR19inrww" localSheetId="1">#REF!</definedName>
    <definedName name="APR19inrww" localSheetId="0">#REF!</definedName>
    <definedName name="APR19inrww">#REF!</definedName>
    <definedName name="APR19sgc" localSheetId="1">#REF!</definedName>
    <definedName name="APR19sgc" localSheetId="0">#REF!</definedName>
    <definedName name="APR19sgc">#REF!</definedName>
    <definedName name="APR19smi" localSheetId="1">#REF!</definedName>
    <definedName name="APR19smi" localSheetId="0">#REF!</definedName>
    <definedName name="APR19smi">#REF!</definedName>
    <definedName name="APR19smni" localSheetId="1">#REF!</definedName>
    <definedName name="APR19smni" localSheetId="0">#REF!</definedName>
    <definedName name="APR19smni">#REF!</definedName>
    <definedName name="APR19soi" localSheetId="1">#REF!</definedName>
    <definedName name="APR19soi" localSheetId="0">#REF!</definedName>
    <definedName name="APR19soi">#REF!</definedName>
    <definedName name="APR19soni" localSheetId="1">#REF!</definedName>
    <definedName name="APR19soni" localSheetId="0">#REF!</definedName>
    <definedName name="APR19soni">#REF!</definedName>
    <definedName name="APR19stps" localSheetId="1">#REF!</definedName>
    <definedName name="APR19stps" localSheetId="0">#REF!</definedName>
    <definedName name="APR19stps">#REF!</definedName>
    <definedName name="APR19wgc" localSheetId="1">#REF!</definedName>
    <definedName name="APR19wgc" localSheetId="0">#REF!</definedName>
    <definedName name="APR19wgc">#REF!</definedName>
    <definedName name="APR19wmi" localSheetId="1">#REF!</definedName>
    <definedName name="APR19wmi" localSheetId="0">#REF!</definedName>
    <definedName name="APR19wmi">#REF!</definedName>
    <definedName name="APR19wmni" localSheetId="1">#REF!</definedName>
    <definedName name="APR19wmni" localSheetId="0">#REF!</definedName>
    <definedName name="APR19wmni">#REF!</definedName>
    <definedName name="APR19woi" localSheetId="1">#REF!</definedName>
    <definedName name="APR19woi" localSheetId="0">#REF!</definedName>
    <definedName name="APR19woi">#REF!</definedName>
    <definedName name="APR19woni" localSheetId="1">#REF!</definedName>
    <definedName name="APR19woni" localSheetId="0">#REF!</definedName>
    <definedName name="APR19woni">#REF!</definedName>
    <definedName name="APR19wtps" localSheetId="1">#REF!</definedName>
    <definedName name="APR19wtps" localSheetId="0">#REF!</definedName>
    <definedName name="APR19wtps">#REF!</definedName>
    <definedName name="APRinrw" localSheetId="1">#REF!</definedName>
    <definedName name="APRinrw" localSheetId="0">#REF!</definedName>
    <definedName name="APRinrw">#REF!</definedName>
    <definedName name="APRinrww" localSheetId="1">#REF!</definedName>
    <definedName name="APRinrww" localSheetId="0">#REF!</definedName>
    <definedName name="APRinrww">#REF!</definedName>
    <definedName name="APRsgc" localSheetId="1">#REF!</definedName>
    <definedName name="APRsgc" localSheetId="0">#REF!</definedName>
    <definedName name="APRsgc">#REF!</definedName>
    <definedName name="APRsmi" localSheetId="1">#REF!</definedName>
    <definedName name="APRsmi" localSheetId="0">#REF!</definedName>
    <definedName name="APRsmi">#REF!</definedName>
    <definedName name="APRsmni" localSheetId="1">#REF!</definedName>
    <definedName name="APRsmni" localSheetId="0">#REF!</definedName>
    <definedName name="APRsmni">#REF!</definedName>
    <definedName name="APRsoi" localSheetId="1">#REF!</definedName>
    <definedName name="APRsoi" localSheetId="0">#REF!</definedName>
    <definedName name="APRsoi">#REF!</definedName>
    <definedName name="APRsoni" localSheetId="1">#REF!</definedName>
    <definedName name="APRsoni" localSheetId="0">#REF!</definedName>
    <definedName name="APRsoni">#REF!</definedName>
    <definedName name="APRstps" localSheetId="1">#REF!</definedName>
    <definedName name="APRstps" localSheetId="0">#REF!</definedName>
    <definedName name="APRstps">#REF!</definedName>
    <definedName name="APRwgc" localSheetId="1">#REF!</definedName>
    <definedName name="APRwgc" localSheetId="0">#REF!</definedName>
    <definedName name="APRwgc">#REF!</definedName>
    <definedName name="APRwmi" localSheetId="1">#REF!</definedName>
    <definedName name="APRwmi" localSheetId="0">#REF!</definedName>
    <definedName name="APRwmi">#REF!</definedName>
    <definedName name="APRwmni" localSheetId="1">#REF!</definedName>
    <definedName name="APRwmni" localSheetId="0">#REF!</definedName>
    <definedName name="APRwmni">#REF!</definedName>
    <definedName name="APRwoi" localSheetId="1">#REF!</definedName>
    <definedName name="APRwoi" localSheetId="0">#REF!</definedName>
    <definedName name="APRwoi">#REF!</definedName>
    <definedName name="APRwoni" localSheetId="1">#REF!</definedName>
    <definedName name="APRwoni" localSheetId="0">#REF!</definedName>
    <definedName name="APRwoni">#REF!</definedName>
    <definedName name="APRwtps" localSheetId="1">#REF!</definedName>
    <definedName name="APRwtps" localSheetId="0">#REF!</definedName>
    <definedName name="APRwtps">#REF!</definedName>
    <definedName name="At_cost_wholesale_fixed_assets_depreciable_basis_balance___control___nominal.ADDN1" localSheetId="1">#REF!</definedName>
    <definedName name="At_cost_wholesale_fixed_assets_depreciable_basis_balance___control___nominal.ADDN1">#REF!</definedName>
    <definedName name="At_cost_wholesale_fixed_assets_depreciable_basis_balance___control___nominal.ADDN1.BEG" localSheetId="1">#REF!</definedName>
    <definedName name="At_cost_wholesale_fixed_assets_depreciable_basis_balance___control___nominal.ADDN1.BEG">#REF!</definedName>
    <definedName name="At_cost_wholesale_fixed_assets_depreciable_basis_balance___control___nominal.ADDN2">#REF!</definedName>
    <definedName name="At_cost_wholesale_fixed_assets_depreciable_basis_balance___control___nominal.ADDN2.BEG">#REF!</definedName>
    <definedName name="At_cost_wholesale_fixed_assets_depreciable_basis_balance___control___nominal.BR">#REF!</definedName>
    <definedName name="At_cost_wholesale_fixed_assets_depreciable_basis_balance___control___nominal.BR.BEG">#REF!</definedName>
    <definedName name="At_cost_wholesale_fixed_assets_depreciable_basis_balance___control___nominal.WN">#REF!</definedName>
    <definedName name="At_cost_wholesale_fixed_assets_depreciable_basis_balance___control___nominal.WN.BEG">#REF!</definedName>
    <definedName name="At_cost_wholesale_fixed_assets_depreciable_basis_balance___control___nominal.WR">#REF!</definedName>
    <definedName name="At_cost_wholesale_fixed_assets_depreciable_basis_balance___control___nominal.WR.BEG">#REF!</definedName>
    <definedName name="At_cost_wholesale_fixed_assets_depreciable_basis_balance___control___nominal.WWN">#REF!</definedName>
    <definedName name="At_cost_wholesale_fixed_assets_depreciable_basis_balance___control___nominal.WWN.BEG">#REF!</definedName>
    <definedName name="At_cost_wholesale_fixed_assets_initial_balance___control___nominal.ADDN1">#REF!</definedName>
    <definedName name="At_cost_wholesale_fixed_assets_initial_balance___control___nominal.ADDN2">#REF!</definedName>
    <definedName name="At_cost_wholesale_fixed_assets_initial_balance___control___nominal.BR">#REF!</definedName>
    <definedName name="At_cost_wholesale_fixed_assets_initial_balance___control___nominal.WN">#REF!</definedName>
    <definedName name="At_cost_wholesale_fixed_assets_initial_balance___control___nominal.WR">#REF!</definedName>
    <definedName name="At_cost_wholesale_fixed_assets_initial_balance___control___nominal.WWN">#REF!</definedName>
    <definedName name="At_cost_wholesale_fixed_assets_initial_balance_adj.___control___nominal.ADDN1">#REF!</definedName>
    <definedName name="At_cost_wholesale_fixed_assets_initial_balance_adj.___control___nominal.ADDN2">#REF!</definedName>
    <definedName name="At_cost_wholesale_fixed_assets_initial_balance_adj.___control___nominal.BR">#REF!</definedName>
    <definedName name="At_cost_wholesale_fixed_assets_initial_balance_adj.___control___nominal.WN">#REF!</definedName>
    <definedName name="At_cost_wholesale_fixed_assets_initial_balance_adj.___control___nominal.WR">#REF!</definedName>
    <definedName name="At_cost_wholesale_fixed_assets_initial_balance_adj.___control___nominal.WWN">#REF!</definedName>
    <definedName name="Average_CPI_H____base_index___2022_23">#REF!</definedName>
    <definedName name="Average_household_bill_for_single_wholesale_service___additional_control_1___real">#REF!</definedName>
    <definedName name="Average_household_bill_for_single_wholesale_service___additional_control_1___real___growth">#REF!</definedName>
    <definedName name="Average_household_bill_for_single_wholesale_service___additional_control_2___real">#REF!</definedName>
    <definedName name="Average_household_bill_for_single_wholesale_service___additional_control_2___real___growth">#REF!</definedName>
    <definedName name="Average_household_bill_for_single_wholesale_service___bio_resources___real">#REF!</definedName>
    <definedName name="Average_household_bill_for_single_wholesale_service___bioresources___real___growth">#REF!</definedName>
    <definedName name="Average_household_bill_for_single_wholesale_service___real.ADDN1">#REF!</definedName>
    <definedName name="Average_household_bill_for_single_wholesale_service___real.ADDN2">#REF!</definedName>
    <definedName name="Average_household_bill_for_single_wholesale_service___real.BR">#REF!</definedName>
    <definedName name="Average_household_bill_for_single_wholesale_service___real.WN">#REF!</definedName>
    <definedName name="Average_household_bill_for_single_wholesale_service___real.WR">#REF!</definedName>
    <definedName name="Average_household_bill_for_single_wholesale_service___real.WWN">#REF!</definedName>
    <definedName name="Average_household_bill_for_single_wholesale_service___real___growth.ADDN1">#REF!</definedName>
    <definedName name="Average_household_bill_for_single_wholesale_service___real___growth.ADDN2">#REF!</definedName>
    <definedName name="Average_household_bill_for_single_wholesale_service___real___growth.BR">#REF!</definedName>
    <definedName name="Average_household_bill_for_single_wholesale_service___real___growth.WN">#REF!</definedName>
    <definedName name="Average_household_bill_for_single_wholesale_service___real___growth.WR">#REF!</definedName>
    <definedName name="Average_household_bill_for_single_wholesale_service___real___growth.WWN">#REF!</definedName>
    <definedName name="Average_household_bill_for_single_wholesale_service___wastewater_network___real">#REF!</definedName>
    <definedName name="Average_household_bill_for_single_wholesale_service___wastewater_network___real___growth">#REF!</definedName>
    <definedName name="Average_household_bill_for_single_wholesale_service___water_network____real">#REF!</definedName>
    <definedName name="Average_household_bill_for_single_wholesale_service___water_network___real___growth">#REF!</definedName>
    <definedName name="Average_household_bill_for_single_wholesale_service___water_resources___real">#REF!</definedName>
    <definedName name="Average_household_bill_for_single_wholesale_service___water_resources___real___growth">#REF!</definedName>
    <definedName name="Average_net_debt_for_RoRE_calculation___Appointee___nominal">#REF!</definedName>
    <definedName name="Average_net_debt_for_RoRE_calculation___control___nominal.ADDN1">#REF!</definedName>
    <definedName name="Average_net_debt_for_RoRE_calculation___control___nominal.ADDN2">#REF!</definedName>
    <definedName name="Average_net_debt_for_RoRE_calculation___control___nominal.BR">#REF!</definedName>
    <definedName name="Average_net_debt_for_RoRE_calculation___control___nominal.WN">#REF!</definedName>
    <definedName name="Average_net_debt_for_RoRE_calculation___control___nominal.WR">#REF!</definedName>
    <definedName name="Average_net_debt_for_RoRE_calculation___control___nominal.WWN">#REF!</definedName>
    <definedName name="Average_of_2020_25_RCV___nominal.ADDN1">#REF!</definedName>
    <definedName name="Average_of_2020_25_RCV___nominal.ADDN2">#REF!</definedName>
    <definedName name="Average_of_2020_25_RCV___nominal.BR">#REF!</definedName>
    <definedName name="Average_of_2020_25_RCV___nominal.WN">#REF!</definedName>
    <definedName name="Average_of_2020_25_RCV___nominal.WR">#REF!</definedName>
    <definedName name="Average_of_2020_25_RCV___nominal.WWN">#REF!</definedName>
    <definedName name="Average_of_Post_2025_RCV___nominal.ADDN1">#REF!</definedName>
    <definedName name="Average_of_Post_2025_RCV___nominal.ADDN2">#REF!</definedName>
    <definedName name="Average_of_Post_2025_RCV___nominal.BR">#REF!</definedName>
    <definedName name="Average_of_Post_2025_RCV___nominal.WN">#REF!</definedName>
    <definedName name="Average_of_Post_2025_RCV___nominal.WR">#REF!</definedName>
    <definedName name="Average_of_Post_2025_RCV___nominal.WWN">#REF!</definedName>
    <definedName name="Average_of_Pre_2020_RCV___nominal.ADDN1">#REF!</definedName>
    <definedName name="Average_of_Pre_2020_RCV___nominal.ADDN2">#REF!</definedName>
    <definedName name="Average_of_Pre_2020_RCV___nominal.BR">#REF!</definedName>
    <definedName name="Average_of_Pre_2020_RCV___nominal.WN">#REF!</definedName>
    <definedName name="Average_of_Pre_2020_RCV___nominal.WR">#REF!</definedName>
    <definedName name="Average_of_Pre_2020_RCV___nominal.WWN">#REF!</definedName>
    <definedName name="Average_of_RCV___ADDN1__nominal">#REF!</definedName>
    <definedName name="Average_of_RCV___ADDN2___nominal">#REF!</definedName>
    <definedName name="Average_of_RCV___Appointee___Fcst___nominal">#REF!</definedName>
    <definedName name="Average_of_RCV___Appointee___nominal">#REF!</definedName>
    <definedName name="Average_of_RCV___BR___nominal">#REF!</definedName>
    <definedName name="Average_of_RCV___control___nominal.ADDN1">#REF!</definedName>
    <definedName name="Average_of_RCV___control___nominal.ADDN2">#REF!</definedName>
    <definedName name="Average_of_RCV___control___nominal.BR">#REF!</definedName>
    <definedName name="Average_of_RCV___control___nominal.WN">#REF!</definedName>
    <definedName name="Average_of_RCV___control___nominal.WR">#REF!</definedName>
    <definedName name="Average_of_RCV___control___nominal.WWN">#REF!</definedName>
    <definedName name="Average_of_RCV___forecast____control___nominal.ADDN1">#REF!</definedName>
    <definedName name="Average_of_RCV___forecast____control___nominal.ADDN2">#REF!</definedName>
    <definedName name="Average_of_RCV___forecast____control___nominal.BR">#REF!</definedName>
    <definedName name="Average_of_RCV___forecast____control___nominal.WN">#REF!</definedName>
    <definedName name="Average_of_RCV___forecast____control___nominal.WR">#REF!</definedName>
    <definedName name="Average_of_RCV___forecast____control___nominal.WWN">#REF!</definedName>
    <definedName name="Average_of_RCV___Wholesale___nominal">#REF!</definedName>
    <definedName name="Average_of_RCV___WN___nominal">#REF!</definedName>
    <definedName name="Average_of_RCV___WR___nominal">#REF!</definedName>
    <definedName name="Average_of_RCV___WWN___nominal">#REF!</definedName>
    <definedName name="Average_post_2025_RCV_additions___nominal.ADDN1">#REF!</definedName>
    <definedName name="Average_post_2025_RCV_additions___nominal.ADDN2">#REF!</definedName>
    <definedName name="Average_post_2025_RCV_additions___nominal.BR">#REF!</definedName>
    <definedName name="Average_post_2025_RCV_additions___nominal.WN">#REF!</definedName>
    <definedName name="Average_post_2025_RCV_additions___nominal.WR">#REF!</definedName>
    <definedName name="Average_post_2025_RCV_additions___nominal.WWN">#REF!</definedName>
    <definedName name="Average_post_2025_RCV_additions___Wholesale___nominal">#REF!</definedName>
    <definedName name="Average_retail_service_revenue___tariff_band___nominal.1">#REF!</definedName>
    <definedName name="Average_retail_service_revenue___tariff_band___nominal.2">#REF!</definedName>
    <definedName name="Average_retail_service_revenue___tariff_band___nominal.3">#REF!</definedName>
    <definedName name="AVON" localSheetId="1">#REF!</definedName>
    <definedName name="AVON" localSheetId="8">#REF!</definedName>
    <definedName name="AVON" localSheetId="7">#REF!</definedName>
    <definedName name="AVON" localSheetId="0">#REF!</definedName>
    <definedName name="AVON" localSheetId="11">#REF!</definedName>
    <definedName name="AVON" localSheetId="6">#REF!</definedName>
    <definedName name="AVON" localSheetId="10">#REF!</definedName>
    <definedName name="AVON">#REF!</definedName>
    <definedName name="b" localSheetId="1" hidden="1">{"CHARGE",#N/A,FALSE,"401C11"}</definedName>
    <definedName name="b" localSheetId="2" hidden="1">{"CHARGE",#N/A,FALSE,"401C11"}</definedName>
    <definedName name="b" localSheetId="8" hidden="1">{"CHARGE",#N/A,FALSE,"401C11"}</definedName>
    <definedName name="b" localSheetId="7" hidden="1">{"CHARGE",#N/A,FALSE,"401C11"}</definedName>
    <definedName name="b" localSheetId="0" hidden="1">{"CHARGE",#N/A,FALSE,"401C11"}</definedName>
    <definedName name="b" localSheetId="11" hidden="1">{"CHARGE",#N/A,FALSE,"401C11"}</definedName>
    <definedName name="b" localSheetId="3" hidden="1">{"CHARGE",#N/A,FALSE,"401C11"}</definedName>
    <definedName name="b" localSheetId="6" hidden="1">{"CHARGE",#N/A,FALSE,"401C11"}</definedName>
    <definedName name="b" localSheetId="10" hidden="1">{"CHARGE",#N/A,FALSE,"401C11"}</definedName>
    <definedName name="b" localSheetId="9" hidden="1">{"CHARGE",#N/A,FALSE,"401C11"}</definedName>
    <definedName name="b" hidden="1">{"CHARGE",#N/A,FALSE,"401C11"}</definedName>
    <definedName name="B_NFIN_All" localSheetId="1">#REF!</definedName>
    <definedName name="B_NFIN_All" localSheetId="0">#REF!</definedName>
    <definedName name="B_NFIN_All">#REF!</definedName>
    <definedName name="Base_Regulated_Equity___control___nominal.ADDN1" localSheetId="1">#REF!</definedName>
    <definedName name="Base_Regulated_Equity___control___nominal.ADDN1">#REF!</definedName>
    <definedName name="Base_Regulated_Equity___control___nominal.ADDN2" localSheetId="1">#REF!</definedName>
    <definedName name="Base_Regulated_Equity___control___nominal.ADDN2">#REF!</definedName>
    <definedName name="Base_Regulated_Equity___control___nominal.BR">#REF!</definedName>
    <definedName name="Base_Regulated_Equity___control___nominal.WN">#REF!</definedName>
    <definedName name="Base_Regulated_Equity___control___nominal.WR">#REF!</definedName>
    <definedName name="Base_Regulated_Equity___control___nominal.WWN">#REF!</definedName>
    <definedName name="Base_Regulated_Equity___issued_equity___nominal">#REF!</definedName>
    <definedName name="Base_Regulated_Equity___issued_equity___real">#REF!</definedName>
    <definedName name="Base_revenue_for_2024_25___nominal.ADDN1">#REF!</definedName>
    <definedName name="Base_revenue_for_2024_25___nominal.ADDN2">#REF!</definedName>
    <definedName name="Base_revenue_for_2024_25___nominal.BR">#REF!</definedName>
    <definedName name="Base_revenue_for_2024_25___nominal.WN">#REF!</definedName>
    <definedName name="Base_revenue_for_2024_25___nominal.WR">#REF!</definedName>
    <definedName name="Base_revenue_for_2024_25___nominal.WWN">#REF!</definedName>
    <definedName name="Base_RoRE_Appointee___nominal">#REF!</definedName>
    <definedName name="Base_RoRE_on_2020_25_RCV_bf_balance___control___nominal.ADDN1">#REF!</definedName>
    <definedName name="Base_RoRE_on_2020_25_RCV_bf_balance___control___nominal.ADDN2">#REF!</definedName>
    <definedName name="Base_RoRE_on_2020_25_RCV_bf_balance___control___nominal.BR">#REF!</definedName>
    <definedName name="Base_RoRE_on_2020_25_RCV_bf_balance___control___nominal.WN">#REF!</definedName>
    <definedName name="Base_RoRE_on_2020_25_RCV_bf_balance___control___nominal.WR">#REF!</definedName>
    <definedName name="Base_RoRE_on_2020_25_RCV_bf_balance___control___nominal.WWN">#REF!</definedName>
    <definedName name="Base_RoRE_on_Post_2025_RCV_balance___control___nominal.ADDN1">#REF!</definedName>
    <definedName name="Base_RoRE_on_Post_2025_RCV_balance___control___nominal.ADDN2">#REF!</definedName>
    <definedName name="Base_RoRE_on_Post_2025_RCV_balance___control___nominal.BR">#REF!</definedName>
    <definedName name="Base_RoRE_on_Post_2025_RCV_balance___control___nominal.WN">#REF!</definedName>
    <definedName name="Base_RoRE_on_Post_2025_RCV_balance___control___nominal.WR">#REF!</definedName>
    <definedName name="Base_RoRE_on_Post_2025_RCV_balance___control___nominal.WWN">#REF!</definedName>
    <definedName name="Base_RoRE_on_Pre_2020_RCV_bf_balance___control___nominal.ADDN1">#REF!</definedName>
    <definedName name="Base_RoRE_on_Pre_2020_RCV_bf_balance___control___nominal.ADDN2">#REF!</definedName>
    <definedName name="Base_RoRE_on_Pre_2020_RCV_bf_balance___control___nominal.BR">#REF!</definedName>
    <definedName name="Base_RoRE_on_Pre_2020_RCV_bf_balance___control___nominal.WN">#REF!</definedName>
    <definedName name="Base_RoRE_on_Pre_2020_RCV_bf_balance___control___nominal.WR">#REF!</definedName>
    <definedName name="Base_RoRE_on_Pre_2020_RCV_bf_balance___control___nominal.WWN">#REF!</definedName>
    <definedName name="Base_RoRE_percentage___control.ADDN1">#REF!</definedName>
    <definedName name="Base_RoRE_percentage___control.ADDN2">#REF!</definedName>
    <definedName name="Base_RoRE_percentage___control.BR">#REF!</definedName>
    <definedName name="Base_RoRE_percentage___control.WN">#REF!</definedName>
    <definedName name="Base_RoRE_percentage___control.WR">#REF!</definedName>
    <definedName name="Base_RoRE_percentage___control.WWN">#REF!</definedName>
    <definedName name="Base_RoRE_Wholesale___nominal">#REF!</definedName>
    <definedName name="BEDS" localSheetId="1">#REF!</definedName>
    <definedName name="BEDS" localSheetId="8">#REF!</definedName>
    <definedName name="BEDS" localSheetId="7">#REF!</definedName>
    <definedName name="BEDS" localSheetId="0">#REF!</definedName>
    <definedName name="BEDS" localSheetId="11">#REF!</definedName>
    <definedName name="BEDS" localSheetId="6">#REF!</definedName>
    <definedName name="BEDS" localSheetId="10">#REF!</definedName>
    <definedName name="BEDS">#REF!</definedName>
    <definedName name="BERKS" localSheetId="1">#REF!</definedName>
    <definedName name="BERKS" localSheetId="8">#REF!</definedName>
    <definedName name="BERKS" localSheetId="7">#REF!</definedName>
    <definedName name="BERKS" localSheetId="0">#REF!</definedName>
    <definedName name="BERKS" localSheetId="11">#REF!</definedName>
    <definedName name="BERKS" localSheetId="6">#REF!</definedName>
    <definedName name="BERKS" localSheetId="10">#REF!</definedName>
    <definedName name="BERKS">#REF!</definedName>
    <definedName name="Bio_resources___Allowed_Revenues___real">#REF!</definedName>
    <definedName name="Bio_resources___TDS_revenue___tonne___real">#REF!</definedName>
    <definedName name="Bio_resources___TDS_revenue_average___real">#REF!</definedName>
    <definedName name="Bio_resources___TDS_Revenues___real">#REF!</definedName>
    <definedName name="Bioresources_allowed_revenue_build_up___check">#REF!</definedName>
    <definedName name="Bioresources_allowed_revenue_build_up___check_overall">#REF!</definedName>
    <definedName name="BMGHIndex" hidden="1">"O"</definedName>
    <definedName name="BRLBPtrans" localSheetId="1">#REF!</definedName>
    <definedName name="BRLBPtrans" localSheetId="0">#REF!</definedName>
    <definedName name="BRLBPtrans">#REF!</definedName>
    <definedName name="BRLtransition" localSheetId="1">#REF!</definedName>
    <definedName name="BRLtransition" localSheetId="0">#REF!</definedName>
    <definedName name="BRLtransition" localSheetId="3">#REF!</definedName>
    <definedName name="BRLtransition" localSheetId="9">#REF!</definedName>
    <definedName name="BRLtransition">#REF!</definedName>
    <definedName name="BUCKS" localSheetId="1">#REF!</definedName>
    <definedName name="BUCKS" localSheetId="8">#REF!</definedName>
    <definedName name="BUCKS" localSheetId="7">#REF!</definedName>
    <definedName name="BUCKS" localSheetId="0">#REF!</definedName>
    <definedName name="BUCKS" localSheetId="11">#REF!</definedName>
    <definedName name="BUCKS" localSheetId="6">#REF!</definedName>
    <definedName name="BUCKS" localSheetId="10">#REF!</definedName>
    <definedName name="BUCKS">#REF!</definedName>
    <definedName name="Busines_Advance_receipts_lag_factor_unmeasured___adjusted">#REF!</definedName>
    <definedName name="Business_Advance_receipts_lag_factor_measured">#REF!</definedName>
    <definedName name="Business_Advance_receipts_lag_factor_measured___adjusted">#REF!</definedName>
    <definedName name="Business_advance_receipts_measured___nominal___b_f">#REF!</definedName>
    <definedName name="Business_advance_receipts_unmeasured___nominal___b_f">#REF!</definedName>
    <definedName name="Business_advance_receipts_weighting___measured">#REF!</definedName>
    <definedName name="Business_advance_receipts_weighting___unmeasured">#REF!</definedName>
    <definedName name="Business_aggregate_net_margin__">#REF!</definedName>
    <definedName name="Business_aggregate_net_margin___nominal">#REF!</definedName>
    <definedName name="Business_apportioned_direct_procurement_from_customers___infrastructure_cost___real___Total">#REF!</definedName>
    <definedName name="Business_creditor_lag_factor">#REF!</definedName>
    <definedName name="Business_creditor_target_balance___nominal">#REF!</definedName>
    <definedName name="Business_debtor_lag_factor">#REF!</definedName>
    <definedName name="Business_debtor_target_balance___nominal">#REF!</definedName>
    <definedName name="Business_Headroom____of_net_margin_">#REF!</definedName>
    <definedName name="Business_net_margin_tariff_band___nominal.1">#REF!</definedName>
    <definedName name="Business_net_margin_tariff_band___nominal.2">#REF!</definedName>
    <definedName name="Business_net_margin_tariff_band___nominal.3">#REF!</definedName>
    <definedName name="Business_retail_adjustment___Tariff_Band___real.1">#REF!</definedName>
    <definedName name="Business_retail_adjustment___Tariff_Band___real.2">#REF!</definedName>
    <definedName name="Business_retail_adjustment___Tariff_Band___real.3">#REF!</definedName>
    <definedName name="Business_retail_adjustment_excluding_margin___Tariff_Band___real.1">#REF!</definedName>
    <definedName name="Business_retail_adjustment_excluding_margin___Tariff_Band___real.2">#REF!</definedName>
    <definedName name="Business_retail_adjustment_excluding_margin___Tariff_Band___real.3">#REF!</definedName>
    <definedName name="Business_retail_Advance_receipts_creditor_days_measured">#REF!</definedName>
    <definedName name="Business_retail_Advance_receipts_lag_factor_unmeasured">#REF!</definedName>
    <definedName name="Business_retail_apportionment">#REF!</definedName>
    <definedName name="Business_retail_impact_of_post_financeability_adjustment___nominal">#REF!</definedName>
    <definedName name="Business_retail_impact_of_post_financeability_adjustment_excluding_wholesale___nominal">#REF!</definedName>
    <definedName name="Business_retail_revenue_____nominal">#REF!</definedName>
    <definedName name="Business_retail_revenue__m___nominal">#REF!</definedName>
    <definedName name="Business_retail_revenue_adjustment___nominal">#REF!</definedName>
    <definedName name="Business_retail_revenue_override_flag">#REF!</definedName>
    <definedName name="Business_retail_service_revenue___nominal">#REF!</definedName>
    <definedName name="Business_retail_service_revenue___real">#REF!</definedName>
    <definedName name="Business_retail_service_revenue__exc_post_financeability____real">#REF!</definedName>
    <definedName name="Business_revenue_received___nominal">#REF!</definedName>
    <definedName name="Business_tax_charge____of_net_margin_">#REF!</definedName>
    <definedName name="Business_tax_charge_by_band___nominal.1">#REF!</definedName>
    <definedName name="Business_tax_charge_by_band___nominal.2">#REF!</definedName>
    <definedName name="Business_tax_charge_by_band___nominal.3">#REF!</definedName>
    <definedName name="Business_wholesale_cost_paid___nominal">#REF!</definedName>
    <definedName name="Business_working_capital_interest____of_net_margin___interest_received_">#REF!</definedName>
    <definedName name="Business_working_capital_interest_by_tariff_band___nominal.1">#REF!</definedName>
    <definedName name="Business_working_capital_interest_by_tariff_band___nominal.2">#REF!</definedName>
    <definedName name="Business_working_capital_interest_by_tariff_band___nominal.3">#REF!</definedName>
    <definedName name="BW_FIN_All" localSheetId="1">#REF!</definedName>
    <definedName name="BW_FIN_All" localSheetId="0">#REF!</definedName>
    <definedName name="BW_FIN_All">#REF!</definedName>
    <definedName name="BWW_FIN_All" localSheetId="1">#REF!</definedName>
    <definedName name="BWW_FIN_All" localSheetId="0">#REF!</definedName>
    <definedName name="BWW_FIN_All">#REF!</definedName>
    <definedName name="C_ISF" localSheetId="1">#REF!</definedName>
    <definedName name="C_ISF" localSheetId="0">#REF!</definedName>
    <definedName name="C_ISF">#REF!</definedName>
    <definedName name="C_Leakage" localSheetId="1">#REF!</definedName>
    <definedName name="C_Leakage" localSheetId="0">#REF!</definedName>
    <definedName name="C_Leakage">#REF!</definedName>
    <definedName name="C_MRepair" localSheetId="1">#REF!</definedName>
    <definedName name="C_MRepair" localSheetId="0">#REF!</definedName>
    <definedName name="C_MRepair">#REF!</definedName>
    <definedName name="C_PCC" localSheetId="1">#REF!</definedName>
    <definedName name="C_PCC" localSheetId="0">#REF!</definedName>
    <definedName name="C_PCC">#REF!</definedName>
    <definedName name="C_PI" localSheetId="1">#REF!</definedName>
    <definedName name="C_PI" localSheetId="0">#REF!</definedName>
    <definedName name="C_PI">#REF!</definedName>
    <definedName name="C_PSR" localSheetId="1">#REF!</definedName>
    <definedName name="C_PSR" localSheetId="0">#REF!</definedName>
    <definedName name="C_PSR">#REF!</definedName>
    <definedName name="C_RSFinS" localSheetId="1">#REF!</definedName>
    <definedName name="C_RSFinS" localSheetId="0">#REF!</definedName>
    <definedName name="C_RSFinS">#REF!</definedName>
    <definedName name="C_RSRinD" localSheetId="1">#REF!</definedName>
    <definedName name="C_RSRinD" localSheetId="0">#REF!</definedName>
    <definedName name="C_RSRinD">#REF!</definedName>
    <definedName name="C_SC" localSheetId="1">#REF!</definedName>
    <definedName name="C_SC" localSheetId="0">#REF!</definedName>
    <definedName name="C_SC">#REF!</definedName>
    <definedName name="C_TWC" localSheetId="1">#REF!</definedName>
    <definedName name="C_TWC" localSheetId="0">#REF!</definedName>
    <definedName name="C_TWC">#REF!</definedName>
    <definedName name="C_UOutage" localSheetId="1">#REF!</definedName>
    <definedName name="C_UOutage" localSheetId="0">#REF!</definedName>
    <definedName name="C_UOutage">#REF!</definedName>
    <definedName name="C_WQC" localSheetId="1">#REF!</definedName>
    <definedName name="C_WQC" localSheetId="0">#REF!</definedName>
    <definedName name="C_WQC">#REF!</definedName>
    <definedName name="C_WSI" localSheetId="1">#REF!</definedName>
    <definedName name="C_WSI" localSheetId="0">#REF!</definedName>
    <definedName name="C_WSI">#REF!</definedName>
    <definedName name="Called_up_share_capital__including_share_premium_balance___Appointee___nominal" localSheetId="1">#REF!</definedName>
    <definedName name="Called_up_share_capital__including_share_premium_balance___Appointee___nominal">#REF!</definedName>
    <definedName name="Called_up_share_capital__including_share_premium_balance___Appointee___nominal.BEG" localSheetId="1">#REF!</definedName>
    <definedName name="Called_up_share_capital__including_share_premium_balance___Appointee___nominal.BEG">#REF!</definedName>
    <definedName name="Called_up_share_capital_balance___control___nominal.ADDN1">#REF!</definedName>
    <definedName name="Called_up_share_capital_balance___control___nominal.ADDN1.BEG">#REF!</definedName>
    <definedName name="Called_up_share_capital_balance___control___nominal.ADDN2">#REF!</definedName>
    <definedName name="Called_up_share_capital_balance___control___nominal.ADDN2.BEG">#REF!</definedName>
    <definedName name="Called_up_share_capital_balance___control___nominal.BR">#REF!</definedName>
    <definedName name="Called_up_share_capital_balance___control___nominal.BR.BEG">#REF!</definedName>
    <definedName name="Called_up_share_capital_balance___control___nominal.WN">#REF!</definedName>
    <definedName name="Called_up_share_capital_balance___control___nominal.WN.BEG">#REF!</definedName>
    <definedName name="Called_up_share_capital_balance___control___nominal.WR">#REF!</definedName>
    <definedName name="Called_up_share_capital_balance___control___nominal.WR.BEG">#REF!</definedName>
    <definedName name="Called_up_share_capital_balance___control___nominal.WWN">#REF!</definedName>
    <definedName name="Called_up_share_capital_balance___control___nominal.WWN.BEG">#REF!</definedName>
    <definedName name="Called_up_share_capital_balance___Wholesale___nominal">#REF!</definedName>
    <definedName name="CAMBS" localSheetId="1">#REF!</definedName>
    <definedName name="CAMBS" localSheetId="8">#REF!</definedName>
    <definedName name="CAMBS" localSheetId="7">#REF!</definedName>
    <definedName name="CAMBS" localSheetId="0">#REF!</definedName>
    <definedName name="CAMBS" localSheetId="11">#REF!</definedName>
    <definedName name="CAMBS" localSheetId="6">#REF!</definedName>
    <definedName name="CAMBS" localSheetId="10">#REF!</definedName>
    <definedName name="CAMBS">#REF!</definedName>
    <definedName name="Capex___Appointee___nominal">#REF!</definedName>
    <definedName name="Capex___Appointee___nominal.NEG">#REF!</definedName>
    <definedName name="Capex_creditor_balance___Appointee___nominal">#REF!</definedName>
    <definedName name="Capex_creditor_balance___Business___nominal">#REF!</definedName>
    <definedName name="Capex_creditor_balance___Business___nominal.BEG">#REF!</definedName>
    <definedName name="Capex_creditor_balance___residential___nominal">#REF!</definedName>
    <definedName name="Capex_creditor_balance___residential___nominal.BEG">#REF!</definedName>
    <definedName name="Capex_creditor_balance___Retail___nominal">#REF!</definedName>
    <definedName name="Capex_creditor_lag_factor">#REF!</definedName>
    <definedName name="Capex_creditor_target_balance___business___nominal">#REF!</definedName>
    <definedName name="Capex_creditor_target_balance___control___nominal.ADDN1">#REF!</definedName>
    <definedName name="Capex_creditor_target_balance___control___nominal.ADDN2">#REF!</definedName>
    <definedName name="Capex_creditor_target_balance___control___nominal.BR">#REF!</definedName>
    <definedName name="Capex_creditor_target_balance___control___nominal.WN">#REF!</definedName>
    <definedName name="Capex_creditor_target_balance___control___nominal.WR">#REF!</definedName>
    <definedName name="Capex_creditor_target_balance___control___nominal.WWN">#REF!</definedName>
    <definedName name="Capex_creditor_target_balance___residential___nominal">#REF!</definedName>
    <definedName name="Capex_creditors_balance___control.ADDN1">#REF!</definedName>
    <definedName name="Capex_creditors_balance___control.ADDN2">#REF!</definedName>
    <definedName name="Capex_creditors_balance___control.BR">#REF!</definedName>
    <definedName name="Capex_creditors_balance___control.WN">#REF!</definedName>
    <definedName name="Capex_creditors_balance___control.WR">#REF!</definedName>
    <definedName name="Capex_creditors_balance___control.WWN">#REF!</definedName>
    <definedName name="Capex_creditors_balance___control___nominal.ADDN1">#REF!</definedName>
    <definedName name="Capex_creditors_balance___control___nominal.ADDN1.BEG">#REF!</definedName>
    <definedName name="Capex_creditors_balance___control___nominal.ADDN2">#REF!</definedName>
    <definedName name="Capex_creditors_balance___control___nominal.ADDN2.BEG">#REF!</definedName>
    <definedName name="Capex_creditors_balance___control___nominal.BR">#REF!</definedName>
    <definedName name="Capex_creditors_balance___control___nominal.BR.BEG">#REF!</definedName>
    <definedName name="Capex_creditors_balance___control___nominal.WN">#REF!</definedName>
    <definedName name="Capex_creditors_balance___control___nominal.WN.BEG">#REF!</definedName>
    <definedName name="Capex_creditors_balance___control___nominal.WR">#REF!</definedName>
    <definedName name="Capex_creditors_balance___control___nominal.WR.BEG">#REF!</definedName>
    <definedName name="Capex_creditors_balance___control___nominal.WWN">#REF!</definedName>
    <definedName name="Capex_creditors_balance___control___nominal.WWN.BEG">#REF!</definedName>
    <definedName name="Capex_creditors_balance___Wholesale___nominal">#REF!</definedName>
    <definedName name="Capex_grants_and_contributions___nominal.ADDN1">#REF!</definedName>
    <definedName name="Capex_grants_and_contributions___nominal.ADDN2">#REF!</definedName>
    <definedName name="Capex_grants_and_contributions___nominal.BR">#REF!</definedName>
    <definedName name="Capex_grants_and_contributions___nominal.WN">#REF!</definedName>
    <definedName name="Capex_grants_and_contributions___nominal.WR">#REF!</definedName>
    <definedName name="Capex_grants_and_contributions___nominal.WWN">#REF!</definedName>
    <definedName name="Capex_grants_and_contributions___real.ADDN1">#REF!</definedName>
    <definedName name="Capex_grants_and_contributions___real.ADDN2">#REF!</definedName>
    <definedName name="Capex_grants_and_contributions___real.BR">#REF!</definedName>
    <definedName name="Capex_grants_and_contributions___real.WN">#REF!</definedName>
    <definedName name="Capex_grants_and_contributions___real.WR">#REF!</definedName>
    <definedName name="Capex_grants_and_contributions___real.WWN">#REF!</definedName>
    <definedName name="Capital_allowance___structures_and_buldings_pool___control___nominal.ADDN1">#REF!</definedName>
    <definedName name="Capital_allowance___structures_and_buldings_pool___control___nominal.ADDN2">#REF!</definedName>
    <definedName name="Capital_allowance___structures_and_buldings_pool___control___nominal.BR">#REF!</definedName>
    <definedName name="Capital_allowance___structures_and_buldings_pool___control___nominal.WN">#REF!</definedName>
    <definedName name="Capital_allowance___structures_and_buldings_pool___control___nominal.WR">#REF!</definedName>
    <definedName name="Capital_allowance___structures_and_buldings_pool___control___nominal.WWN">#REF!</definedName>
    <definedName name="Capital_allowance_balance___main_rate_pool___capital_expenditure___nominal.ADDN1">#REF!</definedName>
    <definedName name="Capital_allowance_balance___main_rate_pool___capital_expenditure___nominal.ADDN1.BEG">#REF!</definedName>
    <definedName name="Capital_allowance_balance___main_rate_pool___capital_expenditure___nominal.ADDN2">#REF!</definedName>
    <definedName name="Capital_allowance_balance___main_rate_pool___capital_expenditure___nominal.ADDN2.BEG">#REF!</definedName>
    <definedName name="Capital_allowance_balance___main_rate_pool___capital_expenditure___nominal.BR">#REF!</definedName>
    <definedName name="Capital_allowance_balance___main_rate_pool___capital_expenditure___nominal.BR.BEG">#REF!</definedName>
    <definedName name="Capital_allowance_balance___main_rate_pool___capital_expenditure___nominal.WN">#REF!</definedName>
    <definedName name="Capital_allowance_balance___main_rate_pool___capital_expenditure___nominal.WN.BEG">#REF!</definedName>
    <definedName name="Capital_allowance_balance___main_rate_pool___capital_expenditure___nominal.WR">#REF!</definedName>
    <definedName name="Capital_allowance_balance___main_rate_pool___capital_expenditure___nominal.WR.BEG">#REF!</definedName>
    <definedName name="Capital_allowance_balance___main_rate_pool___capital_expenditure___nominal.WWN">#REF!</definedName>
    <definedName name="Capital_allowance_balance___main_rate_pool___capital_expenditure___nominal.WWN.BEG">#REF!</definedName>
    <definedName name="Capital_allowance_balance___special_rate_pool___capital_expenditure___nominal.ADDN1">#REF!</definedName>
    <definedName name="Capital_allowance_balance___special_rate_pool___capital_expenditure___nominal.ADDN1.BEG">#REF!</definedName>
    <definedName name="Capital_allowance_balance___special_rate_pool___capital_expenditure___nominal.ADDN2">#REF!</definedName>
    <definedName name="Capital_allowance_balance___special_rate_pool___capital_expenditure___nominal.ADDN2.BEG">#REF!</definedName>
    <definedName name="Capital_allowance_balance___special_rate_pool___capital_expenditure___nominal.BR">#REF!</definedName>
    <definedName name="Capital_allowance_balance___special_rate_pool___capital_expenditure___nominal.BR.BEG">#REF!</definedName>
    <definedName name="Capital_allowance_balance___special_rate_pool___capital_expenditure___nominal.WN">#REF!</definedName>
    <definedName name="Capital_allowance_balance___special_rate_pool___capital_expenditure___nominal.WN.BEG">#REF!</definedName>
    <definedName name="Capital_allowance_balance___special_rate_pool___capital_expenditure___nominal.WR">#REF!</definedName>
    <definedName name="Capital_allowance_balance___special_rate_pool___capital_expenditure___nominal.WR.BEG">#REF!</definedName>
    <definedName name="Capital_allowance_balance___special_rate_pool___capital_expenditure___nominal.WWN">#REF!</definedName>
    <definedName name="Capital_allowance_balance___special_rate_pool___capital_expenditure___nominal.WWN.BEG">#REF!</definedName>
    <definedName name="Capital_allowance_balance___structures_and_buildings_pool___new_capital_expenditure___nominal.ADDN1">#REF!</definedName>
    <definedName name="Capital_allowance_balance___structures_and_buildings_pool___new_capital_expenditure___nominal.ADDN1.BEG">#REF!</definedName>
    <definedName name="Capital_allowance_balance___structures_and_buildings_pool___new_capital_expenditure___nominal.ADDN2">#REF!</definedName>
    <definedName name="Capital_allowance_balance___structures_and_buildings_pool___new_capital_expenditure___nominal.ADDN2.BEG">#REF!</definedName>
    <definedName name="Capital_allowance_balance___structures_and_buildings_pool___new_capital_expenditure___nominal.BR">#REF!</definedName>
    <definedName name="Capital_allowance_balance___structures_and_buildings_pool___new_capital_expenditure___nominal.BR.BEG">#REF!</definedName>
    <definedName name="Capital_allowance_balance___structures_and_buildings_pool___new_capital_expenditure___nominal.WN">#REF!</definedName>
    <definedName name="Capital_allowance_balance___structures_and_buildings_pool___new_capital_expenditure___nominal.WN.BEG">#REF!</definedName>
    <definedName name="Capital_allowance_balance___structures_and_buildings_pool___new_capital_expenditure___nominal.WR">#REF!</definedName>
    <definedName name="Capital_allowance_balance___structures_and_buildings_pool___new_capital_expenditure___nominal.WR.BEG">#REF!</definedName>
    <definedName name="Capital_allowance_balance___structures_and_buildings_pool___new_capital_expenditure___nominal.WWN">#REF!</definedName>
    <definedName name="Capital_allowance_balance___structures_and_buildings_pool___new_capital_expenditure___nominal.WWN.BEG">#REF!</definedName>
    <definedName name="Capital_allowances___control___nominal.ADDN1">#REF!</definedName>
    <definedName name="Capital_allowances___control___nominal.ADDN2">#REF!</definedName>
    <definedName name="Capital_allowances___control___nominal.BR">#REF!</definedName>
    <definedName name="Capital_allowances___control___nominal.WN">#REF!</definedName>
    <definedName name="Capital_allowances___control___nominal.WR">#REF!</definedName>
    <definedName name="Capital_allowances___control___nominal.WWN">#REF!</definedName>
    <definedName name="Capital_allowances___existing_expenditure___main_rate_pool___control___nominal.ADDN1">#REF!</definedName>
    <definedName name="Capital_allowances___existing_expenditure___main_rate_pool___control___nominal.ADDN2">#REF!</definedName>
    <definedName name="Capital_allowances___existing_expenditure___main_rate_pool___control___nominal.BR">#REF!</definedName>
    <definedName name="Capital_allowances___existing_expenditure___main_rate_pool___control___nominal.WN">#REF!</definedName>
    <definedName name="Capital_allowances___existing_expenditure___main_rate_pool___control___nominal.WR">#REF!</definedName>
    <definedName name="Capital_allowances___existing_expenditure___main_rate_pool___control___nominal.WWN">#REF!</definedName>
    <definedName name="Capital_allowances___existing_expenditure___special_rate_pool___control___nominal.ADDN1">#REF!</definedName>
    <definedName name="Capital_allowances___existing_expenditure___special_rate_pool___control___nominal.ADDN2">#REF!</definedName>
    <definedName name="Capital_allowances___existing_expenditure___special_rate_pool___control___nominal.BR">#REF!</definedName>
    <definedName name="Capital_allowances___existing_expenditure___special_rate_pool___control___nominal.WN">#REF!</definedName>
    <definedName name="Capital_allowances___existing_expenditure___special_rate_pool___control___nominal.WR">#REF!</definedName>
    <definedName name="Capital_allowances___existing_expenditure___special_rate_pool___control___nominal.WWN">#REF!</definedName>
    <definedName name="Capital_allowances___existing_expenditure___structures_and_buildings_pool___control___nominal.ADDN1">#REF!</definedName>
    <definedName name="Capital_allowances___existing_expenditure___structures_and_buildings_pool___control___nominal.ADDN2">#REF!</definedName>
    <definedName name="Capital_allowances___existing_expenditure___structures_and_buildings_pool___control___nominal.BR">#REF!</definedName>
    <definedName name="Capital_allowances___existing_expenditure___structures_and_buildings_pool___control___nominal.WN">#REF!</definedName>
    <definedName name="Capital_allowances___existing_expenditure___structures_and_buildings_pool___control___nominal.WR">#REF!</definedName>
    <definedName name="Capital_allowances___existing_expenditure___structures_and_buildings_pool___control___nominal.WWN">#REF!</definedName>
    <definedName name="Capital_allowances___main_rate_pool___control___nominal.ADDN1">#REF!</definedName>
    <definedName name="Capital_allowances___main_rate_pool___control___nominal.ADDN2">#REF!</definedName>
    <definedName name="Capital_allowances___main_rate_pool___control___nominal.BR">#REF!</definedName>
    <definedName name="Capital_allowances___main_rate_pool___control___nominal.WN">#REF!</definedName>
    <definedName name="Capital_allowances___main_rate_pool___control___nominal.WR">#REF!</definedName>
    <definedName name="Capital_allowances___main_rate_pool___control___nominal.WWN">#REF!</definedName>
    <definedName name="Capital_allowances___new_expenditure___main_rate_pool___control___nominal.ADDN1">#REF!</definedName>
    <definedName name="Capital_allowances___new_expenditure___main_rate_pool___control___nominal.ADDN2">#REF!</definedName>
    <definedName name="Capital_allowances___new_expenditure___main_rate_pool___control___nominal.BR">#REF!</definedName>
    <definedName name="Capital_allowances___new_expenditure___main_rate_pool___control___nominal.WN">#REF!</definedName>
    <definedName name="Capital_allowances___new_expenditure___main_rate_pool___control___nominal.WR">#REF!</definedName>
    <definedName name="Capital_allowances___new_expenditure___main_rate_pool___control___nominal.WWN">#REF!</definedName>
    <definedName name="Capital_allowances___new_expenditure___special_rate_pool___control___nominal.ADDN1">#REF!</definedName>
    <definedName name="Capital_allowances___new_expenditure___special_rate_pool___control___nominal.ADDN2">#REF!</definedName>
    <definedName name="Capital_allowances___new_expenditure___special_rate_pool___control___nominal.BR">#REF!</definedName>
    <definedName name="Capital_allowances___new_expenditure___special_rate_pool___control___nominal.WN">#REF!</definedName>
    <definedName name="Capital_allowances___new_expenditure___special_rate_pool___control___nominal.WR">#REF!</definedName>
    <definedName name="Capital_allowances___new_expenditure___special_rate_pool___control___nominal.WWN">#REF!</definedName>
    <definedName name="Capital_allowances___new_expenditure___structures_and_buildings_pool___control___nominal.ADDN1">#REF!</definedName>
    <definedName name="Capital_allowances___new_expenditure___structures_and_buildings_pool___control___nominal.ADDN2">#REF!</definedName>
    <definedName name="Capital_allowances___new_expenditure___structures_and_buildings_pool___control___nominal.BR">#REF!</definedName>
    <definedName name="Capital_allowances___new_expenditure___structures_and_buildings_pool___control___nominal.WN">#REF!</definedName>
    <definedName name="Capital_allowances___new_expenditure___structures_and_buildings_pool___control___nominal.WR">#REF!</definedName>
    <definedName name="Capital_allowances___new_expenditure___structures_and_buildings_pool___control___nominal.WWN">#REF!</definedName>
    <definedName name="Capital_allowances___special_rate_pool___control___nominal.ADDN1">#REF!</definedName>
    <definedName name="Capital_allowances___special_rate_pool___control___nominal.ADDN2">#REF!</definedName>
    <definedName name="Capital_allowances___special_rate_pool___control___nominal.BR">#REF!</definedName>
    <definedName name="Capital_allowances___special_rate_pool___control___nominal.WN">#REF!</definedName>
    <definedName name="Capital_allowances___special_rate_pool___control___nominal.WR">#REF!</definedName>
    <definedName name="Capital_allowances___special_rate_pool___control___nominal.WWN">#REF!</definedName>
    <definedName name="Capital_allowances___Wholesale___nominal">#REF!</definedName>
    <definedName name="Capital_expenditure___Business___nominal">#REF!</definedName>
    <definedName name="Capital_expenditure___Business___nominal___POS">#REF!</definedName>
    <definedName name="Capital_expenditure___Residential___nominal">#REF!</definedName>
    <definedName name="Capital_expenditure___Residential___nominal.NEG">#REF!</definedName>
    <definedName name="Capital_expenditure___Retail___nominal">#REF!</definedName>
    <definedName name="Capital_expenditure___Retail___nominal___POS">#REF!</definedName>
    <definedName name="Capital_expenditure_proportions_lines_sum_to_100_.ADDN1">#REF!</definedName>
    <definedName name="Capital_expenditure_proportions_lines_sum_to_100_.ADDN2">#REF!</definedName>
    <definedName name="Capital_expenditure_proportions_lines_sum_to_100_.BR">#REF!</definedName>
    <definedName name="Capital_expenditure_proportions_lines_sum_to_100_.WN">#REF!</definedName>
    <definedName name="Capital_expenditure_proportions_lines_sum_to_100_.WR">#REF!</definedName>
    <definedName name="Capital_expenditure_proportions_lines_sum_to_100_.WWN">#REF!</definedName>
    <definedName name="Capital_expenditure_proportions_lines_sum_to_100__overall.ADDN1">#REF!</definedName>
    <definedName name="Capital_expenditure_proportions_lines_sum_to_100__overall.ADDN2">#REF!</definedName>
    <definedName name="Capital_expenditure_proportions_lines_sum_to_100__overall.BR">#REF!</definedName>
    <definedName name="Capital_expenditure_proportions_lines_sum_to_100__overall.WN">#REF!</definedName>
    <definedName name="Capital_expenditure_proportions_lines_sum_to_100__overall.WR">#REF!</definedName>
    <definedName name="Capital_expenditure_proportions_lines_sum_to_100__overall.WWN">#REF!</definedName>
    <definedName name="Cash_and_cash_equivalents_actual_initial_balance___wholesale___nominal">#REF!</definedName>
    <definedName name="Cash_associated_with_revenue_adjustment___nominal.ADDN1">#REF!</definedName>
    <definedName name="Cash_associated_with_revenue_adjustment___nominal.ADDN1.BEG">#REF!</definedName>
    <definedName name="Cash_associated_with_revenue_adjustment___nominal.ADDN2">#REF!</definedName>
    <definedName name="Cash_associated_with_revenue_adjustment___nominal.ADDN2.BEG">#REF!</definedName>
    <definedName name="Cash_associated_with_revenue_adjustment___nominal.BR">#REF!</definedName>
    <definedName name="Cash_associated_with_revenue_adjustment___nominal.BR.BEG">#REF!</definedName>
    <definedName name="Cash_associated_with_revenue_adjustment___nominal.WN">#REF!</definedName>
    <definedName name="Cash_associated_with_revenue_adjustment___nominal.WN.BEG">#REF!</definedName>
    <definedName name="Cash_associated_with_revenue_adjustment___nominal.WR">#REF!</definedName>
    <definedName name="Cash_associated_with_revenue_adjustment___nominal.WR.BEG">#REF!</definedName>
    <definedName name="Cash_associated_with_revenue_adjustment___nominal.WWN">#REF!</definedName>
    <definedName name="Cash_associated_with_revenue_adjustment___nominal.WWN.BEG">#REF!</definedName>
    <definedName name="Cash_flow_available_for_dividends___Business___nominal">#REF!</definedName>
    <definedName name="Cash_flow_available_for_dividends___Residential___nominal">#REF!</definedName>
    <definedName name="Cash_interest_cover___Appointee">#REF!</definedName>
    <definedName name="Cash_interest_cover___control.ADDN1">#REF!</definedName>
    <definedName name="Cash_interest_cover___control.ADDN2">#REF!</definedName>
    <definedName name="Cash_interest_cover___control.BR">#REF!</definedName>
    <definedName name="Cash_interest_cover___control.WN">#REF!</definedName>
    <definedName name="Cash_interest_cover___control.WR">#REF!</definedName>
    <definedName name="Cash_interest_cover___control.WWN">#REF!</definedName>
    <definedName name="Cash_interest_cover___Post_Fin_adj___Appointee">#REF!</definedName>
    <definedName name="Cash_interest_cover___weighted_average___Appointee">#REF!</definedName>
    <definedName name="Cash_interest_rate___effect_of_tax_charge.ADDN1">#REF!</definedName>
    <definedName name="Cash_interest_rate___effect_of_tax_charge.ADDN2">#REF!</definedName>
    <definedName name="Cash_interest_rate___effect_of_tax_charge.BR">#REF!</definedName>
    <definedName name="Cash_interest_rate___effect_of_tax_charge.WN">#REF!</definedName>
    <definedName name="Cash_interest_rate___effect_of_tax_charge.WR">#REF!</definedName>
    <definedName name="Cash_interest_rate___effect_of_tax_charge.WWN">#REF!</definedName>
    <definedName name="Cash_interest_receivable___payable__from_tax___dividend_calcs___control___nominal.ADDN1">#REF!</definedName>
    <definedName name="Cash_interest_receivable___payable__from_tax___dividend_calcs___control___nominal.ADDN2">#REF!</definedName>
    <definedName name="Cash_interest_receivable___payable__from_tax___dividend_calcs___control___nominal.BR">#REF!</definedName>
    <definedName name="Cash_interest_receivable___payable__from_tax___dividend_calcs___control___nominal.WN">#REF!</definedName>
    <definedName name="Cash_interest_receivable___payable__from_tax___dividend_calcs___control___nominal.WR">#REF!</definedName>
    <definedName name="Cash_interest_receivable___payable__from_tax___dividend_calcs___control___nominal.WWN">#REF!</definedName>
    <definedName name="Cash_interest_receivable___payable__from_tax___dividend_calcs___wholesale___nominal">#REF!</definedName>
    <definedName name="Cash_movement_not_associated_with_Tax_or_Dividend_calcs___control___nominal.ADDN1">#REF!</definedName>
    <definedName name="Cash_movement_not_associated_with_Tax_or_Dividend_calcs___control___nominal.ADDN2">#REF!</definedName>
    <definedName name="Cash_movement_not_associated_with_Tax_or_Dividend_calcs___control___nominal.BR">#REF!</definedName>
    <definedName name="Cash_movement_not_associated_with_Tax_or_Dividend_calcs___control___nominal.WN">#REF!</definedName>
    <definedName name="Cash_movement_not_associated_with_Tax_or_Dividend_calcs___control___nominal.WR">#REF!</definedName>
    <definedName name="Cash_movement_not_associated_with_Tax_or_Dividend_calcs___control___nominal.WWN">#REF!</definedName>
    <definedName name="Cash_movement_not_associated_with_Tax_or_Dividend_calcs_balance___control___nominal.ADDN1">#REF!</definedName>
    <definedName name="Cash_movement_not_associated_with_Tax_or_Dividend_calcs_balance___control___nominal.ADDN1.BEG">#REF!</definedName>
    <definedName name="Cash_movement_not_associated_with_Tax_or_Dividend_calcs_balance___control___nominal.ADDN2">#REF!</definedName>
    <definedName name="Cash_movement_not_associated_with_Tax_or_Dividend_calcs_balance___control___nominal.ADDN2.BEG">#REF!</definedName>
    <definedName name="Cash_movement_not_associated_with_Tax_or_Dividend_calcs_balance___control___nominal.BR">#REF!</definedName>
    <definedName name="Cash_movement_not_associated_with_Tax_or_Dividend_calcs_balance___control___nominal.BR.BEG">#REF!</definedName>
    <definedName name="Cash_movement_not_associated_with_Tax_or_Dividend_calcs_balance___control___nominal.WN">#REF!</definedName>
    <definedName name="Cash_movement_not_associated_with_Tax_or_Dividend_calcs_balance___control___nominal.WN.BEG">#REF!</definedName>
    <definedName name="Cash_movement_not_associated_with_Tax_or_Dividend_calcs_balance___control___nominal.WR">#REF!</definedName>
    <definedName name="Cash_movement_not_associated_with_Tax_or_Dividend_calcs_balance___control___nominal.WR.BEG">#REF!</definedName>
    <definedName name="Cash_movement_not_associated_with_Tax_or_Dividend_calcs_balance___control___nominal.WWN">#REF!</definedName>
    <definedName name="Cash_movement_not_associated_with_Tax_or_Dividend_calcs_balance___control___nominal.WWN.BEG">#REF!</definedName>
    <definedName name="Change_in_accelerated_capital_allowances___control___nominal.ADDN1">#REF!</definedName>
    <definedName name="Change_in_accelerated_capital_allowances___control___nominal.ADDN2">#REF!</definedName>
    <definedName name="Change_in_accelerated_capital_allowances___control___nominal.BR">#REF!</definedName>
    <definedName name="Change_in_accelerated_capital_allowances___control___nominal.WN">#REF!</definedName>
    <definedName name="Change_in_accelerated_capital_allowances___control___nominal.WR">#REF!</definedName>
    <definedName name="Change_in_accelerated_capital_allowances___control___nominal.WWN">#REF!</definedName>
    <definedName name="Change_in_accelerated_capital_allowances___post_financeability___control___nominal.ADDN1">#REF!</definedName>
    <definedName name="Change_in_accelerated_capital_allowances___post_financeability___control___nominal.ADDN2">#REF!</definedName>
    <definedName name="Change_in_accelerated_capital_allowances___post_financeability___control___nominal.BR">#REF!</definedName>
    <definedName name="Change_in_accelerated_capital_allowances___post_financeability___control___nominal.WN">#REF!</definedName>
    <definedName name="Change_in_accelerated_capital_allowances___post_financeability___control___nominal.WR">#REF!</definedName>
    <definedName name="Change_in_accelerated_capital_allowances___post_financeability___control___nominal.WWN">#REF!</definedName>
    <definedName name="Change_in_net_debt_balance___control___nominal.ADDN1">#REF!</definedName>
    <definedName name="Change_in_net_debt_balance___control___nominal.ADDN1.BEG">#REF!</definedName>
    <definedName name="Change_in_net_debt_balance___control___nominal.ADDN2">#REF!</definedName>
    <definedName name="Change_in_net_debt_balance___control___nominal.ADDN2.BEG">#REF!</definedName>
    <definedName name="Change_in_net_debt_balance___control___nominal.BR">#REF!</definedName>
    <definedName name="Change_in_net_debt_balance___control___nominal.BR.BEG">#REF!</definedName>
    <definedName name="Change_in_net_debt_balance___control___nominal.WN">#REF!</definedName>
    <definedName name="Change_in_net_debt_balance___control___nominal.WN.BEG">#REF!</definedName>
    <definedName name="Change_in_net_debt_balance___control___nominal.WR">#REF!</definedName>
    <definedName name="Change_in_net_debt_balance___control___nominal.WR.BEG">#REF!</definedName>
    <definedName name="Change_in_net_debt_balance___control___nominal.WWN">#REF!</definedName>
    <definedName name="Change_in_net_debt_balance___control___nominal.WWN.BEG">#REF!</definedName>
    <definedName name="Change_in_net_debt_opening___control___nominal.ADDN1">#REF!</definedName>
    <definedName name="Change_in_net_debt_opening___control___nominal.ADDN2">#REF!</definedName>
    <definedName name="Change_in_net_debt_opening___control___nominal.BR">#REF!</definedName>
    <definedName name="Change_in_net_debt_opening___control___nominal.WN">#REF!</definedName>
    <definedName name="Change_in_net_debt_opening___control___nominal.WR">#REF!</definedName>
    <definedName name="Change_in_net_debt_opening___control___nominal.WWN">#REF!</definedName>
    <definedName name="Change_in_net_debt_opening___wholesale___nominal">#REF!</definedName>
    <definedName name="change1" localSheetId="1" hidden="1">{"CHARGE",#N/A,FALSE,"401C11"}</definedName>
    <definedName name="change1" localSheetId="2" hidden="1">{"CHARGE",#N/A,FALSE,"401C11"}</definedName>
    <definedName name="change1" localSheetId="8" hidden="1">{"CHARGE",#N/A,FALSE,"401C11"}</definedName>
    <definedName name="change1" localSheetId="7" hidden="1">{"CHARGE",#N/A,FALSE,"401C11"}</definedName>
    <definedName name="change1" localSheetId="0" hidden="1">{"CHARGE",#N/A,FALSE,"401C11"}</definedName>
    <definedName name="change1" localSheetId="11" hidden="1">{"CHARGE",#N/A,FALSE,"401C11"}</definedName>
    <definedName name="change1" localSheetId="3" hidden="1">{"CHARGE",#N/A,FALSE,"401C11"}</definedName>
    <definedName name="change1" localSheetId="6" hidden="1">{"CHARGE",#N/A,FALSE,"401C11"}</definedName>
    <definedName name="change1" localSheetId="10" hidden="1">{"CHARGE",#N/A,FALSE,"401C11"}</definedName>
    <definedName name="change1" localSheetId="9" hidden="1">{"CHARGE",#N/A,FALSE,"401C11"}</definedName>
    <definedName name="change1" hidden="1">{"CHARGE",#N/A,FALSE,"401C11"}</definedName>
    <definedName name="charge" localSheetId="1" hidden="1">{"CHARGE",#N/A,FALSE,"401C11"}</definedName>
    <definedName name="charge" localSheetId="2" hidden="1">{"CHARGE",#N/A,FALSE,"401C11"}</definedName>
    <definedName name="charge" localSheetId="8" hidden="1">{"CHARGE",#N/A,FALSE,"401C11"}</definedName>
    <definedName name="charge" localSheetId="7" hidden="1">{"CHARGE",#N/A,FALSE,"401C11"}</definedName>
    <definedName name="charge" localSheetId="0" hidden="1">{"CHARGE",#N/A,FALSE,"401C11"}</definedName>
    <definedName name="charge" localSheetId="11" hidden="1">{"CHARGE",#N/A,FALSE,"401C11"}</definedName>
    <definedName name="charge" localSheetId="3" hidden="1">{"CHARGE",#N/A,FALSE,"401C11"}</definedName>
    <definedName name="charge" localSheetId="6" hidden="1">{"CHARGE",#N/A,FALSE,"401C11"}</definedName>
    <definedName name="charge" localSheetId="10" hidden="1">{"CHARGE",#N/A,FALSE,"401C11"}</definedName>
    <definedName name="charge" localSheetId="9" hidden="1">{"CHARGE",#N/A,FALSE,"401C11"}</definedName>
    <definedName name="charge" hidden="1">{"CHARGE",#N/A,FALSE,"401C11"}</definedName>
    <definedName name="Checks_breached_any_period">#REF!</definedName>
    <definedName name="CHESHIRE" localSheetId="1">#REF!</definedName>
    <definedName name="CHESHIRE" localSheetId="8">#REF!</definedName>
    <definedName name="CHESHIRE" localSheetId="7">#REF!</definedName>
    <definedName name="CHESHIRE" localSheetId="0">#REF!</definedName>
    <definedName name="CHESHIRE" localSheetId="11">#REF!</definedName>
    <definedName name="CHESHIRE" localSheetId="6">#REF!</definedName>
    <definedName name="CHESHIRE" localSheetId="10">#REF!</definedName>
    <definedName name="CHESHIRE">#REF!</definedName>
    <definedName name="ChK_Tol" localSheetId="1">#REF!</definedName>
    <definedName name="ChK_Tol" localSheetId="0">#REF!</definedName>
    <definedName name="ChK_Tol">#REF!</definedName>
    <definedName name="CISsie" localSheetId="1">#REF!</definedName>
    <definedName name="CISsie" localSheetId="0">#REF!</definedName>
    <definedName name="CISsie">#REF!</definedName>
    <definedName name="CISsire" localSheetId="1">#REF!</definedName>
    <definedName name="CISsire" localSheetId="0">#REF!</definedName>
    <definedName name="CISsire">#REF!</definedName>
    <definedName name="CISslip" localSheetId="1">#REF!</definedName>
    <definedName name="CISslip" localSheetId="0">#REF!</definedName>
    <definedName name="CISslip">#REF!</definedName>
    <definedName name="CISslnip" localSheetId="1">#REF!</definedName>
    <definedName name="CISslnip" localSheetId="0">#REF!</definedName>
    <definedName name="CISslnip">#REF!</definedName>
    <definedName name="CISsmni" localSheetId="1">#REF!</definedName>
    <definedName name="CISsmni" localSheetId="0">#REF!</definedName>
    <definedName name="CISsmni">#REF!</definedName>
    <definedName name="CISsnie" localSheetId="1">#REF!</definedName>
    <definedName name="CISsnie" localSheetId="0">#REF!</definedName>
    <definedName name="CISsnie">#REF!</definedName>
    <definedName name="CISwie" localSheetId="1">#REF!</definedName>
    <definedName name="CISwie" localSheetId="0">#REF!</definedName>
    <definedName name="CISwie">#REF!</definedName>
    <definedName name="CISwire" localSheetId="1">#REF!</definedName>
    <definedName name="CISwire" localSheetId="0">#REF!</definedName>
    <definedName name="CISwire">#REF!</definedName>
    <definedName name="CISwlip" localSheetId="1">#REF!</definedName>
    <definedName name="CISwlip" localSheetId="0">#REF!</definedName>
    <definedName name="CISwlip">#REF!</definedName>
    <definedName name="CISwlnip" localSheetId="1">#REF!</definedName>
    <definedName name="CISwlnip" localSheetId="0">#REF!</definedName>
    <definedName name="CISwlnip">#REF!</definedName>
    <definedName name="CISwmni" localSheetId="1">#REF!</definedName>
    <definedName name="CISwmni" localSheetId="0">#REF!</definedName>
    <definedName name="CISwmni">#REF!</definedName>
    <definedName name="CISwnie" localSheetId="1">#REF!</definedName>
    <definedName name="CISwnie" localSheetId="0">#REF!</definedName>
    <definedName name="CISwnie">#REF!</definedName>
    <definedName name="Classification_of_treatment_works" localSheetId="1">#REF!</definedName>
    <definedName name="Classification_of_treatment_works" localSheetId="0">#REF!</definedName>
    <definedName name="Classification_of_treatment_works">#REF!</definedName>
    <definedName name="CLEVELAND" localSheetId="1">#REF!</definedName>
    <definedName name="CLEVELAND" localSheetId="8">#REF!</definedName>
    <definedName name="CLEVELAND" localSheetId="7">#REF!</definedName>
    <definedName name="CLEVELAND" localSheetId="0">#REF!</definedName>
    <definedName name="CLEVELAND" localSheetId="11">#REF!</definedName>
    <definedName name="CLEVELAND" localSheetId="6">#REF!</definedName>
    <definedName name="CLEVELAND" localSheetId="10">#REF!</definedName>
    <definedName name="CLEVELAND">#REF!</definedName>
    <definedName name="CLWYD" localSheetId="1">#REF!</definedName>
    <definedName name="CLWYD" localSheetId="8">#REF!</definedName>
    <definedName name="CLWYD" localSheetId="7">#REF!</definedName>
    <definedName name="CLWYD" localSheetId="0">#REF!</definedName>
    <definedName name="CLWYD" localSheetId="11">#REF!</definedName>
    <definedName name="CLWYD" localSheetId="6">#REF!</definedName>
    <definedName name="CLWYD" localSheetId="10">#REF!</definedName>
    <definedName name="CLWYD">#REF!</definedName>
    <definedName name="CM_SGCI" localSheetId="1">#REF!</definedName>
    <definedName name="CM_SGCI" localSheetId="0">#REF!</definedName>
    <definedName name="CM_SGCI">#REF!</definedName>
    <definedName name="CM_SGCNI" localSheetId="1">#REF!</definedName>
    <definedName name="CM_SGCNI" localSheetId="0">#REF!</definedName>
    <definedName name="CM_SGCNI">#REF!</definedName>
    <definedName name="CM_SI" localSheetId="1">#REF!</definedName>
    <definedName name="CM_SI" localSheetId="0">#REF!</definedName>
    <definedName name="CM_SI">#REF!</definedName>
    <definedName name="CM_SMG" localSheetId="1">#REF!</definedName>
    <definedName name="CM_SMG" localSheetId="0">#REF!</definedName>
    <definedName name="CM_SMG">#REF!</definedName>
    <definedName name="CM_SOther" localSheetId="1">#REF!</definedName>
    <definedName name="CM_SOther" localSheetId="0">#REF!</definedName>
    <definedName name="CM_SOther">#REF!</definedName>
    <definedName name="CM_SPS" localSheetId="1">#REF!</definedName>
    <definedName name="CM_SPS" localSheetId="0">#REF!</definedName>
    <definedName name="CM_SPS">#REF!</definedName>
    <definedName name="CM_STW" localSheetId="1">#REF!</definedName>
    <definedName name="CM_STW" localSheetId="0">#REF!</definedName>
    <definedName name="CM_STW">#REF!</definedName>
    <definedName name="CM_WGCI" localSheetId="1">#REF!</definedName>
    <definedName name="CM_WGCI" localSheetId="0">#REF!</definedName>
    <definedName name="CM_WGCI">#REF!</definedName>
    <definedName name="CM_WGCNI" localSheetId="1">#REF!</definedName>
    <definedName name="CM_WGCNI" localSheetId="0">#REF!</definedName>
    <definedName name="CM_WGCNI">#REF!</definedName>
    <definedName name="CM_WI" localSheetId="1">#REF!</definedName>
    <definedName name="CM_WI" localSheetId="0">#REF!</definedName>
    <definedName name="CM_WI">#REF!</definedName>
    <definedName name="CM_WNI" localSheetId="1">#REF!</definedName>
    <definedName name="CM_WNI" localSheetId="0">#REF!</definedName>
    <definedName name="CM_WNI">#REF!</definedName>
    <definedName name="Combined_interest_apportionment___control___nominal.ADDN1" localSheetId="1">#REF!</definedName>
    <definedName name="Combined_interest_apportionment___control___nominal.ADDN1">#REF!</definedName>
    <definedName name="Combined_interest_apportionment___control___nominal.ADDN2" localSheetId="1">#REF!</definedName>
    <definedName name="Combined_interest_apportionment___control___nominal.ADDN2">#REF!</definedName>
    <definedName name="Combined_interest_apportionment___control___nominal.BR">#REF!</definedName>
    <definedName name="Combined_interest_apportionment___control___nominal.WN">#REF!</definedName>
    <definedName name="Combined_interest_apportionment___control___nominal.WR">#REF!</definedName>
    <definedName name="Combined_interest_apportionment___control___nominal.WWN">#REF!</definedName>
    <definedName name="Company_____of_dividends_issued_as_scrip_shares">#REF!</definedName>
    <definedName name="Company_____of_ILD">#REF!</definedName>
    <definedName name="Company_____of_ordinary_dividends_paid_as_interim_dividend">#REF!</definedName>
    <definedName name="Company___2020_25_RCV_opening_balance___real.ADDN1">#REF!</definedName>
    <definedName name="Company___2020_25_RCV_opening_balance___real.ADDN2">#REF!</definedName>
    <definedName name="Company___2020_25_RCV_opening_balance___real.BR">#REF!</definedName>
    <definedName name="Company___2020_25_RCV_opening_balance___real.WN">#REF!</definedName>
    <definedName name="Company___2020_25_RCV_opening_balance___real.WR">#REF!</definedName>
    <definedName name="Company___2020_25_RCV_opening_balance___real.WWN">#REF!</definedName>
    <definedName name="Company___accounting_charge_included_in_regulatory_accounts_for_Defined_Contribution_schemes___charge_for_DC_schemes___control___real.ADDN1">#REF!</definedName>
    <definedName name="Company___accounting_charge_included_in_regulatory_accounts_for_Defined_Contribution_schemes___charge_for_DC_schemes___control___real.ADDN2">#REF!</definedName>
    <definedName name="Company___accounting_charge_included_in_regulatory_accounts_for_Defined_Contribution_schemes___charge_for_DC_schemes___control___real.BR">#REF!</definedName>
    <definedName name="Company___accounting_charge_included_in_regulatory_accounts_for_Defined_Contribution_schemes___charge_for_DC_schemes___control___real.WN">#REF!</definedName>
    <definedName name="Company___accounting_charge_included_in_regulatory_accounts_for_Defined_Contribution_schemes___charge_for_DC_schemes___control___real.WR">#REF!</definedName>
    <definedName name="Company___accounting_charge_included_in_regulatory_accounts_for_Defined_Contribution_schemes___charge_for_DC_schemes___control___real.WWN">#REF!</definedName>
    <definedName name="Company___actual_opening_Fixed_rate_debt___nominal.ADDN1">#REF!</definedName>
    <definedName name="Company___actual_opening_Fixed_rate_debt___nominal.ADDN2">#REF!</definedName>
    <definedName name="Company___actual_opening_Fixed_rate_debt___nominal.BR">#REF!</definedName>
    <definedName name="Company___actual_opening_Fixed_rate_debt___nominal.WN">#REF!</definedName>
    <definedName name="Company___actual_opening_Fixed_rate_debt___nominal.WR">#REF!</definedName>
    <definedName name="Company___actual_opening_Fixed_rate_debt___nominal.WWN">#REF!</definedName>
    <definedName name="Company___actual_opening_Floating_rate_debt___nominal.ADDN1">#REF!</definedName>
    <definedName name="Company___actual_opening_Floating_rate_debt___nominal.ADDN2">#REF!</definedName>
    <definedName name="Company___actual_opening_Floating_rate_debt___nominal.BR">#REF!</definedName>
    <definedName name="Company___actual_opening_Floating_rate_debt___nominal.WN">#REF!</definedName>
    <definedName name="Company___actual_opening_Floating_rate_debt___nominal.WR">#REF!</definedName>
    <definedName name="Company___actual_opening_Floating_rate_debt___nominal.WWN">#REF!</definedName>
    <definedName name="Company___actual_opening_index_linked_debt___nominal.ADDN1">#REF!</definedName>
    <definedName name="Company___actual_opening_index_linked_debt___nominal.ADDN2">#REF!</definedName>
    <definedName name="Company___actual_opening_index_linked_debt___nominal.BR">#REF!</definedName>
    <definedName name="Company___actual_opening_index_linked_debt___nominal.WN">#REF!</definedName>
    <definedName name="Company___actual_opening_index_linked_debt___nominal.WR">#REF!</definedName>
    <definedName name="Company___actual_opening_index_linked_debt___nominal.WWN">#REF!</definedName>
    <definedName name="Company___adjustment_to_tax_payment.ADDN1">#REF!</definedName>
    <definedName name="Company___adjustment_to_tax_payment.ADDN2">#REF!</definedName>
    <definedName name="Company___adjustment_to_tax_payment.BR">#REF!</definedName>
    <definedName name="Company___adjustment_to_tax_payment.WN">#REF!</definedName>
    <definedName name="Company___adjustment_to_tax_payment.WR">#REF!</definedName>
    <definedName name="Company___adjustment_to_tax_payment.WWN">#REF!</definedName>
    <definedName name="Company___Adjustment_to_Wholesale_revenue_requirement___real.ADDN1">#REF!</definedName>
    <definedName name="Company___Adjustment_to_Wholesale_revenue_requirement___real.ADDN2">#REF!</definedName>
    <definedName name="Company___Adjustment_to_Wholesale_revenue_requirement___real.BR">#REF!</definedName>
    <definedName name="Company___Adjustment_to_Wholesale_revenue_requirement___real.WN">#REF!</definedName>
    <definedName name="Company___Adjustment_to_Wholesale_revenue_requirement___real.WR">#REF!</definedName>
    <definedName name="Company___Adjustment_to_Wholesale_revenue_requirement___real.WWN">#REF!</definedName>
    <definedName name="Company___allowable_depreciation_on_capitalised_revenue___control.ADDN1">#REF!</definedName>
    <definedName name="Company___allowable_depreciation_on_capitalised_revenue___control.ADDN2">#REF!</definedName>
    <definedName name="Company___allowable_depreciation_on_capitalised_revenue___control.BR">#REF!</definedName>
    <definedName name="Company___allowable_depreciation_on_capitalised_revenue___control.WN">#REF!</definedName>
    <definedName name="Company___allowable_depreciation_on_capitalised_revenue___control.WR">#REF!</definedName>
    <definedName name="Company___allowable_depreciation_on_capitalised_revenue___control.WWN">#REF!</definedName>
    <definedName name="Company___Alternative_revenue_value___real.ADDN1">#REF!</definedName>
    <definedName name="Company___Alternative_revenue_value___real.ADDN2">#REF!</definedName>
    <definedName name="Company___Alternative_revenue_value___real.BR">#REF!</definedName>
    <definedName name="Company___Alternative_revenue_value___real.WN">#REF!</definedName>
    <definedName name="Company___Alternative_revenue_value___real.WR">#REF!</definedName>
    <definedName name="Company___Alternative_revenue_value___real.WWN">#REF!</definedName>
    <definedName name="Company___Base_revenue_for_2024_25___real.ADDN1">#REF!</definedName>
    <definedName name="Company___Base_revenue_for_2024_25___real.ADDN2">#REF!</definedName>
    <definedName name="Company___Base_revenue_for_2024_25___real.BR">#REF!</definedName>
    <definedName name="Company___Base_revenue_for_2024_25___real.WN">#REF!</definedName>
    <definedName name="Company___Base_revenue_for_2024_25___real.WR">#REF!</definedName>
    <definedName name="Company___Base_revenue_for_2024_25___real.WWN">#REF!</definedName>
    <definedName name="Company___blended_interest_rate_on_change_in_borrowings">#REF!</definedName>
    <definedName name="Company___Business__retail_total_allowed_depreciation___real">#REF!</definedName>
    <definedName name="Company___Business_Advance_Receipts_Weighting___Unmeasured">#REF!</definedName>
    <definedName name="Company___Business_Measured_income_accrual_Opening_balance___nominal">#REF!</definedName>
    <definedName name="Company___Business_measured_income_proportion_of_total_Business_income">#REF!</definedName>
    <definedName name="Company___Business_retail__Measured_income_accrual_rate">#REF!</definedName>
    <definedName name="Company___Business_retail_advance_receipts_creditor_days_measured">#REF!</definedName>
    <definedName name="Company___Business_retail_advance_receipts_creditor_days_unmeasured">#REF!</definedName>
    <definedName name="Company___Business_retail_average_cost_per_customer_in_Tariff_Band__Welsh_companies____real.1">#REF!</definedName>
    <definedName name="Company___Business_retail_average_cost_per_customer_in_Tariff_Band__Welsh_companies____real.2">#REF!</definedName>
    <definedName name="Company___Business_retail_average_cost_per_customer_in_Tariff_Band__Welsh_companies____real.3">#REF!</definedName>
    <definedName name="Company___Business_retail_margin___Override">#REF!</definedName>
    <definedName name="Company___Business_retail_revenue_adjustment___real">#REF!</definedName>
    <definedName name="Company___Business_retail_revenue_override___nominal">#REF!</definedName>
    <definedName name="Company___business_weighted_average_debtor_days">#REF!</definedName>
    <definedName name="Company___Capex_creditor_days">#REF!</definedName>
    <definedName name="Company___Capital_expenditure___proportion_of_new_capital_expenditure_qualifying_for_the_main_rate_pool___control.ADDN1">#REF!</definedName>
    <definedName name="Company___Capital_expenditure___proportion_of_new_capital_expenditure_qualifying_for_the_main_rate_pool___control.ADDN2">#REF!</definedName>
    <definedName name="Company___Capital_expenditure___proportion_of_new_capital_expenditure_qualifying_for_the_main_rate_pool___control.BR">#REF!</definedName>
    <definedName name="Company___Capital_expenditure___proportion_of_new_capital_expenditure_qualifying_for_the_main_rate_pool___control.WN">#REF!</definedName>
    <definedName name="Company___Capital_expenditure___proportion_of_new_capital_expenditure_qualifying_for_the_main_rate_pool___control.WR">#REF!</definedName>
    <definedName name="Company___Capital_expenditure___proportion_of_new_capital_expenditure_qualifying_for_the_main_rate_pool___control.WWN">#REF!</definedName>
    <definedName name="Company___Capital_expenditure___proportion_of_new_capital_expenditure_qualifying_for_the_special_rate_pool___control.ADDN1">#REF!</definedName>
    <definedName name="Company___Capital_expenditure___proportion_of_new_capital_expenditure_qualifying_for_the_special_rate_pool___control.ADDN2">#REF!</definedName>
    <definedName name="Company___Capital_expenditure___proportion_of_new_capital_expenditure_qualifying_for_the_special_rate_pool___control.BR">#REF!</definedName>
    <definedName name="Company___Capital_expenditure___proportion_of_new_capital_expenditure_qualifying_for_the_special_rate_pool___control.WN">#REF!</definedName>
    <definedName name="Company___Capital_expenditure___proportion_of_new_capital_expenditure_qualifying_for_the_special_rate_pool___control.WR">#REF!</definedName>
    <definedName name="Company___Capital_expenditure___proportion_of_new_capital_expenditure_qualifying_for_the_special_rate_pool___control.WWN">#REF!</definedName>
    <definedName name="Company___Capital_expenditure___proportion_of_new_capital_expenditure_qualifying_for_the_structures_and_buildings_pool___control.ADDN1">#REF!</definedName>
    <definedName name="Company___Capital_expenditure___proportion_of_new_capital_expenditure_qualifying_for_the_structures_and_buildings_pool___control.ADDN2">#REF!</definedName>
    <definedName name="Company___Capital_expenditure___proportion_of_new_capital_expenditure_qualifying_for_the_structures_and_buildings_pool___control.BR">#REF!</definedName>
    <definedName name="Company___Capital_expenditure___proportion_of_new_capital_expenditure_qualifying_for_the_structures_and_buildings_pool___control.WN">#REF!</definedName>
    <definedName name="Company___Capital_expenditure___proportion_of_new_capital_expenditure_qualifying_for_the_structures_and_buildings_pool___control.WR">#REF!</definedName>
    <definedName name="Company___Capital_expenditure___proportion_of_new_capital_expenditure_qualifying_for_the_structures_and_buildings_pool___control.WWN">#REF!</definedName>
    <definedName name="Company___Capital_expenditure_on_assets_principally_used_by_business_retail___real">#REF!</definedName>
    <definedName name="Company___Capital_expenditure_on_assets_principally_used_by_residential_retail___real">#REF!</definedName>
    <definedName name="Company___Capital_expenditure_writing_down_allowance_main_rate_pool">#REF!</definedName>
    <definedName name="Company___Capital_expenditure_writing_down_allowance_main_rate_pool___first_year_rate">#REF!</definedName>
    <definedName name="Company___Capital_expenditure_writing_down_allowance_special_rate_pool">#REF!</definedName>
    <definedName name="Company___Capital_expenditure_writing_down_allowance_special_rate_pool___first_year_rate">#REF!</definedName>
    <definedName name="Company___Capital_expenditure_writing_down_allowance_structures_and_buildings_pool">#REF!</definedName>
    <definedName name="Company___Capital_expenditure_writing_down_allowance_structures_and_buildings_pool___first_year_rate">#REF!</definedName>
    <definedName name="Company___Cash_and_cash_equivalents_actual_initial_balance___control___nominal.ADDN1">#REF!</definedName>
    <definedName name="Company___Cash_and_cash_equivalents_actual_initial_balance___control___nominal.ADDN2">#REF!</definedName>
    <definedName name="Company___Cash_and_cash_equivalents_actual_initial_balance___control___nominal.BR">#REF!</definedName>
    <definedName name="Company___Cash_and_cash_equivalents_actual_initial_balance___control___nominal.WN">#REF!</definedName>
    <definedName name="Company___Cash_and_cash_equivalents_actual_initial_balance___control___nominal.WR">#REF!</definedName>
    <definedName name="Company___Cash_and_cash_equivalents_actual_initial_balance___control___nominal.WWN">#REF!</definedName>
    <definedName name="Company___cash_contributions__DB_schemes__ongoing____actual_and_forecast___control___real.ADDN1">#REF!</definedName>
    <definedName name="Company___cash_contributions__DB_schemes__ongoing____actual_and_forecast___control___real.ADDN2">#REF!</definedName>
    <definedName name="Company___cash_contributions__DB_schemes__ongoing____actual_and_forecast___control___real.BR">#REF!</definedName>
    <definedName name="Company___cash_contributions__DB_schemes__ongoing____actual_and_forecast___control___real.WN">#REF!</definedName>
    <definedName name="Company___cash_contributions__DB_schemes__ongoing____actual_and_forecast___control___real.WR">#REF!</definedName>
    <definedName name="Company___cash_contributions__DB_schemes__ongoing____actual_and_forecast___control___real.WWN">#REF!</definedName>
    <definedName name="Company___cash_interest_rate.ADDN1">#REF!</definedName>
    <definedName name="Company___cash_interest_rate.ADDN2">#REF!</definedName>
    <definedName name="Company___cash_interest_rate.BR">#REF!</definedName>
    <definedName name="Company___cash_interest_rate.WN">#REF!</definedName>
    <definedName name="Company___cash_interest_rate.WR">#REF!</definedName>
    <definedName name="Company___cash_interest_rate.WWN">#REF!</definedName>
    <definedName name="Company___Charge_for_DB_schemes___residential_retail___charge_for_DB_schemes___control___real.ADDN1">#REF!</definedName>
    <definedName name="Company___Charge_for_DB_schemes___residential_retail___charge_for_DB_schemes___control___real.ADDN2">#REF!</definedName>
    <definedName name="Company___Charge_for_DB_schemes___residential_retail___charge_for_DB_schemes___control___real.BR">#REF!</definedName>
    <definedName name="Company___Charge_for_DB_schemes___residential_retail___charge_for_DB_schemes___control___real.WN">#REF!</definedName>
    <definedName name="Company___Charge_for_DB_schemes___residential_retail___charge_for_DB_schemes___control___real.WR">#REF!</definedName>
    <definedName name="Company___Charge_for_DB_schemes___residential_retail___charge_for_DB_schemes___control___real.WWN">#REF!</definedName>
    <definedName name="Company___Consumer_price_index__including_housing_costs____Consumer_Price_Index__with_housing__for_April">#REF!</definedName>
    <definedName name="Company___Consumer_price_index__including_housing_costs____Consumer_Price_Index__with_housing__for_August">#REF!</definedName>
    <definedName name="Company___Consumer_price_index__including_housing_costs____Consumer_Price_Index__with_housing__for_December">#REF!</definedName>
    <definedName name="Company___Consumer_price_index__including_housing_costs____Consumer_Price_Index__with_housing__for_February">#REF!</definedName>
    <definedName name="Company___Consumer_price_index__including_housing_costs____Consumer_Price_Index__with_housing__for_January">#REF!</definedName>
    <definedName name="Company___Consumer_price_index__including_housing_costs____Consumer_Price_Index__with_housing__for_July">#REF!</definedName>
    <definedName name="Company___Consumer_price_index__including_housing_costs____Consumer_Price_Index__with_housing__for_June">#REF!</definedName>
    <definedName name="Company___Consumer_price_index__including_housing_costs____Consumer_Price_Index__with_housing__for_March">#REF!</definedName>
    <definedName name="Company___Consumer_price_index__including_housing_costs____Consumer_Price_Index__with_housing__for_May">#REF!</definedName>
    <definedName name="Company___Consumer_price_index__including_housing_costs____Consumer_Price_Index__with_housing__for_November">#REF!</definedName>
    <definedName name="Company___Consumer_price_index__including_housing_costs____Consumer_Price_Index__with_housing__for_November___Constant">#REF!</definedName>
    <definedName name="Company___Consumer_price_index__including_housing_costs____Consumer_Price_Index__with_housing__for_October">#REF!</definedName>
    <definedName name="Company___Consumer_price_index__including_housing_costs____Consumer_Price_Index__with_housing__for_September">#REF!</definedName>
    <definedName name="Company___Cost_to_serve_metered_dual_customers___real">#REF!</definedName>
    <definedName name="Company___Cost_to_serve_metered_sewerage_customers___real">#REF!</definedName>
    <definedName name="Company___Cost_to_serve_metered_water_customers___real">#REF!</definedName>
    <definedName name="Company___Cost_to_serve_per_unmetered_water_customers___real">#REF!</definedName>
    <definedName name="Company___Cost_to_serve_unmetered_dual_customers___real">#REF!</definedName>
    <definedName name="Company___Cost_to_serve_unmetered_sewerage_customers___real">#REF!</definedName>
    <definedName name="Company___CPI_H____2022_23___April">#REF!</definedName>
    <definedName name="Company___CPI_H____2022_23___August">#REF!</definedName>
    <definedName name="Company___CPI_H____2022_23___December">#REF!</definedName>
    <definedName name="Company___CPI_H____2022_23___February">#REF!</definedName>
    <definedName name="Company___CPI_H____2022_23___January">#REF!</definedName>
    <definedName name="Company___CPI_H____2022_23___July">#REF!</definedName>
    <definedName name="Company___CPI_H____2022_23___June">#REF!</definedName>
    <definedName name="Company___CPI_H____2022_23___March">#REF!</definedName>
    <definedName name="Company___CPI_H____2022_23___May">#REF!</definedName>
    <definedName name="Company___CPI_H____2022_23___November">#REF!</definedName>
    <definedName name="Company___CPI_H____2022_23___October">#REF!</definedName>
    <definedName name="Company___CPI_H____2022_23___September">#REF!</definedName>
    <definedName name="Company___Current_tax_liabilities___Appointee_b_f___nominal">#REF!</definedName>
    <definedName name="Company___Debtors_other___nominal">#REF!</definedName>
    <definedName name="Company___Defined_benefit_pension_deficit_recovery_per_IN13_17___real.ADDN1">#REF!</definedName>
    <definedName name="Company___Defined_benefit_pension_deficit_recovery_per_IN13_17___real.ADDN2">#REF!</definedName>
    <definedName name="Company___Defined_benefit_pension_deficit_recovery_per_IN13_17___real.BR">#REF!</definedName>
    <definedName name="Company___Defined_benefit_pension_deficit_recovery_per_IN13_17___real.WN">#REF!</definedName>
    <definedName name="Company___Defined_benefit_pension_deficit_recovery_per_IN13_17___real.WR">#REF!</definedName>
    <definedName name="Company___Defined_benefit_pension_deficit_recovery_per_IN13_17___real.WWN">#REF!</definedName>
    <definedName name="Company___Depreciation_b_f___control___active___nominal.ADDN1">#REF!</definedName>
    <definedName name="Company___Depreciation_b_f___control___active___nominal.ADDN2">#REF!</definedName>
    <definedName name="Company___Depreciation_b_f___control___active___nominal.BR">#REF!</definedName>
    <definedName name="Company___Depreciation_b_f___control___active___nominal.WN">#REF!</definedName>
    <definedName name="Company___Depreciation_b_f___control___active___nominal.WR">#REF!</definedName>
    <definedName name="Company___Depreciation_b_f___control___active___nominal.WWN">#REF!</definedName>
    <definedName name="Company___Disallowable_expenditure___Change_in_general_provisions___control___nominal.ADDN1">#REF!</definedName>
    <definedName name="Company___Disallowable_expenditure___Change_in_general_provisions___control___nominal.ADDN2">#REF!</definedName>
    <definedName name="Company___Disallowable_expenditure___Change_in_general_provisions___control___nominal.BR">#REF!</definedName>
    <definedName name="Company___Disallowable_expenditure___Change_in_general_provisions___control___nominal.WN">#REF!</definedName>
    <definedName name="Company___Disallowable_expenditure___Change_in_general_provisions___control___nominal.WR">#REF!</definedName>
    <definedName name="Company___Disallowable_expenditure___Change_in_general_provisions___control___nominal.WWN">#REF!</definedName>
    <definedName name="Company___Discount_rate_for_reprofiling_allowed_revenue.ADDN1">#REF!</definedName>
    <definedName name="Company___Discount_rate_for_reprofiling_allowed_revenue.ADDN2">#REF!</definedName>
    <definedName name="Company___Discount_rate_for_reprofiling_allowed_revenue.BR">#REF!</definedName>
    <definedName name="Company___Discount_rate_for_reprofiling_allowed_revenue.WN">#REF!</definedName>
    <definedName name="Company___Discount_rate_for_reprofiling_allowed_revenue.WR">#REF!</definedName>
    <definedName name="Company___Discount_rate_for_reprofiling_allowed_revenue.WWN">#REF!</definedName>
    <definedName name="Company___Dividend_creditors_wholesale_retail_split___business_retail___nominal">#REF!</definedName>
    <definedName name="Company___Dividend_creditors_wholesale_retail_split___Dividend_creditors___residential_retail___nominal">#REF!</definedName>
    <definedName name="Company___dividend_yield">#REF!</definedName>
    <definedName name="Company___Expenditure___Total_residential_retail_costs___Residential_measured___Water_and_Wastewater___nominal">#REF!</definedName>
    <definedName name="Company___Expenditure___Total_residential_retail_costs___Residential_unmeasured___Water_and_Wastewater___nominal">#REF!</definedName>
    <definedName name="Company___Finance_lease_depreciation___control___nominal.ADDN1">#REF!</definedName>
    <definedName name="Company___Finance_lease_depreciation___control___nominal.ADDN2">#REF!</definedName>
    <definedName name="Company___Finance_lease_depreciation___control___nominal.BR">#REF!</definedName>
    <definedName name="Company___Finance_lease_depreciation___control___nominal.WN">#REF!</definedName>
    <definedName name="Company___Finance_lease_depreciation___control___nominal.WR">#REF!</definedName>
    <definedName name="Company___Finance_lease_depreciation___control___nominal.WWN">#REF!</definedName>
    <definedName name="Company___Fixed_asset_net_book_value_at_31_March___business_retail___nominal">#REF!</definedName>
    <definedName name="Company___Fixed_asset_net_book_value_at_31_March___residential_retail___nominal">#REF!</definedName>
    <definedName name="Company___Fixed_assets_b_f___control___active___nominal.ADDN1">#REF!</definedName>
    <definedName name="Company___Fixed_assets_b_f___control___active___nominal.ADDN2">#REF!</definedName>
    <definedName name="Company___Fixed_assets_b_f___control___active___nominal.BR">#REF!</definedName>
    <definedName name="Company___Fixed_assets_b_f___control___active___nominal.WN">#REF!</definedName>
    <definedName name="Company___Fixed_assets_b_f___control___active___nominal.WR">#REF!</definedName>
    <definedName name="Company___Fixed_assets_b_f___control___active___nominal.WWN">#REF!</definedName>
    <definedName name="Company___Grants_and_contributions___capital_expenditure___non_price_control___real.ADDN1">#REF!</definedName>
    <definedName name="Company___Grants_and_contributions___capital_expenditure___non_price_control___real.ADDN2">#REF!</definedName>
    <definedName name="Company___Grants_and_contributions___capital_expenditure___non_price_control___real.BR">#REF!</definedName>
    <definedName name="Company___Grants_and_contributions___capital_expenditure___non_price_control___real.WN">#REF!</definedName>
    <definedName name="Company___Grants_and_contributions___capital_expenditure___non_price_control___real.WR">#REF!</definedName>
    <definedName name="Company___Grants_and_contributions___capital_expenditure___non_price_control___real.WWN">#REF!</definedName>
    <definedName name="Company___Grants_and_contributions___operational_expenditure___non_price_control___real.ADDN1">#REF!</definedName>
    <definedName name="Company___Grants_and_contributions___operational_expenditure___non_price_control___real.ADDN2">#REF!</definedName>
    <definedName name="Company___Grants_and_contributions___operational_expenditure___non_price_control___real.BR">#REF!</definedName>
    <definedName name="Company___Grants_and_contributions___operational_expenditure___non_price_control___real.WN">#REF!</definedName>
    <definedName name="Company___Grants_and_contributions___operational_expenditure___non_price_control___real.WR">#REF!</definedName>
    <definedName name="Company___Grants_and_contributions___operational_expenditure___non_price_control___real.WWN">#REF!</definedName>
    <definedName name="Company___Grants_and_contributions_net_of_income_offset___capital_expenditure___price_control___real.ADDN1">#REF!</definedName>
    <definedName name="Company___Grants_and_contributions_net_of_income_offset___capital_expenditure___price_control___real.ADDN2">#REF!</definedName>
    <definedName name="Company___Grants_and_contributions_net_of_income_offset___capital_expenditure___price_control___real.BR">#REF!</definedName>
    <definedName name="Company___Grants_and_contributions_net_of_income_offset___capital_expenditure___price_control___real.WN">#REF!</definedName>
    <definedName name="Company___Grants_and_contributions_net_of_income_offset___capital_expenditure___price_control___real.WR">#REF!</definedName>
    <definedName name="Company___Grants_and_contributions_net_of_income_offset___capital_expenditure___price_control___real.WWN">#REF!</definedName>
    <definedName name="Company___Grants_and_contributions_net_of_income_offset___operational_expenditure___price_control___real.ADDN1">#REF!</definedName>
    <definedName name="Company___Grants_and_contributions_net_of_income_offset___operational_expenditure___price_control___real.ADDN2">#REF!</definedName>
    <definedName name="Company___Grants_and_contributions_net_of_income_offset___operational_expenditure___price_control___real.BR">#REF!</definedName>
    <definedName name="Company___Grants_and_contributions_net_of_income_offset___operational_expenditure___price_control___real.WN">#REF!</definedName>
    <definedName name="Company___Grants_and_contributions_net_of_income_offset___operational_expenditure___price_control___real.WR">#REF!</definedName>
    <definedName name="Company___Grants_and_contributions_net_of_income_offset___operational_expenditure___price_control___real.WWN">#REF!</definedName>
    <definedName name="Company___Gross_capital_expenditure___real_including_g_c___including_cost_sharing.ADDN1">#REF!</definedName>
    <definedName name="Company___Gross_capital_expenditure___real_including_g_c___including_cost_sharing.ADDN2">#REF!</definedName>
    <definedName name="Company___Gross_capital_expenditure___real_including_g_c___including_cost_sharing.BR">#REF!</definedName>
    <definedName name="Company___Gross_capital_expenditure___real_including_g_c___including_cost_sharing.WN">#REF!</definedName>
    <definedName name="Company___Gross_capital_expenditure___real_including_g_c___including_cost_sharing.WR">#REF!</definedName>
    <definedName name="Company___Gross_capital_expenditure___real_including_g_c___including_cost_sharing.WWN">#REF!</definedName>
    <definedName name="Company___HH_Advance_receipts_creditor_days_measured">#REF!</definedName>
    <definedName name="Company___HH_Advance_receipts_creditor_days_unmeasured">#REF!</definedName>
    <definedName name="Company___HH_Measured_income_accrual___nominal">#REF!</definedName>
    <definedName name="Company___HH_Measured_income_accrual_rate">#REF!</definedName>
    <definedName name="Company___HH_measured_trade_debtors">#REF!</definedName>
    <definedName name="Company___HH_measured_trade_receivables___net___nominal">#REF!</definedName>
    <definedName name="Company___HH_unmeasured_trade_debtors">#REF!</definedName>
    <definedName name="Company___HH_unmeasured_trade_receivables___nominal">#REF!</definedName>
    <definedName name="Company___Households_connected_for_sewerage_only___metered">#REF!</definedName>
    <definedName name="Company___Households_connected_for_sewerage_only___unmetered">#REF!</definedName>
    <definedName name="Company___Households_connected_for_water_and_sewerage___metered">#REF!</definedName>
    <definedName name="Company___Households_connected_for_water_and_sewerage___unmetered">#REF!</definedName>
    <definedName name="Company___Households_connected_for_water_only___metered">#REF!</definedName>
    <definedName name="Company___Households_connected_for_water_only___unmetered">#REF!</definedName>
    <definedName name="Company___Innovation_funding___real.ADDN1">#REF!</definedName>
    <definedName name="Company___Innovation_funding___real.ADDN2">#REF!</definedName>
    <definedName name="Company___Innovation_funding___real.BR">#REF!</definedName>
    <definedName name="Company___Innovation_funding___real.WN">#REF!</definedName>
    <definedName name="Company___Innovation_funding___real.WR">#REF!</definedName>
    <definedName name="Company___Innovation_funding___real.WWN">#REF!</definedName>
    <definedName name="Company___Interest_rate___Business___Active">#REF!</definedName>
    <definedName name="Company___interest_rate___residential">#REF!</definedName>
    <definedName name="Company___interest_rate_on_CPIH_index_linked_debt.ADDN1">#REF!</definedName>
    <definedName name="Company___interest_rate_on_CPIH_index_linked_debt.ADDN2">#REF!</definedName>
    <definedName name="Company___interest_rate_on_CPIH_index_linked_debt.BR">#REF!</definedName>
    <definedName name="Company___interest_rate_on_CPIH_index_linked_debt.WN">#REF!</definedName>
    <definedName name="Company___interest_rate_on_CPIH_index_linked_debt.WR">#REF!</definedName>
    <definedName name="Company___interest_rate_on_CPIH_index_linked_debt.WWN">#REF!</definedName>
    <definedName name="Company___interest_rate_on_fixed_rate_debt.ADDN1">#REF!</definedName>
    <definedName name="Company___interest_rate_on_fixed_rate_debt.ADDN2">#REF!</definedName>
    <definedName name="Company___interest_rate_on_fixed_rate_debt.BR">#REF!</definedName>
    <definedName name="Company___interest_rate_on_fixed_rate_debt.WN">#REF!</definedName>
    <definedName name="Company___interest_rate_on_fixed_rate_debt.WR">#REF!</definedName>
    <definedName name="Company___interest_rate_on_fixed_rate_debt.WWN">#REF!</definedName>
    <definedName name="Company___interest_rate_on_RPI_index_linked_debt.ADDN1">#REF!</definedName>
    <definedName name="Company___interest_rate_on_RPI_index_linked_debt.ADDN2">#REF!</definedName>
    <definedName name="Company___interest_rate_on_RPI_index_linked_debt.BR">#REF!</definedName>
    <definedName name="Company___interest_rate_on_RPI_index_linked_debt.WN">#REF!</definedName>
    <definedName name="Company___interest_rate_on_RPI_index_linked_debt.WR">#REF!</definedName>
    <definedName name="Company___interest_rate_on_RPI_index_linked_debt.WWN">#REF!</definedName>
    <definedName name="Company___Inventories_balance___control___nominal.ADDN1">#REF!</definedName>
    <definedName name="Company___Inventories_balance___control___nominal.ADDN2">#REF!</definedName>
    <definedName name="Company___Inventories_balance___control___nominal.BR">#REF!</definedName>
    <definedName name="Company___Inventories_balance___control___nominal.WN">#REF!</definedName>
    <definedName name="Company___Inventories_balance___control___nominal.WR">#REF!</definedName>
    <definedName name="Company___Inventories_balance___control___nominal.WWN">#REF!</definedName>
    <definedName name="Company___IRE_totex_adjustment_for_ACICR__Ofwat____real.ADDN1">#REF!</definedName>
    <definedName name="Company___IRE_totex_adjustment_for_ACICR__Ofwat____real.ADDN2">#REF!</definedName>
    <definedName name="Company___IRE_totex_adjustment_for_ACICR__Ofwat____real.BR">#REF!</definedName>
    <definedName name="Company___IRE_totex_adjustment_for_ACICR__Ofwat____real.WN">#REF!</definedName>
    <definedName name="Company___IRE_totex_adjustment_for_ACICR__Ofwat____real.WR">#REF!</definedName>
    <definedName name="Company___IRE_totex_adjustment_for_ACICR__Ofwat____real.WWN">#REF!</definedName>
    <definedName name="Company___Long_term_CPI_H__assumed_percentage_increase">#REF!</definedName>
    <definedName name="Company___Measured_charge___business.ADDN1">#REF!</definedName>
    <definedName name="Company___Measured_charge___business.ADDN2">#REF!</definedName>
    <definedName name="Company___Measured_charge___business.BR">#REF!</definedName>
    <definedName name="Company___Measured_charge___business.WN">#REF!</definedName>
    <definedName name="Company___Measured_charge___business.WR">#REF!</definedName>
    <definedName name="Company___Measured_charge___business.WWN">#REF!</definedName>
    <definedName name="Company___Measured_charge___residential.ADDN1">#REF!</definedName>
    <definedName name="Company___Measured_charge___residential.ADDN2">#REF!</definedName>
    <definedName name="Company___Measured_charge___residential.BR">#REF!</definedName>
    <definedName name="Company___Measured_charge___residential.WN">#REF!</definedName>
    <definedName name="Company___Measured_charge___residential.WR">#REF!</definedName>
    <definedName name="Company___Measured_charge___residential.WWN">#REF!</definedName>
    <definedName name="Company___Movement_in_intangible_asset_and_investments_balance___control___nominal.ADDN1">#REF!</definedName>
    <definedName name="Company___Movement_in_intangible_asset_and_investments_balance___control___nominal.ADDN2">#REF!</definedName>
    <definedName name="Company___Movement_in_intangible_asset_and_investments_balance___control___nominal.BR">#REF!</definedName>
    <definedName name="Company___Movement_in_intangible_asset_and_investments_balance___control___nominal.WN">#REF!</definedName>
    <definedName name="Company___Movement_in_intangible_asset_and_investments_balance___control___nominal.WR">#REF!</definedName>
    <definedName name="Company___Movement_in_intangible_asset_and_investments_balance___control___nominal.WWN">#REF!</definedName>
    <definedName name="Company___Movement_in_other_liabilities___control___nominal.ADDN1">#REF!</definedName>
    <definedName name="Company___Movement_in_other_liabilities___control___nominal.ADDN2">#REF!</definedName>
    <definedName name="Company___Movement_in_other_liabilities___control___nominal.BR">#REF!</definedName>
    <definedName name="Company___Movement_in_other_liabilities___control___nominal.WN">#REF!</definedName>
    <definedName name="Company___Movement_in_other_liabilities___control___nominal.WR">#REF!</definedName>
    <definedName name="Company___Movement_in_other_liabilities___control___nominal.WWN">#REF!</definedName>
    <definedName name="Company___Movement_in_provisions___control___nominal.ADDN1">#REF!</definedName>
    <definedName name="Company___Movement_in_provisions___control___nominal.ADDN2">#REF!</definedName>
    <definedName name="Company___Movement_in_provisions___control___nominal.BR">#REF!</definedName>
    <definedName name="Company___Movement_in_provisions___control___nominal.WN">#REF!</definedName>
    <definedName name="Company___Movement_in_provisions___control___nominal.WR">#REF!</definedName>
    <definedName name="Company___Movement_in_provisions___control___nominal.WWN">#REF!</definedName>
    <definedName name="Company___movement_in_trade_debtor___business___nominal">#REF!</definedName>
    <definedName name="Company___Non_price_control_income___principal_services___real.ADDN1">#REF!</definedName>
    <definedName name="Company___Non_price_control_income___principal_services___real.ADDN2">#REF!</definedName>
    <definedName name="Company___Non_price_control_income___principal_services___real.BR">#REF!</definedName>
    <definedName name="Company___Non_price_control_income___principal_services___real.WN">#REF!</definedName>
    <definedName name="Company___Non_price_control_income___principal_services___real.WR">#REF!</definedName>
    <definedName name="Company___Non_price_control_income___principal_services___real.WWN">#REF!</definedName>
    <definedName name="Company___Non_price_control_income___third_party_services___Bulk_supplies___contract_not_qualifying_for_water_trading_incentives___signed_before_1_April_2020___real.ADDN1">#REF!</definedName>
    <definedName name="Company___Non_price_control_income___third_party_services___Bulk_supplies___contract_not_qualifying_for_water_trading_incentives___signed_before_1_April_2020___real.ADDN2">#REF!</definedName>
    <definedName name="Company___Non_price_control_income___third_party_services___Bulk_supplies___contract_not_qualifying_for_water_trading_incentives___signed_before_1_April_2020___real.BR">#REF!</definedName>
    <definedName name="Company___Non_price_control_income___third_party_services___Bulk_supplies___contract_not_qualifying_for_water_trading_incentives___signed_before_1_April_2020___real.WN">#REF!</definedName>
    <definedName name="Company___Non_price_control_income___third_party_services___Bulk_supplies___contract_not_qualifying_for_water_trading_incentives___signed_before_1_April_2020___real.WR">#REF!</definedName>
    <definedName name="Company___Non_price_control_income___third_party_services___Bulk_supplies___contract_not_qualifying_for_water_trading_incentives___signed_before_1_April_2020___real.WWN">#REF!</definedName>
    <definedName name="Company___Non_price_control_income___third_party_services___Bulk_supplies___contract_qualifying_for_water_trading_incentives___on_or_after_1_April_2020___real.ADDN1">#REF!</definedName>
    <definedName name="Company___Non_price_control_income___third_party_services___Bulk_supplies___contract_qualifying_for_water_trading_incentives___on_or_after_1_April_2020___real.ADDN2">#REF!</definedName>
    <definedName name="Company___Non_price_control_income___third_party_services___Bulk_supplies___contract_qualifying_for_water_trading_incentives___on_or_after_1_April_2020___real.BR">#REF!</definedName>
    <definedName name="Company___Non_price_control_income___third_party_services___Bulk_supplies___contract_qualifying_for_water_trading_incentives___on_or_after_1_April_2020___real.WN">#REF!</definedName>
    <definedName name="Company___Non_price_control_income___third_party_services___Bulk_supplies___contract_qualifying_for_water_trading_incentives___on_or_after_1_April_2020___real.WR">#REF!</definedName>
    <definedName name="Company___Non_price_control_income___third_party_services___Bulk_supplies___contract_qualifying_for_water_trading_incentives___on_or_after_1_April_2020___real.WWN">#REF!</definedName>
    <definedName name="Company___Non_price_control_income___third_party_services___Bulk_supplies___General___real.ADDN1">#REF!</definedName>
    <definedName name="Company___Non_price_control_income___third_party_services___Bulk_supplies___General___real.ADDN2">#REF!</definedName>
    <definedName name="Company___Non_price_control_income___third_party_services___Bulk_supplies___General___real.BR">#REF!</definedName>
    <definedName name="Company___Non_price_control_income___third_party_services___Bulk_supplies___General___real.WN">#REF!</definedName>
    <definedName name="Company___Non_price_control_income___third_party_services___Bulk_supplies___General___real.WR">#REF!</definedName>
    <definedName name="Company___Non_price_control_income___third_party_services___Bulk_supplies___General___real.WWN">#REF!</definedName>
    <definedName name="Company___Non_price_control_income___third_party_services___other___real.ADDN1">#REF!</definedName>
    <definedName name="Company___Non_price_control_income___third_party_services___other___real.ADDN2">#REF!</definedName>
    <definedName name="Company___Non_price_control_income___third_party_services___other___real.BR">#REF!</definedName>
    <definedName name="Company___Non_price_control_income___third_party_services___other___real.WN">#REF!</definedName>
    <definedName name="Company___Non_price_control_income___third_party_services___other___real.WR">#REF!</definedName>
    <definedName name="Company___Non_price_control_income___third_party_services___other___real.WWN">#REF!</definedName>
    <definedName name="Company___notional_target_gearing___control.ADDN1">#REF!</definedName>
    <definedName name="Company___notional_target_gearing___control.ADDN2">#REF!</definedName>
    <definedName name="Company___notional_target_gearing___control.BR">#REF!</definedName>
    <definedName name="Company___notional_target_gearing___control.WN">#REF!</definedName>
    <definedName name="Company___notional_target_gearing___control.WR">#REF!</definedName>
    <definedName name="Company___notional_target_gearing___control.WWN">#REF!</definedName>
    <definedName name="Company___opening_business_debtors_measured___nominal">#REF!</definedName>
    <definedName name="Company___opening_business_debtors_unmeasured___nominal">#REF!</definedName>
    <definedName name="Company___Opening_business_retail_measured_advance_receipts___nominal">#REF!</definedName>
    <definedName name="Company___Opening_business_retail_unmeasured_advance_receipts___nominal">#REF!</definedName>
    <definedName name="Company___Opening_Called_up_share_capital_balance___control___nominal.ADDN1">#REF!</definedName>
    <definedName name="Company___Opening_Called_up_share_capital_balance___control___nominal.ADDN2">#REF!</definedName>
    <definedName name="Company___Opening_Called_up_share_capital_balance___control___nominal.BR">#REF!</definedName>
    <definedName name="Company___Opening_Called_up_share_capital_balance___control___nominal.WN">#REF!</definedName>
    <definedName name="Company___Opening_Called_up_share_capital_balance___control___nominal.WR">#REF!</definedName>
    <definedName name="Company___Opening_Called_up_share_capital_balance___control___nominal.WWN">#REF!</definedName>
    <definedName name="Company___Opening_Capex_creditors_balance___control___nominal.ADDN1">#REF!</definedName>
    <definedName name="Company___Opening_Capex_creditors_balance___control___nominal.ADDN2">#REF!</definedName>
    <definedName name="Company___Opening_Capex_creditors_balance___control___nominal.BR">#REF!</definedName>
    <definedName name="Company___Opening_Capex_creditors_balance___control___nominal.WN">#REF!</definedName>
    <definedName name="Company___Opening_Capex_creditors_balance___control___nominal.WR">#REF!</definedName>
    <definedName name="Company___Opening_Capex_creditors_balance___control___nominal.WWN">#REF!</definedName>
    <definedName name="Company___Opening_Capital_allowance_balance___main_rate_pool___Capital_expenditure___control___nominal.ADDN1">#REF!</definedName>
    <definedName name="Company___Opening_Capital_allowance_balance___main_rate_pool___Capital_expenditure___control___nominal.ADDN2">#REF!</definedName>
    <definedName name="Company___Opening_Capital_allowance_balance___main_rate_pool___Capital_expenditure___control___nominal.BR">#REF!</definedName>
    <definedName name="Company___Opening_Capital_allowance_balance___main_rate_pool___Capital_expenditure___control___nominal.WN">#REF!</definedName>
    <definedName name="Company___Opening_Capital_allowance_balance___main_rate_pool___Capital_expenditure___control___nominal.WR">#REF!</definedName>
    <definedName name="Company___Opening_Capital_allowance_balance___main_rate_pool___Capital_expenditure___control___nominal.WWN">#REF!</definedName>
    <definedName name="Company___Opening_Capital_allowance_balance___special_rate_pool___Capital_expenditure___control___nominal.ADDN1">#REF!</definedName>
    <definedName name="Company___Opening_Capital_allowance_balance___special_rate_pool___Capital_expenditure___control___nominal.ADDN2">#REF!</definedName>
    <definedName name="Company___Opening_Capital_allowance_balance___special_rate_pool___Capital_expenditure___control___nominal.BR">#REF!</definedName>
    <definedName name="Company___Opening_Capital_allowance_balance___special_rate_pool___Capital_expenditure___control___nominal.WN">#REF!</definedName>
    <definedName name="Company___Opening_Capital_allowance_balance___special_rate_pool___Capital_expenditure___control___nominal.WR">#REF!</definedName>
    <definedName name="Company___Opening_Capital_allowance_balance___special_rate_pool___Capital_expenditure___control___nominal.WWN">#REF!</definedName>
    <definedName name="Company___Opening_Capital_allowance_balance___structures_and_buildings_pool___Capital_expenditure___control___nominal.ADDN1">#REF!</definedName>
    <definedName name="Company___Opening_Capital_allowance_balance___structures_and_buildings_pool___Capital_expenditure___control___nominal.ADDN2">#REF!</definedName>
    <definedName name="Company___Opening_Capital_allowance_balance___structures_and_buildings_pool___Capital_expenditure___control___nominal.BR">#REF!</definedName>
    <definedName name="Company___Opening_Capital_allowance_balance___structures_and_buildings_pool___Capital_expenditure___control___nominal.WN">#REF!</definedName>
    <definedName name="Company___Opening_Capital_allowance_balance___structures_and_buildings_pool___Capital_expenditure___control___nominal.WR">#REF!</definedName>
    <definedName name="Company___Opening_Capital_allowance_balance___structures_and_buildings_pool___Capital_expenditure___control___nominal.WWN">#REF!</definedName>
    <definedName name="Company___opening_current_tax_liabilities___control___nominal.ADDN1">#REF!</definedName>
    <definedName name="Company___opening_current_tax_liabilities___control___nominal.ADDN2">#REF!</definedName>
    <definedName name="Company___opening_current_tax_liabilities___control___nominal.BR">#REF!</definedName>
    <definedName name="Company___opening_current_tax_liabilities___control___nominal.WN">#REF!</definedName>
    <definedName name="Company___opening_current_tax_liabilities___control___nominal.WR">#REF!</definedName>
    <definedName name="Company___opening_current_tax_liabilities___control___nominal.WWN">#REF!</definedName>
    <definedName name="Company___opening_deferred_tax_balance___control___nominal.ADDN1">#REF!</definedName>
    <definedName name="Company___opening_deferred_tax_balance___control___nominal.ADDN2">#REF!</definedName>
    <definedName name="Company___opening_deferred_tax_balance___control___nominal.BR">#REF!</definedName>
    <definedName name="Company___opening_deferred_tax_balance___control___nominal.WN">#REF!</definedName>
    <definedName name="Company___opening_deferred_tax_balance___control___nominal.WR">#REF!</definedName>
    <definedName name="Company___opening_deferred_tax_balance___control___nominal.WWN">#REF!</definedName>
    <definedName name="Company___opening_dividend_cashflow_balance___control___nominal.ADDN1">#REF!</definedName>
    <definedName name="Company___opening_dividend_cashflow_balance___control___nominal.ADDN2">#REF!</definedName>
    <definedName name="Company___opening_dividend_cashflow_balance___control___nominal.BR">#REF!</definedName>
    <definedName name="Company___opening_dividend_cashflow_balance___control___nominal.WN">#REF!</definedName>
    <definedName name="Company___opening_dividend_cashflow_balance___control___nominal.WR">#REF!</definedName>
    <definedName name="Company___opening_dividend_cashflow_balance___control___nominal.WWN">#REF!</definedName>
    <definedName name="Company___Opening_Dividend_creditors_balance___control___nominal.ADDN1">#REF!</definedName>
    <definedName name="Company___Opening_Dividend_creditors_balance___control___nominal.ADDN2">#REF!</definedName>
    <definedName name="Company___Opening_Dividend_creditors_balance___control___nominal.BR">#REF!</definedName>
    <definedName name="Company___Opening_Dividend_creditors_balance___control___nominal.WN">#REF!</definedName>
    <definedName name="Company___Opening_Dividend_creditors_balance___control___nominal.WR">#REF!</definedName>
    <definedName name="Company___Opening_Dividend_creditors_balance___control___nominal.WWN">#REF!</definedName>
    <definedName name="Company___Opening_household_measured_advance_receipts___nominal">#REF!</definedName>
    <definedName name="Company___Opening_household_unmeasured_advance_receipts___nominal">#REF!</definedName>
    <definedName name="Company___opening_intangible_asset_and_investments_balance___control___nominal.ADDN1">#REF!</definedName>
    <definedName name="Company___opening_intangible_asset_and_investments_balance___control___nominal.ADDN2">#REF!</definedName>
    <definedName name="Company___opening_intangible_asset_and_investments_balance___control___nominal.BR">#REF!</definedName>
    <definedName name="Company___opening_intangible_asset_and_investments_balance___control___nominal.WN">#REF!</definedName>
    <definedName name="Company___opening_intangible_asset_and_investments_balance___control___nominal.WR">#REF!</definedName>
    <definedName name="Company___opening_intangible_asset_and_investments_balance___control___nominal.WWN">#REF!</definedName>
    <definedName name="Company___Opening_Non_distributable_reserves_balance___control___nominal.ADDN1">#REF!</definedName>
    <definedName name="Company___Opening_Non_distributable_reserves_balance___control___nominal.ADDN2">#REF!</definedName>
    <definedName name="Company___Opening_Non_distributable_reserves_balance___control___nominal.BR">#REF!</definedName>
    <definedName name="Company___Opening_Non_distributable_reserves_balance___control___nominal.WN">#REF!</definedName>
    <definedName name="Company___Opening_Non_distributable_reserves_balance___control___nominal.WR">#REF!</definedName>
    <definedName name="Company___Opening_Non_distributable_reserves_balance___control___nominal.WWN">#REF!</definedName>
    <definedName name="Company___Opening_Other_creditors_balance___control___nominal.ADDN1">#REF!</definedName>
    <definedName name="Company___Opening_Other_creditors_balance___control___nominal.ADDN2">#REF!</definedName>
    <definedName name="Company___Opening_Other_creditors_balance___control___nominal.BR">#REF!</definedName>
    <definedName name="Company___Opening_Other_creditors_balance___control___nominal.WN">#REF!</definedName>
    <definedName name="Company___Opening_Other_creditors_balance___control___nominal.WR">#REF!</definedName>
    <definedName name="Company___Opening_Other_creditors_balance___control___nominal.WWN">#REF!</definedName>
    <definedName name="Company___Opening_Other_debtors_balance___control___nominal.ADDN1">#REF!</definedName>
    <definedName name="Company___Opening_Other_debtors_balance___control___nominal.ADDN2">#REF!</definedName>
    <definedName name="Company___Opening_Other_debtors_balance___control___nominal.BR">#REF!</definedName>
    <definedName name="Company___Opening_Other_debtors_balance___control___nominal.WN">#REF!</definedName>
    <definedName name="Company___Opening_Other_debtors_balance___control___nominal.WR">#REF!</definedName>
    <definedName name="Company___Opening_Other_debtors_balance___control___nominal.WWN">#REF!</definedName>
    <definedName name="Company___Opening_Other_liabilities_balance___control___nominal.ADDN1">#REF!</definedName>
    <definedName name="Company___Opening_Other_liabilities_balance___control___nominal.ADDN2">#REF!</definedName>
    <definedName name="Company___Opening_Other_liabilities_balance___control___nominal.BR">#REF!</definedName>
    <definedName name="Company___Opening_Other_liabilities_balance___control___nominal.WN">#REF!</definedName>
    <definedName name="Company___Opening_Other_liabilities_balance___control___nominal.WR">#REF!</definedName>
    <definedName name="Company___Opening_Other_liabilities_balance___control___nominal.WWN">#REF!</definedName>
    <definedName name="Company___Opening_Provisions_balance___control___nominal.ADDN1">#REF!</definedName>
    <definedName name="Company___Opening_Provisions_balance___control___nominal.ADDN2">#REF!</definedName>
    <definedName name="Company___Opening_Provisions_balance___control___nominal.BR">#REF!</definedName>
    <definedName name="Company___Opening_Provisions_balance___control___nominal.WN">#REF!</definedName>
    <definedName name="Company___Opening_Provisions_balance___control___nominal.WR">#REF!</definedName>
    <definedName name="Company___Opening_Provisions_balance___control___nominal.WWN">#REF!</definedName>
    <definedName name="Company___Opening_retained_cash_balance___Business___nominal">#REF!</definedName>
    <definedName name="Company___Opening_retained_cash_balance___Residential___nominal">#REF!</definedName>
    <definedName name="Company___Opening_retained_earnings_balance___Business____nominal">#REF!</definedName>
    <definedName name="Company___opening_retained_earnings_balance___control___nominal.ADDN1">#REF!</definedName>
    <definedName name="Company___opening_retained_earnings_balance___control___nominal.ADDN2">#REF!</definedName>
    <definedName name="Company___opening_retained_earnings_balance___control___nominal.BR">#REF!</definedName>
    <definedName name="Company___opening_retained_earnings_balance___control___nominal.WN">#REF!</definedName>
    <definedName name="Company___opening_retained_earnings_balance___control___nominal.WR">#REF!</definedName>
    <definedName name="Company___opening_retained_earnings_balance___control___nominal.WWN">#REF!</definedName>
    <definedName name="Company___Opening_Retirement_benefit_asset____liabilities__balance___control___nominal.ADDN1">#REF!</definedName>
    <definedName name="Company___Opening_Retirement_benefit_asset____liabilities__balance___control___nominal.ADDN2">#REF!</definedName>
    <definedName name="Company___Opening_Retirement_benefit_asset____liabilities__balance___control___nominal.BR">#REF!</definedName>
    <definedName name="Company___Opening_Retirement_benefit_asset____liabilities__balance___control___nominal.WN">#REF!</definedName>
    <definedName name="Company___Opening_Retirement_benefit_asset____liabilities__balance___control___nominal.WR">#REF!</definedName>
    <definedName name="Company___Opening_Retirement_benefit_asset____liabilities__balance___control___nominal.WWN">#REF!</definedName>
    <definedName name="Company___opening_tax_loss_balance___wholesale.ADDN1">#REF!</definedName>
    <definedName name="Company___opening_tax_loss_balance___wholesale.ADDN2">#REF!</definedName>
    <definedName name="Company___opening_tax_loss_balance___wholesale.BR">#REF!</definedName>
    <definedName name="Company___opening_tax_loss_balance___wholesale.WN">#REF!</definedName>
    <definedName name="Company___opening_tax_loss_balance___wholesale.WR">#REF!</definedName>
    <definedName name="Company___opening_tax_loss_balance___wholesale.WWN">#REF!</definedName>
    <definedName name="Company___Opening_trade_and_other_payables___Wholesale_creditors___business_retail___nominal">#REF!</definedName>
    <definedName name="Company___Opening_Trade_creditors_balance___control___nominal.ADDN1">#REF!</definedName>
    <definedName name="Company___Opening_Trade_creditors_balance___control___nominal.ADDN2">#REF!</definedName>
    <definedName name="Company___Opening_Trade_creditors_balance___control___nominal.BR">#REF!</definedName>
    <definedName name="Company___Opening_Trade_creditors_balance___control___nominal.WN">#REF!</definedName>
    <definedName name="Company___Opening_Trade_creditors_balance___control___nominal.WR">#REF!</definedName>
    <definedName name="Company___Opening_Trade_creditors_balance___control___nominal.WWN">#REF!</definedName>
    <definedName name="Company___Opening_Trade_debtors_balance___control___nominal.ADDN1">#REF!</definedName>
    <definedName name="Company___Opening_Trade_debtors_balance___control___nominal.ADDN2">#REF!</definedName>
    <definedName name="Company___Opening_Trade_debtors_balance___control___nominal.BR">#REF!</definedName>
    <definedName name="Company___Opening_Trade_debtors_balance___control___nominal.WN">#REF!</definedName>
    <definedName name="Company___Opening_Trade_debtors_balance___control___nominal.WR">#REF!</definedName>
    <definedName name="Company___Opening_Trade_debtors_balance___control___nominal.WWN">#REF!</definedName>
    <definedName name="Company___operating_costs_associated_with_equity_issuance___real.ADDN1">#REF!</definedName>
    <definedName name="Company___operating_costs_associated_with_equity_issuance___real.ADDN2">#REF!</definedName>
    <definedName name="Company___operating_costs_associated_with_equity_issuance___real.BR">#REF!</definedName>
    <definedName name="Company___operating_costs_associated_with_equity_issuance___real.WN">#REF!</definedName>
    <definedName name="Company___operating_costs_associated_with_equity_issuance___real.WR">#REF!</definedName>
    <definedName name="Company___operating_costs_associated_with_equity_issuance___real.WWN">#REF!</definedName>
    <definedName name="Company___Ordinary_dividend_override___nominal">#REF!</definedName>
    <definedName name="Company___Ordinary_shares_issued___control___nominal.ADDN1">#REF!</definedName>
    <definedName name="Company___Ordinary_shares_issued___control___nominal.ADDN2">#REF!</definedName>
    <definedName name="Company___Ordinary_shares_issued___control___nominal.BR">#REF!</definedName>
    <definedName name="Company___Ordinary_shares_issued___control___nominal.WN">#REF!</definedName>
    <definedName name="Company___Ordinary_shares_issued___control___nominal.WR">#REF!</definedName>
    <definedName name="Company___Ordinary_shares_issued___control___nominal.WWN">#REF!</definedName>
    <definedName name="Company___Other_adjustments_to_taxable_profits___control___nominal.ADDN1">#REF!</definedName>
    <definedName name="Company___Other_adjustments_to_taxable_profits___control___nominal.ADDN2">#REF!</definedName>
    <definedName name="Company___Other_adjustments_to_taxable_profits___control___nominal.BR">#REF!</definedName>
    <definedName name="Company___Other_adjustments_to_taxable_profits___control___nominal.WN">#REF!</definedName>
    <definedName name="Company___Other_adjustments_to_taxable_profits___control___nominal.WR">#REF!</definedName>
    <definedName name="Company___Other_adjustments_to_taxable_profits___control___nominal.WWN">#REF!</definedName>
    <definedName name="Company___Other_creditors_target_balance___control___nominal.ADDN1">#REF!</definedName>
    <definedName name="Company___Other_creditors_target_balance___control___nominal.ADDN2">#REF!</definedName>
    <definedName name="Company___Other_creditors_target_balance___control___nominal.BR">#REF!</definedName>
    <definedName name="Company___Other_creditors_target_balance___control___nominal.WN">#REF!</definedName>
    <definedName name="Company___Other_creditors_target_balance___control___nominal.WR">#REF!</definedName>
    <definedName name="Company___Other_creditors_target_balance___control___nominal.WWN">#REF!</definedName>
    <definedName name="Company___other_debtors_target_balance___control___nominal.ADDN1">#REF!</definedName>
    <definedName name="Company___other_debtors_target_balance___control___nominal.ADDN2">#REF!</definedName>
    <definedName name="Company___other_debtors_target_balance___control___nominal.BR">#REF!</definedName>
    <definedName name="Company___other_debtors_target_balance___control___nominal.WN">#REF!</definedName>
    <definedName name="Company___other_debtors_target_balance___control___nominal.WR">#REF!</definedName>
    <definedName name="Company___other_debtors_target_balance___control___nominal.WWN">#REF!</definedName>
    <definedName name="Company___Other_operating_income___real.ADDN1">#REF!</definedName>
    <definedName name="Company___Other_operating_income___real.ADDN2">#REF!</definedName>
    <definedName name="Company___Other_operating_income___real.BR">#REF!</definedName>
    <definedName name="Company___Other_operating_income___real.WN">#REF!</definedName>
    <definedName name="Company___Other_operating_income___real.WR">#REF!</definedName>
    <definedName name="Company___Other_operating_income___real.WWN">#REF!</definedName>
    <definedName name="Company___Other_price_control_income___Third_party_revenue___real.ADDN1">#REF!</definedName>
    <definedName name="Company___Other_price_control_income___Third_party_revenue___real.ADDN2">#REF!</definedName>
    <definedName name="Company___Other_price_control_income___Third_party_revenue___real.BR">#REF!</definedName>
    <definedName name="Company___Other_price_control_income___Third_party_revenue___real.WN">#REF!</definedName>
    <definedName name="Company___Other_price_control_income___Third_party_revenue___real.WR">#REF!</definedName>
    <definedName name="Company___Other_price_control_income___Third_party_revenue___real.WWN">#REF!</definedName>
    <definedName name="Company___Other_taxable_income___Amortisation_on_grants_and_contributions___control___nominal.ADDN1">#REF!</definedName>
    <definedName name="Company___Other_taxable_income___Amortisation_on_grants_and_contributions___control___nominal.ADDN2">#REF!</definedName>
    <definedName name="Company___Other_taxable_income___Amortisation_on_grants_and_contributions___control___nominal.BR">#REF!</definedName>
    <definedName name="Company___Other_taxable_income___Amortisation_on_grants_and_contributions___control___nominal.WN">#REF!</definedName>
    <definedName name="Company___Other_taxable_income___Amortisation_on_grants_and_contributions___control___nominal.WR">#REF!</definedName>
    <definedName name="Company___Other_taxable_income___Amortisation_on_grants_and_contributions___control___nominal.WWN">#REF!</definedName>
    <definedName name="Company___Other_taxable_income___Grants_and_contributions_taxable_on_receipt___control___nominal.ADDN1">#REF!</definedName>
    <definedName name="Company___Other_taxable_income___Grants_and_contributions_taxable_on_receipt___control___nominal.ADDN2">#REF!</definedName>
    <definedName name="Company___Other_taxable_income___Grants_and_contributions_taxable_on_receipt___control___nominal.BR">#REF!</definedName>
    <definedName name="Company___Other_taxable_income___Grants_and_contributions_taxable_on_receipt___control___nominal.WN">#REF!</definedName>
    <definedName name="Company___Other_taxable_income___Grants_and_contributions_taxable_on_receipt___control___nominal.WR">#REF!</definedName>
    <definedName name="Company___Other_taxable_income___Grants_and_contributions_taxable_on_receipt___control___nominal.WWN">#REF!</definedName>
    <definedName name="Company___P_L_expenditure_not_allowable_as_a_deduction_from_taxable_trading_profits___control___nominal.ADDN1">#REF!</definedName>
    <definedName name="Company___P_L_expenditure_not_allowable_as_a_deduction_from_taxable_trading_profits___control___nominal.ADDN2">#REF!</definedName>
    <definedName name="Company___P_L_expenditure_not_allowable_as_a_deduction_from_taxable_trading_profits___control___nominal.BR">#REF!</definedName>
    <definedName name="Company___P_L_expenditure_not_allowable_as_a_deduction_from_taxable_trading_profits___control___nominal.WN">#REF!</definedName>
    <definedName name="Company___P_L_expenditure_not_allowable_as_a_deduction_from_taxable_trading_profits___control___nominal.WR">#REF!</definedName>
    <definedName name="Company___P_L_expenditure_not_allowable_as_a_deduction_from_taxable_trading_profits___control___nominal.WWN">#REF!</definedName>
    <definedName name="Company___P_L_expenditure_relating_to_renewals_not_allowable_as_a_deduction_from_taxable_trading_profits___control___nominal.ADDN1">#REF!</definedName>
    <definedName name="Company___P_L_expenditure_relating_to_renewals_not_allowable_as_a_deduction_from_taxable_trading_profits___control___nominal.ADDN2">#REF!</definedName>
    <definedName name="Company___P_L_expenditure_relating_to_renewals_not_allowable_as_a_deduction_from_taxable_trading_profits___control___nominal.BR">#REF!</definedName>
    <definedName name="Company___P_L_expenditure_relating_to_renewals_not_allowable_as_a_deduction_from_taxable_trading_profits___control___nominal.WN">#REF!</definedName>
    <definedName name="Company___P_L_expenditure_relating_to_renewals_not_allowable_as_a_deduction_from_taxable_trading_profits___control___nominal.WR">#REF!</definedName>
    <definedName name="Company___P_L_expenditure_relating_to_renewals_not_allowable_as_a_deduction_from_taxable_trading_profits___control___nominal.WWN">#REF!</definedName>
    <definedName name="Company___PAYG_Rate___Total_PAYG_rate.ADDN1">#REF!</definedName>
    <definedName name="Company___PAYG_Rate___Total_PAYG_rate.ADDN2">#REF!</definedName>
    <definedName name="Company___PAYG_Rate___Total_PAYG_rate.BR">#REF!</definedName>
    <definedName name="Company___PAYG_Rate___Total_PAYG_rate.WN">#REF!</definedName>
    <definedName name="Company___PAYG_Rate___Total_PAYG_rate.WR">#REF!</definedName>
    <definedName name="Company___PAYG_Rate___Total_PAYG_rate.WWN">#REF!</definedName>
    <definedName name="Company___Percentage_retail_earnings_distributed_as_dividends">#REF!</definedName>
    <definedName name="Company___Post_financeability_adjustments_eligible_for_tax_uplift___real.ADDN1">#REF!</definedName>
    <definedName name="Company___Post_financeability_adjustments_eligible_for_tax_uplift___real.ADDN2">#REF!</definedName>
    <definedName name="Company___Post_financeability_adjustments_eligible_for_tax_uplift___real.BR">#REF!</definedName>
    <definedName name="Company___Post_financeability_adjustments_eligible_for_tax_uplift___real.WN">#REF!</definedName>
    <definedName name="Company___Post_financeability_adjustments_eligible_for_tax_uplift___real.WR">#REF!</definedName>
    <definedName name="Company___Post_financeability_adjustments_eligible_for_tax_uplift___real.WWN">#REF!</definedName>
    <definedName name="Company___Post_financeability_adjustments_not_eligible_for_tax_uplift___real.ADDN1">#REF!</definedName>
    <definedName name="Company___Post_financeability_adjustments_not_eligible_for_tax_uplift___real.ADDN2">#REF!</definedName>
    <definedName name="Company___Post_financeability_adjustments_not_eligible_for_tax_uplift___real.BR">#REF!</definedName>
    <definedName name="Company___Post_financeability_adjustments_not_eligible_for_tax_uplift___real.WN">#REF!</definedName>
    <definedName name="Company___Post_financeability_adjustments_not_eligible_for_tax_uplift___real.WR">#REF!</definedName>
    <definedName name="Company___Post_financeability_adjustments_not_eligible_for_tax_uplift___real.WWN">#REF!</definedName>
    <definedName name="Company___Pre_2020_RCV_opening_balance___real.ADDN1">#REF!</definedName>
    <definedName name="Company___Pre_2020_RCV_opening_balance___real.ADDN2">#REF!</definedName>
    <definedName name="Company___Pre_2020_RCV_opening_balance___real.BR">#REF!</definedName>
    <definedName name="Company___Pre_2020_RCV_opening_balance___real.WN">#REF!</definedName>
    <definedName name="Company___Pre_2020_RCV_opening_balance___real.WR">#REF!</definedName>
    <definedName name="Company___Pre_2020_RCV_opening_balance___real.WWN">#REF!</definedName>
    <definedName name="Company___Pre_2025_RCV_Run_off_rate.ADDN1">#REF!</definedName>
    <definedName name="Company___Pre_2025_RCV_Run_off_rate.ADDN2">#REF!</definedName>
    <definedName name="Company___Pre_2025_RCV_Run_off_rate.BR">#REF!</definedName>
    <definedName name="Company___Pre_2025_RCV_Run_off_rate.WN">#REF!</definedName>
    <definedName name="Company___Pre_2025_RCV_Run_off_rate.WR">#REF!</definedName>
    <definedName name="Company___Pre_2025_RCV_Run_off_rate.WWN">#REF!</definedName>
    <definedName name="Company___Price_control_income___third_party_services___Rechargeable_works___real.ADDN1">#REF!</definedName>
    <definedName name="Company___Price_control_income___third_party_services___Rechargeable_works___real.ADDN2">#REF!</definedName>
    <definedName name="Company___Price_control_income___third_party_services___Rechargeable_works___real.BR">#REF!</definedName>
    <definedName name="Company___Price_control_income___third_party_services___Rechargeable_works___real.WN">#REF!</definedName>
    <definedName name="Company___Price_control_income___third_party_services___Rechargeable_works___real.WR">#REF!</definedName>
    <definedName name="Company___Price_control_income___third_party_services___Rechargeable_works___real.WWN">#REF!</definedName>
    <definedName name="Company___Prior_period_company_residential_apportionment">#REF!</definedName>
    <definedName name="Company___Proportion_of_capitalised_revenue_expenditure__infra___non_infra_.ADDN1">#REF!</definedName>
    <definedName name="Company___Proportion_of_capitalised_revenue_expenditure__infra___non_infra_.ADDN2">#REF!</definedName>
    <definedName name="Company___Proportion_of_capitalised_revenue_expenditure__infra___non_infra_.BR">#REF!</definedName>
    <definedName name="Company___Proportion_of_capitalised_revenue_expenditure__infra___non_infra_.WN">#REF!</definedName>
    <definedName name="Company___Proportion_of_capitalised_revenue_expenditure__infra___non_infra_.WR">#REF!</definedName>
    <definedName name="Company___Proportion_of_capitalised_revenue_expenditure__infra___non_infra_.WWN">#REF!</definedName>
    <definedName name="Company___proportion_of_new_capital_expenditure_not_qualifying_for_capital_allowance_deductions.ADDN1">#REF!</definedName>
    <definedName name="Company___proportion_of_new_capital_expenditure_not_qualifying_for_capital_allowance_deductions.ADDN2">#REF!</definedName>
    <definedName name="Company___proportion_of_new_capital_expenditure_not_qualifying_for_capital_allowance_deductions.BR">#REF!</definedName>
    <definedName name="Company___proportion_of_new_capital_expenditure_not_qualifying_for_capital_allowance_deductions.WN">#REF!</definedName>
    <definedName name="Company___proportion_of_new_capital_expenditure_not_qualifying_for_capital_allowance_deductions.WR">#REF!</definedName>
    <definedName name="Company___proportion_of_new_capital_expenditure_not_qualifying_for_capital_allowance_deductions.WWN">#REF!</definedName>
    <definedName name="Company___proportion_of_new_capital_expenditure_qualifying_for_a_full_deduction.ADDN1">#REF!</definedName>
    <definedName name="Company___proportion_of_new_capital_expenditure_qualifying_for_a_full_deduction.ADDN2">#REF!</definedName>
    <definedName name="Company___proportion_of_new_capital_expenditure_qualifying_for_a_full_deduction.BR">#REF!</definedName>
    <definedName name="Company___proportion_of_new_capital_expenditure_qualifying_for_a_full_deduction.WN">#REF!</definedName>
    <definedName name="Company___proportion_of_new_capital_expenditure_qualifying_for_a_full_deduction.WR">#REF!</definedName>
    <definedName name="Company___proportion_of_new_capital_expenditure_qualifying_for_a_full_deduction.WWN">#REF!</definedName>
    <definedName name="Company___Proportion_of_new_capital_expenditure_qualifying_for_high_level_deduction_main_rate_pool.ADDN1">#REF!</definedName>
    <definedName name="Company___Proportion_of_new_capital_expenditure_qualifying_for_high_level_deduction_main_rate_pool.ADDN2">#REF!</definedName>
    <definedName name="Company___Proportion_of_new_capital_expenditure_qualifying_for_high_level_deduction_main_rate_pool.BR">#REF!</definedName>
    <definedName name="Company___Proportion_of_new_capital_expenditure_qualifying_for_high_level_deduction_main_rate_pool.WN">#REF!</definedName>
    <definedName name="Company___Proportion_of_new_capital_expenditure_qualifying_for_high_level_deduction_main_rate_pool.WR">#REF!</definedName>
    <definedName name="Company___Proportion_of_new_capital_expenditure_qualifying_for_high_level_deduction_main_rate_pool.WWN">#REF!</definedName>
    <definedName name="Company___Proportion_of_new_capital_expenditure_qualifying_for_high_level_deduction_special_rate_pool.ADDN1">#REF!</definedName>
    <definedName name="Company___Proportion_of_new_capital_expenditure_qualifying_for_high_level_deduction_special_rate_pool.ADDN2">#REF!</definedName>
    <definedName name="Company___Proportion_of_new_capital_expenditure_qualifying_for_high_level_deduction_special_rate_pool.BR">#REF!</definedName>
    <definedName name="Company___Proportion_of_new_capital_expenditure_qualifying_for_high_level_deduction_special_rate_pool.WN">#REF!</definedName>
    <definedName name="Company___Proportion_of_new_capital_expenditure_qualifying_for_high_level_deduction_special_rate_pool.WR">#REF!</definedName>
    <definedName name="Company___Proportion_of_new_capital_expenditure_qualifying_for_high_level_deduction_special_rate_pool.WWN">#REF!</definedName>
    <definedName name="Company___Proportion_of_new_capital_expenditure_qualifying_for_high_level_deduction_structures_and_buildings_pool.ADDN1">#REF!</definedName>
    <definedName name="Company___Proportion_of_new_capital_expenditure_qualifying_for_high_level_deduction_structures_and_buildings_pool.ADDN2">#REF!</definedName>
    <definedName name="Company___Proportion_of_new_capital_expenditure_qualifying_for_high_level_deduction_structures_and_buildings_pool.BR">#REF!</definedName>
    <definedName name="Company___Proportion_of_new_capital_expenditure_qualifying_for_high_level_deduction_structures_and_buildings_pool.WN">#REF!</definedName>
    <definedName name="Company___Proportion_of_new_capital_expenditure_qualifying_for_high_level_deduction_structures_and_buildings_pool.WR">#REF!</definedName>
    <definedName name="Company___Proportion_of_new_capital_expenditure_qualifying_for_high_level_deduction_structures_and_buildings_pool.WWN">#REF!</definedName>
    <definedName name="Company___Proportion_of_RPI_ILD">#REF!</definedName>
    <definedName name="Company___proportion_of_taxable_profits_available_for_tax_loss_utilisation">#REF!</definedName>
    <definedName name="Company___QAA_reward__penalty____real.ADDN1">#REF!</definedName>
    <definedName name="Company___QAA_reward__penalty____real.ADDN2">#REF!</definedName>
    <definedName name="Company___QAA_reward__penalty____real.BR">#REF!</definedName>
    <definedName name="Company___QAA_reward__penalty____real.WN">#REF!</definedName>
    <definedName name="Company___QAA_reward__penalty____real.WR">#REF!</definedName>
    <definedName name="Company___QAA_reward__penalty____real.WWN">#REF!</definedName>
    <definedName name="Company___real_dividend_growth">#REF!</definedName>
    <definedName name="Company___Reprofiling_revenue___real.ADDN1">#REF!</definedName>
    <definedName name="Company___Reprofiling_revenue___real.ADDN2">#REF!</definedName>
    <definedName name="Company___Reprofiling_revenue___real.BR">#REF!</definedName>
    <definedName name="Company___Reprofiling_revenue___real.WN">#REF!</definedName>
    <definedName name="Company___Reprofiling_revenue___real.WR">#REF!</definedName>
    <definedName name="Company___Reprofiling_revenue___real.WWN">#REF!</definedName>
    <definedName name="Company___Residential_net_margin_for_company">#REF!</definedName>
    <definedName name="Company___Residential_Retail_allowed_depreciation__post_efficiency_challenge_and_adjustments____real">#REF!</definedName>
    <definedName name="Company___Residential_retail_costs__opex_plus_depn__exc_3rd_party_services____measured___Wastewater_only___nominal">#REF!</definedName>
    <definedName name="Company___Residential_retail_costs__opex_plus_depn__exc_3rd_party_services____measured___Water_only___nominal">#REF!</definedName>
    <definedName name="Company___Residential_retail_costs__opex_plus_depn__exc_3rd_party_services____unmeasured___Wastewater_only___nominal">#REF!</definedName>
    <definedName name="Company___Residential_retail_costs__opex_plus_depn__exc_3rd_party_services____unmeasured___Water_only___nominal">#REF!</definedName>
    <definedName name="Company___Residential_retail_revenue_adjustment_active___real">#REF!</definedName>
    <definedName name="Company___Retail___Corporation_tax_creditor_b_f___nominal">#REF!</definedName>
    <definedName name="Company___Retail___Retail_creditor_months__Payment_terms___Business_retail_pays_wholesaler_in_arrears__advance_">#REF!</definedName>
    <definedName name="Company___Retail___Retail_creditor_months__Payment_terms___Residential_retail_pays_wholesaler_in_arrears__advance_">#REF!</definedName>
    <definedName name="Company___Retirement_benefit_asset____liability__balance___Business___nominal">#REF!</definedName>
    <definedName name="Company___Retirement_benefit_asset____liability__balance___Residential___nominal">#REF!</definedName>
    <definedName name="Company___RPI_CPIH_wedge_for_RPI_ILD_indexation_rate">#REF!</definedName>
    <definedName name="Company___Run_off_rate_for_Post_2025_RCV.ADDN1">#REF!</definedName>
    <definedName name="Company___Run_off_rate_for_Post_2025_RCV.ADDN2">#REF!</definedName>
    <definedName name="Company___Run_off_rate_for_Post_2025_RCV.BR">#REF!</definedName>
    <definedName name="Company___Run_off_rate_for_Post_2025_RCV.WN">#REF!</definedName>
    <definedName name="Company___Run_off_rate_for_Post_2025_RCV.WR">#REF!</definedName>
    <definedName name="Company___Run_off_rate_for_Post_2025_RCV.WWN">#REF!</definedName>
    <definedName name="Company___Statutory_Corporation_tax_rate">#REF!</definedName>
    <definedName name="Company___Tariff_Band___Forecast_allocated_wholesale_charge___nominal.1">#REF!</definedName>
    <definedName name="Company___Tariff_Band___Forecast_allocated_wholesale_charge___nominal.2">#REF!</definedName>
    <definedName name="Company___Tariff_Band___Forecast_allocated_wholesale_charge___nominal.3">#REF!</definedName>
    <definedName name="Company___tariff_band___net_margin_percentage.1">#REF!</definedName>
    <definedName name="Company___tariff_band___net_margin_percentage.2">#REF!</definedName>
    <definedName name="Company___tariff_band___net_margin_percentage.3">#REF!</definedName>
    <definedName name="Company___Tariff_Band___Number_of_customers___Tariff_Band.1">#REF!</definedName>
    <definedName name="Company___Tariff_Band___Number_of_customers___Tariff_Band.2">#REF!</definedName>
    <definedName name="Company___Tariff_Band___Number_of_customers___Tariff_Band.3">#REF!</definedName>
    <definedName name="Company___tax_cashflow_initial_balance.ADDN1">#REF!</definedName>
    <definedName name="Company___tax_cashflow_initial_balance.ADDN2">#REF!</definedName>
    <definedName name="Company___tax_cashflow_initial_balance.BR">#REF!</definedName>
    <definedName name="Company___tax_cashflow_initial_balance.WN">#REF!</definedName>
    <definedName name="Company___tax_cashflow_initial_balance.WR">#REF!</definedName>
    <definedName name="Company___tax_cashflow_initial_balance.WWN">#REF!</definedName>
    <definedName name="Company___Tax_loss_allowance___nominal">#REF!</definedName>
    <definedName name="Company___Tonnes_of_dry_solid___BR">#REF!</definedName>
    <definedName name="Company___Total_Additional_control_customers_WN">#REF!</definedName>
    <definedName name="Company___Total_Additional_control_customers_WR">#REF!</definedName>
    <definedName name="Company___Total_direct_procurement_from_customers___infrastructure_cost_1___real.ADDN1">#REF!</definedName>
    <definedName name="Company___Total_direct_procurement_from_customers___infrastructure_cost_1___real.ADDN2">#REF!</definedName>
    <definedName name="Company___Total_direct_procurement_from_customers___infrastructure_cost_1___real.BR">#REF!</definedName>
    <definedName name="Company___Total_direct_procurement_from_customers___infrastructure_cost_1___real.WN">#REF!</definedName>
    <definedName name="Company___Total_direct_procurement_from_customers___infrastructure_cost_1___real.WR">#REF!</definedName>
    <definedName name="Company___Total_direct_procurement_from_customers___infrastructure_cost_1___real.WWN">#REF!</definedName>
    <definedName name="Company___Total_direct_procurement_from_customers___infrastructure_cost_2___real.ADDN1">#REF!</definedName>
    <definedName name="Company___Total_direct_procurement_from_customers___infrastructure_cost_2___real.ADDN2">#REF!</definedName>
    <definedName name="Company___Total_direct_procurement_from_customers___infrastructure_cost_2___real.BR">#REF!</definedName>
    <definedName name="Company___Total_direct_procurement_from_customers___infrastructure_cost_2___real.WN">#REF!</definedName>
    <definedName name="Company___Total_direct_procurement_from_customers___infrastructure_cost_2___real.WR">#REF!</definedName>
    <definedName name="Company___Total_direct_procurement_from_customers___infrastructure_cost_2___real.WWN">#REF!</definedName>
    <definedName name="Company___Total_direct_procurement_from_customers___infrastructure_cost_3___real.ADDN1">#REF!</definedName>
    <definedName name="Company___Total_direct_procurement_from_customers___infrastructure_cost_3___real.ADDN2">#REF!</definedName>
    <definedName name="Company___Total_direct_procurement_from_customers___infrastructure_cost_3___real.BR">#REF!</definedName>
    <definedName name="Company___Total_direct_procurement_from_customers___infrastructure_cost_3___real.WN">#REF!</definedName>
    <definedName name="Company___Total_direct_procurement_from_customers___infrastructure_cost_3___real.WR">#REF!</definedName>
    <definedName name="Company___Total_direct_procurement_from_customers___infrastructure_cost_3___real.WWN">#REF!</definedName>
    <definedName name="Company___Total_direct_procurement_from_customers___infrastructure_cost_4___real.ADDN1">#REF!</definedName>
    <definedName name="Company___Total_direct_procurement_from_customers___infrastructure_cost_4___real.ADDN2">#REF!</definedName>
    <definedName name="Company___Total_direct_procurement_from_customers___infrastructure_cost_4___real.BR">#REF!</definedName>
    <definedName name="Company___Total_direct_procurement_from_customers___infrastructure_cost_4___real.WN">#REF!</definedName>
    <definedName name="Company___Total_direct_procurement_from_customers___infrastructure_cost_4___real.WR">#REF!</definedName>
    <definedName name="Company___Total_direct_procurement_from_customers___infrastructure_cost_4___real.WWN">#REF!</definedName>
    <definedName name="Company___Total_direct_procurement_from_customers___infrastructure_cost_5___real.ADDN1">#REF!</definedName>
    <definedName name="Company___Total_direct_procurement_from_customers___infrastructure_cost_5___real.ADDN2">#REF!</definedName>
    <definedName name="Company___Total_direct_procurement_from_customers___infrastructure_cost_5___real.BR">#REF!</definedName>
    <definedName name="Company___Total_direct_procurement_from_customers___infrastructure_cost_5___real.WN">#REF!</definedName>
    <definedName name="Company___Total_direct_procurement_from_customers___infrastructure_cost_5___real.WR">#REF!</definedName>
    <definedName name="Company___Total_direct_procurement_from_customers___infrastructure_cost_5___real.WWN">#REF!</definedName>
    <definedName name="Company___Total_direct_procurement_from_customers___infrastructure_cost_6___real.ADDN1">#REF!</definedName>
    <definedName name="Company___Total_direct_procurement_from_customers___infrastructure_cost_6___real.ADDN2">#REF!</definedName>
    <definedName name="Company___Total_direct_procurement_from_customers___infrastructure_cost_6___real.BR">#REF!</definedName>
    <definedName name="Company___Total_direct_procurement_from_customers___infrastructure_cost_6___real.WN">#REF!</definedName>
    <definedName name="Company___Total_direct_procurement_from_customers___infrastructure_cost_6___real.WR">#REF!</definedName>
    <definedName name="Company___Total_direct_procurement_from_customers___infrastructure_cost_6___real.WWN">#REF!</definedName>
    <definedName name="Company___Total_gross_operational_expenditure___real___including_cost_sharing___real.ADDN1">#REF!</definedName>
    <definedName name="Company___Total_gross_operational_expenditure___real___including_cost_sharing___real.ADDN2">#REF!</definedName>
    <definedName name="Company___Total_gross_operational_expenditure___real___including_cost_sharing___real.BR">#REF!</definedName>
    <definedName name="Company___Total_gross_operational_expenditure___real___including_cost_sharing___real.WN">#REF!</definedName>
    <definedName name="Company___Total_gross_operational_expenditure___real___including_cost_sharing___real.WR">#REF!</definedName>
    <definedName name="Company___Total_gross_operational_expenditure___real___including_cost_sharing___real.WWN">#REF!</definedName>
    <definedName name="Company___Trade_and_other_payables___Retail_other_payables___nominal">#REF!</definedName>
    <definedName name="Company___Trade_and_other_payables___Retail_trade_payables___nominal">#REF!</definedName>
    <definedName name="Company___Trade_and_other_payables___Wholesale_creditors___residential_retail___nominal">#REF!</definedName>
    <definedName name="Company___Unmeasured_charge___business.ADDN1">#REF!</definedName>
    <definedName name="Company___Unmeasured_charge___business.ADDN2">#REF!</definedName>
    <definedName name="Company___Unmeasured_charge___business.BR">#REF!</definedName>
    <definedName name="Company___Unmeasured_charge___business.WN">#REF!</definedName>
    <definedName name="Company___Unmeasured_charge___business.WR">#REF!</definedName>
    <definedName name="Company___Unmeasured_charge___business.WWN">#REF!</definedName>
    <definedName name="Company___Unmeasured_charge___residential.ADDN1">#REF!</definedName>
    <definedName name="Company___Unmeasured_charge___residential.ADDN2">#REF!</definedName>
    <definedName name="Company___Unmeasured_charge___residential.BR">#REF!</definedName>
    <definedName name="Company___Unmeasured_charge___residential.WN">#REF!</definedName>
    <definedName name="Company___Unmeasured_charge___residential.WR">#REF!</definedName>
    <definedName name="Company___Unmeasured_charge___residential.WWN">#REF!</definedName>
    <definedName name="Company___Water_efficiency_funding___real.ADDN1">#REF!</definedName>
    <definedName name="Company___Water_efficiency_funding___real.ADDN2">#REF!</definedName>
    <definedName name="Company___Water_efficiency_funding___real.BR">#REF!</definedName>
    <definedName name="Company___Water_efficiency_funding___real.WN">#REF!</definedName>
    <definedName name="Company___Water_efficiency_funding___real.WR">#REF!</definedName>
    <definedName name="Company___Water_efficiency_funding___real.WWN">#REF!</definedName>
    <definedName name="Company___Wholesale___Trade_creditor_days___control.ADDN1">#REF!</definedName>
    <definedName name="Company___Wholesale___Trade_creditor_days___control.ADDN2">#REF!</definedName>
    <definedName name="Company___Wholesale___Trade_creditor_days___control.BR">#REF!</definedName>
    <definedName name="Company___Wholesale___Trade_creditor_days___control.WN">#REF!</definedName>
    <definedName name="Company___Wholesale___Trade_creditor_days___control.WR">#REF!</definedName>
    <definedName name="Company___Wholesale___Trade_creditor_days___control.WWN">#REF!</definedName>
    <definedName name="Company___Wholesale_and_retail_line_item_split___actual_company_structure___Retained_profits___residential_retail___nominal">#REF!</definedName>
    <definedName name="Company___Wholesale_and_retail_line_item_split___Capex_creditor___business_retail___nominal">#REF!</definedName>
    <definedName name="Company___Wholesale_and_retail_line_item_split___capex_creditors___residential_retail___nominal">#REF!</definedName>
    <definedName name="Company___Wholesale_DB_pension_cash_excess_over_charge___control___real.ADDN1">#REF!</definedName>
    <definedName name="Company___Wholesale_DB_pension_cash_excess_over_charge___control___real.ADDN2">#REF!</definedName>
    <definedName name="Company___Wholesale_DB_pension_cash_excess_over_charge___control___real.BR">#REF!</definedName>
    <definedName name="Company___Wholesale_DB_pension_cash_excess_over_charge___control___real.WN">#REF!</definedName>
    <definedName name="Company___Wholesale_DB_pension_cash_excess_over_charge___control___real.WR">#REF!</definedName>
    <definedName name="Company___Wholesale_DB_pension_cash_excess_over_charge___control___real.WWN">#REF!</definedName>
    <definedName name="Company___Wholesale_fixed_asset_life__post_override____control.ADDN1">#REF!</definedName>
    <definedName name="Company___Wholesale_fixed_asset_life__post_override____control.ADDN2">#REF!</definedName>
    <definedName name="Company___Wholesale_fixed_asset_life__post_override____control.BR">#REF!</definedName>
    <definedName name="Company___Wholesale_fixed_asset_life__post_override____control.WN">#REF!</definedName>
    <definedName name="Company___Wholesale_fixed_asset_life__post_override____control.WR">#REF!</definedName>
    <definedName name="Company___Wholesale_fixed_asset_life__post_override____control.WWN">#REF!</definedName>
    <definedName name="Company___Wholesale_WACC___notional___Cost_of_debt___nominal.ADDN1">#REF!</definedName>
    <definedName name="Company___Wholesale_WACC___notional___Cost_of_debt___nominal.ADDN2">#REF!</definedName>
    <definedName name="Company___Wholesale_WACC___notional___Cost_of_debt___nominal.BR">#REF!</definedName>
    <definedName name="Company___Wholesale_WACC___notional___Cost_of_debt___nominal.WN">#REF!</definedName>
    <definedName name="Company___Wholesale_WACC___notional___Cost_of_debt___nominal.WR">#REF!</definedName>
    <definedName name="Company___Wholesale_WACC___notional___Cost_of_debt___nominal.WWN">#REF!</definedName>
    <definedName name="Company___Wholesale_WACC___notional___Equity___nominal.ADDN1">#REF!</definedName>
    <definedName name="Company___Wholesale_WACC___notional___Equity___nominal.ADDN2">#REF!</definedName>
    <definedName name="Company___Wholesale_WACC___notional___Equity___nominal.BR">#REF!</definedName>
    <definedName name="Company___Wholesale_WACC___notional___Equity___nominal.WN">#REF!</definedName>
    <definedName name="Company___Wholesale_WACC___notional___Equity___nominal.WR">#REF!</definedName>
    <definedName name="Company___Wholesale_WACC___notional___Equity___nominal.WWN">#REF!</definedName>
    <definedName name="Company___Wholesale_WACC___notional___Gearing___nominal.ADDN1">#REF!</definedName>
    <definedName name="Company___Wholesale_WACC___notional___Gearing___nominal.ADDN2">#REF!</definedName>
    <definedName name="Company___Wholesale_WACC___notional___Gearing___nominal.BR">#REF!</definedName>
    <definedName name="Company___Wholesale_WACC___notional___Gearing___nominal.WN">#REF!</definedName>
    <definedName name="Company___Wholesale_WACC___notional___Gearing___nominal.WR">#REF!</definedName>
    <definedName name="Company___Wholesale_WACC___notional___Gearing___nominal.WWN">#REF!</definedName>
    <definedName name="Company___Year_on_year___change___CPI_H___Financial_year_average_indices_year_on_year__">#REF!</definedName>
    <definedName name="Company_exited_the_retail_market_switch">#REF!</definedName>
    <definedName name="Company_is_WoC">#REF!</definedName>
    <definedName name="Constants">#REF!</definedName>
    <definedName name="Contract_year">#REF!</definedName>
    <definedName name="Contributions_from_connection_charges_and_revenue_from_infrastructure_charges___forecast____control___real.ADDN1">#REF!</definedName>
    <definedName name="Contributions_from_connection_charges_and_revenue_from_infrastructure_charges___forecast____control___real.ADDN2">#REF!</definedName>
    <definedName name="Contributions_from_connection_charges_and_revenue_from_infrastructure_charges___forecast____control___real.BR">#REF!</definedName>
    <definedName name="Contributions_from_connection_charges_and_revenue_from_infrastructure_charges___forecast____control___real.WN">#REF!</definedName>
    <definedName name="Contributions_from_connection_charges_and_revenue_from_infrastructure_charges___forecast____control___real.WR">#REF!</definedName>
    <definedName name="Contributions_from_connection_charges_and_revenue_from_infrastructure_charges___forecast____control___real.WWN">#REF!</definedName>
    <definedName name="Control___K___periodic.ADDN1">#REF!</definedName>
    <definedName name="Control___K___periodic.ADDN2">#REF!</definedName>
    <definedName name="Control___K___periodic.BR">#REF!</definedName>
    <definedName name="Control___K___periodic.WN">#REF!</definedName>
    <definedName name="Control___K___periodic.WR">#REF!</definedName>
    <definedName name="Control___K___periodic.WWN">#REF!</definedName>
    <definedName name="Control__growth_calculated_over_5_years_period____K___simple_average.ADDN1">#REF!</definedName>
    <definedName name="Control__growth_calculated_over_5_years_period____K___simple_average.ADDN2">#REF!</definedName>
    <definedName name="Control__growth_calculated_over_5_years_period____K___simple_average.BR">#REF!</definedName>
    <definedName name="Control__growth_calculated_over_5_years_period____K___simple_average.WN">#REF!</definedName>
    <definedName name="Control__growth_calculated_over_5_years_period____K___simple_average.WR">#REF!</definedName>
    <definedName name="Control__growth_calculated_over_5_years_period____K___simple_average.WWN">#REF!</definedName>
    <definedName name="Control_in_use_flag.ADDN1">#REF!</definedName>
    <definedName name="Control_in_use_flag.ADDN2">#REF!</definedName>
    <definedName name="Control_in_use_flag.BR">#REF!</definedName>
    <definedName name="Control_in_use_flag.WN">#REF!</definedName>
    <definedName name="Control_in_use_flag.WR">#REF!</definedName>
    <definedName name="Control_in_use_flag.WWN">#REF!</definedName>
    <definedName name="Control_is_sewerage.ADDN1">#REF!</definedName>
    <definedName name="Control_is_sewerage.ADDN2">#REF!</definedName>
    <definedName name="Control_is_sewerage.BR">#REF!</definedName>
    <definedName name="Control_is_sewerage.WN">#REF!</definedName>
    <definedName name="Control_is_sewerage.WR">#REF!</definedName>
    <definedName name="Control_is_sewerage.WWN">#REF!</definedName>
    <definedName name="Control_is_water.ADDN1">#REF!</definedName>
    <definedName name="Control_is_water.ADDN2">#REF!</definedName>
    <definedName name="Control_is_water.BR">#REF!</definedName>
    <definedName name="Control_is_water.WN">#REF!</definedName>
    <definedName name="Control_is_water.WR">#REF!</definedName>
    <definedName name="Control_is_water.WWN">#REF!</definedName>
    <definedName name="Control_level_revenue_requirement_incl._tax_charge___nominal.ADDN1">#REF!</definedName>
    <definedName name="Control_level_revenue_requirement_incl._tax_charge___nominal.ADDN2">#REF!</definedName>
    <definedName name="Control_level_revenue_requirement_incl._tax_charge___nominal.BR">#REF!</definedName>
    <definedName name="Control_level_revenue_requirement_incl._tax_charge___nominal.WN">#REF!</definedName>
    <definedName name="Control_level_revenue_requirement_incl._tax_charge___nominal.WR">#REF!</definedName>
    <definedName name="Control_level_revenue_requirement_incl._tax_charge___nominal.WWN">#REF!</definedName>
    <definedName name="Control_level_tax_due___post_financeability___check">#REF!</definedName>
    <definedName name="Control_level_tax_due___post_financeability___check_overall">#REF!</definedName>
    <definedName name="Control_level_tax_due_check">#REF!</definedName>
    <definedName name="Control_level_tax_due_check_overall">#REF!</definedName>
    <definedName name="COPI" localSheetId="1">#REF!</definedName>
    <definedName name="COPI" localSheetId="0">#REF!</definedName>
    <definedName name="COPI">#REF!</definedName>
    <definedName name="CORNWALL" localSheetId="1">#REF!</definedName>
    <definedName name="CORNWALL" localSheetId="8">#REF!</definedName>
    <definedName name="CORNWALL" localSheetId="7">#REF!</definedName>
    <definedName name="CORNWALL" localSheetId="0">#REF!</definedName>
    <definedName name="CORNWALL" localSheetId="11">#REF!</definedName>
    <definedName name="CORNWALL" localSheetId="6">#REF!</definedName>
    <definedName name="CORNWALL" localSheetId="10">#REF!</definedName>
    <definedName name="CORNWALL">#REF!</definedName>
    <definedName name="Corporation_tax_paid___Business___nominal">#REF!</definedName>
    <definedName name="Corporation_tax_paid___Business___nominal.NEG">#REF!</definedName>
    <definedName name="Corporation_tax_paid___Residential___nominal">#REF!</definedName>
    <definedName name="Corporation_tax_paid___Residential___nominal.NEG">#REF!</definedName>
    <definedName name="Cost_of_equity__used_in_WACC____control___real_CPIH.ADDN1">#REF!</definedName>
    <definedName name="Cost_of_equity__used_in_WACC____control___real_CPIH.ADDN2">#REF!</definedName>
    <definedName name="Cost_of_equity__used_in_WACC____control___real_CPIH.BR">#REF!</definedName>
    <definedName name="Cost_of_equity__used_in_WACC____control___real_CPIH.WN">#REF!</definedName>
    <definedName name="Cost_of_equity__used_in_WACC____control___real_CPIH.WR">#REF!</definedName>
    <definedName name="Cost_of_equity__used_in_WACC____control___real_CPIH.WWN">#REF!</definedName>
    <definedName name="Cost_to_serve_all_Residential_retail_customers___nominal">#REF!</definedName>
    <definedName name="Cost_to_serve_measured_dual_customers___nominal">#REF!</definedName>
    <definedName name="Cost_to_serve_measured_sewerage_customers___nominal">#REF!</definedName>
    <definedName name="Cost_to_serve_measured_water_customers___nominal">#REF!</definedName>
    <definedName name="Cost_to_serve_per_metered_dual_customers___Adjusted___real">#REF!</definedName>
    <definedName name="Cost_to_serve_per_metered_sewerage_customers___Adjusted___real">#REF!</definedName>
    <definedName name="Cost_to_serve_per_metered_water_customers___Adjusted___real">#REF!</definedName>
    <definedName name="Cost_to_serve_per_unmetered_dual_customers___Adjusted___real">#REF!</definedName>
    <definedName name="Cost_to_serve_per_unmetered_sewerage_customers___Adjusted___real">#REF!</definedName>
    <definedName name="Cost_to_serve_per_unmetered_water_customers___Adjusted___real">#REF!</definedName>
    <definedName name="Cost_to_serve_unmeasured_dual_customers___nominal">#REF!</definedName>
    <definedName name="Cost_to_serve_unmeasured_sewerage_customers___nominal">#REF!</definedName>
    <definedName name="Cost_to_serve_unmeasured_water_customers___nominal">#REF!</definedName>
    <definedName name="Costs_associated_with_post_financeability_adjustments___nominal.ADDN1">#REF!</definedName>
    <definedName name="Costs_associated_with_post_financeability_adjustments___nominal.ADDN2">#REF!</definedName>
    <definedName name="Costs_associated_with_post_financeability_adjustments___nominal.BR">#REF!</definedName>
    <definedName name="Costs_associated_with_post_financeability_adjustments___nominal.WN">#REF!</definedName>
    <definedName name="Costs_associated_with_post_financeability_adjustments___nominal.WR">#REF!</definedName>
    <definedName name="Costs_associated_with_post_financeability_adjustments___nominal.WWN">#REF!</definedName>
    <definedName name="Costs_associated_with_post_financeability_adjustments___wholesale___nominal">#REF!</definedName>
    <definedName name="CPI_H___April___index">#REF!</definedName>
    <definedName name="CPI_H___August___index">#REF!</definedName>
    <definedName name="CPI_H___Basket_year___cumulative___increase_from_base_year_basket_value__November_">#REF!</definedName>
    <definedName name="CPI_H___December___index">#REF!</definedName>
    <definedName name="CPI_H___February___index">#REF!</definedName>
    <definedName name="CPI_H___Fin_year_average___inflate_from_base_year_2022_2023_average___CALC">#REF!</definedName>
    <definedName name="CPI_H___Fin_year_average___inflate_from_base_year_2022_23_average">#REF!</definedName>
    <definedName name="CPI_H___Fin_year_average___percentage_increase">#REF!</definedName>
    <definedName name="CPI_H___Financial_year_average___index">#REF!</definedName>
    <definedName name="CPI_H___January___index">#REF!</definedName>
    <definedName name="CPI_H___July___index">#REF!</definedName>
    <definedName name="CPI_H___June___index">#REF!</definedName>
    <definedName name="CPI_H___March___index">#REF!</definedName>
    <definedName name="CPI_H___May___index">#REF!</definedName>
    <definedName name="CPI_H___November___index">#REF!</definedName>
    <definedName name="CPI_H___October___index">#REF!</definedName>
    <definedName name="CPI_H___September__index">#REF!</definedName>
    <definedName name="CPI_H__Base_year__November___indexation_factor___CALC">#REF!</definedName>
    <definedName name="CPI_H__Growth_from_24_25_FYE_to_25_26_FYA">#REF!</definedName>
    <definedName name="CPIH_ILD_adjustments_POS_only___nominal.ADDN1">#REF!</definedName>
    <definedName name="CPIH_ILD_adjustments_POS_only___nominal.ADDN2">#REF!</definedName>
    <definedName name="CPIH_ILD_adjustments_POS_only___nominal.BR">#REF!</definedName>
    <definedName name="CPIH_ILD_adjustments_POS_only___nominal.WN">#REF!</definedName>
    <definedName name="CPIH_ILD_adjustments_POS_only___nominal.WR">#REF!</definedName>
    <definedName name="CPIH_ILD_adjustments_POS_only___nominal.WWN">#REF!</definedName>
    <definedName name="CPIH_ILD_indexation_rate">#REF!</definedName>
    <definedName name="CPIH_Index_linked_debt___nominal.ADDN1">#REF!</definedName>
    <definedName name="CPIH_Index_linked_debt___nominal.ADDN1.BEG">#REF!</definedName>
    <definedName name="CPIH_Index_linked_debt___nominal.ADDN2">#REF!</definedName>
    <definedName name="CPIH_Index_linked_debt___nominal.ADDN2.BEG">#REF!</definedName>
    <definedName name="CPIH_Index_linked_debt___nominal.BR">#REF!</definedName>
    <definedName name="CPIH_Index_linked_debt___nominal.BR.BEG">#REF!</definedName>
    <definedName name="CPIH_Index_linked_debt___nominal.WN">#REF!</definedName>
    <definedName name="CPIH_Index_linked_debt___nominal.WN.BEG">#REF!</definedName>
    <definedName name="CPIH_Index_linked_debt___nominal.WR">#REF!</definedName>
    <definedName name="CPIH_Index_linked_debt___nominal.WR.BEG">#REF!</definedName>
    <definedName name="CPIH_Index_linked_debt___nominal.WWN">#REF!</definedName>
    <definedName name="CPIH_Index_linked_debt___nominal.WWN.BEG">#REF!</definedName>
    <definedName name="CPIH_Index_linked_debt_indexation___nominal.ADDN1">#REF!</definedName>
    <definedName name="CPIH_Index_linked_debt_indexation___nominal.ADDN2">#REF!</definedName>
    <definedName name="CPIH_Index_linked_debt_indexation___nominal.BR">#REF!</definedName>
    <definedName name="CPIH_Index_linked_debt_indexation___nominal.WN">#REF!</definedName>
    <definedName name="CPIH_Index_linked_debt_indexation___nominal.WR">#REF!</definedName>
    <definedName name="CPIH_Index_linked_debt_indexation___nominal.WWN">#REF!</definedName>
    <definedName name="CPIH_Interest_on_Index_linked_loans___control___nominal.ADDN1">#REF!</definedName>
    <definedName name="CPIH_Interest_on_Index_linked_loans___control___nominal.ADDN2">#REF!</definedName>
    <definedName name="CPIH_Interest_on_Index_linked_loans___control___nominal.BR">#REF!</definedName>
    <definedName name="CPIH_Interest_on_Index_linked_loans___control___nominal.WN">#REF!</definedName>
    <definedName name="CPIH_Interest_on_Index_linked_loans___control___nominal.WR">#REF!</definedName>
    <definedName name="CPIH_Interest_on_Index_linked_loans___control___nominal.WWN">#REF!</definedName>
    <definedName name="CPIH_opening_index_linked_debt___nominal.ADDN1">#REF!</definedName>
    <definedName name="CPIH_opening_index_linked_debt___nominal.ADDN2">#REF!</definedName>
    <definedName name="CPIH_opening_index_linked_debt___nominal.BR">#REF!</definedName>
    <definedName name="CPIH_opening_index_linked_debt___nominal.WN">#REF!</definedName>
    <definedName name="CPIH_opening_index_linked_debt___nominal.WR">#REF!</definedName>
    <definedName name="CPIH_opening_index_linked_debt___nominal.WWN">#REF!</definedName>
    <definedName name="Creditor_balance___Business___nominal">#REF!</definedName>
    <definedName name="Creditor_balance___Residential___nominal">#REF!</definedName>
    <definedName name="Creditor_balance___Retail___nominal">#REF!</definedName>
    <definedName name="CUMBRIA" localSheetId="1">#REF!</definedName>
    <definedName name="CUMBRIA" localSheetId="8">#REF!</definedName>
    <definedName name="CUMBRIA" localSheetId="7">#REF!</definedName>
    <definedName name="CUMBRIA" localSheetId="0">#REF!</definedName>
    <definedName name="CUMBRIA" localSheetId="11">#REF!</definedName>
    <definedName name="CUMBRIA" localSheetId="6">#REF!</definedName>
    <definedName name="CUMBRIA" localSheetId="10">#REF!</definedName>
    <definedName name="CUMBRIA">#REF!</definedName>
    <definedName name="Current_assets___Appointee___nominal">#REF!</definedName>
    <definedName name="Current_Tax___Retail___nominal">#REF!</definedName>
    <definedName name="Current_Tax___Retail___nominal.NEG">#REF!</definedName>
    <definedName name="Current_tax_charge___Appointee___nominal">#REF!</definedName>
    <definedName name="Current_tax_charge___Appointee___nominal.NEG">#REF!</definedName>
    <definedName name="Current_tax_charge___Business___nominal">#REF!</definedName>
    <definedName name="Current_tax_charge___Business___nominal.NEG">#REF!</definedName>
    <definedName name="Current_tax_charge___Residential___nominal">#REF!</definedName>
    <definedName name="Current_tax_charge___Residential___nominal.NEG">#REF!</definedName>
    <definedName name="Current_tax_liabilities___control___nominal.ADDN1">#REF!</definedName>
    <definedName name="Current_tax_liabilities___control___nominal.ADDN1.BEG">#REF!</definedName>
    <definedName name="Current_tax_liabilities___control___nominal.ADDN2">#REF!</definedName>
    <definedName name="Current_tax_liabilities___control___nominal.ADDN2.BEG">#REF!</definedName>
    <definedName name="Current_tax_liabilities___control___nominal.BR">#REF!</definedName>
    <definedName name="Current_tax_liabilities___control___nominal.BR.BEG">#REF!</definedName>
    <definedName name="Current_tax_liabilities___control___nominal.WN">#REF!</definedName>
    <definedName name="Current_tax_liabilities___control___nominal.WN.BEG">#REF!</definedName>
    <definedName name="Current_tax_liabilities___control___nominal.WR">#REF!</definedName>
    <definedName name="Current_tax_liabilities___control___nominal.WR.BEG">#REF!</definedName>
    <definedName name="Current_tax_liabilities___control___nominal.WWN">#REF!</definedName>
    <definedName name="Current_tax_liabilities___control___nominal.WWN.BEG">#REF!</definedName>
    <definedName name="Current_tax_liabilities___Wholesale___nominal">#REF!</definedName>
    <definedName name="Current_tax_liabilities_balance___Appointee___nominal">#REF!</definedName>
    <definedName name="Current_tax_liabilities_balance___Appointee___nominal.BEG">#REF!</definedName>
    <definedName name="da" localSheetId="1" hidden="1">#REF!</definedName>
    <definedName name="da" localSheetId="2" hidden="1">#REF!</definedName>
    <definedName name="da" localSheetId="8" hidden="1">#REF!</definedName>
    <definedName name="da" localSheetId="7" hidden="1">#REF!</definedName>
    <definedName name="da" localSheetId="0" hidden="1">#REF!</definedName>
    <definedName name="da" localSheetId="11" hidden="1">#REF!</definedName>
    <definedName name="da" localSheetId="6" hidden="1">#REF!</definedName>
    <definedName name="da" localSheetId="10" hidden="1">#REF!</definedName>
    <definedName name="da" hidden="1">#REF!</definedName>
    <definedName name="_xlnm.Database" localSheetId="1">#REF!</definedName>
    <definedName name="_xlnm.Database" localSheetId="8">#REF!</definedName>
    <definedName name="_xlnm.Database" localSheetId="7">#REF!</definedName>
    <definedName name="_xlnm.Database" localSheetId="0">#REF!</definedName>
    <definedName name="_xlnm.Database" localSheetId="11">#REF!</definedName>
    <definedName name="_xlnm.Database" localSheetId="6">#REF!</definedName>
    <definedName name="_xlnm.Database" localSheetId="10">#REF!</definedName>
    <definedName name="_xlnm.Database">#REF!</definedName>
    <definedName name="Days_in_a_year">#REF!</definedName>
    <definedName name="Days_in_year">#REF!</definedName>
    <definedName name="DB_pension_cash_contributions___control___nominal.ADDN1">#REF!</definedName>
    <definedName name="DB_pension_cash_contributions___control___nominal.ADDN2">#REF!</definedName>
    <definedName name="DB_pension_cash_contributions___control___nominal.BR">#REF!</definedName>
    <definedName name="DB_pension_cash_contributions___control___nominal.WN">#REF!</definedName>
    <definedName name="DB_pension_cash_contributions___control___nominal.WR">#REF!</definedName>
    <definedName name="DB_pension_cash_contributions___control___nominal.WWN">#REF!</definedName>
    <definedName name="DB_pension_cash_contributions___control___post_financeability___nominal.ADDN1">#REF!</definedName>
    <definedName name="DB_pension_cash_contributions___control___post_financeability___nominal.ADDN2">#REF!</definedName>
    <definedName name="DB_pension_cash_contributions___control___post_financeability___nominal.BR">#REF!</definedName>
    <definedName name="DB_pension_cash_contributions___control___post_financeability___nominal.WN">#REF!</definedName>
    <definedName name="DB_pension_cash_contributions___control___post_financeability___nominal.WR">#REF!</definedName>
    <definedName name="DB_pension_cash_contributions___control___post_financeability___nominal.WWN">#REF!</definedName>
    <definedName name="DB_pension_contributions_in_excess_of_accounting_chagre___post_financeability___control___nominal.ADDN1">#REF!</definedName>
    <definedName name="DB_pension_contributions_in_excess_of_accounting_chagre___post_financeability___control___nominal.ADDN2">#REF!</definedName>
    <definedName name="DB_pension_contributions_in_excess_of_accounting_chagre___post_financeability___control___nominal.BR">#REF!</definedName>
    <definedName name="DB_pension_contributions_in_excess_of_accounting_chagre___post_financeability___control___nominal.WN">#REF!</definedName>
    <definedName name="DB_pension_contributions_in_excess_of_accounting_chagre___post_financeability___control___nominal.WR">#REF!</definedName>
    <definedName name="DB_pension_contributions_in_excess_of_accounting_chagre___post_financeability___control___nominal.WWN">#REF!</definedName>
    <definedName name="DB_pension_contributions_in_excess_of_accounting_charge___control___nominal.ADDN1">#REF!</definedName>
    <definedName name="DB_pension_contributions_in_excess_of_accounting_charge___control___nominal.ADDN2">#REF!</definedName>
    <definedName name="DB_pension_contributions_in_excess_of_accounting_charge___control___nominal.BR">#REF!</definedName>
    <definedName name="DB_pension_contributions_in_excess_of_accounting_charge___control___nominal.WN">#REF!</definedName>
    <definedName name="DB_pension_contributions_in_excess_of_accounting_charge___control___nominal.WR">#REF!</definedName>
    <definedName name="DB_pension_contributions_in_excess_of_accounting_charge___control___nominal.WWN">#REF!</definedName>
    <definedName name="Debt_balance___Appointee___nominal">#REF!</definedName>
    <definedName name="Debtor_balance___Business___nominal">#REF!</definedName>
    <definedName name="Debtor_balance___Business___nominal.BEG">#REF!</definedName>
    <definedName name="Debtor_balance___Residential___nominal">#REF!</definedName>
    <definedName name="Debtor_balance___Residential___nominal.BEG">#REF!</definedName>
    <definedName name="Debtor_balance___Retail___nominal">#REF!</definedName>
    <definedName name="Debtors_other___business___nominal">#REF!</definedName>
    <definedName name="Debtors_other___Residential___nominal">#REF!</definedName>
    <definedName name="Deferred_tax___Wholesale___nominal">#REF!</definedName>
    <definedName name="Deferred_tax___Wholesale___nominal.NEG">#REF!</definedName>
    <definedName name="Deferred_tax_balance___Appointee___nominal">#REF!</definedName>
    <definedName name="Deferred_tax_balance___Appointee___nominal.NEG">#REF!</definedName>
    <definedName name="Deferred_tax_balance___control___nominal.ADDN1">#REF!</definedName>
    <definedName name="Deferred_tax_balance___control___nominal.ADDN1.BEG">#REF!</definedName>
    <definedName name="Deferred_tax_balance___control___nominal.ADDN1.NEG">#REF!</definedName>
    <definedName name="Deferred_tax_balance___control___nominal.ADDN2">#REF!</definedName>
    <definedName name="Deferred_tax_balance___control___nominal.ADDN2.BEG">#REF!</definedName>
    <definedName name="Deferred_tax_balance___control___nominal.ADDN2.NEG">#REF!</definedName>
    <definedName name="Deferred_tax_balance___control___nominal.BR">#REF!</definedName>
    <definedName name="Deferred_tax_balance___control___nominal.BR.BEG">#REF!</definedName>
    <definedName name="Deferred_tax_balance___control___nominal.BR.NEG">#REF!</definedName>
    <definedName name="Deferred_tax_balance___control___nominal.WN">#REF!</definedName>
    <definedName name="Deferred_tax_balance___control___nominal.WN.BEG">#REF!</definedName>
    <definedName name="Deferred_tax_balance___control___nominal.WN.NEG">#REF!</definedName>
    <definedName name="Deferred_tax_balance___control___nominal.WR">#REF!</definedName>
    <definedName name="Deferred_tax_balance___control___nominal.WR.BEG">#REF!</definedName>
    <definedName name="Deferred_tax_balance___control___nominal.WR.NEG">#REF!</definedName>
    <definedName name="Deferred_tax_balance___control___nominal.WWN">#REF!</definedName>
    <definedName name="Deferred_tax_balance___control___nominal.WWN.BEG">#REF!</definedName>
    <definedName name="Deferred_tax_balance___control___nominal.WWN.NEG">#REF!</definedName>
    <definedName name="Deferred_tax_balance___post_financeability___control___nominal.ADDN1">#REF!</definedName>
    <definedName name="Deferred_tax_balance___post_financeability___control___nominal.ADDN1.BEG">#REF!</definedName>
    <definedName name="Deferred_tax_balance___post_financeability___control___nominal.ADDN2">#REF!</definedName>
    <definedName name="Deferred_tax_balance___post_financeability___control___nominal.ADDN2.BEG">#REF!</definedName>
    <definedName name="Deferred_tax_balance___post_financeability___control___nominal.BR">#REF!</definedName>
    <definedName name="Deferred_tax_balance___post_financeability___control___nominal.BR.BEG">#REF!</definedName>
    <definedName name="Deferred_tax_balance___post_financeability___control___nominal.WN">#REF!</definedName>
    <definedName name="Deferred_tax_balance___post_financeability___control___nominal.WN.BEG">#REF!</definedName>
    <definedName name="Deferred_tax_balance___post_financeability___control___nominal.WR">#REF!</definedName>
    <definedName name="Deferred_tax_balance___post_financeability___control___nominal.WR.BEG">#REF!</definedName>
    <definedName name="Deferred_tax_balance___post_financeability___control___nominal.WWN">#REF!</definedName>
    <definedName name="Deferred_tax_balance___post_financeability___control___nominal.WWN.BEG">#REF!</definedName>
    <definedName name="Deferred_tax_from_change_in_tax_rate.ADDN1">#REF!</definedName>
    <definedName name="Deferred_tax_from_change_in_tax_rate.ADDN2">#REF!</definedName>
    <definedName name="Deferred_tax_from_change_in_tax_rate.BR">#REF!</definedName>
    <definedName name="Deferred_tax_from_change_in_tax_rate.WN">#REF!</definedName>
    <definedName name="Deferred_tax_from_change_in_tax_rate.WR">#REF!</definedName>
    <definedName name="Deferred_tax_from_change_in_tax_rate.WWN">#REF!</definedName>
    <definedName name="Deferred_tax_from_change_in_tax_rate___post_financeability___nominal.ADDN1">#REF!</definedName>
    <definedName name="Deferred_tax_from_change_in_tax_rate___post_financeability___nominal.ADDN2">#REF!</definedName>
    <definedName name="Deferred_tax_from_change_in_tax_rate___post_financeability___nominal.BR">#REF!</definedName>
    <definedName name="Deferred_tax_from_change_in_tax_rate___post_financeability___nominal.WN">#REF!</definedName>
    <definedName name="Deferred_tax_from_change_in_tax_rate___post_financeability___nominal.WR">#REF!</definedName>
    <definedName name="Deferred_tax_from_change_in_tax_rate___post_financeability___nominal.WWN">#REF!</definedName>
    <definedName name="Deferred_tax_from_temporary_difference.ADDN1">#REF!</definedName>
    <definedName name="Deferred_tax_from_temporary_difference.ADDN2">#REF!</definedName>
    <definedName name="Deferred_tax_from_temporary_difference.BR">#REF!</definedName>
    <definedName name="Deferred_tax_from_temporary_difference.WN">#REF!</definedName>
    <definedName name="Deferred_tax_from_temporary_difference.WR">#REF!</definedName>
    <definedName name="Deferred_tax_from_temporary_difference.WWN">#REF!</definedName>
    <definedName name="Deferred_tax_from_temporary_difference___post_financeability___nominal.ADDN1">#REF!</definedName>
    <definedName name="Deferred_tax_from_temporary_difference___post_financeability___nominal.ADDN2">#REF!</definedName>
    <definedName name="Deferred_tax_from_temporary_difference___post_financeability___nominal.BR">#REF!</definedName>
    <definedName name="Deferred_tax_from_temporary_difference___post_financeability___nominal.WN">#REF!</definedName>
    <definedName name="Deferred_tax_from_temporary_difference___post_financeability___nominal.WR">#REF!</definedName>
    <definedName name="Deferred_tax_from_temporary_difference___post_financeability___nominal.WWN">#REF!</definedName>
    <definedName name="Depreciation___Appointee___nominal">#REF!</definedName>
    <definedName name="Depreciation___Appointee___nominal.NEG">#REF!</definedName>
    <definedName name="DERBYSHIRE" localSheetId="1">#REF!</definedName>
    <definedName name="DERBYSHIRE" localSheetId="8">#REF!</definedName>
    <definedName name="DERBYSHIRE" localSheetId="7">#REF!</definedName>
    <definedName name="DERBYSHIRE" localSheetId="0">#REF!</definedName>
    <definedName name="DERBYSHIRE" localSheetId="11">#REF!</definedName>
    <definedName name="DERBYSHIRE" localSheetId="6">#REF!</definedName>
    <definedName name="DERBYSHIRE" localSheetId="10">#REF!</definedName>
    <definedName name="DERBYSHIRE">#REF!</definedName>
    <definedName name="DEVON" localSheetId="1">#REF!</definedName>
    <definedName name="DEVON" localSheetId="8">#REF!</definedName>
    <definedName name="DEVON" localSheetId="7">#REF!</definedName>
    <definedName name="DEVON" localSheetId="0">#REF!</definedName>
    <definedName name="DEVON" localSheetId="11">#REF!</definedName>
    <definedName name="DEVON" localSheetId="6">#REF!</definedName>
    <definedName name="DEVON" localSheetId="10">#REF!</definedName>
    <definedName name="DEVON">#REF!</definedName>
    <definedName name="Disallowable_expenditure___Change_in_general_provisions___wholesale___nominal">#REF!</definedName>
    <definedName name="Discounted_2020_25_RCV_closing_balance___nominal.ADDN1">#REF!</definedName>
    <definedName name="Discounted_2020_25_RCV_closing_balance___nominal.ADDN2">#REF!</definedName>
    <definedName name="Discounted_2020_25_RCV_closing_balance___nominal.BR">#REF!</definedName>
    <definedName name="Discounted_2020_25_RCV_closing_balance___nominal.WN">#REF!</definedName>
    <definedName name="Discounted_2020_25_RCV_closing_balance___nominal.WR">#REF!</definedName>
    <definedName name="Discounted_2020_25_RCV_closing_balance___nominal.WWN">#REF!</definedName>
    <definedName name="Discounted_average_of_2020_25_RCV___nominal.ADDN1">#REF!</definedName>
    <definedName name="Discounted_average_of_2020_25_RCV___nominal.ADDN2">#REF!</definedName>
    <definedName name="Discounted_average_of_2020_25_RCV___nominal.BR">#REF!</definedName>
    <definedName name="Discounted_average_of_2020_25_RCV___nominal.WN">#REF!</definedName>
    <definedName name="Discounted_average_of_2020_25_RCV___nominal.WR">#REF!</definedName>
    <definedName name="Discounted_average_of_2020_25_RCV___nominal.WWN">#REF!</definedName>
    <definedName name="Discounted_average_of_Post_2025_RCV___nominal.ADDN1">#REF!</definedName>
    <definedName name="Discounted_average_of_Post_2025_RCV___nominal.ADDN2">#REF!</definedName>
    <definedName name="Discounted_average_of_Post_2025_RCV___nominal.BR">#REF!</definedName>
    <definedName name="Discounted_average_of_Post_2025_RCV___nominal.WN">#REF!</definedName>
    <definedName name="Discounted_average_of_Post_2025_RCV___nominal.WR">#REF!</definedName>
    <definedName name="Discounted_average_of_Post_2025_RCV___nominal.WWN">#REF!</definedName>
    <definedName name="Discounted_average_of_Pre_2020_RCV___nominal.ADDN1">#REF!</definedName>
    <definedName name="Discounted_average_of_Pre_2020_RCV___nominal.ADDN2">#REF!</definedName>
    <definedName name="Discounted_average_of_Pre_2020_RCV___nominal.BR">#REF!</definedName>
    <definedName name="Discounted_average_of_Pre_2020_RCV___nominal.WN">#REF!</definedName>
    <definedName name="Discounted_average_of_Pre_2020_RCV___nominal.WR">#REF!</definedName>
    <definedName name="Discounted_average_of_Pre_2020_RCV___nominal.WWN">#REF!</definedName>
    <definedName name="Discounted_Post_2025_RCV_closing_balance___nominal.ADDN1">#REF!</definedName>
    <definedName name="Discounted_Post_2025_RCV_closing_balance___nominal.ADDN2">#REF!</definedName>
    <definedName name="Discounted_Post_2025_RCV_closing_balance___nominal.BR">#REF!</definedName>
    <definedName name="Discounted_Post_2025_RCV_closing_balance___nominal.WN">#REF!</definedName>
    <definedName name="Discounted_Post_2025_RCV_closing_balance___nominal.WR">#REF!</definedName>
    <definedName name="Discounted_Post_2025_RCV_closing_balance___nominal.WWN">#REF!</definedName>
    <definedName name="Discounted_Pre_2020_RCV_closing_balance___nominal.ADDN1">#REF!</definedName>
    <definedName name="Discounted_Pre_2020_RCV_closing_balance___nominal.ADDN2">#REF!</definedName>
    <definedName name="Discounted_Pre_2020_RCV_closing_balance___nominal.BR">#REF!</definedName>
    <definedName name="Discounted_Pre_2020_RCV_closing_balance___nominal.WN">#REF!</definedName>
    <definedName name="Discounted_Pre_2020_RCV_closing_balance___nominal.WR">#REF!</definedName>
    <definedName name="Discounted_Pre_2020_RCV_closing_balance___nominal.WWN">#REF!</definedName>
    <definedName name="Discounted_revenue___real">#REF!</definedName>
    <definedName name="Discounted_TDS">#REF!</definedName>
    <definedName name="DistInput" localSheetId="1">#REF!</definedName>
    <definedName name="DistInput" localSheetId="0">#REF!</definedName>
    <definedName name="DistInput">#REF!</definedName>
    <definedName name="Dividend___Appointee___nominal" localSheetId="1">#REF!</definedName>
    <definedName name="Dividend___Appointee___nominal">#REF!</definedName>
    <definedName name="Dividend___Appointee___nominal.NEG" localSheetId="1">#REF!</definedName>
    <definedName name="Dividend___Appointee___nominal.NEG">#REF!</definedName>
    <definedName name="Dividend___Appointee___real">#REF!</definedName>
    <definedName name="Dividend___Wholesale___nominal">#REF!</definedName>
    <definedName name="Dividend___Wholesale___nominal.NEG">#REF!</definedName>
    <definedName name="Dividend___Wholesale___real">#REF!</definedName>
    <definedName name="Dividend_cashflow_balance___control___nominal.ADDN1">#REF!</definedName>
    <definedName name="Dividend_cashflow_balance___control___nominal.ADDN1.BEG">#REF!</definedName>
    <definedName name="Dividend_cashflow_balance___control___nominal.ADDN2">#REF!</definedName>
    <definedName name="Dividend_cashflow_balance___control___nominal.ADDN2.BEG">#REF!</definedName>
    <definedName name="Dividend_cashflow_balance___control___nominal.BR">#REF!</definedName>
    <definedName name="Dividend_cashflow_balance___control___nominal.BR.BEG">#REF!</definedName>
    <definedName name="Dividend_cashflow_balance___control___nominal.WN">#REF!</definedName>
    <definedName name="Dividend_cashflow_balance___control___nominal.WN.BEG">#REF!</definedName>
    <definedName name="Dividend_cashflow_balance___control___nominal.WR">#REF!</definedName>
    <definedName name="Dividend_cashflow_balance___control___nominal.WR.BEG">#REF!</definedName>
    <definedName name="Dividend_cashflow_balance___control___nominal.WWN">#REF!</definedName>
    <definedName name="Dividend_cashflow_balance___control___nominal.WWN.BEG">#REF!</definedName>
    <definedName name="Dividend_cover___Appointee">#REF!</definedName>
    <definedName name="Dividend_cover___Appointee___Post_Fin_adj___Appointee">#REF!</definedName>
    <definedName name="Dividend_creditor_balance___Appointee___nominal">#REF!</definedName>
    <definedName name="Dividend_creditor_balance___Appointee___nominal.BEG">#REF!</definedName>
    <definedName name="Dividend_creditor_balance___Business___nominal">#REF!</definedName>
    <definedName name="Dividend_creditor_balance___Business___nominal.BEG">#REF!</definedName>
    <definedName name="Dividend_creditor_balance___Residential___nominal">#REF!</definedName>
    <definedName name="Dividend_creditor_balance___Residential___nominal.BEG">#REF!</definedName>
    <definedName name="Dividend_creditor_balance___Retail___nominal">#REF!</definedName>
    <definedName name="Dividend_creditors_balance___control___nominal.ADDN1">#REF!</definedName>
    <definedName name="Dividend_creditors_balance___control___nominal.ADDN1.BEG">#REF!</definedName>
    <definedName name="Dividend_creditors_balance___control___nominal.ADDN2">#REF!</definedName>
    <definedName name="Dividend_creditors_balance___control___nominal.ADDN2.BEG">#REF!</definedName>
    <definedName name="Dividend_creditors_balance___control___nominal.BR">#REF!</definedName>
    <definedName name="Dividend_creditors_balance___control___nominal.BR.BEG">#REF!</definedName>
    <definedName name="Dividend_creditors_balance___control___nominal.WN">#REF!</definedName>
    <definedName name="Dividend_creditors_balance___control___nominal.WN.BEG">#REF!</definedName>
    <definedName name="Dividend_creditors_balance___control___nominal.WR">#REF!</definedName>
    <definedName name="Dividend_creditors_balance___control___nominal.WR.BEG">#REF!</definedName>
    <definedName name="Dividend_creditors_balance___control___nominal.WWN">#REF!</definedName>
    <definedName name="Dividend_creditors_balance___control___nominal.WWN.BEG">#REF!</definedName>
    <definedName name="Dividend_creditors_balance___Wholesale___nominal">#REF!</definedName>
    <definedName name="Dividend_interest___control___nominal.ADDN1">#REF!</definedName>
    <definedName name="Dividend_interest___control___nominal.ADDN2">#REF!</definedName>
    <definedName name="Dividend_interest___control___nominal.BR">#REF!</definedName>
    <definedName name="Dividend_interest___control___nominal.WN">#REF!</definedName>
    <definedName name="Dividend_interest___control___nominal.WR">#REF!</definedName>
    <definedName name="Dividend_interest___control___nominal.WWN">#REF!</definedName>
    <definedName name="Dividend_paid___Appointee___nominal">#REF!</definedName>
    <definedName name="Dividend_paid___Appointee___nominal.NEG">#REF!</definedName>
    <definedName name="Dividend_paid___Business___nominal">#REF!</definedName>
    <definedName name="Dividend_paid___Business___nominal.NEG">#REF!</definedName>
    <definedName name="Dividend_paid___Residential___nominal">#REF!</definedName>
    <definedName name="Dividend_paid___Residential___nominal.NEG">#REF!</definedName>
    <definedName name="Dividend_yield___Appointee">#REF!</definedName>
    <definedName name="Dividends___Retail___nominal">#REF!</definedName>
    <definedName name="Dividends___Retail___nominal.NEG">#REF!</definedName>
    <definedName name="Dividends_due___Business___nominal">#REF!</definedName>
    <definedName name="Dividends_due___Business___nominal.NEG">#REF!</definedName>
    <definedName name="Dividends_due___Residential___nominal">#REF!</definedName>
    <definedName name="Dividends_due___Residential___nominal.NEG">#REF!</definedName>
    <definedName name="Dividends_equal_100____check">#REF!</definedName>
    <definedName name="Dividends_equal_100____check_overall">#REF!</definedName>
    <definedName name="dnonames" localSheetId="1">#REF!</definedName>
    <definedName name="dnonames" localSheetId="8">#REF!</definedName>
    <definedName name="dnonames" localSheetId="7">#REF!</definedName>
    <definedName name="dnonames" localSheetId="0">#REF!</definedName>
    <definedName name="dnonames" localSheetId="11">#REF!</definedName>
    <definedName name="dnonames" localSheetId="6">#REF!</definedName>
    <definedName name="dnonames" localSheetId="10">#REF!</definedName>
    <definedName name="dnonames">#REF!</definedName>
    <definedName name="dog" localSheetId="1" hidden="1">{"NET",#N/A,FALSE,"401C11"}</definedName>
    <definedName name="dog" localSheetId="2" hidden="1">{"NET",#N/A,FALSE,"401C11"}</definedName>
    <definedName name="dog" localSheetId="8" hidden="1">{"NET",#N/A,FALSE,"401C11"}</definedName>
    <definedName name="dog" localSheetId="7" hidden="1">{"NET",#N/A,FALSE,"401C11"}</definedName>
    <definedName name="dog" localSheetId="0" hidden="1">{"NET",#N/A,FALSE,"401C11"}</definedName>
    <definedName name="dog" localSheetId="11" hidden="1">{"NET",#N/A,FALSE,"401C11"}</definedName>
    <definedName name="dog" localSheetId="3" hidden="1">{"NET",#N/A,FALSE,"401C11"}</definedName>
    <definedName name="dog" localSheetId="6" hidden="1">{"NET",#N/A,FALSE,"401C11"}</definedName>
    <definedName name="dog" localSheetId="10" hidden="1">{"NET",#N/A,FALSE,"401C11"}</definedName>
    <definedName name="dog" localSheetId="9" hidden="1">{"NET",#N/A,FALSE,"401C11"}</definedName>
    <definedName name="dog" hidden="1">{"NET",#N/A,FALSE,"401C11"}</definedName>
    <definedName name="DORSET" localSheetId="1">#REF!</definedName>
    <definedName name="DORSET" localSheetId="8">#REF!</definedName>
    <definedName name="DORSET" localSheetId="7">#REF!</definedName>
    <definedName name="DORSET" localSheetId="0">#REF!</definedName>
    <definedName name="DORSET" localSheetId="11">#REF!</definedName>
    <definedName name="DORSET" localSheetId="6">#REF!</definedName>
    <definedName name="DORSET" localSheetId="10">#REF!</definedName>
    <definedName name="DORSET">#REF!</definedName>
    <definedName name="DURHAM" localSheetId="1">#REF!</definedName>
    <definedName name="DURHAM" localSheetId="8">#REF!</definedName>
    <definedName name="DURHAM" localSheetId="7">#REF!</definedName>
    <definedName name="DURHAM" localSheetId="0">#REF!</definedName>
    <definedName name="DURHAM" localSheetId="11">#REF!</definedName>
    <definedName name="DURHAM" localSheetId="6">#REF!</definedName>
    <definedName name="DURHAM" localSheetId="10">#REF!</definedName>
    <definedName name="DURHAM">#REF!</definedName>
    <definedName name="DVWBPinputs" localSheetId="1">#REF!</definedName>
    <definedName name="DVWBPinputs" localSheetId="0">#REF!</definedName>
    <definedName name="DVWBPinputs">#REF!</definedName>
    <definedName name="DVWBPtrans" localSheetId="1">#REF!</definedName>
    <definedName name="DVWBPtrans" localSheetId="0">#REF!</definedName>
    <definedName name="DVWBPtrans">#REF!</definedName>
    <definedName name="DVWtransition" localSheetId="1">#REF!</definedName>
    <definedName name="DVWtransition" localSheetId="0">#REF!</definedName>
    <definedName name="DVWtransition" localSheetId="3">#REF!</definedName>
    <definedName name="DVWtransition" localSheetId="9">#REF!</definedName>
    <definedName name="DVWtransition">#REF!</definedName>
    <definedName name="DYFED" localSheetId="1">#REF!</definedName>
    <definedName name="DYFED" localSheetId="8">#REF!</definedName>
    <definedName name="DYFED" localSheetId="7">#REF!</definedName>
    <definedName name="DYFED" localSheetId="0">#REF!</definedName>
    <definedName name="DYFED" localSheetId="11">#REF!</definedName>
    <definedName name="DYFED" localSheetId="6">#REF!</definedName>
    <definedName name="DYFED" localSheetId="10">#REF!</definedName>
    <definedName name="DYFED">#REF!</definedName>
    <definedName name="E_SUSSEX" localSheetId="1">#REF!</definedName>
    <definedName name="E_SUSSEX" localSheetId="8">#REF!</definedName>
    <definedName name="E_SUSSEX" localSheetId="7">#REF!</definedName>
    <definedName name="E_SUSSEX" localSheetId="0">#REF!</definedName>
    <definedName name="E_SUSSEX" localSheetId="11">#REF!</definedName>
    <definedName name="E_SUSSEX" localSheetId="6">#REF!</definedName>
    <definedName name="E_SUSSEX" localSheetId="10">#REF!</definedName>
    <definedName name="E_SUSSEX">#REF!</definedName>
    <definedName name="Earnings_after_tax__EAT____Business___nominal">#REF!</definedName>
    <definedName name="Earnings_after_tax__EAT____control___nominal.ADDN1">#REF!</definedName>
    <definedName name="Earnings_after_tax__EAT____control___nominal.ADDN2">#REF!</definedName>
    <definedName name="Earnings_after_tax__EAT____control___nominal.BR">#REF!</definedName>
    <definedName name="Earnings_after_tax__EAT____control___nominal.WN">#REF!</definedName>
    <definedName name="Earnings_after_tax__EAT____control___nominal.WR">#REF!</definedName>
    <definedName name="Earnings_after_tax__EAT____control___nominal.WWN">#REF!</definedName>
    <definedName name="Earnings_after_tax__EAT____Residential___nominal">#REF!</definedName>
    <definedName name="Earnings_after_tax__EAT____Retail___nominal">#REF!</definedName>
    <definedName name="Earnings_after_tax__EAT____wholesale___nominal">#REF!</definedName>
    <definedName name="Earnings_available_for_dividends___business___nominal">#REF!</definedName>
    <definedName name="Earnings_available_for_dividends___Residential___nominal">#REF!</definedName>
    <definedName name="Earnings_before_interest_and_tax__EBIT____Business___nominal">#REF!</definedName>
    <definedName name="Earnings_before_interest_and_tax__EBIT____control___nominal.ADDN1">#REF!</definedName>
    <definedName name="Earnings_before_interest_and_tax__EBIT____control___nominal.ADDN2">#REF!</definedName>
    <definedName name="Earnings_before_interest_and_tax__EBIT____control___nominal.BR">#REF!</definedName>
    <definedName name="Earnings_before_interest_and_tax__EBIT____control___nominal.WN">#REF!</definedName>
    <definedName name="Earnings_before_interest_and_tax__EBIT____control___nominal.WR">#REF!</definedName>
    <definedName name="Earnings_before_interest_and_tax__EBIT____control___nominal.WWN">#REF!</definedName>
    <definedName name="Earnings_before_interest_and_tax__EBIT____Residential___nominal">#REF!</definedName>
    <definedName name="Earnings_before_interest_and_tax__EBIT____Retail___nominal">#REF!</definedName>
    <definedName name="Earnings_before_interest_and_tax__EBIT____wholesale">#REF!</definedName>
    <definedName name="Earnings_before_tax___Business___nominal">#REF!</definedName>
    <definedName name="Earnings_before_tax__EBT____Business___nominal">#REF!</definedName>
    <definedName name="Earnings_before_tax__EBT____control___nominal.ADDN1">#REF!</definedName>
    <definedName name="Earnings_before_tax__EBT____control___nominal.ADDN2">#REF!</definedName>
    <definedName name="Earnings_before_tax__EBT____control___nominal.BR">#REF!</definedName>
    <definedName name="Earnings_before_tax__EBT____control___nominal.WN">#REF!</definedName>
    <definedName name="Earnings_before_tax__EBT____control___nominal.WR">#REF!</definedName>
    <definedName name="Earnings_before_tax__EBT____control___nominal.WWN">#REF!</definedName>
    <definedName name="earnings_before_tax__EBT____Residential___nominal">#REF!</definedName>
    <definedName name="Earnings_before_tax__EBT____Retail___nominal">#REF!</definedName>
    <definedName name="Earnings_before_tax__EBT____Wholesale___nominal">#REF!</definedName>
    <definedName name="EBIT_less_current_tax_charge___Appointee___nominal">#REF!</definedName>
    <definedName name="EBIT_less_current_tax_charge___control___nominal.ADDN1">#REF!</definedName>
    <definedName name="EBIT_less_current_tax_charge___control___nominal.ADDN2">#REF!</definedName>
    <definedName name="EBIT_less_current_tax_charge___control___nominal.BR">#REF!</definedName>
    <definedName name="EBIT_less_current_tax_charge___control___nominal.WN">#REF!</definedName>
    <definedName name="EBIT_less_current_tax_charge___control___nominal.WR">#REF!</definedName>
    <definedName name="EBIT_less_current_tax_charge___control___nominal.WWN">#REF!</definedName>
    <definedName name="EBIT_less_current_tax_charge__building_blocks_method____Appointee___nominal">#REF!</definedName>
    <definedName name="EBIT_less_current_tax_charge__building_blocks_method____Wholesale___nominal">#REF!</definedName>
    <definedName name="EBITDA___Appointee___nominal">#REF!</definedName>
    <definedName name="EBITDA___Business___nominal">#REF!</definedName>
    <definedName name="EBITDA___control___nominal.ADDN1">#REF!</definedName>
    <definedName name="EBITDA___control___nominal.ADDN2">#REF!</definedName>
    <definedName name="EBITDA___control___nominal.BR">#REF!</definedName>
    <definedName name="EBITDA___control___nominal.WN">#REF!</definedName>
    <definedName name="EBITDA___control___nominal.WR">#REF!</definedName>
    <definedName name="EBITDA___control___nominal.WWN">#REF!</definedName>
    <definedName name="EBITDA___Finstat_Wholesale___nominal">#REF!</definedName>
    <definedName name="EBITDA___Residential___nominal">#REF!</definedName>
    <definedName name="EBITDA___Retail___nominal">#REF!</definedName>
    <definedName name="Effective_Tax_Rate.ADDN1">#REF!</definedName>
    <definedName name="Effective_Tax_Rate.ADDN2">#REF!</definedName>
    <definedName name="Effective_Tax_Rate.BR">#REF!</definedName>
    <definedName name="Effective_Tax_Rate.WN">#REF!</definedName>
    <definedName name="Effective_Tax_Rate.WR">#REF!</definedName>
    <definedName name="Effective_Tax_Rate.WWN">#REF!</definedName>
    <definedName name="End_of_AMP_period_flag">#REF!</definedName>
    <definedName name="End_of_AMP_period_flag_date">#REF!</definedName>
    <definedName name="Equity_dividends_paid___control___nominal.ADDN1">#REF!</definedName>
    <definedName name="Equity_dividends_paid___control___nominal.ADDN1.NEG">#REF!</definedName>
    <definedName name="Equity_dividends_paid___control___nominal.ADDN2">#REF!</definedName>
    <definedName name="Equity_dividends_paid___control___nominal.ADDN2.NEG">#REF!</definedName>
    <definedName name="Equity_dividends_paid___control___nominal.BR">#REF!</definedName>
    <definedName name="Equity_dividends_paid___control___nominal.BR.NEG">#REF!</definedName>
    <definedName name="Equity_dividends_paid___control___nominal.WN">#REF!</definedName>
    <definedName name="Equity_dividends_paid___control___nominal.WN.NEG">#REF!</definedName>
    <definedName name="Equity_dividends_paid___control___nominal.WR">#REF!</definedName>
    <definedName name="Equity_dividends_paid___control___nominal.WR.NEG">#REF!</definedName>
    <definedName name="Equity_dividends_paid___control___nominal.WWN">#REF!</definedName>
    <definedName name="Equity_dividends_paid___control___nominal.WWN.NEG">#REF!</definedName>
    <definedName name="Equity_dividends_paid___Retail___nominal">#REF!</definedName>
    <definedName name="Equity_dividends_paid___Retail___nominal.NEG">#REF!</definedName>
    <definedName name="ESSEX" localSheetId="1">#REF!</definedName>
    <definedName name="ESSEX" localSheetId="8">#REF!</definedName>
    <definedName name="ESSEX" localSheetId="7">#REF!</definedName>
    <definedName name="ESSEX" localSheetId="0">#REF!</definedName>
    <definedName name="ESSEX" localSheetId="11">#REF!</definedName>
    <definedName name="ESSEX" localSheetId="6">#REF!</definedName>
    <definedName name="ESSEX" localSheetId="10">#REF!</definedName>
    <definedName name="ESSEX">#REF!</definedName>
    <definedName name="EV__LASTREFTIME__" hidden="1">40339.4799074074</definedName>
    <definedName name="Excess_fast_money___Appointee___nominal">#REF!</definedName>
    <definedName name="Excess_fast_money___control___nominal.ADDN1">#REF!</definedName>
    <definedName name="Excess_fast_money___control___nominal.ADDN2">#REF!</definedName>
    <definedName name="Excess_fast_money___control___nominal.BR">#REF!</definedName>
    <definedName name="Excess_fast_money___control___nominal.WN">#REF!</definedName>
    <definedName name="Excess_fast_money___control___nominal.WR">#REF!</definedName>
    <definedName name="Excess_fast_money___control___nominal.WWN">#REF!</definedName>
    <definedName name="Exited_company_balance_sheet_check">#REF!</definedName>
    <definedName name="Exited_company_balance_sheet_check_overall">#REF!</definedName>
    <definedName name="Exited_company_by_period">#REF!</definedName>
    <definedName name="Exited_Company_Residential_apportionment_CALC">#REF!</definedName>
    <definedName name="Expensed_capital_allowance___new_capital_expenditure___control___nominal.ADDN1">#REF!</definedName>
    <definedName name="Expensed_capital_allowance___new_capital_expenditure___control___nominal.ADDN2">#REF!</definedName>
    <definedName name="Expensed_capital_allowance___new_capital_expenditure___control___nominal.BR">#REF!</definedName>
    <definedName name="Expensed_capital_allowance___new_capital_expenditure___control___nominal.WN">#REF!</definedName>
    <definedName name="Expensed_capital_allowance___new_capital_expenditure___control___nominal.WR">#REF!</definedName>
    <definedName name="Expensed_capital_allowance___new_capital_expenditure___control___nominal.WWN">#REF!</definedName>
    <definedName name="Expired" hidden="1">FALSE</definedName>
    <definedName name="F" localSheetId="1" hidden="1">{"bal",#N/A,FALSE,"working papers";"income",#N/A,FALSE,"working papers"}</definedName>
    <definedName name="F" localSheetId="2" hidden="1">{"bal",#N/A,FALSE,"working papers";"income",#N/A,FALSE,"working papers"}</definedName>
    <definedName name="F" localSheetId="8" hidden="1">{"bal",#N/A,FALSE,"working papers";"income",#N/A,FALSE,"working papers"}</definedName>
    <definedName name="F" localSheetId="7" hidden="1">{"bal",#N/A,FALSE,"working papers";"income",#N/A,FALSE,"working papers"}</definedName>
    <definedName name="F" localSheetId="0" hidden="1">{"bal",#N/A,FALSE,"working papers";"income",#N/A,FALSE,"working papers"}</definedName>
    <definedName name="F" localSheetId="11" hidden="1">{"bal",#N/A,FALSE,"working papers";"income",#N/A,FALSE,"working papers"}</definedName>
    <definedName name="F" localSheetId="3">{"bal",#N/A,FALSE,"working papers";"income",#N/A,FALSE,"working papers"}</definedName>
    <definedName name="F" localSheetId="6" hidden="1">{"bal",#N/A,FALSE,"working papers";"income",#N/A,FALSE,"working papers"}</definedName>
    <definedName name="F" localSheetId="10" hidden="1">{"bal",#N/A,FALSE,"working papers";"income",#N/A,FALSE,"working papers"}</definedName>
    <definedName name="F" localSheetId="9">{"bal",#N/A,FALSE,"working papers";"income",#N/A,FALSE,"working papers"}</definedName>
    <definedName name="F" hidden="1">{"bal",#N/A,FALSE,"working papers";"income",#N/A,FALSE,"working papers"}</definedName>
    <definedName name="fdraf" localSheetId="1" hidden="1">{"bal",#N/A,FALSE,"working papers";"income",#N/A,FALSE,"working papers"}</definedName>
    <definedName name="fdraf" localSheetId="2" hidden="1">{"bal",#N/A,FALSE,"working papers";"income",#N/A,FALSE,"working papers"}</definedName>
    <definedName name="fdraf" localSheetId="8" hidden="1">{"bal",#N/A,FALSE,"working papers";"income",#N/A,FALSE,"working papers"}</definedName>
    <definedName name="fdraf" localSheetId="7" hidden="1">{"bal",#N/A,FALSE,"working papers";"income",#N/A,FALSE,"working papers"}</definedName>
    <definedName name="fdraf" localSheetId="0" hidden="1">{"bal",#N/A,FALSE,"working papers";"income",#N/A,FALSE,"working papers"}</definedName>
    <definedName name="fdraf" localSheetId="11" hidden="1">{"bal",#N/A,FALSE,"working papers";"income",#N/A,FALSE,"working papers"}</definedName>
    <definedName name="fdraf" localSheetId="3" hidden="1">{"bal",#N/A,FALSE,"working papers";"income",#N/A,FALSE,"working papers"}</definedName>
    <definedName name="fdraf" localSheetId="6" hidden="1">{"bal",#N/A,FALSE,"working papers";"income",#N/A,FALSE,"working papers"}</definedName>
    <definedName name="fdraf" localSheetId="10" hidden="1">{"bal",#N/A,FALSE,"working papers";"income",#N/A,FALSE,"working papers"}</definedName>
    <definedName name="fdraf" localSheetId="9" hidden="1">{"bal",#N/A,FALSE,"working papers";"income",#N/A,FALSE,"working papers"}</definedName>
    <definedName name="fdraf" hidden="1">{"bal",#N/A,FALSE,"working papers";"income",#N/A,FALSE,"working papers"}</definedName>
    <definedName name="Fdraft" localSheetId="1" hidden="1">{"bal",#N/A,FALSE,"working papers";"income",#N/A,FALSE,"working papers"}</definedName>
    <definedName name="Fdraft" localSheetId="2" hidden="1">{"bal",#N/A,FALSE,"working papers";"income",#N/A,FALSE,"working papers"}</definedName>
    <definedName name="Fdraft" localSheetId="8" hidden="1">{"bal",#N/A,FALSE,"working papers";"income",#N/A,FALSE,"working papers"}</definedName>
    <definedName name="Fdraft" localSheetId="7" hidden="1">{"bal",#N/A,FALSE,"working papers";"income",#N/A,FALSE,"working papers"}</definedName>
    <definedName name="Fdraft" localSheetId="0" hidden="1">{"bal",#N/A,FALSE,"working papers";"income",#N/A,FALSE,"working papers"}</definedName>
    <definedName name="Fdraft" localSheetId="11" hidden="1">{"bal",#N/A,FALSE,"working papers";"income",#N/A,FALSE,"working papers"}</definedName>
    <definedName name="Fdraft" localSheetId="3" hidden="1">{"bal",#N/A,FALSE,"working papers";"income",#N/A,FALSE,"working papers"}</definedName>
    <definedName name="Fdraft" localSheetId="6" hidden="1">{"bal",#N/A,FALSE,"working papers";"income",#N/A,FALSE,"working papers"}</definedName>
    <definedName name="Fdraft" localSheetId="10" hidden="1">{"bal",#N/A,FALSE,"working papers";"income",#N/A,FALSE,"working papers"}</definedName>
    <definedName name="Fdraft" localSheetId="9" hidden="1">{"bal",#N/A,FALSE,"working papers";"income",#N/A,FALSE,"working papers"}</definedName>
    <definedName name="Fdraft" hidden="1">{"bal",#N/A,FALSE,"working papers";"income",#N/A,FALSE,"working papers"}</definedName>
    <definedName name="fe" localSheetId="1">#REF!</definedName>
    <definedName name="fe" localSheetId="8">#REF!</definedName>
    <definedName name="fe" localSheetId="7">#REF!</definedName>
    <definedName name="fe" localSheetId="0">#REF!</definedName>
    <definedName name="fe" localSheetId="11">#REF!</definedName>
    <definedName name="fe" localSheetId="6">#REF!</definedName>
    <definedName name="fe" localSheetId="10">#REF!</definedName>
    <definedName name="fe">#REF!</definedName>
    <definedName name="fewrew" localSheetId="1">#REF!</definedName>
    <definedName name="fewrew" localSheetId="8">#REF!</definedName>
    <definedName name="fewrew" localSheetId="7">#REF!</definedName>
    <definedName name="fewrew" localSheetId="0">#REF!</definedName>
    <definedName name="fewrew" localSheetId="11">#REF!</definedName>
    <definedName name="fewrew" localSheetId="6">#REF!</definedName>
    <definedName name="fewrew" localSheetId="10">#REF!</definedName>
    <definedName name="fewrew">#REF!</definedName>
    <definedName name="FFO_less_dividends_declared___Appointee___nominal">#REF!</definedName>
    <definedName name="Final_allowed_revenue__deflated_using_Nov_Nov_CPI_H______control___real.ADDN1">#REF!</definedName>
    <definedName name="Final_allowed_revenue__deflated_using_Nov_Nov_CPI_H______control___real.ADDN2">#REF!</definedName>
    <definedName name="Final_allowed_revenue__deflated_using_Nov_Nov_CPI_H______control___real.BR">#REF!</definedName>
    <definedName name="Final_allowed_revenue__deflated_using_Nov_Nov_CPI_H______control___real.WN">#REF!</definedName>
    <definedName name="Final_allowed_revenue__deflated_using_Nov_Nov_CPI_H______control___real.WR">#REF!</definedName>
    <definedName name="Final_allowed_revenue__deflated_using_Nov_Nov_CPI_H______control___real.WWN">#REF!</definedName>
    <definedName name="Final_allowed_revenue_percentage__deflated_using_Nov_Nov_CPI_H______control.ADDN1">#REF!</definedName>
    <definedName name="Final_allowed_revenue_percentage__deflated_using_Nov_Nov_CPI_H______control.ADDN2">#REF!</definedName>
    <definedName name="Final_allowed_revenue_percentage__deflated_using_Nov_Nov_CPI_H______control.BR">#REF!</definedName>
    <definedName name="Final_allowed_revenue_percentage__deflated_using_Nov_Nov_CPI_H______control.WN">#REF!</definedName>
    <definedName name="Final_allowed_revenue_percentage__deflated_using_Nov_Nov_CPI_H______control.WR">#REF!</definedName>
    <definedName name="Final_allowed_revenue_percentage__deflated_using_Nov_Nov_CPI_H______control.WWN">#REF!</definedName>
    <definedName name="Finance_lease_depreciation___Wholesale___nominal">#REF!</definedName>
    <definedName name="Financial_year_end_month">#REF!</definedName>
    <definedName name="FinStat___BS___Appointee___check">#REF!</definedName>
    <definedName name="FinStat___BS___Appointee___check_overall">#REF!</definedName>
    <definedName name="FinStat___BS___Control___check.ADDN1">#REF!</definedName>
    <definedName name="FinStat___BS___Control___check.ADDN2">#REF!</definedName>
    <definedName name="FinStat___BS___Control___check.BR">#REF!</definedName>
    <definedName name="FinStat___BS___Control___check.WN">#REF!</definedName>
    <definedName name="FinStat___BS___Control___check.WR">#REF!</definedName>
    <definedName name="FinStat___BS___Control___check.WWN">#REF!</definedName>
    <definedName name="FinStat___BS___Control___check_overall.ADDN1">#REF!</definedName>
    <definedName name="FinStat___BS___Control___check_overall.ADDN2">#REF!</definedName>
    <definedName name="FinStat___BS___Control___check_overall.BR">#REF!</definedName>
    <definedName name="FinStat___BS___Control___check_overall.WN">#REF!</definedName>
    <definedName name="FinStat___BS___Control___check_overall.WR">#REF!</definedName>
    <definedName name="FinStat___BS___Control___check_overall.WWN">#REF!</definedName>
    <definedName name="FinStat___BS___Retail___check">#REF!</definedName>
    <definedName name="FinStat___BS___Retail___check_overall">#REF!</definedName>
    <definedName name="FinStat___BS___Retail_Business___check">#REF!</definedName>
    <definedName name="FinStat___BS___Retail_Business___check_overall">#REF!</definedName>
    <definedName name="FinStat___BS___Retail_Residential___check">#REF!</definedName>
    <definedName name="FinStat___BS___Retail_Residential___check_overall">#REF!</definedName>
    <definedName name="FinStat___BS___Wholesale___check">#REF!</definedName>
    <definedName name="FinStat___BS___Wholesale___check_overall">#REF!</definedName>
    <definedName name="FinStat___BS_NCA_not_negative___Appointee___check">#REF!</definedName>
    <definedName name="FinStat___BS_NCA_not_negative___Appointee___check_overall">#REF!</definedName>
    <definedName name="FinStat___BS_NCA_not_negative___Control___check.ADDN1">#REF!</definedName>
    <definedName name="FinStat___BS_NCA_not_negative___Control___check.ADDN2">#REF!</definedName>
    <definedName name="FinStat___BS_NCA_not_negative___Control___check.BR">#REF!</definedName>
    <definedName name="FinStat___BS_NCA_not_negative___Control___check.WN">#REF!</definedName>
    <definedName name="FinStat___BS_NCA_not_negative___Control___check.WR">#REF!</definedName>
    <definedName name="FinStat___BS_NCA_not_negative___Control___check.WWN">#REF!</definedName>
    <definedName name="FinStat___BS_NCA_not_negative___Control___check_overall.ADDN1">#REF!</definedName>
    <definedName name="FinStat___BS_NCA_not_negative___Control___check_overall.ADDN2">#REF!</definedName>
    <definedName name="FinStat___BS_NCA_not_negative___Control___check_overall.BR">#REF!</definedName>
    <definedName name="FinStat___BS_NCA_not_negative___Control___check_overall.WN">#REF!</definedName>
    <definedName name="FinStat___BS_NCA_not_negative___Control___check_overall.WR">#REF!</definedName>
    <definedName name="FinStat___BS_NCA_not_negative___Control___check_overall.WWN">#REF!</definedName>
    <definedName name="FinStat___BS_Total_assets_not_negative___Retail_Business___check">#REF!</definedName>
    <definedName name="FinStat___BS_Total_assets_not_negative___Retail_Business___check_overall">#REF!</definedName>
    <definedName name="FinStat___BS_Total_assets_not_negative___Retail_Residential___check">#REF!</definedName>
    <definedName name="FinStat___BS_Total_assets_not_negative___Retail_Residential___check_overall">#REF!</definedName>
    <definedName name="FinStat___CF___Appointee___check">#REF!</definedName>
    <definedName name="FinStat___CF___Appointee___check_overall">#REF!</definedName>
    <definedName name="FinStat___CF___Control___check.ADDN1">#REF!</definedName>
    <definedName name="FinStat___CF___Control___check.ADDN2">#REF!</definedName>
    <definedName name="FinStat___CF___Control___check.BR">#REF!</definedName>
    <definedName name="FinStat___CF___Control___check.WN">#REF!</definedName>
    <definedName name="FinStat___CF___Control___check.WR">#REF!</definedName>
    <definedName name="FinStat___CF___Control___check.WWN">#REF!</definedName>
    <definedName name="FinStat___CF___Control___check_overall.ADDN1">#REF!</definedName>
    <definedName name="FinStat___CF___Control___check_overall.ADDN2">#REF!</definedName>
    <definedName name="FinStat___CF___Control___check_overall.BR">#REF!</definedName>
    <definedName name="FinStat___CF___Control___check_overall.WN">#REF!</definedName>
    <definedName name="FinStat___CF___Control___check_overall.WR">#REF!</definedName>
    <definedName name="FinStat___CF___Control___check_overall.WWN">#REF!</definedName>
    <definedName name="FinStat___CF___Retail___check">#REF!</definedName>
    <definedName name="FinStat___CF___Retail___check_overall">#REF!</definedName>
    <definedName name="FinStat___CF___Retail_Business___check">#REF!</definedName>
    <definedName name="FinStat___CF___Retail_Business___check_overall">#REF!</definedName>
    <definedName name="FinStat___CF___Retail_Residential___check">#REF!</definedName>
    <definedName name="FinStat___CF___Retail_Residential___check_overall">#REF!</definedName>
    <definedName name="FinStat___CF___Wholesale___check">#REF!</definedName>
    <definedName name="FinStat___CF___Wholesale___check_overall">#REF!</definedName>
    <definedName name="FinStat___PL___Appointee___check">#REF!</definedName>
    <definedName name="FinStat___PL___Appointee___check_overall">#REF!</definedName>
    <definedName name="FinStat___PL___Control___check.ADDN1">#REF!</definedName>
    <definedName name="FinStat___PL___Control___check.ADDN2">#REF!</definedName>
    <definedName name="FinStat___PL___Control___check.BR">#REF!</definedName>
    <definedName name="FinStat___PL___Control___check.WN">#REF!</definedName>
    <definedName name="FinStat___PL___Control___check.WR">#REF!</definedName>
    <definedName name="FinStat___PL___Control___check.WWN">#REF!</definedName>
    <definedName name="FinStat___PL___Control___check_overall.ADDN1">#REF!</definedName>
    <definedName name="FinStat___PL___Control___check_overall.ADDN2">#REF!</definedName>
    <definedName name="FinStat___PL___Control___check_overall.BR">#REF!</definedName>
    <definedName name="FinStat___PL___Control___check_overall.WN">#REF!</definedName>
    <definedName name="FinStat___PL___Control___check_overall.WR">#REF!</definedName>
    <definedName name="FinStat___PL___Control___check_overall.WWN">#REF!</definedName>
    <definedName name="FinStat___PL___Retail___check">#REF!</definedName>
    <definedName name="FinStat___PL___Retail___check_overall">#REF!</definedName>
    <definedName name="FinStat___PL___Retail_Business___check">#REF!</definedName>
    <definedName name="FinStat___PL___Retail_Business___check_overall">#REF!</definedName>
    <definedName name="FinStat___PL___Retail_Residential___check">#REF!</definedName>
    <definedName name="FinStat___PL___Retail_Residential___check_overall">#REF!</definedName>
    <definedName name="FinStat___PL___Wholesale___check">#REF!</definedName>
    <definedName name="FinStat___PL___Wholesale___check_overall">#REF!</definedName>
    <definedName name="First_post_forecast_period_flag">#REF!</definedName>
    <definedName name="FirstRow">#REF!</definedName>
    <definedName name="FirstTime">#REF!</definedName>
    <definedName name="Fixed_asset_balance___Business___nominal">#REF!</definedName>
    <definedName name="Fixed_asset_balance___Business___nominal.BEG">#REF!</definedName>
    <definedName name="Fixed_asset_balance___Residential___nominal">#REF!</definedName>
    <definedName name="Fixed_asset_balance___Residential___nominal.BEG">#REF!</definedName>
    <definedName name="Fixed_asset_balance___Wholesale___nominal">#REF!</definedName>
    <definedName name="Fixed_asset_depreciation___Wholesale___nominal">#REF!</definedName>
    <definedName name="Fixed_asset_ongoing_capex___Wholesale___nominal">#REF!</definedName>
    <definedName name="Fixed_asset_ongoing_capex___Wholesale___nominal.NEG">#REF!</definedName>
    <definedName name="Fixed_Assets_balance___Appointee___nominal">#REF!</definedName>
    <definedName name="Fixed_rate_debt___nominal.ADDN1">#REF!</definedName>
    <definedName name="Fixed_rate_debt___nominal.ADDN1.BEG">#REF!</definedName>
    <definedName name="Fixed_rate_debt___nominal.ADDN2">#REF!</definedName>
    <definedName name="Fixed_rate_debt___nominal.ADDN2.BEG">#REF!</definedName>
    <definedName name="Fixed_rate_debt___nominal.BR">#REF!</definedName>
    <definedName name="Fixed_rate_debt___nominal.BR.BEG">#REF!</definedName>
    <definedName name="Fixed_rate_debt___nominal.WN">#REF!</definedName>
    <definedName name="Fixed_rate_debt___nominal.WN.BEG">#REF!</definedName>
    <definedName name="Fixed_rate_debt___nominal.WR">#REF!</definedName>
    <definedName name="Fixed_rate_debt___nominal.WR.BEG">#REF!</definedName>
    <definedName name="Fixed_rate_debt___nominal.WWN">#REF!</definedName>
    <definedName name="Fixed_rate_debt___nominal.WWN.BEG">#REF!</definedName>
    <definedName name="Fixed_rate_debt_adjustments___nominal.ADDN1">#REF!</definedName>
    <definedName name="Fixed_rate_debt_adjustments___nominal.ADDN2">#REF!</definedName>
    <definedName name="Fixed_rate_debt_adjustments___nominal.BR">#REF!</definedName>
    <definedName name="Fixed_rate_debt_adjustments___nominal.WN">#REF!</definedName>
    <definedName name="Fixed_rate_debt_adjustments___nominal.WR">#REF!</definedName>
    <definedName name="Fixed_rate_debt_adjustments___nominal.WWN">#REF!</definedName>
    <definedName name="Forecast_duration">#REF!</definedName>
    <definedName name="Forecast_end_period_flag">#REF!</definedName>
    <definedName name="Forecast_end_period_flag_date">#REF!</definedName>
    <definedName name="Forecast_period_flag">#REF!</definedName>
    <definedName name="Forecast_period_flag_total">#REF!</definedName>
    <definedName name="Forecast_start_date__first_day_of_financial_year_">#REF!</definedName>
    <definedName name="Forecast_start_period_flag">#REF!</definedName>
    <definedName name="Foutput" localSheetId="1" hidden="1">#REF!</definedName>
    <definedName name="Foutput" localSheetId="2" hidden="1">#REF!</definedName>
    <definedName name="Foutput" localSheetId="8" hidden="1">#REF!</definedName>
    <definedName name="Foutput" localSheetId="7" hidden="1">#REF!</definedName>
    <definedName name="Foutput" localSheetId="0" hidden="1">#REF!</definedName>
    <definedName name="Foutput" localSheetId="11" hidden="1">#REF!</definedName>
    <definedName name="Foutput" localSheetId="6" hidden="1">#REF!</definedName>
    <definedName name="Foutput" localSheetId="10" hidden="1">#REF!</definedName>
    <definedName name="Foutput" hidden="1">#REF!</definedName>
    <definedName name="fsdfffd" localSheetId="1" hidden="1">#REF!</definedName>
    <definedName name="fsdfffd" localSheetId="2" hidden="1">#REF!</definedName>
    <definedName name="fsdfffd" localSheetId="8" hidden="1">#REF!</definedName>
    <definedName name="fsdfffd" localSheetId="7" hidden="1">#REF!</definedName>
    <definedName name="fsdfffd" localSheetId="0" hidden="1">#REF!</definedName>
    <definedName name="fsdfffd" localSheetId="11" hidden="1">#REF!</definedName>
    <definedName name="fsdfffd" localSheetId="6" hidden="1">#REF!</definedName>
    <definedName name="fsdfffd" localSheetId="10" hidden="1">#REF!</definedName>
    <definedName name="fsdfffd" hidden="1">#REF!</definedName>
    <definedName name="fsdfsd" localSheetId="1" hidden="1">#REF!</definedName>
    <definedName name="fsdfsd" localSheetId="2" hidden="1">#REF!</definedName>
    <definedName name="fsdfsd" localSheetId="8" hidden="1">#REF!</definedName>
    <definedName name="fsdfsd" localSheetId="7" hidden="1">#REF!</definedName>
    <definedName name="fsdfsd" localSheetId="0" hidden="1">#REF!</definedName>
    <definedName name="fsdfsd" localSheetId="11" hidden="1">#REF!</definedName>
    <definedName name="fsdfsd" localSheetId="6" hidden="1">#REF!</definedName>
    <definedName name="fsdfsd" localSheetId="10" hidden="1">#REF!</definedName>
    <definedName name="fsdfsd" hidden="1">#REF!</definedName>
    <definedName name="fsfds" localSheetId="1" hidden="1">#REF!</definedName>
    <definedName name="fsfds" localSheetId="2" hidden="1">#REF!</definedName>
    <definedName name="fsfds" localSheetId="8" hidden="1">#REF!</definedName>
    <definedName name="fsfds" localSheetId="7" hidden="1">#REF!</definedName>
    <definedName name="fsfds" localSheetId="0" hidden="1">#REF!</definedName>
    <definedName name="fsfds" localSheetId="11" hidden="1">#REF!</definedName>
    <definedName name="fsfds" localSheetId="6" hidden="1">#REF!</definedName>
    <definedName name="fsfds" localSheetId="10" hidden="1">#REF!</definedName>
    <definedName name="fsfds" hidden="1">#REF!</definedName>
    <definedName name="fsfsd" localSheetId="1" hidden="1">#REF!</definedName>
    <definedName name="fsfsd" localSheetId="2" hidden="1">#REF!</definedName>
    <definedName name="fsfsd" localSheetId="8" hidden="1">#REF!</definedName>
    <definedName name="fsfsd" localSheetId="7" hidden="1">#REF!</definedName>
    <definedName name="fsfsd" localSheetId="0" hidden="1">#REF!</definedName>
    <definedName name="fsfsd" localSheetId="11" hidden="1">#REF!</definedName>
    <definedName name="fsfsd" localSheetId="6" hidden="1">#REF!</definedName>
    <definedName name="fsfsd" localSheetId="10" hidden="1">#REF!</definedName>
    <definedName name="fsfsd" hidden="1">#REF!</definedName>
    <definedName name="Funds_from_operations___Appointee___nominal">#REF!</definedName>
    <definedName name="Funds_from_operations___control___nominal.ADDN1">#REF!</definedName>
    <definedName name="Funds_from_operations___control___nominal.ADDN2">#REF!</definedName>
    <definedName name="Funds_from_operations___control___nominal.BR">#REF!</definedName>
    <definedName name="Funds_from_operations___control___nominal.WN">#REF!</definedName>
    <definedName name="Funds_from_operations___control___nominal.WR">#REF!</definedName>
    <definedName name="Funds_from_operations___control___nominal.WWN">#REF!</definedName>
    <definedName name="Funds_from_operations___net_debt___Post_Fin_adj___Appointee">#REF!</definedName>
    <definedName name="Funds_from_operations___net_debt__Alternative____Appointee">#REF!</definedName>
    <definedName name="Funds_from_operations___net_debt__Alternative____Control.ADDN1">#REF!</definedName>
    <definedName name="Funds_from_operations___net_debt__Alternative____Control.ADDN2">#REF!</definedName>
    <definedName name="Funds_from_operations___net_debt__Alternative____Control.BR">#REF!</definedName>
    <definedName name="Funds_from_operations___net_debt__Alternative____Control.WN">#REF!</definedName>
    <definedName name="Funds_from_operations___net_debt__Alternative____Control.WR">#REF!</definedName>
    <definedName name="Funds_from_operations___net_debt__Alternative____Control.WWN">#REF!</definedName>
    <definedName name="Funds_from_operations___net_debt__Alternative____weighted_average___Appointee">#REF!</definedName>
    <definedName name="Funds_from_operations___net_debt__Ofwat____Appointee">#REF!</definedName>
    <definedName name="Funds_from_operations___net_debt__Ofwat____Control.ADDN1">#REF!</definedName>
    <definedName name="Funds_from_operations___net_debt__Ofwat____Control.ADDN2">#REF!</definedName>
    <definedName name="Funds_from_operations___net_debt__Ofwat____Control.BR">#REF!</definedName>
    <definedName name="Funds_from_operations___net_debt__Ofwat____Control.WN">#REF!</definedName>
    <definedName name="Funds_from_operations___net_debt__Ofwat____Control.WR">#REF!</definedName>
    <definedName name="Funds_from_operations___net_debt__Ofwat____Control.WWN">#REF!</definedName>
    <definedName name="Funds_from_operations___net_debt__Ofwat____Post_Fin_adj___Appointee">#REF!</definedName>
    <definedName name="Funds_from_operations___net_debt__Ofwat____weighted_average___Appointee">#REF!</definedName>
    <definedName name="Funds_from_operations___pre_interest___Appointee___nominal">#REF!</definedName>
    <definedName name="Funds_from_operations___pre_interest___less_RCV_run_off_and_excess_fast_money_and_IRE___Appointee___nominal">#REF!</definedName>
    <definedName name="Funds_from_operations___pre_interest___less_RCV_run_off_and_IRE_totex_adj___Appointee___nominal">#REF!</definedName>
    <definedName name="Funds_from_operations_pre_interest___control___nominal.ADDN1">#REF!</definedName>
    <definedName name="Funds_from_operations_pre_interest___control___nominal.ADDN2">#REF!</definedName>
    <definedName name="Funds_from_operations_pre_interest___control___nominal.BR">#REF!</definedName>
    <definedName name="Funds_from_operations_pre_interest___control___nominal.WN">#REF!</definedName>
    <definedName name="Funds_from_operations_pre_interest___control___nominal.WR">#REF!</definedName>
    <definedName name="Funds_from_operations_pre_interest___control___nominal.WWN">#REF!</definedName>
    <definedName name="Gearing___Appointee">#REF!</definedName>
    <definedName name="Gearing___Control.ADDN1">#REF!</definedName>
    <definedName name="Gearing___Control.ADDN2">#REF!</definedName>
    <definedName name="Gearing___Control.BR">#REF!</definedName>
    <definedName name="Gearing___Control.WN">#REF!</definedName>
    <definedName name="Gearing___Control.WR">#REF!</definedName>
    <definedName name="Gearing___Control.WWN">#REF!</definedName>
    <definedName name="Gearing___Post_Fin_adj___Appointee">#REF!</definedName>
    <definedName name="Gearing___weighted_average___Appointee">#REF!</definedName>
    <definedName name="Gearing___Wholesale">#REF!</definedName>
    <definedName name="Gearing_over_100____check">#REF!</definedName>
    <definedName name="Gearing_over_100____check_overall">#REF!</definedName>
    <definedName name="General" localSheetId="1">#REF!</definedName>
    <definedName name="General" localSheetId="8">#REF!</definedName>
    <definedName name="General" localSheetId="7">#REF!</definedName>
    <definedName name="General" localSheetId="0">#REF!</definedName>
    <definedName name="General" localSheetId="11">#REF!</definedName>
    <definedName name="General" localSheetId="6">#REF!</definedName>
    <definedName name="General" localSheetId="10">#REF!</definedName>
    <definedName name="General">#REF!</definedName>
    <definedName name="General1" localSheetId="1">#REF!</definedName>
    <definedName name="General1" localSheetId="8">#REF!</definedName>
    <definedName name="General1" localSheetId="7">#REF!</definedName>
    <definedName name="General1" localSheetId="0">#REF!</definedName>
    <definedName name="General1" localSheetId="11">#REF!</definedName>
    <definedName name="General1" localSheetId="6">#REF!</definedName>
    <definedName name="General1" localSheetId="10">#REF!</definedName>
    <definedName name="General1">#REF!</definedName>
    <definedName name="General2" localSheetId="1">#REF!</definedName>
    <definedName name="General2" localSheetId="8">#REF!</definedName>
    <definedName name="General2" localSheetId="7">#REF!</definedName>
    <definedName name="General2" localSheetId="0">#REF!</definedName>
    <definedName name="General2" localSheetId="11">#REF!</definedName>
    <definedName name="General2" localSheetId="6">#REF!</definedName>
    <definedName name="General2" localSheetId="10">#REF!</definedName>
    <definedName name="General2">#REF!</definedName>
    <definedName name="GEOG9703" localSheetId="1">#REF!</definedName>
    <definedName name="GEOG9703" localSheetId="8">#REF!</definedName>
    <definedName name="GEOG9703" localSheetId="7">#REF!</definedName>
    <definedName name="GEOG9703" localSheetId="0">#REF!</definedName>
    <definedName name="GEOG9703" localSheetId="11">#REF!</definedName>
    <definedName name="GEOG9703" localSheetId="6">#REF!</definedName>
    <definedName name="GEOG9703" localSheetId="10">#REF!</definedName>
    <definedName name="GEOG9703">#REF!</definedName>
    <definedName name="gfff" localSheetId="1" hidden="1">{"CHARGE",#N/A,FALSE,"401C11"}</definedName>
    <definedName name="gfff" localSheetId="2" hidden="1">{"CHARGE",#N/A,FALSE,"401C11"}</definedName>
    <definedName name="gfff" localSheetId="8" hidden="1">{"CHARGE",#N/A,FALSE,"401C11"}</definedName>
    <definedName name="gfff" localSheetId="7" hidden="1">{"CHARGE",#N/A,FALSE,"401C11"}</definedName>
    <definedName name="gfff" localSheetId="0" hidden="1">{"CHARGE",#N/A,FALSE,"401C11"}</definedName>
    <definedName name="gfff" localSheetId="11" hidden="1">{"CHARGE",#N/A,FALSE,"401C11"}</definedName>
    <definedName name="gfff" localSheetId="3" hidden="1">{"CHARGE",#N/A,FALSE,"401C11"}</definedName>
    <definedName name="gfff" localSheetId="6" hidden="1">{"CHARGE",#N/A,FALSE,"401C11"}</definedName>
    <definedName name="gfff" localSheetId="10" hidden="1">{"CHARGE",#N/A,FALSE,"401C11"}</definedName>
    <definedName name="gfff" localSheetId="9" hidden="1">{"CHARGE",#N/A,FALSE,"401C11"}</definedName>
    <definedName name="gfff" hidden="1">{"CHARGE",#N/A,FALSE,"401C11"}</definedName>
    <definedName name="GLOS" localSheetId="1">#REF!</definedName>
    <definedName name="GLOS" localSheetId="8">#REF!</definedName>
    <definedName name="GLOS" localSheetId="7">#REF!</definedName>
    <definedName name="GLOS" localSheetId="0">#REF!</definedName>
    <definedName name="GLOS" localSheetId="11">#REF!</definedName>
    <definedName name="GLOS" localSheetId="6">#REF!</definedName>
    <definedName name="GLOS" localSheetId="10">#REF!</definedName>
    <definedName name="GLOS">#REF!</definedName>
    <definedName name="Grants_and_contributions_price_control___real___ADDN1" localSheetId="1">#REF!</definedName>
    <definedName name="Grants_and_contributions_price_control___real___ADDN1">#REF!</definedName>
    <definedName name="Grants_and_contributions_price_control___real___ADDN2" localSheetId="1">#REF!</definedName>
    <definedName name="Grants_and_contributions_price_control___real___ADDN2">#REF!</definedName>
    <definedName name="Grants_and_contributions_price_control___real___BR">#REF!</definedName>
    <definedName name="Grants_and_contributions_price_control___real___WN">#REF!</definedName>
    <definedName name="Grants_and_contributions_price_control___real___WR">#REF!</definedName>
    <definedName name="Grants_and_contributions_price_control___real___WWN">#REF!</definedName>
    <definedName name="Grants_and_contributions_taxable_on_receipt__and_its_amortisation___nominal.ADDN1">#REF!</definedName>
    <definedName name="Grants_and_contributions_taxable_on_receipt__and_its_amortisation___nominal.ADDN2">#REF!</definedName>
    <definedName name="Grants_and_contributions_taxable_on_receipt__and_its_amortisation___nominal.BR">#REF!</definedName>
    <definedName name="Grants_and_contributions_taxable_on_receipt__and_its_amortisation___nominal.WN">#REF!</definedName>
    <definedName name="Grants_and_contributions_taxable_on_receipt__and_its_amortisation___nominal.WR">#REF!</definedName>
    <definedName name="Grants_and_contributions_taxable_on_receipt__and_its_amortisation___nominal.WWN">#REF!</definedName>
    <definedName name="Grants_and_contributions_taxable_on_receipt__and_its_amortisation___Post_financeability___control___nominal.ADDN1">#REF!</definedName>
    <definedName name="Grants_and_contributions_taxable_on_receipt__and_its_amortisation___Post_financeability___control___nominal.ADDN2">#REF!</definedName>
    <definedName name="Grants_and_contributions_taxable_on_receipt__and_its_amortisation___Post_financeability___control___nominal.BR">#REF!</definedName>
    <definedName name="Grants_and_contributions_taxable_on_receipt__and_its_amortisation___Post_financeability___control___nominal.WN">#REF!</definedName>
    <definedName name="Grants_and_contributions_taxable_on_receipt__and_its_amortisation___Post_financeability___control___nominal.WR">#REF!</definedName>
    <definedName name="Grants_and_contributions_taxable_on_receipt__and_its_amortisation___Post_financeability___control___nominal.WWN">#REF!</definedName>
    <definedName name="Grants_and_contributions_taxable_on_receipt__and_its_amortisation___Wholesale___nominal">#REF!</definedName>
    <definedName name="Graph_meterAR1_4" localSheetId="1">#REF!</definedName>
    <definedName name="Graph_meterAR1_4" localSheetId="0">#REF!</definedName>
    <definedName name="Graph_meterAR1_4">#REF!</definedName>
    <definedName name="gross" localSheetId="1" hidden="1">{"GROSS",#N/A,FALSE,"401C11"}</definedName>
    <definedName name="gross" localSheetId="2" hidden="1">{"GROSS",#N/A,FALSE,"401C11"}</definedName>
    <definedName name="gross" localSheetId="8" hidden="1">{"GROSS",#N/A,FALSE,"401C11"}</definedName>
    <definedName name="gross" localSheetId="7" hidden="1">{"GROSS",#N/A,FALSE,"401C11"}</definedName>
    <definedName name="gross" localSheetId="0" hidden="1">{"GROSS",#N/A,FALSE,"401C11"}</definedName>
    <definedName name="gross" localSheetId="11" hidden="1">{"GROSS",#N/A,FALSE,"401C11"}</definedName>
    <definedName name="gross" localSheetId="3" hidden="1">{"GROSS",#N/A,FALSE,"401C11"}</definedName>
    <definedName name="gross" localSheetId="6" hidden="1">{"GROSS",#N/A,FALSE,"401C11"}</definedName>
    <definedName name="gross" localSheetId="10" hidden="1">{"GROSS",#N/A,FALSE,"401C11"}</definedName>
    <definedName name="gross" localSheetId="9" hidden="1">{"GROSS",#N/A,FALSE,"401C11"}</definedName>
    <definedName name="gross" hidden="1">{"GROSS",#N/A,FALSE,"401C11"}</definedName>
    <definedName name="Gross_capital_expenditure___nominal.ADDN1">#REF!</definedName>
    <definedName name="Gross_capital_expenditure___nominal.ADDN2">#REF!</definedName>
    <definedName name="Gross_capital_expenditure___nominal.BR">#REF!</definedName>
    <definedName name="Gross_capital_expenditure___nominal.WN">#REF!</definedName>
    <definedName name="Gross_capital_expenditure___nominal.WR">#REF!</definedName>
    <definedName name="Gross_capital_expenditure___nominal.WWN">#REF!</definedName>
    <definedName name="Gross_Operating_expenditure___nominal.ADDN1">#REF!</definedName>
    <definedName name="Gross_Operating_expenditure___nominal.ADDN2">#REF!</definedName>
    <definedName name="Gross_Operating_expenditure___nominal.BR">#REF!</definedName>
    <definedName name="Gross_Operating_expenditure___nominal.WN">#REF!</definedName>
    <definedName name="Gross_Operating_expenditure___nominal.WR">#REF!</definedName>
    <definedName name="Gross_Operating_expenditure___nominal.WWN">#REF!</definedName>
    <definedName name="gross1" localSheetId="1" hidden="1">{"GROSS",#N/A,FALSE,"401C11"}</definedName>
    <definedName name="gross1" localSheetId="2" hidden="1">{"GROSS",#N/A,FALSE,"401C11"}</definedName>
    <definedName name="gross1" localSheetId="8" hidden="1">{"GROSS",#N/A,FALSE,"401C11"}</definedName>
    <definedName name="gross1" localSheetId="7" hidden="1">{"GROSS",#N/A,FALSE,"401C11"}</definedName>
    <definedName name="gross1" localSheetId="0" hidden="1">{"GROSS",#N/A,FALSE,"401C11"}</definedName>
    <definedName name="gross1" localSheetId="11" hidden="1">{"GROSS",#N/A,FALSE,"401C11"}</definedName>
    <definedName name="gross1" localSheetId="3" hidden="1">{"GROSS",#N/A,FALSE,"401C11"}</definedName>
    <definedName name="gross1" localSheetId="6" hidden="1">{"GROSS",#N/A,FALSE,"401C11"}</definedName>
    <definedName name="gross1" localSheetId="10" hidden="1">{"GROSS",#N/A,FALSE,"401C11"}</definedName>
    <definedName name="gross1" localSheetId="9" hidden="1">{"GROSS",#N/A,FALSE,"401C11"}</definedName>
    <definedName name="gross1" hidden="1">{"GROSS",#N/A,FALSE,"401C11"}</definedName>
    <definedName name="GTR_MAN" localSheetId="1">#REF!</definedName>
    <definedName name="GTR_MAN" localSheetId="8">#REF!</definedName>
    <definedName name="GTR_MAN" localSheetId="7">#REF!</definedName>
    <definedName name="GTR_MAN" localSheetId="0">#REF!</definedName>
    <definedName name="GTR_MAN" localSheetId="11">#REF!</definedName>
    <definedName name="GTR_MAN" localSheetId="6">#REF!</definedName>
    <definedName name="GTR_MAN" localSheetId="10">#REF!</definedName>
    <definedName name="GTR_MAN">#REF!</definedName>
    <definedName name="GWENT" localSheetId="1">#REF!</definedName>
    <definedName name="GWENT" localSheetId="8">#REF!</definedName>
    <definedName name="GWENT" localSheetId="7">#REF!</definedName>
    <definedName name="GWENT" localSheetId="0">#REF!</definedName>
    <definedName name="GWENT" localSheetId="11">#REF!</definedName>
    <definedName name="GWENT" localSheetId="6">#REF!</definedName>
    <definedName name="GWENT" localSheetId="10">#REF!</definedName>
    <definedName name="GWENT">#REF!</definedName>
    <definedName name="GWYNEDD" localSheetId="1">#REF!</definedName>
    <definedName name="GWYNEDD" localSheetId="8">#REF!</definedName>
    <definedName name="GWYNEDD" localSheetId="7">#REF!</definedName>
    <definedName name="GWYNEDD" localSheetId="0">#REF!</definedName>
    <definedName name="GWYNEDD" localSheetId="11">#REF!</definedName>
    <definedName name="GWYNEDD" localSheetId="6">#REF!</definedName>
    <definedName name="GWYNEDD" localSheetId="10">#REF!</definedName>
    <definedName name="GWYNEDD">#REF!</definedName>
    <definedName name="HANTS" localSheetId="1">#REF!</definedName>
    <definedName name="HANTS" localSheetId="8">#REF!</definedName>
    <definedName name="HANTS" localSheetId="7">#REF!</definedName>
    <definedName name="HANTS" localSheetId="0">#REF!</definedName>
    <definedName name="HANTS" localSheetId="11">#REF!</definedName>
    <definedName name="HANTS" localSheetId="6">#REF!</definedName>
    <definedName name="HANTS" localSheetId="10">#REF!</definedName>
    <definedName name="HANTS">#REF!</definedName>
    <definedName name="hasdfjklhklj" localSheetId="1" hidden="1">{"NET",#N/A,FALSE,"401C11"}</definedName>
    <definedName name="hasdfjklhklj" localSheetId="2" hidden="1">{"NET",#N/A,FALSE,"401C11"}</definedName>
    <definedName name="hasdfjklhklj" localSheetId="8" hidden="1">{"NET",#N/A,FALSE,"401C11"}</definedName>
    <definedName name="hasdfjklhklj" localSheetId="7" hidden="1">{"NET",#N/A,FALSE,"401C11"}</definedName>
    <definedName name="hasdfjklhklj" localSheetId="0" hidden="1">{"NET",#N/A,FALSE,"401C11"}</definedName>
    <definedName name="hasdfjklhklj" localSheetId="11" hidden="1">{"NET",#N/A,FALSE,"401C11"}</definedName>
    <definedName name="hasdfjklhklj" localSheetId="3" hidden="1">{"NET",#N/A,FALSE,"401C11"}</definedName>
    <definedName name="hasdfjklhklj" localSheetId="6" hidden="1">{"NET",#N/A,FALSE,"401C11"}</definedName>
    <definedName name="hasdfjklhklj" localSheetId="10" hidden="1">{"NET",#N/A,FALSE,"401C11"}</definedName>
    <definedName name="hasdfjklhklj" localSheetId="9" hidden="1">{"NET",#N/A,FALSE,"401C11"}</definedName>
    <definedName name="hasdfjklhklj" hidden="1">{"NET",#N/A,FALSE,"401C11"}</definedName>
    <definedName name="Headroom___Business___nominal">#REF!</definedName>
    <definedName name="Headroom___Residential___nominal">#REF!</definedName>
    <definedName name="help" localSheetId="1" hidden="1">{"CHARGE",#N/A,FALSE,"401C11"}</definedName>
    <definedName name="help" localSheetId="2" hidden="1">{"CHARGE",#N/A,FALSE,"401C11"}</definedName>
    <definedName name="help" localSheetId="8" hidden="1">{"CHARGE",#N/A,FALSE,"401C11"}</definedName>
    <definedName name="help" localSheetId="7" hidden="1">{"CHARGE",#N/A,FALSE,"401C11"}</definedName>
    <definedName name="help" localSheetId="0" hidden="1">{"CHARGE",#N/A,FALSE,"401C11"}</definedName>
    <definedName name="help" localSheetId="11" hidden="1">{"CHARGE",#N/A,FALSE,"401C11"}</definedName>
    <definedName name="help" localSheetId="3" hidden="1">{"CHARGE",#N/A,FALSE,"401C11"}</definedName>
    <definedName name="help" localSheetId="6" hidden="1">{"CHARGE",#N/A,FALSE,"401C11"}</definedName>
    <definedName name="help" localSheetId="10" hidden="1">{"CHARGE",#N/A,FALSE,"401C11"}</definedName>
    <definedName name="help" localSheetId="9" hidden="1">{"CHARGE",#N/A,FALSE,"401C11"}</definedName>
    <definedName name="help" hidden="1">{"CHARGE",#N/A,FALSE,"401C11"}</definedName>
    <definedName name="HEREFORD_W" localSheetId="1">#REF!</definedName>
    <definedName name="HEREFORD_W" localSheetId="8">#REF!</definedName>
    <definedName name="HEREFORD_W" localSheetId="7">#REF!</definedName>
    <definedName name="HEREFORD_W" localSheetId="0">#REF!</definedName>
    <definedName name="HEREFORD_W" localSheetId="11">#REF!</definedName>
    <definedName name="HEREFORD_W" localSheetId="6">#REF!</definedName>
    <definedName name="HEREFORD_W" localSheetId="10">#REF!</definedName>
    <definedName name="HEREFORD_W">#REF!</definedName>
    <definedName name="HERTS" localSheetId="1">#REF!</definedName>
    <definedName name="HERTS" localSheetId="8">#REF!</definedName>
    <definedName name="HERTS" localSheetId="7">#REF!</definedName>
    <definedName name="HERTS" localSheetId="0">#REF!</definedName>
    <definedName name="HERTS" localSheetId="11">#REF!</definedName>
    <definedName name="HERTS" localSheetId="6">#REF!</definedName>
    <definedName name="HERTS" localSheetId="10">#REF!</definedName>
    <definedName name="HERTS">#REF!</definedName>
    <definedName name="hghghhj" localSheetId="1" hidden="1">{"CHARGE",#N/A,FALSE,"401C11"}</definedName>
    <definedName name="hghghhj" localSheetId="2" hidden="1">{"CHARGE",#N/A,FALSE,"401C11"}</definedName>
    <definedName name="hghghhj" localSheetId="8" hidden="1">{"CHARGE",#N/A,FALSE,"401C11"}</definedName>
    <definedName name="hghghhj" localSheetId="7" hidden="1">{"CHARGE",#N/A,FALSE,"401C11"}</definedName>
    <definedName name="hghghhj" localSheetId="0" hidden="1">{"CHARGE",#N/A,FALSE,"401C11"}</definedName>
    <definedName name="hghghhj" localSheetId="11" hidden="1">{"CHARGE",#N/A,FALSE,"401C11"}</definedName>
    <definedName name="hghghhj" localSheetId="3" hidden="1">{"CHARGE",#N/A,FALSE,"401C11"}</definedName>
    <definedName name="hghghhj" localSheetId="6" hidden="1">{"CHARGE",#N/A,FALSE,"401C11"}</definedName>
    <definedName name="hghghhj" localSheetId="10" hidden="1">{"CHARGE",#N/A,FALSE,"401C11"}</definedName>
    <definedName name="hghghhj" localSheetId="9" hidden="1">{"CHARGE",#N/A,FALSE,"401C11"}</definedName>
    <definedName name="hghghhj" hidden="1">{"CHARGE",#N/A,FALSE,"401C11"}</definedName>
    <definedName name="Households_connected___bill_module">#REF!</definedName>
    <definedName name="Households_connected_for_single_service___Bill_module">#REF!</definedName>
    <definedName name="Households_connected_for_water_and_sewerage____bill_module">#REF!</definedName>
    <definedName name="HTML_CodePage" hidden="1">1252</definedName>
    <definedName name="HTML_Control" localSheetId="1" hidden="1">{"'Trust by name'!$A$6:$E$350","'Trust by name'!$A$1:$D$348"}</definedName>
    <definedName name="HTML_Control" localSheetId="2" hidden="1">{"'Trust by name'!$A$6:$E$350","'Trust by name'!$A$1:$D$348"}</definedName>
    <definedName name="HTML_Control" localSheetId="8" hidden="1">{"'Trust by name'!$A$6:$E$350","'Trust by name'!$A$1:$D$348"}</definedName>
    <definedName name="HTML_Control" localSheetId="7" hidden="1">{"'Trust by name'!$A$6:$E$350","'Trust by name'!$A$1:$D$348"}</definedName>
    <definedName name="HTML_Control" localSheetId="0" hidden="1">{"'Trust by name'!$A$6:$E$350","'Trust by name'!$A$1:$D$348"}</definedName>
    <definedName name="HTML_Control" localSheetId="11" hidden="1">{"'Trust by name'!$A$6:$E$350","'Trust by name'!$A$1:$D$348"}</definedName>
    <definedName name="HTML_Control" localSheetId="3" hidden="1">{"'Trust by name'!$A$6:$E$350","'Trust by name'!$A$1:$D$348"}</definedName>
    <definedName name="HTML_Control" localSheetId="6" hidden="1">{"'Trust by name'!$A$6:$E$350","'Trust by name'!$A$1:$D$348"}</definedName>
    <definedName name="HTML_Control" localSheetId="10" hidden="1">{"'Trust by name'!$A$6:$E$350","'Trust by name'!$A$1:$D$348"}</definedName>
    <definedName name="HTML_Control" localSheetId="9" hidden="1">{"'Trust by name'!$A$6:$E$350","'Trust by name'!$A$1:$D$348"}</definedName>
    <definedName name="HTML_Control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HUMBERSIDE" localSheetId="1">#REF!</definedName>
    <definedName name="HUMBERSIDE" localSheetId="8">#REF!</definedName>
    <definedName name="HUMBERSIDE" localSheetId="7">#REF!</definedName>
    <definedName name="HUMBERSIDE" localSheetId="0">#REF!</definedName>
    <definedName name="HUMBERSIDE" localSheetId="11">#REF!</definedName>
    <definedName name="HUMBERSIDE" localSheetId="6">#REF!</definedName>
    <definedName name="HUMBERSIDE" localSheetId="10">#REF!</definedName>
    <definedName name="HUMBERSIDE">#REF!</definedName>
    <definedName name="I_OF_WIGHT" localSheetId="1">#REF!</definedName>
    <definedName name="I_OF_WIGHT" localSheetId="8">#REF!</definedName>
    <definedName name="I_OF_WIGHT" localSheetId="7">#REF!</definedName>
    <definedName name="I_OF_WIGHT" localSheetId="0">#REF!</definedName>
    <definedName name="I_OF_WIGHT" localSheetId="11">#REF!</definedName>
    <definedName name="I_OF_WIGHT" localSheetId="6">#REF!</definedName>
    <definedName name="I_OF_WIGHT" localSheetId="10">#REF!</definedName>
    <definedName name="I_OF_WIGHT">#REF!</definedName>
    <definedName name="ILD_check__.ADDN1">#REF!</definedName>
    <definedName name="ILD_check__.ADDN2">#REF!</definedName>
    <definedName name="ILD_check__.BR">#REF!</definedName>
    <definedName name="ILD_check__.WN">#REF!</definedName>
    <definedName name="ILD_check__.WR">#REF!</definedName>
    <definedName name="ILD_check__.WWN">#REF!</definedName>
    <definedName name="Impact_of_re_profiling_of_allowed_revenue___nominal.ADDN1">#REF!</definedName>
    <definedName name="Impact_of_re_profiling_of_allowed_revenue___nominal.ADDN2">#REF!</definedName>
    <definedName name="Impact_of_re_profiling_of_allowed_revenue___nominal.BR">#REF!</definedName>
    <definedName name="Impact_of_re_profiling_of_allowed_revenue___nominal.WN">#REF!</definedName>
    <definedName name="Impact_of_re_profiling_of_allowed_revenue___nominal.WR">#REF!</definedName>
    <definedName name="Impact_of_re_profiling_of_allowed_revenue___nominal.WWN">#REF!</definedName>
    <definedName name="Impact_of_re_profiling_of_allowed_revenue___real.ADDN1">#REF!</definedName>
    <definedName name="Impact_of_re_profiling_of_allowed_revenue___real.ADDN2">#REF!</definedName>
    <definedName name="Impact_of_re_profiling_of_allowed_revenue___real.BR">#REF!</definedName>
    <definedName name="Impact_of_re_profiling_of_allowed_revenue___real.WN">#REF!</definedName>
    <definedName name="Impact_of_re_profiling_of_allowed_revenue___real.WR">#REF!</definedName>
    <definedName name="Impact_of_re_profiling_of_allowed_revenue___real.WWN">#REF!</definedName>
    <definedName name="Include_accumulated_depreciation_in_financial_model">#REF!</definedName>
    <definedName name="Increase____decrease__in_cash___Appointee___nominal">#REF!</definedName>
    <definedName name="Index_linked_debt_indexation___Appointee___nominal">#REF!</definedName>
    <definedName name="Index_linked_debt_indexation___Appointee___nominal.NEG">#REF!</definedName>
    <definedName name="Index_linked_debt_indexation___wholesale___nominal">#REF!</definedName>
    <definedName name="Index_linked_debt_indexation___wholesale___nominal_POS">#REF!</definedName>
    <definedName name="Indexation_on_2020_25_RCV___nominal.ADDN1">#REF!</definedName>
    <definedName name="Indexation_on_2020_25_RCV___nominal.ADDN2">#REF!</definedName>
    <definedName name="Indexation_on_2020_25_RCV___nominal.BR">#REF!</definedName>
    <definedName name="Indexation_on_2020_25_RCV___nominal.WN">#REF!</definedName>
    <definedName name="Indexation_on_2020_25_RCV___nominal.WR">#REF!</definedName>
    <definedName name="Indexation_on_2020_25_RCV___nominal.WWN">#REF!</definedName>
    <definedName name="Indexation_on_Post_2025_RCV___nominal.ADDN1">#REF!</definedName>
    <definedName name="Indexation_on_Post_2025_RCV___nominal.ADDN2">#REF!</definedName>
    <definedName name="Indexation_on_Post_2025_RCV___nominal.BR">#REF!</definedName>
    <definedName name="Indexation_on_Post_2025_RCV___nominal.WN">#REF!</definedName>
    <definedName name="Indexation_on_Post_2025_RCV___nominal.WR">#REF!</definedName>
    <definedName name="Indexation_on_Post_2025_RCV___nominal.WWN">#REF!</definedName>
    <definedName name="Indexation_on_Pre_2020_RCV___nominal.ADDN1">#REF!</definedName>
    <definedName name="Indexation_on_Pre_2020_RCV___nominal.ADDN2">#REF!</definedName>
    <definedName name="Indexation_on_Pre_2020_RCV___nominal.BR">#REF!</definedName>
    <definedName name="Indexation_on_Pre_2020_RCV___nominal.WN">#REF!</definedName>
    <definedName name="Indexation_on_Pre_2020_RCV___nominal.WR">#REF!</definedName>
    <definedName name="Indexation_on_Pre_2020_RCV___nominal.WWN">#REF!</definedName>
    <definedName name="Indexation_on_RCV___nominal.ADDN1">#REF!</definedName>
    <definedName name="Indexation_on_RCV___nominal.ADDN2">#REF!</definedName>
    <definedName name="Indexation_on_RCV___nominal.BR">#REF!</definedName>
    <definedName name="Indexation_on_RCV___nominal.WN">#REF!</definedName>
    <definedName name="Indexation_on_RCV___nominal.WR">#REF!</definedName>
    <definedName name="Indexation_on_RCV___nominal.WWN">#REF!</definedName>
    <definedName name="Indexation_on_RCV___Wholesale___nominal">#REF!</definedName>
    <definedName name="Industrytransition" localSheetId="1">#REF!</definedName>
    <definedName name="Industrytransition" localSheetId="0">#REF!</definedName>
    <definedName name="Industrytransition">#REF!</definedName>
    <definedName name="Innovation___Water_efficiency_funding___real.ADDN1">#REF!</definedName>
    <definedName name="Innovation___Water_efficiency_funding___real.ADDN2">#REF!</definedName>
    <definedName name="Innovation___Water_efficiency_funding___real.BR">#REF!</definedName>
    <definedName name="Innovation___Water_efficiency_funding___real.WN">#REF!</definedName>
    <definedName name="Innovation___Water_efficiency_funding___real.WR">#REF!</definedName>
    <definedName name="Innovation___Water_efficiency_funding___real.WWN">#REF!</definedName>
    <definedName name="Intangible_asset_and_investments_balance___control___nominal.ADDN1">#REF!</definedName>
    <definedName name="Intangible_asset_and_investments_balance___control___nominal.ADDN1.BEG">#REF!</definedName>
    <definedName name="Intangible_asset_and_investments_balance___control___nominal.ADDN2">#REF!</definedName>
    <definedName name="Intangible_asset_and_investments_balance___control___nominal.ADDN2.BEG">#REF!</definedName>
    <definedName name="Intangible_asset_and_investments_balance___control___nominal.BR">#REF!</definedName>
    <definedName name="Intangible_asset_and_investments_balance___control___nominal.BR.BEG">#REF!</definedName>
    <definedName name="Intangible_asset_and_investments_balance___control___nominal.WN">#REF!</definedName>
    <definedName name="Intangible_asset_and_investments_balance___control___nominal.WN.BEG">#REF!</definedName>
    <definedName name="Intangible_asset_and_investments_balance___control___nominal.WR">#REF!</definedName>
    <definedName name="Intangible_asset_and_investments_balance___control___nominal.WR.BEG">#REF!</definedName>
    <definedName name="Intangible_asset_and_investments_balance___control___nominal.WWN">#REF!</definedName>
    <definedName name="Intangible_asset_and_investments_balance___control___nominal.WWN.BEG">#REF!</definedName>
    <definedName name="Intangible_asset_and_investments_balance___Wholesale___nominal">#REF!</definedName>
    <definedName name="Intangible_assets___investments_balance___Appointee___nominal">#REF!</definedName>
    <definedName name="Interest_associated_with_post_financeability_revenue___nominal.ADDN1">#REF!</definedName>
    <definedName name="Interest_associated_with_post_financeability_revenue___nominal.ADDN2">#REF!</definedName>
    <definedName name="Interest_associated_with_post_financeability_revenue___nominal.BR">#REF!</definedName>
    <definedName name="Interest_associated_with_post_financeability_revenue___nominal.WN">#REF!</definedName>
    <definedName name="Interest_associated_with_post_financeability_revenue___nominal.WR">#REF!</definedName>
    <definedName name="Interest_associated_with_post_financeability_revenue___nominal.WWN">#REF!</definedName>
    <definedName name="Interest_associated_with_post_financeability_tax_revenue___nominal.ADDN1">#REF!</definedName>
    <definedName name="Interest_associated_with_post_financeability_tax_revenue___nominal.ADDN2">#REF!</definedName>
    <definedName name="Interest_associated_with_post_financeability_tax_revenue___nominal.BR">#REF!</definedName>
    <definedName name="Interest_associated_with_post_financeability_tax_revenue___nominal.WN">#REF!</definedName>
    <definedName name="Interest_associated_with_post_financeability_tax_revenue___nominal.WR">#REF!</definedName>
    <definedName name="Interest_associated_with_post_financeability_tax_revenue___nominal.WWN">#REF!</definedName>
    <definedName name="Interest_associated_with_tax_opening_balance___nominal.ADDN1">#REF!</definedName>
    <definedName name="Interest_associated_with_tax_opening_balance___nominal.ADDN2">#REF!</definedName>
    <definedName name="Interest_associated_with_tax_opening_balance___nominal.BR">#REF!</definedName>
    <definedName name="Interest_associated_with_tax_opening_balance___nominal.WN">#REF!</definedName>
    <definedName name="Interest_associated_with_tax_opening_balance___nominal.WR">#REF!</definedName>
    <definedName name="Interest_associated_with_tax_opening_balance___nominal.WWN">#REF!</definedName>
    <definedName name="Interest_calculation_adjustment_for_mid_year_cashflows">#REF!</definedName>
    <definedName name="Interest_for_change_in_gearing___control___nominal.ADDN1">#REF!</definedName>
    <definedName name="Interest_for_change_in_gearing___control___nominal.ADDN2">#REF!</definedName>
    <definedName name="Interest_for_change_in_gearing___control___nominal.BR">#REF!</definedName>
    <definedName name="Interest_for_change_in_gearing___control___nominal.WN">#REF!</definedName>
    <definedName name="Interest_for_change_in_gearing___control___nominal.WR">#REF!</definedName>
    <definedName name="Interest_for_change_in_gearing___control___nominal.WWN">#REF!</definedName>
    <definedName name="Interest_income___expense__excl._indexation_of_index_linked_loans___Appointee___nominal">#REF!</definedName>
    <definedName name="Interest_income___expense__excl._indexation_of_index_linked_loans___Appointee___POS___nominal">#REF!</definedName>
    <definedName name="Interest_income___expense__excl._indexation_of_index_linked_loans___control___nominal.ADDN1">#REF!</definedName>
    <definedName name="Interest_income___expense__excl._indexation_of_index_linked_loans___control___nominal.ADDN2">#REF!</definedName>
    <definedName name="Interest_income___expense__excl._indexation_of_index_linked_loans___control___nominal.BR">#REF!</definedName>
    <definedName name="Interest_income___expense__excl._indexation_of_index_linked_loans___control___nominal.WN">#REF!</definedName>
    <definedName name="Interest_income___expense__excl._indexation_of_index_linked_loans___control___nominal.WR">#REF!</definedName>
    <definedName name="Interest_income___expense__excl._indexation_of_index_linked_loans___control___nominal.WWN">#REF!</definedName>
    <definedName name="Interest_income___expense__excl._indexation_of_index_linked_loans___control___POS___nominal.ADDN1">#REF!</definedName>
    <definedName name="Interest_income___expense__excl._indexation_of_index_linked_loans___control___POS___nominal.ADDN2">#REF!</definedName>
    <definedName name="Interest_income___expense__excl._indexation_of_index_linked_loans___control___POS___nominal.BR">#REF!</definedName>
    <definedName name="Interest_income___expense__excl._indexation_of_index_linked_loans___control___POS___nominal.WN">#REF!</definedName>
    <definedName name="Interest_income___expense__excl._indexation_of_index_linked_loans___control___POS___nominal.WR">#REF!</definedName>
    <definedName name="Interest_income___expense__excl._indexation_of_index_linked_loans___control___POS___nominal.WWN">#REF!</definedName>
    <definedName name="Interest_income___expense__excl._indexation_of_index_linked_loans___Retail___nominal">#REF!</definedName>
    <definedName name="Interest_income___expense__excl._indexation_of_index_linked_loans___wholesale">#REF!</definedName>
    <definedName name="Interest_income___expense__excl._indexation_of_index_linked_loans___Wholesale___nominal">#REF!</definedName>
    <definedName name="Interest_on_allowed_revenue_from_tax_charge___control___nominal.ADDN1">#REF!</definedName>
    <definedName name="Interest_on_allowed_revenue_from_tax_charge___control___nominal.ADDN2">#REF!</definedName>
    <definedName name="Interest_on_allowed_revenue_from_tax_charge___control___nominal.BR">#REF!</definedName>
    <definedName name="Interest_on_allowed_revenue_from_tax_charge___control___nominal.WN">#REF!</definedName>
    <definedName name="Interest_on_allowed_revenue_from_tax_charge___control___nominal.WR">#REF!</definedName>
    <definedName name="Interest_on_allowed_revenue_from_tax_charge___control___nominal.WWN">#REF!</definedName>
    <definedName name="Interest_on_cash_bf_and_cash_movement___control___nominal.ADDN1">#REF!</definedName>
    <definedName name="Interest_on_cash_bf_and_cash_movement___control___nominal.ADDN2">#REF!</definedName>
    <definedName name="Interest_on_cash_bf_and_cash_movement___control___nominal.BR">#REF!</definedName>
    <definedName name="Interest_on_cash_bf_and_cash_movement___control___nominal.WN">#REF!</definedName>
    <definedName name="Interest_on_cash_bf_and_cash_movement___control___nominal.WR">#REF!</definedName>
    <definedName name="Interest_on_cash_bf_and_cash_movement___control___nominal.WWN">#REF!</definedName>
    <definedName name="Interest_on_cash_bf_and_cash_movement___wholesale___nominal">#REF!</definedName>
    <definedName name="Interest_on_cash_bf_and_cash_movement_from_change_in_net_debt___control___nominal.ADDN1">#REF!</definedName>
    <definedName name="Interest_on_cash_bf_and_cash_movement_from_change_in_net_debt___control___nominal.ADDN2">#REF!</definedName>
    <definedName name="Interest_on_cash_bf_and_cash_movement_from_change_in_net_debt___control___nominal.BR">#REF!</definedName>
    <definedName name="Interest_on_cash_bf_and_cash_movement_from_change_in_net_debt___control___nominal.WN">#REF!</definedName>
    <definedName name="Interest_on_cash_bf_and_cash_movement_from_change_in_net_debt___control___nominal.WR">#REF!</definedName>
    <definedName name="Interest_on_cash_bf_and_cash_movement_from_change_in_net_debt___control___nominal.WWN">#REF!</definedName>
    <definedName name="Interest_on_cash_bf_and_cash_movement_from_dividend_effect___control___nominal.ADDN1">#REF!</definedName>
    <definedName name="Interest_on_cash_bf_and_cash_movement_from_dividend_effect___control___nominal.ADDN2">#REF!</definedName>
    <definedName name="Interest_on_cash_bf_and_cash_movement_from_dividend_effect___control___nominal.BR">#REF!</definedName>
    <definedName name="Interest_on_cash_bf_and_cash_movement_from_dividend_effect___control___nominal.WN">#REF!</definedName>
    <definedName name="Interest_on_cash_bf_and_cash_movement_from_dividend_effect___control___nominal.WR">#REF!</definedName>
    <definedName name="Interest_on_cash_bf_and_cash_movement_from_dividend_effect___control___nominal.WWN">#REF!</definedName>
    <definedName name="Interest_on_cash_bf_and_cash_movement_from_tax_effect___wholesale___nominal.ADDN1">#REF!</definedName>
    <definedName name="Interest_on_cash_bf_and_cash_movement_from_tax_effect___wholesale___nominal.ADDN2">#REF!</definedName>
    <definedName name="Interest_on_cash_bf_and_cash_movement_from_tax_effect___wholesale___nominal.BR">#REF!</definedName>
    <definedName name="Interest_on_cash_bf_and_cash_movement_from_tax_effect___wholesale___nominal.WN">#REF!</definedName>
    <definedName name="Interest_on_cash_bf_and_cash_movement_from_tax_effect___wholesale___nominal.WR">#REF!</definedName>
    <definedName name="Interest_on_cash_bf_and_cash_movement_from_tax_effect___wholesale___nominal.WWN">#REF!</definedName>
    <definedName name="Interest_on_cash_bf_and_cash_movement_from_tax_effect___wholesale___nominal___POS.ADDN1">#REF!</definedName>
    <definedName name="Interest_on_cash_bf_and_cash_movement_from_tax_effect___wholesale___nominal___POS.ADDN2">#REF!</definedName>
    <definedName name="Interest_on_cash_bf_and_cash_movement_from_tax_effect___wholesale___nominal___POS.BR">#REF!</definedName>
    <definedName name="Interest_on_cash_bf_and_cash_movement_from_tax_effect___wholesale___nominal___POS.WN">#REF!</definedName>
    <definedName name="Interest_on_cash_bf_and_cash_movement_from_tax_effect___wholesale___nominal___POS.WR">#REF!</definedName>
    <definedName name="Interest_on_cash_bf_and_cash_movement_from_tax_effect___wholesale___nominal___POS.WWN">#REF!</definedName>
    <definedName name="Interest_on_change_in_net_debt___control___nominal.ADDN1">#REF!</definedName>
    <definedName name="Interest_on_change_in_net_debt___control___nominal.ADDN2">#REF!</definedName>
    <definedName name="Interest_on_change_in_net_debt___control___nominal.BR">#REF!</definedName>
    <definedName name="Interest_on_change_in_net_debt___control___nominal.WN">#REF!</definedName>
    <definedName name="Interest_on_change_in_net_debt___control___nominal.WR">#REF!</definedName>
    <definedName name="Interest_on_change_in_net_debt___control___nominal.WWN">#REF!</definedName>
    <definedName name="Interest_on_change_in_net_debt_cash_balance___control___nominal.ADDN1">#REF!</definedName>
    <definedName name="Interest_on_change_in_net_debt_cash_balance___control___nominal.ADDN1.BEG">#REF!</definedName>
    <definedName name="Interest_on_change_in_net_debt_cash_balance___control___nominal.ADDN2">#REF!</definedName>
    <definedName name="Interest_on_change_in_net_debt_cash_balance___control___nominal.ADDN2.BEG">#REF!</definedName>
    <definedName name="Interest_on_change_in_net_debt_cash_balance___control___nominal.BR">#REF!</definedName>
    <definedName name="Interest_on_change_in_net_debt_cash_balance___control___nominal.BR.BEG">#REF!</definedName>
    <definedName name="Interest_on_change_in_net_debt_cash_balance___control___nominal.WN">#REF!</definedName>
    <definedName name="Interest_on_change_in_net_debt_cash_balance___control___nominal.WN.BEG">#REF!</definedName>
    <definedName name="Interest_on_change_in_net_debt_cash_balance___control___nominal.WR">#REF!</definedName>
    <definedName name="Interest_on_change_in_net_debt_cash_balance___control___nominal.WR.BEG">#REF!</definedName>
    <definedName name="Interest_on_change_in_net_debt_cash_balance___control___nominal.WWN">#REF!</definedName>
    <definedName name="Interest_on_change_in_net_debt_cash_balance___control___nominal.WWN.BEG">#REF!</definedName>
    <definedName name="Interest_on_fixed_rate_loans___control___nominal.ADDN1">#REF!</definedName>
    <definedName name="Interest_on_fixed_rate_loans___control___nominal.ADDN2">#REF!</definedName>
    <definedName name="Interest_on_fixed_rate_loans___control___nominal.BR">#REF!</definedName>
    <definedName name="Interest_on_fixed_rate_loans___control___nominal.WN">#REF!</definedName>
    <definedName name="Interest_on_fixed_rate_loans___control___nominal.WR">#REF!</definedName>
    <definedName name="Interest_on_fixed_rate_loans___control___nominal.WWN">#REF!</definedName>
    <definedName name="Interest_on_interim_dividend_from_growth_method__control___nominal.ADDN1">#REF!</definedName>
    <definedName name="Interest_on_interim_dividend_from_growth_method__control___nominal.ADDN2">#REF!</definedName>
    <definedName name="Interest_on_interim_dividend_from_growth_method__control___nominal.BR">#REF!</definedName>
    <definedName name="Interest_on_interim_dividend_from_growth_method__control___nominal.WN">#REF!</definedName>
    <definedName name="Interest_on_interim_dividend_from_growth_method__control___nominal.WR">#REF!</definedName>
    <definedName name="Interest_on_interim_dividend_from_growth_method__control___nominal.WWN">#REF!</definedName>
    <definedName name="Interest_rate___tax_charge_flag.ADDN1">#REF!</definedName>
    <definedName name="Interest_rate___tax_charge_flag.ADDN2">#REF!</definedName>
    <definedName name="Interest_rate___tax_charge_flag.BR">#REF!</definedName>
    <definedName name="Interest_rate___tax_charge_flag.WN">#REF!</definedName>
    <definedName name="Interest_rate___tax_charge_flag.WR">#REF!</definedName>
    <definedName name="Interest_rate___tax_charge_flag.WWN">#REF!</definedName>
    <definedName name="Interest_received__cost___for_Receivables_and_Retail_Service_Opex____Business___nominal">#REF!</definedName>
    <definedName name="Interest_received__cost___for_Receivables_and_Retail_Service_Opex____Residential___nominal">#REF!</definedName>
    <definedName name="Interim_dividend_paid___control___nominal.ADDN1">#REF!</definedName>
    <definedName name="Interim_dividend_paid___control___nominal.ADDN2">#REF!</definedName>
    <definedName name="Interim_dividend_paid___control___nominal.BR">#REF!</definedName>
    <definedName name="Interim_dividend_paid___control___nominal.WN">#REF!</definedName>
    <definedName name="Interim_dividend_paid___control___nominal.WR">#REF!</definedName>
    <definedName name="Interim_dividend_paid___control___nominal.WWN">#REF!</definedName>
    <definedName name="interpretation" localSheetId="1">#REF!</definedName>
    <definedName name="interpretation" localSheetId="0">#REF!</definedName>
    <definedName name="interpretation">#REF!</definedName>
    <definedName name="Inventories_balance___Appointee___nominal">#REF!</definedName>
    <definedName name="Inventories_balance___Appointee___nominal.BEG">#REF!</definedName>
    <definedName name="Inventories_balance___Wholesale___nominal">#REF!</definedName>
    <definedName name="Investment_in_other_non_current_assets___Appointee___nominal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80019595006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41366.3748958333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RCSC" localSheetId="1">#REF!</definedName>
    <definedName name="IRCSC" localSheetId="0">#REF!</definedName>
    <definedName name="IRCSC">#REF!</definedName>
    <definedName name="IRCSDD" localSheetId="1">#REF!</definedName>
    <definedName name="IRCSDD" localSheetId="0">#REF!</definedName>
    <definedName name="IRCSDD">#REF!</definedName>
    <definedName name="IRCSDT" localSheetId="1">#REF!</definedName>
    <definedName name="IRCSDT" localSheetId="0">#REF!</definedName>
    <definedName name="IRCSDT">#REF!</definedName>
    <definedName name="IRCST" localSheetId="1">#REF!</definedName>
    <definedName name="IRCST" localSheetId="0">#REF!</definedName>
    <definedName name="IRCST">#REF!</definedName>
    <definedName name="IRCTWD" localSheetId="1">#REF!</definedName>
    <definedName name="IRCTWD" localSheetId="0">#REF!</definedName>
    <definedName name="IRCTWD">#REF!</definedName>
    <definedName name="IRCWD" localSheetId="1">#REF!</definedName>
    <definedName name="IRCWD" localSheetId="0">#REF!</definedName>
    <definedName name="IRCWD">#REF!</definedName>
    <definedName name="IRCWR" localSheetId="1">#REF!</definedName>
    <definedName name="IRCWR" localSheetId="0">#REF!</definedName>
    <definedName name="IRCWR">#REF!</definedName>
    <definedName name="IRCWT" localSheetId="1">#REF!</definedName>
    <definedName name="IRCWT" localSheetId="0">#REF!</definedName>
    <definedName name="IRCWT">#REF!</definedName>
    <definedName name="IRE_totex_adjustment_for_ACICR__Ofwat____Appointee___real" localSheetId="1">#REF!</definedName>
    <definedName name="IRE_totex_adjustment_for_ACICR__Ofwat____Appointee___real">#REF!</definedName>
    <definedName name="IRE_totex_adjustment_for_ACICR__Ofwat____nominal" localSheetId="1">#REF!</definedName>
    <definedName name="IRE_totex_adjustment_for_ACICR__Ofwat____nominal">#REF!</definedName>
    <definedName name="JFELL" localSheetId="1" hidden="1">#REF!</definedName>
    <definedName name="JFELL" localSheetId="2" hidden="1">#REF!</definedName>
    <definedName name="JFELL" localSheetId="8" hidden="1">#REF!</definedName>
    <definedName name="JFELL" localSheetId="7" hidden="1">#REF!</definedName>
    <definedName name="JFELL" localSheetId="0" hidden="1">#REF!</definedName>
    <definedName name="JFELL" localSheetId="11" hidden="1">#REF!</definedName>
    <definedName name="JFELL" localSheetId="6" hidden="1">#REF!</definedName>
    <definedName name="JFELL" localSheetId="10" hidden="1">#REF!</definedName>
    <definedName name="JFELL" hidden="1">#REF!</definedName>
    <definedName name="Joint_Retail_income___real">#REF!</definedName>
    <definedName name="KENT" localSheetId="1">#REF!</definedName>
    <definedName name="KENT" localSheetId="8">#REF!</definedName>
    <definedName name="KENT" localSheetId="7">#REF!</definedName>
    <definedName name="KENT" localSheetId="0">#REF!</definedName>
    <definedName name="KENT" localSheetId="11">#REF!</definedName>
    <definedName name="KENT" localSheetId="6">#REF!</definedName>
    <definedName name="KENT" localSheetId="10">#REF!</definedName>
    <definedName name="KENT">#REF!</definedName>
    <definedName name="Label">#REF!</definedName>
    <definedName name="LANCS" localSheetId="1">#REF!</definedName>
    <definedName name="LANCS" localSheetId="8">#REF!</definedName>
    <definedName name="LANCS" localSheetId="7">#REF!</definedName>
    <definedName name="LANCS" localSheetId="0">#REF!</definedName>
    <definedName name="LANCS" localSheetId="11">#REF!</definedName>
    <definedName name="LANCS" localSheetId="6">#REF!</definedName>
    <definedName name="LANCS" localSheetId="10">#REF!</definedName>
    <definedName name="LANCS">#REF!</definedName>
    <definedName name="Last_pre_forecast_period_flag">#REF!</definedName>
    <definedName name="Last_pre_forecast_period_flag_date">#REF!</definedName>
    <definedName name="Last_year" localSheetId="1">#REF!</definedName>
    <definedName name="Last_year" localSheetId="0">#REF!</definedName>
    <definedName name="Last_year">#REF!</definedName>
    <definedName name="Leakage_WW" localSheetId="1">#REF!</definedName>
    <definedName name="Leakage_WW" localSheetId="0">#REF!</definedName>
    <definedName name="Leakage_WW">#REF!</definedName>
    <definedName name="LEICS" localSheetId="1">#REF!</definedName>
    <definedName name="LEICS" localSheetId="8">#REF!</definedName>
    <definedName name="LEICS" localSheetId="7">#REF!</definedName>
    <definedName name="LEICS" localSheetId="0">#REF!</definedName>
    <definedName name="LEICS" localSheetId="11">#REF!</definedName>
    <definedName name="LEICS" localSheetId="6">#REF!</definedName>
    <definedName name="LEICS" localSheetId="10">#REF!</definedName>
    <definedName name="LEICS">#REF!</definedName>
    <definedName name="LengthMains" localSheetId="1">#REF!</definedName>
    <definedName name="LengthMains" localSheetId="0">#REF!</definedName>
    <definedName name="LengthMains">#REF!</definedName>
    <definedName name="Liabilities___Appointee___nominal" localSheetId="1">#REF!</definedName>
    <definedName name="Liabilities___Appointee___nominal">#REF!</definedName>
    <definedName name="LINCS" localSheetId="1">#REF!</definedName>
    <definedName name="LINCS" localSheetId="8">#REF!</definedName>
    <definedName name="LINCS" localSheetId="7">#REF!</definedName>
    <definedName name="LINCS" localSheetId="0">#REF!</definedName>
    <definedName name="LINCS" localSheetId="11">#REF!</definedName>
    <definedName name="LINCS" localSheetId="6">#REF!</definedName>
    <definedName name="LINCS" localSheetId="10">#REF!</definedName>
    <definedName name="LINCS">#REF!</definedName>
    <definedName name="LONDON" localSheetId="1">#REF!</definedName>
    <definedName name="LONDON" localSheetId="8">#REF!</definedName>
    <definedName name="LONDON" localSheetId="7">#REF!</definedName>
    <definedName name="LONDON" localSheetId="0">#REF!</definedName>
    <definedName name="LONDON" localSheetId="11">#REF!</definedName>
    <definedName name="LONDON" localSheetId="6">#REF!</definedName>
    <definedName name="LONDON" localSheetId="10">#REF!</definedName>
    <definedName name="LONDON">#REF!</definedName>
    <definedName name="lst_acronyms" localSheetId="1">#REF!</definedName>
    <definedName name="lst_acronyms" localSheetId="0">#REF!</definedName>
    <definedName name="lst_acronyms">#REF!</definedName>
    <definedName name="lst_all_companies" localSheetId="1">#REF!</definedName>
    <definedName name="lst_all_companies" localSheetId="0">#REF!</definedName>
    <definedName name="lst_all_companies">#REF!</definedName>
    <definedName name="lst_menus" localSheetId="1">#REF!</definedName>
    <definedName name="lst_menus" localSheetId="0">#REF!</definedName>
    <definedName name="lst_menus">#REF!</definedName>
    <definedName name="lst_reference" localSheetId="1">#REF!</definedName>
    <definedName name="lst_reference" localSheetId="0">#REF!</definedName>
    <definedName name="lst_reference">#REF!</definedName>
    <definedName name="lst_scenarios" localSheetId="1">#REF!</definedName>
    <definedName name="lst_scenarios" localSheetId="0">#REF!</definedName>
    <definedName name="lst_scenarios">#REF!</definedName>
    <definedName name="M_GLAM" localSheetId="1">#REF!</definedName>
    <definedName name="M_GLAM" localSheetId="8">#REF!</definedName>
    <definedName name="M_GLAM" localSheetId="7">#REF!</definedName>
    <definedName name="M_GLAM" localSheetId="0">#REF!</definedName>
    <definedName name="M_GLAM" localSheetId="11">#REF!</definedName>
    <definedName name="M_GLAM" localSheetId="6">#REF!</definedName>
    <definedName name="M_GLAM" localSheetId="10">#REF!</definedName>
    <definedName name="M_GLAM">#REF!</definedName>
    <definedName name="Margin_value__tariff_band___nominal.1">#REF!</definedName>
    <definedName name="Margin_value__tariff_band___nominal.2">#REF!</definedName>
    <definedName name="Margin_value__tariff_band___nominal.3">#REF!</definedName>
    <definedName name="Measured_apportioned_revenue___business___nominal.ADDN1">#REF!</definedName>
    <definedName name="Measured_apportioned_revenue___business___nominal.ADDN2">#REF!</definedName>
    <definedName name="Measured_apportioned_revenue___business___nominal.BR">#REF!</definedName>
    <definedName name="Measured_apportioned_revenue___business___nominal.WN">#REF!</definedName>
    <definedName name="Measured_apportioned_revenue___business___nominal.WR">#REF!</definedName>
    <definedName name="Measured_apportioned_revenue___business___nominal.WWN">#REF!</definedName>
    <definedName name="Measured_apportioned_revenue___business___nominal_total">#REF!</definedName>
    <definedName name="Measured_apportioned_revenue___residential___nominal.ADDN1">#REF!</definedName>
    <definedName name="Measured_apportioned_revenue___residential___nominal.ADDN2">#REF!</definedName>
    <definedName name="Measured_apportioned_revenue___residential___nominal.BR">#REF!</definedName>
    <definedName name="Measured_apportioned_revenue___residential___nominal.WN">#REF!</definedName>
    <definedName name="Measured_apportioned_revenue___residential___nominal.WR">#REF!</definedName>
    <definedName name="Measured_apportioned_revenue___residential___nominal.WWN">#REF!</definedName>
    <definedName name="Measured_apportioned_revenue___residential___nominal_total">#REF!</definedName>
    <definedName name="Measured_dual_service_customer_service_revenue_inc_DPC_margin___post_financeability___real">#REF!</definedName>
    <definedName name="Measured_dual_service_customer_service_revenue_inc_DPC_margin___real">#REF!</definedName>
    <definedName name="Measured_income_accrual_balance___Business___nominal">#REF!</definedName>
    <definedName name="Measured_income_accrual_balance___Business___nominal.BEG">#REF!</definedName>
    <definedName name="Measured_income_accrual_balance___Residential___nominal">#REF!</definedName>
    <definedName name="Measured_income_accrual_balance___Residential___nominal.BEG">#REF!</definedName>
    <definedName name="Measured_income_accrual_balance___Retail___nominal">#REF!</definedName>
    <definedName name="Measured_income_accrual_target_balance___Business___nominal">#REF!</definedName>
    <definedName name="Measured_residential_retail_service_revenue___real">#REF!</definedName>
    <definedName name="Measured_residential_retail_service_revenue_for_debtor_days___nominal">#REF!</definedName>
    <definedName name="Measured_residential_retail_service_revenue_inc_DPC_margin___nominal">#REF!</definedName>
    <definedName name="Measured_residential_retail_service_revenue_inclusive_of_DPC_margin___real">#REF!</definedName>
    <definedName name="Measured_residential_retail_service_revenue_weighting">#REF!</definedName>
    <definedName name="Measured_sewerage_customer_service_revenue_inc_DPC_margin___post_financeability___real">#REF!</definedName>
    <definedName name="Measured_sewerage_customer_service_revenue_inc_DPC_margin___real">#REF!</definedName>
    <definedName name="Measured_water_customer_service_revenue_inc_DPC_margin___post_financeability___real">#REF!</definedName>
    <definedName name="Measured_water_customer_service_revenue_inc_DPC_margin___real">#REF!</definedName>
    <definedName name="MERSEYSIDE" localSheetId="1">#REF!</definedName>
    <definedName name="MERSEYSIDE" localSheetId="8">#REF!</definedName>
    <definedName name="MERSEYSIDE" localSheetId="7">#REF!</definedName>
    <definedName name="MERSEYSIDE" localSheetId="0">#REF!</definedName>
    <definedName name="MERSEYSIDE" localSheetId="11">#REF!</definedName>
    <definedName name="MERSEYSIDE" localSheetId="6">#REF!</definedName>
    <definedName name="MERSEYSIDE" localSheetId="10">#REF!</definedName>
    <definedName name="MERSEYSIDE">#REF!</definedName>
    <definedName name="Model_column_total">#REF!</definedName>
    <definedName name="Model_period_end">#REF!</definedName>
    <definedName name="Model_period_start">#REF!</definedName>
    <definedName name="Modelling_period_check">#REF!</definedName>
    <definedName name="Modelling_period_check_overall">#REF!</definedName>
    <definedName name="Months_in_a_year">#REF!</definedName>
    <definedName name="Months_per_period">#REF!</definedName>
    <definedName name="Movement_in_advance_receipts___Business___nominal">#REF!</definedName>
    <definedName name="Movement_in_advance_receipts___Residential___nominal">#REF!</definedName>
    <definedName name="Movement_in_advance_receipts___Retail___nominal">#REF!</definedName>
    <definedName name="Movement_in_capex_creditor___Business___nominal">#REF!</definedName>
    <definedName name="Movement_in_capex_creditor___residential___nominal">#REF!</definedName>
    <definedName name="Movement_in_capex_creditor___Retail___nominal">#REF!</definedName>
    <definedName name="Movement_in_capex_creditors___control___nominal.ADDN1">#REF!</definedName>
    <definedName name="Movement_in_capex_creditors___control___nominal.ADDN2">#REF!</definedName>
    <definedName name="Movement_in_capex_creditors___control___nominal.BR">#REF!</definedName>
    <definedName name="Movement_in_capex_creditors___control___nominal.WN">#REF!</definedName>
    <definedName name="Movement_in_capex_creditors___control___nominal.WR">#REF!</definedName>
    <definedName name="Movement_in_capex_creditors___control___nominal.WWN">#REF!</definedName>
    <definedName name="Movement_in_creditors___Business___nominal">#REF!</definedName>
    <definedName name="Movement_in_creditors___Residential___nominal">#REF!</definedName>
    <definedName name="Movement_in_deferred_tax_provision___Appointee___nominal">#REF!</definedName>
    <definedName name="Movement_in_deferred_tax_provision___Calc___nominal">#REF!</definedName>
    <definedName name="Movement_in_deferred_tax_provision___check">#REF!</definedName>
    <definedName name="Movement_in_deferred_tax_provision___check_overall">#REF!</definedName>
    <definedName name="Movement_in_deferred_tax_provision___control.ADDN1">#REF!</definedName>
    <definedName name="Movement_in_deferred_tax_provision___control.ADDN2">#REF!</definedName>
    <definedName name="Movement_in_deferred_tax_provision___control.BR">#REF!</definedName>
    <definedName name="Movement_in_deferred_tax_provision___control.WN">#REF!</definedName>
    <definedName name="Movement_in_deferred_tax_provision___control.WR">#REF!</definedName>
    <definedName name="Movement_in_deferred_tax_provision___control.WWN">#REF!</definedName>
    <definedName name="Movement_in_deferred_tax_provision___post_financeability___control___nominal.ADDN1">#REF!</definedName>
    <definedName name="Movement_in_deferred_tax_provision___post_financeability___control___nominal.ADDN2">#REF!</definedName>
    <definedName name="Movement_in_deferred_tax_provision___post_financeability___control___nominal.BR">#REF!</definedName>
    <definedName name="Movement_in_deferred_tax_provision___post_financeability___control___nominal.WN">#REF!</definedName>
    <definedName name="Movement_in_deferred_tax_provision___post_financeability___control___nominal.WR">#REF!</definedName>
    <definedName name="Movement_in_deferred_tax_provision___post_financeability___control___nominal.WWN">#REF!</definedName>
    <definedName name="Movement_in_deferred_tax_provision___wholesale___nominal">#REF!</definedName>
    <definedName name="Movement_in_intangible_asset_and_investments___control___nominal.ADDN1">#REF!</definedName>
    <definedName name="Movement_in_intangible_asset_and_investments___control___nominal.ADDN1.NEG">#REF!</definedName>
    <definedName name="Movement_in_intangible_asset_and_investments___control___nominal.ADDN2">#REF!</definedName>
    <definedName name="Movement_in_intangible_asset_and_investments___control___nominal.ADDN2.NEG">#REF!</definedName>
    <definedName name="Movement_in_intangible_asset_and_investments___control___nominal.BR">#REF!</definedName>
    <definedName name="Movement_in_intangible_asset_and_investments___control___nominal.BR.NEG">#REF!</definedName>
    <definedName name="Movement_in_intangible_asset_and_investments___control___nominal.WN">#REF!</definedName>
    <definedName name="Movement_in_intangible_asset_and_investments___control___nominal.WN.NEG">#REF!</definedName>
    <definedName name="Movement_in_intangible_asset_and_investments___control___nominal.WR">#REF!</definedName>
    <definedName name="Movement_in_intangible_asset_and_investments___control___nominal.WR.NEG">#REF!</definedName>
    <definedName name="Movement_in_intangible_asset_and_investments___control___nominal.WWN">#REF!</definedName>
    <definedName name="Movement_in_intangible_asset_and_investments___control___nominal.WWN.NEG">#REF!</definedName>
    <definedName name="Movement_in_intangible_asset_and_investments___Wholesale___nominal">#REF!</definedName>
    <definedName name="Movement_in_intangible_asset_and_investments___Wholesale___nominal.NEG">#REF!</definedName>
    <definedName name="Movement_in_inventories___Appointee___nominal">#REF!</definedName>
    <definedName name="Movement_in_inventories___nominal___control.ADDN1">#REF!</definedName>
    <definedName name="Movement_in_inventories___nominal___control.ADDN2">#REF!</definedName>
    <definedName name="Movement_in_inventories___nominal___control.BR">#REF!</definedName>
    <definedName name="Movement_in_inventories___nominal___control.WN">#REF!</definedName>
    <definedName name="Movement_in_inventories___nominal___control.WR">#REF!</definedName>
    <definedName name="Movement_in_inventories___nominal___control.WWN">#REF!</definedName>
    <definedName name="Movement_in_inventories___Wholesale___nominal">#REF!</definedName>
    <definedName name="Movement_in_measured_income_accrual___Business___nominal">#REF!</definedName>
    <definedName name="Movement_in_measured_income_accrual___Residential___nominal">#REF!</definedName>
    <definedName name="Movement_in_measured_income_accrual___Retail___nominal">#REF!</definedName>
    <definedName name="Movement_in_other_creditors___control___nominal.ADDN1">#REF!</definedName>
    <definedName name="Movement_in_other_creditors___control___nominal.ADDN2">#REF!</definedName>
    <definedName name="Movement_in_other_creditors___control___nominal.BR">#REF!</definedName>
    <definedName name="Movement_in_other_creditors___control___nominal.WN">#REF!</definedName>
    <definedName name="Movement_in_other_creditors___control___nominal.WR">#REF!</definedName>
    <definedName name="Movement_in_other_creditors___control___nominal.WWN">#REF!</definedName>
    <definedName name="Movement_in_other_creditors___Wholesale___nominal">#REF!</definedName>
    <definedName name="Movement_in_other_debtors___control___nominal.ADDN1">#REF!</definedName>
    <definedName name="Movement_in_other_debtors___control___nominal.ADDN2">#REF!</definedName>
    <definedName name="Movement_in_other_debtors___control___nominal.BR">#REF!</definedName>
    <definedName name="Movement_in_other_debtors___control___nominal.WN">#REF!</definedName>
    <definedName name="Movement_in_other_debtors___control___nominal.WR">#REF!</definedName>
    <definedName name="Movement_in_other_debtors___control___nominal.WWN">#REF!</definedName>
    <definedName name="Movement_in_other_liabilities___Wholesale___nominal">#REF!</definedName>
    <definedName name="Movement_in_Pensions___control___nominal.ADDN1">#REF!</definedName>
    <definedName name="Movement_in_Pensions___control___nominal.ADDN1.NEG">#REF!</definedName>
    <definedName name="Movement_in_Pensions___control___nominal.ADDN2">#REF!</definedName>
    <definedName name="Movement_in_Pensions___control___nominal.ADDN2.NEG">#REF!</definedName>
    <definedName name="Movement_in_Pensions___control___nominal.BR">#REF!</definedName>
    <definedName name="Movement_in_Pensions___control___nominal.BR.NEG">#REF!</definedName>
    <definedName name="Movement_in_Pensions___control___nominal.WN">#REF!</definedName>
    <definedName name="Movement_in_Pensions___control___nominal.WN.NEG">#REF!</definedName>
    <definedName name="Movement_in_Pensions___control___nominal.WR">#REF!</definedName>
    <definedName name="Movement_in_Pensions___control___nominal.WR.NEG">#REF!</definedName>
    <definedName name="Movement_in_Pensions___control___nominal.WWN">#REF!</definedName>
    <definedName name="Movement_in_Pensions___control___nominal.WWN.NEG">#REF!</definedName>
    <definedName name="Movement_in_Pensions___Wholesale___nominal">#REF!</definedName>
    <definedName name="Movement_in_Pensions___Wholesale___nominal.NEG">#REF!</definedName>
    <definedName name="Movement_in_provisions___Wholesale___nominal">#REF!</definedName>
    <definedName name="Movement_in_retirement_benefit_asset____liability__balance___Business___nominal">#REF!</definedName>
    <definedName name="Movement_in_retirement_benefit_asset____liability__balance___Residential___nominal">#REF!</definedName>
    <definedName name="Movement_in_retirement_benefit_asset____liability__balance___Retail___nominal">#REF!</definedName>
    <definedName name="Movement_in_trade__capex_creditors_and_other_payables___Appointee___nominal">#REF!</definedName>
    <definedName name="Movement_in_trade_and_other_creditors___Business___nominal">#REF!</definedName>
    <definedName name="Movement_in_trade_and_other_creditors___Residential___nominal">#REF!</definedName>
    <definedName name="Movement_in_trade_and_other_receivables___Appointee___nominal">#REF!</definedName>
    <definedName name="Movement_in_trade_creditor___Retail___nominal">#REF!</definedName>
    <definedName name="Movement_in_trade_creditors___control___nominal.ADDN1">#REF!</definedName>
    <definedName name="Movement_in_trade_creditors___control___nominal.ADDN2">#REF!</definedName>
    <definedName name="Movement_in_trade_creditors___control___nominal.BR">#REF!</definedName>
    <definedName name="Movement_in_trade_creditors___control___nominal.WN">#REF!</definedName>
    <definedName name="Movement_in_trade_creditors___control___nominal.WR">#REF!</definedName>
    <definedName name="Movement_in_trade_creditors___control___nominal.WWN">#REF!</definedName>
    <definedName name="Movement_in_trade_debtor___Business___nominal">#REF!</definedName>
    <definedName name="Movement_in_trade_debtor___Residential___nominal">#REF!</definedName>
    <definedName name="Movement_in_trade_debtor___Retail___nominal">#REF!</definedName>
    <definedName name="Movement_in_trade_debtors___control___nominal.ADDN1">#REF!</definedName>
    <definedName name="Movement_in_trade_debtors___control___nominal.ADDN2">#REF!</definedName>
    <definedName name="Movement_in_trade_debtors___control___nominal.BR">#REF!</definedName>
    <definedName name="Movement_in_trade_debtors___control___nominal.WN">#REF!</definedName>
    <definedName name="Movement_in_trade_debtors___control___nominal.WR">#REF!</definedName>
    <definedName name="Movement_in_trade_debtors___control___nominal.WWN">#REF!</definedName>
    <definedName name="Movement_in_trade_debtors_and_other_receivables___control.ADDN1">#REF!</definedName>
    <definedName name="Movement_in_trade_debtors_and_other_receivables___control.ADDN2">#REF!</definedName>
    <definedName name="Movement_in_trade_debtors_and_other_receivables___control.BR">#REF!</definedName>
    <definedName name="Movement_in_trade_debtors_and_other_receivables___control.WN">#REF!</definedName>
    <definedName name="Movement_in_trade_debtors_and_other_receivables___control.WR">#REF!</definedName>
    <definedName name="Movement_in_trade_debtors_and_other_receivables___control.WWN">#REF!</definedName>
    <definedName name="Movement_in_trade_debtors_and_other_receivables___Wholesale___nominal">#REF!</definedName>
    <definedName name="Movement_in_wholesale_creditor___Business___nominal">#REF!</definedName>
    <definedName name="Movement_in_wholesale_creditor___Residential___nominal">#REF!</definedName>
    <definedName name="Movement_in_working_capital___control___nominal.ADDN1">#REF!</definedName>
    <definedName name="Movement_in_working_capital___control___nominal.ADDN2">#REF!</definedName>
    <definedName name="Movement_in_working_capital___control___nominal.BR">#REF!</definedName>
    <definedName name="Movement_in_working_capital___control___nominal.WN">#REF!</definedName>
    <definedName name="Movement_in_working_capital___control___nominal.WR">#REF!</definedName>
    <definedName name="Movement_in_working_capital___control___nominal.WWN">#REF!</definedName>
    <definedName name="Movement_in_working_capital___trade__capex_and_other_creditors___control___nominal.ADDN1">#REF!</definedName>
    <definedName name="Movement_in_working_capital___trade__capex_and_other_creditors___control___nominal.ADDN2">#REF!</definedName>
    <definedName name="Movement_in_working_capital___trade__capex_and_other_creditors___control___nominal.BR">#REF!</definedName>
    <definedName name="Movement_in_working_capital___trade__capex_and_other_creditors___control___nominal.WN">#REF!</definedName>
    <definedName name="Movement_in_working_capital___trade__capex_and_other_creditors___control___nominal.WR">#REF!</definedName>
    <definedName name="Movement_in_working_capital___trade__capex_and_other_creditors___control___nominal.WWN">#REF!</definedName>
    <definedName name="Movement_in_working_capital___trade__capex_and_other_creditors___Wholesale___nominal">#REF!</definedName>
    <definedName name="N_YORKS" localSheetId="1">#REF!</definedName>
    <definedName name="N_YORKS" localSheetId="8">#REF!</definedName>
    <definedName name="N_YORKS" localSheetId="7">#REF!</definedName>
    <definedName name="N_YORKS" localSheetId="0">#REF!</definedName>
    <definedName name="N_YORKS" localSheetId="11">#REF!</definedName>
    <definedName name="N_YORKS" localSheetId="6">#REF!</definedName>
    <definedName name="N_YORKS" localSheetId="10">#REF!</definedName>
    <definedName name="N_YORKS">#REF!</definedName>
    <definedName name="Negative_tax_calculated___nominal.ADDN1">#REF!</definedName>
    <definedName name="Negative_tax_calculated___nominal.ADDN2">#REF!</definedName>
    <definedName name="Negative_tax_calculated___nominal.BR">#REF!</definedName>
    <definedName name="Negative_tax_calculated___nominal.WN">#REF!</definedName>
    <definedName name="Negative_tax_calculated___nominal.WR">#REF!</definedName>
    <definedName name="Negative_tax_calculated___nominal.WWN">#REF!</definedName>
    <definedName name="Negative_tax_calculated___post_financeability___nominal.ADDN1">#REF!</definedName>
    <definedName name="Negative_tax_calculated___post_financeability___nominal.ADDN2">#REF!</definedName>
    <definedName name="Negative_tax_calculated___post_financeability___nominal.BR">#REF!</definedName>
    <definedName name="Negative_tax_calculated___post_financeability___nominal.WN">#REF!</definedName>
    <definedName name="Negative_tax_calculated___post_financeability___nominal.WR">#REF!</definedName>
    <definedName name="Negative_tax_calculated___post_financeability___nominal.WWN">#REF!</definedName>
    <definedName name="NESBPinputs" localSheetId="1">#REF!</definedName>
    <definedName name="NESBPinputs" localSheetId="0">#REF!</definedName>
    <definedName name="NESBPinputs">#REF!</definedName>
    <definedName name="NESBPtrans" localSheetId="1">#REF!</definedName>
    <definedName name="NESBPtrans" localSheetId="0">#REF!</definedName>
    <definedName name="NESBPtrans">#REF!</definedName>
    <definedName name="NEStransition" localSheetId="1">#REF!</definedName>
    <definedName name="NEStransition" localSheetId="0">#REF!</definedName>
    <definedName name="NEStransition" localSheetId="3">#REF!</definedName>
    <definedName name="NEStransition" localSheetId="9">#REF!</definedName>
    <definedName name="NEStransition">#REF!</definedName>
    <definedName name="Net_assets___Appointee___nominal">#REF!</definedName>
    <definedName name="Net_assets___control___nominal.ADDN1">#REF!</definedName>
    <definedName name="Net_assets___control___nominal.ADDN2">#REF!</definedName>
    <definedName name="Net_assets___control___nominal.BR">#REF!</definedName>
    <definedName name="Net_assets___control___nominal.WN">#REF!</definedName>
    <definedName name="Net_assets___control___nominal.WR">#REF!</definedName>
    <definedName name="Net_assets___control___nominal.WWN">#REF!</definedName>
    <definedName name="Net_assets___Retail___nominal">#REF!</definedName>
    <definedName name="Net_assets___Wholesale___nominal">#REF!</definedName>
    <definedName name="Net_assets_before_deferred_tax___Appointee___nominal">#REF!</definedName>
    <definedName name="Net_assets_before_deferred_tax___Wholesale___nominal">#REF!</definedName>
    <definedName name="Net_assets_before_deferred_tax__control___nominal.ADDN1">#REF!</definedName>
    <definedName name="Net_assets_before_deferred_tax__control___nominal.ADDN2">#REF!</definedName>
    <definedName name="Net_assets_before_deferred_tax__control___nominal.BR">#REF!</definedName>
    <definedName name="Net_assets_before_deferred_tax__control___nominal.WN">#REF!</definedName>
    <definedName name="Net_assets_before_deferred_tax__control___nominal.WR">#REF!</definedName>
    <definedName name="Net_assets_before_deferred_tax__control___nominal.WWN">#REF!</definedName>
    <definedName name="Net_cash_flow___Business___nominal">#REF!</definedName>
    <definedName name="Net_cash_flow___Residential___nominal">#REF!</definedName>
    <definedName name="Net_cash_flow__excl._interest_received____cost_____Business___nominal">#REF!</definedName>
    <definedName name="Net_cash_flow__excl._interest_received____cost_____Residential___nominal">#REF!</definedName>
    <definedName name="Net_cash_generated____used__in_financing_activities___Appointee___nominal">#REF!</definedName>
    <definedName name="Net_cash_generated____used__in_financing_activities___control___nominal.ADDN1">#REF!</definedName>
    <definedName name="Net_cash_generated____used__in_financing_activities___control___nominal.ADDN2">#REF!</definedName>
    <definedName name="Net_cash_generated____used__in_financing_activities___control___nominal.BR">#REF!</definedName>
    <definedName name="Net_cash_generated____used__in_financing_activities___control___nominal.WN">#REF!</definedName>
    <definedName name="Net_cash_generated____used__in_financing_activities___control___nominal.WR">#REF!</definedName>
    <definedName name="Net_cash_generated____used__in_financing_activities___control___nominal.WWN">#REF!</definedName>
    <definedName name="Net_cash_generated____used__in_financing_activities___Retail___nominal">#REF!</definedName>
    <definedName name="Net_cash_generated____used__in_financing_activities___Wholesale___nominal">#REF!</definedName>
    <definedName name="Net_cash_generated____used__in_investing_activities___Appointee___nominal">#REF!</definedName>
    <definedName name="Net_cash_generated____used__in_investing_activities___control___nominal.ADDN1">#REF!</definedName>
    <definedName name="Net_cash_generated____used__in_investing_activities___control___nominal.ADDN2">#REF!</definedName>
    <definedName name="Net_cash_generated____used__in_investing_activities___control___nominal.BR">#REF!</definedName>
    <definedName name="Net_cash_generated____used__in_investing_activities___control___nominal.WN">#REF!</definedName>
    <definedName name="Net_cash_generated____used__in_investing_activities___control___nominal.WR">#REF!</definedName>
    <definedName name="Net_cash_generated____used__in_investing_activities___control___nominal.WWN">#REF!</definedName>
    <definedName name="Net_cash_generated____used__in_investing_activities___Retail___nominal">#REF!</definedName>
    <definedName name="Net_cash_generated____used__in_investing_activities___Wholesale___nominal">#REF!</definedName>
    <definedName name="Net_cash_generated____used__in_operating_activities___Appointee___nominal">#REF!</definedName>
    <definedName name="Net_cash_generated____used__in_operating_activities___control___nominal.ADDN1">#REF!</definedName>
    <definedName name="Net_cash_generated____used__in_operating_activities___control___nominal.ADDN2">#REF!</definedName>
    <definedName name="Net_cash_generated____used__in_operating_activities___control___nominal.BR">#REF!</definedName>
    <definedName name="Net_cash_generated____used__in_operating_activities___control___nominal.WN">#REF!</definedName>
    <definedName name="Net_cash_generated____used__in_operating_activities___control___nominal.WR">#REF!</definedName>
    <definedName name="Net_cash_generated____used__in_operating_activities___control___nominal.WWN">#REF!</definedName>
    <definedName name="Net_cash_generated____used__in_operating_activities___Retail___nominal">#REF!</definedName>
    <definedName name="Net_cash_generated____used__in_operating_activities___Wholesale___nominal">#REF!</definedName>
    <definedName name="Net_cash_generated____used__in_operations___Appointee___nominal">#REF!</definedName>
    <definedName name="Net_cash_generated____used__in_operations___control___nominal.ADDN1">#REF!</definedName>
    <definedName name="Net_cash_generated____used__in_operations___control___nominal.ADDN2">#REF!</definedName>
    <definedName name="Net_cash_generated____used__in_operations___control___nominal.BR">#REF!</definedName>
    <definedName name="Net_cash_generated____used__in_operations___control___nominal.WN">#REF!</definedName>
    <definedName name="Net_cash_generated____used__in_operations___control___nominal.WR">#REF!</definedName>
    <definedName name="Net_cash_generated____used__in_operations___control___nominal.WWN">#REF!</definedName>
    <definedName name="Net_cash_generated____used__in_operations___Retail___nominal">#REF!</definedName>
    <definedName name="Net_cash_generated____used__in_operations___Wholesale___nominal">#REF!</definedName>
    <definedName name="Net_cash_generated_before_financing_activities___Appointee___nominal">#REF!</definedName>
    <definedName name="Net_debt___Appointee___nominal">#REF!</definedName>
    <definedName name="Net_debt___control___nominal.ADDN1">#REF!</definedName>
    <definedName name="Net_debt___control___nominal.ADDN2">#REF!</definedName>
    <definedName name="Net_debt___control___nominal.BR">#REF!</definedName>
    <definedName name="Net_debt___control___nominal.WN">#REF!</definedName>
    <definedName name="Net_debt___control___nominal.WR">#REF!</definedName>
    <definedName name="Net_debt___control___nominal.WWN">#REF!</definedName>
    <definedName name="Net_debt___forecast___Appointee___nominal">#REF!</definedName>
    <definedName name="Net_debt___Wholesale___nominal">#REF!</definedName>
    <definedName name="Net_debt_opening_balance___Wholesale___nominal">#REF!</definedName>
    <definedName name="Net_debt_post_financeability_adjustment___Appointee___nominal">#REF!</definedName>
    <definedName name="Net_increase____decrease__in_cash___Retail___nominal">#REF!</definedName>
    <definedName name="Net_increase____decrease__in_cash___Wholesale___nominal">#REF!</definedName>
    <definedName name="Net_increase____decrease__in_cash__control___nominal.ADDN1">#REF!</definedName>
    <definedName name="Net_increase____decrease__in_cash__control___nominal.ADDN2">#REF!</definedName>
    <definedName name="Net_increase____decrease__in_cash__control___nominal.BR">#REF!</definedName>
    <definedName name="Net_increase____decrease__in_cash__control___nominal.WN">#REF!</definedName>
    <definedName name="Net_increase____decrease__in_cash__control___nominal.WR">#REF!</definedName>
    <definedName name="Net_increase____decrease__in_cash__control___nominal.WWN">#REF!</definedName>
    <definedName name="Net_increase____decrease__in_cash_Appointee_total_check">#REF!</definedName>
    <definedName name="Net_increase____decrease__in_cash_Appointee_total_check_overall">#REF!</definedName>
    <definedName name="Net_interest_income____paid____Retail___nominal">#REF!</definedName>
    <definedName name="Net_margin_by_tariff_band_check">#REF!</definedName>
    <definedName name="Net_margin_by_tariff_band_check_calc">#REF!</definedName>
    <definedName name="Net_margin_by_tariff_band_check_overall">#REF!</definedName>
    <definedName name="Net_margin_incl._interest_received___Business___nominal">#REF!</definedName>
    <definedName name="Net_margin_incl._interest_received___Residential___nominal">#REF!</definedName>
    <definedName name="Net_operating_expenditure___Wholesale___nominal">#REF!</definedName>
    <definedName name="Net_operating_expenditure___Wholesale___nominal.NEG">#REF!</definedName>
    <definedName name="Net_operating_expenditure_allowable_for_tax_deductions___nominal.ADDN1">#REF!</definedName>
    <definedName name="Net_operating_expenditure_allowable_for_tax_deductions___nominal.ADDN2">#REF!</definedName>
    <definedName name="Net_operating_expenditure_allowable_for_tax_deductions___nominal.BR">#REF!</definedName>
    <definedName name="Net_operating_expenditure_allowable_for_tax_deductions___nominal.WN">#REF!</definedName>
    <definedName name="Net_operating_expenditure_allowable_for_tax_deductions___nominal.WR">#REF!</definedName>
    <definedName name="Net_operating_expenditure_allowable_for_tax_deductions___nominal.WWN">#REF!</definedName>
    <definedName name="Net_operating_expenditure_allowable_for_tax_deductions___wholesale___nominal">#REF!</definedName>
    <definedName name="Net_profit___Appointee___nominal">#REF!</definedName>
    <definedName name="Net_Totex___nominal.ADDN1">#REF!</definedName>
    <definedName name="Net_Totex___nominal.ADDN2">#REF!</definedName>
    <definedName name="Net_Totex___nominal.BR">#REF!</definedName>
    <definedName name="Net_Totex___nominal.WN">#REF!</definedName>
    <definedName name="Net_Totex___nominal.WR">#REF!</definedName>
    <definedName name="Net_Totex___nominal.WWN">#REF!</definedName>
    <definedName name="Net_Totex___real.ADDN1">#REF!</definedName>
    <definedName name="Net_Totex___real.ADDN2">#REF!</definedName>
    <definedName name="Net_Totex___real.BR">#REF!</definedName>
    <definedName name="Net_Totex___real.WN">#REF!</definedName>
    <definedName name="Net_Totex___real.WR">#REF!</definedName>
    <definedName name="Net_Totex___real.WWN">#REF!</definedName>
    <definedName name="Net_Totex_for_PAYG___nominal.ADDN1">#REF!</definedName>
    <definedName name="Net_Totex_for_PAYG___nominal.ADDN2">#REF!</definedName>
    <definedName name="Net_Totex_for_PAYG___nominal.BR">#REF!</definedName>
    <definedName name="Net_Totex_for_PAYG___nominal.WN">#REF!</definedName>
    <definedName name="Net_Totex_for_PAYG___nominal.WR">#REF!</definedName>
    <definedName name="Net_Totex_for_PAYG___nominal.WWN">#REF!</definedName>
    <definedName name="Net_Totex_for_PAYG___real.ADDN1">#REF!</definedName>
    <definedName name="Net_Totex_for_PAYG___real.ADDN2">#REF!</definedName>
    <definedName name="Net_Totex_for_PAYG___real.BR">#REF!</definedName>
    <definedName name="Net_Totex_for_PAYG___real.WN">#REF!</definedName>
    <definedName name="Net_Totex_for_PAYG___real.WR">#REF!</definedName>
    <definedName name="Net_Totex_for_PAYG___real.WWN">#REF!</definedName>
    <definedName name="Net_Totex_for_PAYG___Wholesale___real">#REF!</definedName>
    <definedName name="New" localSheetId="1" hidden="1">#REF!</definedName>
    <definedName name="New" localSheetId="2" hidden="1">#REF!</definedName>
    <definedName name="New" localSheetId="8" hidden="1">#REF!</definedName>
    <definedName name="New" localSheetId="7" hidden="1">#REF!</definedName>
    <definedName name="New" localSheetId="0" hidden="1">#REF!</definedName>
    <definedName name="New" localSheetId="11" hidden="1">#REF!</definedName>
    <definedName name="New" localSheetId="6" hidden="1">#REF!</definedName>
    <definedName name="New" localSheetId="10" hidden="1">#REF!</definedName>
    <definedName name="New" hidden="1">#REF!</definedName>
    <definedName name="Nominal_dividend_growth___adjusted">#REF!</definedName>
    <definedName name="Non_current_assets___Appointee___nominal">#REF!</definedName>
    <definedName name="Non_distributable_reserves_balance___Appointee___nominal">#REF!</definedName>
    <definedName name="Non_distributable_reserves_balance___control___nominal.ADDN1">#REF!</definedName>
    <definedName name="Non_distributable_reserves_balance___control___nominal.ADDN1.BEG">#REF!</definedName>
    <definedName name="Non_distributable_reserves_balance___control___nominal.ADDN2">#REF!</definedName>
    <definedName name="Non_distributable_reserves_balance___control___nominal.ADDN2.BEG">#REF!</definedName>
    <definedName name="Non_distributable_reserves_balance___control___nominal.BR">#REF!</definedName>
    <definedName name="Non_distributable_reserves_balance___control___nominal.BR.BEG">#REF!</definedName>
    <definedName name="Non_distributable_reserves_balance___control___nominal.WN">#REF!</definedName>
    <definedName name="Non_distributable_reserves_balance___control___nominal.WN.BEG">#REF!</definedName>
    <definedName name="Non_distributable_reserves_balance___control___nominal.WR">#REF!</definedName>
    <definedName name="Non_distributable_reserves_balance___control___nominal.WR.BEG">#REF!</definedName>
    <definedName name="Non_distributable_reserves_balance___control___nominal.WWN">#REF!</definedName>
    <definedName name="Non_distributable_reserves_balance___control___nominal.WWN.BEG">#REF!</definedName>
    <definedName name="Non_distributable_reserves_balance___Wholesale___nominal">#REF!</definedName>
    <definedName name="Non_PAYG_Totex___nominal.ADDN1">#REF!</definedName>
    <definedName name="Non_PAYG_Totex___nominal.ADDN2">#REF!</definedName>
    <definedName name="Non_PAYG_Totex___nominal.BR">#REF!</definedName>
    <definedName name="Non_PAYG_Totex___nominal.WN">#REF!</definedName>
    <definedName name="Non_PAYG_Totex___nominal.WR">#REF!</definedName>
    <definedName name="Non_PAYG_Totex___nominal.WWN">#REF!</definedName>
    <definedName name="Non_price_control_income___third_party_services___Bulk_supplies___Combined___real.ADDN1">#REF!</definedName>
    <definedName name="Non_price_control_income___third_party_services___Bulk_supplies___Combined___real.ADDN2">#REF!</definedName>
    <definedName name="Non_price_control_income___third_party_services___Bulk_supplies___Combined___real.BR">#REF!</definedName>
    <definedName name="Non_price_control_income___third_party_services___Bulk_supplies___Combined___real.WN">#REF!</definedName>
    <definedName name="Non_price_control_income___third_party_services___Bulk_supplies___Combined___real.WR">#REF!</definedName>
    <definedName name="Non_price_control_income___third_party_services___Bulk_supplies___Combined___real.WWN">#REF!</definedName>
    <definedName name="NORFOLK" localSheetId="1">#REF!</definedName>
    <definedName name="NORFOLK" localSheetId="8">#REF!</definedName>
    <definedName name="NORFOLK" localSheetId="7">#REF!</definedName>
    <definedName name="NORFOLK" localSheetId="0">#REF!</definedName>
    <definedName name="NORFOLK" localSheetId="11">#REF!</definedName>
    <definedName name="NORFOLK" localSheetId="6">#REF!</definedName>
    <definedName name="NORFOLK" localSheetId="10">#REF!</definedName>
    <definedName name="NORFOLK">#REF!</definedName>
    <definedName name="NORTHANTS" localSheetId="1">#REF!</definedName>
    <definedName name="NORTHANTS" localSheetId="8">#REF!</definedName>
    <definedName name="NORTHANTS" localSheetId="7">#REF!</definedName>
    <definedName name="NORTHANTS" localSheetId="0">#REF!</definedName>
    <definedName name="NORTHANTS" localSheetId="11">#REF!</definedName>
    <definedName name="NORTHANTS" localSheetId="6">#REF!</definedName>
    <definedName name="NORTHANTS" localSheetId="10">#REF!</definedName>
    <definedName name="NORTHANTS">#REF!</definedName>
    <definedName name="NORTHUMBERLAND" localSheetId="1">#REF!</definedName>
    <definedName name="NORTHUMBERLAND" localSheetId="8">#REF!</definedName>
    <definedName name="NORTHUMBERLAND" localSheetId="7">#REF!</definedName>
    <definedName name="NORTHUMBERLAND" localSheetId="0">#REF!</definedName>
    <definedName name="NORTHUMBERLAND" localSheetId="11">#REF!</definedName>
    <definedName name="NORTHUMBERLAND" localSheetId="6">#REF!</definedName>
    <definedName name="NORTHUMBERLAND" localSheetId="10">#REF!</definedName>
    <definedName name="NORTHUMBERLAND">#REF!</definedName>
    <definedName name="Notional_target_gearing___wholesale">#REF!</definedName>
    <definedName name="NOTTS" localSheetId="1">#REF!</definedName>
    <definedName name="NOTTS" localSheetId="8">#REF!</definedName>
    <definedName name="NOTTS" localSheetId="7">#REF!</definedName>
    <definedName name="NOTTS" localSheetId="0">#REF!</definedName>
    <definedName name="NOTTS" localSheetId="11">#REF!</definedName>
    <definedName name="NOTTS" localSheetId="6">#REF!</definedName>
    <definedName name="NOTTS" localSheetId="10">#REF!</definedName>
    <definedName name="NOTTS">#REF!</definedName>
    <definedName name="NPV_check.ADDN1">#REF!</definedName>
    <definedName name="NPV_check.ADDN2">#REF!</definedName>
    <definedName name="NPV_check.BR">#REF!</definedName>
    <definedName name="NPV_check.WN">#REF!</definedName>
    <definedName name="NPV_check.WR">#REF!</definedName>
    <definedName name="NPV_check.WWN">#REF!</definedName>
    <definedName name="NPV_check_overall.ADDN1">#REF!</definedName>
    <definedName name="NPV_check_overall.ADDN2">#REF!</definedName>
    <definedName name="NPV_check_overall.BR">#REF!</definedName>
    <definedName name="NPV_check_overall.WN">#REF!</definedName>
    <definedName name="NPV_check_overall.WR">#REF!</definedName>
    <definedName name="NPV_check_overall.WWN">#REF!</definedName>
    <definedName name="NPV_difference___real.ADDN1">#REF!</definedName>
    <definedName name="NPV_difference___real.ADDN2">#REF!</definedName>
    <definedName name="NPV_difference___real.BR">#REF!</definedName>
    <definedName name="NPV_difference___real.WN">#REF!</definedName>
    <definedName name="NPV_difference___real.WR">#REF!</definedName>
    <definedName name="NPV_difference___real.WWN">#REF!</definedName>
    <definedName name="NPV_for_revenue_as_per_TDS___BR___real">#REF!</definedName>
    <definedName name="NPV_of_re_profiled_allowed_revenue___active___real.ADDN1">#REF!</definedName>
    <definedName name="NPV_of_re_profiled_allowed_revenue___active___real.ADDN2">#REF!</definedName>
    <definedName name="NPV_of_re_profiled_allowed_revenue___active___real.BR">#REF!</definedName>
    <definedName name="NPV_of_re_profiled_allowed_revenue___active___real.WN">#REF!</definedName>
    <definedName name="NPV_of_re_profiled_allowed_revenue___active___real.WR">#REF!</definedName>
    <definedName name="NPV_of_re_profiled_allowed_revenue___active___real.WWN">#REF!</definedName>
    <definedName name="NPV_of_revenue_requirement_excl_tax_charge___real.ADDN1">#REF!</definedName>
    <definedName name="NPV_of_revenue_requirement_excl_tax_charge___real.ADDN2">#REF!</definedName>
    <definedName name="NPV_of_revenue_requirement_excl_tax_charge___real.BR">#REF!</definedName>
    <definedName name="NPV_of_revenue_requirement_excl_tax_charge___real.WN">#REF!</definedName>
    <definedName name="NPV_of_revenue_requirement_excl_tax_charge___real.WR">#REF!</definedName>
    <definedName name="NPV_of_revenue_requirement_excl_tax_charge___real.WWN">#REF!</definedName>
    <definedName name="NWTBPinputs" localSheetId="1">#REF!</definedName>
    <definedName name="NWTBPinputs" localSheetId="0">#REF!</definedName>
    <definedName name="NWTBPinputs">#REF!</definedName>
    <definedName name="NWTBPtrans" localSheetId="1">#REF!</definedName>
    <definedName name="NWTBPtrans" localSheetId="0">#REF!</definedName>
    <definedName name="NWTBPtrans">#REF!</definedName>
    <definedName name="NWTtransition" localSheetId="1">#REF!</definedName>
    <definedName name="NWTtransition" localSheetId="0">#REF!</definedName>
    <definedName name="NWTtransition" localSheetId="3">#REF!</definedName>
    <definedName name="NWTtransition" localSheetId="9">#REF!</definedName>
    <definedName name="NWTtransition">#REF!</definedName>
    <definedName name="Ofwat_____of_dividends_issued_as_scrip_shares">#REF!</definedName>
    <definedName name="Ofwat_____of_ILD">#REF!</definedName>
    <definedName name="Ofwat_____of_ordinary_dividends_paid_as_interim_dividend">#REF!</definedName>
    <definedName name="Ofwat___2020_25_RCV_opening_balance___real.ADDN1">#REF!</definedName>
    <definedName name="Ofwat___2020_25_RCV_opening_balance___real.ADDN2">#REF!</definedName>
    <definedName name="Ofwat___2020_25_RCV_opening_balance___real.BR">#REF!</definedName>
    <definedName name="Ofwat___2020_25_RCV_opening_balance___real.WN">#REF!</definedName>
    <definedName name="Ofwat___2020_25_RCV_opening_balance___real.WR">#REF!</definedName>
    <definedName name="Ofwat___2020_25_RCV_opening_balance___real.WWN">#REF!</definedName>
    <definedName name="Ofwat___accounting_charge_included_in_regulatory_accounts_for_Defined_Contribution_schemes___charge_for_DC_schemes___control___real.ADDN1">#REF!</definedName>
    <definedName name="Ofwat___accounting_charge_included_in_regulatory_accounts_for_Defined_Contribution_schemes___charge_for_DC_schemes___control___real.ADDN2">#REF!</definedName>
    <definedName name="Ofwat___accounting_charge_included_in_regulatory_accounts_for_Defined_Contribution_schemes___charge_for_DC_schemes___control___real.BR">#REF!</definedName>
    <definedName name="Ofwat___accounting_charge_included_in_regulatory_accounts_for_Defined_Contribution_schemes___charge_for_DC_schemes___control___real.WN">#REF!</definedName>
    <definedName name="Ofwat___accounting_charge_included_in_regulatory_accounts_for_Defined_Contribution_schemes___charge_for_DC_schemes___control___real.WR">#REF!</definedName>
    <definedName name="Ofwat___accounting_charge_included_in_regulatory_accounts_for_Defined_Contribution_schemes___charge_for_DC_schemes___control___real.WWN">#REF!</definedName>
    <definedName name="Ofwat___actual_opening_Fixed_rate_debt___nominal.ADDN1">#REF!</definedName>
    <definedName name="Ofwat___actual_opening_Fixed_rate_debt___nominal.ADDN2">#REF!</definedName>
    <definedName name="Ofwat___actual_opening_Fixed_rate_debt___nominal.BR">#REF!</definedName>
    <definedName name="Ofwat___actual_opening_Fixed_rate_debt___nominal.WN">#REF!</definedName>
    <definedName name="Ofwat___actual_opening_Fixed_rate_debt___nominal.WR">#REF!</definedName>
    <definedName name="Ofwat___actual_opening_Fixed_rate_debt___nominal.WWN">#REF!</definedName>
    <definedName name="Ofwat___actual_opening_Floating_rate_debt___nominal.ADDN1">#REF!</definedName>
    <definedName name="Ofwat___actual_opening_Floating_rate_debt___nominal.ADDN2">#REF!</definedName>
    <definedName name="Ofwat___actual_opening_Floating_rate_debt___nominal.BR">#REF!</definedName>
    <definedName name="Ofwat___actual_opening_Floating_rate_debt___nominal.WN">#REF!</definedName>
    <definedName name="Ofwat___actual_opening_Floating_rate_debt___nominal.WR">#REF!</definedName>
    <definedName name="Ofwat___actual_opening_Floating_rate_debt___nominal.WWN">#REF!</definedName>
    <definedName name="Ofwat___actual_opening_index_linked_debt___nominal.ADDN1">#REF!</definedName>
    <definedName name="Ofwat___actual_opening_index_linked_debt___nominal.ADDN2">#REF!</definedName>
    <definedName name="Ofwat___actual_opening_index_linked_debt___nominal.BR">#REF!</definedName>
    <definedName name="Ofwat___actual_opening_index_linked_debt___nominal.WN">#REF!</definedName>
    <definedName name="Ofwat___actual_opening_index_linked_debt___nominal.WR">#REF!</definedName>
    <definedName name="Ofwat___actual_opening_index_linked_debt___nominal.WWN">#REF!</definedName>
    <definedName name="Ofwat___adjustment_to_tax_payment.ADDN1">#REF!</definedName>
    <definedName name="Ofwat___adjustment_to_tax_payment.ADDN2">#REF!</definedName>
    <definedName name="Ofwat___adjustment_to_tax_payment.BR">#REF!</definedName>
    <definedName name="Ofwat___adjustment_to_tax_payment.WN">#REF!</definedName>
    <definedName name="Ofwat___adjustment_to_tax_payment.WR">#REF!</definedName>
    <definedName name="Ofwat___adjustment_to_tax_payment.WWN">#REF!</definedName>
    <definedName name="Ofwat___Adjustment_to_Wholesale_revenue_requirement___real.ADDN1">#REF!</definedName>
    <definedName name="Ofwat___Adjustment_to_Wholesale_revenue_requirement___real.ADDN2">#REF!</definedName>
    <definedName name="Ofwat___Adjustment_to_Wholesale_revenue_requirement___real.BR">#REF!</definedName>
    <definedName name="Ofwat___Adjustment_to_Wholesale_revenue_requirement___real.WN">#REF!</definedName>
    <definedName name="Ofwat___Adjustment_to_Wholesale_revenue_requirement___real.WR">#REF!</definedName>
    <definedName name="Ofwat___Adjustment_to_Wholesale_revenue_requirement___real.WWN">#REF!</definedName>
    <definedName name="Ofwat___allowable_depreciation_on_capitalised_revenue___control.ADDN1">#REF!</definedName>
    <definedName name="Ofwat___allowable_depreciation_on_capitalised_revenue___control.ADDN2">#REF!</definedName>
    <definedName name="Ofwat___allowable_depreciation_on_capitalised_revenue___control.BR">#REF!</definedName>
    <definedName name="Ofwat___allowable_depreciation_on_capitalised_revenue___control.WN">#REF!</definedName>
    <definedName name="Ofwat___allowable_depreciation_on_capitalised_revenue___control.WR">#REF!</definedName>
    <definedName name="Ofwat___allowable_depreciation_on_capitalised_revenue___control.WWN">#REF!</definedName>
    <definedName name="Ofwat___Alternative_revenue_value___real.ADDN1">#REF!</definedName>
    <definedName name="Ofwat___Alternative_revenue_value___real.ADDN2">#REF!</definedName>
    <definedName name="Ofwat___Alternative_revenue_value___real.BR">#REF!</definedName>
    <definedName name="Ofwat___Alternative_revenue_value___real.WN">#REF!</definedName>
    <definedName name="Ofwat___Alternative_revenue_value___real.WR">#REF!</definedName>
    <definedName name="Ofwat___Alternative_revenue_value___real.WWN">#REF!</definedName>
    <definedName name="Ofwat___Base_revenue_for_2024_25___real.ADDN1">#REF!</definedName>
    <definedName name="Ofwat___Base_revenue_for_2024_25___real.ADDN2">#REF!</definedName>
    <definedName name="Ofwat___Base_revenue_for_2024_25___real.BR">#REF!</definedName>
    <definedName name="Ofwat___Base_revenue_for_2024_25___real.WN">#REF!</definedName>
    <definedName name="Ofwat___Base_revenue_for_2024_25___real.WR">#REF!</definedName>
    <definedName name="Ofwat___Base_revenue_for_2024_25___real.WWN">#REF!</definedName>
    <definedName name="Ofwat___blended_interest_rate_on_change_in_borrowings">#REF!</definedName>
    <definedName name="Ofwat___Business__retail_total_allowed_depreciation___real">#REF!</definedName>
    <definedName name="Ofwat___Business_Advance_Receipts_Weighting___Unmeasured">#REF!</definedName>
    <definedName name="Ofwat___Business_Measured_income_accrual_Opening_balance___nominal">#REF!</definedName>
    <definedName name="Ofwat___Business_measured_income_proportion_of_total_Business_income">#REF!</definedName>
    <definedName name="Ofwat___Business_retail_advance_receipts_creditor_days_measured">#REF!</definedName>
    <definedName name="Ofwat___Business_retail_advance_receipts_creditor_days_unmeasured">#REF!</definedName>
    <definedName name="Ofwat___Business_retail_average_cost_per_customer_in_Tariff_Band__Welsh_companies____real.1">#REF!</definedName>
    <definedName name="Ofwat___Business_retail_average_cost_per_customer_in_Tariff_Band__Welsh_companies____real.2">#REF!</definedName>
    <definedName name="Ofwat___Business_retail_average_cost_per_customer_in_Tariff_Band__Welsh_companies____real.3">#REF!</definedName>
    <definedName name="Ofwat___Business_retail_margin___Override">#REF!</definedName>
    <definedName name="Ofwat___Business_retail_Measured_income_accrual_rate">#REF!</definedName>
    <definedName name="Ofwat___Business_retail_revenue_adjustment___real">#REF!</definedName>
    <definedName name="Ofwat___Business_retail_revenue_override___nominal">#REF!</definedName>
    <definedName name="Ofwat___business_weighted_average_debtor_days">#REF!</definedName>
    <definedName name="Ofwat___Capex_creditor_days">#REF!</definedName>
    <definedName name="Ofwat___Capital_expenditure___proportion_of_new_capital_expenditure_qualifying_for_the_main_rate_pool___control.ADDN1">#REF!</definedName>
    <definedName name="Ofwat___Capital_expenditure___proportion_of_new_capital_expenditure_qualifying_for_the_main_rate_pool___control.ADDN2">#REF!</definedName>
    <definedName name="Ofwat___Capital_expenditure___proportion_of_new_capital_expenditure_qualifying_for_the_main_rate_pool___control.BR">#REF!</definedName>
    <definedName name="Ofwat___Capital_expenditure___proportion_of_new_capital_expenditure_qualifying_for_the_main_rate_pool___control.WN">#REF!</definedName>
    <definedName name="Ofwat___Capital_expenditure___proportion_of_new_capital_expenditure_qualifying_for_the_main_rate_pool___control.WR">#REF!</definedName>
    <definedName name="Ofwat___Capital_expenditure___proportion_of_new_capital_expenditure_qualifying_for_the_main_rate_pool___control.WWN">#REF!</definedName>
    <definedName name="Ofwat___Capital_expenditure___proportion_of_new_capital_expenditure_qualifying_for_the_special_rate_pool___control.ADDN1">#REF!</definedName>
    <definedName name="Ofwat___Capital_expenditure___proportion_of_new_capital_expenditure_qualifying_for_the_special_rate_pool___control.ADDN2">#REF!</definedName>
    <definedName name="Ofwat___Capital_expenditure___proportion_of_new_capital_expenditure_qualifying_for_the_special_rate_pool___control.BR">#REF!</definedName>
    <definedName name="Ofwat___Capital_expenditure___proportion_of_new_capital_expenditure_qualifying_for_the_special_rate_pool___control.WN">#REF!</definedName>
    <definedName name="Ofwat___Capital_expenditure___proportion_of_new_capital_expenditure_qualifying_for_the_special_rate_pool___control.WR">#REF!</definedName>
    <definedName name="Ofwat___Capital_expenditure___proportion_of_new_capital_expenditure_qualifying_for_the_special_rate_pool___control.WWN">#REF!</definedName>
    <definedName name="Ofwat___Capital_expenditure___proportion_of_new_capital_expenditure_qualifying_for_the_structures_and_buildings_pool___control.ADDN1">#REF!</definedName>
    <definedName name="Ofwat___Capital_expenditure___proportion_of_new_capital_expenditure_qualifying_for_the_structures_and_buildings_pool___control.ADDN2">#REF!</definedName>
    <definedName name="Ofwat___Capital_expenditure___proportion_of_new_capital_expenditure_qualifying_for_the_structures_and_buildings_pool___control.BR">#REF!</definedName>
    <definedName name="Ofwat___Capital_expenditure___proportion_of_new_capital_expenditure_qualifying_for_the_structures_and_buildings_pool___control.WN">#REF!</definedName>
    <definedName name="Ofwat___Capital_expenditure___proportion_of_new_capital_expenditure_qualifying_for_the_structures_and_buildings_pool___control.WR">#REF!</definedName>
    <definedName name="Ofwat___Capital_expenditure___proportion_of_new_capital_expenditure_qualifying_for_the_structures_and_buildings_pool___control.WWN">#REF!</definedName>
    <definedName name="Ofwat___Capital_expenditure_on_assets_principally_used_by_business_retail___real">#REF!</definedName>
    <definedName name="Ofwat___Capital_expenditure_on_assets_principally_used_by_residential_retail___real">#REF!</definedName>
    <definedName name="Ofwat___Capital_expenditure_writing_down_allowance_main_rate_pool">#REF!</definedName>
    <definedName name="Ofwat___Capital_expenditure_writing_down_allowance_main_rate_pool___first_year_rate">#REF!</definedName>
    <definedName name="Ofwat___Capital_expenditure_writing_down_allowance_special_rate_pool">#REF!</definedName>
    <definedName name="Ofwat___Capital_expenditure_writing_down_allowance_special_rate_pool___first_year_rate">#REF!</definedName>
    <definedName name="Ofwat___Capital_expenditure_writing_down_allowance_structures_and_buildings_pool">#REF!</definedName>
    <definedName name="Ofwat___Capital_expenditure_writing_down_allowance_structures_and_buildings_pool___first_year_rate">#REF!</definedName>
    <definedName name="Ofwat___Cash_and_cash_equivalents_actual_initial_balance___control___nominal.ADDN1">#REF!</definedName>
    <definedName name="Ofwat___Cash_and_cash_equivalents_actual_initial_balance___control___nominal.ADDN2">#REF!</definedName>
    <definedName name="Ofwat___Cash_and_cash_equivalents_actual_initial_balance___control___nominal.BR">#REF!</definedName>
    <definedName name="Ofwat___Cash_and_cash_equivalents_actual_initial_balance___control___nominal.WN">#REF!</definedName>
    <definedName name="Ofwat___Cash_and_cash_equivalents_actual_initial_balance___control___nominal.WR">#REF!</definedName>
    <definedName name="Ofwat___Cash_and_cash_equivalents_actual_initial_balance___control___nominal.WWN">#REF!</definedName>
    <definedName name="Ofwat___cash_contributions__DB_schemes__ongoing____actual_and_forecast___control___real.ADDN1">#REF!</definedName>
    <definedName name="Ofwat___cash_contributions__DB_schemes__ongoing____actual_and_forecast___control___real.ADDN2">#REF!</definedName>
    <definedName name="Ofwat___cash_contributions__DB_schemes__ongoing____actual_and_forecast___control___real.BR">#REF!</definedName>
    <definedName name="Ofwat___cash_contributions__DB_schemes__ongoing____actual_and_forecast___control___real.WN">#REF!</definedName>
    <definedName name="Ofwat___cash_contributions__DB_schemes__ongoing____actual_and_forecast___control___real.WR">#REF!</definedName>
    <definedName name="Ofwat___cash_contributions__DB_schemes__ongoing____actual_and_forecast___control___real.WWN">#REF!</definedName>
    <definedName name="Ofwat___cash_interest_rate.ADDN1">#REF!</definedName>
    <definedName name="Ofwat___cash_interest_rate.ADDN2">#REF!</definedName>
    <definedName name="Ofwat___cash_interest_rate.BR">#REF!</definedName>
    <definedName name="Ofwat___cash_interest_rate.WN">#REF!</definedName>
    <definedName name="Ofwat___cash_interest_rate.WR">#REF!</definedName>
    <definedName name="Ofwat___cash_interest_rate.WWN">#REF!</definedName>
    <definedName name="Ofwat___Charge_for_DB_schemes___residential_retail___charge_for_DB_schemes___control___real.ADDN1">#REF!</definedName>
    <definedName name="Ofwat___Charge_for_DB_schemes___residential_retail___charge_for_DB_schemes___control___real.ADDN2">#REF!</definedName>
    <definedName name="Ofwat___Charge_for_DB_schemes___residential_retail___charge_for_DB_schemes___control___real.BR">#REF!</definedName>
    <definedName name="Ofwat___Charge_for_DB_schemes___residential_retail___charge_for_DB_schemes___control___real.WN">#REF!</definedName>
    <definedName name="Ofwat___Charge_for_DB_schemes___residential_retail___charge_for_DB_schemes___control___real.WR">#REF!</definedName>
    <definedName name="Ofwat___Charge_for_DB_schemes___residential_retail___charge_for_DB_schemes___control___real.WWN">#REF!</definedName>
    <definedName name="Ofwat___Consumer_price_index__including_housing_costs____Consumer_Price_Index__with_housing__for_April">#REF!</definedName>
    <definedName name="Ofwat___Consumer_price_index__including_housing_costs____Consumer_Price_Index__with_housing__for_August">#REF!</definedName>
    <definedName name="Ofwat___Consumer_price_index__including_housing_costs____Consumer_Price_Index__with_housing__for_December">#REF!</definedName>
    <definedName name="Ofwat___Consumer_price_index__including_housing_costs____Consumer_Price_Index__with_housing__for_February">#REF!</definedName>
    <definedName name="Ofwat___Consumer_price_index__including_housing_costs____Consumer_Price_Index__with_housing__for_January">#REF!</definedName>
    <definedName name="Ofwat___Consumer_price_index__including_housing_costs____Consumer_Price_Index__with_housing__for_July">#REF!</definedName>
    <definedName name="Ofwat___Consumer_price_index__including_housing_costs____Consumer_Price_Index__with_housing__for_June">#REF!</definedName>
    <definedName name="Ofwat___Consumer_price_index__including_housing_costs____Consumer_Price_Index__with_housing__for_March">#REF!</definedName>
    <definedName name="Ofwat___Consumer_price_index__including_housing_costs____Consumer_Price_Index__with_housing__for_May">#REF!</definedName>
    <definedName name="Ofwat___Consumer_price_index__including_housing_costs____Consumer_Price_Index__with_housing__for_November">#REF!</definedName>
    <definedName name="Ofwat___Consumer_price_index__including_housing_costs____Consumer_Price_Index__with_housing__for_November___Constant">#REF!</definedName>
    <definedName name="Ofwat___Consumer_price_index__including_housing_costs____Consumer_Price_Index__with_housing__for_October">#REF!</definedName>
    <definedName name="Ofwat___Consumer_price_index__including_housing_costs____Consumer_Price_Index__with_housing__for_September">#REF!</definedName>
    <definedName name="Ofwat___Cost_to_serve_metered_dual_customers___real">#REF!</definedName>
    <definedName name="Ofwat___Cost_to_serve_metered_sewerage_customers___real">#REF!</definedName>
    <definedName name="Ofwat___Cost_to_serve_metered_water_customers___real">#REF!</definedName>
    <definedName name="Ofwat___Cost_to_serve_per_unmetered_water_customers___real">#REF!</definedName>
    <definedName name="Ofwat___Cost_to_serve_unmetered_dual_customers___real">#REF!</definedName>
    <definedName name="Ofwat___Cost_to_serve_unmetered_sewerage_customers___real">#REF!</definedName>
    <definedName name="Ofwat___CPI_H____2022_23___April">#REF!</definedName>
    <definedName name="Ofwat___CPI_H____2022_23___August">#REF!</definedName>
    <definedName name="Ofwat___CPI_H____2022_23___December">#REF!</definedName>
    <definedName name="Ofwat___CPI_H____2022_23___February">#REF!</definedName>
    <definedName name="Ofwat___CPI_H____2022_23___January">#REF!</definedName>
    <definedName name="Ofwat___CPI_H____2022_23___July">#REF!</definedName>
    <definedName name="Ofwat___CPI_H____2022_23___June">#REF!</definedName>
    <definedName name="Ofwat___CPI_H____2022_23___March">#REF!</definedName>
    <definedName name="Ofwat___CPI_H____2022_23___May">#REF!</definedName>
    <definedName name="Ofwat___CPI_H____2022_23___November">#REF!</definedName>
    <definedName name="Ofwat___CPI_H____2022_23___October">#REF!</definedName>
    <definedName name="Ofwat___CPI_H____2022_23___September">#REF!</definedName>
    <definedName name="Ofwat___Current_tax_liabilities___Appointee_b_f___nominal">#REF!</definedName>
    <definedName name="Ofwat___Debtors_other___nominal">#REF!</definedName>
    <definedName name="Ofwat___Defined_benefit_pension_deficit_recovery_per_IN13_17___real.ADDN1">#REF!</definedName>
    <definedName name="Ofwat___Defined_benefit_pension_deficit_recovery_per_IN13_17___real.ADDN2">#REF!</definedName>
    <definedName name="Ofwat___Defined_benefit_pension_deficit_recovery_per_IN13_17___real.BR">#REF!</definedName>
    <definedName name="Ofwat___Defined_benefit_pension_deficit_recovery_per_IN13_17___real.WN">#REF!</definedName>
    <definedName name="Ofwat___Defined_benefit_pension_deficit_recovery_per_IN13_17___real.WR">#REF!</definedName>
    <definedName name="Ofwat___Defined_benefit_pension_deficit_recovery_per_IN13_17___real.WWN">#REF!</definedName>
    <definedName name="Ofwat___Depreciation_b_f___control___active___nominal.ADDN1">#REF!</definedName>
    <definedName name="Ofwat___Depreciation_b_f___control___active___nominal.ADDN2">#REF!</definedName>
    <definedName name="Ofwat___Depreciation_b_f___control___active___nominal.BR">#REF!</definedName>
    <definedName name="Ofwat___Depreciation_b_f___control___active___nominal.WN">#REF!</definedName>
    <definedName name="Ofwat___Depreciation_b_f___control___active___nominal.WR">#REF!</definedName>
    <definedName name="Ofwat___Depreciation_b_f___control___active___nominal.WWN">#REF!</definedName>
    <definedName name="Ofwat___Disallowable_expenditure___Change_in_general_provisions___control___nominal.ADDN1">#REF!</definedName>
    <definedName name="Ofwat___Disallowable_expenditure___Change_in_general_provisions___control___nominal.ADDN2">#REF!</definedName>
    <definedName name="Ofwat___Disallowable_expenditure___Change_in_general_provisions___control___nominal.BR">#REF!</definedName>
    <definedName name="Ofwat___Disallowable_expenditure___Change_in_general_provisions___control___nominal.WN">#REF!</definedName>
    <definedName name="Ofwat___Disallowable_expenditure___Change_in_general_provisions___control___nominal.WR">#REF!</definedName>
    <definedName name="Ofwat___Disallowable_expenditure___Change_in_general_provisions___control___nominal.WWN">#REF!</definedName>
    <definedName name="Ofwat___Discount_rate_for_reprofiling_allowed_revenue.ADDN1">#REF!</definedName>
    <definedName name="Ofwat___Discount_rate_for_reprofiling_allowed_revenue.ADDN2">#REF!</definedName>
    <definedName name="Ofwat___Discount_rate_for_reprofiling_allowed_revenue.BR">#REF!</definedName>
    <definedName name="Ofwat___Discount_rate_for_reprofiling_allowed_revenue.WN">#REF!</definedName>
    <definedName name="Ofwat___Discount_rate_for_reprofiling_allowed_revenue.WR">#REF!</definedName>
    <definedName name="Ofwat___Discount_rate_for_reprofiling_allowed_revenue.WWN">#REF!</definedName>
    <definedName name="Ofwat___Dividend_creditors_wholesale_retail_split___business_retail___nominal">#REF!</definedName>
    <definedName name="Ofwat___Dividend_creditors_wholesale_retail_split___Dividend_creditors___residential_retail___nominal">#REF!</definedName>
    <definedName name="Ofwat___dividend_yield">#REF!</definedName>
    <definedName name="Ofwat___Expenditure___Total_residential_retail_costs___Residential_measured___Water_and_Wastewater___nominal">#REF!</definedName>
    <definedName name="Ofwat___Expenditure___Total_residential_retail_costs___Residential_unmeasured___Water_and_Wastewater___nominal">#REF!</definedName>
    <definedName name="Ofwat___Finance_lease_depreciation___control___nominal.ADDN1">#REF!</definedName>
    <definedName name="Ofwat___Finance_lease_depreciation___control___nominal.ADDN2">#REF!</definedName>
    <definedName name="Ofwat___Finance_lease_depreciation___control___nominal.BR">#REF!</definedName>
    <definedName name="Ofwat___Finance_lease_depreciation___control___nominal.WN">#REF!</definedName>
    <definedName name="Ofwat___Finance_lease_depreciation___control___nominal.WR">#REF!</definedName>
    <definedName name="Ofwat___Finance_lease_depreciation___control___nominal.WWN">#REF!</definedName>
    <definedName name="Ofwat___Fixed_asset_net_book_value_at_31_March___business_retail___nominal">#REF!</definedName>
    <definedName name="Ofwat___fixed_asset_net_book_value_at_31_March___residential_retail___nominal">#REF!</definedName>
    <definedName name="Ofwat___Fixed_assets_b_f___control___active___nominal.ADDN1">#REF!</definedName>
    <definedName name="Ofwat___Fixed_assets_b_f___control___active___nominal.ADDN2">#REF!</definedName>
    <definedName name="Ofwat___Fixed_assets_b_f___control___active___nominal.BR">#REF!</definedName>
    <definedName name="Ofwat___Fixed_assets_b_f___control___active___nominal.WN">#REF!</definedName>
    <definedName name="Ofwat___Fixed_assets_b_f___control___active___nominal.WR">#REF!</definedName>
    <definedName name="Ofwat___Fixed_assets_b_f___control___active___nominal.WWN">#REF!</definedName>
    <definedName name="Ofwat___Grants_and_contributions___capital_expenditure___non_price_control___real.ADDN1">#REF!</definedName>
    <definedName name="Ofwat___Grants_and_contributions___capital_expenditure___non_price_control___real.ADDN2">#REF!</definedName>
    <definedName name="Ofwat___Grants_and_contributions___capital_expenditure___non_price_control___real.BR">#REF!</definedName>
    <definedName name="Ofwat___Grants_and_contributions___capital_expenditure___non_price_control___real.WN">#REF!</definedName>
    <definedName name="Ofwat___Grants_and_contributions___capital_expenditure___non_price_control___real.WR">#REF!</definedName>
    <definedName name="Ofwat___Grants_and_contributions___capital_expenditure___non_price_control___real.WWN">#REF!</definedName>
    <definedName name="Ofwat___Grants_and_contributions___operational_expenditure___non_price_control___real.ADDN1">#REF!</definedName>
    <definedName name="Ofwat___Grants_and_contributions___operational_expenditure___non_price_control___real.ADDN2">#REF!</definedName>
    <definedName name="Ofwat___Grants_and_contributions___operational_expenditure___non_price_control___real.BR">#REF!</definedName>
    <definedName name="Ofwat___Grants_and_contributions___operational_expenditure___non_price_control___real.WN">#REF!</definedName>
    <definedName name="Ofwat___Grants_and_contributions___operational_expenditure___non_price_control___real.WR">#REF!</definedName>
    <definedName name="Ofwat___Grants_and_contributions___operational_expenditure___non_price_control___real.WWN">#REF!</definedName>
    <definedName name="Ofwat___Grants_and_contributions_net_of_income_offset___capital_expenditure___price_control___real.ADDN1">#REF!</definedName>
    <definedName name="Ofwat___Grants_and_contributions_net_of_income_offset___capital_expenditure___price_control___real.ADDN2">#REF!</definedName>
    <definedName name="Ofwat___Grants_and_contributions_net_of_income_offset___capital_expenditure___price_control___real.BR">#REF!</definedName>
    <definedName name="Ofwat___Grants_and_contributions_net_of_income_offset___capital_expenditure___price_control___real.WN">#REF!</definedName>
    <definedName name="Ofwat___Grants_and_contributions_net_of_income_offset___capital_expenditure___price_control___real.WR">#REF!</definedName>
    <definedName name="Ofwat___Grants_and_contributions_net_of_income_offset___capital_expenditure___price_control___real.WWN">#REF!</definedName>
    <definedName name="Ofwat___Grants_and_contributions_net_of_income_offset___operational_expenditure___price_control___real.ADDN1">#REF!</definedName>
    <definedName name="Ofwat___Grants_and_contributions_net_of_income_offset___operational_expenditure___price_control___real.ADDN2">#REF!</definedName>
    <definedName name="Ofwat___Grants_and_contributions_net_of_income_offset___operational_expenditure___price_control___real.BR">#REF!</definedName>
    <definedName name="Ofwat___Grants_and_contributions_net_of_income_offset___operational_expenditure___price_control___real.WN">#REF!</definedName>
    <definedName name="Ofwat___Grants_and_contributions_net_of_income_offset___operational_expenditure___price_control___real.WR">#REF!</definedName>
    <definedName name="Ofwat___Grants_and_contributions_net_of_income_offset___operational_expenditure___price_control___real.WWN">#REF!</definedName>
    <definedName name="Ofwat___Gross_capital_expenditure___including_g_c_and_cost_sharing___real.ADDN1">#REF!</definedName>
    <definedName name="Ofwat___Gross_capital_expenditure___including_g_c_and_cost_sharing___real.ADDN2">#REF!</definedName>
    <definedName name="Ofwat___Gross_capital_expenditure___including_g_c_and_cost_sharing___real.BR">#REF!</definedName>
    <definedName name="Ofwat___Gross_capital_expenditure___including_g_c_and_cost_sharing___real.WN">#REF!</definedName>
    <definedName name="Ofwat___Gross_capital_expenditure___including_g_c_and_cost_sharing___real.WR">#REF!</definedName>
    <definedName name="Ofwat___Gross_capital_expenditure___including_g_c_and_cost_sharing___real.WWN">#REF!</definedName>
    <definedName name="Ofwat___HH_Advance_receipts_creditor_days_measured">#REF!</definedName>
    <definedName name="Ofwat___HH_Advance_receipts_creditor_days_unmeasured">#REF!</definedName>
    <definedName name="Ofwat___HH_Measured_income_accrual___nominal">#REF!</definedName>
    <definedName name="Ofwat___HH_Measured_income_accrual_rate">#REF!</definedName>
    <definedName name="Ofwat___HH_measured_trade_debtors">#REF!</definedName>
    <definedName name="Ofwat___HH_measured_trade_receivables___net___nominal">#REF!</definedName>
    <definedName name="Ofwat___HH_unmeasured_trade_debtors">#REF!</definedName>
    <definedName name="Ofwat___HH_unmeasured_trade_receivables___nominal">#REF!</definedName>
    <definedName name="Ofwat___Households_connected_for_sewerage_only___metered">#REF!</definedName>
    <definedName name="Ofwat___Households_connected_for_sewerage_only___unmetered">#REF!</definedName>
    <definedName name="Ofwat___Households_connected_for_water_and_sewerage___metered">#REF!</definedName>
    <definedName name="Ofwat___Households_connected_for_water_and_sewerage___unmetered">#REF!</definedName>
    <definedName name="Ofwat___Households_connected_for_water_only___metered">#REF!</definedName>
    <definedName name="Ofwat___Households_connected_for_water_only___unmetered">#REF!</definedName>
    <definedName name="Ofwat___Innovation_funding___real.ADDN1">#REF!</definedName>
    <definedName name="Ofwat___Innovation_funding___real.ADDN2">#REF!</definedName>
    <definedName name="Ofwat___Innovation_funding___real.BR">#REF!</definedName>
    <definedName name="Ofwat___Innovation_funding___real.WN">#REF!</definedName>
    <definedName name="Ofwat___Innovation_funding___real.WR">#REF!</definedName>
    <definedName name="Ofwat___Innovation_funding___real.WWN">#REF!</definedName>
    <definedName name="Ofwat___Interest_rate___Business___Active">#REF!</definedName>
    <definedName name="Ofwat___interest_rate___residential">#REF!</definedName>
    <definedName name="Ofwat___interest_rate_on_CPIH_index_linked_debt.ADDN1">#REF!</definedName>
    <definedName name="Ofwat___interest_rate_on_CPIH_index_linked_debt.ADDN2">#REF!</definedName>
    <definedName name="Ofwat___interest_rate_on_CPIH_index_linked_debt.BR">#REF!</definedName>
    <definedName name="Ofwat___interest_rate_on_CPIH_index_linked_debt.WN">#REF!</definedName>
    <definedName name="Ofwat___interest_rate_on_CPIH_index_linked_debt.WR">#REF!</definedName>
    <definedName name="Ofwat___interest_rate_on_CPIH_index_linked_debt.WWN">#REF!</definedName>
    <definedName name="Ofwat___interest_rate_on_fixed_rate_debt.ADDN1">#REF!</definedName>
    <definedName name="Ofwat___interest_rate_on_fixed_rate_debt.ADDN2">#REF!</definedName>
    <definedName name="Ofwat___interest_rate_on_fixed_rate_debt.BR">#REF!</definedName>
    <definedName name="Ofwat___interest_rate_on_fixed_rate_debt.WN">#REF!</definedName>
    <definedName name="Ofwat___interest_rate_on_fixed_rate_debt.WR">#REF!</definedName>
    <definedName name="Ofwat___interest_rate_on_fixed_rate_debt.WWN">#REF!</definedName>
    <definedName name="Ofwat___interest_rate_on_RPI_index_linked_debt.ADDN1">#REF!</definedName>
    <definedName name="Ofwat___interest_rate_on_RPI_index_linked_debt.ADDN2">#REF!</definedName>
    <definedName name="Ofwat___interest_rate_on_RPI_index_linked_debt.BR">#REF!</definedName>
    <definedName name="Ofwat___interest_rate_on_RPI_index_linked_debt.WN">#REF!</definedName>
    <definedName name="Ofwat___interest_rate_on_RPI_index_linked_debt.WR">#REF!</definedName>
    <definedName name="Ofwat___interest_rate_on_RPI_index_linked_debt.WWN">#REF!</definedName>
    <definedName name="Ofwat___Inventories_balance___control___nominal.ADDN1">#REF!</definedName>
    <definedName name="Ofwat___Inventories_balance___control___nominal.ADDN2">#REF!</definedName>
    <definedName name="Ofwat___Inventories_balance___control___nominal.BR">#REF!</definedName>
    <definedName name="Ofwat___Inventories_balance___control___nominal.WN">#REF!</definedName>
    <definedName name="Ofwat___Inventories_balance___control___nominal.WR">#REF!</definedName>
    <definedName name="Ofwat___Inventories_balance___control___nominal.WWN">#REF!</definedName>
    <definedName name="Ofwat___IRE_totex_adjustment_for_ACICR__Ofwat____real.ADDN1">#REF!</definedName>
    <definedName name="Ofwat___IRE_totex_adjustment_for_ACICR__Ofwat____real.ADDN2">#REF!</definedName>
    <definedName name="Ofwat___IRE_totex_adjustment_for_ACICR__Ofwat____real.BR">#REF!</definedName>
    <definedName name="Ofwat___IRE_totex_adjustment_for_ACICR__Ofwat____real.WN">#REF!</definedName>
    <definedName name="Ofwat___IRE_totex_adjustment_for_ACICR__Ofwat____real.WR">#REF!</definedName>
    <definedName name="Ofwat___IRE_totex_adjustment_for_ACICR__Ofwat____real.WWN">#REF!</definedName>
    <definedName name="Ofwat___Long_term_CPI_H__assumed_percentage_increase">#REF!</definedName>
    <definedName name="Ofwat___Measured_charge___business.ADDN1">#REF!</definedName>
    <definedName name="Ofwat___Measured_charge___business.ADDN2">#REF!</definedName>
    <definedName name="Ofwat___Measured_charge___business.BR">#REF!</definedName>
    <definedName name="Ofwat___Measured_charge___business.WN">#REF!</definedName>
    <definedName name="Ofwat___Measured_charge___business.WR">#REF!</definedName>
    <definedName name="Ofwat___Measured_charge___business.WWN">#REF!</definedName>
    <definedName name="Ofwat___Measured_charge___residential.ADDN1">#REF!</definedName>
    <definedName name="Ofwat___Measured_charge___residential.ADDN2">#REF!</definedName>
    <definedName name="Ofwat___Measured_charge___residential.BR">#REF!</definedName>
    <definedName name="Ofwat___Measured_charge___residential.WN">#REF!</definedName>
    <definedName name="Ofwat___Measured_charge___residential.WR">#REF!</definedName>
    <definedName name="Ofwat___Measured_charge___residential.WWN">#REF!</definedName>
    <definedName name="Ofwat___Movement_in_intangible_asset_and_investments_balance___control___nominal.ADDN1">#REF!</definedName>
    <definedName name="Ofwat___Movement_in_intangible_asset_and_investments_balance___control___nominal.ADDN2">#REF!</definedName>
    <definedName name="Ofwat___Movement_in_intangible_asset_and_investments_balance___control___nominal.BR">#REF!</definedName>
    <definedName name="Ofwat___Movement_in_intangible_asset_and_investments_balance___control___nominal.WN">#REF!</definedName>
    <definedName name="Ofwat___Movement_in_intangible_asset_and_investments_balance___control___nominal.WR">#REF!</definedName>
    <definedName name="Ofwat___Movement_in_intangible_asset_and_investments_balance___control___nominal.WWN">#REF!</definedName>
    <definedName name="Ofwat___Movement_in_other_liabilities___control___nominal.ADDN1">#REF!</definedName>
    <definedName name="Ofwat___Movement_in_other_liabilities___control___nominal.ADDN2">#REF!</definedName>
    <definedName name="Ofwat___Movement_in_other_liabilities___control___nominal.BR">#REF!</definedName>
    <definedName name="Ofwat___Movement_in_other_liabilities___control___nominal.WN">#REF!</definedName>
    <definedName name="Ofwat___Movement_in_other_liabilities___control___nominal.WR">#REF!</definedName>
    <definedName name="Ofwat___Movement_in_other_liabilities___control___nominal.WWN">#REF!</definedName>
    <definedName name="Ofwat___Movement_in_provisions___control___nominal.ADDN1">#REF!</definedName>
    <definedName name="Ofwat___Movement_in_provisions___control___nominal.ADDN2">#REF!</definedName>
    <definedName name="Ofwat___Movement_in_provisions___control___nominal.BR">#REF!</definedName>
    <definedName name="Ofwat___Movement_in_provisions___control___nominal.WN">#REF!</definedName>
    <definedName name="Ofwat___Movement_in_provisions___control___nominal.WR">#REF!</definedName>
    <definedName name="Ofwat___Movement_in_provisions___control___nominal.WWN">#REF!</definedName>
    <definedName name="Ofwat___movement_in_trade_debtor___business___nominal">#REF!</definedName>
    <definedName name="Ofwat___Non_price_control_income___principal_services___real.ADDN1">#REF!</definedName>
    <definedName name="Ofwat___Non_price_control_income___principal_services___real.ADDN2">#REF!</definedName>
    <definedName name="Ofwat___Non_price_control_income___principal_services___real.BR">#REF!</definedName>
    <definedName name="Ofwat___Non_price_control_income___principal_services___real.WN">#REF!</definedName>
    <definedName name="Ofwat___Non_price_control_income___principal_services___real.WR">#REF!</definedName>
    <definedName name="Ofwat___Non_price_control_income___principal_services___real.WWN">#REF!</definedName>
    <definedName name="Ofwat___Non_price_control_income___third_party_services___Bulk_supplies___contract_not_qualifying_for_water_trading_incentives___signed_before_1_April_2020___real.ADDN1">#REF!</definedName>
    <definedName name="Ofwat___Non_price_control_income___third_party_services___Bulk_supplies___contract_not_qualifying_for_water_trading_incentives___signed_before_1_April_2020___real.ADDN2">#REF!</definedName>
    <definedName name="Ofwat___Non_price_control_income___third_party_services___Bulk_supplies___contract_not_qualifying_for_water_trading_incentives___signed_before_1_April_2020___real.BR">#REF!</definedName>
    <definedName name="Ofwat___Non_price_control_income___third_party_services___Bulk_supplies___contract_not_qualifying_for_water_trading_incentives___signed_before_1_April_2020___real.WN">#REF!</definedName>
    <definedName name="Ofwat___Non_price_control_income___third_party_services___Bulk_supplies___contract_not_qualifying_for_water_trading_incentives___signed_before_1_April_2020___real.WR">#REF!</definedName>
    <definedName name="Ofwat___Non_price_control_income___third_party_services___Bulk_supplies___contract_not_qualifying_for_water_trading_incentives___signed_before_1_April_2020___real.WWN">#REF!</definedName>
    <definedName name="Ofwat___Non_price_control_income___third_party_services___Bulk_supplies___contract_qualifying_for_water_trading_incentives___on_or_after_1_April_2020___real.ADDN1">#REF!</definedName>
    <definedName name="Ofwat___Non_price_control_income___third_party_services___Bulk_supplies___contract_qualifying_for_water_trading_incentives___on_or_after_1_April_2020___real.ADDN2">#REF!</definedName>
    <definedName name="Ofwat___Non_price_control_income___third_party_services___Bulk_supplies___contract_qualifying_for_water_trading_incentives___on_or_after_1_April_2020___real.BR">#REF!</definedName>
    <definedName name="Ofwat___Non_price_control_income___third_party_services___Bulk_supplies___contract_qualifying_for_water_trading_incentives___on_or_after_1_April_2020___real.WN">#REF!</definedName>
    <definedName name="Ofwat___Non_price_control_income___third_party_services___Bulk_supplies___contract_qualifying_for_water_trading_incentives___on_or_after_1_April_2020___real.WR">#REF!</definedName>
    <definedName name="Ofwat___Non_price_control_income___third_party_services___Bulk_supplies___contract_qualifying_for_water_trading_incentives___on_or_after_1_April_2020___real.WWN">#REF!</definedName>
    <definedName name="Ofwat___Non_price_control_income___third_party_services___Bulk_supplies___General___real.ADDN1">#REF!</definedName>
    <definedName name="Ofwat___Non_price_control_income___third_party_services___Bulk_supplies___General___real.ADDN2">#REF!</definedName>
    <definedName name="Ofwat___Non_price_control_income___third_party_services___Bulk_supplies___General___real.BR">#REF!</definedName>
    <definedName name="Ofwat___Non_price_control_income___third_party_services___Bulk_supplies___General___real.WN">#REF!</definedName>
    <definedName name="Ofwat___Non_price_control_income___third_party_services___Bulk_supplies___General___real.WR">#REF!</definedName>
    <definedName name="Ofwat___Non_price_control_income___third_party_services___Bulk_supplies___General___real.WWN">#REF!</definedName>
    <definedName name="Ofwat___Non_price_control_income___third_party_services___other___real.ADDN1">#REF!</definedName>
    <definedName name="Ofwat___Non_price_control_income___third_party_services___other___real.ADDN2">#REF!</definedName>
    <definedName name="Ofwat___Non_price_control_income___third_party_services___other___real.BR">#REF!</definedName>
    <definedName name="Ofwat___Non_price_control_income___third_party_services___other___real.WN">#REF!</definedName>
    <definedName name="Ofwat___Non_price_control_income___third_party_services___other___real.WR">#REF!</definedName>
    <definedName name="Ofwat___Non_price_control_income___third_party_services___other___real.WWN">#REF!</definedName>
    <definedName name="Ofwat___Notional_target_gearing___control.ADDN1">#REF!</definedName>
    <definedName name="Ofwat___Notional_target_gearing___control.ADDN2">#REF!</definedName>
    <definedName name="Ofwat___Notional_target_gearing___control.BR">#REF!</definedName>
    <definedName name="Ofwat___Notional_target_gearing___control.WN">#REF!</definedName>
    <definedName name="Ofwat___Notional_target_gearing___control.WR">#REF!</definedName>
    <definedName name="Ofwat___Notional_target_gearing___control.WWN">#REF!</definedName>
    <definedName name="Ofwat___opening_business_debtors_measured___nominal">#REF!</definedName>
    <definedName name="Ofwat___opening_business_debtors_unmeasured_nominal">#REF!</definedName>
    <definedName name="Ofwat___Opening_business_retail_measured_advance_receipts___nominal">#REF!</definedName>
    <definedName name="Ofwat___Opening_business_retail_unmeasured_advance_receipts___nominal">#REF!</definedName>
    <definedName name="Ofwat___Opening_Called_up_share_capital_balance___control___nominal.ADDN1">#REF!</definedName>
    <definedName name="Ofwat___Opening_Called_up_share_capital_balance___control___nominal.ADDN2">#REF!</definedName>
    <definedName name="Ofwat___Opening_Called_up_share_capital_balance___control___nominal.BR">#REF!</definedName>
    <definedName name="Ofwat___Opening_Called_up_share_capital_balance___control___nominal.WN">#REF!</definedName>
    <definedName name="Ofwat___Opening_Called_up_share_capital_balance___control___nominal.WR">#REF!</definedName>
    <definedName name="Ofwat___Opening_Called_up_share_capital_balance___control___nominal.WWN">#REF!</definedName>
    <definedName name="Ofwat___Opening_Capex_creditors_balance___control___nominal.ADDN1">#REF!</definedName>
    <definedName name="Ofwat___Opening_Capex_creditors_balance___control___nominal.ADDN2">#REF!</definedName>
    <definedName name="Ofwat___Opening_Capex_creditors_balance___control___nominal.BR">#REF!</definedName>
    <definedName name="Ofwat___Opening_Capex_creditors_balance___control___nominal.WN">#REF!</definedName>
    <definedName name="Ofwat___Opening_Capex_creditors_balance___control___nominal.WR">#REF!</definedName>
    <definedName name="Ofwat___Opening_Capex_creditors_balance___control___nominal.WWN">#REF!</definedName>
    <definedName name="Ofwat___Opening_Capital_allowance_balance___Main_rate_pool___Capital_expenditure___control___nominal.ADDN1">#REF!</definedName>
    <definedName name="Ofwat___Opening_Capital_allowance_balance___Main_rate_pool___Capital_expenditure___control___nominal.ADDN2">#REF!</definedName>
    <definedName name="Ofwat___Opening_Capital_allowance_balance___Main_rate_pool___Capital_expenditure___control___nominal.BR">#REF!</definedName>
    <definedName name="Ofwat___Opening_Capital_allowance_balance___Main_rate_pool___Capital_expenditure___control___nominal.WN">#REF!</definedName>
    <definedName name="Ofwat___Opening_Capital_allowance_balance___Main_rate_pool___Capital_expenditure___control___nominal.WR">#REF!</definedName>
    <definedName name="Ofwat___Opening_Capital_allowance_balance___Main_rate_pool___Capital_expenditure___control___nominal.WWN">#REF!</definedName>
    <definedName name="Ofwat___Opening_Capital_allowance_balance___special_rate_pool___Capital_expenditure___control___nominal.ADDN1">#REF!</definedName>
    <definedName name="Ofwat___Opening_Capital_allowance_balance___special_rate_pool___Capital_expenditure___control___nominal.ADDN2">#REF!</definedName>
    <definedName name="Ofwat___Opening_Capital_allowance_balance___special_rate_pool___Capital_expenditure___control___nominal.BR">#REF!</definedName>
    <definedName name="Ofwat___Opening_Capital_allowance_balance___special_rate_pool___Capital_expenditure___control___nominal.WN">#REF!</definedName>
    <definedName name="Ofwat___Opening_Capital_allowance_balance___special_rate_pool___Capital_expenditure___control___nominal.WR">#REF!</definedName>
    <definedName name="Ofwat___Opening_Capital_allowance_balance___special_rate_pool___Capital_expenditure___control___nominal.WWN">#REF!</definedName>
    <definedName name="Ofwat___Opening_Capital_allowance_balance___Structures_and_buildings_pool___Capital_expenditure___control___nominal.ADDN1">#REF!</definedName>
    <definedName name="Ofwat___Opening_Capital_allowance_balance___Structures_and_buildings_pool___Capital_expenditure___control___nominal.ADDN2">#REF!</definedName>
    <definedName name="Ofwat___Opening_Capital_allowance_balance___Structures_and_buildings_pool___Capital_expenditure___control___nominal.BR">#REF!</definedName>
    <definedName name="Ofwat___Opening_Capital_allowance_balance___Structures_and_buildings_pool___Capital_expenditure___control___nominal.WN">#REF!</definedName>
    <definedName name="Ofwat___Opening_Capital_allowance_balance___Structures_and_buildings_pool___Capital_expenditure___control___nominal.WR">#REF!</definedName>
    <definedName name="Ofwat___Opening_Capital_allowance_balance___Structures_and_buildings_pool___Capital_expenditure___control___nominal.WWN">#REF!</definedName>
    <definedName name="Ofwat___opening_current_tax_liabilities___control___nominal.ADDN1">#REF!</definedName>
    <definedName name="Ofwat___opening_current_tax_liabilities___control___nominal.ADDN2">#REF!</definedName>
    <definedName name="Ofwat___opening_current_tax_liabilities___control___nominal.BR">#REF!</definedName>
    <definedName name="Ofwat___opening_current_tax_liabilities___control___nominal.WN">#REF!</definedName>
    <definedName name="Ofwat___opening_current_tax_liabilities___control___nominal.WR">#REF!</definedName>
    <definedName name="Ofwat___opening_current_tax_liabilities___control___nominal.WWN">#REF!</definedName>
    <definedName name="Ofwat___opening_deferred_tax_balance___control___nominal.ADDN1">#REF!</definedName>
    <definedName name="Ofwat___opening_deferred_tax_balance___control___nominal.ADDN2">#REF!</definedName>
    <definedName name="Ofwat___opening_deferred_tax_balance___control___nominal.BR">#REF!</definedName>
    <definedName name="Ofwat___opening_deferred_tax_balance___control___nominal.WN">#REF!</definedName>
    <definedName name="Ofwat___opening_deferred_tax_balance___control___nominal.WR">#REF!</definedName>
    <definedName name="Ofwat___opening_deferred_tax_balance___control___nominal.WWN">#REF!</definedName>
    <definedName name="Ofwat___opening_dividend_cashflow_balance___control___nominal.ADDN1">#REF!</definedName>
    <definedName name="Ofwat___opening_dividend_cashflow_balance___control___nominal.ADDN2">#REF!</definedName>
    <definedName name="Ofwat___opening_dividend_cashflow_balance___control___nominal.BR">#REF!</definedName>
    <definedName name="Ofwat___opening_dividend_cashflow_balance___control___nominal.WN">#REF!</definedName>
    <definedName name="Ofwat___opening_dividend_cashflow_balance___control___nominal.WR">#REF!</definedName>
    <definedName name="Ofwat___opening_dividend_cashflow_balance___control___nominal.WWN">#REF!</definedName>
    <definedName name="Ofwat___Opening_Dividend_creditors_balance___control___nominal.ADDN1">#REF!</definedName>
    <definedName name="Ofwat___Opening_Dividend_creditors_balance___control___nominal.ADDN2">#REF!</definedName>
    <definedName name="Ofwat___Opening_Dividend_creditors_balance___control___nominal.BR">#REF!</definedName>
    <definedName name="Ofwat___Opening_Dividend_creditors_balance___control___nominal.WN">#REF!</definedName>
    <definedName name="Ofwat___Opening_Dividend_creditors_balance___control___nominal.WR">#REF!</definedName>
    <definedName name="Ofwat___Opening_Dividend_creditors_balance___control___nominal.WWN">#REF!</definedName>
    <definedName name="Ofwat___Opening_household_measured_advance_receipts___nominal">#REF!</definedName>
    <definedName name="Ofwat___Opening_household_unmeasured_advance_receipts___nominal">#REF!</definedName>
    <definedName name="Ofwat___Opening_Intangible_asset_and_investments_balance___control___nominal.ADDN1">#REF!</definedName>
    <definedName name="Ofwat___Opening_Intangible_asset_and_investments_balance___control___nominal.ADDN2">#REF!</definedName>
    <definedName name="Ofwat___Opening_Intangible_asset_and_investments_balance___control___nominal.BR">#REF!</definedName>
    <definedName name="Ofwat___Opening_Intangible_asset_and_investments_balance___control___nominal.WN">#REF!</definedName>
    <definedName name="Ofwat___Opening_Intangible_asset_and_investments_balance___control___nominal.WR">#REF!</definedName>
    <definedName name="Ofwat___Opening_Intangible_asset_and_investments_balance___control___nominal.WWN">#REF!</definedName>
    <definedName name="Ofwat___Opening_Non_distributable_reserves_balance___control___nominal.ADDN1">#REF!</definedName>
    <definedName name="Ofwat___Opening_Non_distributable_reserves_balance___control___nominal.ADDN2">#REF!</definedName>
    <definedName name="Ofwat___Opening_Non_distributable_reserves_balance___control___nominal.BR">#REF!</definedName>
    <definedName name="Ofwat___Opening_Non_distributable_reserves_balance___control___nominal.WN">#REF!</definedName>
    <definedName name="Ofwat___Opening_Non_distributable_reserves_balance___control___nominal.WR">#REF!</definedName>
    <definedName name="Ofwat___Opening_Non_distributable_reserves_balance___control___nominal.WWN">#REF!</definedName>
    <definedName name="Ofwat___Opening_Other_creditors_balance___control___nominal.ADDN1">#REF!</definedName>
    <definedName name="Ofwat___Opening_Other_creditors_balance___control___nominal.ADDN2">#REF!</definedName>
    <definedName name="Ofwat___Opening_Other_creditors_balance___control___nominal.BR">#REF!</definedName>
    <definedName name="Ofwat___Opening_Other_creditors_balance___control___nominal.WN">#REF!</definedName>
    <definedName name="Ofwat___Opening_Other_creditors_balance___control___nominal.WR">#REF!</definedName>
    <definedName name="Ofwat___Opening_Other_creditors_balance___control___nominal.WWN">#REF!</definedName>
    <definedName name="Ofwat___Opening_Other_debtors_balance___control___nominal.ADDN1">#REF!</definedName>
    <definedName name="Ofwat___Opening_Other_debtors_balance___control___nominal.ADDN2">#REF!</definedName>
    <definedName name="Ofwat___Opening_Other_debtors_balance___control___nominal.BR">#REF!</definedName>
    <definedName name="Ofwat___Opening_Other_debtors_balance___control___nominal.WN">#REF!</definedName>
    <definedName name="Ofwat___Opening_Other_debtors_balance___control___nominal.WR">#REF!</definedName>
    <definedName name="Ofwat___Opening_Other_debtors_balance___control___nominal.WWN">#REF!</definedName>
    <definedName name="Ofwat___Opening_Other_liabilities_balance___control___nominal.ADDN1">#REF!</definedName>
    <definedName name="Ofwat___Opening_Other_liabilities_balance___control___nominal.ADDN2">#REF!</definedName>
    <definedName name="Ofwat___Opening_Other_liabilities_balance___control___nominal.BR">#REF!</definedName>
    <definedName name="Ofwat___Opening_Other_liabilities_balance___control___nominal.WN">#REF!</definedName>
    <definedName name="Ofwat___Opening_Other_liabilities_balance___control___nominal.WR">#REF!</definedName>
    <definedName name="Ofwat___Opening_Other_liabilities_balance___control___nominal.WWN">#REF!</definedName>
    <definedName name="Ofwat___Opening_Provisions_balance___control___nominal.ADDN1">#REF!</definedName>
    <definedName name="Ofwat___Opening_Provisions_balance___control___nominal.ADDN2">#REF!</definedName>
    <definedName name="Ofwat___Opening_Provisions_balance___control___nominal.BR">#REF!</definedName>
    <definedName name="Ofwat___Opening_Provisions_balance___control___nominal.WN">#REF!</definedName>
    <definedName name="Ofwat___Opening_Provisions_balance___control___nominal.WR">#REF!</definedName>
    <definedName name="Ofwat___Opening_Provisions_balance___control___nominal.WWN">#REF!</definedName>
    <definedName name="Ofwat___Opening_retained_cash_balance___Business___nominal">#REF!</definedName>
    <definedName name="Ofwat___Opening_retained_cash_balance___Residential___nominal">#REF!</definedName>
    <definedName name="Ofwat___Opening_retained_earnings_balance___Business___nominal">#REF!</definedName>
    <definedName name="Ofwat___opening_retained_earnings_balance___control___nominal.ADDN1">#REF!</definedName>
    <definedName name="Ofwat___opening_retained_earnings_balance___control___nominal.ADDN2">#REF!</definedName>
    <definedName name="Ofwat___opening_retained_earnings_balance___control___nominal.BR">#REF!</definedName>
    <definedName name="Ofwat___opening_retained_earnings_balance___control___nominal.WN">#REF!</definedName>
    <definedName name="Ofwat___opening_retained_earnings_balance___control___nominal.WR">#REF!</definedName>
    <definedName name="Ofwat___opening_retained_earnings_balance___control___nominal.WWN">#REF!</definedName>
    <definedName name="Ofwat___Opening_Retirement_benefit_asset____liabilities__balance___control___nominal.ADDN1">#REF!</definedName>
    <definedName name="Ofwat___Opening_Retirement_benefit_asset____liabilities__balance___control___nominal.ADDN2">#REF!</definedName>
    <definedName name="Ofwat___Opening_Retirement_benefit_asset____liabilities__balance___control___nominal.BR">#REF!</definedName>
    <definedName name="Ofwat___Opening_Retirement_benefit_asset____liabilities__balance___control___nominal.WN">#REF!</definedName>
    <definedName name="Ofwat___Opening_Retirement_benefit_asset____liabilities__balance___control___nominal.WR">#REF!</definedName>
    <definedName name="Ofwat___Opening_Retirement_benefit_asset____liabilities__balance___control___nominal.WWN">#REF!</definedName>
    <definedName name="Ofwat___opening_tax_loss_balance___wholesale.ADDN1">#REF!</definedName>
    <definedName name="Ofwat___opening_tax_loss_balance___wholesale.ADDN2">#REF!</definedName>
    <definedName name="Ofwat___opening_tax_loss_balance___wholesale.BR">#REF!</definedName>
    <definedName name="Ofwat___opening_tax_loss_balance___wholesale.WN">#REF!</definedName>
    <definedName name="Ofwat___opening_tax_loss_balance___wholesale.WR">#REF!</definedName>
    <definedName name="Ofwat___opening_tax_loss_balance___wholesale.WWN">#REF!</definedName>
    <definedName name="Ofwat___Opening_trade_and_other_payables___Wholesale_creditors___business_retail___nominal">#REF!</definedName>
    <definedName name="Ofwat___Opening_Trade_creditors_balance___control___nominal.ADDN1">#REF!</definedName>
    <definedName name="Ofwat___Opening_Trade_creditors_balance___control___nominal.ADDN2">#REF!</definedName>
    <definedName name="Ofwat___Opening_Trade_creditors_balance___control___nominal.BR">#REF!</definedName>
    <definedName name="Ofwat___Opening_Trade_creditors_balance___control___nominal.WN">#REF!</definedName>
    <definedName name="Ofwat___Opening_Trade_creditors_balance___control___nominal.WR">#REF!</definedName>
    <definedName name="Ofwat___Opening_Trade_creditors_balance___control___nominal.WWN">#REF!</definedName>
    <definedName name="Ofwat___Opening_Trade_debtors_balance___control___nominal.ADDN1">#REF!</definedName>
    <definedName name="Ofwat___Opening_Trade_debtors_balance___control___nominal.ADDN2">#REF!</definedName>
    <definedName name="Ofwat___Opening_Trade_debtors_balance___control___nominal.BR">#REF!</definedName>
    <definedName name="Ofwat___Opening_Trade_debtors_balance___control___nominal.WN">#REF!</definedName>
    <definedName name="Ofwat___Opening_Trade_debtors_balance___control___nominal.WR">#REF!</definedName>
    <definedName name="Ofwat___Opening_Trade_debtors_balance___control___nominal.WWN">#REF!</definedName>
    <definedName name="Ofwat___operating_costs_associated_with_equity_issuance___real.ADDN1">#REF!</definedName>
    <definedName name="Ofwat___operating_costs_associated_with_equity_issuance___real.ADDN2">#REF!</definedName>
    <definedName name="Ofwat___operating_costs_associated_with_equity_issuance___real.BR">#REF!</definedName>
    <definedName name="Ofwat___operating_costs_associated_with_equity_issuance___real.WN">#REF!</definedName>
    <definedName name="Ofwat___operating_costs_associated_with_equity_issuance___real.WR">#REF!</definedName>
    <definedName name="Ofwat___operating_costs_associated_with_equity_issuance___real.WWN">#REF!</definedName>
    <definedName name="Ofwat___Ordinary_dividend_override___nominal">#REF!</definedName>
    <definedName name="Ofwat___Ordinary_shares_issued___control___nominal.ADDN1">#REF!</definedName>
    <definedName name="Ofwat___Ordinary_shares_issued___control___nominal.ADDN2">#REF!</definedName>
    <definedName name="Ofwat___Ordinary_shares_issued___control___nominal.BR">#REF!</definedName>
    <definedName name="Ofwat___Ordinary_shares_issued___control___nominal.WN">#REF!</definedName>
    <definedName name="Ofwat___Ordinary_shares_issued___control___nominal.WR">#REF!</definedName>
    <definedName name="Ofwat___Ordinary_shares_issued___control___nominal.WWN">#REF!</definedName>
    <definedName name="Ofwat___Other_adjustments_to_taxable_profits___control___nominal.ADDN1">#REF!</definedName>
    <definedName name="Ofwat___Other_adjustments_to_taxable_profits___control___nominal.ADDN2">#REF!</definedName>
    <definedName name="Ofwat___Other_adjustments_to_taxable_profits___control___nominal.BR">#REF!</definedName>
    <definedName name="Ofwat___Other_adjustments_to_taxable_profits___control___nominal.WN">#REF!</definedName>
    <definedName name="Ofwat___Other_adjustments_to_taxable_profits___control___nominal.WR">#REF!</definedName>
    <definedName name="Ofwat___Other_adjustments_to_taxable_profits___control___nominal.WWN">#REF!</definedName>
    <definedName name="Ofwat___Other_creditors_target_balance___control___nominal.ADDN1">#REF!</definedName>
    <definedName name="Ofwat___Other_creditors_target_balance___control___nominal.ADDN2">#REF!</definedName>
    <definedName name="Ofwat___Other_creditors_target_balance___control___nominal.BR">#REF!</definedName>
    <definedName name="Ofwat___Other_creditors_target_balance___control___nominal.WN">#REF!</definedName>
    <definedName name="Ofwat___Other_creditors_target_balance___control___nominal.WR">#REF!</definedName>
    <definedName name="Ofwat___Other_creditors_target_balance___control___nominal.WWN">#REF!</definedName>
    <definedName name="Ofwat___other_debtors_target_balance___control___nominal.ADDN1">#REF!</definedName>
    <definedName name="Ofwat___other_debtors_target_balance___control___nominal.ADDN2">#REF!</definedName>
    <definedName name="Ofwat___other_debtors_target_balance___control___nominal.BR">#REF!</definedName>
    <definedName name="Ofwat___other_debtors_target_balance___control___nominal.WN">#REF!</definedName>
    <definedName name="Ofwat___other_debtors_target_balance___control___nominal.WR">#REF!</definedName>
    <definedName name="Ofwat___other_debtors_target_balance___control___nominal.WWN">#REF!</definedName>
    <definedName name="Ofwat___Other_operating_income___real.ADDN1">#REF!</definedName>
    <definedName name="Ofwat___Other_operating_income___real.ADDN2">#REF!</definedName>
    <definedName name="Ofwat___Other_operating_income___real.BR">#REF!</definedName>
    <definedName name="Ofwat___Other_operating_income___real.WN">#REF!</definedName>
    <definedName name="Ofwat___Other_operating_income___real.WR">#REF!</definedName>
    <definedName name="Ofwat___Other_operating_income___real.WWN">#REF!</definedName>
    <definedName name="Ofwat___Other_price_control_income___Third_party_revenue___real.ADDN1">#REF!</definedName>
    <definedName name="Ofwat___Other_price_control_income___Third_party_revenue___real.ADDN2">#REF!</definedName>
    <definedName name="Ofwat___Other_price_control_income___Third_party_revenue___real.BR">#REF!</definedName>
    <definedName name="Ofwat___Other_price_control_income___Third_party_revenue___real.WN">#REF!</definedName>
    <definedName name="Ofwat___Other_price_control_income___Third_party_revenue___real.WR">#REF!</definedName>
    <definedName name="Ofwat___Other_price_control_income___Third_party_revenue___real.WWN">#REF!</definedName>
    <definedName name="Ofwat___Other_taxable_income___Amortisation_on_grants_and_contributions___control___nominal.ADDN1">#REF!</definedName>
    <definedName name="Ofwat___Other_taxable_income___Amortisation_on_grants_and_contributions___control___nominal.ADDN2">#REF!</definedName>
    <definedName name="Ofwat___Other_taxable_income___Amortisation_on_grants_and_contributions___control___nominal.BR">#REF!</definedName>
    <definedName name="Ofwat___Other_taxable_income___Amortisation_on_grants_and_contributions___control___nominal.WN">#REF!</definedName>
    <definedName name="Ofwat___Other_taxable_income___Amortisation_on_grants_and_contributions___control___nominal.WR">#REF!</definedName>
    <definedName name="Ofwat___Other_taxable_income___Amortisation_on_grants_and_contributions___control___nominal.WWN">#REF!</definedName>
    <definedName name="Ofwat___Other_taxable_income___Grants_and_contributions_taxable_on_receipt___control___nominal.ADDN1">#REF!</definedName>
    <definedName name="Ofwat___Other_taxable_income___Grants_and_contributions_taxable_on_receipt___control___nominal.ADDN2">#REF!</definedName>
    <definedName name="Ofwat___Other_taxable_income___Grants_and_contributions_taxable_on_receipt___control___nominal.BR">#REF!</definedName>
    <definedName name="Ofwat___Other_taxable_income___Grants_and_contributions_taxable_on_receipt___control___nominal.WN">#REF!</definedName>
    <definedName name="Ofwat___Other_taxable_income___Grants_and_contributions_taxable_on_receipt___control___nominal.WR">#REF!</definedName>
    <definedName name="Ofwat___Other_taxable_income___Grants_and_contributions_taxable_on_receipt___control___nominal.WWN">#REF!</definedName>
    <definedName name="Ofwat___P_L_expenditure_not_allowable_as_a_deduction_from_taxable_trading_profits___control___nominal.ADDN1">#REF!</definedName>
    <definedName name="Ofwat___P_L_expenditure_not_allowable_as_a_deduction_from_taxable_trading_profits___control___nominal.ADDN2">#REF!</definedName>
    <definedName name="Ofwat___P_L_expenditure_not_allowable_as_a_deduction_from_taxable_trading_profits___control___nominal.BR">#REF!</definedName>
    <definedName name="Ofwat___P_L_expenditure_not_allowable_as_a_deduction_from_taxable_trading_profits___control___nominal.WN">#REF!</definedName>
    <definedName name="Ofwat___P_L_expenditure_not_allowable_as_a_deduction_from_taxable_trading_profits___control___nominal.WR">#REF!</definedName>
    <definedName name="Ofwat___P_L_expenditure_not_allowable_as_a_deduction_from_taxable_trading_profits___control___nominal.WWN">#REF!</definedName>
    <definedName name="Ofwat___P_L_expenditure_relating_to_renewals_not_allowable_as_a_deduction_from_taxable_trading_profits___control___nominal.ADDN1">#REF!</definedName>
    <definedName name="Ofwat___P_L_expenditure_relating_to_renewals_not_allowable_as_a_deduction_from_taxable_trading_profits___control___nominal.ADDN2">#REF!</definedName>
    <definedName name="Ofwat___P_L_expenditure_relating_to_renewals_not_allowable_as_a_deduction_from_taxable_trading_profits___control___nominal.BR">#REF!</definedName>
    <definedName name="Ofwat___P_L_expenditure_relating_to_renewals_not_allowable_as_a_deduction_from_taxable_trading_profits___control___nominal.WN">#REF!</definedName>
    <definedName name="Ofwat___P_L_expenditure_relating_to_renewals_not_allowable_as_a_deduction_from_taxable_trading_profits___control___nominal.WR">#REF!</definedName>
    <definedName name="Ofwat___P_L_expenditure_relating_to_renewals_not_allowable_as_a_deduction_from_taxable_trading_profits___control___nominal.WWN">#REF!</definedName>
    <definedName name="Ofwat___PAYG_Rate___Total_PAYG_rate.ADDN1">#REF!</definedName>
    <definedName name="Ofwat___PAYG_Rate___Total_PAYG_rate.ADDN2">#REF!</definedName>
    <definedName name="Ofwat___PAYG_Rate___Total_PAYG_rate.BR">#REF!</definedName>
    <definedName name="Ofwat___PAYG_Rate___Total_PAYG_rate.WN">#REF!</definedName>
    <definedName name="Ofwat___PAYG_Rate___Total_PAYG_rate.WR">#REF!</definedName>
    <definedName name="Ofwat___PAYG_Rate___Total_PAYG_rate.WWN">#REF!</definedName>
    <definedName name="Ofwat___Percentage_retail_earnings_distributed_as_dividends">#REF!</definedName>
    <definedName name="Ofwat___Post_financeability_adjustments_eligible_for_tax_uplift___real.ADDN1">#REF!</definedName>
    <definedName name="Ofwat___Post_financeability_adjustments_eligible_for_tax_uplift___real.ADDN2">#REF!</definedName>
    <definedName name="Ofwat___Post_financeability_adjustments_eligible_for_tax_uplift___real.BR">#REF!</definedName>
    <definedName name="Ofwat___Post_financeability_adjustments_eligible_for_tax_uplift___real.WN">#REF!</definedName>
    <definedName name="Ofwat___Post_financeability_adjustments_eligible_for_tax_uplift___real.WR">#REF!</definedName>
    <definedName name="Ofwat___Post_financeability_adjustments_eligible_for_tax_uplift___real.WWN">#REF!</definedName>
    <definedName name="Ofwat___Post_financeability_adjustments_not_eligible_for_tax_uplift___real.ADDN1">#REF!</definedName>
    <definedName name="Ofwat___Post_financeability_adjustments_not_eligible_for_tax_uplift___real.ADDN2">#REF!</definedName>
    <definedName name="Ofwat___Post_financeability_adjustments_not_eligible_for_tax_uplift___real.BR">#REF!</definedName>
    <definedName name="Ofwat___Post_financeability_adjustments_not_eligible_for_tax_uplift___real.WN">#REF!</definedName>
    <definedName name="Ofwat___Post_financeability_adjustments_not_eligible_for_tax_uplift___real.WR">#REF!</definedName>
    <definedName name="Ofwat___Post_financeability_adjustments_not_eligible_for_tax_uplift___real.WWN">#REF!</definedName>
    <definedName name="Ofwat___Pre_2020_RCV_opening_balance___real.ADDN1">#REF!</definedName>
    <definedName name="Ofwat___Pre_2020_RCV_opening_balance___real.ADDN2">#REF!</definedName>
    <definedName name="Ofwat___Pre_2020_RCV_opening_balance___real.BR">#REF!</definedName>
    <definedName name="Ofwat___Pre_2020_RCV_opening_balance___real.WN">#REF!</definedName>
    <definedName name="Ofwat___Pre_2020_RCV_opening_balance___real.WR">#REF!</definedName>
    <definedName name="Ofwat___Pre_2020_RCV_opening_balance___real.WWN">#REF!</definedName>
    <definedName name="Ofwat___Pre_2025_RCV_Run_off_rate.ADDN1">#REF!</definedName>
    <definedName name="Ofwat___Pre_2025_RCV_Run_off_rate.ADDN2">#REF!</definedName>
    <definedName name="Ofwat___Pre_2025_RCV_Run_off_rate.BR">#REF!</definedName>
    <definedName name="Ofwat___Pre_2025_RCV_Run_off_rate.WN">#REF!</definedName>
    <definedName name="Ofwat___Pre_2025_RCV_Run_off_rate.WR">#REF!</definedName>
    <definedName name="Ofwat___Pre_2025_RCV_Run_off_rate.WWN">#REF!</definedName>
    <definedName name="Ofwat___Price_control_income___third_party_services___Rechargeable_works___real.ADDN1">#REF!</definedName>
    <definedName name="Ofwat___Price_control_income___third_party_services___Rechargeable_works___real.ADDN2">#REF!</definedName>
    <definedName name="Ofwat___Price_control_income___third_party_services___Rechargeable_works___real.BR">#REF!</definedName>
    <definedName name="Ofwat___Price_control_income___third_party_services___Rechargeable_works___real.WN">#REF!</definedName>
    <definedName name="Ofwat___Price_control_income___third_party_services___Rechargeable_works___real.WR">#REF!</definedName>
    <definedName name="Ofwat___Price_control_income___third_party_services___Rechargeable_works___real.WWN">#REF!</definedName>
    <definedName name="Ofwat___Prior_period_company_residential_apportionment">#REF!</definedName>
    <definedName name="Ofwat___Proportion_of_capitalised_revenue_expenditure__infra___non_infra_.ADDN1">#REF!</definedName>
    <definedName name="Ofwat___Proportion_of_capitalised_revenue_expenditure__infra___non_infra_.ADDN2">#REF!</definedName>
    <definedName name="Ofwat___Proportion_of_capitalised_revenue_expenditure__infra___non_infra_.BR">#REF!</definedName>
    <definedName name="Ofwat___Proportion_of_capitalised_revenue_expenditure__infra___non_infra_.WN">#REF!</definedName>
    <definedName name="Ofwat___Proportion_of_capitalised_revenue_expenditure__infra___non_infra_.WR">#REF!</definedName>
    <definedName name="Ofwat___Proportion_of_capitalised_revenue_expenditure__infra___non_infra_.WWN">#REF!</definedName>
    <definedName name="Ofwat___proportion_of_new_capital_expenditure_not_qualifying_for_capital_allowance_deductions.ADDN1">#REF!</definedName>
    <definedName name="Ofwat___proportion_of_new_capital_expenditure_not_qualifying_for_capital_allowance_deductions.ADDN2">#REF!</definedName>
    <definedName name="Ofwat___proportion_of_new_capital_expenditure_not_qualifying_for_capital_allowance_deductions.BR">#REF!</definedName>
    <definedName name="Ofwat___proportion_of_new_capital_expenditure_not_qualifying_for_capital_allowance_deductions.WN">#REF!</definedName>
    <definedName name="Ofwat___proportion_of_new_capital_expenditure_not_qualifying_for_capital_allowance_deductions.WR">#REF!</definedName>
    <definedName name="Ofwat___proportion_of_new_capital_expenditure_not_qualifying_for_capital_allowance_deductions.WWN">#REF!</definedName>
    <definedName name="Ofwat___proportion_of_new_capital_expenditure_qualifying_for_a_full_deduction.ADDN1">#REF!</definedName>
    <definedName name="Ofwat___proportion_of_new_capital_expenditure_qualifying_for_a_full_deduction.ADDN2">#REF!</definedName>
    <definedName name="Ofwat___proportion_of_new_capital_expenditure_qualifying_for_a_full_deduction.BR">#REF!</definedName>
    <definedName name="Ofwat___proportion_of_new_capital_expenditure_qualifying_for_a_full_deduction.WN">#REF!</definedName>
    <definedName name="Ofwat___proportion_of_new_capital_expenditure_qualifying_for_a_full_deduction.WR">#REF!</definedName>
    <definedName name="Ofwat___proportion_of_new_capital_expenditure_qualifying_for_a_full_deduction.WWN">#REF!</definedName>
    <definedName name="Ofwat___Proportion_of_new_capital_expenditure_qualifying_for_high_level_deduction_main_rate_pool.ADDN1">#REF!</definedName>
    <definedName name="Ofwat___Proportion_of_new_capital_expenditure_qualifying_for_high_level_deduction_main_rate_pool.ADDN2">#REF!</definedName>
    <definedName name="Ofwat___Proportion_of_new_capital_expenditure_qualifying_for_high_level_deduction_main_rate_pool.BR">#REF!</definedName>
    <definedName name="Ofwat___Proportion_of_new_capital_expenditure_qualifying_for_high_level_deduction_main_rate_pool.WN">#REF!</definedName>
    <definedName name="Ofwat___Proportion_of_new_capital_expenditure_qualifying_for_high_level_deduction_main_rate_pool.WR">#REF!</definedName>
    <definedName name="Ofwat___Proportion_of_new_capital_expenditure_qualifying_for_high_level_deduction_main_rate_pool.WWN">#REF!</definedName>
    <definedName name="Ofwat___Proportion_of_new_capital_expenditure_qualifying_for_high_level_deduction_special_rate_pool.ADDN1">#REF!</definedName>
    <definedName name="Ofwat___Proportion_of_new_capital_expenditure_qualifying_for_high_level_deduction_special_rate_pool.ADDN2">#REF!</definedName>
    <definedName name="Ofwat___Proportion_of_new_capital_expenditure_qualifying_for_high_level_deduction_special_rate_pool.BR">#REF!</definedName>
    <definedName name="Ofwat___Proportion_of_new_capital_expenditure_qualifying_for_high_level_deduction_special_rate_pool.WN">#REF!</definedName>
    <definedName name="Ofwat___Proportion_of_new_capital_expenditure_qualifying_for_high_level_deduction_special_rate_pool.WR">#REF!</definedName>
    <definedName name="Ofwat___Proportion_of_new_capital_expenditure_qualifying_for_high_level_deduction_special_rate_pool.WWN">#REF!</definedName>
    <definedName name="Ofwat___Proportion_of_new_capital_expenditure_qualifying_for_high_level_deduction_structures_and_buildings__pool.ADDN1">#REF!</definedName>
    <definedName name="Ofwat___Proportion_of_new_capital_expenditure_qualifying_for_high_level_deduction_structures_and_buildings__pool.ADDN2">#REF!</definedName>
    <definedName name="Ofwat___Proportion_of_new_capital_expenditure_qualifying_for_high_level_deduction_structures_and_buildings__pool.BR">#REF!</definedName>
    <definedName name="Ofwat___Proportion_of_new_capital_expenditure_qualifying_for_high_level_deduction_structures_and_buildings__pool.WN">#REF!</definedName>
    <definedName name="Ofwat___Proportion_of_new_capital_expenditure_qualifying_for_high_level_deduction_structures_and_buildings__pool.WR">#REF!</definedName>
    <definedName name="Ofwat___Proportion_of_new_capital_expenditure_qualifying_for_high_level_deduction_structures_and_buildings__pool.WWN">#REF!</definedName>
    <definedName name="Ofwat___Proportion_of_RPI_ILD">#REF!</definedName>
    <definedName name="Ofwat___proportion_of_taxable_profits_available_for_tax_loss_utilisation">#REF!</definedName>
    <definedName name="Ofwat___QAA_reward__penalty____real.ADDN1">#REF!</definedName>
    <definedName name="Ofwat___QAA_reward__penalty____real.ADDN2">#REF!</definedName>
    <definedName name="Ofwat___QAA_reward__penalty____real.BR">#REF!</definedName>
    <definedName name="Ofwat___QAA_reward__penalty____real.WN">#REF!</definedName>
    <definedName name="Ofwat___QAA_reward__penalty____real.WR">#REF!</definedName>
    <definedName name="Ofwat___QAA_reward__penalty____real.WWN">#REF!</definedName>
    <definedName name="Ofwat___real_dividend_growth">#REF!</definedName>
    <definedName name="Ofwat___Reprofiling_revenue___real.ADDN1">#REF!</definedName>
    <definedName name="Ofwat___Reprofiling_revenue___real.ADDN2">#REF!</definedName>
    <definedName name="Ofwat___Reprofiling_revenue___real.BR">#REF!</definedName>
    <definedName name="Ofwat___Reprofiling_revenue___real.WN">#REF!</definedName>
    <definedName name="Ofwat___Reprofiling_revenue___real.WR">#REF!</definedName>
    <definedName name="Ofwat___Reprofiling_revenue___real.WWN">#REF!</definedName>
    <definedName name="Ofwat___Residential_net_margin_for_company">#REF!</definedName>
    <definedName name="Ofwat___Residential_Retail_allowed_depreciation__post_efficiency_challenge_and_adjustments____real">#REF!</definedName>
    <definedName name="Ofwat___Residential_retail_costs__opex_plus_depn__exc_3rd_party_services____measured___Wastewater_only___nominal">#REF!</definedName>
    <definedName name="Ofwat___Residential_retail_costs__opex_plus_depn__exc_3rd_party_services____measured___Water_only___nominal">#REF!</definedName>
    <definedName name="Ofwat___Residential_retail_costs__opex_plus_depn__exc_3rd_party_services____unmeasured___Wastewater_only___nominal">#REF!</definedName>
    <definedName name="Ofwat___Residential_retail_costs__opex_plus_depn__exc_3rd_party_services____unmeasured___Water_only___nominal">#REF!</definedName>
    <definedName name="Ofwat___Residential_retail_revenue_adjustment_active___real">#REF!</definedName>
    <definedName name="Ofwat___Retail___Corporation_tax_creditor_b_f___nominal">#REF!</definedName>
    <definedName name="Ofwat___Retail___Retail_creditor_months__Payment_terms___Business_retail_pays_wholesaler_in_arrears__advance_">#REF!</definedName>
    <definedName name="Ofwat___Retail___Retail_creditor_months__Payment_terms___Residential_retail_pays_wholesaler_in_arrears__advance_">#REF!</definedName>
    <definedName name="Ofwat___Retirement_benefit_asset____liability__balance___Business___nominal">#REF!</definedName>
    <definedName name="Ofwat___Retirement_benefit_asset____liability__balance___Residential___nominal">#REF!</definedName>
    <definedName name="Ofwat___RPI_CPIH_wedge_for_RPI_ILD_indexation_rate">#REF!</definedName>
    <definedName name="Ofwat___Run_off_rate_for_Post_2025_RCV.ADDN1">#REF!</definedName>
    <definedName name="Ofwat___Run_off_rate_for_Post_2025_RCV.ADDN2">#REF!</definedName>
    <definedName name="Ofwat___Run_off_rate_for_Post_2025_RCV.BR">#REF!</definedName>
    <definedName name="Ofwat___Run_off_rate_for_Post_2025_RCV.WN">#REF!</definedName>
    <definedName name="Ofwat___Run_off_rate_for_Post_2025_RCV.WR">#REF!</definedName>
    <definedName name="Ofwat___Run_off_rate_for_Post_2025_RCV.WWN">#REF!</definedName>
    <definedName name="Ofwat___Statutory_Corporation_tax_rate">#REF!</definedName>
    <definedName name="Ofwat___Tariff_Band___Forecast_allocated_wholesale_charge___nominal.1">#REF!</definedName>
    <definedName name="Ofwat___Tariff_Band___Forecast_allocated_wholesale_charge___nominal.2">#REF!</definedName>
    <definedName name="Ofwat___Tariff_Band___Forecast_allocated_wholesale_charge___nominal.3">#REF!</definedName>
    <definedName name="Ofwat___tariff_band___net_margin_percentage.1">#REF!</definedName>
    <definedName name="Ofwat___tariff_band___net_margin_percentage.2">#REF!</definedName>
    <definedName name="Ofwat___tariff_band___net_margin_percentage.3">#REF!</definedName>
    <definedName name="Ofwat___Tariff_Band___Number_of_customers___Tariff_Band.1">#REF!</definedName>
    <definedName name="Ofwat___Tariff_Band___Number_of_customers___Tariff_Band.2">#REF!</definedName>
    <definedName name="Ofwat___Tariff_Band___Number_of_customers___Tariff_Band.3">#REF!</definedName>
    <definedName name="Ofwat___tax_cashflow_initial_balance.ADDN1">#REF!</definedName>
    <definedName name="Ofwat___tax_cashflow_initial_balance.ADDN2">#REF!</definedName>
    <definedName name="Ofwat___tax_cashflow_initial_balance.BR">#REF!</definedName>
    <definedName name="Ofwat___tax_cashflow_initial_balance.WN">#REF!</definedName>
    <definedName name="Ofwat___tax_cashflow_initial_balance.WR">#REF!</definedName>
    <definedName name="Ofwat___tax_cashflow_initial_balance.WWN">#REF!</definedName>
    <definedName name="Ofwat___Tax_loss_allowance___nominal">#REF!</definedName>
    <definedName name="Ofwat___Tonnes_of_dry_solid___BR">#REF!</definedName>
    <definedName name="Ofwat___Total_Additional_control_customers_WN">#REF!</definedName>
    <definedName name="Ofwat___Total_Additional_control_customers_WR">#REF!</definedName>
    <definedName name="Ofwat___Total_direct_procurement_from_customers___infrastructure_cost_1___real.ADDN1">#REF!</definedName>
    <definedName name="Ofwat___Total_direct_procurement_from_customers___infrastructure_cost_1___real.ADDN2">#REF!</definedName>
    <definedName name="Ofwat___Total_direct_procurement_from_customers___infrastructure_cost_1___real.BR">#REF!</definedName>
    <definedName name="Ofwat___Total_direct_procurement_from_customers___infrastructure_cost_1___real.WN">#REF!</definedName>
    <definedName name="Ofwat___Total_direct_procurement_from_customers___infrastructure_cost_1___real.WR">#REF!</definedName>
    <definedName name="Ofwat___Total_direct_procurement_from_customers___infrastructure_cost_1___real.WWN">#REF!</definedName>
    <definedName name="Ofwat___Total_direct_procurement_from_customers___infrastructure_cost_2___real.ADDN1">#REF!</definedName>
    <definedName name="Ofwat___Total_direct_procurement_from_customers___infrastructure_cost_2___real.ADDN2">#REF!</definedName>
    <definedName name="Ofwat___Total_direct_procurement_from_customers___infrastructure_cost_2___real.BR">#REF!</definedName>
    <definedName name="Ofwat___Total_direct_procurement_from_customers___infrastructure_cost_2___real.WN">#REF!</definedName>
    <definedName name="Ofwat___Total_direct_procurement_from_customers___infrastructure_cost_2___real.WR">#REF!</definedName>
    <definedName name="Ofwat___Total_direct_procurement_from_customers___infrastructure_cost_2___real.WWN">#REF!</definedName>
    <definedName name="Ofwat___Total_direct_procurement_from_customers___infrastructure_cost_3___real.ADDN1">#REF!</definedName>
    <definedName name="Ofwat___Total_direct_procurement_from_customers___infrastructure_cost_3___real.ADDN2">#REF!</definedName>
    <definedName name="Ofwat___Total_direct_procurement_from_customers___infrastructure_cost_3___real.BR">#REF!</definedName>
    <definedName name="Ofwat___Total_direct_procurement_from_customers___infrastructure_cost_3___real.WN">#REF!</definedName>
    <definedName name="Ofwat___Total_direct_procurement_from_customers___infrastructure_cost_3___real.WR">#REF!</definedName>
    <definedName name="Ofwat___Total_direct_procurement_from_customers___infrastructure_cost_3___real.WWN">#REF!</definedName>
    <definedName name="Ofwat___Total_direct_procurement_from_customers___infrastructure_cost_4___real.ADDN1">#REF!</definedName>
    <definedName name="Ofwat___Total_direct_procurement_from_customers___infrastructure_cost_4___real.ADDN2">#REF!</definedName>
    <definedName name="Ofwat___Total_direct_procurement_from_customers___infrastructure_cost_4___real.BR">#REF!</definedName>
    <definedName name="Ofwat___Total_direct_procurement_from_customers___infrastructure_cost_4___real.WN">#REF!</definedName>
    <definedName name="Ofwat___Total_direct_procurement_from_customers___infrastructure_cost_4___real.WR">#REF!</definedName>
    <definedName name="Ofwat___Total_direct_procurement_from_customers___infrastructure_cost_4___real.WWN">#REF!</definedName>
    <definedName name="Ofwat___Total_direct_procurement_from_customers___infrastructure_cost_5___real.ADDN1">#REF!</definedName>
    <definedName name="Ofwat___Total_direct_procurement_from_customers___infrastructure_cost_5___real.ADDN2">#REF!</definedName>
    <definedName name="Ofwat___Total_direct_procurement_from_customers___infrastructure_cost_5___real.BR">#REF!</definedName>
    <definedName name="Ofwat___Total_direct_procurement_from_customers___infrastructure_cost_5___real.WN">#REF!</definedName>
    <definedName name="Ofwat___Total_direct_procurement_from_customers___infrastructure_cost_5___real.WR">#REF!</definedName>
    <definedName name="Ofwat___Total_direct_procurement_from_customers___infrastructure_cost_5___real.WWN">#REF!</definedName>
    <definedName name="Ofwat___Total_direct_procurement_from_customers___infrastructure_cost_6___real.ADDN1">#REF!</definedName>
    <definedName name="Ofwat___Total_direct_procurement_from_customers___infrastructure_cost_6___real.ADDN2">#REF!</definedName>
    <definedName name="Ofwat___Total_direct_procurement_from_customers___infrastructure_cost_6___real.BR">#REF!</definedName>
    <definedName name="Ofwat___Total_direct_procurement_from_customers___infrastructure_cost_6___real.WN">#REF!</definedName>
    <definedName name="Ofwat___Total_direct_procurement_from_customers___infrastructure_cost_6___real.WR">#REF!</definedName>
    <definedName name="Ofwat___Total_direct_procurement_from_customers___infrastructure_cost_6___real.WWN">#REF!</definedName>
    <definedName name="Ofwat___Total_gross_operational_expenditure_including_cost_sharing___real.ADDN1">#REF!</definedName>
    <definedName name="Ofwat___Total_gross_operational_expenditure_including_cost_sharing___real.ADDN2">#REF!</definedName>
    <definedName name="Ofwat___Total_gross_operational_expenditure_including_cost_sharing___real.BR">#REF!</definedName>
    <definedName name="Ofwat___Total_gross_operational_expenditure_including_cost_sharing___real.WN">#REF!</definedName>
    <definedName name="Ofwat___Total_gross_operational_expenditure_including_cost_sharing___real.WR">#REF!</definedName>
    <definedName name="Ofwat___Total_gross_operational_expenditure_including_cost_sharing___real.WWN">#REF!</definedName>
    <definedName name="Ofwat___Trade_and_other_payables___Retail_other_payables___nominal">#REF!</definedName>
    <definedName name="Ofwat___Trade_and_other_payables___Retail_trade_payables___nominal">#REF!</definedName>
    <definedName name="Ofwat___Trade_and_other_payables___Wholesale_creditors___residential_retail___nominal">#REF!</definedName>
    <definedName name="Ofwat___Unmeasured_charge___business.ADDN1">#REF!</definedName>
    <definedName name="Ofwat___Unmeasured_charge___business.ADDN2">#REF!</definedName>
    <definedName name="Ofwat___Unmeasured_charge___business.BR">#REF!</definedName>
    <definedName name="Ofwat___Unmeasured_charge___business.WN">#REF!</definedName>
    <definedName name="Ofwat___Unmeasured_charge___business.WR">#REF!</definedName>
    <definedName name="Ofwat___Unmeasured_charge___business.WWN">#REF!</definedName>
    <definedName name="Ofwat___Unmeasured_charge___residential.ADDN1">#REF!</definedName>
    <definedName name="Ofwat___Unmeasured_charge___residential.ADDN2">#REF!</definedName>
    <definedName name="Ofwat___Unmeasured_charge___residential.BR">#REF!</definedName>
    <definedName name="Ofwat___Unmeasured_charge___residential.WN">#REF!</definedName>
    <definedName name="Ofwat___Unmeasured_charge___residential.WR">#REF!</definedName>
    <definedName name="Ofwat___Unmeasured_charge___residential.WWN">#REF!</definedName>
    <definedName name="Ofwat___Water_efficiency_funding___real.ADDN1">#REF!</definedName>
    <definedName name="Ofwat___Water_efficiency_funding___real.ADDN2">#REF!</definedName>
    <definedName name="Ofwat___Water_efficiency_funding___real.BR">#REF!</definedName>
    <definedName name="Ofwat___Water_efficiency_funding___real.WN">#REF!</definedName>
    <definedName name="Ofwat___Water_efficiency_funding___real.WR">#REF!</definedName>
    <definedName name="Ofwat___Water_efficiency_funding___real.WWN">#REF!</definedName>
    <definedName name="Ofwat___Wholesale___Trade_creditor_days___control.ADDN1">#REF!</definedName>
    <definedName name="Ofwat___Wholesale___Trade_creditor_days___control.ADDN2">#REF!</definedName>
    <definedName name="Ofwat___Wholesale___Trade_creditor_days___control.BR">#REF!</definedName>
    <definedName name="Ofwat___Wholesale___Trade_creditor_days___control.WN">#REF!</definedName>
    <definedName name="Ofwat___Wholesale___Trade_creditor_days___control.WR">#REF!</definedName>
    <definedName name="Ofwat___Wholesale___Trade_creditor_days___control.WWN">#REF!</definedName>
    <definedName name="Ofwat___Wholesale_and_retail_line_item_split___actual_company_structure___Retained_profits___residential_retail___nominal">#REF!</definedName>
    <definedName name="Ofwat___Wholesale_and_retail_line_item_split___Capex_creditor___business_retail___nominal">#REF!</definedName>
    <definedName name="Ofwat___Wholesale_and_retail_line_item_split___capex_creditors___residential_retail___nominal">#REF!</definedName>
    <definedName name="Ofwat___Wholesale_DB_pension_cash_excess_over_charge___control___real.ADDN1">#REF!</definedName>
    <definedName name="Ofwat___Wholesale_DB_pension_cash_excess_over_charge___control___real.ADDN2">#REF!</definedName>
    <definedName name="Ofwat___Wholesale_DB_pension_cash_excess_over_charge___control___real.BR">#REF!</definedName>
    <definedName name="Ofwat___Wholesale_DB_pension_cash_excess_over_charge___control___real.WN">#REF!</definedName>
    <definedName name="Ofwat___Wholesale_DB_pension_cash_excess_over_charge___control___real.WR">#REF!</definedName>
    <definedName name="Ofwat___Wholesale_DB_pension_cash_excess_over_charge___control___real.WWN">#REF!</definedName>
    <definedName name="Ofwat___Wholesale_fixed_asset_life__post_override____control.ADDN1">#REF!</definedName>
    <definedName name="Ofwat___Wholesale_fixed_asset_life__post_override____control.ADDN2">#REF!</definedName>
    <definedName name="Ofwat___Wholesale_fixed_asset_life__post_override____control.BR">#REF!</definedName>
    <definedName name="Ofwat___Wholesale_fixed_asset_life__post_override____control.WN">#REF!</definedName>
    <definedName name="Ofwat___Wholesale_fixed_asset_life__post_override____control.WR">#REF!</definedName>
    <definedName name="Ofwat___Wholesale_fixed_asset_life__post_override____control.WWN">#REF!</definedName>
    <definedName name="Ofwat___Wholesale_WACC___notional___Cost_of_debt___nominal.ADDN1">#REF!</definedName>
    <definedName name="Ofwat___Wholesale_WACC___notional___Cost_of_debt___nominal.ADDN2">#REF!</definedName>
    <definedName name="Ofwat___Wholesale_WACC___notional___Cost_of_debt___nominal.BR">#REF!</definedName>
    <definedName name="Ofwat___Wholesale_WACC___notional___Cost_of_debt___nominal.WN">#REF!</definedName>
    <definedName name="Ofwat___Wholesale_WACC___notional___Cost_of_debt___nominal.WR">#REF!</definedName>
    <definedName name="Ofwat___Wholesale_WACC___notional___Cost_of_debt___nominal.WWN">#REF!</definedName>
    <definedName name="Ofwat___Wholesale_WACC___notional___Equity___nominal.ADDN1">#REF!</definedName>
    <definedName name="Ofwat___Wholesale_WACC___notional___Equity___nominal.ADDN2">#REF!</definedName>
    <definedName name="Ofwat___Wholesale_WACC___notional___Equity___nominal.BR">#REF!</definedName>
    <definedName name="Ofwat___Wholesale_WACC___notional___Equity___nominal.WN">#REF!</definedName>
    <definedName name="Ofwat___Wholesale_WACC___notional___Equity___nominal.WR">#REF!</definedName>
    <definedName name="Ofwat___Wholesale_WACC___notional___Equity___nominal.WWN">#REF!</definedName>
    <definedName name="Ofwat___Wholesale_WACC___notional___Gearing___nominal.ADDN1">#REF!</definedName>
    <definedName name="Ofwat___Wholesale_WACC___notional___Gearing___nominal.ADDN2">#REF!</definedName>
    <definedName name="Ofwat___Wholesale_WACC___notional___Gearing___nominal.BR">#REF!</definedName>
    <definedName name="Ofwat___Wholesale_WACC___notional___Gearing___nominal.WN">#REF!</definedName>
    <definedName name="Ofwat___Wholesale_WACC___notional___Gearing___nominal.WR">#REF!</definedName>
    <definedName name="Ofwat___Wholesale_WACC___notional___Gearing___nominal.WWN">#REF!</definedName>
    <definedName name="Ofwat___Year_on_year___change___CPI_H___Financial_year_average_indices_year_on_year__">#REF!</definedName>
    <definedName name="OISIII" localSheetId="1" hidden="1">#REF!</definedName>
    <definedName name="OISIII" localSheetId="2" hidden="1">#REF!</definedName>
    <definedName name="OISIII" localSheetId="8" hidden="1">#REF!</definedName>
    <definedName name="OISIII" localSheetId="7" hidden="1">#REF!</definedName>
    <definedName name="OISIII" localSheetId="0" hidden="1">#REF!</definedName>
    <definedName name="OISIII" localSheetId="11" hidden="1">#REF!</definedName>
    <definedName name="OISIII" localSheetId="6" hidden="1">#REF!</definedName>
    <definedName name="OISIII" localSheetId="10" hidden="1">#REF!</definedName>
    <definedName name="OISIII" hidden="1">#REF!</definedName>
    <definedName name="Opening_called_up_share_capital___Appointee___nominal">#REF!</definedName>
    <definedName name="Opening_change_in_net_debt_balance___nominal.ADDN1">#REF!</definedName>
    <definedName name="Opening_change_in_net_debt_balance___nominal.ADDN2">#REF!</definedName>
    <definedName name="Opening_change_in_net_debt_balance___nominal.BR">#REF!</definedName>
    <definedName name="Opening_change_in_net_debt_balance___nominal.WN">#REF!</definedName>
    <definedName name="Opening_change_in_net_debt_balance___nominal.WR">#REF!</definedName>
    <definedName name="Opening_change_in_net_debt_balance___nominal.WWN">#REF!</definedName>
    <definedName name="Opening_Debtor_balance___Business___nominal">#REF!</definedName>
    <definedName name="Opening_net_debt___nominal.ADDN1">#REF!</definedName>
    <definedName name="Opening_net_debt___nominal.ADDN2">#REF!</definedName>
    <definedName name="Opening_net_debt___nominal.BR">#REF!</definedName>
    <definedName name="Opening_net_debt___nominal.WN">#REF!</definedName>
    <definedName name="Opening_net_debt___nominal.WR">#REF!</definedName>
    <definedName name="Opening_net_debt___nominal.WWN">#REF!</definedName>
    <definedName name="Opening_Reg_Equity___nominal">#REF!</definedName>
    <definedName name="Opening_Tax_loss_balance___wholesale___nominal">#REF!</definedName>
    <definedName name="Opening_Wholesale_creditor_balance___Residential___nominal">#REF!</definedName>
    <definedName name="Operating_cash_flow___Business___nominal">#REF!</definedName>
    <definedName name="Operating_cash_flow___Residential___nominal">#REF!</definedName>
    <definedName name="Operating_costs_associated_with_equity_issuance___nominal.ADDN1">#REF!</definedName>
    <definedName name="Operating_costs_associated_with_equity_issuance___nominal.ADDN2">#REF!</definedName>
    <definedName name="Operating_costs_associated_with_equity_issuance___nominal.BR">#REF!</definedName>
    <definedName name="Operating_costs_associated_with_equity_issuance___nominal.WN">#REF!</definedName>
    <definedName name="Operating_costs_associated_with_equity_issuance___nominal.WR">#REF!</definedName>
    <definedName name="Operating_costs_associated_with_equity_issuance___nominal.WWN">#REF!</definedName>
    <definedName name="Operating_costs_associated_with_PDR_allowance___nominal.ADDN1">#REF!</definedName>
    <definedName name="Operating_costs_associated_with_PDR_allowance___nominal.ADDN2">#REF!</definedName>
    <definedName name="Operating_costs_associated_with_PDR_allowance___nominal.BR">#REF!</definedName>
    <definedName name="Operating_costs_associated_with_PDR_allowance___nominal.WN">#REF!</definedName>
    <definedName name="Operating_costs_associated_with_PDR_allowance___nominal.WR">#REF!</definedName>
    <definedName name="Operating_costs_associated_with_PDR_allowance___nominal.WWN">#REF!</definedName>
    <definedName name="Operating_costs_associated_with_PDR_allowance___wholesale___nominal">#REF!</definedName>
    <definedName name="Operating_income___Appointee___nominal">#REF!</definedName>
    <definedName name="Operating_income___nominal.ADDN1">#REF!</definedName>
    <definedName name="Operating_income___nominal.ADDN2">#REF!</definedName>
    <definedName name="Operating_income___nominal.BR">#REF!</definedName>
    <definedName name="Operating_income___nominal.WN">#REF!</definedName>
    <definedName name="Operating_income___nominal.WR">#REF!</definedName>
    <definedName name="Operating_income___nominal.WWN">#REF!</definedName>
    <definedName name="Operating_Income___real.ADDN1">#REF!</definedName>
    <definedName name="Operating_Income___real.ADDN2">#REF!</definedName>
    <definedName name="Operating_Income___real.BR">#REF!</definedName>
    <definedName name="Operating_Income___real.WN">#REF!</definedName>
    <definedName name="Operating_Income___real.WR">#REF!</definedName>
    <definedName name="Operating_Income___real.WWN">#REF!</definedName>
    <definedName name="Operating_Income___real___ADDN1">#REF!</definedName>
    <definedName name="Operating_Income___real___ADDN2">#REF!</definedName>
    <definedName name="Operating_Income___real___BR">#REF!</definedName>
    <definedName name="Operating_Income___real___WN">#REF!</definedName>
    <definedName name="Operating_Income___real___WR">#REF!</definedName>
    <definedName name="Operating_Income___real___WWN">#REF!</definedName>
    <definedName name="Operating_income___Wholesale___nominal">#REF!</definedName>
    <definedName name="Operating_profit___Appointee___nominal">#REF!</definedName>
    <definedName name="Opex___Appointee___nominal">#REF!</definedName>
    <definedName name="Opex___Appointee___nominal.NEG">#REF!</definedName>
    <definedName name="Opex_grants_and_contributions___nominal.ADDN1">#REF!</definedName>
    <definedName name="Opex_grants_and_contributions___nominal.ADDN2">#REF!</definedName>
    <definedName name="Opex_grants_and_contributions___nominal.BR">#REF!</definedName>
    <definedName name="Opex_grants_and_contributions___nominal.WN">#REF!</definedName>
    <definedName name="Opex_grants_and_contributions___nominal.WR">#REF!</definedName>
    <definedName name="Opex_grants_and_contributions___nominal.WWN">#REF!</definedName>
    <definedName name="Opex_grants_and_contributions___real.ADDN1">#REF!</definedName>
    <definedName name="Opex_grants_and_contributions___real.ADDN2">#REF!</definedName>
    <definedName name="Opex_grants_and_contributions___real.BR">#REF!</definedName>
    <definedName name="Opex_grants_and_contributions___real.WN">#REF!</definedName>
    <definedName name="Opex_grants_and_contributions___real.WR">#REF!</definedName>
    <definedName name="Opex_grants_and_contributions___real.WWN">#REF!</definedName>
    <definedName name="opt_actuals" localSheetId="1">#REF!</definedName>
    <definedName name="opt_actuals" localSheetId="0">#REF!</definedName>
    <definedName name="opt_actuals">#REF!</definedName>
    <definedName name="opt_actuals_percentage" localSheetId="1">#REF!</definedName>
    <definedName name="opt_actuals_percentage" localSheetId="0">#REF!</definedName>
    <definedName name="opt_actuals_percentage">#REF!</definedName>
    <definedName name="opt_baseline_bid_threshold" localSheetId="1">#REF!</definedName>
    <definedName name="opt_baseline_bid_threshold" localSheetId="0">#REF!</definedName>
    <definedName name="opt_baseline_bid_threshold">#REF!</definedName>
    <definedName name="opt_baseline_cap" localSheetId="1">#REF!</definedName>
    <definedName name="opt_baseline_cap" localSheetId="0">#REF!</definedName>
    <definedName name="opt_baseline_cap">#REF!</definedName>
    <definedName name="opt_bids" localSheetId="1">#REF!</definedName>
    <definedName name="opt_bids" localSheetId="0">#REF!</definedName>
    <definedName name="opt_bids">#REF!</definedName>
    <definedName name="opt_bids_percentage" localSheetId="1">#REF!</definedName>
    <definedName name="opt_bids_percentage" localSheetId="0">#REF!</definedName>
    <definedName name="opt_bids_percentage">#REF!</definedName>
    <definedName name="opt_gearing" localSheetId="1">#REF!</definedName>
    <definedName name="opt_gearing" localSheetId="0">#REF!</definedName>
    <definedName name="opt_gearing">#REF!</definedName>
    <definedName name="opt_tax" localSheetId="1">#REF!</definedName>
    <definedName name="opt_tax" localSheetId="0">#REF!</definedName>
    <definedName name="opt_tax">#REF!</definedName>
    <definedName name="opt_wacc" localSheetId="1">#REF!</definedName>
    <definedName name="opt_wacc" localSheetId="0">#REF!</definedName>
    <definedName name="opt_wacc">#REF!</definedName>
    <definedName name="Ordinary_dividend_declared___control___nominal.ADDN1">#REF!</definedName>
    <definedName name="Ordinary_dividend_declared___control___nominal.ADDN1.NEG">#REF!</definedName>
    <definedName name="Ordinary_dividend_declared___control___nominal.ADDN2">#REF!</definedName>
    <definedName name="Ordinary_dividend_declared___control___nominal.ADDN2.NEG">#REF!</definedName>
    <definedName name="Ordinary_dividend_declared___control___nominal.BR">#REF!</definedName>
    <definedName name="Ordinary_dividend_declared___control___nominal.BR.NEG">#REF!</definedName>
    <definedName name="Ordinary_dividend_declared___control___nominal.WN">#REF!</definedName>
    <definedName name="Ordinary_dividend_declared___control___nominal.WN.NEG">#REF!</definedName>
    <definedName name="Ordinary_dividend_declared___control___nominal.WR">#REF!</definedName>
    <definedName name="Ordinary_dividend_declared___control___nominal.WR.NEG">#REF!</definedName>
    <definedName name="Ordinary_dividend_declared___control___nominal.WWN">#REF!</definedName>
    <definedName name="Ordinary_dividend_declared___control___nominal.WWN.NEG">#REF!</definedName>
    <definedName name="Ordinary_dividend_paid___control___nominal.ADDN1">#REF!</definedName>
    <definedName name="Ordinary_dividend_paid___control___nominal.ADDN2">#REF!</definedName>
    <definedName name="Ordinary_dividend_paid___control___nominal.BR">#REF!</definedName>
    <definedName name="Ordinary_dividend_paid___control___nominal.WN">#REF!</definedName>
    <definedName name="Ordinary_dividend_paid___control___nominal.WR">#REF!</definedName>
    <definedName name="Ordinary_dividend_paid___control___nominal.WWN">#REF!</definedName>
    <definedName name="Other_adjustments_to_taxable_profits___wholesale___nominal">#REF!</definedName>
    <definedName name="Other_creditors_balance___control___nominal.ADDN1">#REF!</definedName>
    <definedName name="Other_creditors_balance___control___nominal.ADDN1.BEG">#REF!</definedName>
    <definedName name="Other_creditors_balance___control___nominal.ADDN2">#REF!</definedName>
    <definedName name="Other_creditors_balance___control___nominal.ADDN2.BEG">#REF!</definedName>
    <definedName name="Other_creditors_balance___control___nominal.BR">#REF!</definedName>
    <definedName name="Other_creditors_balance___control___nominal.BR.BEG">#REF!</definedName>
    <definedName name="Other_creditors_balance___control___nominal.WN">#REF!</definedName>
    <definedName name="Other_creditors_balance___control___nominal.WN.BEG">#REF!</definedName>
    <definedName name="Other_creditors_balance___control___nominal.WR">#REF!</definedName>
    <definedName name="Other_creditors_balance___control___nominal.WR.BEG">#REF!</definedName>
    <definedName name="Other_creditors_balance___control___nominal.WWN">#REF!</definedName>
    <definedName name="Other_creditors_balance___control___nominal.WWN.BEG">#REF!</definedName>
    <definedName name="Other_debtors_balance___control___nominal.ADDN1">#REF!</definedName>
    <definedName name="Other_debtors_balance___control___nominal.ADDN1.BEG">#REF!</definedName>
    <definedName name="Other_debtors_balance___control___nominal.ADDN2">#REF!</definedName>
    <definedName name="Other_debtors_balance___control___nominal.ADDN2.BEG">#REF!</definedName>
    <definedName name="Other_debtors_balance___control___nominal.BR">#REF!</definedName>
    <definedName name="Other_debtors_balance___control___nominal.BR.BEG">#REF!</definedName>
    <definedName name="Other_debtors_balance___control___nominal.WN">#REF!</definedName>
    <definedName name="Other_debtors_balance___control___nominal.WN.BEG">#REF!</definedName>
    <definedName name="Other_debtors_balance___control___nominal.WR">#REF!</definedName>
    <definedName name="Other_debtors_balance___control___nominal.WR.BEG">#REF!</definedName>
    <definedName name="Other_debtors_balance___control___nominal.WWN">#REF!</definedName>
    <definedName name="Other_debtors_balance___control___nominal.WWN.BEG">#REF!</definedName>
    <definedName name="Other_Income__incl._3rd_party_income____Appointee___nominal">#REF!</definedName>
    <definedName name="Other_income__incl._3rd_party_income____Wholesale___nominal">#REF!</definedName>
    <definedName name="Other_liabilities_balance___control___nominal.ADDN1">#REF!</definedName>
    <definedName name="Other_liabilities_balance___control___nominal.ADDN1.BEG">#REF!</definedName>
    <definedName name="Other_liabilities_balance___control___nominal.ADDN2">#REF!</definedName>
    <definedName name="Other_liabilities_balance___control___nominal.ADDN2.BEG">#REF!</definedName>
    <definedName name="Other_liabilities_balance___control___nominal.BR">#REF!</definedName>
    <definedName name="Other_liabilities_balance___control___nominal.BR.BEG">#REF!</definedName>
    <definedName name="Other_liabilities_balance___control___nominal.WN">#REF!</definedName>
    <definedName name="Other_liabilities_balance___control___nominal.WN.BEG">#REF!</definedName>
    <definedName name="Other_liabilities_balance___control___nominal.WR">#REF!</definedName>
    <definedName name="Other_liabilities_balance___control___nominal.WR.BEG">#REF!</definedName>
    <definedName name="Other_liabilities_balance___control___nominal.WWN">#REF!</definedName>
    <definedName name="Other_liabilities_balance___control___nominal.WWN.BEG">#REF!</definedName>
    <definedName name="Other_liabilities_balance___Wholesale___nominal">#REF!</definedName>
    <definedName name="Other_liability_movement___Appointee___nominal">#REF!</definedName>
    <definedName name="Other_price_control_income___real___ADDN1">#REF!</definedName>
    <definedName name="Other_price_control_income___real___ADDN2">#REF!</definedName>
    <definedName name="Other_price_control_income___real___BR">#REF!</definedName>
    <definedName name="Other_price_control_income___real___WN">#REF!</definedName>
    <definedName name="Other_price_control_income___real___WR">#REF!</definedName>
    <definedName name="Other_price_control_income___real___WWN">#REF!</definedName>
    <definedName name="Other_taxable_income_items_for_taxable_profit____loss____control___nominal.ADDN1">#REF!</definedName>
    <definedName name="Other_taxable_income_items_for_taxable_profit____loss____control___nominal.ADDN2">#REF!</definedName>
    <definedName name="Other_taxable_income_items_for_taxable_profit____loss____control___nominal.BR">#REF!</definedName>
    <definedName name="Other_taxable_income_items_for_taxable_profit____loss____control___nominal.WN">#REF!</definedName>
    <definedName name="Other_taxable_income_items_for_taxable_profit____loss____control___nominal.WR">#REF!</definedName>
    <definedName name="Other_taxable_income_items_for_taxable_profit____loss____control___nominal.WWN">#REF!</definedName>
    <definedName name="Other_taxable_income_items_for_taxable_profit____loss____nominal">#REF!</definedName>
    <definedName name="Other_taxable_income_items_for_taxable_profit____loss____post_financeability___control___nominal.ADDN1">#REF!</definedName>
    <definedName name="Other_taxable_income_items_for_taxable_profit____loss____post_financeability___control___nominal.ADDN2">#REF!</definedName>
    <definedName name="Other_taxable_income_items_for_taxable_profit____loss____post_financeability___control___nominal.BR">#REF!</definedName>
    <definedName name="Other_taxable_income_items_for_taxable_profit____loss____post_financeability___control___nominal.WN">#REF!</definedName>
    <definedName name="Other_taxable_income_items_for_taxable_profit____loss____post_financeability___control___nominal.WR">#REF!</definedName>
    <definedName name="Other_taxable_income_items_for_taxable_profit____loss____post_financeability___control___nominal.WWN">#REF!</definedName>
    <definedName name="Other_taxable_income_items_for_taxable_profit____loss____post_financeability___nominal">#REF!</definedName>
    <definedName name="Others_liabilities_balance___Appointee___nominal">#REF!</definedName>
    <definedName name="OutputPrepFM1" localSheetId="1" hidden="1">{"NET",#N/A,FALSE,"401C11"}</definedName>
    <definedName name="OutputPrepFM1" hidden="1">{"NET",#N/A,FALSE,"401C11"}</definedName>
    <definedName name="Override_____of_dividends_issued_as_scrip_shares">#REF!</definedName>
    <definedName name="Override_____of_ILD">#REF!</definedName>
    <definedName name="Override_____of_ordinary_dividends_paid_as_interim_dividend">#REF!</definedName>
    <definedName name="Override___2020_25_RCV_opening_balance___real.ADDN1">#REF!</definedName>
    <definedName name="Override___2020_25_RCV_opening_balance___real.ADDN2">#REF!</definedName>
    <definedName name="Override___2020_25_RCV_opening_balance___real.BR">#REF!</definedName>
    <definedName name="Override___2020_25_RCV_opening_balance___real.WN">#REF!</definedName>
    <definedName name="Override___2020_25_RCV_opening_balance___real.WR">#REF!</definedName>
    <definedName name="Override___2020_25_RCV_opening_balance___real.WWN">#REF!</definedName>
    <definedName name="Override___accounting_charge_included_in_regulatory_accounts_for_Defined_Contribution_schemes___charge_for_DC_schemes___control___real.ADDN1">#REF!</definedName>
    <definedName name="Override___accounting_charge_included_in_regulatory_accounts_for_Defined_Contribution_schemes___charge_for_DC_schemes___control___real.ADDN2">#REF!</definedName>
    <definedName name="Override___accounting_charge_included_in_regulatory_accounts_for_Defined_Contribution_schemes___charge_for_DC_schemes___control___real.BR">#REF!</definedName>
    <definedName name="Override___accounting_charge_included_in_regulatory_accounts_for_Defined_Contribution_schemes___charge_for_DC_schemes___control___real.WN">#REF!</definedName>
    <definedName name="Override___accounting_charge_included_in_regulatory_accounts_for_Defined_Contribution_schemes___charge_for_DC_schemes___control___real.WR">#REF!</definedName>
    <definedName name="Override___accounting_charge_included_in_regulatory_accounts_for_Defined_Contribution_schemes___charge_for_DC_schemes___control___real.WWN">#REF!</definedName>
    <definedName name="Override___actual_opening_fixed_rate_debt___nominal.ADDN1">#REF!</definedName>
    <definedName name="Override___actual_opening_fixed_rate_debt___nominal.ADDN2">#REF!</definedName>
    <definedName name="Override___actual_opening_fixed_rate_debt___nominal.BR">#REF!</definedName>
    <definedName name="Override___actual_opening_fixed_rate_debt___nominal.WN">#REF!</definedName>
    <definedName name="Override___actual_opening_fixed_rate_debt___nominal.WR">#REF!</definedName>
    <definedName name="Override___actual_opening_fixed_rate_debt___nominal.WWN">#REF!</definedName>
    <definedName name="Override___actual_opening_Floating_rate_debt___nominal.ADDN1">#REF!</definedName>
    <definedName name="Override___actual_opening_Floating_rate_debt___nominal.ADDN2">#REF!</definedName>
    <definedName name="Override___actual_opening_Floating_rate_debt___nominal.BR">#REF!</definedName>
    <definedName name="Override___actual_opening_Floating_rate_debt___nominal.WN">#REF!</definedName>
    <definedName name="Override___actual_opening_Floating_rate_debt___nominal.WR">#REF!</definedName>
    <definedName name="Override___actual_opening_Floating_rate_debt___nominal.WWN">#REF!</definedName>
    <definedName name="Override___actual_opening_index_linked_debt___nominal.ADDN1">#REF!</definedName>
    <definedName name="Override___actual_opening_index_linked_debt___nominal.ADDN2">#REF!</definedName>
    <definedName name="Override___actual_opening_index_linked_debt___nominal.BR">#REF!</definedName>
    <definedName name="Override___actual_opening_index_linked_debt___nominal.WN">#REF!</definedName>
    <definedName name="Override___actual_opening_index_linked_debt___nominal.WR">#REF!</definedName>
    <definedName name="Override___actual_opening_index_linked_debt___nominal.WWN">#REF!</definedName>
    <definedName name="Override___adjustment_to_tax_payment.ADDN1">#REF!</definedName>
    <definedName name="Override___adjustment_to_tax_payment.ADDN2">#REF!</definedName>
    <definedName name="Override___adjustment_to_tax_payment.BR">#REF!</definedName>
    <definedName name="Override___adjustment_to_tax_payment.WN">#REF!</definedName>
    <definedName name="Override___adjustment_to_tax_payment.WR">#REF!</definedName>
    <definedName name="Override___adjustment_to_tax_payment.WWN">#REF!</definedName>
    <definedName name="Override___Adjustment_to_Wholesale_revenue_requirement___real.ADDN1">#REF!</definedName>
    <definedName name="Override___Adjustment_to_Wholesale_revenue_requirement___real.ADDN2">#REF!</definedName>
    <definedName name="Override___Adjustment_to_Wholesale_revenue_requirement___real.BR">#REF!</definedName>
    <definedName name="Override___Adjustment_to_Wholesale_revenue_requirement___real.WN">#REF!</definedName>
    <definedName name="Override___Adjustment_to_Wholesale_revenue_requirement___real.WR">#REF!</definedName>
    <definedName name="Override___Adjustment_to_Wholesale_revenue_requirement___real.WWN">#REF!</definedName>
    <definedName name="Override___allowable_depreciation_on_capitalised_revenue___control.ADDN1">#REF!</definedName>
    <definedName name="Override___allowable_depreciation_on_capitalised_revenue___control.ADDN2">#REF!</definedName>
    <definedName name="Override___allowable_depreciation_on_capitalised_revenue___control.BR">#REF!</definedName>
    <definedName name="Override___allowable_depreciation_on_capitalised_revenue___control.WN">#REF!</definedName>
    <definedName name="Override___allowable_depreciation_on_capitalised_revenue___control.WR">#REF!</definedName>
    <definedName name="Override___allowable_depreciation_on_capitalised_revenue___control.WWN">#REF!</definedName>
    <definedName name="Override___Alternative_revenue_value___real.ADDN1">#REF!</definedName>
    <definedName name="Override___Alternative_revenue_value___real.ADDN2">#REF!</definedName>
    <definedName name="Override___Alternative_revenue_value___real.BR">#REF!</definedName>
    <definedName name="Override___Alternative_revenue_value___real.WN">#REF!</definedName>
    <definedName name="Override___Alternative_revenue_value___real.WR">#REF!</definedName>
    <definedName name="Override___Alternative_revenue_value___real.WWN">#REF!</definedName>
    <definedName name="Override___Base_revenue_for_2024_25___real.ADDN1">#REF!</definedName>
    <definedName name="Override___Base_revenue_for_2024_25___real.ADDN2">#REF!</definedName>
    <definedName name="Override___Base_revenue_for_2024_25___real.BR">#REF!</definedName>
    <definedName name="Override___Base_revenue_for_2024_25___real.WN">#REF!</definedName>
    <definedName name="Override___Base_revenue_for_2024_25___real.WR">#REF!</definedName>
    <definedName name="Override___Base_revenue_for_2024_25___real.WWN">#REF!</definedName>
    <definedName name="Override___blended_interest_rate_on_change_in_borrowings">#REF!</definedName>
    <definedName name="Override___Business__retail_total_allowed_depreciation___real">#REF!</definedName>
    <definedName name="Override___Business_Advance_Receipts_Weighting___Unmeasured">#REF!</definedName>
    <definedName name="Override___Business_Measured_income_accrual_Opening_balance___nominal">#REF!</definedName>
    <definedName name="Override___Business_measured_income_proportion_of_total_Business_income">#REF!</definedName>
    <definedName name="Override___Business_retail__Measured_income_accrual_rate">#REF!</definedName>
    <definedName name="Override___Business_retail_advance_receipts_creditor_days_measured">#REF!</definedName>
    <definedName name="Override___Business_retail_advance_receipts_creditor_days_unmeasured">#REF!</definedName>
    <definedName name="Override___Business_retail_average_cost_per_customer_in_Tariff_Band__Welsh_companies____real.1">#REF!</definedName>
    <definedName name="Override___Business_retail_average_cost_per_customer_in_Tariff_Band__Welsh_companies____real.2">#REF!</definedName>
    <definedName name="Override___Business_retail_average_cost_per_customer_in_Tariff_Band__Welsh_companies____real.3">#REF!</definedName>
    <definedName name="Override___Business_retail_margin___Override">#REF!</definedName>
    <definedName name="Override___Business_retail_revenue_adjustment___real">#REF!</definedName>
    <definedName name="Override___Business_retail_revenue_override___nominal">#REF!</definedName>
    <definedName name="Override___business_weighted_average_debtor_days">#REF!</definedName>
    <definedName name="Override___Capex_creditor_days">#REF!</definedName>
    <definedName name="Override___Capital_expenditure_on_assets_principally_used_by_business_retail___real">#REF!</definedName>
    <definedName name="Override___Capital_expenditure_on_assets_principally_used_by_residential_retail___real">#REF!</definedName>
    <definedName name="Override___Capital_expenditure_writing_down_allowance_main_rate_pool">#REF!</definedName>
    <definedName name="Override___Capital_expenditure_writing_down_allowance_main_rate_pool___first_year_rate">#REF!</definedName>
    <definedName name="Override___Capital_expenditure_writing_down_allowance_special_rate_pool">#REF!</definedName>
    <definedName name="Override___Capital_expenditure_writing_down_allowance_special_rate_pool___first_year_rate">#REF!</definedName>
    <definedName name="Override___Capital_expenditure_writing_down_allowance_structures_and_buildings_pool">#REF!</definedName>
    <definedName name="Override___Capital_expenditure_writing_down_allowance_structures_and_buildings_pool___first_year_rate">#REF!</definedName>
    <definedName name="Override___Cash_and_cash_equivalents_actual_initial_balance___control___nominal.ADDN1">#REF!</definedName>
    <definedName name="Override___Cash_and_cash_equivalents_actual_initial_balance___control___nominal.ADDN2">#REF!</definedName>
    <definedName name="Override___Cash_and_cash_equivalents_actual_initial_balance___control___nominal.BR">#REF!</definedName>
    <definedName name="Override___Cash_and_cash_equivalents_actual_initial_balance___control___nominal.WN">#REF!</definedName>
    <definedName name="Override___Cash_and_cash_equivalents_actual_initial_balance___control___nominal.WR">#REF!</definedName>
    <definedName name="Override___Cash_and_cash_equivalents_actual_initial_balance___control___nominal.WWN">#REF!</definedName>
    <definedName name="Override___cash_contributions__DB_schemes__ongoing____actual_and_forecast___control___real.ADDN1">#REF!</definedName>
    <definedName name="Override___cash_contributions__DB_schemes__ongoing____actual_and_forecast___control___real.ADDN2">#REF!</definedName>
    <definedName name="Override___cash_contributions__DB_schemes__ongoing____actual_and_forecast___control___real.BR">#REF!</definedName>
    <definedName name="Override___cash_contributions__DB_schemes__ongoing____actual_and_forecast___control___real.WN">#REF!</definedName>
    <definedName name="Override___cash_contributions__DB_schemes__ongoing____actual_and_forecast___control___real.WR">#REF!</definedName>
    <definedName name="Override___cash_contributions__DB_schemes__ongoing____actual_and_forecast___control___real.WWN">#REF!</definedName>
    <definedName name="Override___cash_interest_rate.ADDN1">#REF!</definedName>
    <definedName name="Override___cash_interest_rate.ADDN2">#REF!</definedName>
    <definedName name="Override___cash_interest_rate.BR">#REF!</definedName>
    <definedName name="Override___cash_interest_rate.WN">#REF!</definedName>
    <definedName name="Override___cash_interest_rate.WR">#REF!</definedName>
    <definedName name="Override___cash_interest_rate.WWN">#REF!</definedName>
    <definedName name="Override___Charge_for_DB_schemes___residential_retail___charge_for_DB_schemes___control___real.ADDN1">#REF!</definedName>
    <definedName name="Override___Charge_for_DB_schemes___residential_retail___charge_for_DB_schemes___control___real.ADDN2">#REF!</definedName>
    <definedName name="Override___Charge_for_DB_schemes___residential_retail___charge_for_DB_schemes___control___real.BR">#REF!</definedName>
    <definedName name="Override___Charge_for_DB_schemes___residential_retail___charge_for_DB_schemes___control___real.WN">#REF!</definedName>
    <definedName name="Override___Charge_for_DB_schemes___residential_retail___charge_for_DB_schemes___control___real.WR">#REF!</definedName>
    <definedName name="Override___Charge_for_DB_schemes___residential_retail___charge_for_DB_schemes___control___real.WWN">#REF!</definedName>
    <definedName name="Override___Consumer_price_index__including_housing_costs____Consumer_Price_Index__with_housing__for_April">#REF!</definedName>
    <definedName name="Override___Consumer_price_index__including_housing_costs____Consumer_Price_Index__with_housing__for_August">#REF!</definedName>
    <definedName name="Override___Consumer_price_index__including_housing_costs____Consumer_Price_Index__with_housing__for_December">#REF!</definedName>
    <definedName name="Override___Consumer_price_index__including_housing_costs____Consumer_Price_Index__with_housing__for_February">#REF!</definedName>
    <definedName name="Override___Consumer_price_index__including_housing_costs____Consumer_Price_Index__with_housing__for_January">#REF!</definedName>
    <definedName name="Override___Consumer_price_index__including_housing_costs____Consumer_Price_Index__with_housing__for_July">#REF!</definedName>
    <definedName name="Override___Consumer_price_index__including_housing_costs____Consumer_Price_Index__with_housing__for_June">#REF!</definedName>
    <definedName name="Override___Consumer_price_index__including_housing_costs____Consumer_Price_Index__with_housing__for_March">#REF!</definedName>
    <definedName name="Override___Consumer_price_index__including_housing_costs____Consumer_Price_Index__with_housing__for_May">#REF!</definedName>
    <definedName name="Override___Consumer_price_index__including_housing_costs____Consumer_Price_Index__with_housing__for_November">#REF!</definedName>
    <definedName name="Override___Consumer_price_index__including_housing_costs____Consumer_Price_Index__with_housing__for_November___Constant">#REF!</definedName>
    <definedName name="Override___Consumer_price_index__including_housing_costs____Consumer_Price_Index__with_housing__for_October">#REF!</definedName>
    <definedName name="Override___Consumer_price_index__including_housing_costs____Consumer_Price_Index__with_housing__for_September">#REF!</definedName>
    <definedName name="Override___Cost_to_serve_metered_dual_customers___real">#REF!</definedName>
    <definedName name="Override___Cost_to_serve_metered_sewerage_customers___real">#REF!</definedName>
    <definedName name="Override___Cost_to_serve_metered_water_customers___real">#REF!</definedName>
    <definedName name="Override___Cost_to_serve_per_unmetered_water_customers___real">#REF!</definedName>
    <definedName name="Override___Cost_to_serve_unmetered_dual_customers___real">#REF!</definedName>
    <definedName name="Override___Cost_to_serve_unmetered_sewerage_customers___real">#REF!</definedName>
    <definedName name="Override___CPI_H____2022_23___April">#REF!</definedName>
    <definedName name="Override___CPI_H____2022_23___August">#REF!</definedName>
    <definedName name="Override___CPI_H____2022_23___December">#REF!</definedName>
    <definedName name="Override___CPI_H____2022_23___February">#REF!</definedName>
    <definedName name="Override___CPI_H____2022_23___January">#REF!</definedName>
    <definedName name="Override___CPI_H____2022_23___July">#REF!</definedName>
    <definedName name="Override___CPI_H____2022_23___June">#REF!</definedName>
    <definedName name="Override___CPI_H____2022_23___March">#REF!</definedName>
    <definedName name="Override___CPI_H____2022_23___May">#REF!</definedName>
    <definedName name="Override___CPI_H____2022_23___November">#REF!</definedName>
    <definedName name="Override___CPI_H____2022_23___October">#REF!</definedName>
    <definedName name="Override___CPI_H____2022_23___September">#REF!</definedName>
    <definedName name="Override___Current_tax_liabilities___Appointee_b_f___nominal">#REF!</definedName>
    <definedName name="Override___Debtors_other___nominal">#REF!</definedName>
    <definedName name="Override___Defined_benefit_pension_deficit_recovery_per_IN13_17___real.ADDN1">#REF!</definedName>
    <definedName name="Override___Defined_benefit_pension_deficit_recovery_per_IN13_17___real.ADDN2">#REF!</definedName>
    <definedName name="Override___Defined_benefit_pension_deficit_recovery_per_IN13_17___real.BR">#REF!</definedName>
    <definedName name="Override___Defined_benefit_pension_deficit_recovery_per_IN13_17___real.WN">#REF!</definedName>
    <definedName name="Override___Defined_benefit_pension_deficit_recovery_per_IN13_17___real.WR">#REF!</definedName>
    <definedName name="Override___Defined_benefit_pension_deficit_recovery_per_IN13_17___real.WWN">#REF!</definedName>
    <definedName name="Override___Depreciation_b_f___control___active___nominal.ADDN1">#REF!</definedName>
    <definedName name="Override___Depreciation_b_f___control___active___nominal.ADDN2">#REF!</definedName>
    <definedName name="Override___Depreciation_b_f___control___active___nominal.BR">#REF!</definedName>
    <definedName name="Override___Depreciation_b_f___control___active___nominal.WN">#REF!</definedName>
    <definedName name="Override___Depreciation_b_f___control___active___nominal.WR">#REF!</definedName>
    <definedName name="Override___Depreciation_b_f___control___active___nominal.WWN">#REF!</definedName>
    <definedName name="Override___Disallowable_expenditure___Change_in_general_provisions___control___nominal.ADDN1">#REF!</definedName>
    <definedName name="Override___Disallowable_expenditure___Change_in_general_provisions___control___nominal.ADDN2">#REF!</definedName>
    <definedName name="Override___Disallowable_expenditure___Change_in_general_provisions___control___nominal.BR">#REF!</definedName>
    <definedName name="Override___Disallowable_expenditure___Change_in_general_provisions___control___nominal.WN">#REF!</definedName>
    <definedName name="Override___Disallowable_expenditure___Change_in_general_provisions___control___nominal.WR">#REF!</definedName>
    <definedName name="Override___Disallowable_expenditure___Change_in_general_provisions___control___nominal.WWN">#REF!</definedName>
    <definedName name="Override___Discount_rate_for_reprofiling_allowed_revenue.ADDN1">#REF!</definedName>
    <definedName name="Override___Discount_rate_for_reprofiling_allowed_revenue.ADDN2">#REF!</definedName>
    <definedName name="Override___Discount_rate_for_reprofiling_allowed_revenue.BR">#REF!</definedName>
    <definedName name="Override___Discount_rate_for_reprofiling_allowed_revenue.WN">#REF!</definedName>
    <definedName name="Override___Discount_rate_for_reprofiling_allowed_revenue.WR">#REF!</definedName>
    <definedName name="Override___Discount_rate_for_reprofiling_allowed_revenue.WWN">#REF!</definedName>
    <definedName name="Override___Dividend_creditors_wholesale_retail_split___business_retail___nominal">#REF!</definedName>
    <definedName name="Override___Dividend_creditors_wholesale_retail_split___Dividend_creditors___residential_retail___nominal">#REF!</definedName>
    <definedName name="Override___Expenditure___Total_residential_retail_costs___Residential_measured___Water_and_Wastewater___nominal">#REF!</definedName>
    <definedName name="Override___Expenditure___Total_residential_retail_costs___Residential_unmeasured___Water_and_Wastewater___nominal">#REF!</definedName>
    <definedName name="Override___Finance_lease_depreciation___control___nominal.ADDN1">#REF!</definedName>
    <definedName name="Override___Finance_lease_depreciation___control___nominal.ADDN2">#REF!</definedName>
    <definedName name="Override___Finance_lease_depreciation___control___nominal.BR">#REF!</definedName>
    <definedName name="Override___Finance_lease_depreciation___control___nominal.WN">#REF!</definedName>
    <definedName name="Override___Finance_lease_depreciation___control___nominal.WR">#REF!</definedName>
    <definedName name="Override___Finance_lease_depreciation___control___nominal.WWN">#REF!</definedName>
    <definedName name="Override___Fixed_asset_net_book_value_at_31_March___business_retail___nominal">#REF!</definedName>
    <definedName name="Override___Fixed_asset_net_book_value_at_31_March___residential_retail___nominal">#REF!</definedName>
    <definedName name="Override___Fixed_assets_b_f___control___active___nominal.ADDN1">#REF!</definedName>
    <definedName name="Override___Fixed_assets_b_f___control___active___nominal.ADDN2">#REF!</definedName>
    <definedName name="Override___Fixed_assets_b_f___control___active___nominal.BR">#REF!</definedName>
    <definedName name="Override___Fixed_assets_b_f___control___active___nominal.WN">#REF!</definedName>
    <definedName name="Override___Fixed_assets_b_f___control___active___nominal.WR">#REF!</definedName>
    <definedName name="Override___Fixed_assets_b_f___control___active___nominal.WWN">#REF!</definedName>
    <definedName name="Override___Grants_and_contributions___capital_expenditure___non_price_control___real.ADDN1">#REF!</definedName>
    <definedName name="Override___Grants_and_contributions___capital_expenditure___non_price_control___real.ADDN2">#REF!</definedName>
    <definedName name="Override___Grants_and_contributions___capital_expenditure___non_price_control___real.BR">#REF!</definedName>
    <definedName name="Override___Grants_and_contributions___capital_expenditure___non_price_control___real.WN">#REF!</definedName>
    <definedName name="Override___Grants_and_contributions___capital_expenditure___non_price_control___real.WR">#REF!</definedName>
    <definedName name="Override___Grants_and_contributions___capital_expenditure___non_price_control___real.WWN">#REF!</definedName>
    <definedName name="Override___Grants_and_contributions___operational_expenditure___non_price_control___real.ADDN1">#REF!</definedName>
    <definedName name="Override___Grants_and_contributions___operational_expenditure___non_price_control___real.ADDN2">#REF!</definedName>
    <definedName name="Override___Grants_and_contributions___operational_expenditure___non_price_control___real.BR">#REF!</definedName>
    <definedName name="Override___Grants_and_contributions___operational_expenditure___non_price_control___real.WN">#REF!</definedName>
    <definedName name="Override___Grants_and_contributions___operational_expenditure___non_price_control___real.WR">#REF!</definedName>
    <definedName name="Override___Grants_and_contributions___operational_expenditure___non_price_control___real.WWN">#REF!</definedName>
    <definedName name="Override___Grants_and_contributions_net_of_income_offset___capital_expenditure___price_control___real.ADDN1">#REF!</definedName>
    <definedName name="Override___Grants_and_contributions_net_of_income_offset___capital_expenditure___price_control___real.ADDN2">#REF!</definedName>
    <definedName name="Override___Grants_and_contributions_net_of_income_offset___capital_expenditure___price_control___real.BR">#REF!</definedName>
    <definedName name="Override___Grants_and_contributions_net_of_income_offset___capital_expenditure___price_control___real.WN">#REF!</definedName>
    <definedName name="Override___Grants_and_contributions_net_of_income_offset___capital_expenditure___price_control___real.WR">#REF!</definedName>
    <definedName name="Override___Grants_and_contributions_net_of_income_offset___capital_expenditure___price_control___real.WWN">#REF!</definedName>
    <definedName name="Override___Grants_and_contributions_net_of_income_offset___operational_expenditure___price_control___real.ADDN1">#REF!</definedName>
    <definedName name="Override___Grants_and_contributions_net_of_income_offset___operational_expenditure___price_control___real.ADDN2">#REF!</definedName>
    <definedName name="Override___Grants_and_contributions_net_of_income_offset___operational_expenditure___price_control___real.BR">#REF!</definedName>
    <definedName name="Override___Grants_and_contributions_net_of_income_offset___operational_expenditure___price_control___real.WN">#REF!</definedName>
    <definedName name="Override___Grants_and_contributions_net_of_income_offset___operational_expenditure___price_control___real.WR">#REF!</definedName>
    <definedName name="Override___Grants_and_contributions_net_of_income_offset___operational_expenditure___price_control___real.WWN">#REF!</definedName>
    <definedName name="Override___Gross_capital_expenditure___real_including_g_c___including_cost_sharing.ADDN1">#REF!</definedName>
    <definedName name="Override___Gross_capital_expenditure___real_including_g_c___including_cost_sharing.ADDN2">#REF!</definedName>
    <definedName name="Override___Gross_capital_expenditure___real_including_g_c___including_cost_sharing.BR">#REF!</definedName>
    <definedName name="Override___Gross_capital_expenditure___real_including_g_c___including_cost_sharing.WN">#REF!</definedName>
    <definedName name="Override___Gross_capital_expenditure___real_including_g_c___including_cost_sharing.WR">#REF!</definedName>
    <definedName name="Override___Gross_capital_expenditure___real_including_g_c___including_cost_sharing.WWN">#REF!</definedName>
    <definedName name="Override___HH_Advance_receipts_creditor_days_measured">#REF!</definedName>
    <definedName name="Override___HH_Advance_receipts_creditor_days_unmeasured">#REF!</definedName>
    <definedName name="Override___HH_Measured_income_accrual___nominal">#REF!</definedName>
    <definedName name="Override___HH_Measured_income_accrual_rate">#REF!</definedName>
    <definedName name="Override___HH_measured_trade_debtors">#REF!</definedName>
    <definedName name="Override___HH_measured_trade_receivables___net___nominal">#REF!</definedName>
    <definedName name="Override___HH_unmeasured_trade_debtors">#REF!</definedName>
    <definedName name="Override___HH_unmeasured_trade_receivables___nominal">#REF!</definedName>
    <definedName name="Override___Households_connected_for_sewerage_only___metered">#REF!</definedName>
    <definedName name="Override___Households_connected_for_sewerage_only___unmetered">#REF!</definedName>
    <definedName name="Override___Households_connected_for_water_and_sewerage___metered">#REF!</definedName>
    <definedName name="Override___Households_connected_for_water_and_sewerage___unmetered">#REF!</definedName>
    <definedName name="Override___Households_connected_for_water_only___metered">#REF!</definedName>
    <definedName name="Override___Households_connected_for_water_only___unmetered">#REF!</definedName>
    <definedName name="Override___Innovation_funding___real.ADDN1">#REF!</definedName>
    <definedName name="Override___Innovation_funding___real.ADDN2">#REF!</definedName>
    <definedName name="Override___Innovation_funding___real.BR">#REF!</definedName>
    <definedName name="Override___Innovation_funding___real.WN">#REF!</definedName>
    <definedName name="Override___Innovation_funding___real.WR">#REF!</definedName>
    <definedName name="Override___Innovation_funding___real.WWN">#REF!</definedName>
    <definedName name="Override___Interest_rate___Business___Active">#REF!</definedName>
    <definedName name="Override___interest_rate___residential">#REF!</definedName>
    <definedName name="Override___interest_rate_on_CPIH_index_linked_debt.ADDN1">#REF!</definedName>
    <definedName name="Override___interest_rate_on_CPIH_index_linked_debt.ADDN2">#REF!</definedName>
    <definedName name="Override___interest_rate_on_CPIH_index_linked_debt.BR">#REF!</definedName>
    <definedName name="Override___interest_rate_on_CPIH_index_linked_debt.WN">#REF!</definedName>
    <definedName name="Override___interest_rate_on_CPIH_index_linked_debt.WR">#REF!</definedName>
    <definedName name="Override___interest_rate_on_CPIH_index_linked_debt.WWN">#REF!</definedName>
    <definedName name="Override___interest_rate_on_fixed_rate_debt.ADDN1">#REF!</definedName>
    <definedName name="Override___interest_rate_on_fixed_rate_debt.ADDN2">#REF!</definedName>
    <definedName name="Override___interest_rate_on_fixed_rate_debt.BR">#REF!</definedName>
    <definedName name="Override___interest_rate_on_fixed_rate_debt.WN">#REF!</definedName>
    <definedName name="Override___interest_rate_on_fixed_rate_debt.WR">#REF!</definedName>
    <definedName name="Override___interest_rate_on_fixed_rate_debt.WWN">#REF!</definedName>
    <definedName name="Override___interest_rate_on_RPI_index_linked_debt.ADDN1">#REF!</definedName>
    <definedName name="Override___interest_rate_on_RPI_index_linked_debt.ADDN2">#REF!</definedName>
    <definedName name="Override___interest_rate_on_RPI_index_linked_debt.BR">#REF!</definedName>
    <definedName name="Override___interest_rate_on_RPI_index_linked_debt.WN">#REF!</definedName>
    <definedName name="Override___interest_rate_on_RPI_index_linked_debt.WR">#REF!</definedName>
    <definedName name="Override___interest_rate_on_RPI_index_linked_debt.WWN">#REF!</definedName>
    <definedName name="Override___Inventories_balance___control___nominal.ADDN1">#REF!</definedName>
    <definedName name="Override___Inventories_balance___control___nominal.ADDN2">#REF!</definedName>
    <definedName name="Override___Inventories_balance___control___nominal.BR">#REF!</definedName>
    <definedName name="Override___Inventories_balance___control___nominal.WN">#REF!</definedName>
    <definedName name="Override___Inventories_balance___control___nominal.WR">#REF!</definedName>
    <definedName name="Override___Inventories_balance___control___nominal.WWN">#REF!</definedName>
    <definedName name="Override___IRE_totex_adjustment_for_ACICR__Ofwat____real.ADDN1">#REF!</definedName>
    <definedName name="Override___IRE_totex_adjustment_for_ACICR__Ofwat____real.ADDN2">#REF!</definedName>
    <definedName name="Override___IRE_totex_adjustment_for_ACICR__Ofwat____real.BR">#REF!</definedName>
    <definedName name="Override___IRE_totex_adjustment_for_ACICR__Ofwat____real.WN">#REF!</definedName>
    <definedName name="Override___IRE_totex_adjustment_for_ACICR__Ofwat____real.WR">#REF!</definedName>
    <definedName name="Override___IRE_totex_adjustment_for_ACICR__Ofwat____real.WWN">#REF!</definedName>
    <definedName name="Override___Long_term_CPI_H__assumed_percentage_increase">#REF!</definedName>
    <definedName name="Override___Measured_charge___business.ADDN1">#REF!</definedName>
    <definedName name="Override___Measured_charge___business.ADDN2">#REF!</definedName>
    <definedName name="Override___Measured_charge___business.BR">#REF!</definedName>
    <definedName name="Override___Measured_charge___business.WN">#REF!</definedName>
    <definedName name="Override___Measured_charge___business.WR">#REF!</definedName>
    <definedName name="Override___Measured_charge___business.WWN">#REF!</definedName>
    <definedName name="Override___Measured_charge___residential.ADDN1">#REF!</definedName>
    <definedName name="Override___Measured_charge___residential.ADDN2">#REF!</definedName>
    <definedName name="Override___Measured_charge___residential.BR">#REF!</definedName>
    <definedName name="Override___Measured_charge___residential.WN">#REF!</definedName>
    <definedName name="Override___Measured_charge___residential.WR">#REF!</definedName>
    <definedName name="Override___Measured_charge___residential.WWN">#REF!</definedName>
    <definedName name="Override___Movement_in_intangible_asset_and_investments_balance___control___nominal.ADDN1">#REF!</definedName>
    <definedName name="Override___Movement_in_intangible_asset_and_investments_balance___control___nominal.ADDN2">#REF!</definedName>
    <definedName name="Override___Movement_in_intangible_asset_and_investments_balance___control___nominal.BR">#REF!</definedName>
    <definedName name="Override___Movement_in_intangible_asset_and_investments_balance___control___nominal.WN">#REF!</definedName>
    <definedName name="Override___Movement_in_intangible_asset_and_investments_balance___control___nominal.WR">#REF!</definedName>
    <definedName name="Override___Movement_in_intangible_asset_and_investments_balance___control___nominal.WWN">#REF!</definedName>
    <definedName name="Override___Movement_in_other_liabilities___control___nominal.ADDN1">#REF!</definedName>
    <definedName name="Override___Movement_in_other_liabilities___control___nominal.ADDN2">#REF!</definedName>
    <definedName name="Override___Movement_in_other_liabilities___control___nominal.BR">#REF!</definedName>
    <definedName name="Override___Movement_in_other_liabilities___control___nominal.WN">#REF!</definedName>
    <definedName name="Override___Movement_in_other_liabilities___control___nominal.WR">#REF!</definedName>
    <definedName name="Override___Movement_in_other_liabilities___control___nominal.WWN">#REF!</definedName>
    <definedName name="Override___Movement_in_provisions___control___nominal.ADDN1">#REF!</definedName>
    <definedName name="Override___Movement_in_provisions___control___nominal.ADDN2">#REF!</definedName>
    <definedName name="Override___Movement_in_provisions___control___nominal.BR">#REF!</definedName>
    <definedName name="Override___Movement_in_provisions___control___nominal.WN">#REF!</definedName>
    <definedName name="Override___Movement_in_provisions___control___nominal.WR">#REF!</definedName>
    <definedName name="Override___Movement_in_provisions___control___nominal.WWN">#REF!</definedName>
    <definedName name="Override___movement_in_trade_debtor___business___nominal">#REF!</definedName>
    <definedName name="Override___New_capital_expenditure___proportion_of_new_capital_expenditure_qualifying_for_the_main_rate_pool___control.ADDN1">#REF!</definedName>
    <definedName name="Override___New_capital_expenditure___proportion_of_new_capital_expenditure_qualifying_for_the_main_rate_pool___control.ADDN2">#REF!</definedName>
    <definedName name="Override___New_capital_expenditure___proportion_of_new_capital_expenditure_qualifying_for_the_main_rate_pool___control.BR">#REF!</definedName>
    <definedName name="Override___New_capital_expenditure___proportion_of_new_capital_expenditure_qualifying_for_the_main_rate_pool___control.WN">#REF!</definedName>
    <definedName name="Override___New_capital_expenditure___proportion_of_new_capital_expenditure_qualifying_for_the_main_rate_pool___control.WR">#REF!</definedName>
    <definedName name="Override___New_capital_expenditure___proportion_of_new_capital_expenditure_qualifying_for_the_main_rate_pool___control.WWN">#REF!</definedName>
    <definedName name="Override___New_capital_expenditure___proportion_of_new_capital_expenditure_qualifying_for_the_special_rate_pool___control.ADDN1">#REF!</definedName>
    <definedName name="Override___New_capital_expenditure___proportion_of_new_capital_expenditure_qualifying_for_the_special_rate_pool___control.ADDN2">#REF!</definedName>
    <definedName name="Override___New_capital_expenditure___proportion_of_new_capital_expenditure_qualifying_for_the_special_rate_pool___control.BR">#REF!</definedName>
    <definedName name="Override___New_capital_expenditure___proportion_of_new_capital_expenditure_qualifying_for_the_special_rate_pool___control.WN">#REF!</definedName>
    <definedName name="Override___New_capital_expenditure___proportion_of_new_capital_expenditure_qualifying_for_the_special_rate_pool___control.WR">#REF!</definedName>
    <definedName name="Override___New_capital_expenditure___proportion_of_new_capital_expenditure_qualifying_for_the_special_rate_pool___control.WWN">#REF!</definedName>
    <definedName name="Override___New_capital_expenditure___proportion_of_new_capital_expenditure_qualifying_for_the_structures_and_buildings_pool___control.ADDN1">#REF!</definedName>
    <definedName name="Override___New_capital_expenditure___proportion_of_new_capital_expenditure_qualifying_for_the_structures_and_buildings_pool___control.ADDN2">#REF!</definedName>
    <definedName name="Override___New_capital_expenditure___proportion_of_new_capital_expenditure_qualifying_for_the_structures_and_buildings_pool___control.BR">#REF!</definedName>
    <definedName name="Override___New_capital_expenditure___proportion_of_new_capital_expenditure_qualifying_for_the_structures_and_buildings_pool___control.WN">#REF!</definedName>
    <definedName name="Override___New_capital_expenditure___proportion_of_new_capital_expenditure_qualifying_for_the_structures_and_buildings_pool___control.WR">#REF!</definedName>
    <definedName name="Override___New_capital_expenditure___proportion_of_new_capital_expenditure_qualifying_for_the_structures_and_buildings_pool___control.WWN">#REF!</definedName>
    <definedName name="Override___Non_price_control_income___principal_services___real.ADDN1">#REF!</definedName>
    <definedName name="Override___Non_price_control_income___principal_services___real.ADDN2">#REF!</definedName>
    <definedName name="Override___Non_price_control_income___principal_services___real.BR">#REF!</definedName>
    <definedName name="Override___Non_price_control_income___principal_services___real.WN">#REF!</definedName>
    <definedName name="Override___Non_price_control_income___principal_services___real.WR">#REF!</definedName>
    <definedName name="Override___Non_price_control_income___principal_services___real.WWN">#REF!</definedName>
    <definedName name="Override___Non_price_control_income___third_party_services___Bulk_supplies___contract_not_qualifying_for_water_trading_incentives___signed_before_1_April_2020___real.ADDN1">#REF!</definedName>
    <definedName name="Override___Non_price_control_income___third_party_services___Bulk_supplies___contract_not_qualifying_for_water_trading_incentives___signed_before_1_April_2020___real.ADDN2">#REF!</definedName>
    <definedName name="Override___Non_price_control_income___third_party_services___Bulk_supplies___contract_not_qualifying_for_water_trading_incentives___signed_before_1_April_2020___real.BR">#REF!</definedName>
    <definedName name="Override___Non_price_control_income___third_party_services___Bulk_supplies___contract_not_qualifying_for_water_trading_incentives___signed_before_1_April_2020___real.WN">#REF!</definedName>
    <definedName name="Override___Non_price_control_income___third_party_services___Bulk_supplies___contract_not_qualifying_for_water_trading_incentives___signed_before_1_April_2020___real.WR">#REF!</definedName>
    <definedName name="Override___Non_price_control_income___third_party_services___Bulk_supplies___contract_not_qualifying_for_water_trading_incentives___signed_before_1_April_2020___real.WWN">#REF!</definedName>
    <definedName name="Override___Non_price_control_income___third_party_services___Bulk_supplies___contract_qualifying_for_water_trading_incentives___on_or_after_1_April_2020___real.ADDN1">#REF!</definedName>
    <definedName name="Override___Non_price_control_income___third_party_services___Bulk_supplies___contract_qualifying_for_water_trading_incentives___on_or_after_1_April_2020___real.ADDN2">#REF!</definedName>
    <definedName name="Override___Non_price_control_income___third_party_services___Bulk_supplies___contract_qualifying_for_water_trading_incentives___on_or_after_1_April_2020___real.BR">#REF!</definedName>
    <definedName name="Override___Non_price_control_income___third_party_services___Bulk_supplies___contract_qualifying_for_water_trading_incentives___on_or_after_1_April_2020___real.WN">#REF!</definedName>
    <definedName name="Override___Non_price_control_income___third_party_services___Bulk_supplies___contract_qualifying_for_water_trading_incentives___on_or_after_1_April_2020___real.WR">#REF!</definedName>
    <definedName name="Override___Non_price_control_income___third_party_services___Bulk_supplies___contract_qualifying_for_water_trading_incentives___on_or_after_1_April_2020___real.WWN">#REF!</definedName>
    <definedName name="Override___Non_price_control_income___third_party_services___Bulk_supplies___General___real.ADDN1">#REF!</definedName>
    <definedName name="Override___Non_price_control_income___third_party_services___Bulk_supplies___General___real.ADDN2">#REF!</definedName>
    <definedName name="Override___Non_price_control_income___third_party_services___Bulk_supplies___General___real.BR">#REF!</definedName>
    <definedName name="Override___Non_price_control_income___third_party_services___Bulk_supplies___General___real.WN">#REF!</definedName>
    <definedName name="Override___Non_price_control_income___third_party_services___Bulk_supplies___General___real.WR">#REF!</definedName>
    <definedName name="Override___Non_price_control_income___third_party_services___Bulk_supplies___General___real.WWN">#REF!</definedName>
    <definedName name="Override___Non_price_control_income___third_party_services___other___real.ADDN1">#REF!</definedName>
    <definedName name="Override___Non_price_control_income___third_party_services___other___real.ADDN2">#REF!</definedName>
    <definedName name="Override___Non_price_control_income___third_party_services___other___real.BR">#REF!</definedName>
    <definedName name="Override___Non_price_control_income___third_party_services___other___real.WN">#REF!</definedName>
    <definedName name="Override___Non_price_control_income___third_party_services___other___real.WR">#REF!</definedName>
    <definedName name="Override___Non_price_control_income___third_party_services___other___real.WWN">#REF!</definedName>
    <definedName name="Override___Notional_target_gearing___control.ADDN1">#REF!</definedName>
    <definedName name="Override___Notional_target_gearing___control.ADDN2">#REF!</definedName>
    <definedName name="Override___Notional_target_gearing___control.BR">#REF!</definedName>
    <definedName name="Override___Notional_target_gearing___control.WN">#REF!</definedName>
    <definedName name="Override___Notional_target_gearing___control.WR">#REF!</definedName>
    <definedName name="Override___Notional_target_gearing___control.WWN">#REF!</definedName>
    <definedName name="Override___opening_business_debtors_measured___nominal">#REF!</definedName>
    <definedName name="Override___opening_business_debtors_unmeasured_nominal">#REF!</definedName>
    <definedName name="Override___Opening_business_retail__unmeasured_advance_receipts___nominal">#REF!</definedName>
    <definedName name="Override___Opening_business_retail_measured_advance_receipts___nominal">#REF!</definedName>
    <definedName name="Override___Opening_Called_up_share_capital_balance___control___nominal.ADDN1">#REF!</definedName>
    <definedName name="Override___Opening_Called_up_share_capital_balance___control___nominal.ADDN2">#REF!</definedName>
    <definedName name="Override___Opening_Called_up_share_capital_balance___control___nominal.BR">#REF!</definedName>
    <definedName name="Override___Opening_Called_up_share_capital_balance___control___nominal.WN">#REF!</definedName>
    <definedName name="Override___Opening_Called_up_share_capital_balance___control___nominal.WR">#REF!</definedName>
    <definedName name="Override___Opening_Called_up_share_capital_balance___control___nominal.WWN">#REF!</definedName>
    <definedName name="Override___Opening_Capex_creditors_balance___control___nominal.ADDN1">#REF!</definedName>
    <definedName name="Override___Opening_Capex_creditors_balance___control___nominal.ADDN2">#REF!</definedName>
    <definedName name="Override___Opening_Capex_creditors_balance___control___nominal.BR">#REF!</definedName>
    <definedName name="Override___Opening_Capex_creditors_balance___control___nominal.WN">#REF!</definedName>
    <definedName name="Override___Opening_Capex_creditors_balance___control___nominal.WR">#REF!</definedName>
    <definedName name="Override___Opening_Capex_creditors_balance___control___nominal.WWN">#REF!</definedName>
    <definedName name="Override___Opening_Capital_allowance_balance___main_rate_pool___Capital_expenditure___control___nominal.ADDN1">#REF!</definedName>
    <definedName name="Override___Opening_Capital_allowance_balance___main_rate_pool___Capital_expenditure___control___nominal.ADDN2">#REF!</definedName>
    <definedName name="Override___Opening_Capital_allowance_balance___main_rate_pool___Capital_expenditure___control___nominal.BR">#REF!</definedName>
    <definedName name="Override___Opening_Capital_allowance_balance___main_rate_pool___Capital_expenditure___control___nominal.WN">#REF!</definedName>
    <definedName name="Override___Opening_Capital_allowance_balance___main_rate_pool___Capital_expenditure___control___nominal.WR">#REF!</definedName>
    <definedName name="Override___Opening_Capital_allowance_balance___main_rate_pool___Capital_expenditure___control___nominal.WWN">#REF!</definedName>
    <definedName name="Override___Opening_Capital_allowance_balance___special_rate_pool___Capital_expenditure___control___nominal.ADDN1">#REF!</definedName>
    <definedName name="Override___Opening_Capital_allowance_balance___special_rate_pool___Capital_expenditure___control___nominal.ADDN2">#REF!</definedName>
    <definedName name="Override___Opening_Capital_allowance_balance___special_rate_pool___Capital_expenditure___control___nominal.BR">#REF!</definedName>
    <definedName name="Override___Opening_Capital_allowance_balance___special_rate_pool___Capital_expenditure___control___nominal.WN">#REF!</definedName>
    <definedName name="Override___Opening_Capital_allowance_balance___special_rate_pool___Capital_expenditure___control___nominal.WR">#REF!</definedName>
    <definedName name="Override___Opening_Capital_allowance_balance___special_rate_pool___Capital_expenditure___control___nominal.WWN">#REF!</definedName>
    <definedName name="Override___Opening_Capital_allowance_balance___structures_and_buildings_pool___Capital_expenditure___control___nominal.ADDN1">#REF!</definedName>
    <definedName name="Override___Opening_Capital_allowance_balance___structures_and_buildings_pool___Capital_expenditure___control___nominal.ADDN2">#REF!</definedName>
    <definedName name="Override___Opening_Capital_allowance_balance___structures_and_buildings_pool___Capital_expenditure___control___nominal.BR">#REF!</definedName>
    <definedName name="Override___Opening_Capital_allowance_balance___structures_and_buildings_pool___Capital_expenditure___control___nominal.WN">#REF!</definedName>
    <definedName name="Override___Opening_Capital_allowance_balance___structures_and_buildings_pool___Capital_expenditure___control___nominal.WR">#REF!</definedName>
    <definedName name="Override___Opening_Capital_allowance_balance___structures_and_buildings_pool___Capital_expenditure___control___nominal.WWN">#REF!</definedName>
    <definedName name="Override___opening_current_tax_liabilities___control___nominal.ADDN1">#REF!</definedName>
    <definedName name="Override___opening_current_tax_liabilities___control___nominal.ADDN2">#REF!</definedName>
    <definedName name="Override___opening_current_tax_liabilities___control___nominal.BR">#REF!</definedName>
    <definedName name="Override___opening_current_tax_liabilities___control___nominal.WN">#REF!</definedName>
    <definedName name="Override___opening_current_tax_liabilities___control___nominal.WR">#REF!</definedName>
    <definedName name="Override___opening_current_tax_liabilities___control___nominal.WWN">#REF!</definedName>
    <definedName name="Override___opening_deferred_tax_balance___control___nominal.ADDN1">#REF!</definedName>
    <definedName name="Override___opening_deferred_tax_balance___control___nominal.ADDN2">#REF!</definedName>
    <definedName name="Override___opening_deferred_tax_balance___control___nominal.BR">#REF!</definedName>
    <definedName name="Override___opening_deferred_tax_balance___control___nominal.WN">#REF!</definedName>
    <definedName name="Override___opening_deferred_tax_balance___control___nominal.WR">#REF!</definedName>
    <definedName name="Override___opening_deferred_tax_balance___control___nominal.WWN">#REF!</definedName>
    <definedName name="Override___opening_dividend_cashflow_balance___control___nominal.ADDN1">#REF!</definedName>
    <definedName name="Override___opening_dividend_cashflow_balance___control___nominal.ADDN2">#REF!</definedName>
    <definedName name="Override___opening_dividend_cashflow_balance___control___nominal.BR">#REF!</definedName>
    <definedName name="Override___opening_dividend_cashflow_balance___control___nominal.WN">#REF!</definedName>
    <definedName name="Override___opening_dividend_cashflow_balance___control___nominal.WR">#REF!</definedName>
    <definedName name="Override___opening_dividend_cashflow_balance___control___nominal.WWN">#REF!</definedName>
    <definedName name="Override___Opening_Dividend_creditors_balance___control___nominal.ADDN1">#REF!</definedName>
    <definedName name="Override___Opening_Dividend_creditors_balance___control___nominal.ADDN2">#REF!</definedName>
    <definedName name="Override___Opening_Dividend_creditors_balance___control___nominal.BR">#REF!</definedName>
    <definedName name="Override___Opening_Dividend_creditors_balance___control___nominal.WN">#REF!</definedName>
    <definedName name="Override___Opening_Dividend_creditors_balance___control___nominal.WR">#REF!</definedName>
    <definedName name="Override___Opening_Dividend_creditors_balance___control___nominal.WWN">#REF!</definedName>
    <definedName name="Override___Opening_household_measured_advance_receipts___nominal">#REF!</definedName>
    <definedName name="Override___Opening_household_unmeasured_advance_receipts___nominal">#REF!</definedName>
    <definedName name="Override___opening_intangible_asset_and_investments_balance___control___nominal.ADDN1">#REF!</definedName>
    <definedName name="Override___opening_intangible_asset_and_investments_balance___control___nominal.ADDN2">#REF!</definedName>
    <definedName name="Override___opening_intangible_asset_and_investments_balance___control___nominal.BR">#REF!</definedName>
    <definedName name="Override___opening_intangible_asset_and_investments_balance___control___nominal.WN">#REF!</definedName>
    <definedName name="Override___opening_intangible_asset_and_investments_balance___control___nominal.WR">#REF!</definedName>
    <definedName name="Override___opening_intangible_asset_and_investments_balance___control___nominal.WWN">#REF!</definedName>
    <definedName name="Override___Opening_Non_distributable_reserves_balance___control___nominal.ADDN1">#REF!</definedName>
    <definedName name="Override___Opening_Non_distributable_reserves_balance___control___nominal.ADDN2">#REF!</definedName>
    <definedName name="Override___Opening_Non_distributable_reserves_balance___control___nominal.BR">#REF!</definedName>
    <definedName name="Override___Opening_Non_distributable_reserves_balance___control___nominal.WN">#REF!</definedName>
    <definedName name="Override___Opening_Non_distributable_reserves_balance___control___nominal.WR">#REF!</definedName>
    <definedName name="Override___Opening_Non_distributable_reserves_balance___control___nominal.WWN">#REF!</definedName>
    <definedName name="Override___Opening_Other_creditors_balance___control___nominal.ADDN1">#REF!</definedName>
    <definedName name="Override___Opening_Other_creditors_balance___control___nominal.ADDN2">#REF!</definedName>
    <definedName name="Override___Opening_Other_creditors_balance___control___nominal.BR">#REF!</definedName>
    <definedName name="Override___Opening_Other_creditors_balance___control___nominal.WN">#REF!</definedName>
    <definedName name="Override___Opening_Other_creditors_balance___control___nominal.WR">#REF!</definedName>
    <definedName name="Override___Opening_Other_creditors_balance___control___nominal.WWN">#REF!</definedName>
    <definedName name="Override___Opening_Other_debtors_balance___control___nominal.ADDN1">#REF!</definedName>
    <definedName name="Override___Opening_Other_debtors_balance___control___nominal.ADDN2">#REF!</definedName>
    <definedName name="Override___Opening_Other_debtors_balance___control___nominal.BR">#REF!</definedName>
    <definedName name="Override___Opening_Other_debtors_balance___control___nominal.WN">#REF!</definedName>
    <definedName name="Override___Opening_Other_debtors_balance___control___nominal.WR">#REF!</definedName>
    <definedName name="Override___Opening_Other_debtors_balance___control___nominal.WWN">#REF!</definedName>
    <definedName name="Override___Opening_Other_liabilities_balance___control___nominal.ADDN1">#REF!</definedName>
    <definedName name="Override___Opening_Other_liabilities_balance___control___nominal.ADDN2">#REF!</definedName>
    <definedName name="Override___Opening_Other_liabilities_balance___control___nominal.BR">#REF!</definedName>
    <definedName name="Override___Opening_Other_liabilities_balance___control___nominal.WN">#REF!</definedName>
    <definedName name="Override___Opening_Other_liabilities_balance___control___nominal.WR">#REF!</definedName>
    <definedName name="Override___Opening_Other_liabilities_balance___control___nominal.WWN">#REF!</definedName>
    <definedName name="Override___Opening_Provisions_balance___control___nominal.ADDN1">#REF!</definedName>
    <definedName name="Override___Opening_Provisions_balance___control___nominal.ADDN2">#REF!</definedName>
    <definedName name="Override___Opening_Provisions_balance___control___nominal.BR">#REF!</definedName>
    <definedName name="Override___Opening_Provisions_balance___control___nominal.WN">#REF!</definedName>
    <definedName name="Override___Opening_Provisions_balance___control___nominal.WR">#REF!</definedName>
    <definedName name="Override___Opening_Provisions_balance___control___nominal.WWN">#REF!</definedName>
    <definedName name="Override___Opening_retained_cash_balance___Business___nominal">#REF!</definedName>
    <definedName name="Override___Opening_retained_cash_balance___Residential___nominal">#REF!</definedName>
    <definedName name="Override___Opening_retained_earnings_balance___Business___nominal">#REF!</definedName>
    <definedName name="Override___opening_retained_earnings_balance___control___nominal.ADDN1">#REF!</definedName>
    <definedName name="Override___opening_retained_earnings_balance___control___nominal.ADDN2">#REF!</definedName>
    <definedName name="Override___opening_retained_earnings_balance___control___nominal.BR">#REF!</definedName>
    <definedName name="Override___opening_retained_earnings_balance___control___nominal.WN">#REF!</definedName>
    <definedName name="Override___opening_retained_earnings_balance___control___nominal.WR">#REF!</definedName>
    <definedName name="Override___opening_retained_earnings_balance___control___nominal.WWN">#REF!</definedName>
    <definedName name="Override___Opening_Retirement_benefit_asset____liabilities__balance___control___nominal.ADDN1">#REF!</definedName>
    <definedName name="Override___Opening_Retirement_benefit_asset____liabilities__balance___control___nominal.ADDN2">#REF!</definedName>
    <definedName name="Override___Opening_Retirement_benefit_asset____liabilities__balance___control___nominal.BR">#REF!</definedName>
    <definedName name="Override___Opening_Retirement_benefit_asset____liabilities__balance___control___nominal.WN">#REF!</definedName>
    <definedName name="Override___Opening_Retirement_benefit_asset____liabilities__balance___control___nominal.WR">#REF!</definedName>
    <definedName name="Override___Opening_Retirement_benefit_asset____liabilities__balance___control___nominal.WWN">#REF!</definedName>
    <definedName name="Override___opening_tax_loss_balance___wholesale.ADDN1">#REF!</definedName>
    <definedName name="Override___opening_tax_loss_balance___wholesale.ADDN2">#REF!</definedName>
    <definedName name="Override___opening_tax_loss_balance___wholesale.BR">#REF!</definedName>
    <definedName name="Override___opening_tax_loss_balance___wholesale.WN">#REF!</definedName>
    <definedName name="Override___opening_tax_loss_balance___wholesale.WR">#REF!</definedName>
    <definedName name="Override___opening_tax_loss_balance___wholesale.WWN">#REF!</definedName>
    <definedName name="Override___Opening_trade_and_other_payables___Wholesale_creditors___business_retail___nominal">#REF!</definedName>
    <definedName name="Override___Opening_Trade_creditors_balance___control___nominal.ADDN1">#REF!</definedName>
    <definedName name="Override___Opening_Trade_creditors_balance___control___nominal.ADDN2">#REF!</definedName>
    <definedName name="Override___Opening_Trade_creditors_balance___control___nominal.BR">#REF!</definedName>
    <definedName name="Override___Opening_Trade_creditors_balance___control___nominal.WN">#REF!</definedName>
    <definedName name="Override___Opening_Trade_creditors_balance___control___nominal.WR">#REF!</definedName>
    <definedName name="Override___Opening_Trade_creditors_balance___control___nominal.WWN">#REF!</definedName>
    <definedName name="Override___Opening_Trade_debtors_balance___control___nominal.ADDN1">#REF!</definedName>
    <definedName name="Override___Opening_Trade_debtors_balance___control___nominal.ADDN2">#REF!</definedName>
    <definedName name="Override___Opening_Trade_debtors_balance___control___nominal.BR">#REF!</definedName>
    <definedName name="Override___Opening_Trade_debtors_balance___control___nominal.WN">#REF!</definedName>
    <definedName name="Override___Opening_Trade_debtors_balance___control___nominal.WR">#REF!</definedName>
    <definedName name="Override___Opening_Trade_debtors_balance___control___nominal.WWN">#REF!</definedName>
    <definedName name="Override___operating_costs_associated_with_equity_issuance___real.ADDN1">#REF!</definedName>
    <definedName name="Override___operating_costs_associated_with_equity_issuance___real.ADDN2">#REF!</definedName>
    <definedName name="Override___operating_costs_associated_with_equity_issuance___real.BR">#REF!</definedName>
    <definedName name="Override___operating_costs_associated_with_equity_issuance___real.WN">#REF!</definedName>
    <definedName name="Override___operating_costs_associated_with_equity_issuance___real.WR">#REF!</definedName>
    <definedName name="Override___operating_costs_associated_with_equity_issuance___real.WWN">#REF!</definedName>
    <definedName name="Override___Ordinary_dividend_override___nominal">#REF!</definedName>
    <definedName name="Override___Ordinary_shares_issued___control___nominal.ADDN1">#REF!</definedName>
    <definedName name="Override___Ordinary_shares_issued___control___nominal.ADDN2">#REF!</definedName>
    <definedName name="Override___Ordinary_shares_issued___control___nominal.BR">#REF!</definedName>
    <definedName name="Override___Ordinary_shares_issued___control___nominal.WN">#REF!</definedName>
    <definedName name="Override___Ordinary_shares_issued___control___nominal.WR">#REF!</definedName>
    <definedName name="Override___Ordinary_shares_issued___control___nominal.WWN">#REF!</definedName>
    <definedName name="Override___Other_adjustments_to_taxable_profits___control___nominal.ADDN1">#REF!</definedName>
    <definedName name="Override___Other_adjustments_to_taxable_profits___control___nominal.ADDN2">#REF!</definedName>
    <definedName name="Override___Other_adjustments_to_taxable_profits___control___nominal.BR">#REF!</definedName>
    <definedName name="Override___Other_adjustments_to_taxable_profits___control___nominal.WN">#REF!</definedName>
    <definedName name="Override___Other_adjustments_to_taxable_profits___control___nominal.WR">#REF!</definedName>
    <definedName name="Override___Other_adjustments_to_taxable_profits___control___nominal.WWN">#REF!</definedName>
    <definedName name="Override___Other_creditors_target_balance___control___nominal.ADDN1">#REF!</definedName>
    <definedName name="Override___Other_creditors_target_balance___control___nominal.ADDN2">#REF!</definedName>
    <definedName name="Override___Other_creditors_target_balance___control___nominal.BR">#REF!</definedName>
    <definedName name="Override___Other_creditors_target_balance___control___nominal.WN">#REF!</definedName>
    <definedName name="Override___Other_creditors_target_balance___control___nominal.WR">#REF!</definedName>
    <definedName name="Override___Other_creditors_target_balance___control___nominal.WWN">#REF!</definedName>
    <definedName name="Override___other_debtors_target_balance___control___nominal.ADDN1">#REF!</definedName>
    <definedName name="Override___other_debtors_target_balance___control___nominal.ADDN2">#REF!</definedName>
    <definedName name="Override___other_debtors_target_balance___control___nominal.BR">#REF!</definedName>
    <definedName name="Override___other_debtors_target_balance___control___nominal.WN">#REF!</definedName>
    <definedName name="Override___other_debtors_target_balance___control___nominal.WR">#REF!</definedName>
    <definedName name="Override___other_debtors_target_balance___control___nominal.WWN">#REF!</definedName>
    <definedName name="Override___Other_operating_income___real.ADDN1">#REF!</definedName>
    <definedName name="Override___Other_operating_income___real.ADDN2">#REF!</definedName>
    <definedName name="Override___Other_operating_income___real.BR">#REF!</definedName>
    <definedName name="Override___Other_operating_income___real.WN">#REF!</definedName>
    <definedName name="Override___Other_operating_income___real.WR">#REF!</definedName>
    <definedName name="Override___Other_operating_income___real.WWN">#REF!</definedName>
    <definedName name="Override___Other_price_control_income___Third_party_revenue___real.ADDN1">#REF!</definedName>
    <definedName name="Override___Other_price_control_income___Third_party_revenue___real.ADDN2">#REF!</definedName>
    <definedName name="Override___Other_price_control_income___Third_party_revenue___real.BR">#REF!</definedName>
    <definedName name="Override___Other_price_control_income___Third_party_revenue___real.WN">#REF!</definedName>
    <definedName name="Override___Other_price_control_income___Third_party_revenue___real.WR">#REF!</definedName>
    <definedName name="Override___Other_price_control_income___Third_party_revenue___real.WWN">#REF!</definedName>
    <definedName name="Override___Other_taxable_income___Amortisation_on_grants_and_contributions___control___nominal.ADDN1">#REF!</definedName>
    <definedName name="Override___Other_taxable_income___Amortisation_on_grants_and_contributions___control___nominal.ADDN2">#REF!</definedName>
    <definedName name="Override___Other_taxable_income___Amortisation_on_grants_and_contributions___control___nominal.BR">#REF!</definedName>
    <definedName name="Override___Other_taxable_income___Amortisation_on_grants_and_contributions___control___nominal.WN">#REF!</definedName>
    <definedName name="Override___Other_taxable_income___Amortisation_on_grants_and_contributions___control___nominal.WR">#REF!</definedName>
    <definedName name="Override___Other_taxable_income___Amortisation_on_grants_and_contributions___control___nominal.WWN">#REF!</definedName>
    <definedName name="Override___Other_taxable_income___Grants_and_contributions_taxable_on_receipt___control___nominal.ADDN1">#REF!</definedName>
    <definedName name="Override___Other_taxable_income___Grants_and_contributions_taxable_on_receipt___control___nominal.ADDN2">#REF!</definedName>
    <definedName name="Override___Other_taxable_income___Grants_and_contributions_taxable_on_receipt___control___nominal.BR">#REF!</definedName>
    <definedName name="Override___Other_taxable_income___Grants_and_contributions_taxable_on_receipt___control___nominal.WN">#REF!</definedName>
    <definedName name="Override___Other_taxable_income___Grants_and_contributions_taxable_on_receipt___control___nominal.WR">#REF!</definedName>
    <definedName name="Override___Other_taxable_income___Grants_and_contributions_taxable_on_receipt___control___nominal.WWN">#REF!</definedName>
    <definedName name="Override___P_L_expenditure_not_allowable_as_a_deduction_from_taxable_trading_profits___control___nominal.ADDN1">#REF!</definedName>
    <definedName name="Override___P_L_expenditure_not_allowable_as_a_deduction_from_taxable_trading_profits___control___nominal.ADDN2">#REF!</definedName>
    <definedName name="Override___P_L_expenditure_not_allowable_as_a_deduction_from_taxable_trading_profits___control___nominal.BR">#REF!</definedName>
    <definedName name="Override___P_L_expenditure_not_allowable_as_a_deduction_from_taxable_trading_profits___control___nominal.WN">#REF!</definedName>
    <definedName name="Override___P_L_expenditure_not_allowable_as_a_deduction_from_taxable_trading_profits___control___nominal.WR">#REF!</definedName>
    <definedName name="Override___P_L_expenditure_not_allowable_as_a_deduction_from_taxable_trading_profits___control___nominal.WWN">#REF!</definedName>
    <definedName name="Override___P_L_expenditure_relating_to_renewals_not_allowable_as_a_deduction_from_taxable_trading_profits___control___nominal.ADDN1">#REF!</definedName>
    <definedName name="Override___P_L_expenditure_relating_to_renewals_not_allowable_as_a_deduction_from_taxable_trading_profits___control___nominal.ADDN2">#REF!</definedName>
    <definedName name="Override___P_L_expenditure_relating_to_renewals_not_allowable_as_a_deduction_from_taxable_trading_profits___control___nominal.BR">#REF!</definedName>
    <definedName name="Override___P_L_expenditure_relating_to_renewals_not_allowable_as_a_deduction_from_taxable_trading_profits___control___nominal.WN">#REF!</definedName>
    <definedName name="Override___P_L_expenditure_relating_to_renewals_not_allowable_as_a_deduction_from_taxable_trading_profits___control___nominal.WR">#REF!</definedName>
    <definedName name="Override___P_L_expenditure_relating_to_renewals_not_allowable_as_a_deduction_from_taxable_trading_profits___control___nominal.WWN">#REF!</definedName>
    <definedName name="Override___PAYG_Rate___Total_PAYG_rate.ADDN1">#REF!</definedName>
    <definedName name="Override___PAYG_Rate___Total_PAYG_rate.ADDN2">#REF!</definedName>
    <definedName name="Override___PAYG_Rate___Total_PAYG_rate.BR">#REF!</definedName>
    <definedName name="Override___PAYG_Rate___Total_PAYG_rate.WN">#REF!</definedName>
    <definedName name="Override___PAYG_Rate___Total_PAYG_rate.WR">#REF!</definedName>
    <definedName name="Override___PAYG_Rate___Total_PAYG_rate.WWN">#REF!</definedName>
    <definedName name="Override___Percentage_retail_earnings_distributed_as_dividends">#REF!</definedName>
    <definedName name="Override___Post_financeability_adjustments_eligible_for_tax_uplift___real.ADDN1">#REF!</definedName>
    <definedName name="Override___Post_financeability_adjustments_eligible_for_tax_uplift___real.ADDN2">#REF!</definedName>
    <definedName name="Override___Post_financeability_adjustments_eligible_for_tax_uplift___real.BR">#REF!</definedName>
    <definedName name="Override___Post_financeability_adjustments_eligible_for_tax_uplift___real.WN">#REF!</definedName>
    <definedName name="Override___Post_financeability_adjustments_eligible_for_tax_uplift___real.WR">#REF!</definedName>
    <definedName name="Override___Post_financeability_adjustments_eligible_for_tax_uplift___real.WWN">#REF!</definedName>
    <definedName name="Override___Post_financeability_adjustments_not_eligible_for_tax_uplift___real.ADDN1">#REF!</definedName>
    <definedName name="Override___Post_financeability_adjustments_not_eligible_for_tax_uplift___real.ADDN2">#REF!</definedName>
    <definedName name="Override___Post_financeability_adjustments_not_eligible_for_tax_uplift___real.BR">#REF!</definedName>
    <definedName name="Override___Post_financeability_adjustments_not_eligible_for_tax_uplift___real.WN">#REF!</definedName>
    <definedName name="Override___Post_financeability_adjustments_not_eligible_for_tax_uplift___real.WR">#REF!</definedName>
    <definedName name="Override___Post_financeability_adjustments_not_eligible_for_tax_uplift___real.WWN">#REF!</definedName>
    <definedName name="Override___Pre_2020_RCV_opening_balance___real.ADDN1">#REF!</definedName>
    <definedName name="Override___Pre_2020_RCV_opening_balance___real.ADDN2">#REF!</definedName>
    <definedName name="Override___Pre_2020_RCV_opening_balance___real.BR">#REF!</definedName>
    <definedName name="Override___Pre_2020_RCV_opening_balance___real.WN">#REF!</definedName>
    <definedName name="Override___Pre_2020_RCV_opening_balance___real.WR">#REF!</definedName>
    <definedName name="Override___Pre_2020_RCV_opening_balance___real.WWN">#REF!</definedName>
    <definedName name="Override___Pre_2025_RCV_Run_off_rate.ADDN1">#REF!</definedName>
    <definedName name="Override___Pre_2025_RCV_Run_off_rate.ADDN2">#REF!</definedName>
    <definedName name="Override___Pre_2025_RCV_Run_off_rate.BR">#REF!</definedName>
    <definedName name="Override___Pre_2025_RCV_Run_off_rate.WN">#REF!</definedName>
    <definedName name="Override___Pre_2025_RCV_Run_off_rate.WR">#REF!</definedName>
    <definedName name="Override___Pre_2025_RCV_Run_off_rate.WWN">#REF!</definedName>
    <definedName name="Override___Price_control_income___third_party_services___Rechargeable_works___real.ADDN1">#REF!</definedName>
    <definedName name="Override___Price_control_income___third_party_services___Rechargeable_works___real.ADDN2">#REF!</definedName>
    <definedName name="Override___Price_control_income___third_party_services___Rechargeable_works___real.BR">#REF!</definedName>
    <definedName name="Override___Price_control_income___third_party_services___Rechargeable_works___real.WN">#REF!</definedName>
    <definedName name="Override___Price_control_income___third_party_services___Rechargeable_works___real.WR">#REF!</definedName>
    <definedName name="Override___Price_control_income___third_party_services___Rechargeable_works___real.WWN">#REF!</definedName>
    <definedName name="Override___Prior_period_company_residential_apportionment">#REF!</definedName>
    <definedName name="Override___Proportion_of_capital_expenditure_qualifying_for_high_level_deduction_main_rate_pool.ADDN1">#REF!</definedName>
    <definedName name="Override___Proportion_of_capital_expenditure_qualifying_for_high_level_deduction_main_rate_pool.ADDN2">#REF!</definedName>
    <definedName name="Override___Proportion_of_capital_expenditure_qualifying_for_high_level_deduction_main_rate_pool.BR">#REF!</definedName>
    <definedName name="Override___Proportion_of_capital_expenditure_qualifying_for_high_level_deduction_main_rate_pool.WN">#REF!</definedName>
    <definedName name="Override___Proportion_of_capital_expenditure_qualifying_for_high_level_deduction_main_rate_pool.WR">#REF!</definedName>
    <definedName name="Override___Proportion_of_capital_expenditure_qualifying_for_high_level_deduction_main_rate_pool.WWN">#REF!</definedName>
    <definedName name="Override___Proportion_of_capitalised_revenue_expenditure__infra___non_infra_.ADDN1">#REF!</definedName>
    <definedName name="Override___Proportion_of_capitalised_revenue_expenditure__infra___non_infra_.ADDN2">#REF!</definedName>
    <definedName name="Override___Proportion_of_capitalised_revenue_expenditure__infra___non_infra_.BR">#REF!</definedName>
    <definedName name="Override___Proportion_of_capitalised_revenue_expenditure__infra___non_infra_.WN">#REF!</definedName>
    <definedName name="Override___Proportion_of_capitalised_revenue_expenditure__infra___non_infra_.WR">#REF!</definedName>
    <definedName name="Override___Proportion_of_capitalised_revenue_expenditure__infra___non_infra_.WWN">#REF!</definedName>
    <definedName name="Override___proportion_of_new_capital_expenditure_not_qualifying_for_capital_allowance_deductions.ADDN1">#REF!</definedName>
    <definedName name="Override___proportion_of_new_capital_expenditure_not_qualifying_for_capital_allowance_deductions.ADDN2">#REF!</definedName>
    <definedName name="Override___proportion_of_new_capital_expenditure_not_qualifying_for_capital_allowance_deductions.BR">#REF!</definedName>
    <definedName name="Override___proportion_of_new_capital_expenditure_not_qualifying_for_capital_allowance_deductions.WN">#REF!</definedName>
    <definedName name="Override___proportion_of_new_capital_expenditure_not_qualifying_for_capital_allowance_deductions.WR">#REF!</definedName>
    <definedName name="Override___proportion_of_new_capital_expenditure_not_qualifying_for_capital_allowance_deductions.WWN">#REF!</definedName>
    <definedName name="Override___proportion_of_new_capital_expenditure_qualifying_for_a_full_deduction.ADDN1">#REF!</definedName>
    <definedName name="Override___proportion_of_new_capital_expenditure_qualifying_for_a_full_deduction.ADDN2">#REF!</definedName>
    <definedName name="Override___proportion_of_new_capital_expenditure_qualifying_for_a_full_deduction.BR">#REF!</definedName>
    <definedName name="Override___proportion_of_new_capital_expenditure_qualifying_for_a_full_deduction.WN">#REF!</definedName>
    <definedName name="Override___proportion_of_new_capital_expenditure_qualifying_for_a_full_deduction.WR">#REF!</definedName>
    <definedName name="Override___proportion_of_new_capital_expenditure_qualifying_for_a_full_deduction.WWN">#REF!</definedName>
    <definedName name="Override___Proportion_of_new_capital_expenditure_qualifying_for_high_level_deduction_special_rate_pool.ADDN1">#REF!</definedName>
    <definedName name="Override___Proportion_of_new_capital_expenditure_qualifying_for_high_level_deduction_special_rate_pool.ADDN2">#REF!</definedName>
    <definedName name="Override___Proportion_of_new_capital_expenditure_qualifying_for_high_level_deduction_special_rate_pool.BR">#REF!</definedName>
    <definedName name="Override___Proportion_of_new_capital_expenditure_qualifying_for_high_level_deduction_special_rate_pool.WN">#REF!</definedName>
    <definedName name="Override___Proportion_of_new_capital_expenditure_qualifying_for_high_level_deduction_special_rate_pool.WR">#REF!</definedName>
    <definedName name="Override___Proportion_of_new_capital_expenditure_qualifying_for_high_level_deduction_special_rate_pool.WWN">#REF!</definedName>
    <definedName name="Override___Proportion_of_new_capital_expenditure_qualifying_for_high_level_deduction_structures_and_buildings_pool.ADDN1">#REF!</definedName>
    <definedName name="Override___Proportion_of_new_capital_expenditure_qualifying_for_high_level_deduction_structures_and_buildings_pool.ADDN2">#REF!</definedName>
    <definedName name="Override___Proportion_of_new_capital_expenditure_qualifying_for_high_level_deduction_structures_and_buildings_pool.BR">#REF!</definedName>
    <definedName name="Override___Proportion_of_new_capital_expenditure_qualifying_for_high_level_deduction_structures_and_buildings_pool.WN">#REF!</definedName>
    <definedName name="Override___Proportion_of_new_capital_expenditure_qualifying_for_high_level_deduction_structures_and_buildings_pool.WR">#REF!</definedName>
    <definedName name="Override___Proportion_of_new_capital_expenditure_qualifying_for_high_level_deduction_structures_and_buildings_pool.WWN">#REF!</definedName>
    <definedName name="Override___Proportion_of_RPI_ILD">#REF!</definedName>
    <definedName name="Override___proportion_of_taxable_profits_available_for_tax_loss_utilisation">#REF!</definedName>
    <definedName name="Override___QAA_reward__penalty____real.ADDN1">#REF!</definedName>
    <definedName name="Override___QAA_reward__penalty____real.ADDN2">#REF!</definedName>
    <definedName name="Override___QAA_reward__penalty____real.BR">#REF!</definedName>
    <definedName name="Override___QAA_reward__penalty____real.WN">#REF!</definedName>
    <definedName name="Override___QAA_reward__penalty____real.WR">#REF!</definedName>
    <definedName name="Override___QAA_reward__penalty____real.WWN">#REF!</definedName>
    <definedName name="Override___real_dividend_growth">#REF!</definedName>
    <definedName name="Override___Reprofiling_revenue___real.ADDN1">#REF!</definedName>
    <definedName name="Override___Reprofiling_revenue___real.ADDN2">#REF!</definedName>
    <definedName name="Override___Reprofiling_revenue___real.BR">#REF!</definedName>
    <definedName name="Override___Reprofiling_revenue___real.WN">#REF!</definedName>
    <definedName name="Override___Reprofiling_revenue___real.WR">#REF!</definedName>
    <definedName name="Override___Reprofiling_revenue___real.WWN">#REF!</definedName>
    <definedName name="Override___Residential_net_margin_for_company">#REF!</definedName>
    <definedName name="Override___Residential_Retail_allowed_depreciation__post_efficiency_challenge_and_adjustments____real">#REF!</definedName>
    <definedName name="Override___Residential_retail_costs__opex_plus_depn__exc_3rd_party_services____measured___Wastewater_only___nominal">#REF!</definedName>
    <definedName name="Override___Residential_retail_costs__opex_plus_depn__exc_3rd_party_services____measured___Water_only___nominal">#REF!</definedName>
    <definedName name="Override___Residential_retail_costs__opex_plus_depn__exc_3rd_party_services____unmeasured___Wastewater_only___nominal">#REF!</definedName>
    <definedName name="Override___Residential_retail_costs__opex_plus_depn__exc_3rd_party_services____unmeasured___Water_only___nominal">#REF!</definedName>
    <definedName name="Override___Residential_retail_revenue_adjustment_active___real">#REF!</definedName>
    <definedName name="Override___Retail___Corporation_tax_creditor_b_f___nominal">#REF!</definedName>
    <definedName name="Override___Retail___Retail_creditor_months__Payment_terms___Business_retail_pays_wholesaler_in_arrears__advance_">#REF!</definedName>
    <definedName name="Override___Retail___Retail_creditor_months__Payment_terms___Residential_retail_pays_wholesaler_in_arrears__advance_">#REF!</definedName>
    <definedName name="Override___Retirement_benefit_asset____liability__balance___Business___nominal">#REF!</definedName>
    <definedName name="Override___Retirement_benefit_asset____liability__balance___Residential___nominal">#REF!</definedName>
    <definedName name="Override___RPI_CPIH_wedge_for_RPI_ILD_indexation_rate">#REF!</definedName>
    <definedName name="Override___Run_off_rate_for_Post_2025_RCV.ADDN1">#REF!</definedName>
    <definedName name="Override___Run_off_rate_for_Post_2025_RCV.ADDN2">#REF!</definedName>
    <definedName name="Override___Run_off_rate_for_Post_2025_RCV.BR">#REF!</definedName>
    <definedName name="Override___Run_off_rate_for_Post_2025_RCV.WN">#REF!</definedName>
    <definedName name="Override___Run_off_rate_for_Post_2025_RCV.WR">#REF!</definedName>
    <definedName name="Override___Run_off_rate_for_Post_2025_RCV.WWN">#REF!</definedName>
    <definedName name="Override___Statutory_Corporation_tax_rate">#REF!</definedName>
    <definedName name="Override___Tariff_Band___Forecast_allocated_wholesale_charge___nominal.1">#REF!</definedName>
    <definedName name="Override___Tariff_Band___Forecast_allocated_wholesale_charge___nominal.2">#REF!</definedName>
    <definedName name="Override___Tariff_Band___Forecast_allocated_wholesale_charge___nominal.3">#REF!</definedName>
    <definedName name="Override___tariff_band___net_margin_percentage.1">#REF!</definedName>
    <definedName name="Override___tariff_band___net_margin_percentage.2">#REF!</definedName>
    <definedName name="Override___tariff_band___net_margin_percentage.3">#REF!</definedName>
    <definedName name="Override___Tariff_Band___Number_of_customers___Tariff_Band.1">#REF!</definedName>
    <definedName name="Override___Tariff_Band___Number_of_customers___Tariff_Band.2">#REF!</definedName>
    <definedName name="Override___Tariff_Band___Number_of_customers___Tariff_Band.3">#REF!</definedName>
    <definedName name="Override___tax_cashflow_initial_balance.ADDN1">#REF!</definedName>
    <definedName name="Override___tax_cashflow_initial_balance.ADDN2">#REF!</definedName>
    <definedName name="Override___tax_cashflow_initial_balance.BR">#REF!</definedName>
    <definedName name="Override___tax_cashflow_initial_balance.WN">#REF!</definedName>
    <definedName name="Override___tax_cashflow_initial_balance.WR">#REF!</definedName>
    <definedName name="Override___tax_cashflow_initial_balance.WWN">#REF!</definedName>
    <definedName name="Override___Tax_loss_allowance___nominal">#REF!</definedName>
    <definedName name="Override___Tonnes_of_dry_solid___BR">#REF!</definedName>
    <definedName name="Override___Total_Additional_control_customers_WN">#REF!</definedName>
    <definedName name="Override___Total_Additional_control_customers_WR">#REF!</definedName>
    <definedName name="Override___Total_direct_procurement_from_customers___infrastructure_cost_1___real.ADDN1">#REF!</definedName>
    <definedName name="Override___Total_direct_procurement_from_customers___infrastructure_cost_1___real.ADDN2">#REF!</definedName>
    <definedName name="Override___Total_direct_procurement_from_customers___infrastructure_cost_1___real.BR">#REF!</definedName>
    <definedName name="Override___Total_direct_procurement_from_customers___infrastructure_cost_1___real.WN">#REF!</definedName>
    <definedName name="Override___Total_direct_procurement_from_customers___infrastructure_cost_1___real.WR">#REF!</definedName>
    <definedName name="Override___Total_direct_procurement_from_customers___infrastructure_cost_1___real.WWN">#REF!</definedName>
    <definedName name="Override___Total_direct_procurement_from_customers___infrastructure_cost_2___real.ADDN1">#REF!</definedName>
    <definedName name="Override___Total_direct_procurement_from_customers___infrastructure_cost_2___real.ADDN2">#REF!</definedName>
    <definedName name="Override___Total_direct_procurement_from_customers___infrastructure_cost_2___real.BR">#REF!</definedName>
    <definedName name="Override___Total_direct_procurement_from_customers___infrastructure_cost_2___real.WN">#REF!</definedName>
    <definedName name="Override___Total_direct_procurement_from_customers___infrastructure_cost_2___real.WR">#REF!</definedName>
    <definedName name="Override___Total_direct_procurement_from_customers___infrastructure_cost_2___real.WWN">#REF!</definedName>
    <definedName name="Override___Total_direct_procurement_from_customers___infrastructure_cost_3___real.ADDN1">#REF!</definedName>
    <definedName name="Override___Total_direct_procurement_from_customers___infrastructure_cost_3___real.ADDN2">#REF!</definedName>
    <definedName name="Override___Total_direct_procurement_from_customers___infrastructure_cost_3___real.BR">#REF!</definedName>
    <definedName name="Override___Total_direct_procurement_from_customers___infrastructure_cost_3___real.WN">#REF!</definedName>
    <definedName name="Override___Total_direct_procurement_from_customers___infrastructure_cost_3___real.WR">#REF!</definedName>
    <definedName name="Override___Total_direct_procurement_from_customers___infrastructure_cost_3___real.WWN">#REF!</definedName>
    <definedName name="Override___Total_direct_procurement_from_customers___infrastructure_cost_4___real.ADDN1">#REF!</definedName>
    <definedName name="Override___Total_direct_procurement_from_customers___infrastructure_cost_4___real.ADDN2">#REF!</definedName>
    <definedName name="Override___Total_direct_procurement_from_customers___infrastructure_cost_4___real.BR">#REF!</definedName>
    <definedName name="Override___Total_direct_procurement_from_customers___infrastructure_cost_4___real.WN">#REF!</definedName>
    <definedName name="Override___Total_direct_procurement_from_customers___infrastructure_cost_4___real.WR">#REF!</definedName>
    <definedName name="Override___Total_direct_procurement_from_customers___infrastructure_cost_4___real.WWN">#REF!</definedName>
    <definedName name="Override___Total_direct_procurement_from_customers___infrastructure_cost_5___real.ADDN1">#REF!</definedName>
    <definedName name="Override___Total_direct_procurement_from_customers___infrastructure_cost_5___real.ADDN2">#REF!</definedName>
    <definedName name="Override___Total_direct_procurement_from_customers___infrastructure_cost_5___real.BR">#REF!</definedName>
    <definedName name="Override___Total_direct_procurement_from_customers___infrastructure_cost_5___real.WN">#REF!</definedName>
    <definedName name="Override___Total_direct_procurement_from_customers___infrastructure_cost_5___real.WR">#REF!</definedName>
    <definedName name="Override___Total_direct_procurement_from_customers___infrastructure_cost_5___real.WWN">#REF!</definedName>
    <definedName name="Override___Total_direct_procurement_from_customers___infrastructure_cost_6___real.ADDN1">#REF!</definedName>
    <definedName name="Override___Total_direct_procurement_from_customers___infrastructure_cost_6___real.ADDN2">#REF!</definedName>
    <definedName name="Override___Total_direct_procurement_from_customers___infrastructure_cost_6___real.BR">#REF!</definedName>
    <definedName name="Override___Total_direct_procurement_from_customers___infrastructure_cost_6___real.WN">#REF!</definedName>
    <definedName name="Override___Total_direct_procurement_from_customers___infrastructure_cost_6___real.WR">#REF!</definedName>
    <definedName name="Override___Total_direct_procurement_from_customers___infrastructure_cost_6___real.WWN">#REF!</definedName>
    <definedName name="Override___Total_gross_operational_expenditure___real___including_cost_sharing___real.ADDN1">#REF!</definedName>
    <definedName name="Override___Total_gross_operational_expenditure___real___including_cost_sharing___real.ADDN2">#REF!</definedName>
    <definedName name="Override___Total_gross_operational_expenditure___real___including_cost_sharing___real.BR">#REF!</definedName>
    <definedName name="Override___Total_gross_operational_expenditure___real___including_cost_sharing___real.WN">#REF!</definedName>
    <definedName name="Override___Total_gross_operational_expenditure___real___including_cost_sharing___real.WR">#REF!</definedName>
    <definedName name="Override___Total_gross_operational_expenditure___real___including_cost_sharing___real.WWN">#REF!</definedName>
    <definedName name="Override___Trade_and_other_payables___Retail_other_payables___nominal">#REF!</definedName>
    <definedName name="Override___Trade_and_other_payables___Retail_trade_payables___nominal">#REF!</definedName>
    <definedName name="Override___Trade_and_other_payables___Wholesale_creditors___residential_retail___nominal">#REF!</definedName>
    <definedName name="Override___Unmeasured_charge___business.ADDN1">#REF!</definedName>
    <definedName name="Override___Unmeasured_charge___business.ADDN2">#REF!</definedName>
    <definedName name="Override___Unmeasured_charge___business.BR">#REF!</definedName>
    <definedName name="Override___Unmeasured_charge___business.WN">#REF!</definedName>
    <definedName name="Override___Unmeasured_charge___business.WR">#REF!</definedName>
    <definedName name="Override___Unmeasured_charge___business.WWN">#REF!</definedName>
    <definedName name="Override___Unmeasured_charge___residential.ADDN1">#REF!</definedName>
    <definedName name="Override___Unmeasured_charge___residential.ADDN2">#REF!</definedName>
    <definedName name="Override___Unmeasured_charge___residential.BR">#REF!</definedName>
    <definedName name="Override___Unmeasured_charge___residential.WN">#REF!</definedName>
    <definedName name="Override___Unmeasured_charge___residential.WR">#REF!</definedName>
    <definedName name="Override___Unmeasured_charge___residential.WWN">#REF!</definedName>
    <definedName name="Override___Water_efficiency_funding___real.ADDN1">#REF!</definedName>
    <definedName name="Override___Water_efficiency_funding___real.ADDN2">#REF!</definedName>
    <definedName name="Override___Water_efficiency_funding___real.BR">#REF!</definedName>
    <definedName name="Override___Water_efficiency_funding___real.WN">#REF!</definedName>
    <definedName name="Override___Water_efficiency_funding___real.WR">#REF!</definedName>
    <definedName name="Override___Water_efficiency_funding___real.WWN">#REF!</definedName>
    <definedName name="Override___Wholesale___Trade_creditor_days___control.ADDN1">#REF!</definedName>
    <definedName name="Override___Wholesale___Trade_creditor_days___control.ADDN2">#REF!</definedName>
    <definedName name="Override___Wholesale___Trade_creditor_days___control.BR">#REF!</definedName>
    <definedName name="Override___Wholesale___Trade_creditor_days___control.WN">#REF!</definedName>
    <definedName name="Override___Wholesale___Trade_creditor_days___control.WR">#REF!</definedName>
    <definedName name="Override___Wholesale___Trade_creditor_days___control.WWN">#REF!</definedName>
    <definedName name="Override___Wholesale_and_retail_line_item_split___actual_company_structure___Retained_profits___residential_retail___nominal">#REF!</definedName>
    <definedName name="Override___Wholesale_and_retail_line_item_split___Capex_creditor___business_retail___nominal">#REF!</definedName>
    <definedName name="Override___Wholesale_and_retail_line_item_split___capex_creditors___residential_retail___nominal">#REF!</definedName>
    <definedName name="Override___Wholesale_DB_pension_cash_excess_over_charge___control___real.ADDN1">#REF!</definedName>
    <definedName name="Override___Wholesale_DB_pension_cash_excess_over_charge___control___real.ADDN2">#REF!</definedName>
    <definedName name="Override___Wholesale_DB_pension_cash_excess_over_charge___control___real.BR">#REF!</definedName>
    <definedName name="Override___Wholesale_DB_pension_cash_excess_over_charge___control___real.WN">#REF!</definedName>
    <definedName name="Override___Wholesale_DB_pension_cash_excess_over_charge___control___real.WR">#REF!</definedName>
    <definedName name="Override___Wholesale_DB_pension_cash_excess_over_charge___control___real.WWN">#REF!</definedName>
    <definedName name="Override___Wholesale_fixed_asset_life__post_override____control.ADDN1">#REF!</definedName>
    <definedName name="Override___Wholesale_fixed_asset_life__post_override____control.ADDN2">#REF!</definedName>
    <definedName name="Override___Wholesale_fixed_asset_life__post_override____control.BR">#REF!</definedName>
    <definedName name="Override___Wholesale_fixed_asset_life__post_override____control.WN">#REF!</definedName>
    <definedName name="Override___Wholesale_fixed_asset_life__post_override____control.WR">#REF!</definedName>
    <definedName name="Override___Wholesale_fixed_asset_life__post_override____control.WWN">#REF!</definedName>
    <definedName name="Override___Wholesale_WACC___nominal___Equity___nominal.ADDN1">#REF!</definedName>
    <definedName name="Override___Wholesale_WACC___nominal___Equity___nominal.ADDN2">#REF!</definedName>
    <definedName name="Override___Wholesale_WACC___nominal___Equity___nominal.BR">#REF!</definedName>
    <definedName name="Override___Wholesale_WACC___nominal___Equity___nominal.WN">#REF!</definedName>
    <definedName name="Override___Wholesale_WACC___nominal___Equity___nominal.WR">#REF!</definedName>
    <definedName name="Override___Wholesale_WACC___nominal___Equity___nominal.WWN">#REF!</definedName>
    <definedName name="Override___Wholesale_WACC___notional___Cost_of_debt___nominal.ADDN1">#REF!</definedName>
    <definedName name="Override___Wholesale_WACC___notional___Cost_of_debt___nominal.ADDN2">#REF!</definedName>
    <definedName name="Override___Wholesale_WACC___notional___Cost_of_debt___nominal.BR">#REF!</definedName>
    <definedName name="Override___Wholesale_WACC___notional___Cost_of_debt___nominal.WN">#REF!</definedName>
    <definedName name="Override___Wholesale_WACC___notional___Cost_of_debt___nominal.WR">#REF!</definedName>
    <definedName name="Override___Wholesale_WACC___notional___Cost_of_debt___nominal.WWN">#REF!</definedName>
    <definedName name="Override___Wholesale_WACC___notional___Gearing___nominal.ADDN1">#REF!</definedName>
    <definedName name="Override___Wholesale_WACC___notional___Gearing___nominal.ADDN2">#REF!</definedName>
    <definedName name="Override___Wholesale_WACC___notional___Gearing___nominal.BR">#REF!</definedName>
    <definedName name="Override___Wholesale_WACC___notional___Gearing___nominal.WN">#REF!</definedName>
    <definedName name="Override___Wholesale_WACC___notional___Gearing___nominal.WR">#REF!</definedName>
    <definedName name="Override___Wholesale_WACC___notional___Gearing___nominal.WWN">#REF!</definedName>
    <definedName name="Override___Year_on_year___change___CPI_H___Financial_year_average_indices_year_on_year__">#REF!</definedName>
    <definedName name="Override__dividend_yield">#REF!</definedName>
    <definedName name="OXON" localSheetId="1">#REF!</definedName>
    <definedName name="OXON" localSheetId="8">#REF!</definedName>
    <definedName name="OXON" localSheetId="7">#REF!</definedName>
    <definedName name="OXON" localSheetId="0">#REF!</definedName>
    <definedName name="OXON" localSheetId="11">#REF!</definedName>
    <definedName name="OXON" localSheetId="6">#REF!</definedName>
    <definedName name="OXON" localSheetId="10">#REF!</definedName>
    <definedName name="OXON">#REF!</definedName>
    <definedName name="P_L_expenditure_not_allowable_as_a_deduction_from_taxable_trading_profits___Wholesale___nominal">#REF!</definedName>
    <definedName name="P_L_expenditure_relating_to_renewals_not_allowable_as_a_deduction_from_taxable_trading_profits___Wholesale___nominal">#REF!</definedName>
    <definedName name="PAYG____control___real.ADDN1">#REF!</definedName>
    <definedName name="PAYG____control___real.ADDN2">#REF!</definedName>
    <definedName name="PAYG____control___real.BR">#REF!</definedName>
    <definedName name="PAYG____control___real.WN">#REF!</definedName>
    <definedName name="PAYG____control___real.WR">#REF!</definedName>
    <definedName name="PAYG____control___real.WWN">#REF!</definedName>
    <definedName name="PAYG___nominal.ADDN1">#REF!</definedName>
    <definedName name="PAYG___nominal.ADDN2">#REF!</definedName>
    <definedName name="PAYG___nominal.BR">#REF!</definedName>
    <definedName name="PAYG___nominal.WN">#REF!</definedName>
    <definedName name="PAYG___nominal.WR">#REF!</definedName>
    <definedName name="PAYG___nominal.WWN">#REF!</definedName>
    <definedName name="PAYG___real.ADDN1">#REF!</definedName>
    <definedName name="PAYG___real.ADDN2">#REF!</definedName>
    <definedName name="PAYG___real.BR">#REF!</definedName>
    <definedName name="PAYG___real.WN">#REF!</definedName>
    <definedName name="PAYG___real.WR">#REF!</definedName>
    <definedName name="PAYG___real.WWN">#REF!</definedName>
    <definedName name="PAYG___real___ADDN1">#REF!</definedName>
    <definedName name="PAYG___real___ADDN2">#REF!</definedName>
    <definedName name="PAYG___real___BR">#REF!</definedName>
    <definedName name="PAYG___real___WR">#REF!</definedName>
    <definedName name="PAYG___real___WWN">#REF!</definedName>
    <definedName name="PAYG___real__WN">#REF!</definedName>
    <definedName name="PAYG___Wholesale___real">#REF!</definedName>
    <definedName name="PAYG_Totex___Appointee___nominal">#REF!</definedName>
    <definedName name="PAYG_Totex___Wholesale___nominal">#REF!</definedName>
    <definedName name="Pct_Tol" localSheetId="1">#REF!</definedName>
    <definedName name="Pct_Tol" localSheetId="0">#REF!</definedName>
    <definedName name="Pct_Tol">#REF!</definedName>
    <definedName name="Pension_accounting_charge___control___nominal.ADDN1">#REF!</definedName>
    <definedName name="Pension_accounting_charge___control___nominal.ADDN2">#REF!</definedName>
    <definedName name="Pension_accounting_charge___control___nominal.BR">#REF!</definedName>
    <definedName name="Pension_accounting_charge___control___nominal.WN">#REF!</definedName>
    <definedName name="Pension_accounting_charge___control___nominal.WR">#REF!</definedName>
    <definedName name="Pension_accounting_charge___control___nominal.WWN">#REF!</definedName>
    <definedName name="Pension_accounting_charge___post_financeability___control___nominal.ADDN1">#REF!</definedName>
    <definedName name="Pension_accounting_charge___post_financeability___control___nominal.ADDN2">#REF!</definedName>
    <definedName name="Pension_accounting_charge___post_financeability___control___nominal.BR">#REF!</definedName>
    <definedName name="Pension_accounting_charge___post_financeability___control___nominal.WN">#REF!</definedName>
    <definedName name="Pension_accounting_charge___post_financeability___control___nominal.WR">#REF!</definedName>
    <definedName name="Pension_accounting_charge___post_financeability___control___nominal.WWN">#REF!</definedName>
    <definedName name="Pension_contributions___Appointee___nominal">#REF!</definedName>
    <definedName name="Pension_contributions___Appointee___nominal.NEG">#REF!</definedName>
    <definedName name="Pension_deficit_recovery____real___WR">#REF!</definedName>
    <definedName name="Pension_deficit_recovery___real___ADDN1">#REF!</definedName>
    <definedName name="Pension_deficit_recovery___real___ADDN2">#REF!</definedName>
    <definedName name="Pension_deficit_recovery___real___BR">#REF!</definedName>
    <definedName name="Pension_deficit_recovery___real___WN">#REF!</definedName>
    <definedName name="Pension_deficit_recovery___real___WWN">#REF!</definedName>
    <definedName name="Pension_deficit_repair_allowance___nominal.ADDN1">#REF!</definedName>
    <definedName name="Pension_deficit_repair_allowance___nominal.ADDN2">#REF!</definedName>
    <definedName name="Pension_deficit_repair_allowance___nominal.BR">#REF!</definedName>
    <definedName name="Pension_deficit_repair_allowance___nominal.WN">#REF!</definedName>
    <definedName name="Pension_deficit_repair_allowance___nominal.WR">#REF!</definedName>
    <definedName name="Pension_deficit_repair_allowance___nominal.WWN">#REF!</definedName>
    <definedName name="Pension_deficit_repair_allowance___Wholesale___nominal">#REF!</definedName>
    <definedName name="Period_number">#REF!</definedName>
    <definedName name="Positive_tax_calculated___nominal.ADDN1">#REF!</definedName>
    <definedName name="Positive_tax_calculated___nominal.ADDN2">#REF!</definedName>
    <definedName name="Positive_tax_calculated___nominal.BR">#REF!</definedName>
    <definedName name="Positive_tax_calculated___nominal.WN">#REF!</definedName>
    <definedName name="Positive_tax_calculated___nominal.WR">#REF!</definedName>
    <definedName name="Positive_tax_calculated___nominal.WWN">#REF!</definedName>
    <definedName name="Positive_tax_calculated___post_financeability___nominal.ADDN1">#REF!</definedName>
    <definedName name="Positive_tax_calculated___post_financeability___nominal.ADDN2">#REF!</definedName>
    <definedName name="Positive_tax_calculated___post_financeability___nominal.BR">#REF!</definedName>
    <definedName name="Positive_tax_calculated___post_financeability___nominal.WN">#REF!</definedName>
    <definedName name="Positive_tax_calculated___post_financeability___nominal.WR">#REF!</definedName>
    <definedName name="Positive_tax_calculated___post_financeability___nominal.WWN">#REF!</definedName>
    <definedName name="Post_2025_RCV___nominal.ADDN1">#REF!</definedName>
    <definedName name="Post_2025_RCV___nominal.ADDN1.BEG">#REF!</definedName>
    <definedName name="Post_2025_RCV___nominal.ADDN2">#REF!</definedName>
    <definedName name="Post_2025_RCV___nominal.ADDN2.BEG">#REF!</definedName>
    <definedName name="Post_2025_RCV___nominal.BR">#REF!</definedName>
    <definedName name="Post_2025_RCV___nominal.BR.BEG">#REF!</definedName>
    <definedName name="Post_2025_RCV___nominal.WN">#REF!</definedName>
    <definedName name="Post_2025_RCV___nominal.WN.BEG">#REF!</definedName>
    <definedName name="Post_2025_RCV___nominal.WR">#REF!</definedName>
    <definedName name="Post_2025_RCV___nominal.WR.BEG">#REF!</definedName>
    <definedName name="Post_2025_RCV___nominal.WWN">#REF!</definedName>
    <definedName name="Post_2025_RCV___nominal.WWN.BEG">#REF!</definedName>
    <definedName name="Post_2025_RCV___nominal___not_negative_check.ADDN1">#REF!</definedName>
    <definedName name="Post_2025_RCV___nominal___not_negative_check.ADDN2">#REF!</definedName>
    <definedName name="Post_2025_RCV___nominal___not_negative_check.BR">#REF!</definedName>
    <definedName name="Post_2025_RCV___nominal___not_negative_check.WN">#REF!</definedName>
    <definedName name="Post_2025_RCV___nominal___not_negative_check.WR">#REF!</definedName>
    <definedName name="Post_2025_RCV___nominal___not_negative_check.WWN">#REF!</definedName>
    <definedName name="Post_2025_RCV___nominal___not_negative_check_overall.ADDN1">#REF!</definedName>
    <definedName name="Post_2025_RCV___nominal___not_negative_check_overall.ADDN2">#REF!</definedName>
    <definedName name="Post_2025_RCV___nominal___not_negative_check_overall.BR">#REF!</definedName>
    <definedName name="Post_2025_RCV___nominal___not_negative_check_overall.WN">#REF!</definedName>
    <definedName name="Post_2025_RCV___nominal___not_negative_check_overall.WR">#REF!</definedName>
    <definedName name="Post_2025_RCV___nominal___not_negative_check_overall.WWN">#REF!</definedName>
    <definedName name="Post_2025_RCV___opening_plus_movement___nominal.ADDN1">#REF!</definedName>
    <definedName name="Post_2025_RCV___opening_plus_movement___nominal.ADDN2">#REF!</definedName>
    <definedName name="Post_2025_RCV___opening_plus_movement___nominal.BR">#REF!</definedName>
    <definedName name="Post_2025_RCV___opening_plus_movement___nominal.WN">#REF!</definedName>
    <definedName name="Post_2025_RCV___opening_plus_movement___nominal.WR">#REF!</definedName>
    <definedName name="Post_2025_RCV___opening_plus_movement___nominal.WWN">#REF!</definedName>
    <definedName name="Post_2025_RCV___real.ADDN1">#REF!</definedName>
    <definedName name="Post_2025_RCV___real.ADDN2">#REF!</definedName>
    <definedName name="Post_2025_RCV___real.BR">#REF!</definedName>
    <definedName name="Post_2025_RCV___real.WN">#REF!</definedName>
    <definedName name="Post_2025_RCV___real.WR">#REF!</definedName>
    <definedName name="Post_2025_RCV___real.WWN">#REF!</definedName>
    <definedName name="Post_2025_RCV_additions___nominal.ADDN1">#REF!</definedName>
    <definedName name="Post_2025_RCV_additions___nominal.ADDN2">#REF!</definedName>
    <definedName name="Post_2025_RCV_additions___nominal.BR">#REF!</definedName>
    <definedName name="Post_2025_RCV_additions___nominal.WN">#REF!</definedName>
    <definedName name="Post_2025_RCV_additions___nominal.WR">#REF!</definedName>
    <definedName name="Post_2025_RCV_additions___nominal.WWN">#REF!</definedName>
    <definedName name="Post_2025_RCV_additions___real.ADDN1">#REF!</definedName>
    <definedName name="Post_2025_RCV_additions___real.ADDN2">#REF!</definedName>
    <definedName name="Post_2025_RCV_additions___real.BR">#REF!</definedName>
    <definedName name="Post_2025_RCV_additions___real.WN">#REF!</definedName>
    <definedName name="Post_2025_RCV_additions___real.WR">#REF!</definedName>
    <definedName name="Post_2025_RCV_additions___real.WWN">#REF!</definedName>
    <definedName name="Post_2025_RCV_run_off___nominal.ADDN1">#REF!</definedName>
    <definedName name="Post_2025_RCV_run_off___nominal.ADDN2">#REF!</definedName>
    <definedName name="Post_2025_RCV_run_off___nominal.BR">#REF!</definedName>
    <definedName name="Post_2025_RCV_run_off___nominal.WN">#REF!</definedName>
    <definedName name="Post_2025_RCV_run_off___nominal.WR">#REF!</definedName>
    <definedName name="Post_2025_RCV_run_off___nominal.WWN">#REF!</definedName>
    <definedName name="Post_2025_RCV_run_off___real.ADDN1">#REF!</definedName>
    <definedName name="Post_2025_RCV_run_off___real.ADDN2">#REF!</definedName>
    <definedName name="Post_2025_RCV_run_off___real.BR">#REF!</definedName>
    <definedName name="Post_2025_RCV_run_off___real.WN">#REF!</definedName>
    <definedName name="Post_2025_RCV_run_off___real.WR">#REF!</definedName>
    <definedName name="Post_2025_RCV_run_off___real.WWN">#REF!</definedName>
    <definedName name="Post_2025_RCV_run_off_after_year_of_addition_to_RCV___nominal.ADDN1">#REF!</definedName>
    <definedName name="Post_2025_RCV_run_off_after_year_of_addition_to_RCV___nominal.ADDN2">#REF!</definedName>
    <definedName name="Post_2025_RCV_run_off_after_year_of_addition_to_RCV___nominal.BR">#REF!</definedName>
    <definedName name="Post_2025_RCV_run_off_after_year_of_addition_to_RCV___nominal.WN">#REF!</definedName>
    <definedName name="Post_2025_RCV_run_off_after_year_of_addition_to_RCV___nominal.WR">#REF!</definedName>
    <definedName name="Post_2025_RCV_run_off_after_year_of_addition_to_RCV___nominal.WWN">#REF!</definedName>
    <definedName name="Post_2025_RCV_run_off_in_year_of_addition_to_RCV___nominal.ADDN1">#REF!</definedName>
    <definedName name="Post_2025_RCV_run_off_in_year_of_addition_to_RCV___nominal.ADDN2">#REF!</definedName>
    <definedName name="Post_2025_RCV_run_off_in_year_of_addition_to_RCV___nominal.BR">#REF!</definedName>
    <definedName name="Post_2025_RCV_run_off_in_year_of_addition_to_RCV___nominal.WN">#REF!</definedName>
    <definedName name="Post_2025_RCV_run_off_in_year_of_addition_to_RCV___nominal.WR">#REF!</definedName>
    <definedName name="Post_2025_RCV_run_off_in_year_of_addition_to_RCV___nominal.WWN">#REF!</definedName>
    <definedName name="Post_financeability_adjustments___nominal.ADDN1">#REF!</definedName>
    <definedName name="Post_financeability_adjustments___nominal.ADDN2">#REF!</definedName>
    <definedName name="Post_financeability_adjustments___nominal.BR">#REF!</definedName>
    <definedName name="Post_financeability_adjustments___nominal.WN">#REF!</definedName>
    <definedName name="Post_financeability_adjustments___nominal.WR">#REF!</definedName>
    <definedName name="Post_financeability_adjustments___nominal.WWN">#REF!</definedName>
    <definedName name="Post_financeability_adjustments___real___ADDN1">#REF!</definedName>
    <definedName name="Post_financeability_adjustments___real___ADDN2">#REF!</definedName>
    <definedName name="Post_financeability_adjustments___real___BR">#REF!</definedName>
    <definedName name="Post_financeability_adjustments___real___WN">#REF!</definedName>
    <definedName name="Post_financeability_adjustments___real___WR">#REF!</definedName>
    <definedName name="Post_financeability_adjustments___real___WWN">#REF!</definedName>
    <definedName name="Post_financeability_adjustments_eligible_for_tax_uplift___real.ADDN1">#REF!</definedName>
    <definedName name="Post_financeability_adjustments_eligible_for_tax_uplift___real.ADDN2">#REF!</definedName>
    <definedName name="Post_financeability_adjustments_eligible_for_tax_uplift___real.BR">#REF!</definedName>
    <definedName name="Post_financeability_adjustments_eligible_for_tax_uplift___real.WN">#REF!</definedName>
    <definedName name="Post_financeability_adjustments_eligible_for_tax_uplift___real.WR">#REF!</definedName>
    <definedName name="Post_financeability_adjustments_eligible_for_tax_uplift___real.WWN">#REF!</definedName>
    <definedName name="Post_financeability_adjustments_not_eligible_for_tax_uplift___alert.ADDN1">#REF!</definedName>
    <definedName name="Post_financeability_adjustments_not_eligible_for_tax_uplift___alert.ADDN2">#REF!</definedName>
    <definedName name="Post_financeability_adjustments_not_eligible_for_tax_uplift___alert.BR">#REF!</definedName>
    <definedName name="Post_financeability_adjustments_not_eligible_for_tax_uplift___alert.WN">#REF!</definedName>
    <definedName name="Post_financeability_adjustments_not_eligible_for_tax_uplift___alert.WR">#REF!</definedName>
    <definedName name="Post_financeability_adjustments_not_eligible_for_tax_uplift___alert.WWN">#REF!</definedName>
    <definedName name="Post_financeability_adjustments_not_eligible_for_tax_uplift___alert_overall.ADDN1">#REF!</definedName>
    <definedName name="Post_financeability_adjustments_not_eligible_for_tax_uplift___alert_overall.ADDN2">#REF!</definedName>
    <definedName name="Post_financeability_adjustments_not_eligible_for_tax_uplift___alert_overall.BR">#REF!</definedName>
    <definedName name="Post_financeability_adjustments_not_eligible_for_tax_uplift___alert_overall.WN">#REF!</definedName>
    <definedName name="Post_financeability_adjustments_not_eligible_for_tax_uplift___alert_overall.WR">#REF!</definedName>
    <definedName name="Post_financeability_adjustments_not_eligible_for_tax_uplift___alert_overall.WWN">#REF!</definedName>
    <definedName name="Post_financeability_adjustments_not_eligible_for_tax_uplift___real.ADDN1">#REF!</definedName>
    <definedName name="Post_financeability_adjustments_not_eligible_for_tax_uplift___real.ADDN2">#REF!</definedName>
    <definedName name="Post_financeability_adjustments_not_eligible_for_tax_uplift___real.BR">#REF!</definedName>
    <definedName name="Post_financeability_adjustments_not_eligible_for_tax_uplift___real.WN">#REF!</definedName>
    <definedName name="Post_financeability_adjustments_not_eligible_for_tax_uplift___real.WR">#REF!</definedName>
    <definedName name="Post_financeability_adjustments_not_eligible_for_tax_uplift___real.WWN">#REF!</definedName>
    <definedName name="Post_financeability_Interest_adjustment_for_retail_business___nominal">#REF!</definedName>
    <definedName name="Post_financeability_Interest_adjustment_for_retail_residential___nominal">#REF!</definedName>
    <definedName name="Post_financeability_not_eligble_for_tax_uplift_adjusted_for_double_count___real.ADDN1">#REF!</definedName>
    <definedName name="Post_financeability_not_eligble_for_tax_uplift_adjusted_for_double_count___real.ADDN2">#REF!</definedName>
    <definedName name="Post_financeability_not_eligble_for_tax_uplift_adjusted_for_double_count___real.BR">#REF!</definedName>
    <definedName name="Post_financeability_not_eligble_for_tax_uplift_adjusted_for_double_count___real.WN">#REF!</definedName>
    <definedName name="Post_financeability_not_eligble_for_tax_uplift_adjusted_for_double_count___real.WR">#REF!</definedName>
    <definedName name="Post_financeability_not_eligble_for_tax_uplift_adjusted_for_double_count___real.WWN">#REF!</definedName>
    <definedName name="Post_forecast_period_flag">#REF!</definedName>
    <definedName name="Post_forecast_period_flag_total">#REF!</definedName>
    <definedName name="Post_tax_cash_flow___Business___nominal">#REF!</definedName>
    <definedName name="Post_tax_cash_flow___Residential___nominal">#REF!</definedName>
    <definedName name="Post_tax_return_on_RCV">#REF!</definedName>
    <definedName name="Post_tax_return_on_RCV___ADDN1__nominal">#REF!</definedName>
    <definedName name="Post_tax_return_on_RCV___ADDN2___nominal">#REF!</definedName>
    <definedName name="Post_tax_return_on_RCV___BR___nominal">#REF!</definedName>
    <definedName name="Post_tax_return_on_RCV___control.ADDN1">#REF!</definedName>
    <definedName name="Post_tax_return_on_RCV___control.ADDN2">#REF!</definedName>
    <definedName name="Post_tax_return_on_RCV___control.BR">#REF!</definedName>
    <definedName name="Post_tax_return_on_RCV___control.WN">#REF!</definedName>
    <definedName name="Post_tax_return_on_RCV___control.WR">#REF!</definedName>
    <definedName name="Post_tax_return_on_RCV___control.WWN">#REF!</definedName>
    <definedName name="Post_tax_return_on_RCV___WN___nominal">#REF!</definedName>
    <definedName name="Post_tax_return_on_RCV___WR___nominal">#REF!</definedName>
    <definedName name="Post_tax_return_on_RCV___WWN___nominal">#REF!</definedName>
    <definedName name="POWYS" localSheetId="1">#REF!</definedName>
    <definedName name="POWYS" localSheetId="8">#REF!</definedName>
    <definedName name="POWYS" localSheetId="7">#REF!</definedName>
    <definedName name="POWYS" localSheetId="0">#REF!</definedName>
    <definedName name="POWYS" localSheetId="11">#REF!</definedName>
    <definedName name="POWYS" localSheetId="6">#REF!</definedName>
    <definedName name="POWYS" localSheetId="10">#REF!</definedName>
    <definedName name="POWYS">#REF!</definedName>
    <definedName name="Pre_2020_RCV___nominal.ADDN1">#REF!</definedName>
    <definedName name="Pre_2020_RCV___nominal.ADDN1.BEG">#REF!</definedName>
    <definedName name="Pre_2020_RCV___nominal.ADDN2">#REF!</definedName>
    <definedName name="Pre_2020_RCV___nominal.ADDN2.BEG">#REF!</definedName>
    <definedName name="Pre_2020_RCV___nominal.BR">#REF!</definedName>
    <definedName name="Pre_2020_RCV___nominal.BR.BEG">#REF!</definedName>
    <definedName name="Pre_2020_RCV___nominal.WN">#REF!</definedName>
    <definedName name="Pre_2020_RCV___nominal.WN.BEG">#REF!</definedName>
    <definedName name="Pre_2020_RCV___nominal.WR">#REF!</definedName>
    <definedName name="Pre_2020_RCV___nominal.WR.BEG">#REF!</definedName>
    <definedName name="Pre_2020_RCV___nominal.WWN">#REF!</definedName>
    <definedName name="Pre_2020_RCV___nominal.WWN.BEG">#REF!</definedName>
    <definedName name="Pre_2020_RCV___not_negative_check.ADDN1">#REF!</definedName>
    <definedName name="Pre_2020_RCV___not_negative_check.ADDN2">#REF!</definedName>
    <definedName name="Pre_2020_RCV___not_negative_check.BR">#REF!</definedName>
    <definedName name="Pre_2020_RCV___not_negative_check.WN">#REF!</definedName>
    <definedName name="Pre_2020_RCV___not_negative_check.WR">#REF!</definedName>
    <definedName name="Pre_2020_RCV___not_negative_check.WWN">#REF!</definedName>
    <definedName name="Pre_2020_RCV___not_negative_check_overall.ADDN1">#REF!</definedName>
    <definedName name="Pre_2020_RCV___not_negative_check_overall.ADDN2">#REF!</definedName>
    <definedName name="Pre_2020_RCV___not_negative_check_overall.BR">#REF!</definedName>
    <definedName name="Pre_2020_RCV___not_negative_check_overall.WN">#REF!</definedName>
    <definedName name="Pre_2020_RCV___not_negative_check_overall.WR">#REF!</definedName>
    <definedName name="Pre_2020_RCV___not_negative_check_overall.WWN">#REF!</definedName>
    <definedName name="Pre_2020_RCV___opening_plus_indexation___nominal.ADDN1">#REF!</definedName>
    <definedName name="Pre_2020_RCV___opening_plus_indexation___nominal.ADDN2">#REF!</definedName>
    <definedName name="Pre_2020_RCV___opening_plus_indexation___nominal.BR">#REF!</definedName>
    <definedName name="Pre_2020_RCV___opening_plus_indexation___nominal.WN">#REF!</definedName>
    <definedName name="Pre_2020_RCV___opening_plus_indexation___nominal.WR">#REF!</definedName>
    <definedName name="Pre_2020_RCV___opening_plus_indexation___nominal.WWN">#REF!</definedName>
    <definedName name="Pre_2020_RCV___real.ADDN1">#REF!</definedName>
    <definedName name="Pre_2020_RCV___real.ADDN2">#REF!</definedName>
    <definedName name="Pre_2020_RCV___real.BR">#REF!</definedName>
    <definedName name="Pre_2020_RCV___real.WN">#REF!</definedName>
    <definedName name="Pre_2020_RCV___real.WR">#REF!</definedName>
    <definedName name="Pre_2020_RCV___real.WWN">#REF!</definedName>
    <definedName name="Pre_2020_RCV___run_off___real.ADDN1">#REF!</definedName>
    <definedName name="Pre_2020_RCV___run_off___real.ADDN2">#REF!</definedName>
    <definedName name="Pre_2020_RCV___run_off___real.BR">#REF!</definedName>
    <definedName name="Pre_2020_RCV___run_off___real.WN">#REF!</definedName>
    <definedName name="Pre_2020_RCV___run_off___real.WR">#REF!</definedName>
    <definedName name="Pre_2020_RCV___run_off___real.WWN">#REF!</definedName>
    <definedName name="Pre_2020_RCV___run_off__nominal.ADDN1">#REF!</definedName>
    <definedName name="Pre_2020_RCV___run_off__nominal.ADDN2">#REF!</definedName>
    <definedName name="Pre_2020_RCV___run_off__nominal.BR">#REF!</definedName>
    <definedName name="Pre_2020_RCV___run_off__nominal.WN">#REF!</definedName>
    <definedName name="Pre_2020_RCV___run_off__nominal.WR">#REF!</definedName>
    <definedName name="Pre_2020_RCV___run_off__nominal.WWN">#REF!</definedName>
    <definedName name="Pre_2020_RCV_initial_balance___nominal.ADDN1">#REF!</definedName>
    <definedName name="Pre_2020_RCV_initial_balance___nominal.ADDN2">#REF!</definedName>
    <definedName name="Pre_2020_RCV_initial_balance___nominal.BR">#REF!</definedName>
    <definedName name="Pre_2020_RCV_initial_balance___nominal.WN">#REF!</definedName>
    <definedName name="Pre_2020_RCV_initial_balance___nominal.WR">#REF!</definedName>
    <definedName name="Pre_2020_RCV_initial_balance___nominal.WWN">#REF!</definedName>
    <definedName name="Pre_2020_RCV_initial_balance___not_negative_check.ADDN1">#REF!</definedName>
    <definedName name="Pre_2020_RCV_initial_balance___not_negative_check.ADDN2">#REF!</definedName>
    <definedName name="Pre_2020_RCV_initial_balance___not_negative_check.BR">#REF!</definedName>
    <definedName name="Pre_2020_RCV_initial_balance___not_negative_check.WN">#REF!</definedName>
    <definedName name="Pre_2020_RCV_initial_balance___not_negative_check.WR">#REF!</definedName>
    <definedName name="Pre_2020_RCV_initial_balance___not_negative_check.WWN">#REF!</definedName>
    <definedName name="Pre_2020_RCV_initial_balance___not_negative_check_overall.ADDN1">#REF!</definedName>
    <definedName name="Pre_2020_RCV_initial_balance___not_negative_check_overall.ADDN2">#REF!</definedName>
    <definedName name="Pre_2020_RCV_initial_balance___not_negative_check_overall.BR">#REF!</definedName>
    <definedName name="Pre_2020_RCV_initial_balance___not_negative_check_overall.WN">#REF!</definedName>
    <definedName name="Pre_2020_RCV_initial_balance___not_negative_check_overall.WR">#REF!</definedName>
    <definedName name="Pre_2020_RCV_initial_balance___not_negative_check_overall.WWN">#REF!</definedName>
    <definedName name="Pre_2020_RCV_initial_balance___wholesale___nominal">#REF!</definedName>
    <definedName name="Pre_forecast_period_flag">#REF!</definedName>
    <definedName name="Pre_forecast_period_flag_total">#REF!</definedName>
    <definedName name="Pre_tax_cash_flow___Business___nominal">#REF!</definedName>
    <definedName name="Pre_tax_cash_flow___Residential___nominal">#REF!</definedName>
    <definedName name="Pre_tax_return_on_RCV">#REF!</definedName>
    <definedName name="Pre_tax_return_on_RCV___ADDN1___nominal">#REF!</definedName>
    <definedName name="Pre_tax_return_on_RCV___ADDN2___nominal">#REF!</definedName>
    <definedName name="Pre_tax_return_on_RCV___BR___nominal">#REF!</definedName>
    <definedName name="Pre_tax_return_on_RCV___control.ADDN1">#REF!</definedName>
    <definedName name="Pre_tax_return_on_RCV___control.ADDN2">#REF!</definedName>
    <definedName name="Pre_tax_return_on_RCV___control.BR">#REF!</definedName>
    <definedName name="Pre_tax_return_on_RCV___control.WN">#REF!</definedName>
    <definedName name="Pre_tax_return_on_RCV___control.WR">#REF!</definedName>
    <definedName name="Pre_tax_return_on_RCV___control.WWN">#REF!</definedName>
    <definedName name="Pre_tax_return_on_RCV___WN___nominal">#REF!</definedName>
    <definedName name="Pre_tax_return_on_RCV___WR___nominal">#REF!</definedName>
    <definedName name="Pre_tax_return_on_RCV___WWN___nominal">#REF!</definedName>
    <definedName name="Proceeds_from_share_issues___Appointee___nominal">#REF!</definedName>
    <definedName name="Proceeds_from_share_issues___control___nominal.ADDN1">#REF!</definedName>
    <definedName name="Proceeds_from_share_issues___control___nominal.ADDN2">#REF!</definedName>
    <definedName name="Proceeds_from_share_issues___control___nominal.BR">#REF!</definedName>
    <definedName name="Proceeds_from_share_issues___control___nominal.WN">#REF!</definedName>
    <definedName name="Proceeds_from_share_issues___control___nominal.WR">#REF!</definedName>
    <definedName name="Proceeds_from_share_issues___control___nominal.WWN">#REF!</definedName>
    <definedName name="Proceeds_from_share_issues___Wholesale___nominal">#REF!</definedName>
    <definedName name="ProfileInps" localSheetId="1">#REF!</definedName>
    <definedName name="ProfileInps" localSheetId="0">#REF!</definedName>
    <definedName name="ProfileInps">#REF!</definedName>
    <definedName name="Profit_after_tax___Appointee___nominal" localSheetId="1">#REF!</definedName>
    <definedName name="Profit_after_tax___Appointee___nominal">#REF!</definedName>
    <definedName name="Profit_after_tax_post_financeability_adjustment___appointee___nominal" localSheetId="1">#REF!</definedName>
    <definedName name="Profit_after_tax_post_financeability_adjustment___appointee___nominal">#REF!</definedName>
    <definedName name="Profit_before_tax___Appointee___nominal">#REF!</definedName>
    <definedName name="Properties_WW" localSheetId="1">#REF!</definedName>
    <definedName name="Properties_WW" localSheetId="0">#REF!</definedName>
    <definedName name="Properties_WW">#REF!</definedName>
    <definedName name="Proportion_of_debtors_to_revenue" localSheetId="1">#REF!</definedName>
    <definedName name="Proportion_of_debtors_to_revenue">#REF!</definedName>
    <definedName name="Proportion_of_net_margin_customers___Tariff_Band.1" localSheetId="1">#REF!</definedName>
    <definedName name="Proportion_of_net_margin_customers___Tariff_Band.1">#REF!</definedName>
    <definedName name="Proportion_of_net_margin_customers___Tariff_Band.2">#REF!</definedName>
    <definedName name="Proportion_of_net_margin_customers___Tariff_Band.3">#REF!</definedName>
    <definedName name="Proportion_of_non_PAYG_Totex_that_is_subject_to_depreciation_in_year_of_addition_to_RCV">#REF!</definedName>
    <definedName name="Proportion_of_RCV_for_control.ADDN1">#REF!</definedName>
    <definedName name="Proportion_of_RCV_for_control.ADDN2">#REF!</definedName>
    <definedName name="Proportion_of_RCV_for_control.BR">#REF!</definedName>
    <definedName name="Proportion_of_RCV_for_control.WN">#REF!</definedName>
    <definedName name="Proportion_of_RCV_for_control.WR">#REF!</definedName>
    <definedName name="Proportion_of_RCV_for_control.WWN">#REF!</definedName>
    <definedName name="Proportion_of_tariff_costs.1">#REF!</definedName>
    <definedName name="Proportion_of_tariff_costs.2">#REF!</definedName>
    <definedName name="Proportion_of_tariff_costs.3">#REF!</definedName>
    <definedName name="Proposed_residential_retail_net_margin">#REF!</definedName>
    <definedName name="Provision___Appointee___nominal">#REF!</definedName>
    <definedName name="Provision_liabilities_balance___Appointee___nominal">#REF!</definedName>
    <definedName name="Provisions_balance___control___nominal.ADDN1">#REF!</definedName>
    <definedName name="Provisions_balance___control___nominal.ADDN1.BEG">#REF!</definedName>
    <definedName name="Provisions_balance___control___nominal.ADDN2">#REF!</definedName>
    <definedName name="Provisions_balance___control___nominal.ADDN2.BEG">#REF!</definedName>
    <definedName name="Provisions_balance___control___nominal.BR">#REF!</definedName>
    <definedName name="Provisions_balance___control___nominal.BR.BEG">#REF!</definedName>
    <definedName name="Provisions_balance___control___nominal.WN">#REF!</definedName>
    <definedName name="Provisions_balance___control___nominal.WN.BEG">#REF!</definedName>
    <definedName name="Provisions_balance___control___nominal.WR">#REF!</definedName>
    <definedName name="Provisions_balance___control___nominal.WR.BEG">#REF!</definedName>
    <definedName name="Provisions_balance___control___nominal.WWN">#REF!</definedName>
    <definedName name="Provisions_balance___control___nominal.WWN.BEG">#REF!</definedName>
    <definedName name="Provisions_balance___Wholesale___nominal">#REF!</definedName>
    <definedName name="PRTBPinputs" localSheetId="1">#REF!</definedName>
    <definedName name="PRTBPinputs" localSheetId="0">#REF!</definedName>
    <definedName name="PRTBPinputs">#REF!</definedName>
    <definedName name="PRTBPtrans" localSheetId="1">#REF!</definedName>
    <definedName name="PRTBPtrans" localSheetId="0">#REF!</definedName>
    <definedName name="PRTBPtrans">#REF!</definedName>
    <definedName name="PRTtransition" localSheetId="1">#REF!</definedName>
    <definedName name="PRTtransition" localSheetId="0">#REF!</definedName>
    <definedName name="PRTtransition" localSheetId="3">#REF!</definedName>
    <definedName name="PRTtransition" localSheetId="9">#REF!</definedName>
    <definedName name="PRTtransition">#REF!</definedName>
    <definedName name="PV_base_date">#REF!</definedName>
    <definedName name="PV_discount_factor.ADDN1">#REF!</definedName>
    <definedName name="PV_discount_factor.ADDN2">#REF!</definedName>
    <definedName name="PV_discount_factor.BR">#REF!</definedName>
    <definedName name="PV_discount_factor.WN">#REF!</definedName>
    <definedName name="PV_discount_factor.WR">#REF!</definedName>
    <definedName name="PV_discount_factor.WWN">#REF!</definedName>
    <definedName name="PV_discount_factor___BR">#REF!</definedName>
    <definedName name="PV_of_re_profiled_allowed_revenue___active___real.ADDN1">#REF!</definedName>
    <definedName name="PV_of_re_profiled_allowed_revenue___active___real.ADDN2">#REF!</definedName>
    <definedName name="PV_of_re_profiled_allowed_revenue___active___real.BR">#REF!</definedName>
    <definedName name="PV_of_re_profiled_allowed_revenue___active___real.WN">#REF!</definedName>
    <definedName name="PV_of_re_profiled_allowed_revenue___active___real.WR">#REF!</definedName>
    <definedName name="PV_of_re_profiled_allowed_revenue___active___real.WWN">#REF!</definedName>
    <definedName name="PV_of_revenue_requirement_excl._tax_charge___real.ADDN1">#REF!</definedName>
    <definedName name="PV_of_revenue_requirement_excl._tax_charge___real.ADDN2">#REF!</definedName>
    <definedName name="PV_of_revenue_requirement_excl._tax_charge___real.BR">#REF!</definedName>
    <definedName name="PV_of_revenue_requirement_excl._tax_charge___real.WN">#REF!</definedName>
    <definedName name="PV_of_revenue_requirement_excl._tax_charge___real.WR">#REF!</definedName>
    <definedName name="PV_of_revenue_requirement_excl._tax_charge___real.WWN">#REF!</definedName>
    <definedName name="QAA_reward__penalty____real.ADDN1">#REF!</definedName>
    <definedName name="QAA_reward__penalty____real.ADDN2">#REF!</definedName>
    <definedName name="QAA_reward__penalty____real.BR">#REF!</definedName>
    <definedName name="QAA_reward__penalty____real.WN">#REF!</definedName>
    <definedName name="QAA_reward__penalty____real.WR">#REF!</definedName>
    <definedName name="QAA_reward__penalty____real.WWN">#REF!</definedName>
    <definedName name="qfx" localSheetId="1" hidden="1">{"NET",#N/A,FALSE,"401C11"}</definedName>
    <definedName name="qfx" localSheetId="2" hidden="1">{"NET",#N/A,FALSE,"401C11"}</definedName>
    <definedName name="qfx" localSheetId="8" hidden="1">{"NET",#N/A,FALSE,"401C11"}</definedName>
    <definedName name="qfx" localSheetId="7" hidden="1">{"NET",#N/A,FALSE,"401C11"}</definedName>
    <definedName name="qfx" localSheetId="0" hidden="1">{"NET",#N/A,FALSE,"401C11"}</definedName>
    <definedName name="qfx" localSheetId="11" hidden="1">{"NET",#N/A,FALSE,"401C11"}</definedName>
    <definedName name="qfx" localSheetId="3" hidden="1">{"NET",#N/A,FALSE,"401C11"}</definedName>
    <definedName name="qfx" localSheetId="6" hidden="1">{"NET",#N/A,FALSE,"401C11"}</definedName>
    <definedName name="qfx" localSheetId="10" hidden="1">{"NET",#N/A,FALSE,"401C11"}</definedName>
    <definedName name="qfx" localSheetId="9" hidden="1">{"NET",#N/A,FALSE,"401C11"}</definedName>
    <definedName name="qfx" hidden="1">{"NET",#N/A,FALSE,"401C11"}</definedName>
    <definedName name="qwefqefa" localSheetId="1" hidden="1">#REF!</definedName>
    <definedName name="qwefqefa" localSheetId="8" hidden="1">#REF!</definedName>
    <definedName name="qwefqefa" localSheetId="7" hidden="1">#REF!</definedName>
    <definedName name="qwefqefa" localSheetId="0" hidden="1">#REF!</definedName>
    <definedName name="qwefqefa" localSheetId="11" hidden="1">#REF!</definedName>
    <definedName name="qwefqefa" localSheetId="6" hidden="1">#REF!</definedName>
    <definedName name="qwefqefa" localSheetId="10" hidden="1">#REF!</definedName>
    <definedName name="qwefqefa" hidden="1">#REF!</definedName>
    <definedName name="RCF_to_capex___Appointee">#REF!</definedName>
    <definedName name="RCV___EBITDA___Appointee">#REF!</definedName>
    <definedName name="RCV___EBITDA___Control.ADDN1">#REF!</definedName>
    <definedName name="RCV___EBITDA___Control.ADDN2">#REF!</definedName>
    <definedName name="RCV___EBITDA___Control.BR">#REF!</definedName>
    <definedName name="RCV___EBITDA___Control.WN">#REF!</definedName>
    <definedName name="RCV___EBITDA___Control.WR">#REF!</definedName>
    <definedName name="RCV___EBITDA___Control.WWN">#REF!</definedName>
    <definedName name="RCV___nominal_BEG.ADDN1">#REF!</definedName>
    <definedName name="RCV___nominal_BEG.ADDN2">#REF!</definedName>
    <definedName name="RCV___nominal_BEG.BR">#REF!</definedName>
    <definedName name="RCV___nominal_BEG.WN">#REF!</definedName>
    <definedName name="RCV___nominal_BEG.WR">#REF!</definedName>
    <definedName name="RCV___nominal_BEG.WWN">#REF!</definedName>
    <definedName name="RCV___Wholesale___nominal_BEG">#REF!</definedName>
    <definedName name="RCV_additions_run_off___control___real.ADDN1">#REF!</definedName>
    <definedName name="RCV_additions_run_off___control___real.ADDN2">#REF!</definedName>
    <definedName name="RCV_additions_run_off___control___real.BR">#REF!</definedName>
    <definedName name="RCV_additions_run_off___control___real.WN">#REF!</definedName>
    <definedName name="RCV_additions_run_off___control___real.WR">#REF!</definedName>
    <definedName name="RCV_additions_run_off___control___real.WWN">#REF!</definedName>
    <definedName name="RCV_apportionment_percentage_CALC.ADDN1">#REF!</definedName>
    <definedName name="RCV_apportionment_percentage_CALC.ADDN2">#REF!</definedName>
    <definedName name="RCV_apportionment_percentage_CALC.BR">#REF!</definedName>
    <definedName name="RCV_apportionment_percentage_CALC.WN">#REF!</definedName>
    <definedName name="RCV_apportionment_percentage_CALC.WR">#REF!</definedName>
    <definedName name="RCV_apportionment_percentage_CALC.WWN">#REF!</definedName>
    <definedName name="RCV_balance___Appointee___nominal">#REF!</definedName>
    <definedName name="RCV_balance___forecast___ADDN1__nominal">#REF!</definedName>
    <definedName name="RCV_balance___forecast___ADDN2___nominal">#REF!</definedName>
    <definedName name="RCV_balance___forecast___Appointee___nominal">#REF!</definedName>
    <definedName name="RCV_balance___forecast___BR___nominal">#REF!</definedName>
    <definedName name="RCV_balance___forecast___control___nominal.ADDN1">#REF!</definedName>
    <definedName name="RCV_balance___forecast___control___nominal.ADDN2">#REF!</definedName>
    <definedName name="RCV_balance___forecast___control___nominal.BR">#REF!</definedName>
    <definedName name="RCV_balance___forecast___control___nominal.WN">#REF!</definedName>
    <definedName name="RCV_balance___forecast___control___nominal.WR">#REF!</definedName>
    <definedName name="RCV_balance___forecast___control___nominal.WWN">#REF!</definedName>
    <definedName name="RCV_balance___forecast___control___real.ADDN1">#REF!</definedName>
    <definedName name="RCV_balance___forecast___control___real.ADDN2">#REF!</definedName>
    <definedName name="RCV_balance___forecast___control___real.BR">#REF!</definedName>
    <definedName name="RCV_balance___forecast___control___real.WN">#REF!</definedName>
    <definedName name="RCV_balance___forecast___control___real.WR">#REF!</definedName>
    <definedName name="RCV_balance___forecast___control___real.WWN">#REF!</definedName>
    <definedName name="RCV_balance___forecast___wholesale___nominal">#REF!</definedName>
    <definedName name="RCV_balance___forecast___wholesale___real">#REF!</definedName>
    <definedName name="RCV_balance___forecast___WN___nominal">#REF!</definedName>
    <definedName name="RCV_balance___forecast___WR___nominal">#REF!</definedName>
    <definedName name="RCV_balance___forecast___WWN___nominal">#REF!</definedName>
    <definedName name="RCV_balance___Wholesale___nominal">#REF!</definedName>
    <definedName name="RCV_growth_to_2029_30___control___nominal.ADDN1">#REF!</definedName>
    <definedName name="RCV_growth_to_2029_30___control___nominal.ADDN2">#REF!</definedName>
    <definedName name="RCV_growth_to_2029_30___control___nominal.BR">#REF!</definedName>
    <definedName name="RCV_growth_to_2029_30___control___nominal.WN">#REF!</definedName>
    <definedName name="RCV_growth_to_2029_30___control___nominal.WR">#REF!</definedName>
    <definedName name="RCV_growth_to_2029_30___control___nominal.WWN">#REF!</definedName>
    <definedName name="RCV_growth_to_2029_30___control___real.ADDN1">#REF!</definedName>
    <definedName name="RCV_growth_to_2029_30___control___real.ADDN2">#REF!</definedName>
    <definedName name="RCV_growth_to_2029_30___control___real.BR">#REF!</definedName>
    <definedName name="RCV_growth_to_2029_30___control___real.WN">#REF!</definedName>
    <definedName name="RCV_growth_to_2029_30___control___real.WR">#REF!</definedName>
    <definedName name="RCV_growth_to_2029_30___control___real.WWN">#REF!</definedName>
    <definedName name="RCV_growth_to_2029_30___wholesale___nominal">#REF!</definedName>
    <definedName name="RCV_growth_to_2029_30___wholesale___real">#REF!</definedName>
    <definedName name="RCV_opening_balance___nominal.ADDN1">#REF!</definedName>
    <definedName name="RCV_opening_balance___nominal.ADDN2">#REF!</definedName>
    <definedName name="RCV_opening_balance___nominal.BR">#REF!</definedName>
    <definedName name="RCV_opening_balance___nominal.WN">#REF!</definedName>
    <definedName name="RCV_opening_balance___nominal.WR">#REF!</definedName>
    <definedName name="RCV_opening_balance___nominal.WWN">#REF!</definedName>
    <definedName name="RCV_Run_off___Appointee___nominal">#REF!</definedName>
    <definedName name="RCV_Run_off___control___real.ADDN1">#REF!</definedName>
    <definedName name="RCV_Run_off___control___real.ADDN2">#REF!</definedName>
    <definedName name="RCV_Run_off___control___real.BR">#REF!</definedName>
    <definedName name="RCV_Run_off___control___real.WN">#REF!</definedName>
    <definedName name="RCV_Run_off___control___real.WR">#REF!</definedName>
    <definedName name="RCV_Run_off___control___real.WWN">#REF!</definedName>
    <definedName name="RCV_Run_off___nominal.ADDN1">#REF!</definedName>
    <definedName name="RCV_Run_off___nominal.ADDN2">#REF!</definedName>
    <definedName name="RCV_Run_off___nominal.BR">#REF!</definedName>
    <definedName name="RCV_Run_off___nominal.WN">#REF!</definedName>
    <definedName name="RCV_Run_off___nominal.WR">#REF!</definedName>
    <definedName name="RCV_Run_off___nominal.WWN">#REF!</definedName>
    <definedName name="RCV_Run_off___real.ADDN1">#REF!</definedName>
    <definedName name="RCV_Run_off___real.ADDN2">#REF!</definedName>
    <definedName name="RCV_Run_off___real.BR">#REF!</definedName>
    <definedName name="RCV_Run_off___real.WN">#REF!</definedName>
    <definedName name="RCV_Run_off___real.WR">#REF!</definedName>
    <definedName name="RCV_Run_off___real.WWN">#REF!</definedName>
    <definedName name="RCV_Run_off___real___ADDN1">#REF!</definedName>
    <definedName name="RCV_Run_off___real___ADDN2">#REF!</definedName>
    <definedName name="RCV_Run_off___real___BR">#REF!</definedName>
    <definedName name="RCV_Run_off___real___WN">#REF!</definedName>
    <definedName name="RCV_Run_off___real___WR">#REF!</definedName>
    <definedName name="RCV_Run_off___real___WWN">#REF!</definedName>
    <definedName name="RCV_Run_off___Wholesale___nominal">#REF!</definedName>
    <definedName name="Re_profiled_allowed_revenue___active___real.ADDN1">#REF!</definedName>
    <definedName name="Re_profiled_allowed_revenue___active___real.ADDN2">#REF!</definedName>
    <definedName name="Re_profiled_allowed_revenue___active___real.BR">#REF!</definedName>
    <definedName name="Re_profiled_allowed_revenue___active___real.WN">#REF!</definedName>
    <definedName name="Re_profiled_allowed_revenue___active___real.WR">#REF!</definedName>
    <definedName name="Re_profiled_allowed_revenue___active___real.WWN">#REF!</definedName>
    <definedName name="Re_profiled_allowed_revenue_adjusted____control___real.ADDN1">#REF!</definedName>
    <definedName name="Re_profiled_allowed_revenue_adjusted____control___real.ADDN2">#REF!</definedName>
    <definedName name="Re_profiled_allowed_revenue_adjusted____control___real.BR">#REF!</definedName>
    <definedName name="Re_profiled_allowed_revenue_adjusted____control___real.WN">#REF!</definedName>
    <definedName name="Re_profiled_allowed_revenue_adjusted____control___real.WR">#REF!</definedName>
    <definedName name="Re_profiled_allowed_revenue_adjusted____control___real.WWN">#REF!</definedName>
    <definedName name="real" localSheetId="1" hidden="1">#REF!</definedName>
    <definedName name="real" localSheetId="2" hidden="1">#REF!</definedName>
    <definedName name="real" localSheetId="8" hidden="1">#REF!</definedName>
    <definedName name="real" localSheetId="7" hidden="1">#REF!</definedName>
    <definedName name="real" localSheetId="0" hidden="1">#REF!</definedName>
    <definedName name="real" localSheetId="11" hidden="1">#REF!</definedName>
    <definedName name="real" localSheetId="6" hidden="1">#REF!</definedName>
    <definedName name="real" localSheetId="10" hidden="1">#REF!</definedName>
    <definedName name="real" hidden="1">#REF!</definedName>
    <definedName name="Receivables_by_tariff_band___nominal.1">#REF!</definedName>
    <definedName name="Receivables_by_tariff_band___nominal.2">#REF!</definedName>
    <definedName name="Receivables_by_tariff_band___nominal.3">#REF!</definedName>
    <definedName name="Recommended_dividend___nominal">#REF!</definedName>
    <definedName name="Recommended_dividend_adj._growth___nominal">#REF!</definedName>
    <definedName name="Redn._in_at_cost_wholesale_fixed_assets___control___nominal.ADDN1">#REF!</definedName>
    <definedName name="Redn._in_at_cost_wholesale_fixed_assets___control___nominal.ADDN2">#REF!</definedName>
    <definedName name="Redn._in_at_cost_wholesale_fixed_assets___control___nominal.BR">#REF!</definedName>
    <definedName name="Redn._in_at_cost_wholesale_fixed_assets___control___nominal.WN">#REF!</definedName>
    <definedName name="Redn._in_at_cost_wholesale_fixed_assets___control___nominal.WR">#REF!</definedName>
    <definedName name="Redn._in_at_cost_wholesale_fixed_assets___control___nominal.WWN">#REF!</definedName>
    <definedName name="Regulatory_equity___regulated_earnings_for_the_regulated_company___Appointee">#REF!</definedName>
    <definedName name="ReportBarFormat">#REF!</definedName>
    <definedName name="Reprofiling_adjustments___real___ADDN1">#REF!</definedName>
    <definedName name="Reprofiling_adjustments___real___ADDN2">#REF!</definedName>
    <definedName name="Reprofiling_adjustments___real___BR">#REF!</definedName>
    <definedName name="Reprofiling_adjustments___real___WN">#REF!</definedName>
    <definedName name="Reprofiling_adjustments___real___WR">#REF!</definedName>
    <definedName name="Reprofiling_adjustments___real___WWN">#REF!</definedName>
    <definedName name="Residental_apportioned_direct_procurement_from_customers___infrastructure_cost___nominal___Total">#REF!</definedName>
    <definedName name="Residential_Advance_receipts_lag_factor_measured">#REF!</definedName>
    <definedName name="Residential_Advance_receipts_lag_factor_unmeasured">#REF!</definedName>
    <definedName name="Residential_advance_receipts_measured_b_f___nominal_POS">#REF!</definedName>
    <definedName name="Residential_advance_receipts_unmeasured_b_f___nominal_POS">#REF!</definedName>
    <definedName name="Residential_apportionment_percentage_CALC">#REF!</definedName>
    <definedName name="Residential_apportionment_percentage_including_prior_year">#REF!</definedName>
    <definedName name="Residential_debtor_lag_factor">#REF!</definedName>
    <definedName name="Residential_debtor_target_balance___nominal">#REF!</definedName>
    <definedName name="Residential_Headroom____of_net_margin_">#REF!</definedName>
    <definedName name="Residential_Measured_income_accrual_rate">#REF!</definedName>
    <definedName name="Residential_Measured_income_accrual_target_balance___nominal">#REF!</definedName>
    <definedName name="Residential_measured_income_proportion_of_total_Residential_income">#REF!</definedName>
    <definedName name="Residential_net_margin__">#REF!</definedName>
    <definedName name="Residential_net_margin___nominal">#REF!</definedName>
    <definedName name="Residential_retail_impact_of_post_financeability_adjustment___nominal">#REF!</definedName>
    <definedName name="Residential_retail_impact_of_post_financeability_adjustment___real">#REF!</definedName>
    <definedName name="Residential_Retail_impact_of_post_financeability_adjustment_exc_wholesale_impact___nominal">#REF!</definedName>
    <definedName name="Residential_retail_margin____inclusive_of_margin_on_DPC_pass_through_">#REF!</definedName>
    <definedName name="Residential_retail_margin_inclusive_of_margin_on_DPC_pass_through___nominal">#REF!</definedName>
    <definedName name="Residential_retail_revenue_adjustment___nominal">#REF!</definedName>
    <definedName name="Residential_retail_revenue_adjustment___real">#REF!</definedName>
    <definedName name="Residential_retail_revenue_adjustment_per_customer___nominal">#REF!</definedName>
    <definedName name="Residential_retail_revenue_adjustment_per_customer___real">#REF!</definedName>
    <definedName name="Residential_retail_revenue_check">#REF!</definedName>
    <definedName name="Residential_retail_revenue_check_overall">#REF!</definedName>
    <definedName name="Residential_retail_service_revenue___real">#REF!</definedName>
    <definedName name="Residential_retail_service_revenue__sum_of_margin__margin_on_DPC_and_CTS____nominal">#REF!</definedName>
    <definedName name="Residential_retail_service_revenue__sum_of_margin__margin_on_DPC_and_CTS_and_post_financeability____nominal">#REF!</definedName>
    <definedName name="Residential_retail_service_revenue__sum_of_measured_and_unmeasured____nominal">#REF!</definedName>
    <definedName name="Residential_retail_service_revenue__sum_of_measured_and_unmeasured__including_post_financeability___nominal">#REF!</definedName>
    <definedName name="Residential_retail_service_revenue_inclusive_of_DPC_margin___nominal">#REF!</definedName>
    <definedName name="Residential_retail_service_revenue_inclusive_of_DPC_margin___post_financeability_adjustments_check">#REF!</definedName>
    <definedName name="Residential_retail_service_revenue_inclusive_of_DPC_margin___post_financeability_adjustments_check_overall">#REF!</definedName>
    <definedName name="Residential_retail_service_revenue_inclusive_of_DPC_margin___real">#REF!</definedName>
    <definedName name="Residential_retail_service_revenue_inclusive_of_DPC_margin_excluding_post_financeability_adjustments_check">#REF!</definedName>
    <definedName name="Residential_retail_service_revenue_inclusive_of_DPC_margin_excluding_post_financeability_adjustments_check_overall">#REF!</definedName>
    <definedName name="Residential_revenue_received___nominal">#REF!</definedName>
    <definedName name="Residential_tax_charge____of_net_margin_">#REF!</definedName>
    <definedName name="Residential_weighted_average_debtor_days___CALC">#REF!</definedName>
    <definedName name="Residential_wholesale_cost_paid___nominal_POS">#REF!</definedName>
    <definedName name="Residential_wholesale_creditor_lag_factor">#REF!</definedName>
    <definedName name="Residential_wholesale_creditor_target_balance___nominal">#REF!</definedName>
    <definedName name="Residential_working_capital_interest____of_net_margin___interest_received_">#REF!</definedName>
    <definedName name="Residentials_connected_for_water_and_sewerage">#REF!</definedName>
    <definedName name="Residentials_connected_for_water_or_sewerage">#REF!</definedName>
    <definedName name="Retail___Corporation_tax_creditor___Business_b_f___nominal">#REF!</definedName>
    <definedName name="Retail___Corporation_tax_creditor___Residential_b_f___nominal">#REF!</definedName>
    <definedName name="Retail_allowed_revenue_per_customer___joint_service___bill_module___real">#REF!</definedName>
    <definedName name="Retail_allowed_revenue_per_customer___joint_service___real">#REF!</definedName>
    <definedName name="Retail_allowed_revenue_per_customer___single_service___bill_module___real">#REF!</definedName>
    <definedName name="Retail_allowed_revenue_per_customer___single_service___real">#REF!</definedName>
    <definedName name="Retail_allowed_revenue_per_customer_joint_services___Growth">#REF!</definedName>
    <definedName name="Retail_allowed_revenue_per_customer_single_service___Growth">#REF!</definedName>
    <definedName name="Retail_revenue_adjustment_per_customer___Tariff_Band___real.1">#REF!</definedName>
    <definedName name="Retail_revenue_adjustment_per_customer___Tariff_Band___real.2">#REF!</definedName>
    <definedName name="Retail_revenue_adjustment_per_customer___Tariff_Band___real.3">#REF!</definedName>
    <definedName name="Retail_service_opex___Business___nominal">#REF!</definedName>
    <definedName name="Retail_service_opex___Business___nominal.NEG">#REF!</definedName>
    <definedName name="Retail_service_opex___Residential___nominal">#REF!</definedName>
    <definedName name="Retail_service_opex___Residential___nominal.NEG">#REF!</definedName>
    <definedName name="Retail_Trade_and_Other_Payables___Business___nominal">#REF!</definedName>
    <definedName name="Retail_Trade_and_Other_Payables___nominal">#REF!</definedName>
    <definedName name="Retail_Trade_and_Other_Payables___nominal_POS">#REF!</definedName>
    <definedName name="Retail_Trade_and_Other_Payables___Residential___nominal">#REF!</definedName>
    <definedName name="Retained_cash_balance___Appointee___check_calc___nominal">#REF!</definedName>
    <definedName name="Retained_cash_balance___Appointee___check_calc___nominal.BEG">#REF!</definedName>
    <definedName name="Retained_cash_balance___Appointee___nominal">#REF!</definedName>
    <definedName name="Retained_cash_balance___Appointee___nominal.BEG">#REF!</definedName>
    <definedName name="Retained_cash_balance___Business___check_calc___nominal">#REF!</definedName>
    <definedName name="Retained_cash_balance___Business___check_calc___nominal.BEG">#REF!</definedName>
    <definedName name="Retained_cash_balance___Business___nominal">#REF!</definedName>
    <definedName name="Retained_cash_balance___Business___nominal.BEG">#REF!</definedName>
    <definedName name="Retained_cash_balance___control___check_calc___nominal.ADDN1">#REF!</definedName>
    <definedName name="Retained_cash_balance___control___check_calc___nominal.ADDN1.BEG">#REF!</definedName>
    <definedName name="Retained_cash_balance___control___check_calc___nominal.ADDN2">#REF!</definedName>
    <definedName name="Retained_cash_balance___control___check_calc___nominal.ADDN2.BEG">#REF!</definedName>
    <definedName name="Retained_cash_balance___control___check_calc___nominal.BR">#REF!</definedName>
    <definedName name="Retained_cash_balance___control___check_calc___nominal.BR.BEG">#REF!</definedName>
    <definedName name="Retained_cash_balance___control___check_calc___nominal.WN">#REF!</definedName>
    <definedName name="Retained_cash_balance___control___check_calc___nominal.WN.BEG">#REF!</definedName>
    <definedName name="Retained_cash_balance___control___check_calc___nominal.WR">#REF!</definedName>
    <definedName name="Retained_cash_balance___control___check_calc___nominal.WR.BEG">#REF!</definedName>
    <definedName name="Retained_cash_balance___control___check_calc___nominal.WWN">#REF!</definedName>
    <definedName name="Retained_cash_balance___control___check_calc___nominal.WWN.BEG">#REF!</definedName>
    <definedName name="Retained_cash_balance___control___nominal.ADDN1">#REF!</definedName>
    <definedName name="Retained_cash_balance___control___nominal.ADDN1.BEG">#REF!</definedName>
    <definedName name="Retained_cash_balance___control___nominal.ADDN2">#REF!</definedName>
    <definedName name="Retained_cash_balance___control___nominal.ADDN2.BEG">#REF!</definedName>
    <definedName name="Retained_cash_balance___control___nominal.BR">#REF!</definedName>
    <definedName name="Retained_cash_balance___control___nominal.BR.BEG">#REF!</definedName>
    <definedName name="Retained_cash_balance___control___nominal.WN">#REF!</definedName>
    <definedName name="Retained_cash_balance___control___nominal.WN.BEG">#REF!</definedName>
    <definedName name="Retained_cash_balance___control___nominal.WR">#REF!</definedName>
    <definedName name="Retained_cash_balance___control___nominal.WR.BEG">#REF!</definedName>
    <definedName name="Retained_cash_balance___control___nominal.WWN">#REF!</definedName>
    <definedName name="Retained_cash_balance___control___nominal.WWN.BEG">#REF!</definedName>
    <definedName name="Retained_cash_balance___Residential___check_calc___nominal">#REF!</definedName>
    <definedName name="Retained_cash_balance___Residential___check_calc___nominal.BEG">#REF!</definedName>
    <definedName name="Retained_cash_balance___Residential___nominal">#REF!</definedName>
    <definedName name="Retained_cash_balance___Residential___nominal.BEG">#REF!</definedName>
    <definedName name="Retained_cash_balance___Retail___check_calc___nominal">#REF!</definedName>
    <definedName name="Retained_cash_balance___Retail___check_calc___nominal.BEG">#REF!</definedName>
    <definedName name="Retained_cash_balance___Wholesale___check_calc___nominal">#REF!</definedName>
    <definedName name="Retained_cash_balance___Wholesale___check_calc___nominal.BEG">#REF!</definedName>
    <definedName name="Retained_cash_balance___Wholesale___nominal">#REF!</definedName>
    <definedName name="Retained_cash_flow___debt___Appointee">#REF!</definedName>
    <definedName name="Retained_cash_flow___debt___Post_Fin_adj___Appointee">#REF!</definedName>
    <definedName name="Retained_earnings___Business___nominal">#REF!</definedName>
    <definedName name="Retained_earnings___control___nominal.ADDN1">#REF!</definedName>
    <definedName name="Retained_earnings___control___nominal.ADDN2">#REF!</definedName>
    <definedName name="Retained_earnings___control___nominal.BR">#REF!</definedName>
    <definedName name="Retained_earnings___control___nominal.WN">#REF!</definedName>
    <definedName name="Retained_earnings___control___nominal.WR">#REF!</definedName>
    <definedName name="Retained_earnings___control___nominal.WWN">#REF!</definedName>
    <definedName name="Retained_earnings___Residential___nominal">#REF!</definedName>
    <definedName name="Retained_earnings___Retail___nominal">#REF!</definedName>
    <definedName name="Retained_earnings___wholesale___nominal">#REF!</definedName>
    <definedName name="Retained_earnings_and_other_distributable_reserves_b_f___Appointee___nominal">#REF!</definedName>
    <definedName name="Retained_earnings_and_other_distributable_reserves_balance___Appointee___nominal">#REF!</definedName>
    <definedName name="Retained_earnings_and_other_distributable_reserves_balance___Appointee___nominal.BEG">#REF!</definedName>
    <definedName name="Retained_earnings_Appointee_total_check">#REF!</definedName>
    <definedName name="Retained_earnings_Appointee_total_check_overall">#REF!</definedName>
    <definedName name="Retained_earnings_balance___Appointee___nominal">#REF!</definedName>
    <definedName name="Retained_earnings_balance___Appointee___nominal.BEG">#REF!</definedName>
    <definedName name="Retained_earnings_balance___Business___check_calc___nominal">#REF!</definedName>
    <definedName name="Retained_earnings_balance___Business___check_calc___nominal.BEG">#REF!</definedName>
    <definedName name="Retained_earnings_balance___Business___nominal">#REF!</definedName>
    <definedName name="Retained_earnings_balance___Business___nominal.BEG">#REF!</definedName>
    <definedName name="Retained_earnings_balance___control___check_calc___nominal.ADDN1">#REF!</definedName>
    <definedName name="Retained_earnings_balance___control___check_calc___nominal.ADDN1.BEG">#REF!</definedName>
    <definedName name="Retained_earnings_balance___control___check_calc___nominal.ADDN2">#REF!</definedName>
    <definedName name="Retained_earnings_balance___control___check_calc___nominal.ADDN2.BEG">#REF!</definedName>
    <definedName name="Retained_earnings_balance___control___check_calc___nominal.BR">#REF!</definedName>
    <definedName name="Retained_earnings_balance___control___check_calc___nominal.BR.BEG">#REF!</definedName>
    <definedName name="Retained_earnings_balance___control___check_calc___nominal.WN">#REF!</definedName>
    <definedName name="Retained_earnings_balance___control___check_calc___nominal.WN.BEG">#REF!</definedName>
    <definedName name="Retained_earnings_balance___control___check_calc___nominal.WR">#REF!</definedName>
    <definedName name="Retained_earnings_balance___control___check_calc___nominal.WR.BEG">#REF!</definedName>
    <definedName name="Retained_earnings_balance___control___check_calc___nominal.WWN">#REF!</definedName>
    <definedName name="Retained_earnings_balance___control___check_calc___nominal.WWN.BEG">#REF!</definedName>
    <definedName name="Retained_earnings_balance___control___nominal.ADDN1">#REF!</definedName>
    <definedName name="Retained_earnings_balance___control___nominal.ADDN1.BEG">#REF!</definedName>
    <definedName name="Retained_earnings_balance___control___nominal.ADDN2">#REF!</definedName>
    <definedName name="Retained_earnings_balance___control___nominal.ADDN2.BEG">#REF!</definedName>
    <definedName name="Retained_earnings_balance___control___nominal.BR">#REF!</definedName>
    <definedName name="Retained_earnings_balance___control___nominal.BR.BEG">#REF!</definedName>
    <definedName name="Retained_earnings_balance___control___nominal.WN">#REF!</definedName>
    <definedName name="Retained_earnings_balance___control___nominal.WN.BEG">#REF!</definedName>
    <definedName name="Retained_earnings_balance___control___nominal.WR">#REF!</definedName>
    <definedName name="Retained_earnings_balance___control___nominal.WR.BEG">#REF!</definedName>
    <definedName name="Retained_earnings_balance___control___nominal.WWN">#REF!</definedName>
    <definedName name="Retained_earnings_balance___control___nominal.WWN.BEG">#REF!</definedName>
    <definedName name="Retained_earnings_balance___Residential___check_calc___nominal">#REF!</definedName>
    <definedName name="Retained_earnings_balance___Residential___check_calc___nominal.BEG">#REF!</definedName>
    <definedName name="Retained_earnings_balance___Residential___nominal">#REF!</definedName>
    <definedName name="Retained_earnings_balance___Residential___nominal.BEG">#REF!</definedName>
    <definedName name="Retained_earnings_balance___Retail___check_calc___nominal">#REF!</definedName>
    <definedName name="Retained_earnings_balance___Retail___check_calc___nominal.BEG">#REF!</definedName>
    <definedName name="Retained_earnings_balance___Retail___nominal">#REF!</definedName>
    <definedName name="Retained_earnings_balance___Wholesale___check_calc___nominal">#REF!</definedName>
    <definedName name="Retained_earnings_balance___Wholesale___check_calc___nominal.BEG">#REF!</definedName>
    <definedName name="Retained_earnings_balance___Wholesale___nominal">#REF!</definedName>
    <definedName name="Retirement_benefit_asset____liabilities__balance__control___nominal.ADDN1">#REF!</definedName>
    <definedName name="Retirement_benefit_asset____liabilities__balance__control___nominal.ADDN1.BEG">#REF!</definedName>
    <definedName name="Retirement_benefit_asset____liabilities__balance__control___nominal.ADDN2">#REF!</definedName>
    <definedName name="Retirement_benefit_asset____liabilities__balance__control___nominal.ADDN2.BEG">#REF!</definedName>
    <definedName name="Retirement_benefit_asset____liabilities__balance__control___nominal.BR">#REF!</definedName>
    <definedName name="Retirement_benefit_asset____liabilities__balance__control___nominal.BR.BEG">#REF!</definedName>
    <definedName name="Retirement_benefit_asset____liabilities__balance__control___nominal.WN">#REF!</definedName>
    <definedName name="Retirement_benefit_asset____liabilities__balance__control___nominal.WN.BEG">#REF!</definedName>
    <definedName name="Retirement_benefit_asset____liabilities__balance__control___nominal.WR">#REF!</definedName>
    <definedName name="Retirement_benefit_asset____liabilities__balance__control___nominal.WR.BEG">#REF!</definedName>
    <definedName name="Retirement_benefit_asset____liabilities__balance__control___nominal.WWN">#REF!</definedName>
    <definedName name="Retirement_benefit_asset____liabilities__balance__control___nominal.WWN.BEG">#REF!</definedName>
    <definedName name="Retirement_benefit_asset_balance___Appointee___nominal">#REF!</definedName>
    <definedName name="Retirement_benefit_asset_balance___Business___nominal">#REF!</definedName>
    <definedName name="Retirement_benefit_asset_balance___control___nominal.ADDN1">#REF!</definedName>
    <definedName name="Retirement_benefit_asset_balance___control___nominal.ADDN2">#REF!</definedName>
    <definedName name="Retirement_benefit_asset_balance___control___nominal.BR">#REF!</definedName>
    <definedName name="Retirement_benefit_asset_balance___control___nominal.WN">#REF!</definedName>
    <definedName name="Retirement_benefit_asset_balance___control___nominal.WR">#REF!</definedName>
    <definedName name="Retirement_benefit_asset_balance___control___nominal.WWN">#REF!</definedName>
    <definedName name="Retirement_benefit_asset_balance___Residential___nominal">#REF!</definedName>
    <definedName name="Retirement_benefit_asset_balance___Retail___nominal">#REF!</definedName>
    <definedName name="Retirement_benefit_asset_balance___Wholesale___nominal">#REF!</definedName>
    <definedName name="Retirement_benefit_liability_balance___Appointee___nominal">#REF!</definedName>
    <definedName name="Retirement_benefit_liability_balance___Business___nominal">#REF!</definedName>
    <definedName name="Retirement_benefit_liability_balance___control___nominal.ADDN1">#REF!</definedName>
    <definedName name="Retirement_benefit_liability_balance___control___nominal.ADDN2">#REF!</definedName>
    <definedName name="Retirement_benefit_liability_balance___control___nominal.BR">#REF!</definedName>
    <definedName name="Retirement_benefit_liability_balance___control___nominal.WN">#REF!</definedName>
    <definedName name="Retirement_benefit_liability_balance___control___nominal.WR">#REF!</definedName>
    <definedName name="Retirement_benefit_liability_balance___control___nominal.WWN">#REF!</definedName>
    <definedName name="Retirement_benefit_liability_balance___Residential___nominal">#REF!</definedName>
    <definedName name="Retirement_benefit_liability_balance___Retail___nominal">#REF!</definedName>
    <definedName name="Retirement_benefit_liability_balance___Wholesale___nominal">#REF!</definedName>
    <definedName name="Return_on_2020_25_RCV___nominal.ADDN1">#REF!</definedName>
    <definedName name="Return_on_2020_25_RCV___nominal.ADDN2">#REF!</definedName>
    <definedName name="Return_on_2020_25_RCV___nominal.BR">#REF!</definedName>
    <definedName name="Return_on_2020_25_RCV___nominal.WN">#REF!</definedName>
    <definedName name="Return_on_2020_25_RCV___nominal.WR">#REF!</definedName>
    <definedName name="Return_on_2020_25_RCV___nominal.WWN">#REF!</definedName>
    <definedName name="Return_on_2020_25_RCV___real.ADDN1">#REF!</definedName>
    <definedName name="Return_on_2020_25_RCV___real.ADDN2">#REF!</definedName>
    <definedName name="Return_on_2020_25_RCV___real.BR">#REF!</definedName>
    <definedName name="Return_on_2020_25_RCV___real.WN">#REF!</definedName>
    <definedName name="Return_on_2020_25_RCV___real.WR">#REF!</definedName>
    <definedName name="Return_on_2020_25_RCV___real.WWN">#REF!</definedName>
    <definedName name="Return_on_Capital____control___real.ADDN1">#REF!</definedName>
    <definedName name="Return_on_Capital____control___real.ADDN2">#REF!</definedName>
    <definedName name="Return_on_Capital____control___real.BR">#REF!</definedName>
    <definedName name="Return_on_Capital____control___real.WN">#REF!</definedName>
    <definedName name="Return_on_Capital____control___real.WR">#REF!</definedName>
    <definedName name="Return_on_Capital____control___real.WWN">#REF!</definedName>
    <definedName name="Return_on_Capital___nominal.ADDN1">#REF!</definedName>
    <definedName name="Return_on_Capital___nominal.ADDN2">#REF!</definedName>
    <definedName name="Return_on_Capital___nominal.BR">#REF!</definedName>
    <definedName name="Return_on_Capital___nominal.WN">#REF!</definedName>
    <definedName name="Return_on_Capital___nominal.WR">#REF!</definedName>
    <definedName name="Return_on_Capital___nominal.WWN">#REF!</definedName>
    <definedName name="Return_on_Capital___real.ADDN1">#REF!</definedName>
    <definedName name="Return_on_Capital___real.ADDN2">#REF!</definedName>
    <definedName name="Return_on_Capital___real.BR">#REF!</definedName>
    <definedName name="Return_on_Capital___real.WN">#REF!</definedName>
    <definedName name="Return_on_Capital___real.WR">#REF!</definedName>
    <definedName name="Return_on_Capital___real.WWN">#REF!</definedName>
    <definedName name="Return_on_Capital___real___ADDN1">#REF!</definedName>
    <definedName name="Return_on_Capital___real___ADDN2">#REF!</definedName>
    <definedName name="Return_on_Capital___real___BR">#REF!</definedName>
    <definedName name="Return_on_Capital___real___WN">#REF!</definedName>
    <definedName name="Return_on_Capital___real___WR">#REF!</definedName>
    <definedName name="Return_on_Capital___real___WWN">#REF!</definedName>
    <definedName name="Return_on_capital_employed___ROCE____Appointee">#REF!</definedName>
    <definedName name="Return_on_capital_employed___ROCE____Control.ADDN1">#REF!</definedName>
    <definedName name="Return_on_capital_employed___ROCE____Control.ADDN2">#REF!</definedName>
    <definedName name="Return_on_capital_employed___ROCE____Control.BR">#REF!</definedName>
    <definedName name="Return_on_capital_employed___ROCE____Control.WN">#REF!</definedName>
    <definedName name="Return_on_capital_employed___ROCE____Control.WR">#REF!</definedName>
    <definedName name="Return_on_capital_employed___ROCE____Control.WWN">#REF!</definedName>
    <definedName name="Return_on_capital_employed___ROCE___building_blocks____Wholesale">#REF!</definedName>
    <definedName name="Return_on_Post_2025_RCV___nominal.ADDN1">#REF!</definedName>
    <definedName name="Return_on_Post_2025_RCV___nominal.ADDN2">#REF!</definedName>
    <definedName name="Return_on_Post_2025_RCV___nominal.BR">#REF!</definedName>
    <definedName name="Return_on_Post_2025_RCV___nominal.WN">#REF!</definedName>
    <definedName name="Return_on_Post_2025_RCV___nominal.WR">#REF!</definedName>
    <definedName name="Return_on_Post_2025_RCV___nominal.WWN">#REF!</definedName>
    <definedName name="Return_on_Post_2025_RCV___real.ADDN1">#REF!</definedName>
    <definedName name="Return_on_Post_2025_RCV___real.ADDN2">#REF!</definedName>
    <definedName name="Return_on_Post_2025_RCV___real.BR">#REF!</definedName>
    <definedName name="Return_on_Post_2025_RCV___real.WN">#REF!</definedName>
    <definedName name="Return_on_Post_2025_RCV___real.WR">#REF!</definedName>
    <definedName name="Return_on_Post_2025_RCV___real.WWN">#REF!</definedName>
    <definedName name="Return_on_Pre_2020_RCV___nominal.ADDN1">#REF!</definedName>
    <definedName name="Return_on_Pre_2020_RCV___nominal.ADDN2">#REF!</definedName>
    <definedName name="Return_on_Pre_2020_RCV___nominal.BR">#REF!</definedName>
    <definedName name="Return_on_Pre_2020_RCV___nominal.WN">#REF!</definedName>
    <definedName name="Return_on_Pre_2020_RCV___nominal.WR">#REF!</definedName>
    <definedName name="Return_on_Pre_2020_RCV___nominal.WWN">#REF!</definedName>
    <definedName name="Return_on_Pre_2020_RCV___real.ADDN1">#REF!</definedName>
    <definedName name="Return_on_Pre_2020_RCV___real.ADDN2">#REF!</definedName>
    <definedName name="Return_on_Pre_2020_RCV___real.BR">#REF!</definedName>
    <definedName name="Return_on_Pre_2020_RCV___real.WN">#REF!</definedName>
    <definedName name="Return_on_Pre_2020_RCV___real.WR">#REF!</definedName>
    <definedName name="Return_on_Pre_2020_RCV___real.WWN">#REF!</definedName>
    <definedName name="Revenue___Appointee___nominal">#REF!</definedName>
    <definedName name="Revenue___Retail___nominal">#REF!</definedName>
    <definedName name="Revenue_excl._tax__reprofiling_and_post_financeability___real___ADDN1">#REF!</definedName>
    <definedName name="Revenue_excl._tax__reprofiling_and_post_financeability___real___ADDN2">#REF!</definedName>
    <definedName name="Revenue_excl._tax_charge__reprofiling_and_post_financeability___real___BR">#REF!</definedName>
    <definedName name="Revenue_excl._tax_charge__reprofiling_and_post_financeability___real___WN">#REF!</definedName>
    <definedName name="Revenue_excl._tax_charge__reprofiling_and_post_financeability___real___WR">#REF!</definedName>
    <definedName name="Revenue_excl._tax_charge__reprofiling_and_post_financeability___real___WWN">#REF!</definedName>
    <definedName name="Revenue_inc._tax_charge__reprofiling_and_post_financeability___real___ADDN1">#REF!</definedName>
    <definedName name="Revenue_inc._tax_charge__reprofiling_and_post_financeability___real___ADDN2">#REF!</definedName>
    <definedName name="Revenue_inc._tax_charge__reprofiling_and_post_financeability___real___BR">#REF!</definedName>
    <definedName name="Revenue_inc._tax_charge__reprofiling_and_post_financeability___real___WN">#REF!</definedName>
    <definedName name="Revenue_inc._tax_charge__reprofiling_and_post_financeability___real___WR">#REF!</definedName>
    <definedName name="Revenue_inc._tax_charge__reprofiling_and_post_financeability___real___WWN">#REF!</definedName>
    <definedName name="Revenue_requirement_excl._tax_charge___before_override___nominal.ADDN1">#REF!</definedName>
    <definedName name="Revenue_requirement_excl._tax_charge___before_override___nominal.ADDN2">#REF!</definedName>
    <definedName name="Revenue_requirement_excl._tax_charge___before_override___nominal.BR">#REF!</definedName>
    <definedName name="Revenue_requirement_excl._tax_charge___before_override___nominal.WN">#REF!</definedName>
    <definedName name="Revenue_requirement_excl._tax_charge___before_override___nominal.WR">#REF!</definedName>
    <definedName name="Revenue_requirement_excl._tax_charge___before_override___nominal.WWN">#REF!</definedName>
    <definedName name="Revenue_requirement_excl._tax_charge___before_override___real.ADDN1">#REF!</definedName>
    <definedName name="Revenue_requirement_excl._tax_charge___before_override___real.ADDN2">#REF!</definedName>
    <definedName name="Revenue_requirement_excl._tax_charge___before_override___real.BR">#REF!</definedName>
    <definedName name="Revenue_requirement_excl._tax_charge___before_override___real.WN">#REF!</definedName>
    <definedName name="Revenue_requirement_excl._tax_charge___before_override___real.WR">#REF!</definedName>
    <definedName name="Revenue_requirement_excl._tax_charge___before_override___real.WWN">#REF!</definedName>
    <definedName name="Revenue_requirement_excl._tax_charge___nominal.ADDN1">#REF!</definedName>
    <definedName name="Revenue_requirement_excl._tax_charge___nominal.ADDN2">#REF!</definedName>
    <definedName name="Revenue_requirement_excl._tax_charge___nominal.BR">#REF!</definedName>
    <definedName name="Revenue_requirement_excl._tax_charge___nominal.WN">#REF!</definedName>
    <definedName name="Revenue_requirement_excl._tax_charge___nominal.WR">#REF!</definedName>
    <definedName name="Revenue_requirement_excl._tax_charge___nominal.WWN">#REF!</definedName>
    <definedName name="Revenue_requirement_excl._tax_charge___real.ADDN1">#REF!</definedName>
    <definedName name="Revenue_requirement_excl._tax_charge___real.ADDN2">#REF!</definedName>
    <definedName name="Revenue_requirement_excl._tax_charge___real.BR">#REF!</definedName>
    <definedName name="Revenue_requirement_excl._tax_charge___real.WN">#REF!</definedName>
    <definedName name="Revenue_requirement_excl._tax_charge___real.WR">#REF!</definedName>
    <definedName name="Revenue_requirement_excl._tax_charge___real.WWN">#REF!</definedName>
    <definedName name="Revenue_requirement_excl._tax_charge_and_revenue_adj.____control___real.ADDN1">#REF!</definedName>
    <definedName name="Revenue_requirement_excl._tax_charge_and_revenue_adj.____control___real.ADDN2">#REF!</definedName>
    <definedName name="Revenue_requirement_excl._tax_charge_and_revenue_adj.____control___real.BR">#REF!</definedName>
    <definedName name="Revenue_requirement_excl._tax_charge_and_revenue_adj.____control___real.WN">#REF!</definedName>
    <definedName name="Revenue_requirement_excl._tax_charge_and_revenue_adj.____control___real.WR">#REF!</definedName>
    <definedName name="Revenue_requirement_excl._tax_charge_and_revenue_adj.____control___real.WWN">#REF!</definedName>
    <definedName name="Revenue_requirement_incl._tax_charge___Wholesale___nominal">#REF!</definedName>
    <definedName name="Revenue_requirement_with_impact_of_reprofiling_excl._tax_charge___nominal.ADDN1">#REF!</definedName>
    <definedName name="Revenue_requirement_with_impact_of_reprofiling_excl._tax_charge___nominal.ADDN2">#REF!</definedName>
    <definedName name="Revenue_requirement_with_impact_of_reprofiling_excl._tax_charge___nominal.BR">#REF!</definedName>
    <definedName name="Revenue_requirement_with_impact_of_reprofiling_excl._tax_charge___nominal.WN">#REF!</definedName>
    <definedName name="Revenue_requirement_with_impact_of_reprofiling_excl._tax_charge___nominal.WR">#REF!</definedName>
    <definedName name="Revenue_requirement_with_impact_of_reprofiling_excl._tax_charge___nominal.WWN">#REF!</definedName>
    <definedName name="Revenue_requirement_with_impact_of_reprofiling_excl._tax_charge___real.ADDN1">#REF!</definedName>
    <definedName name="Revenue_requirement_with_impact_of_reprofiling_excl._tax_charge___real.ADDN2">#REF!</definedName>
    <definedName name="Revenue_requirement_with_impact_of_reprofiling_excl._tax_charge___real.BR">#REF!</definedName>
    <definedName name="Revenue_requirement_with_impact_of_reprofiling_excl._tax_charge___real.WN">#REF!</definedName>
    <definedName name="Revenue_requirement_with_impact_of_reprofiling_excl._tax_charge___real.WR">#REF!</definedName>
    <definedName name="Revenue_requirement_with_impact_of_reprofiling_excl._tax_charge___real.WWN">#REF!</definedName>
    <definedName name="Revenue_requirement_with_impact_of_reprofiling_excl._tax_charge___wholesale___nominal">#REF!</definedName>
    <definedName name="rge" localSheetId="1">#REF!</definedName>
    <definedName name="rge" localSheetId="8">#REF!</definedName>
    <definedName name="rge" localSheetId="7">#REF!</definedName>
    <definedName name="rge" localSheetId="0">#REF!</definedName>
    <definedName name="rge" localSheetId="11">#REF!</definedName>
    <definedName name="rge" localSheetId="6">#REF!</definedName>
    <definedName name="rge" localSheetId="10">#REF!</definedName>
    <definedName name="rge">#REF!</definedName>
    <definedName name="rgwer" localSheetId="1">#REF!</definedName>
    <definedName name="rgwer" localSheetId="8">#REF!</definedName>
    <definedName name="rgwer" localSheetId="7">#REF!</definedName>
    <definedName name="rgwer" localSheetId="0">#REF!</definedName>
    <definedName name="rgwer" localSheetId="11">#REF!</definedName>
    <definedName name="rgwer" localSheetId="6">#REF!</definedName>
    <definedName name="rgwer" localSheetId="10">#REF!</definedName>
    <definedName name="rgwer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localSheetId="1" hidden="1">7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PI" localSheetId="1">#REF!</definedName>
    <definedName name="RPI" localSheetId="0">#REF!</definedName>
    <definedName name="RPI">#REF!</definedName>
    <definedName name="RPI_ILD_indexation_rate" localSheetId="1">#REF!</definedName>
    <definedName name="RPI_ILD_indexation_rate">#REF!</definedName>
    <definedName name="RPI_Index_linked_debt___nominal.ADDN1" localSheetId="1">#REF!</definedName>
    <definedName name="RPI_Index_linked_debt___nominal.ADDN1">#REF!</definedName>
    <definedName name="RPI_Index_linked_debt___nominal.ADDN1.BEG">#REF!</definedName>
    <definedName name="RPI_Index_linked_debt___nominal.ADDN2">#REF!</definedName>
    <definedName name="RPI_Index_linked_debt___nominal.ADDN2.BEG">#REF!</definedName>
    <definedName name="RPI_Index_linked_debt___nominal.BR">#REF!</definedName>
    <definedName name="RPI_Index_linked_debt___nominal.BR.BEG">#REF!</definedName>
    <definedName name="RPI_Index_linked_debt___nominal.WN">#REF!</definedName>
    <definedName name="RPI_Index_linked_debt___nominal.WN.BEG">#REF!</definedName>
    <definedName name="RPI_Index_linked_debt___nominal.WR">#REF!</definedName>
    <definedName name="RPI_Index_linked_debt___nominal.WR.BEG">#REF!</definedName>
    <definedName name="RPI_Index_linked_debt___nominal.WWN">#REF!</definedName>
    <definedName name="RPI_Index_linked_debt___nominal.WWN.BEG">#REF!</definedName>
    <definedName name="RPI_Index_linked_debt_indexation___nominal.ADDN1">#REF!</definedName>
    <definedName name="RPI_Index_linked_debt_indexation___nominal.ADDN2">#REF!</definedName>
    <definedName name="RPI_Index_linked_debt_indexation___nominal.BR">#REF!</definedName>
    <definedName name="RPI_Index_linked_debt_indexation___nominal.WN">#REF!</definedName>
    <definedName name="RPI_Index_linked_debt_indexation___nominal.WR">#REF!</definedName>
    <definedName name="RPI_Index_linked_debt_indexation___nominal.WWN">#REF!</definedName>
    <definedName name="RPI_Interest_on_Index_linked_loans___control___nominal.ADDN1">#REF!</definedName>
    <definedName name="RPI_Interest_on_Index_linked_loans___control___nominal.ADDN2">#REF!</definedName>
    <definedName name="RPI_Interest_on_Index_linked_loans___control___nominal.BR">#REF!</definedName>
    <definedName name="RPI_Interest_on_Index_linked_loans___control___nominal.WN">#REF!</definedName>
    <definedName name="RPI_Interest_on_Index_linked_loans___control___nominal.WR">#REF!</definedName>
    <definedName name="RPI_Interest_on_Index_linked_loans___control___nominal.WWN">#REF!</definedName>
    <definedName name="RPI_opening_index_linked_debt___nominal.ADDN1">#REF!</definedName>
    <definedName name="RPI_opening_index_linked_debt___nominal.ADDN2">#REF!</definedName>
    <definedName name="RPI_opening_index_linked_debt___nominal.BR">#REF!</definedName>
    <definedName name="RPI_opening_index_linked_debt___nominal.WN">#REF!</definedName>
    <definedName name="RPI_opening_index_linked_debt___nominal.WR">#REF!</definedName>
    <definedName name="RPI_opening_index_linked_debt___nominal.WWN">#REF!</definedName>
    <definedName name="rytry" localSheetId="1" hidden="1">{"NET",#N/A,FALSE,"401C11"}</definedName>
    <definedName name="rytry" localSheetId="2" hidden="1">{"NET",#N/A,FALSE,"401C11"}</definedName>
    <definedName name="rytry" localSheetId="8" hidden="1">{"NET",#N/A,FALSE,"401C11"}</definedName>
    <definedName name="rytry" localSheetId="7" hidden="1">{"NET",#N/A,FALSE,"401C11"}</definedName>
    <definedName name="rytry" localSheetId="0" hidden="1">{"NET",#N/A,FALSE,"401C11"}</definedName>
    <definedName name="rytry" localSheetId="11" hidden="1">{"NET",#N/A,FALSE,"401C11"}</definedName>
    <definedName name="rytry" localSheetId="3" hidden="1">{"NET",#N/A,FALSE,"401C11"}</definedName>
    <definedName name="rytry" localSheetId="6" hidden="1">{"NET",#N/A,FALSE,"401C11"}</definedName>
    <definedName name="rytry" localSheetId="10" hidden="1">{"NET",#N/A,FALSE,"401C11"}</definedName>
    <definedName name="rytry" localSheetId="9" hidden="1">{"NET",#N/A,FALSE,"401C11"}</definedName>
    <definedName name="rytry" hidden="1">{"NET",#N/A,FALSE,"401C11"}</definedName>
    <definedName name="S_GLAM" localSheetId="1">#REF!</definedName>
    <definedName name="S_GLAM" localSheetId="8">#REF!</definedName>
    <definedName name="S_GLAM" localSheetId="7">#REF!</definedName>
    <definedName name="S_GLAM" localSheetId="0">#REF!</definedName>
    <definedName name="S_GLAM" localSheetId="11">#REF!</definedName>
    <definedName name="S_GLAM" localSheetId="6">#REF!</definedName>
    <definedName name="S_GLAM" localSheetId="10">#REF!</definedName>
    <definedName name="S_GLAM">#REF!</definedName>
    <definedName name="S_YORKS" localSheetId="1">#REF!</definedName>
    <definedName name="S_YORKS" localSheetId="8">#REF!</definedName>
    <definedName name="S_YORKS" localSheetId="7">#REF!</definedName>
    <definedName name="S_YORKS" localSheetId="0">#REF!</definedName>
    <definedName name="S_YORKS" localSheetId="11">#REF!</definedName>
    <definedName name="S_YORKS" localSheetId="6">#REF!</definedName>
    <definedName name="S_YORKS" localSheetId="10">#REF!</definedName>
    <definedName name="S_YORKS">#REF!</definedName>
    <definedName name="SAPBEXrevision" hidden="1">1</definedName>
    <definedName name="SAPBEXsysID" hidden="1">"BWB"</definedName>
    <definedName name="SAPBEXwbID" hidden="1">"49ZLUKBQR0WG29D9LLI3IBIIT"</definedName>
    <definedName name="SBaseG_Act" localSheetId="1">#REF!</definedName>
    <definedName name="SBaseG_Act" localSheetId="0">#REF!</definedName>
    <definedName name="SBaseG_Act">#REF!</definedName>
    <definedName name="SBaseG_BP" localSheetId="1">#REF!</definedName>
    <definedName name="SBaseG_BP" localSheetId="0">#REF!</definedName>
    <definedName name="SBaseG_BP">#REF!</definedName>
    <definedName name="SBaseG_FD" localSheetId="1">#REF!</definedName>
    <definedName name="SBaseG_FD" localSheetId="0">#REF!</definedName>
    <definedName name="SBaseG_FD">#REF!</definedName>
    <definedName name="SBaseN_Act" localSheetId="1">#REF!</definedName>
    <definedName name="SBaseN_Act" localSheetId="0">#REF!</definedName>
    <definedName name="SBaseN_Act">#REF!</definedName>
    <definedName name="SBaseN_FD" localSheetId="1">#REF!</definedName>
    <definedName name="SBaseN_FD" localSheetId="0">#REF!</definedName>
    <definedName name="SBaseN_FD">#REF!</definedName>
    <definedName name="SBWBPinputs" localSheetId="1">#REF!</definedName>
    <definedName name="SBWBPinputs" localSheetId="0">#REF!</definedName>
    <definedName name="SBWBPinputs">#REF!</definedName>
    <definedName name="SBWBPtrans" localSheetId="1">#REF!</definedName>
    <definedName name="SBWBPtrans" localSheetId="0">#REF!</definedName>
    <definedName name="SBWBPtrans">#REF!</definedName>
    <definedName name="SBWtransition" localSheetId="1">#REF!</definedName>
    <definedName name="SBWtransition" localSheetId="0">#REF!</definedName>
    <definedName name="SBWtransition" localSheetId="3">#REF!</definedName>
    <definedName name="SBWtransition" localSheetId="9">#REF!</definedName>
    <definedName name="SBWtransition">#REF!</definedName>
    <definedName name="SEnhG_BP" localSheetId="1">#REF!</definedName>
    <definedName name="SEnhG_BP" localSheetId="0">#REF!</definedName>
    <definedName name="SEnhG_BP">#REF!</definedName>
    <definedName name="SEnhG_FD" localSheetId="1">#REF!</definedName>
    <definedName name="SEnhG_FD" localSheetId="0">#REF!</definedName>
    <definedName name="SEnhG_FD">#REF!</definedName>
    <definedName name="SEnhN_Act" localSheetId="1">#REF!</definedName>
    <definedName name="SEnhN_Act" localSheetId="0">#REF!</definedName>
    <definedName name="SEnhN_Act">#REF!</definedName>
    <definedName name="SEnhN_FD" localSheetId="1">#REF!</definedName>
    <definedName name="SEnhN_FD" localSheetId="0">#REF!</definedName>
    <definedName name="SEnhN_FD">#REF!</definedName>
    <definedName name="SESBPinputs" localSheetId="1">#REF!</definedName>
    <definedName name="SESBPinputs" localSheetId="0">#REF!</definedName>
    <definedName name="SESBPinputs">#REF!</definedName>
    <definedName name="SESBPtrans" localSheetId="1">#REF!</definedName>
    <definedName name="SESBPtrans" localSheetId="0">#REF!</definedName>
    <definedName name="SESBPtrans">#REF!</definedName>
    <definedName name="SEStransition" localSheetId="1">#REF!</definedName>
    <definedName name="SEStransition" localSheetId="0">#REF!</definedName>
    <definedName name="SEStransition" localSheetId="3">#REF!</definedName>
    <definedName name="SEStransition" localSheetId="9">#REF!</definedName>
    <definedName name="SEStransition">#REF!</definedName>
    <definedName name="SEWBPinputs" localSheetId="1">#REF!</definedName>
    <definedName name="SEWBPinputs" localSheetId="0">#REF!</definedName>
    <definedName name="SEWBPinputs">#REF!</definedName>
    <definedName name="SEWBPtrans" localSheetId="1">#REF!</definedName>
    <definedName name="SEWBPtrans" localSheetId="0">#REF!</definedName>
    <definedName name="SEWBPtrans">#REF!</definedName>
    <definedName name="SewGC" localSheetId="1">#REF!</definedName>
    <definedName name="SewGC" localSheetId="0">#REF!</definedName>
    <definedName name="SewGC">#REF!</definedName>
    <definedName name="sewIRE" localSheetId="1">#REF!</definedName>
    <definedName name="sewIRE" localSheetId="0">#REF!</definedName>
    <definedName name="sewIRE">#REF!</definedName>
    <definedName name="SewMNIgc" localSheetId="1">#REF!</definedName>
    <definedName name="SewMNIgc" localSheetId="0">#REF!</definedName>
    <definedName name="SewMNIgc">#REF!</definedName>
    <definedName name="SEWtransition" localSheetId="1">#REF!</definedName>
    <definedName name="SEWtransition" localSheetId="0">#REF!</definedName>
    <definedName name="SEWtransition" localSheetId="3">#REF!</definedName>
    <definedName name="SEWtransition" localSheetId="9">#REF!</definedName>
    <definedName name="SEWtransition">#REF!</definedName>
    <definedName name="SGross_Act" localSheetId="1">#REF!</definedName>
    <definedName name="SGross_Act" localSheetId="0">#REF!</definedName>
    <definedName name="SGross_Act">#REF!</definedName>
    <definedName name="SHROPS" localSheetId="1">#REF!</definedName>
    <definedName name="SHROPS" localSheetId="8">#REF!</definedName>
    <definedName name="SHROPS" localSheetId="7">#REF!</definedName>
    <definedName name="SHROPS" localSheetId="0">#REF!</definedName>
    <definedName name="SHROPS" localSheetId="11">#REF!</definedName>
    <definedName name="SHROPS" localSheetId="6">#REF!</definedName>
    <definedName name="SHROPS" localSheetId="10">#REF!</definedName>
    <definedName name="SHROPS">#REF!</definedName>
    <definedName name="Single_Retail_income___real">#REF!</definedName>
    <definedName name="SIREN_Act" localSheetId="1">#REF!</definedName>
    <definedName name="SIREN_Act" localSheetId="0">#REF!</definedName>
    <definedName name="SIREN_Act">#REF!</definedName>
    <definedName name="SMNIN_Act" localSheetId="1">#REF!</definedName>
    <definedName name="SMNIN_Act" localSheetId="0">#REF!</definedName>
    <definedName name="SMNIN_Act">#REF!</definedName>
    <definedName name="SNet_Act" localSheetId="1">#REF!</definedName>
    <definedName name="SNet_Act" localSheetId="0">#REF!</definedName>
    <definedName name="SNet_Act">#REF!</definedName>
    <definedName name="SNet_BP" localSheetId="1">#REF!</definedName>
    <definedName name="SNet_BP" localSheetId="0">#REF!</definedName>
    <definedName name="SNet_BP">#REF!</definedName>
    <definedName name="SNet_FD" localSheetId="1">#REF!</definedName>
    <definedName name="SNet_FD" localSheetId="0">#REF!</definedName>
    <definedName name="SNet_FD">#REF!</definedName>
    <definedName name="SOMERSET" localSheetId="1">#REF!</definedName>
    <definedName name="SOMERSET" localSheetId="8">#REF!</definedName>
    <definedName name="SOMERSET" localSheetId="7">#REF!</definedName>
    <definedName name="SOMERSET" localSheetId="0">#REF!</definedName>
    <definedName name="SOMERSET" localSheetId="11">#REF!</definedName>
    <definedName name="SOMERSET" localSheetId="6">#REF!</definedName>
    <definedName name="SOMERSET" localSheetId="10">#REF!</definedName>
    <definedName name="SOMERSET">#REF!</definedName>
    <definedName name="sort" localSheetId="1" hidden="1">#REF!</definedName>
    <definedName name="sort" localSheetId="2" hidden="1">#REF!</definedName>
    <definedName name="sort" localSheetId="8" hidden="1">#REF!</definedName>
    <definedName name="sort" localSheetId="7" hidden="1">#REF!</definedName>
    <definedName name="sort" localSheetId="0" hidden="1">#REF!</definedName>
    <definedName name="sort" localSheetId="11" hidden="1">#REF!</definedName>
    <definedName name="sort" localSheetId="6" hidden="1">#REF!</definedName>
    <definedName name="sort" localSheetId="10" hidden="1">#REF!</definedName>
    <definedName name="sort" hidden="1">#REF!</definedName>
    <definedName name="SRNBPinputs" localSheetId="1">#REF!</definedName>
    <definedName name="SRNBPinputs" localSheetId="0">#REF!</definedName>
    <definedName name="SRNBPinputs">#REF!</definedName>
    <definedName name="SRNBPtrans" localSheetId="1">#REF!</definedName>
    <definedName name="SRNBPtrans" localSheetId="0">#REF!</definedName>
    <definedName name="SRNBPtrans">#REF!</definedName>
    <definedName name="SRNtransition" localSheetId="1">#REF!</definedName>
    <definedName name="SRNtransition" localSheetId="0">#REF!</definedName>
    <definedName name="SRNtransition" localSheetId="3">#REF!</definedName>
    <definedName name="SRNtransition" localSheetId="9">#REF!</definedName>
    <definedName name="SRNtransition">#REF!</definedName>
    <definedName name="SSCBPinputs" localSheetId="1">#REF!</definedName>
    <definedName name="SSCBPinputs" localSheetId="0">#REF!</definedName>
    <definedName name="SSCBPinputs">#REF!</definedName>
    <definedName name="SSCBPtrans" localSheetId="1">#REF!</definedName>
    <definedName name="SSCBPtrans" localSheetId="0">#REF!</definedName>
    <definedName name="SSCBPtrans">#REF!</definedName>
    <definedName name="SSCtransition" localSheetId="1">#REF!</definedName>
    <definedName name="SSCtransition" localSheetId="0">#REF!</definedName>
    <definedName name="SSCtransition" localSheetId="3">#REF!</definedName>
    <definedName name="SSCtransition" localSheetId="9">#REF!</definedName>
    <definedName name="SSCtransition">#REF!</definedName>
    <definedName name="STAFFS" localSheetId="1">#REF!</definedName>
    <definedName name="STAFFS" localSheetId="8">#REF!</definedName>
    <definedName name="STAFFS" localSheetId="7">#REF!</definedName>
    <definedName name="STAFFS" localSheetId="0">#REF!</definedName>
    <definedName name="STAFFS" localSheetId="11">#REF!</definedName>
    <definedName name="STAFFS" localSheetId="6">#REF!</definedName>
    <definedName name="STAFFS" localSheetId="10">#REF!</definedName>
    <definedName name="STAFFS">#REF!</definedName>
    <definedName name="Start_date">#REF!</definedName>
    <definedName name="STotalgross" localSheetId="1">#REF!</definedName>
    <definedName name="STotalgross" localSheetId="0">#REF!</definedName>
    <definedName name="STotalgross">#REF!</definedName>
    <definedName name="SUFFOLK" localSheetId="1">#REF!</definedName>
    <definedName name="SUFFOLK" localSheetId="8">#REF!</definedName>
    <definedName name="SUFFOLK" localSheetId="7">#REF!</definedName>
    <definedName name="SUFFOLK" localSheetId="0">#REF!</definedName>
    <definedName name="SUFFOLK" localSheetId="11">#REF!</definedName>
    <definedName name="SUFFOLK" localSheetId="6">#REF!</definedName>
    <definedName name="SUFFOLK" localSheetId="10">#REF!</definedName>
    <definedName name="SUFFOLK">#REF!</definedName>
    <definedName name="Supply_demand_balance_scheme_classification" localSheetId="1">#REF!</definedName>
    <definedName name="Supply_demand_balance_scheme_classification" localSheetId="0">#REF!</definedName>
    <definedName name="Supply_demand_balance_scheme_classification">#REF!</definedName>
    <definedName name="SURREY" localSheetId="1">#REF!</definedName>
    <definedName name="SURREY" localSheetId="8">#REF!</definedName>
    <definedName name="SURREY" localSheetId="7">#REF!</definedName>
    <definedName name="SURREY" localSheetId="0">#REF!</definedName>
    <definedName name="SURREY" localSheetId="11">#REF!</definedName>
    <definedName name="SURREY" localSheetId="6">#REF!</definedName>
    <definedName name="SURREY" localSheetId="10">#REF!</definedName>
    <definedName name="SURREY">#REF!</definedName>
    <definedName name="SVTBPinputs" localSheetId="1">#REF!</definedName>
    <definedName name="SVTBPinputs" localSheetId="0">#REF!</definedName>
    <definedName name="SVTBPinputs">#REF!</definedName>
    <definedName name="SVTBPtrans" localSheetId="1">#REF!</definedName>
    <definedName name="SVTBPtrans" localSheetId="0">#REF!</definedName>
    <definedName name="SVTBPtrans">#REF!</definedName>
    <definedName name="SVTtransition" localSheetId="1">#REF!</definedName>
    <definedName name="SVTtransition" localSheetId="0">#REF!</definedName>
    <definedName name="SVTtransition" localSheetId="3">#REF!</definedName>
    <definedName name="SVTtransition" localSheetId="9">#REF!</definedName>
    <definedName name="SVTtransition">#REF!</definedName>
    <definedName name="Switch_____of_dividends_issued_as_scrip_shares">#REF!</definedName>
    <definedName name="Switch_____of_ILD">#REF!</definedName>
    <definedName name="Switch_____of_ordinary_dividends_paid_as_interim_dividend">#REF!</definedName>
    <definedName name="Switch____HH_Advance_receipt_creditor_days">#REF!</definedName>
    <definedName name="Switch___adjustment_to_tax_payment">#REF!</definedName>
    <definedName name="Switch___Adjustment_to_Wholesale_revenue_requirement___real">#REF!</definedName>
    <definedName name="Switch___Allowable_depreciation_on_capitalised_revenue___active___control">#REF!</definedName>
    <definedName name="Switch___Alternative_revenue_value___real.ADDN1">#REF!</definedName>
    <definedName name="Switch___Alternative_revenue_value___real.ADDN2">#REF!</definedName>
    <definedName name="Switch___Alternative_revenue_value___real.BR">#REF!</definedName>
    <definedName name="Switch___Alternative_revenue_value___real.WN">#REF!</definedName>
    <definedName name="Switch___Alternative_revenue_value___real.WR">#REF!</definedName>
    <definedName name="Switch___Alternative_revenue_value___real.WWN">#REF!</definedName>
    <definedName name="Switch___Apply_adjustment_to_post_financeability_items_not_eligible_for_uplift.ADDN1">#REF!</definedName>
    <definedName name="Switch___Apply_adjustment_to_post_financeability_items_not_eligible_for_uplift.ADDN2">#REF!</definedName>
    <definedName name="Switch___Apply_adjustment_to_post_financeability_items_not_eligible_for_uplift.BR">#REF!</definedName>
    <definedName name="Switch___Apply_adjustment_to_post_financeability_items_not_eligible_for_uplift.WN">#REF!</definedName>
    <definedName name="Switch___Apply_adjustment_to_post_financeability_items_not_eligible_for_uplift.WR">#REF!</definedName>
    <definedName name="Switch___Apply_adjustment_to_post_financeability_items_not_eligible_for_uplift.WWN">#REF!</definedName>
    <definedName name="Switch___bank_interest_rate__receivable_">#REF!</definedName>
    <definedName name="Switch___Base_revenue_for_2024_25">#REF!</definedName>
    <definedName name="Switch___bioresources_TDS">#REF!</definedName>
    <definedName name="Switch___Blended_interest_rate">#REF!</definedName>
    <definedName name="Switch___Business__retail_total_allowed_depreciation___real">#REF!</definedName>
    <definedName name="Switch___Business_Advance_Receipts_Weighting___Unmeasured">#REF!</definedName>
    <definedName name="Switch___Business_Measured_income_accrual_Opening_balance____nominal">#REF!</definedName>
    <definedName name="Switch___Business_measured_income_proportion_of_total_Business_income">#REF!</definedName>
    <definedName name="Switch___Business_retail_advance_receipts_creditor_days">#REF!</definedName>
    <definedName name="Switch___Business_retail_average_cost_per_customer_in_Tariff_Band__Welsh_companies____real">#REF!</definedName>
    <definedName name="Switch___Business_retail_capital_expenditure">#REF!</definedName>
    <definedName name="Switch___Business_retail_debtors">#REF!</definedName>
    <definedName name="Switch___Business_retail_margin___Override">#REF!</definedName>
    <definedName name="Switch___Business_retail_measured_advance_receipts">#REF!</definedName>
    <definedName name="Switch___Business_retail_Measured_income_accrual_rate">#REF!</definedName>
    <definedName name="Switch___Business_retail_revenue_adjustment___real">#REF!</definedName>
    <definedName name="Switch___Business_retail_revenue_override___nominal">#REF!</definedName>
    <definedName name="Switch___Business_retail_unmeasured_advance_receipts">#REF!</definedName>
    <definedName name="Switch___Capex_creditor_days">#REF!</definedName>
    <definedName name="Switch___Capital_expenditure___proportion_of_new_capital_expenditure_not_qualifying_for_capital_allowance_deductions">#REF!</definedName>
    <definedName name="Switch___Capital_expenditure___Proportion_of_new_capital_expenditure_qualifying_for_high_level_deduction">#REF!</definedName>
    <definedName name="Switch___Capital_expenditure___proportion_of_new_capital_expenditure_qualifying_for_the_main_rate_pool___control">#REF!</definedName>
    <definedName name="Switch___Capital_expenditure___proportion_of_new_capital_expenditure_qualifying_for_the_special_rate_pool___control">#REF!</definedName>
    <definedName name="Switch___Capital_expenditure___proportion_of_new_capital_expenditure_qualifying_for_the_structures_and_buildings_pool___control">#REF!</definedName>
    <definedName name="Switch___Capital_expenditure_writing_down_allowance_main_rate_pool">#REF!</definedName>
    <definedName name="Switch___Capital_expenditure_writing_down_allowance_special_rate_pool">#REF!</definedName>
    <definedName name="Switch___Capital_expenditure_writing_down_allowance_structures_and_buildings_pool">#REF!</definedName>
    <definedName name="Switch___Cash_and_cash_equivalents_initial_balance___control___nominal">#REF!</definedName>
    <definedName name="Switch___cost_to_serve">#REF!</definedName>
    <definedName name="Switch___Current_tax_liabilities___Appointee_b_f___nominal">#REF!</definedName>
    <definedName name="Switch___Debtors_other">#REF!</definedName>
    <definedName name="Switch___Depreciation_b_f___control___active___nominal">#REF!</definedName>
    <definedName name="Switch___Disallowable_expenditure___Change_in_general_provisions___control">#REF!</definedName>
    <definedName name="Switch___Dividend_creditors_wholesale_retail_split___business_retail___nominal">#REF!</definedName>
    <definedName name="Switch___Dividend_creditors_wholesale_retail_split___Dividend_creditors___residential_retail">#REF!</definedName>
    <definedName name="Switch___Dividend_yield">#REF!</definedName>
    <definedName name="Switch___DPC_and_infrastructure_costs">#REF!</definedName>
    <definedName name="Switch___Finance_lease_depreciation___control___nominal">#REF!</definedName>
    <definedName name="Switch___Fixed_asset_net_book_value_at_31_March___business_retail___nominal">#REF!</definedName>
    <definedName name="Switch___Fixed_asset_net_book_value_at_31_March___residential_retail___nominal">#REF!</definedName>
    <definedName name="Switch___Fixed_assets_b_f___control___active___nominal">#REF!</definedName>
    <definedName name="Switch___HH_Advance_receipts">#REF!</definedName>
    <definedName name="Switch___HH_income_accrual">#REF!</definedName>
    <definedName name="Switch___HH_trade_receivables">#REF!</definedName>
    <definedName name="Switch___Households_connected">#REF!</definedName>
    <definedName name="Switch___Inflation">#REF!</definedName>
    <definedName name="Switch___Innovation_funding">#REF!</definedName>
    <definedName name="Switch___Interest_rate___Business___Active">#REF!</definedName>
    <definedName name="Switch___interest_rate___residential">#REF!</definedName>
    <definedName name="Switch___interest_rate_on_fixed_rate_debt">#REF!</definedName>
    <definedName name="Switch___interest_rate_on_index_linked_debt">#REF!</definedName>
    <definedName name="Switch___Inventories_balance___control___nominal">#REF!</definedName>
    <definedName name="Switch___IRE_totex_adjustment_for_ACICR__Ofwat____Active">#REF!</definedName>
    <definedName name="Switch___Measured_unmeasured_charges">#REF!</definedName>
    <definedName name="Switch___Movement_in_intangible_asset_and_investments_balance__control">#REF!</definedName>
    <definedName name="Switch___Movement_in_other_liabilities___control">#REF!</definedName>
    <definedName name="Switch___Movement_in_provisions___control___nominal.ADDN1">#REF!</definedName>
    <definedName name="Switch___Movement_in_provisions___control___nominal.ADDN2">#REF!</definedName>
    <definedName name="Switch___Movement_in_provisions___control___nominal.BR">#REF!</definedName>
    <definedName name="Switch___Movement_in_provisions___control___nominal.WN">#REF!</definedName>
    <definedName name="Switch___Movement_in_provisions___control___nominal.WR">#REF!</definedName>
    <definedName name="Switch___Movement_in_provisions___control___nominal.WWN">#REF!</definedName>
    <definedName name="Switch___new_capital_expenditure___proportion_of_new_capital_expenditure_qualifying_for_a_full_deduction">#REF!</definedName>
    <definedName name="Switch___Notional_target_gearing___control.ADDN1">#REF!</definedName>
    <definedName name="Switch___Notional_target_gearing___control.ADDN2">#REF!</definedName>
    <definedName name="Switch___Notional_target_gearing___control.BR">#REF!</definedName>
    <definedName name="Switch___Notional_target_gearing___control.WN">#REF!</definedName>
    <definedName name="Switch___Notional_target_gearing___control.WR">#REF!</definedName>
    <definedName name="Switch___Notional_target_gearing___control.WWN">#REF!</definedName>
    <definedName name="Switch___Opening_Called_up_share_capital_balance__control">#REF!</definedName>
    <definedName name="Switch___Opening_Capex_creditors_balance___control___nominal">#REF!</definedName>
    <definedName name="Switch___Opening_Capital_allowance_balance___main_rate_pool___new_capital_expenditure___control___nominal">#REF!</definedName>
    <definedName name="Switch___Opening_Capital_allowance_balance___special_rate_pool___new_capital_expenditure___control___nominal">#REF!</definedName>
    <definedName name="Switch___Opening_Capital_allowance_balance___structures_and_buildings_pool___control___nominal">#REF!</definedName>
    <definedName name="Switch___Opening_debt">#REF!</definedName>
    <definedName name="Switch___opening_deferred_tax_balance___control">#REF!</definedName>
    <definedName name="Switch___Opening_dividend_cashflow_balance">#REF!</definedName>
    <definedName name="Switch___Opening_Dividend_creditors_balance__control">#REF!</definedName>
    <definedName name="Switch___Opening_Intangible_asset_and_investments_balance___control___nominal">#REF!</definedName>
    <definedName name="Switch___Opening_Non_distributable_reserves_balance__control">#REF!</definedName>
    <definedName name="Switch___Opening_Other_creditors_balance___control___nominal">#REF!</definedName>
    <definedName name="Switch___Opening_Other_debtors_balance___control___nominal">#REF!</definedName>
    <definedName name="Switch___Opening_Other_liabilities_balance__control">#REF!</definedName>
    <definedName name="Switch___Opening_Provisions_balance__control">#REF!</definedName>
    <definedName name="Switch___Opening_retained_cash_balance___Business___nominal">#REF!</definedName>
    <definedName name="Switch___Opening_retained_cash_balance___Residential">#REF!</definedName>
    <definedName name="Switch___Opening_retained_earnings_balance___Business___nominal">#REF!</definedName>
    <definedName name="Switch___Opening_retained_earnings_balance___control">#REF!</definedName>
    <definedName name="Switch___Opening_Retirement_benefit_asset____liabilities__balance__control___nominal">#REF!</definedName>
    <definedName name="Switch___opening_tax_loss_balance___wholesale">#REF!</definedName>
    <definedName name="Switch___Opening_Trade_creditors_balance___control___nominal">#REF!</definedName>
    <definedName name="Switch___Opening_Trade_debtors_balance___control___nominal">#REF!</definedName>
    <definedName name="Switch___Ordinary_dividend__overrides_any_other_dividend_approach___post_override____nominal">#REF!</definedName>
    <definedName name="Switch___Ordinary_shares_issued___control___nominal">#REF!</definedName>
    <definedName name="Switch___Other_adjustments_to_taxable_profits___control___nominal">#REF!</definedName>
    <definedName name="Switch___Other_creditors_target_balance___control___nominal">#REF!</definedName>
    <definedName name="Switch___other_debtors_target_balance___control___nominal">#REF!</definedName>
    <definedName name="Switch___Other_non_price_control_income">#REF!</definedName>
    <definedName name="Switch___Other_operating_income">#REF!</definedName>
    <definedName name="Switch___Other_price_control_income">#REF!</definedName>
    <definedName name="Switch___Other_taxable_income___Amortisation_on_grants_and_contributions___control___nominal">#REF!</definedName>
    <definedName name="Switch___Other_taxable_income___Grants_and_contributions_taxable_on_receipt___control___nominal">#REF!</definedName>
    <definedName name="Switch___overdraft_interest_rate">#REF!</definedName>
    <definedName name="Switch___P_L_expenditure_not_allowable_as_a_deduction_from_taxable_trading_profits___control___nominal">#REF!</definedName>
    <definedName name="Switch___P_L_expenditure_relating_to_renewals_not_allowable_as_a_deduction_from_taxable_trading_profits___control___nominal">#REF!</definedName>
    <definedName name="Switch___PAYG">#REF!</definedName>
    <definedName name="Switch___Pension_contributions___control">#REF!</definedName>
    <definedName name="Switch___Pension_contributions___Retail">#REF!</definedName>
    <definedName name="Switch___Pension_deficit_repair_allowance___Wholesale">#REF!</definedName>
    <definedName name="Switch___Percentage_earnings_distributed_as_dividends">#REF!</definedName>
    <definedName name="Switch___Post_financeability_adjustments_eligible_for_tax_uplift">#REF!</definedName>
    <definedName name="Switch___Post_financeability_adjustments_not_eligible_for_tax_uplift">#REF!</definedName>
    <definedName name="Switch___Prior_period_company_residential_apportionment">#REF!</definedName>
    <definedName name="Switch___Proportion_of_capitalised_revenue_expenditure__infra___non_infra_">#REF!</definedName>
    <definedName name="Switch___Proportion_of_RPI_ILD">#REF!</definedName>
    <definedName name="Switch___proportion_of_taxable_profits_available_for_tax_loss_utilisation">#REF!</definedName>
    <definedName name="Switch___QAA_reward__penalty_">#REF!</definedName>
    <definedName name="Switch___RCV_Opening_balances_switch">#REF!</definedName>
    <definedName name="Switch___re_profiled_revenues_active_switch___Wholesale_control">#REF!</definedName>
    <definedName name="Switch___real_dividend_growth">#REF!</definedName>
    <definedName name="Switch___Reprofiling">#REF!</definedName>
    <definedName name="Switch___Residential_average_debtor_days">#REF!</definedName>
    <definedName name="Switch___Residential_net_margin">#REF!</definedName>
    <definedName name="Switch___Residential_Retail_allowed_depreciation">#REF!</definedName>
    <definedName name="Switch___Residential_retail_capital_expenditure">#REF!</definedName>
    <definedName name="Switch___Residential_retail_revenue_adjustment">#REF!</definedName>
    <definedName name="Switch___Retail___Corporation_tax_creditor_b_f___nominal">#REF!</definedName>
    <definedName name="Switch___Retail___Retail_creditor_months__Payment_terms___Business_retail_pays_wholesaler_in_arrears__advance_">#REF!</definedName>
    <definedName name="Switch___Retail_Costs">#REF!</definedName>
    <definedName name="Switch___Retail_creditor_months">#REF!</definedName>
    <definedName name="Switch___Retirement_benefit_asset____liability__balance___Retail___nominal">#REF!</definedName>
    <definedName name="Switch___Revenue_override.ADDN1">#REF!</definedName>
    <definedName name="Switch___Revenue_override.ADDN2">#REF!</definedName>
    <definedName name="Switch___Revenue_override.BR">#REF!</definedName>
    <definedName name="Switch___Revenue_override.WN">#REF!</definedName>
    <definedName name="Switch___Revenue_override.WR">#REF!</definedName>
    <definedName name="Switch___Revenue_override.WWN">#REF!</definedName>
    <definedName name="Switch___RPI_CPIH_wedge_for_RPI_ILD_indexation_rate">#REF!</definedName>
    <definedName name="Switch___Run_off_rate_for_Post_2025_RCV">#REF!</definedName>
    <definedName name="Switch___Run_off_rate_Pre_2025_RCV">#REF!</definedName>
    <definedName name="Switch___Tariff_band___net_margin_percentage">#REF!</definedName>
    <definedName name="Switch___Tariff_band___number_of_customers.1">#REF!</definedName>
    <definedName name="Switch___Tariff_band___number_of_customers.2">#REF!</definedName>
    <definedName name="Switch___Tariff_band___number_of_customers.3">#REF!</definedName>
    <definedName name="Switch___Tariff_band___wholesale_charge.1">#REF!</definedName>
    <definedName name="Switch___Tariff_band___wholesale_charge.2">#REF!</definedName>
    <definedName name="Switch___Tariff_band___wholesale_charge.3">#REF!</definedName>
    <definedName name="Switch___tax_cashflow_initial_balance">#REF!</definedName>
    <definedName name="Switch___Tax_liabilities___control___nominal">#REF!</definedName>
    <definedName name="Switch___Tax_loss_allowance___nominal">#REF!</definedName>
    <definedName name="Switch___Tax_rate">#REF!</definedName>
    <definedName name="Switch___Totex">#REF!</definedName>
    <definedName name="Switch___Trade_and_other_payables___Retail_other_payables">#REF!</definedName>
    <definedName name="Switch___Trade_and_other_payables___Retail_trade_payables">#REF!</definedName>
    <definedName name="Switch___Trade_and_other_payables___Wholesale_creditors___business_retail___nominal">#REF!</definedName>
    <definedName name="Switch___Trade_and_other_payables___Wholesale_creditors___residential_retail">#REF!</definedName>
    <definedName name="Switch___WACC">#REF!</definedName>
    <definedName name="Switch___Water_efficiency_funding">#REF!</definedName>
    <definedName name="Switch___Wholesale___Trade_creditor_days___control">#REF!</definedName>
    <definedName name="Switch___Wholesale_and_retail_line_item_split___actual_company_structure___Retained_profits___residential_retail">#REF!</definedName>
    <definedName name="Switch___Wholesale_and_retail_line_item_split___Capex_creditor___business_retail___nominal">#REF!</definedName>
    <definedName name="Switch___Wholesale_and_retail_line_item_split___capex_creditors___residential_retail___nominal">#REF!</definedName>
    <definedName name="Switch___Wholesale_DB_pension_cash_excess_over_charge___real___control">#REF!</definedName>
    <definedName name="Switch___Wholesale_fixed_asset_life__post_override____control">#REF!</definedName>
    <definedName name="SWTBPinputs" localSheetId="1">#REF!</definedName>
    <definedName name="SWTBPinputs" localSheetId="0">#REF!</definedName>
    <definedName name="SWTBPinputs">#REF!</definedName>
    <definedName name="SWTBPtrans" localSheetId="1">#REF!</definedName>
    <definedName name="SWTBPtrans" localSheetId="0">#REF!</definedName>
    <definedName name="SWTBPtrans">#REF!</definedName>
    <definedName name="SWTtransition" localSheetId="1">#REF!</definedName>
    <definedName name="SWTtransition" localSheetId="0">#REF!</definedName>
    <definedName name="SWTtransition" localSheetId="3">#REF!</definedName>
    <definedName name="SWTtransition" localSheetId="9">#REF!</definedName>
    <definedName name="SWTtransition">#REF!</definedName>
    <definedName name="Table3.4" localSheetId="1" hidden="1">{"CHARGE",#N/A,FALSE,"401C11"}</definedName>
    <definedName name="Table3.4" localSheetId="2" hidden="1">{"CHARGE",#N/A,FALSE,"401C11"}</definedName>
    <definedName name="Table3.4" localSheetId="8" hidden="1">{"CHARGE",#N/A,FALSE,"401C11"}</definedName>
    <definedName name="Table3.4" localSheetId="7" hidden="1">{"CHARGE",#N/A,FALSE,"401C11"}</definedName>
    <definedName name="Table3.4" localSheetId="0" hidden="1">{"CHARGE",#N/A,FALSE,"401C11"}</definedName>
    <definedName name="Table3.4" localSheetId="11" hidden="1">{"CHARGE",#N/A,FALSE,"401C11"}</definedName>
    <definedName name="Table3.4" localSheetId="3" hidden="1">{"CHARGE",#N/A,FALSE,"401C11"}</definedName>
    <definedName name="Table3.4" localSheetId="6" hidden="1">{"CHARGE",#N/A,FALSE,"401C11"}</definedName>
    <definedName name="Table3.4" localSheetId="10" hidden="1">{"CHARGE",#N/A,FALSE,"401C11"}</definedName>
    <definedName name="Table3.4" localSheetId="9" hidden="1">{"CHARGE",#N/A,FALSE,"401C11"}</definedName>
    <definedName name="Table3.4" hidden="1">{"CHARGE",#N/A,FALSE,"401C11"}</definedName>
    <definedName name="Target_level_of_ILD___nominal.ADDN1">#REF!</definedName>
    <definedName name="Target_level_of_ILD___nominal.ADDN2">#REF!</definedName>
    <definedName name="Target_level_of_ILD___nominal.BR">#REF!</definedName>
    <definedName name="Target_level_of_ILD___nominal.WN">#REF!</definedName>
    <definedName name="Target_level_of_ILD___nominal.WR">#REF!</definedName>
    <definedName name="Target_level_of_ILD___nominal.WWN">#REF!</definedName>
    <definedName name="Tariff_Band___Business_retail_average_cost_per_customer_inc_DPC__Welsh_companies____nominal.1">#REF!</definedName>
    <definedName name="Tariff_Band___Business_retail_average_cost_per_customer_inc_DPC__Welsh_companies____nominal.2">#REF!</definedName>
    <definedName name="Tariff_Band___Business_retail_average_cost_per_customer_inc_DPC__Welsh_companies____nominal.3">#REF!</definedName>
    <definedName name="Tariff_Band___Business_retail_average_cost_per_customer_inc_DPC__Welsh_companies____real.1">#REF!</definedName>
    <definedName name="Tariff_Band___Business_retail_average_cost_per_customer_inc_DPC__Welsh_companies____real.2">#REF!</definedName>
    <definedName name="Tariff_Band___Business_retail_average_cost_per_customer_inc_DPC__Welsh_companies____real.3">#REF!</definedName>
    <definedName name="Tariff_Band___Retail_cost_per_customer___nominal.1">#REF!</definedName>
    <definedName name="Tariff_Band___Retail_cost_per_customer___nominal.2">#REF!</definedName>
    <definedName name="Tariff_Band___Retail_cost_per_customer___nominal.3">#REF!</definedName>
    <definedName name="Tariff_Band___Retail_cost_per_customer_inc_DPC___business_retail_revenue_adjustment___nominal.1">#REF!</definedName>
    <definedName name="Tariff_Band___Retail_cost_per_customer_inc_DPC___business_retail_revenue_adjustment___nominal.2">#REF!</definedName>
    <definedName name="Tariff_Band___Retail_cost_per_customer_inc_DPC___business_retail_revenue_adjustment___nominal.3">#REF!</definedName>
    <definedName name="Tariff_Band___Retail_cost_per_customer_inc_DPC___business_retail_revenue_adjustment___real.1">#REF!</definedName>
    <definedName name="Tariff_Band___Retail_cost_per_customer_inc_DPC___business_retail_revenue_adjustment___real.2">#REF!</definedName>
    <definedName name="Tariff_Band___Retail_cost_per_customer_inc_DPC___business_retail_revenue_adjustment___real.3">#REF!</definedName>
    <definedName name="Tariff_band___wholesale_charge___nominal.1">#REF!</definedName>
    <definedName name="Tariff_band___wholesale_charge___nominal.2">#REF!</definedName>
    <definedName name="Tariff_band___wholesale_charge___nominal.3">#REF!</definedName>
    <definedName name="Tariff_band___wholesale_charge_proportion.1">#REF!</definedName>
    <definedName name="Tariff_band___wholesale_charge_proportion.2">#REF!</definedName>
    <definedName name="Tariff_band___wholesale_charge_proportion.3">#REF!</definedName>
    <definedName name="Tax___real___ADDN1">#REF!</definedName>
    <definedName name="Tax___real___ADDN2">#REF!</definedName>
    <definedName name="Tax___real___BR">#REF!</definedName>
    <definedName name="Tax___real___WN">#REF!</definedName>
    <definedName name="Tax___real___WR">#REF!</definedName>
    <definedName name="Tax___real___WWN">#REF!</definedName>
    <definedName name="Tax_by_tariff_band_check">#REF!</definedName>
    <definedName name="Tax_by_tariff_band_check_calc">#REF!</definedName>
    <definedName name="Tax_by_tariff_band_check_overall">#REF!</definedName>
    <definedName name="Tax_cash_balance_for_post_financeability_revenue___nominal.ADDN1">#REF!</definedName>
    <definedName name="Tax_cash_balance_for_post_financeability_revenue___nominal.ADDN1.BEG">#REF!</definedName>
    <definedName name="Tax_cash_balance_for_post_financeability_revenue___nominal.ADDN2">#REF!</definedName>
    <definedName name="Tax_cash_balance_for_post_financeability_revenue___nominal.ADDN2.BEG">#REF!</definedName>
    <definedName name="Tax_cash_balance_for_post_financeability_revenue___nominal.BR">#REF!</definedName>
    <definedName name="Tax_cash_balance_for_post_financeability_revenue___nominal.BR.BEG">#REF!</definedName>
    <definedName name="Tax_cash_balance_for_post_financeability_revenue___nominal.WN">#REF!</definedName>
    <definedName name="Tax_cash_balance_for_post_financeability_revenue___nominal.WN.BEG">#REF!</definedName>
    <definedName name="Tax_cash_balance_for_post_financeability_revenue___nominal.WR">#REF!</definedName>
    <definedName name="Tax_cash_balance_for_post_financeability_revenue___nominal.WR.BEG">#REF!</definedName>
    <definedName name="Tax_cash_balance_for_post_financeability_revenue___nominal.WWN">#REF!</definedName>
    <definedName name="Tax_cash_balance_for_post_financeability_revenue___nominal.WWN.BEG">#REF!</definedName>
    <definedName name="tax_cashflow_balance___wholesale___nominal.ADDN1">#REF!</definedName>
    <definedName name="tax_cashflow_balance___wholesale___nominal.ADDN1.BEG">#REF!</definedName>
    <definedName name="tax_cashflow_balance___wholesale___nominal.ADDN2">#REF!</definedName>
    <definedName name="tax_cashflow_balance___wholesale___nominal.ADDN2.BEG">#REF!</definedName>
    <definedName name="tax_cashflow_balance___wholesale___nominal.BR">#REF!</definedName>
    <definedName name="tax_cashflow_balance___wholesale___nominal.BR.BEG">#REF!</definedName>
    <definedName name="tax_cashflow_balance___wholesale___nominal.WN">#REF!</definedName>
    <definedName name="tax_cashflow_balance___wholesale___nominal.WN.BEG">#REF!</definedName>
    <definedName name="tax_cashflow_balance___wholesale___nominal.WR">#REF!</definedName>
    <definedName name="tax_cashflow_balance___wholesale___nominal.WR.BEG">#REF!</definedName>
    <definedName name="tax_cashflow_balance___wholesale___nominal.WWN">#REF!</definedName>
    <definedName name="tax_cashflow_balance___wholesale___nominal.WWN.BEG">#REF!</definedName>
    <definedName name="Tax_creditor_balance___Business___nominal">#REF!</definedName>
    <definedName name="Tax_creditor_balance___Business___nominal.BEG">#REF!</definedName>
    <definedName name="Tax_creditor_balance___Residential___nominal">#REF!</definedName>
    <definedName name="Tax_creditor_balance___Residential___nominal.BEG">#REF!</definedName>
    <definedName name="Tax_creditor_balance___Retail___nominal">#REF!</definedName>
    <definedName name="Tax_due_prior_to_apportionment___nominal.ADDN1">#REF!</definedName>
    <definedName name="Tax_due_prior_to_apportionment___nominal.ADDN2">#REF!</definedName>
    <definedName name="Tax_due_prior_to_apportionment___nominal.BR">#REF!</definedName>
    <definedName name="Tax_due_prior_to_apportionment___nominal.WN">#REF!</definedName>
    <definedName name="Tax_due_prior_to_apportionment___nominal.WR">#REF!</definedName>
    <definedName name="Tax_due_prior_to_apportionment___nominal.WWN">#REF!</definedName>
    <definedName name="Tax_due_prior_to_apportionment___post_financeability___nominal.ADDN1">#REF!</definedName>
    <definedName name="Tax_due_prior_to_apportionment___post_financeability___nominal.ADDN2">#REF!</definedName>
    <definedName name="Tax_due_prior_to_apportionment___post_financeability___nominal.BR">#REF!</definedName>
    <definedName name="Tax_due_prior_to_apportionment___post_financeability___nominal.WN">#REF!</definedName>
    <definedName name="Tax_due_prior_to_apportionment___post_financeability___nominal.WR">#REF!</definedName>
    <definedName name="Tax_due_prior_to_apportionment___post_financeability___nominal.WWN">#REF!</definedName>
    <definedName name="Tax_interest___control___nominal.ADDN1">#REF!</definedName>
    <definedName name="Tax_interest___control___nominal.ADDN2">#REF!</definedName>
    <definedName name="Tax_interest___control___nominal.BR">#REF!</definedName>
    <definedName name="Tax_interest___control___nominal.WN">#REF!</definedName>
    <definedName name="Tax_interest___control___nominal.WR">#REF!</definedName>
    <definedName name="Tax_interest___control___nominal.WWN">#REF!</definedName>
    <definedName name="Tax_loss_balance___control___nominal.ADDN1">#REF!</definedName>
    <definedName name="Tax_loss_balance___control___nominal.ADDN1.BEG">#REF!</definedName>
    <definedName name="Tax_loss_balance___control___nominal.ADDN2">#REF!</definedName>
    <definedName name="Tax_loss_balance___control___nominal.ADDN2.BEG">#REF!</definedName>
    <definedName name="Tax_loss_balance___control___nominal.BR">#REF!</definedName>
    <definedName name="Tax_loss_balance___control___nominal.BR.BEG">#REF!</definedName>
    <definedName name="Tax_loss_balance___control___nominal.WN">#REF!</definedName>
    <definedName name="Tax_loss_balance___control___nominal.WN.BEG">#REF!</definedName>
    <definedName name="Tax_loss_balance___control___nominal.WR">#REF!</definedName>
    <definedName name="Tax_loss_balance___control___nominal.WR.BEG">#REF!</definedName>
    <definedName name="Tax_loss_balance___control___nominal.WWN">#REF!</definedName>
    <definedName name="Tax_loss_balance___control___nominal.WWN.BEG">#REF!</definedName>
    <definedName name="Tax_loss_balance___post_financeability___wholesale___nominal.ADDN1">#REF!</definedName>
    <definedName name="Tax_loss_balance___post_financeability___wholesale___nominal.ADDN1.BEG">#REF!</definedName>
    <definedName name="Tax_loss_balance___post_financeability___wholesale___nominal.ADDN2">#REF!</definedName>
    <definedName name="Tax_loss_balance___post_financeability___wholesale___nominal.ADDN2.BEG">#REF!</definedName>
    <definedName name="Tax_loss_balance___post_financeability___wholesale___nominal.BR">#REF!</definedName>
    <definedName name="Tax_loss_balance___post_financeability___wholesale___nominal.BR.BEG">#REF!</definedName>
    <definedName name="Tax_loss_balance___post_financeability___wholesale___nominal.WN">#REF!</definedName>
    <definedName name="Tax_loss_balance___post_financeability___wholesale___nominal.WN.BEG">#REF!</definedName>
    <definedName name="Tax_loss_balance___post_financeability___wholesale___nominal.WR">#REF!</definedName>
    <definedName name="Tax_loss_balance___post_financeability___wholesale___nominal.WR.BEG">#REF!</definedName>
    <definedName name="Tax_loss_balance___post_financeability___wholesale___nominal.WWN">#REF!</definedName>
    <definedName name="Tax_loss_balance___post_financeability___wholesale___nominal.WWN.BEG">#REF!</definedName>
    <definedName name="Tax_loss_balance___post_financeability___wholesale_total___nominal">#REF!</definedName>
    <definedName name="Tax_loss_balance___wholesale_total___nominal">#REF!</definedName>
    <definedName name="Tax_loss_in_year___control___nominal.ADDN1">#REF!</definedName>
    <definedName name="Tax_loss_in_year___control___nominal.ADDN2">#REF!</definedName>
    <definedName name="Tax_loss_in_year___control___nominal.BR">#REF!</definedName>
    <definedName name="Tax_loss_in_year___control___nominal.WN">#REF!</definedName>
    <definedName name="Tax_loss_in_year___control___nominal.WR">#REF!</definedName>
    <definedName name="Tax_loss_in_year___control___nominal.WWN">#REF!</definedName>
    <definedName name="Tax_loss_in_year___post_financeability___wholesale___nominal.ADDN1">#REF!</definedName>
    <definedName name="Tax_loss_in_year___post_financeability___wholesale___nominal.ADDN2">#REF!</definedName>
    <definedName name="Tax_loss_in_year___post_financeability___wholesale___nominal.BR">#REF!</definedName>
    <definedName name="Tax_loss_in_year___post_financeability___wholesale___nominal.WN">#REF!</definedName>
    <definedName name="Tax_loss_in_year___post_financeability___wholesale___nominal.WR">#REF!</definedName>
    <definedName name="Tax_loss_in_year___post_financeability___wholesale___nominal.WWN">#REF!</definedName>
    <definedName name="Tax_loss_in_year___wholesale___nominal">#REF!</definedName>
    <definedName name="Tax_loss_in_year___wholesale___nominal_POS">#REF!</definedName>
    <definedName name="Tax_loss_in_year___wholesale___post_financeability___nominal">#REF!</definedName>
    <definedName name="Tax_loss_in_year___wholesale___post_financeability___nominal_POS">#REF!</definedName>
    <definedName name="Tax_loss_in_year___wholesale_total___nominal">#REF!</definedName>
    <definedName name="Tax_loss_in_year___wholesale_total___post_financeability___nominal">#REF!</definedName>
    <definedName name="Tax_loss_in_year_after_apportioned_profits___post_financeability___wholesale___nominal.ADDN1">#REF!</definedName>
    <definedName name="Tax_loss_in_year_after_apportioned_profits___post_financeability___wholesale___nominal.ADDN2">#REF!</definedName>
    <definedName name="Tax_loss_in_year_after_apportioned_profits___post_financeability___wholesale___nominal.BR">#REF!</definedName>
    <definedName name="Tax_loss_in_year_after_apportioned_profits___post_financeability___wholesale___nominal.WN">#REF!</definedName>
    <definedName name="Tax_loss_in_year_after_apportioned_profits___post_financeability___wholesale___nominal.WR">#REF!</definedName>
    <definedName name="Tax_loss_in_year_after_apportioned_profits___post_financeability___wholesale___nominal.WWN">#REF!</definedName>
    <definedName name="Tax_loss_in_year_after_apportioned_profits___wholesale___nominal.ADDN1">#REF!</definedName>
    <definedName name="Tax_loss_in_year_after_apportioned_profits___wholesale___nominal.ADDN2">#REF!</definedName>
    <definedName name="Tax_loss_in_year_after_apportioned_profits___wholesale___nominal.BR">#REF!</definedName>
    <definedName name="Tax_loss_in_year_after_apportioned_profits___wholesale___nominal.WN">#REF!</definedName>
    <definedName name="Tax_loss_in_year_after_apportioned_profits___wholesale___nominal.WR">#REF!</definedName>
    <definedName name="Tax_loss_in_year_after_apportioned_profits___wholesale___nominal.WWN">#REF!</definedName>
    <definedName name="Tax_loss_utilisation___wholesale___nominal">#REF!</definedName>
    <definedName name="Tax_loss_utilisation___wholesale___post_financeability___nominal">#REF!</definedName>
    <definedName name="Tax_losses_available_for_utilisation____post_financeability___nominal.ADDN1">#REF!</definedName>
    <definedName name="Tax_losses_available_for_utilisation____post_financeability___nominal.ADDN2">#REF!</definedName>
    <definedName name="Tax_losses_available_for_utilisation____post_financeability___nominal.BR">#REF!</definedName>
    <definedName name="Tax_losses_available_for_utilisation____post_financeability___nominal.WN">#REF!</definedName>
    <definedName name="Tax_losses_available_for_utilisation____post_financeability___nominal.WR">#REF!</definedName>
    <definedName name="Tax_losses_available_for_utilisation____post_financeability___nominal.WWN">#REF!</definedName>
    <definedName name="Tax_losses_available_for_utilisation___nominal.ADDN1">#REF!</definedName>
    <definedName name="Tax_losses_available_for_utilisation___nominal.ADDN2">#REF!</definedName>
    <definedName name="Tax_losses_available_for_utilisation___nominal.BR">#REF!</definedName>
    <definedName name="Tax_losses_available_for_utilisation___nominal.WN">#REF!</definedName>
    <definedName name="Tax_losses_available_for_utilisation___nominal.WR">#REF!</definedName>
    <definedName name="Tax_losses_available_for_utilisation___nominal.WWN">#REF!</definedName>
    <definedName name="Tax_on_retail_post_financeability_adjustments___nominal">#REF!</definedName>
    <definedName name="Tax_paid___Appointee___nominal">#REF!</definedName>
    <definedName name="Tax_paid___Appointee___nominal.NEG">#REF!</definedName>
    <definedName name="Tax_paid___control___nominal.ADDN1">#REF!</definedName>
    <definedName name="Tax_paid___control___nominal.ADDN1.NEG">#REF!</definedName>
    <definedName name="Tax_paid___control___nominal.ADDN2">#REF!</definedName>
    <definedName name="Tax_paid___control___nominal.ADDN2.NEG">#REF!</definedName>
    <definedName name="Tax_paid___control___nominal.BR">#REF!</definedName>
    <definedName name="Tax_paid___control___nominal.BR.NEG">#REF!</definedName>
    <definedName name="Tax_paid___control___nominal.WN">#REF!</definedName>
    <definedName name="Tax_paid___control___nominal.WN.NEG">#REF!</definedName>
    <definedName name="Tax_paid___control___nominal.WR">#REF!</definedName>
    <definedName name="Tax_paid___control___nominal.WR.NEG">#REF!</definedName>
    <definedName name="Tax_paid___control___nominal.WWN">#REF!</definedName>
    <definedName name="Tax_paid___control___nominal.WWN.NEG">#REF!</definedName>
    <definedName name="Tax_paid___control___real.ADDN1">#REF!</definedName>
    <definedName name="Tax_paid___control___real.ADDN2">#REF!</definedName>
    <definedName name="Tax_paid___control___real.BR">#REF!</definedName>
    <definedName name="Tax_paid___control___real.WN">#REF!</definedName>
    <definedName name="Tax_paid___control___real.WR">#REF!</definedName>
    <definedName name="Tax_paid___control___real.WWN">#REF!</definedName>
    <definedName name="Tax_paid___post_financeability___control___nominal.ADDN1">#REF!</definedName>
    <definedName name="Tax_paid___post_financeability___control___nominal.ADDN2">#REF!</definedName>
    <definedName name="Tax_paid___post_financeability___control___nominal.BR">#REF!</definedName>
    <definedName name="Tax_paid___post_financeability___control___nominal.WN">#REF!</definedName>
    <definedName name="Tax_paid___post_financeability___control___nominal.WR">#REF!</definedName>
    <definedName name="Tax_paid___post_financeability___control___nominal.WWN">#REF!</definedName>
    <definedName name="Tax_paid___post_financeability___control___real.ADDN1">#REF!</definedName>
    <definedName name="Tax_paid___post_financeability___control___real.ADDN2">#REF!</definedName>
    <definedName name="Tax_paid___post_financeability___control___real.BR">#REF!</definedName>
    <definedName name="Tax_paid___post_financeability___control___real.WN">#REF!</definedName>
    <definedName name="Tax_paid___post_financeability___control___real.WR">#REF!</definedName>
    <definedName name="Tax_paid___post_financeability___control___real.WWN">#REF!</definedName>
    <definedName name="Tax_paid___Retail___nominal">#REF!</definedName>
    <definedName name="Tax_paid___Retail___nominal.NEG">#REF!</definedName>
    <definedName name="Tax_paid___Wholesale___nominal">#REF!</definedName>
    <definedName name="Tax_paid___Wholesale___nominal.NEG">#REF!</definedName>
    <definedName name="Tax_paid__control.ADDN1">#REF!</definedName>
    <definedName name="Tax_paid__control.ADDN1.NEG">#REF!</definedName>
    <definedName name="Tax_paid__control.ADDN2">#REF!</definedName>
    <definedName name="Tax_paid__control.ADDN2.NEG">#REF!</definedName>
    <definedName name="Tax_paid__control.BR">#REF!</definedName>
    <definedName name="Tax_paid__control.BR.NEG">#REF!</definedName>
    <definedName name="Tax_paid__control.WN">#REF!</definedName>
    <definedName name="Tax_paid__control.WN.NEG">#REF!</definedName>
    <definedName name="Tax_paid__control.WR">#REF!</definedName>
    <definedName name="Tax_paid__control.WR.NEG">#REF!</definedName>
    <definedName name="Tax_paid__control.WWN">#REF!</definedName>
    <definedName name="Tax_paid__control.WWN.NEG">#REF!</definedName>
    <definedName name="Tax_profit_in_year___wholesale___nominal">#REF!</definedName>
    <definedName name="Tax_profit_in_year___wholesale___post_financeability___nominal">#REF!</definedName>
    <definedName name="Tax_revenue_associated_with_post_financeability___nominal.ADDN1">#REF!</definedName>
    <definedName name="Tax_revenue_associated_with_post_financeability___nominal.ADDN2">#REF!</definedName>
    <definedName name="Tax_revenue_associated_with_post_financeability___nominal.BR">#REF!</definedName>
    <definedName name="Tax_revenue_associated_with_post_financeability___nominal.WN">#REF!</definedName>
    <definedName name="Tax_revenue_associated_with_post_financeability___nominal.WR">#REF!</definedName>
    <definedName name="Tax_revenue_associated_with_post_financeability___nominal.WWN">#REF!</definedName>
    <definedName name="Tax_revenue_associated_with_post_financeability___wholesale___nominal">#REF!</definedName>
    <definedName name="Taxable_profit___loss____control___nominal.ADDN1">#REF!</definedName>
    <definedName name="Taxable_profit___loss____control___nominal.ADDN2">#REF!</definedName>
    <definedName name="Taxable_profit___loss____control___nominal.BR">#REF!</definedName>
    <definedName name="Taxable_profit___loss____control___nominal.WN">#REF!</definedName>
    <definedName name="Taxable_profit___loss____control___nominal.WR">#REF!</definedName>
    <definedName name="Taxable_profit___loss____control___nominal.WWN">#REF!</definedName>
    <definedName name="Taxable_profit___loss____nominal">#REF!</definedName>
    <definedName name="Taxable_profit___loss____post_financeability___control___nominal.ADDN1">#REF!</definedName>
    <definedName name="Taxable_profit___loss____post_financeability___control___nominal.ADDN2">#REF!</definedName>
    <definedName name="Taxable_profit___loss____post_financeability___control___nominal.BR">#REF!</definedName>
    <definedName name="Taxable_profit___loss____post_financeability___control___nominal.WN">#REF!</definedName>
    <definedName name="Taxable_profit___loss____post_financeability___control___nominal.WR">#REF!</definedName>
    <definedName name="Taxable_profit___loss____post_financeability___control___nominal.WWN">#REF!</definedName>
    <definedName name="Taxable_profit___loss____post_financeability___nominal">#REF!</definedName>
    <definedName name="Taxable_profit___loss____Wholesale___nominal">#REF!</definedName>
    <definedName name="Taxable_profit___loss____Wholesale___post_financeability___nominal">#REF!</definedName>
    <definedName name="Taxable_profit__loss____nominal.ADDN1">#REF!</definedName>
    <definedName name="Taxable_profit__loss____nominal.ADDN2">#REF!</definedName>
    <definedName name="Taxable_profit__loss____nominal.BR">#REF!</definedName>
    <definedName name="Taxable_profit__loss____nominal.WN">#REF!</definedName>
    <definedName name="Taxable_profit__loss____nominal.WR">#REF!</definedName>
    <definedName name="Taxable_profit__loss____nominal.WWN">#REF!</definedName>
    <definedName name="Taxable_profit__loss____post_financeability___nominal.ADDN1">#REF!</definedName>
    <definedName name="Taxable_profit__loss____post_financeability___nominal.ADDN2">#REF!</definedName>
    <definedName name="Taxable_profit__loss____post_financeability___nominal.BR">#REF!</definedName>
    <definedName name="Taxable_profit__loss____post_financeability___nominal.WN">#REF!</definedName>
    <definedName name="Taxable_profit__loss____post_financeability___nominal.WR">#REF!</definedName>
    <definedName name="Taxable_profit__loss____post_financeability___nominal.WWN">#REF!</definedName>
    <definedName name="Taxable_profit_after_offset_of_taxable_losses___wholesale___nominal">#REF!</definedName>
    <definedName name="Taxable_profit_after_offset_of_taxable_losses___wholesale___post_financeability___nominal">#REF!</definedName>
    <definedName name="Test23" localSheetId="1" hidden="1">{"NET",#N/A,FALSE,"401C11"}</definedName>
    <definedName name="Test23" localSheetId="2" hidden="1">{"NET",#N/A,FALSE,"401C11"}</definedName>
    <definedName name="Test23" localSheetId="8" hidden="1">{"NET",#N/A,FALSE,"401C11"}</definedName>
    <definedName name="Test23" localSheetId="7" hidden="1">{"NET",#N/A,FALSE,"401C11"}</definedName>
    <definedName name="Test23" localSheetId="0" hidden="1">{"NET",#N/A,FALSE,"401C11"}</definedName>
    <definedName name="Test23" localSheetId="11" hidden="1">{"NET",#N/A,FALSE,"401C11"}</definedName>
    <definedName name="Test23" localSheetId="3" hidden="1">{"NET",#N/A,FALSE,"401C11"}</definedName>
    <definedName name="Test23" localSheetId="6" hidden="1">{"NET",#N/A,FALSE,"401C11"}</definedName>
    <definedName name="Test23" localSheetId="10" hidden="1">{"NET",#N/A,FALSE,"401C11"}</definedName>
    <definedName name="Test23" localSheetId="9" hidden="1">{"NET",#N/A,FALSE,"401C11"}</definedName>
    <definedName name="Test23" hidden="1">{"NET",#N/A,FALSE,"401C11"}</definedName>
    <definedName name="Third_party___principal_service_revenues___nominal.ADDN1">#REF!</definedName>
    <definedName name="Third_party___principal_service_revenues___nominal.ADDN2">#REF!</definedName>
    <definedName name="Third_party___principal_service_revenues___nominal.BR">#REF!</definedName>
    <definedName name="Third_party___principal_service_revenues___nominal.WN">#REF!</definedName>
    <definedName name="Third_party___principal_service_revenues___nominal.WR">#REF!</definedName>
    <definedName name="Third_party___principal_service_revenues___nominal.WWN">#REF!</definedName>
    <definedName name="Third_party_and_principal_service_revenues___nominal.ADDN1">#REF!</definedName>
    <definedName name="Third_party_and_principal_service_revenues___nominal.ADDN2">#REF!</definedName>
    <definedName name="Third_party_and_principal_service_revenues___nominal.BR">#REF!</definedName>
    <definedName name="Third_party_and_principal_service_revenues___nominal.WN">#REF!</definedName>
    <definedName name="Third_party_and_principal_service_revenues___nominal.WR">#REF!</definedName>
    <definedName name="Third_party_and_principal_service_revenues___nominal.WWN">#REF!</definedName>
    <definedName name="Third_party_and_principal_service_revenues___real.ADDN1">#REF!</definedName>
    <definedName name="Third_party_and_principal_service_revenues___real.ADDN2">#REF!</definedName>
    <definedName name="Third_party_and_principal_service_revenues___real.BR">#REF!</definedName>
    <definedName name="Third_party_and_principal_service_revenues___real.WN">#REF!</definedName>
    <definedName name="Third_party_and_principal_service_revenues___real.WR">#REF!</definedName>
    <definedName name="Third_party_and_principal_service_revenues___real.WWN">#REF!</definedName>
    <definedName name="Third_party_and_principal_service_revenues___real___ADDN1">#REF!</definedName>
    <definedName name="Third_party_and_principal_service_revenues___real___ADDN2">#REF!</definedName>
    <definedName name="Third_party_and_principal_service_revenues___real___BR">#REF!</definedName>
    <definedName name="Third_party_and_principal_service_revenues___real___WN">#REF!</definedName>
    <definedName name="Third_party_and_principal_service_revenues___real___WR">#REF!</definedName>
    <definedName name="Third_party_and_principal_service_revenues___real___WWN">#REF!</definedName>
    <definedName name="Thousands">#REF!</definedName>
    <definedName name="Thousands_in_a_million">#REF!</definedName>
    <definedName name="time" localSheetId="1">#REF!</definedName>
    <definedName name="time" localSheetId="0">#REF!</definedName>
    <definedName name="time">#REF!</definedName>
    <definedName name="Timeline_label">#REF!</definedName>
    <definedName name="TimeRow">#REF!</definedName>
    <definedName name="TMSBPinputs" localSheetId="1">#REF!</definedName>
    <definedName name="TMSBPinputs" localSheetId="0">#REF!</definedName>
    <definedName name="TMSBPinputs">#REF!</definedName>
    <definedName name="TMSBPtrans" localSheetId="1">#REF!</definedName>
    <definedName name="TMSBPtrans" localSheetId="0">#REF!</definedName>
    <definedName name="TMSBPtrans">#REF!</definedName>
    <definedName name="TMStransition" localSheetId="1">#REF!</definedName>
    <definedName name="TMStransition" localSheetId="0">#REF!</definedName>
    <definedName name="TMStransition" localSheetId="3">#REF!</definedName>
    <definedName name="TMStransition" localSheetId="9">#REF!</definedName>
    <definedName name="TMStransition">#REF!</definedName>
    <definedName name="TOCFirstLine">#REF!</definedName>
    <definedName name="TOCobxActive_inputs">#REF!</definedName>
    <definedName name="TOCobxActive_inputs.Bioresources">#REF!</definedName>
    <definedName name="TOCobxActive_inputs.Business_retail">#REF!</definedName>
    <definedName name="TOCobxActive_inputs.Business_retail.Advance_receipts">#REF!</definedName>
    <definedName name="TOCobxActive_inputs.Business_retail.Charges">#REF!</definedName>
    <definedName name="TOCobxActive_inputs.Business_retail.Debt">#REF!</definedName>
    <definedName name="TOCobxActive_inputs.Business_retail.Dividends">#REF!</definedName>
    <definedName name="TOCobxActive_inputs.Business_retail.Opening_balances">#REF!</definedName>
    <definedName name="TOCobxActive_inputs.Business_retail.Other">#REF!</definedName>
    <definedName name="TOCobxActive_inputs.Business_retail.Tariff_band">#REF!</definedName>
    <definedName name="TOCobxActive_inputs.Business_retail.Working_capital">#REF!</definedName>
    <definedName name="TOCobxActive_inputs.Debt">#REF!</definedName>
    <definedName name="TOCobxActive_inputs.Debt.Cash">#REF!</definedName>
    <definedName name="TOCobxActive_inputs.Debt.Fixed_rate_debt">#REF!</definedName>
    <definedName name="TOCobxActive_inputs.Debt.Floating_rate_debt">#REF!</definedName>
    <definedName name="TOCobxActive_inputs.Debt.Index_linked_debt">#REF!</definedName>
    <definedName name="TOCobxActive_inputs.DPC">#REF!</definedName>
    <definedName name="TOCobxActive_inputs.Equity">#REF!</definedName>
    <definedName name="TOCobxActive_inputs.Equity.Assets">#REF!</definedName>
    <definedName name="TOCobxActive_inputs.Equity.Balance_sheet_movements">#REF!</definedName>
    <definedName name="TOCobxActive_inputs.Equity.Equity">#REF!</definedName>
    <definedName name="TOCobxActive_inputs.Equity.Equity.Dividends">#REF!</definedName>
    <definedName name="TOCobxActive_inputs.Indexation">#REF!</definedName>
    <definedName name="TOCobxActive_inputs.Indexation.CPI_H_">#REF!</definedName>
    <definedName name="TOCobxActive_inputs.Indexation.CPI_H__2022_23">#REF!</definedName>
    <definedName name="TOCobxActive_inputs.Opening_balances">#REF!</definedName>
    <definedName name="TOCobxActive_inputs.Other_active">#REF!</definedName>
    <definedName name="TOCobxActive_inputs.Other_revenue_adjustments">#REF!</definedName>
    <definedName name="TOCobxActive_inputs.Other_revenue_adjustments.Non_price_control_income">#REF!</definedName>
    <definedName name="TOCobxActive_inputs.Other_revenue_adjustments.Other_adjustments">#REF!</definedName>
    <definedName name="TOCobxActive_inputs.Other_revenue_adjustments.Other_revenue">#REF!</definedName>
    <definedName name="TOCobxActive_inputs.PAYG_and_run_off">#REF!</definedName>
    <definedName name="TOCobxActive_inputs.PAYG_and_run_off.PAYG">#REF!</definedName>
    <definedName name="TOCobxActive_inputs.PAYG_and_run_off.Run_off_rates">#REF!</definedName>
    <definedName name="TOCobxActive_inputs.Pensions">#REF!</definedName>
    <definedName name="TOCobxActive_inputs.Post_financeability">#REF!</definedName>
    <definedName name="TOCobxActive_inputs.RCV">#REF!</definedName>
    <definedName name="TOCobxActive_inputs.RCV.RCV_opening_balances">#REF!</definedName>
    <definedName name="TOCobxActive_inputs.Reprofiling">#REF!</definedName>
    <definedName name="TOCobxActive_inputs.Residential_retail">#REF!</definedName>
    <definedName name="TOCobxActive_inputs.Residential_retail.Cost_to_serve">#REF!</definedName>
    <definedName name="TOCobxActive_inputs.Residential_retail.Expenditure">#REF!</definedName>
    <definedName name="TOCobxActive_inputs.Residential_retail.HH_advance_receipts">#REF!</definedName>
    <definedName name="TOCobxActive_inputs.Residential_retail.Households_connected">#REF!</definedName>
    <definedName name="TOCobxActive_inputs.Residential_retail.Households_connected.Alternative_area_bill__SBB_only_">#REF!</definedName>
    <definedName name="TOCobxActive_inputs.Residential_retail.Measured_income_acrrual">#REF!</definedName>
    <definedName name="TOCobxActive_inputs.Residential_retail.Opening_balance">#REF!</definedName>
    <definedName name="TOCobxActive_inputs.Residential_retail.Other">#REF!</definedName>
    <definedName name="TOCobxActive_inputs.Residential_retail.Working_capital">#REF!</definedName>
    <definedName name="TOCobxActive_inputs.Tax">#REF!</definedName>
    <definedName name="TOCobxActive_inputs.Tax.Capital_allowances">#REF!</definedName>
    <definedName name="TOCobxActive_inputs.Totex">#REF!</definedName>
    <definedName name="TOCobxActive_inputs.Totex.Capex">#REF!</definedName>
    <definedName name="TOCobxActive_inputs.Totex.Grants_and_contributions">#REF!</definedName>
    <definedName name="TOCobxActive_inputs.Totex.Opex">#REF!</definedName>
    <definedName name="TOCobxActive_inputs.Wholesale_WACC">#REF!</definedName>
    <definedName name="TOCobxActive_inputs.Working_capital">#REF!</definedName>
    <definedName name="TOCobxActive_inputs.Working_capital.Creditor_days">#REF!</definedName>
    <definedName name="TOCobxActive_inputs.Working_capital.Creditor_days.HH_trade_debtors">#REF!</definedName>
    <definedName name="TOCobxActive_inputs.Working_capital.Trade_receivables">#REF!</definedName>
    <definedName name="TOCobxAppointee_FS_calcs">#REF!</definedName>
    <definedName name="TOCobxAppointee_FS_calcs.FS_calcs">#REF!</definedName>
    <definedName name="TOCobxAppointee_FS_calcs.Loans">#REF!</definedName>
    <definedName name="TOCobxAppointee_FS_calcs.P_L">#REF!</definedName>
    <definedName name="TOCobxAppointee_FS_calcs.P_L._EBIT_LESS_CURRENT_TAX_CHARGE__BUILDING_BLOCKS_METHOD__">#REF!</definedName>
    <definedName name="TOCobxAppointee_FS_calcs.RCV">#REF!</definedName>
    <definedName name="TOCobxAppointee_FS_calcs.Retained_cash">#REF!</definedName>
    <definedName name="TOCobxAppointee_FS_calcs.Retained_earnings">#REF!</definedName>
    <definedName name="TOCobxAppointee_FS_calcs.Revenue_and_income">#REF!</definedName>
    <definedName name="TOCobxAppointee_FS_calcs.Shares_and_dividends">#REF!</definedName>
    <definedName name="TOCobxAppointee_FS_calcs.Tax">#REF!</definedName>
    <definedName name="TOCobxAppointee_FS_calcs.Tax.Movement_in_deferred_tax_provision___check">#REF!</definedName>
    <definedName name="TOCobxBill_Module">#REF!</definedName>
    <definedName name="TOCobxBill_Module.All_households">#REF!</definedName>
    <definedName name="TOCobxBill_Module.Allowed_revenue_per_customer">#REF!</definedName>
    <definedName name="TOCobxBill_Module.Allowed_revenue_per_customer.Joint_service">#REF!</definedName>
    <definedName name="TOCobxBill_Module.Allowed_revenue_per_customer.Single_service">#REF!</definedName>
    <definedName name="TOCobxBill_Module.Average_bills">#REF!</definedName>
    <definedName name="TOCobxBill_Module.Average_bills.Addn_average_bill">#REF!</definedName>
    <definedName name="TOCobxBill_Module.Average_bills.Addn_average_bill.Alternative_area_bill_calculation__SBB_only__">#REF!</definedName>
    <definedName name="TOCobxBill_Module.Average_bills.WaSC_average_bill">#REF!</definedName>
    <definedName name="TOCobxBill_Module.Average_bills.WoC_average_bill">#REF!</definedName>
    <definedName name="TOCobxBill_Module.Dual_Service">#REF!</definedName>
    <definedName name="TOCobxBill_Module.Factors_for_bill_adjustment">#REF!</definedName>
    <definedName name="TOCobxBill_Module.Retail_Income">#REF!</definedName>
    <definedName name="TOCobxBill_Module.Single_Service">#REF!</definedName>
    <definedName name="TOCobxFinancial_indicators">#REF!</definedName>
    <definedName name="TOCobxFinancial_indicators.Ratios_by_wholesale_control">#REF!</definedName>
    <definedName name="TOCobxFinancial_indicators.Ratios_for_Appointee">#REF!</definedName>
    <definedName name="TOCobxFixed_Assets">#REF!</definedName>
    <definedName name="TOCobxFixed_Assets.Fixed_assets">#REF!</definedName>
    <definedName name="TOCobxFixed_Assets.Fixed_assets.Depreciation">#REF!</definedName>
    <definedName name="TOCobxHeadroom_check">#REF!</definedName>
    <definedName name="TOCobxHeadroom_check.Business_net_margin_tariff">#REF!</definedName>
    <definedName name="TOCobxHeadroom_check.Headroom_check_business">#REF!</definedName>
    <definedName name="TOCobxHeadroom_check.Headroom_check_residential">#REF!</definedName>
    <definedName name="TOCobxHeadroom_check.Net_margin_by_tariff_band_check">#REF!</definedName>
    <definedName name="TOCobxHeadroom_check.Tax_by_tariff_band_check">#REF!</definedName>
    <definedName name="TOCobxHeadroom_check.Working_capital_by_tariff_band_check">#REF!</definedName>
    <definedName name="TOCobxIndexation">#REF!</definedName>
    <definedName name="TOCobxIndexation.CPIH_Index_Calculations">#REF!</definedName>
    <definedName name="TOCobxIndexation.CPIH_Monthly_Index">#REF!</definedName>
    <definedName name="TOCobxIndexation.Indexation_of_indexed_linked_debt">#REF!</definedName>
    <definedName name="TOCobxInputs">#REF!</definedName>
    <definedName name="TOCobxInputs.Company_inputs">#REF!</definedName>
    <definedName name="TOCobxInputs.Company_inputs.Bio_resources">#REF!</definedName>
    <definedName name="TOCobxInputs.Company_inputs.Business_retail">#REF!</definedName>
    <definedName name="TOCobxInputs.Company_inputs.Business_retail.Advance_receipts">#REF!</definedName>
    <definedName name="TOCobxInputs.Company_inputs.Business_retail.Charges">#REF!</definedName>
    <definedName name="TOCobxInputs.Company_inputs.Business_retail.Debt">#REF!</definedName>
    <definedName name="TOCobxInputs.Company_inputs.Business_retail.Dividends">#REF!</definedName>
    <definedName name="TOCobxInputs.Company_inputs.Business_retail.Opening_balances">#REF!</definedName>
    <definedName name="TOCobxInputs.Company_inputs.Business_retail.Other">#REF!</definedName>
    <definedName name="TOCobxInputs.Company_inputs.Business_retail.Tariff_Band">#REF!</definedName>
    <definedName name="TOCobxInputs.Company_inputs.Business_retail.Working_capital">#REF!</definedName>
    <definedName name="TOCobxInputs.Company_inputs.Debt">#REF!</definedName>
    <definedName name="TOCobxInputs.Company_inputs.Debt.Cash">#REF!</definedName>
    <definedName name="TOCobxInputs.Company_inputs.Debt.Fixed_rate_debt">#REF!</definedName>
    <definedName name="TOCobxInputs.Company_inputs.Debt.Floating_rate_debt">#REF!</definedName>
    <definedName name="TOCobxInputs.Company_inputs.Debt.Index_linked_debt">#REF!</definedName>
    <definedName name="TOCobxInputs.Company_inputs.DPC">#REF!</definedName>
    <definedName name="TOCobxInputs.Company_inputs.Equity">#REF!</definedName>
    <definedName name="TOCobxInputs.Company_inputs.Equity.Assets">#REF!</definedName>
    <definedName name="TOCobxInputs.Company_inputs.Equity.Balance_sheet_movements">#REF!</definedName>
    <definedName name="TOCobxInputs.Company_inputs.Equity.Equity">#REF!</definedName>
    <definedName name="TOCobxInputs.Company_inputs.Equity.Equity.Dividends">#REF!</definedName>
    <definedName name="TOCobxInputs.Company_inputs.Indexation">#REF!</definedName>
    <definedName name="TOCobxInputs.Company_inputs.Indexation.CPI_H_">#REF!</definedName>
    <definedName name="TOCobxInputs.Company_inputs.Indexation.CPI_H__2022_23">#REF!</definedName>
    <definedName name="TOCobxInputs.Company_inputs.Opening_balances">#REF!</definedName>
    <definedName name="TOCobxInputs.Company_inputs.Other_revenue_adjustments">#REF!</definedName>
    <definedName name="TOCobxInputs.Company_inputs.Other_revenue_adjustments.Non_price_control_income">#REF!</definedName>
    <definedName name="TOCobxInputs.Company_inputs.Other_revenue_adjustments.Other_adjustments">#REF!</definedName>
    <definedName name="TOCobxInputs.Company_inputs.Other_revenue_adjustments.Other_income">#REF!</definedName>
    <definedName name="TOCobxInputs.Company_inputs.PAYG_and_run_off">#REF!</definedName>
    <definedName name="TOCobxInputs.Company_inputs.PAYG_and_run_off.PAYG">#REF!</definedName>
    <definedName name="TOCobxInputs.Company_inputs.PAYG_and_run_off.Run_off">#REF!</definedName>
    <definedName name="TOCobxInputs.Company_inputs.Pensions">#REF!</definedName>
    <definedName name="TOCobxInputs.Company_inputs.Post_financeability">#REF!</definedName>
    <definedName name="TOCobxInputs.Company_inputs.RCV">#REF!</definedName>
    <definedName name="TOCobxInputs.Company_inputs.RCV.RCV_opening_balances">#REF!</definedName>
    <definedName name="TOCobxInputs.Company_inputs.Reprofiling">#REF!</definedName>
    <definedName name="TOCobxInputs.Company_inputs.Residential_retail">#REF!</definedName>
    <definedName name="TOCobxInputs.Company_inputs.Residential_retail.Cost_to_serve">#REF!</definedName>
    <definedName name="TOCobxInputs.Company_inputs.Residential_retail.Expenditure">#REF!</definedName>
    <definedName name="TOCobxInputs.Company_inputs.Residential_retail.HH_Advance_receipts">#REF!</definedName>
    <definedName name="TOCobxInputs.Company_inputs.Residential_retail.HH_connected">#REF!</definedName>
    <definedName name="TOCobxInputs.Company_inputs.Residential_retail.Measured_income_accrual">#REF!</definedName>
    <definedName name="TOCobxInputs.Company_inputs.Residential_retail.Opening_balances">#REF!</definedName>
    <definedName name="TOCobxInputs.Company_inputs.Residential_retail.Other">#REF!</definedName>
    <definedName name="TOCobxInputs.Company_inputs.Residential_retail.Working_capital">#REF!</definedName>
    <definedName name="TOCobxInputs.Company_inputs.Tax">#REF!</definedName>
    <definedName name="TOCobxInputs.Company_inputs.Tax.Capital_allowances">#REF!</definedName>
    <definedName name="TOCobxInputs.Company_inputs.Totex">#REF!</definedName>
    <definedName name="TOCobxInputs.Company_inputs.Totex.Capex">#REF!</definedName>
    <definedName name="TOCobxInputs.Company_inputs.Totex.Grants_and_contributions">#REF!</definedName>
    <definedName name="TOCobxInputs.Company_inputs.Totex.Opex">#REF!</definedName>
    <definedName name="TOCobxInputs.Company_inputs.Wholesale_WACC">#REF!</definedName>
    <definedName name="TOCobxInputs.Company_inputs.Working_capital">#REF!</definedName>
    <definedName name="TOCobxInputs.Company_inputs.Working_capital.Creditor_days">#REF!</definedName>
    <definedName name="TOCobxInputs.Company_inputs.Working_capital.Creditor_days.HH_Trade_Debtors">#REF!</definedName>
    <definedName name="TOCobxInputs.Company_inputs.Working_capital.Trade_Receivables">#REF!</definedName>
    <definedName name="TOCobxInputs.Model_Constants">#REF!</definedName>
    <definedName name="TOCobxInputs.Ofwat_inputs">#REF!</definedName>
    <definedName name="TOCobxInputs.Ofwat_inputs.Bio_resources">#REF!</definedName>
    <definedName name="TOCobxInputs.Ofwat_inputs.Business_Retail">#REF!</definedName>
    <definedName name="TOCobxInputs.Ofwat_inputs.Business_Retail.Advance_receipts">#REF!</definedName>
    <definedName name="TOCobxInputs.Ofwat_inputs.Business_Retail.Charges">#REF!</definedName>
    <definedName name="TOCobxInputs.Ofwat_inputs.Business_Retail.Debt">#REF!</definedName>
    <definedName name="TOCobxInputs.Ofwat_inputs.Business_Retail.Dividends">#REF!</definedName>
    <definedName name="TOCobxInputs.Ofwat_inputs.Business_Retail.Opening_balances">#REF!</definedName>
    <definedName name="TOCobxInputs.Ofwat_inputs.Business_Retail.Other">#REF!</definedName>
    <definedName name="TOCobxInputs.Ofwat_inputs.Business_Retail.Tariff_Band">#REF!</definedName>
    <definedName name="TOCobxInputs.Ofwat_inputs.Business_Retail.Working_capital">#REF!</definedName>
    <definedName name="TOCobxInputs.Ofwat_inputs.Debt">#REF!</definedName>
    <definedName name="TOCobxInputs.Ofwat_inputs.Debt.Cash">#REF!</definedName>
    <definedName name="TOCobxInputs.Ofwat_inputs.Debt.Fixed_rate_debt">#REF!</definedName>
    <definedName name="TOCobxInputs.Ofwat_inputs.Debt.Floating_rate_debt">#REF!</definedName>
    <definedName name="TOCobxInputs.Ofwat_inputs.Debt.Index_linked_debt">#REF!</definedName>
    <definedName name="TOCobxInputs.Ofwat_inputs.DPC">#REF!</definedName>
    <definedName name="TOCobxInputs.Ofwat_inputs.Equity">#REF!</definedName>
    <definedName name="TOCobxInputs.Ofwat_inputs.Equity.Assets">#REF!</definedName>
    <definedName name="TOCobxInputs.Ofwat_inputs.Equity.Balance_sheet_movements">#REF!</definedName>
    <definedName name="TOCobxInputs.Ofwat_inputs.Equity.Equity">#REF!</definedName>
    <definedName name="TOCobxInputs.Ofwat_inputs.Equity.Equity.Dividends">#REF!</definedName>
    <definedName name="TOCobxInputs.Ofwat_inputs.Indexation">#REF!</definedName>
    <definedName name="TOCobxInputs.Ofwat_inputs.Indexation.CPI_H_">#REF!</definedName>
    <definedName name="TOCobxInputs.Ofwat_inputs.Indexation.CPI_H__2022_23">#REF!</definedName>
    <definedName name="TOCobxInputs.Ofwat_inputs.Opening_balances">#REF!</definedName>
    <definedName name="TOCobxInputs.Ofwat_inputs.Other_revenue_adjustments">#REF!</definedName>
    <definedName name="TOCobxInputs.Ofwat_inputs.Other_revenue_adjustments.Non_price_control_income">#REF!</definedName>
    <definedName name="TOCobxInputs.Ofwat_inputs.Other_revenue_adjustments.Other_adjustments">#REF!</definedName>
    <definedName name="TOCobxInputs.Ofwat_inputs.Other_revenue_adjustments.Other_income">#REF!</definedName>
    <definedName name="TOCobxInputs.Ofwat_inputs.PAYG_and_run_off">#REF!</definedName>
    <definedName name="TOCobxInputs.Ofwat_inputs.PAYG_and_run_off.PAYG">#REF!</definedName>
    <definedName name="TOCobxInputs.Ofwat_inputs.PAYG_and_run_off.Run_off">#REF!</definedName>
    <definedName name="TOCobxInputs.Ofwat_inputs.Pensions">#REF!</definedName>
    <definedName name="TOCobxInputs.Ofwat_inputs.Post_financeability">#REF!</definedName>
    <definedName name="TOCobxInputs.Ofwat_inputs.RCV">#REF!</definedName>
    <definedName name="TOCobxInputs.Ofwat_inputs.RCV.RCV_opening_balances">#REF!</definedName>
    <definedName name="TOCobxInputs.Ofwat_inputs.Reprofiling">#REF!</definedName>
    <definedName name="TOCobxInputs.Ofwat_inputs.Residential_retail">#REF!</definedName>
    <definedName name="TOCobxInputs.Ofwat_inputs.Residential_retail.Cost_to_serve">#REF!</definedName>
    <definedName name="TOCobxInputs.Ofwat_inputs.Residential_retail.Expenditure">#REF!</definedName>
    <definedName name="TOCobxInputs.Ofwat_inputs.Residential_retail.HH_advance_receipts">#REF!</definedName>
    <definedName name="TOCobxInputs.Ofwat_inputs.Residential_retail.HH_connected">#REF!</definedName>
    <definedName name="TOCobxInputs.Ofwat_inputs.Residential_retail.Measured_income_accrual">#REF!</definedName>
    <definedName name="TOCobxInputs.Ofwat_inputs.Residential_retail.Opening_balances">#REF!</definedName>
    <definedName name="TOCobxInputs.Ofwat_inputs.Residential_retail.Other">#REF!</definedName>
    <definedName name="TOCobxInputs.Ofwat_inputs.Residential_retail.Working_capital">#REF!</definedName>
    <definedName name="TOCobxInputs.Ofwat_inputs.Tax">#REF!</definedName>
    <definedName name="TOCobxInputs.Ofwat_inputs.Tax.Capital_allowances">#REF!</definedName>
    <definedName name="TOCobxInputs.Ofwat_inputs.Totex">#REF!</definedName>
    <definedName name="TOCobxInputs.Ofwat_inputs.Totex.Capex">#REF!</definedName>
    <definedName name="TOCobxInputs.Ofwat_inputs.Totex.Grants_and_contributions">#REF!</definedName>
    <definedName name="TOCobxInputs.Ofwat_inputs.Totex.Opex">#REF!</definedName>
    <definedName name="TOCobxInputs.Ofwat_inputs.Wholesale_WACC">#REF!</definedName>
    <definedName name="TOCobxInputs.Ofwat_inputs.Working_capital">#REF!</definedName>
    <definedName name="TOCobxInputs.Ofwat_inputs.Working_capital.Creditor_days">#REF!</definedName>
    <definedName name="TOCobxInputs.Ofwat_inputs.Working_capital.Creditor_days.HH_trade_debtors">#REF!</definedName>
    <definedName name="TOCobxInputs.Ofwat_inputs.Working_capital.Trade_receivables">#REF!</definedName>
    <definedName name="TOCobxInputs.Override_inputs">#REF!</definedName>
    <definedName name="TOCobxInputs.Override_inputs.Bio_resources">#REF!</definedName>
    <definedName name="TOCobxInputs.Override_inputs.Business_retail">#REF!</definedName>
    <definedName name="TOCobxInputs.Override_inputs.Business_retail.Advanced_receipts">#REF!</definedName>
    <definedName name="TOCobxInputs.Override_inputs.Business_retail.Charges">#REF!</definedName>
    <definedName name="TOCobxInputs.Override_inputs.Business_retail.Debt">#REF!</definedName>
    <definedName name="TOCobxInputs.Override_inputs.Business_retail.Dividends">#REF!</definedName>
    <definedName name="TOCobxInputs.Override_inputs.Business_retail.Opening_balances">#REF!</definedName>
    <definedName name="TOCobxInputs.Override_inputs.Business_retail.Other">#REF!</definedName>
    <definedName name="TOCobxInputs.Override_inputs.Business_retail.Tariff_Band">#REF!</definedName>
    <definedName name="TOCobxInputs.Override_inputs.Business_retail.Working_capital">#REF!</definedName>
    <definedName name="TOCobxInputs.Override_inputs.Debt">#REF!</definedName>
    <definedName name="TOCobxInputs.Override_inputs.Debt.Cash">#REF!</definedName>
    <definedName name="TOCobxInputs.Override_inputs.Debt.Fixed_rate_debt">#REF!</definedName>
    <definedName name="TOCobxInputs.Override_inputs.Debt.Floating_rate_debt">#REF!</definedName>
    <definedName name="TOCobxInputs.Override_inputs.Debt.Index_linked_debt">#REF!</definedName>
    <definedName name="TOCobxInputs.Override_inputs.DPC">#REF!</definedName>
    <definedName name="TOCobxInputs.Override_inputs.Equity">#REF!</definedName>
    <definedName name="TOCobxInputs.Override_inputs.Equity.Assets">#REF!</definedName>
    <definedName name="TOCobxInputs.Override_inputs.Equity.Balance_sheet_movements">#REF!</definedName>
    <definedName name="TOCobxInputs.Override_inputs.Equity.Equity">#REF!</definedName>
    <definedName name="TOCobxInputs.Override_inputs.Equity.Equity.Dividends">#REF!</definedName>
    <definedName name="TOCobxInputs.Override_inputs.Indexation">#REF!</definedName>
    <definedName name="TOCobxInputs.Override_inputs.Indexation.CPI_H_">#REF!</definedName>
    <definedName name="TOCobxInputs.Override_inputs.Indexation.CPI_H__2022_23">#REF!</definedName>
    <definedName name="TOCobxInputs.Override_inputs.Opening_balances">#REF!</definedName>
    <definedName name="TOCobxInputs.Override_inputs.Other_revenue_adjustments">#REF!</definedName>
    <definedName name="TOCobxInputs.Override_inputs.Other_revenue_adjustments.Non_price_control_income">#REF!</definedName>
    <definedName name="TOCobxInputs.Override_inputs.Other_revenue_adjustments.Other_adjustments">#REF!</definedName>
    <definedName name="TOCobxInputs.Override_inputs.Other_revenue_adjustments.Other_income">#REF!</definedName>
    <definedName name="TOCobxInputs.Override_inputs.PAYG_and_run_off">#REF!</definedName>
    <definedName name="TOCobxInputs.Override_inputs.PAYG_and_run_off.PAYG">#REF!</definedName>
    <definedName name="TOCobxInputs.Override_inputs.PAYG_and_run_off.Run_off_rates">#REF!</definedName>
    <definedName name="TOCobxInputs.Override_inputs.Pensions">#REF!</definedName>
    <definedName name="TOCobxInputs.Override_inputs.Post_financeability">#REF!</definedName>
    <definedName name="TOCobxInputs.Override_inputs.RCV">#REF!</definedName>
    <definedName name="TOCobxInputs.Override_inputs.RCV.RCV_opening_balances">#REF!</definedName>
    <definedName name="TOCobxInputs.Override_inputs.Reprofiling">#REF!</definedName>
    <definedName name="TOCobxInputs.Override_inputs.Residentail_retail">#REF!</definedName>
    <definedName name="TOCobxInputs.Override_inputs.Residentail_retail.Cost_to_serve">#REF!</definedName>
    <definedName name="TOCobxInputs.Override_inputs.Residentail_retail.Expenditure">#REF!</definedName>
    <definedName name="TOCobxInputs.Override_inputs.Residentail_retail.HH_advanced_receipts">#REF!</definedName>
    <definedName name="TOCobxInputs.Override_inputs.Residentail_retail.HH_connected">#REF!</definedName>
    <definedName name="TOCobxInputs.Override_inputs.Residentail_retail.Measured_income_accrual">#REF!</definedName>
    <definedName name="TOCobxInputs.Override_inputs.Residentail_retail.Opening_balances">#REF!</definedName>
    <definedName name="TOCobxInputs.Override_inputs.Residentail_retail.Other">#REF!</definedName>
    <definedName name="TOCobxInputs.Override_inputs.Residentail_retail.Working_capital">#REF!</definedName>
    <definedName name="TOCobxInputs.Override_inputs.Tax">#REF!</definedName>
    <definedName name="TOCobxInputs.Override_inputs.Tax.Capital_allowances">#REF!</definedName>
    <definedName name="TOCobxInputs.Override_inputs.Totex">#REF!</definedName>
    <definedName name="TOCobxInputs.Override_inputs.Totex.Capex">#REF!</definedName>
    <definedName name="TOCobxInputs.Override_inputs.Totex.Grants_and_contributions">#REF!</definedName>
    <definedName name="TOCobxInputs.Override_inputs.Totex.Opex">#REF!</definedName>
    <definedName name="TOCobxInputs.Override_inputs.Wholesale_WACC">#REF!</definedName>
    <definedName name="TOCobxInputs.Override_inputs.Working_capital">#REF!</definedName>
    <definedName name="TOCobxInputs.Override_inputs.Working_capital.Creditor_Days">#REF!</definedName>
    <definedName name="TOCobxInputs.Override_inputs.Working_capital.Creditor_Days.HH_trade_debtors">#REF!</definedName>
    <definedName name="TOCobxInputs.Override_inputs.Working_capital.Trade_receivables">#REF!</definedName>
    <definedName name="TOCobxInputs.Switches">#REF!</definedName>
    <definedName name="TOCobxInputs.Switches.Business_retail">#REF!</definedName>
    <definedName name="TOCobxInputs.Switches.Business_retail.Tariff_band">#REF!</definedName>
    <definedName name="TOCobxInputs.Switches.Debt">#REF!</definedName>
    <definedName name="TOCobxInputs.Switches.Grants_and_contributions">#REF!</definedName>
    <definedName name="TOCobxInputs.Switches.Key_switches">#REF!</definedName>
    <definedName name="TOCobxInputs.Switches.Key_switches.Post_financeability">#REF!</definedName>
    <definedName name="TOCobxInputs.Switches.Other">#REF!</definedName>
    <definedName name="TOCobxInputs.Switches.Other.Dividends">#REF!</definedName>
    <definedName name="TOCobxInputs.Switches.Other.Equity">#REF!</definedName>
    <definedName name="TOCobxInputs.Switches.Other.Fixed_assets">#REF!</definedName>
    <definedName name="TOCobxInputs.Switches.Other.Opening_balances">#REF!</definedName>
    <definedName name="TOCobxInputs.Switches.Other.Pensions">#REF!</definedName>
    <definedName name="TOCobxInputs.Switches.Residential_retail">#REF!</definedName>
    <definedName name="TOCobxInputs.Switches.Setup_switches">#REF!</definedName>
    <definedName name="TOCobxInputs.Switches.Tax">#REF!</definedName>
    <definedName name="TOCobxInputs.Switches.Tax.Capital_allowances">#REF!</definedName>
    <definedName name="TOCobxInputs.Switches.Working_capital">#REF!</definedName>
    <definedName name="TOCobxInputs.Time">#REF!</definedName>
    <definedName name="TOCobxInterest_on_tax_and_dividends">#REF!</definedName>
    <definedName name="TOCobxInterest_on_tax_and_dividends.Interest_on_tax_and_dividends">#REF!</definedName>
    <definedName name="TOCobxModel_Checks_and_Alerts">#REF!</definedName>
    <definedName name="TOCobxModel_Checks_and_Alerts.Model_Alerts">#REF!</definedName>
    <definedName name="TOCobxModel_Checks_and_Alerts.Model_Checks">#REF!</definedName>
    <definedName name="TOCobxModel_Checks_and_Alerts.Model_Checks.Appointee_Balances_checks">#REF!</definedName>
    <definedName name="TOCobxModel_Checks_and_Alerts.Model_Checks.Financial_Statement_checks">#REF!</definedName>
    <definedName name="TOCobxModel_Checks_and_Alerts.Model_Checks.Financial_Statement_checks.BS">#REF!</definedName>
    <definedName name="TOCobxModel_Checks_and_Alerts.Model_Checks.Financial_Statement_checks.CF">#REF!</definedName>
    <definedName name="TOCobxModel_Checks_and_Alerts.Model_Checks.Financial_Statement_checks.PL">#REF!</definedName>
    <definedName name="TOCobxOther_revenue">#REF!</definedName>
    <definedName name="TOCobxOther_revenue.Operating_income">#REF!</definedName>
    <definedName name="TOCobxOther_revenue.Pensions">#REF!</definedName>
    <definedName name="TOCobxOther_revenue.Third_party_and_other">#REF!</definedName>
    <definedName name="TOCobxPAYG_Calc">#REF!</definedName>
    <definedName name="TOCobxPAYG_Calc.PAYG">#REF!</definedName>
    <definedName name="TOCobxPAYG_Calc.Weighted_PAYG_rate">#REF!</definedName>
    <definedName name="TOCobxPost_financeability_adjustment">#REF!</definedName>
    <definedName name="TOCobxPost_financeability_adjustment.Innovation_funding">#REF!</definedName>
    <definedName name="TOCobxPost_financeability_adjustment.Post_financeability">#REF!</definedName>
    <definedName name="TOCobxPost_financeability_adjustment.Post_financeability_adjustments_eligible_for_tax_uplift">#REF!</definedName>
    <definedName name="TOCobxPost_financeability_adjustment.Post_financeability_adjustments_not_eligble_for_tax_uplift">#REF!</definedName>
    <definedName name="TOCobxPre_Post_impacts_">#REF!</definedName>
    <definedName name="TOCobxPre_Post_impacts_.Financial_ratio_adjustments">#REF!</definedName>
    <definedName name="TOCobxPre_Post_impacts_.Financial_ratio_adjustments.Post_financeability_metrics">#REF!</definedName>
    <definedName name="TOCobxPre_Post_impacts_.Retail_revenue_impacts">#REF!</definedName>
    <definedName name="TOCobxPre_Post_impacts_.Retail_revenue_impacts.Retail_Business">#REF!</definedName>
    <definedName name="TOCobxPre_Post_impacts_.Wholesale">#REF!</definedName>
    <definedName name="TOCobxPRE_wholesale_revenues">#REF!</definedName>
    <definedName name="TOCobxPRE_wholesale_revenues.Allowed_Revenues">#REF!</definedName>
    <definedName name="TOCobxPRE_wholesale_revenues.Reprofiled_revenues">#REF!</definedName>
    <definedName name="TOCobxPRE_wholesale_revenues.Revenue_requirement">#REF!</definedName>
    <definedName name="TOCobxRCV">#REF!</definedName>
    <definedName name="TOCobxRCV.RCV_balances">#REF!</definedName>
    <definedName name="TOCobxRCV.RCV_balances.2020_25_RCV">#REF!</definedName>
    <definedName name="TOCobxRCV.RCV_balances.2020_25_RCV.2020_25_RCV_Average">#REF!</definedName>
    <definedName name="TOCobxRCV.RCV_balances.Post_2025_RCV">#REF!</definedName>
    <definedName name="TOCobxRCV.RCV_balances.Post_2025_RCV.Post_2025_RCV_Average">#REF!</definedName>
    <definedName name="TOCobxRCV.RCV_balances.Pre_2020_RCV">#REF!</definedName>
    <definedName name="TOCobxRCV.RCV_balances.Pre_2020_RCV.Pre_2020_RCV_Average">#REF!</definedName>
    <definedName name="TOCobxRCV.RCV_balances.Totals">#REF!</definedName>
    <definedName name="TOCobxRCV.RCV_balances.Totals.RCV_balance">#REF!</definedName>
    <definedName name="TOCobxRCV.RCV_balances.Totals.RCV_growth">#REF!</definedName>
    <definedName name="TOCobxRCV.RCV_balances.Totals.RCV_Run_off">#REF!</definedName>
    <definedName name="TOCobxRCV.RCV_balances.Totals.Return_on_Capital">#REF!</definedName>
    <definedName name="TOCobxRCV.RCV_checks">#REF!</definedName>
    <definedName name="TOCobxRCV.RCV_checks.2020_25_RCV_check">#REF!</definedName>
    <definedName name="TOCobxRCV.RCV_checks.Post_2025_RCV_check">#REF!</definedName>
    <definedName name="TOCobxRCV.RCV_checks.Pre_2020_RCV_check">#REF!</definedName>
    <definedName name="TOCobxRCV.WACC">#REF!</definedName>
    <definedName name="TOCobxRCV.Weighted_RCV_run_off_rate">#REF!</definedName>
    <definedName name="TOCobxReport_lookups">#REF!</definedName>
    <definedName name="TOCobxReport_lookups.Allowed_revenue_per_customer">#REF!</definedName>
    <definedName name="TOCobxReport_lookups.Allowed_revenues">#REF!</definedName>
    <definedName name="TOCobxReport_lookups.Average_bills">#REF!</definedName>
    <definedName name="TOCobxReport_lookups.Checks">#REF!</definedName>
    <definedName name="TOCobxReport_lookups.RCV_Balances">#REF!</definedName>
    <definedName name="TOCobxReport_lookups.Wholesale">#REF!</definedName>
    <definedName name="TOCobxReport_lookups.Wholesale_allowed_revenue_breakdown___real">#REF!</definedName>
    <definedName name="TOCobxReport_lookups.Wholesale_allowed_revenue_breakdown___real.ADDN1">#REF!</definedName>
    <definedName name="TOCobxReport_lookups.Wholesale_allowed_revenue_breakdown___real.ADDN2">#REF!</definedName>
    <definedName name="TOCobxReport_lookups.Wholesale_allowed_revenue_breakdown___real.BR">#REF!</definedName>
    <definedName name="TOCobxReport_lookups.Wholesale_allowed_revenue_breakdown___real.WN">#REF!</definedName>
    <definedName name="TOCobxReport_lookups.Wholesale_allowed_revenue_breakdown___real.WR">#REF!</definedName>
    <definedName name="TOCobxReport_lookups.Wholesale_allowed_revenue_breakdown___real.WWN">#REF!</definedName>
    <definedName name="TOCobxReprofiling">#REF!</definedName>
    <definedName name="TOCobxReprofiling.Impact_of_reprofiling">#REF!</definedName>
    <definedName name="TOCobxReprofiling.NPV">#REF!</definedName>
    <definedName name="TOCobxRetail_Business">#REF!</definedName>
    <definedName name="TOCobxRetail_Business.Advanced_receipts">#REF!</definedName>
    <definedName name="TOCobxRetail_Business.Advanced_receipts.Advance_receipts_target_balance">#REF!</definedName>
    <definedName name="TOCobxRetail_Business.Advanced_receipts.Movement">#REF!</definedName>
    <definedName name="TOCobxRetail_Business.Capex">#REF!</definedName>
    <definedName name="TOCobxRetail_Business.Capex.Capex_creditor">#REF!</definedName>
    <definedName name="TOCobxRetail_Business.Capex.Fixed_Asset_balance">#REF!</definedName>
    <definedName name="TOCobxRetail_Business.Creditors">#REF!</definedName>
    <definedName name="TOCobxRetail_Business.Creditors.Business_wholesale_creditors">#REF!</definedName>
    <definedName name="TOCobxRetail_Business.Creditors.Retail_trade_and_other_payables">#REF!</definedName>
    <definedName name="TOCobxRetail_Business.Debtors">#REF!</definedName>
    <definedName name="TOCobxRetail_Business.Dividends">#REF!</definedName>
    <definedName name="TOCobxRetail_Business.Measured_income_accruals">#REF!</definedName>
    <definedName name="TOCobxRetail_Business.Opex">#REF!</definedName>
    <definedName name="TOCobxRetail_Business.Pensions">#REF!</definedName>
    <definedName name="TOCobxRetail_Business.Retained_cash">#REF!</definedName>
    <definedName name="TOCobxRetail_Business.Retained_earnings">#REF!</definedName>
    <definedName name="TOCobxRetail_Business.Revenue">#REF!</definedName>
    <definedName name="TOCobxRetail_Business.Revenue.Allowed_revenue_by_band">#REF!</definedName>
    <definedName name="TOCobxRetail_Business.Revenue.Apportioned_wholesale_charge">#REF!</definedName>
    <definedName name="TOCobxRetail_Business.Revenue.Business_retail_revenue">#REF!</definedName>
    <definedName name="TOCobxRetail_Business.Revenue.Total_business_costs_by_tariff">#REF!</definedName>
    <definedName name="TOCobxRetail_Business.Revenue.Value_of_retail_business_margi">#REF!</definedName>
    <definedName name="TOCobxRetail_Business.Revenue.Wholesale_charges_by_band">#REF!</definedName>
    <definedName name="TOCobxRetail_Business.Tariff">#REF!</definedName>
    <definedName name="TOCobxRetail_Business.Tariff.Allowed_revenue">#REF!</definedName>
    <definedName name="TOCobxRetail_Business.Tax">#REF!</definedName>
    <definedName name="TOCobxRetail_FS_calcs">#REF!</definedName>
    <definedName name="TOCobxRetail_FS_calcs.Balance_Sheet">#REF!</definedName>
    <definedName name="TOCobxRetail_FS_calcs.Cashflow">#REF!</definedName>
    <definedName name="TOCobxRetail_FS_calcs.Profit___Loss">#REF!</definedName>
    <definedName name="TOCobxRetail_Residential">#REF!</definedName>
    <definedName name="TOCobxRetail_Residential._Dividends">#REF!</definedName>
    <definedName name="TOCobxRetail_Residential._Tax">#REF!</definedName>
    <definedName name="TOCobxRetail_Residential.Advanced_Receipts">#REF!</definedName>
    <definedName name="TOCobxRetail_Residential.Advanced_Receipts.Advanced_receipts_movement">#REF!</definedName>
    <definedName name="TOCobxRetail_Residential.Advanced_Receipts.Advanced_receipts_target_balan">#REF!</definedName>
    <definedName name="TOCobxRetail_Residential.Advanced_Receipts.Advanced_receipts_target_balan.Advance_receipts_lag_factor">#REF!</definedName>
    <definedName name="TOCobxRetail_Residential.Advanced_Receipts.Advanced_receipts_target_balan.Total_retail_service_revenue">#REF!</definedName>
    <definedName name="TOCobxRetail_Residential.Advanced_Receipts.Measured_balance___Res">#REF!</definedName>
    <definedName name="TOCobxRetail_Residential.Advanced_Receipts.Unmeasured_balance___Res">#REF!</definedName>
    <definedName name="TOCobxRetail_Residential.Calculations_for_Bill_Module">#REF!</definedName>
    <definedName name="TOCobxRetail_Residential.Calculations_for_Bill_Module.Cost_to_serve">#REF!</definedName>
    <definedName name="TOCobxRetail_Residential.Calculations_for_Bill_Module.Cost_to_serve.Allowance_per_customer">#REF!</definedName>
    <definedName name="TOCobxRetail_Residential.Calculations_for_Bill_Module.Cost_to_serve.Allowance_per_customer.Allowance_per_customer_after_post_financeability_adjustments">#REF!</definedName>
    <definedName name="TOCobxRetail_Residential.Calculations_for_Bill_Module.Cost_to_serve.Allowance_per_customer.Allowance_per_customer_after_post_financeability_adjustments.Nominal">#REF!</definedName>
    <definedName name="TOCobxRetail_Residential.Calculations_for_Bill_Module.Cost_to_serve.Allowance_per_customer.Allowance_per_customer_after_post_financeability_adjustments.Real">#REF!</definedName>
    <definedName name="TOCobxRetail_Residential.Calculations_for_Bill_Module.Cost_to_serve.Allowance_per_customer.Allowance_per_customer_before_post_financeability_adjustments">#REF!</definedName>
    <definedName name="TOCobxRetail_Residential.Calculations_for_Bill_Module.Cost_to_serve.Allowance_per_customer.Allowance_per_customer_before_post_financeability_adjustments.Nominal">#REF!</definedName>
    <definedName name="TOCobxRetail_Residential.Calculations_for_Bill_Module.Cost_to_serve.Allowance_per_customer.Allowance_per_customer_before_post_financeability_adjustments.Real">#REF!</definedName>
    <definedName name="TOCobxRetail_Residential.Calculations_for_Bill_Module.Cost_to_serve.Measured_sewerage">#REF!</definedName>
    <definedName name="TOCobxRetail_Residential.Calculations_for_Bill_Module.Cost_to_serve.Measured_water">#REF!</definedName>
    <definedName name="TOCobxRetail_Residential.Calculations_for_Bill_Module.Cost_to_serve.Unmeasured_sewerage">#REF!</definedName>
    <definedName name="TOCobxRetail_Residential.Calculations_for_Bill_Module.Cost_to_serve.Unmeasured_water">#REF!</definedName>
    <definedName name="TOCobxRetail_Residential.CAPEX">#REF!</definedName>
    <definedName name="TOCobxRetail_Residential.CAPEX.Capex_creditor">#REF!</definedName>
    <definedName name="TOCobxRetail_Residential.CAPEX.Capex_creditor.Capex_creditor_balance___Res">#REF!</definedName>
    <definedName name="TOCobxRetail_Residential.CAPEX.Capex_creditor.Capex_creditor_days_target_bal">#REF!</definedName>
    <definedName name="TOCobxRetail_Residential.CAPEX.Capex_creditor.Movement_in_capex_creditor_Res">#REF!</definedName>
    <definedName name="TOCobxRetail_Residential.CAPEX.Capital_Expenditure">#REF!</definedName>
    <definedName name="TOCobxRetail_Residential.CAPEX.Fixed_Asset_Balance___Res">#REF!</definedName>
    <definedName name="TOCobxRetail_Residential.Dual_service">#REF!</definedName>
    <definedName name="TOCobxRetail_Residential.Measured_Income_Accruals">#REF!</definedName>
    <definedName name="TOCobxRetail_Residential.Measured_Income_Accruals.Income_accrual_target_balance">#REF!</definedName>
    <definedName name="TOCobxRetail_Residential.Measured_Income_Accruals.Meas_income_accrual_bal___Res">#REF!</definedName>
    <definedName name="TOCobxRetail_Residential.Measured_Income_Accruals.Movement_in_mes_income_accrual">#REF!</definedName>
    <definedName name="TOCobxRetail_Residential.Opex">#REF!</definedName>
    <definedName name="TOCobxRetail_Residential.Opex.Res_total_costs__excl._Dep_">#REF!</definedName>
    <definedName name="TOCobxRetail_Residential.Opex.Retail_Service_Opex">#REF!</definedName>
    <definedName name="TOCobxRetail_Residential.Opex.Wholesale_charge">#REF!</definedName>
    <definedName name="TOCobxRetail_Residential.Other">#REF!</definedName>
    <definedName name="TOCobxRetail_Residential.Pensions">#REF!</definedName>
    <definedName name="TOCobxRetail_Residential.Residential_retail_revenue_check">#REF!</definedName>
    <definedName name="TOCobxRetail_Residential.Residential_retail_service_revenue_checks">#REF!</definedName>
    <definedName name="TOCobxRetail_Residential.Residential_retail_service_revenue_checks.Post_financeability">#REF!</definedName>
    <definedName name="TOCobxRetail_Residential.Residential_retail_service_revenue_checks.Pre_financeability">#REF!</definedName>
    <definedName name="TOCobxRetail_Residential.Retail_apportionment">#REF!</definedName>
    <definedName name="TOCobxRetail_Residential.Retained_cash">#REF!</definedName>
    <definedName name="TOCobxRetail_Residential.Revenue">#REF!</definedName>
    <definedName name="TOCobxRetail_Residential.Trade_Creditor">#REF!</definedName>
    <definedName name="TOCobxRetail_Residential.Trade_Creditor.Res._wholesale_creditors">#REF!</definedName>
    <definedName name="TOCobxRetail_Residential.Trade_Creditor.Res._wholesale_creditors.Creditor_target_balance">#REF!</definedName>
    <definedName name="TOCobxRetail_Residential.Trade_Creditor.Res._wholesale_creditors.Movement_in_wholesale_creditor">#REF!</definedName>
    <definedName name="TOCobxRetail_Residential.Trade_Creditor.Res._wholesale_creditors.Wholesale_creditor_balance_Res">#REF!</definedName>
    <definedName name="TOCobxRetail_Residential.Trade_Creditor.Retail_Trade_and_Other_Payable">#REF!</definedName>
    <definedName name="TOCobxRetail_Residential.Trade_Creditor.Retail_Trade_and_Other_Payable.Creditor_balance___Residential">#REF!</definedName>
    <definedName name="TOCobxRetail_Residential.Trade_Creditor.Retail_Trade_and_Other_Payable.Movement_Cred_balance___Res">#REF!</definedName>
    <definedName name="TOCobxRetail_Residential.Trade_Creditor.Retail_Trade_and_Other_Payable.Movement_in_trade_and_others">#REF!</definedName>
    <definedName name="TOCobxRetail_Residential.Trade_Creditor.Retail_Trade_and_Other_Payable.Retail_trade___Other_Payables">#REF!</definedName>
    <definedName name="TOCobxRetail_Residential.Trade_Creditor.Retail_Trade_and_Other_Payable.Trade_and_other_cred_balance">#REF!</definedName>
    <definedName name="TOCobxRetail_Residential.Trade_Creditor.Retail_Trade_and_Other_Payable.Trade_and_other_in._balance">#REF!</definedName>
    <definedName name="TOCobxRetail_Residential.Trade_Receivables">#REF!</definedName>
    <definedName name="TOCobxRetail_Residential.Trade_Receivables.Debtor_balance___Residential">#REF!</definedName>
    <definedName name="TOCobxRetail_Residential.Trade_Receivables.Movement_in_trade_debtor">#REF!</definedName>
    <definedName name="TOCobxRetail_Residential.Trade_Receivables.Res._weighted_avg_debtor_days">#REF!</definedName>
    <definedName name="TOCobxRetail_Residential.Trade_Receivables.Trade_debtors_b_f">#REF!</definedName>
    <definedName name="TOCobxRORE">#REF!</definedName>
    <definedName name="TOCobxRORE.Base_regulated_equity">#REF!</definedName>
    <definedName name="TOCobxRORE.Base_Return___m_">#REF!</definedName>
    <definedName name="TOCobxRORE.Base_RoRE">#REF!</definedName>
    <definedName name="TOCobxSummary_calcs">#REF!</definedName>
    <definedName name="TOCobxSummary_calcs._Wholesale_calcs">#REF!</definedName>
    <definedName name="TOCobxSummary_calcs.Allowed_revenue___increase">#REF!</definedName>
    <definedName name="TOCobxSummary_calcs.Allowed_revenues">#REF!</definedName>
    <definedName name="TOCobxSummary_calcs.Allowed_revenues.Bioresources">#REF!</definedName>
    <definedName name="TOCobxSummary_calcs.Annual_percentage_increased__deflated_using_Nov_Nov_CPI_">#REF!</definedName>
    <definedName name="TOCobxSummary_calcs.PAYG_totex">#REF!</definedName>
    <definedName name="TOCobxSummary_calcs.Return_on_capital___real">#REF!</definedName>
    <definedName name="TOCobxTax">#REF!</definedName>
    <definedName name="TOCobxTax.Capital_allowances">#REF!</definedName>
    <definedName name="TOCobxTax.Deferred_tax">#REF!</definedName>
    <definedName name="TOCobxTax.Grants_and_contributions_taxable_on_receipt">#REF!</definedName>
    <definedName name="TOCobxTax.Pensions">#REF!</definedName>
    <definedName name="TOCobxTax.Taxable_profit_loss_apportioned">#REF!</definedName>
    <definedName name="TOCobxTax.Wholesale_taxable_profit_loss">#REF!</definedName>
    <definedName name="TOCobxTax.Wholesale_taxable_profit_loss.Wholesale_balances_for_tax">#REF!</definedName>
    <definedName name="TOCobxTax_Post_Financeability">#REF!</definedName>
    <definedName name="TOCobxTax_Post_Financeability.Deferred_tax_Post_financeability">#REF!</definedName>
    <definedName name="TOCobxTax_Post_Financeability.Grants_and_contributions">#REF!</definedName>
    <definedName name="TOCobxTax_Post_Financeability.Taxable_profit_loss_Post_Financeability___apportioned">#REF!</definedName>
    <definedName name="TOCobxTax_Post_Financeability.Wholesale_taxable_profit_loss___post_financeability">#REF!</definedName>
    <definedName name="TOCobxTime">#REF!</definedName>
    <definedName name="TOCobxTime.AMP_period_flag">#REF!</definedName>
    <definedName name="TOCobxTime.End_of_AMP_period_flag">#REF!</definedName>
    <definedName name="TOCobxTime.Forecast_end_period_flag">#REF!</definedName>
    <definedName name="TOCobxTime.Forecast_period_flag">#REF!</definedName>
    <definedName name="TOCobxTime.Forecast_start_period_flag">#REF!</definedName>
    <definedName name="TOCobxTime.Headers">#REF!</definedName>
    <definedName name="TOCobxTime.Model_period_start">#REF!</definedName>
    <definedName name="TOCobxTime.Modelling_period_check">#REF!</definedName>
    <definedName name="TOCobxTime.Pre_forecast_flag">#REF!</definedName>
    <definedName name="TOCobxTotex">#REF!</definedName>
    <definedName name="TOCobxTotex.Capex">#REF!</definedName>
    <definedName name="TOCobxTotex.Capex.Capex">#REF!</definedName>
    <definedName name="TOCobxTotex.Capex.Capex_G_and_Cs">#REF!</definedName>
    <definedName name="TOCobxTotex.Net_totex">#REF!</definedName>
    <definedName name="TOCobxTotex.Net_totex.Totex_for_PAYG">#REF!</definedName>
    <definedName name="TOCobxTotex.Opex">#REF!</definedName>
    <definedName name="TOCobxTotex.Opex.Opex_G_and_Cs">#REF!</definedName>
    <definedName name="TOCobxUnallocated">#REF!</definedName>
    <definedName name="TOCobxWholesale_debt">#REF!</definedName>
    <definedName name="TOCobxWholesale_debt.Fixed_rate_debt">#REF!</definedName>
    <definedName name="TOCobxWholesale_debt.Index_linked_debt">#REF!</definedName>
    <definedName name="TOCobxWholesale_debt.Interest">#REF!</definedName>
    <definedName name="TOCobxWholesale_debt.Net_debt">#REF!</definedName>
    <definedName name="TOCobxWholesale_other">#REF!</definedName>
    <definedName name="TOCobxWholesale_other.Apportioned_revenue">#REF!</definedName>
    <definedName name="TOCobxWholesale_other.Balance_sheet">#REF!</definedName>
    <definedName name="TOCobxWholesale_other.Dividends">#REF!</definedName>
    <definedName name="TOCobxWholesale_other.DPC">#REF!</definedName>
    <definedName name="TOCobxWholesale_other.Other_income">#REF!</definedName>
    <definedName name="TOCobxWholesale_other.Regulated_equity">#REF!</definedName>
    <definedName name="TOCobxWorking_capital">#REF!</definedName>
    <definedName name="TOCobxWorking_capital.Appointee">#REF!</definedName>
    <definedName name="TOCobxWorking_capital.Wholesale_controls">#REF!</definedName>
    <definedName name="TOCobxWorking_capital.Wholesale_controls.Creditors">#REF!</definedName>
    <definedName name="TOCobxWorking_capital.Wholesale_controls.Creditors.Capex_creditors">#REF!</definedName>
    <definedName name="TOCobxWorking_capital.Wholesale_controls.Creditors.Other_creditors">#REF!</definedName>
    <definedName name="TOCobxWorking_capital.Wholesale_controls.Creditors.Trade_creditors">#REF!</definedName>
    <definedName name="TOCobxWorking_capital.Wholesale_controls.Debtors">#REF!</definedName>
    <definedName name="TOCobxWorking_capital.Wholesale_controls.Debtors.Other_debtors">#REF!</definedName>
    <definedName name="TOCobxWorking_capital.Wholesale_controls.Debtors.Trade_debtors">#REF!</definedName>
    <definedName name="TOCobxWorking_capital.Wholesale_controls.Other_working_capital">#REF!</definedName>
    <definedName name="TOCrepobxExec_Summary_Year">#REF!</definedName>
    <definedName name="TOCrepobxFinStat_Appointee_Year">#REF!</definedName>
    <definedName name="TOCrepobxFinStat_Business_Year">#REF!</definedName>
    <definedName name="TOCrepobxFinStat_Residential_Year">#REF!</definedName>
    <definedName name="TOCrepobxFinStat_Retail_Year">#REF!</definedName>
    <definedName name="TOCrepobxFinStat_Wholesale_Year">#REF!</definedName>
    <definedName name="TOCrepobxPrice_Limits_Retail_Year">#REF!</definedName>
    <definedName name="TOCrepobxWholesale_Control_Year">#REF!</definedName>
    <definedName name="Total_additions_to_capital_allowance_balance___new_capital_expenditure">#REF!</definedName>
    <definedName name="Total_allowed_costs___excl._Ofwat_net_margin___real">#REF!</definedName>
    <definedName name="Total_allowed_revenue___Default_tariff___excl._Ofwat_net_margin___nominal.1">#REF!</definedName>
    <definedName name="Total_allowed_revenue___Default_tariff___excl._Ofwat_net_margin___nominal.2">#REF!</definedName>
    <definedName name="Total_allowed_revenue___Default_tariff___excl._Ofwat_net_margin___nominal.3">#REF!</definedName>
    <definedName name="Total_allowed_revenue___Default_tariff___excl._Ofwat_net_margin___real.1">#REF!</definedName>
    <definedName name="Total_allowed_revenue___Default_tariff___excl._Ofwat_net_margin___real.2">#REF!</definedName>
    <definedName name="Total_allowed_revenue___Default_tariff___excl._Ofwat_net_margin___real.3">#REF!</definedName>
    <definedName name="Total_Allowed_Revenues___control___real">#REF!</definedName>
    <definedName name="Total_alternative_area_revenue_per_customer___WN__real">#REF!</definedName>
    <definedName name="Total_alternative_area_revenue_per_customer___WR__real">#REF!</definedName>
    <definedName name="Total_annual_change__deflated_using_Nov_Nov_CPI_H_____first_year____control___real.ADDN1">#REF!</definedName>
    <definedName name="Total_annual_change__deflated_using_Nov_Nov_CPI_H_____first_year____control___real.ADDN2">#REF!</definedName>
    <definedName name="Total_annual_change__deflated_using_Nov_Nov_CPI_H_____first_year____control___real.BR">#REF!</definedName>
    <definedName name="Total_annual_change__deflated_using_Nov_Nov_CPI_H_____first_year____control___real.WN">#REF!</definedName>
    <definedName name="Total_annual_change__deflated_using_Nov_Nov_CPI_H_____first_year____control___real.WR">#REF!</definedName>
    <definedName name="Total_annual_change__deflated_using_Nov_Nov_CPI_H_____first_year____control___real.WWN">#REF!</definedName>
    <definedName name="Total_annual_change__deflated_using_Nov_Nov_CPI_H_____last_year____control___real.ADDN1">#REF!</definedName>
    <definedName name="Total_annual_change__deflated_using_Nov_Nov_CPI_H_____last_year____control___real.ADDN2">#REF!</definedName>
    <definedName name="Total_annual_change__deflated_using_Nov_Nov_CPI_H_____last_year____control___real.BR">#REF!</definedName>
    <definedName name="Total_annual_change__deflated_using_Nov_Nov_CPI_H_____last_year____control___real.WN">#REF!</definedName>
    <definedName name="Total_annual_change__deflated_using_Nov_Nov_CPI_H_____last_year____control___real.WR">#REF!</definedName>
    <definedName name="Total_annual_change__deflated_using_Nov_Nov_CPI_H_____last_year____control___real.WWN">#REF!</definedName>
    <definedName name="Total_assets___Business___nominal">#REF!</definedName>
    <definedName name="Total_assets___Residential___nominal">#REF!</definedName>
    <definedName name="Total_Base_RoRE___control___nominal.ADDN1">#REF!</definedName>
    <definedName name="Total_Base_RoRE___control___nominal.ADDN2">#REF!</definedName>
    <definedName name="Total_Base_RoRE___control___nominal.BR">#REF!</definedName>
    <definedName name="Total_Base_RoRE___control___nominal.WN">#REF!</definedName>
    <definedName name="Total_Base_RoRE___control___nominal.WR">#REF!</definedName>
    <definedName name="Total_Base_RoRE___control___nominal.WWN">#REF!</definedName>
    <definedName name="Total_borrowing_balance___control___nominal.ADDN1">#REF!</definedName>
    <definedName name="Total_borrowing_balance___control___nominal.ADDN2">#REF!</definedName>
    <definedName name="Total_borrowing_balance___control___nominal.BR">#REF!</definedName>
    <definedName name="Total_borrowing_balance___control___nominal.WN">#REF!</definedName>
    <definedName name="Total_borrowing_balance___control___nominal.WR">#REF!</definedName>
    <definedName name="Total_borrowing_balance___control___nominal.WWN">#REF!</definedName>
    <definedName name="Total_borrowing_balance___Wholesale___nominal">#REF!</definedName>
    <definedName name="Total_Business_allowed_retail_revenue__excludes_margin____nominal">#REF!</definedName>
    <definedName name="Total_Business_allowed_retail_revenue__excludes_margin____nominal___m_">#REF!</definedName>
    <definedName name="Total_business_allowed_revenue___Default_tariff___excl._Ofwat_net_margin___nominal">#REF!</definedName>
    <definedName name="Total_Business_costs__before_margin____nominal">#REF!</definedName>
    <definedName name="Total_Business_costs__before_margin__band___nominal.1">#REF!</definedName>
    <definedName name="Total_Business_costs__before_margin__band___nominal.2">#REF!</definedName>
    <definedName name="Total_Business_costs__before_margin__band___nominal.3">#REF!</definedName>
    <definedName name="Total_Business_tax_charge_band___nominal">#REF!</definedName>
    <definedName name="Total_Business_working_capital_interest_by_tariff_band___nominal">#REF!</definedName>
    <definedName name="Total_cost_net_margin_customers___Tariff_Band___real.1">#REF!</definedName>
    <definedName name="Total_cost_net_margin_customers___Tariff_Band___real.2">#REF!</definedName>
    <definedName name="Total_cost_net_margin_customers___Tariff_Band___real.3">#REF!</definedName>
    <definedName name="Total_costs___Default_tariff___excl._Ofwat_net_margin___real.1">#REF!</definedName>
    <definedName name="Total_costs___Default_tariff___excl._Ofwat_net_margin___real.2">#REF!</definedName>
    <definedName name="Total_costs___Default_tariff___excl._Ofwat_net_margin___real.3">#REF!</definedName>
    <definedName name="Total_costs__exc._allowed_depreciation____Business___nominal">#REF!</definedName>
    <definedName name="Total_costs__excluding_allowed_depreciation____Business___nominal">#REF!</definedName>
    <definedName name="Total_costs__excluding_allowed_depreciation____Business___nominal.NEG">#REF!</definedName>
    <definedName name="Total_costs__excluding_allowed_depreciation____Residential___nominal">#REF!</definedName>
    <definedName name="Total_costs__excluding_allowed_depreciation____Residential___nominal.NEG">#REF!</definedName>
    <definedName name="Total_costs_net_margin_customers___real">#REF!</definedName>
    <definedName name="Total_current_assets___control___nominal.ADDN1">#REF!</definedName>
    <definedName name="Total_current_assets___control___nominal.ADDN2">#REF!</definedName>
    <definedName name="Total_current_assets___control___nominal.BR">#REF!</definedName>
    <definedName name="Total_current_assets___control___nominal.WN">#REF!</definedName>
    <definedName name="Total_current_assets___control___nominal.WR">#REF!</definedName>
    <definedName name="Total_current_assets___control___nominal.WWN">#REF!</definedName>
    <definedName name="Total_current_assets___Retail___nominal">#REF!</definedName>
    <definedName name="Total_current_assets___Wholesale___nominal">#REF!</definedName>
    <definedName name="Total_direct_procurement_from_customers___infrastructure_cost____control___nominal.ADDN1">#REF!</definedName>
    <definedName name="Total_direct_procurement_from_customers___infrastructure_cost____control___nominal.ADDN2">#REF!</definedName>
    <definedName name="Total_direct_procurement_from_customers___infrastructure_cost____control___nominal.BR">#REF!</definedName>
    <definedName name="Total_direct_procurement_from_customers___infrastructure_cost____control___nominal.WN">#REF!</definedName>
    <definedName name="Total_direct_procurement_from_customers___infrastructure_cost____control___nominal.WR">#REF!</definedName>
    <definedName name="Total_direct_procurement_from_customers___infrastructure_cost____control___nominal.WWN">#REF!</definedName>
    <definedName name="Total_direct_procurement_from_customers___infrastructure_cost____wholesale___nominal">#REF!</definedName>
    <definedName name="Total_direct_procurement_from_customers___infrastructure_cost___real___Total">#REF!</definedName>
    <definedName name="Total_Discounted_TDS">#REF!</definedName>
    <definedName name="Total_equity___Appointee___nominal">#REF!</definedName>
    <definedName name="Total_equity___control___nominal.ADDN1">#REF!</definedName>
    <definedName name="Total_equity___control___nominal.ADDN2">#REF!</definedName>
    <definedName name="Total_equity___control___nominal.BR">#REF!</definedName>
    <definedName name="Total_equity___control___nominal.WN">#REF!</definedName>
    <definedName name="Total_equity___control___nominal.WR">#REF!</definedName>
    <definedName name="Total_equity___control___nominal.WWN">#REF!</definedName>
    <definedName name="Total_equity___Retail___nominal">#REF!</definedName>
    <definedName name="Total_equity___Wholesale___nominal">#REF!</definedName>
    <definedName name="Total_equity_Appointee_total_check">#REF!</definedName>
    <definedName name="Total_equity_Appointee_total_check_overall">#REF!</definedName>
    <definedName name="Total_expenditure_excl._capex___control___nominal.ADDN1">#REF!</definedName>
    <definedName name="Total_expenditure_excl._capex___control___nominal.ADDN2">#REF!</definedName>
    <definedName name="Total_expenditure_excl._capex___control___nominal.BR">#REF!</definedName>
    <definedName name="Total_expenditure_excl._capex___control___nominal.WN">#REF!</definedName>
    <definedName name="Total_expenditure_excl._capex___control___nominal.WR">#REF!</definedName>
    <definedName name="Total_expenditure_excl._capex___control___nominal.WWN">#REF!</definedName>
    <definedName name="Total_FFO_adjustment_for_post_financeability___nominal">#REF!</definedName>
    <definedName name="Total_FFO_pre_interest_adjustment_for_post_financeability___nominal">#REF!</definedName>
    <definedName name="Total_households_connected">#REF!</definedName>
    <definedName name="Total_Index_linked_debt_BEG___nominal.ADDN1">#REF!</definedName>
    <definedName name="Total_Index_linked_debt_BEG___nominal.ADDN2">#REF!</definedName>
    <definedName name="Total_Index_linked_debt_BEG___nominal.BR">#REF!</definedName>
    <definedName name="Total_Index_linked_debt_BEG___nominal.WN">#REF!</definedName>
    <definedName name="Total_Index_linked_debt_BEG___nominal.WR">#REF!</definedName>
    <definedName name="Total_Index_linked_debt_BEG___nominal.WWN">#REF!</definedName>
    <definedName name="Total_Index_linked_debt_indexation___nominal.ADDN1">#REF!</definedName>
    <definedName name="Total_Index_linked_debt_indexation___nominal.ADDN1.NEG">#REF!</definedName>
    <definedName name="Total_Index_linked_debt_indexation___nominal.ADDN2">#REF!</definedName>
    <definedName name="Total_Index_linked_debt_indexation___nominal.ADDN2.NEG">#REF!</definedName>
    <definedName name="Total_Index_linked_debt_indexation___nominal.BR">#REF!</definedName>
    <definedName name="Total_Index_linked_debt_indexation___nominal.BR.NEG">#REF!</definedName>
    <definedName name="Total_Index_linked_debt_indexation___nominal.WN">#REF!</definedName>
    <definedName name="Total_Index_linked_debt_indexation___nominal.WN.NEG">#REF!</definedName>
    <definedName name="Total_Index_linked_debt_indexation___nominal.WR">#REF!</definedName>
    <definedName name="Total_Index_linked_debt_indexation___nominal.WR.NEG">#REF!</definedName>
    <definedName name="Total_Index_linked_debt_indexation___nominal.WWN">#REF!</definedName>
    <definedName name="Total_Index_linked_debt_indexation___nominal.WWN.NEG">#REF!</definedName>
    <definedName name="Total_interest_adjustment_for_financial_metrics___Appointee___nominal">#REF!</definedName>
    <definedName name="Total_interest_adjustment_for_post_financeability___nominal.ADDN1">#REF!</definedName>
    <definedName name="Total_interest_adjustment_for_post_financeability___nominal.ADDN2">#REF!</definedName>
    <definedName name="Total_interest_adjustment_for_post_financeability___nominal.BR">#REF!</definedName>
    <definedName name="Total_interest_adjustment_for_post_financeability___nominal.WN">#REF!</definedName>
    <definedName name="Total_interest_adjustment_for_post_financeability___nominal.WR">#REF!</definedName>
    <definedName name="Total_interest_adjustment_for_post_financeability___nominal.WWN">#REF!</definedName>
    <definedName name="Total_liabilities___control___nominal.ADDN1">#REF!</definedName>
    <definedName name="Total_liabilities___control___nominal.ADDN2">#REF!</definedName>
    <definedName name="Total_liabilities___control___nominal.BR">#REF!</definedName>
    <definedName name="Total_liabilities___control___nominal.WN">#REF!</definedName>
    <definedName name="Total_liabilities___control___nominal.WR">#REF!</definedName>
    <definedName name="Total_liabilities___control___nominal.WWN">#REF!</definedName>
    <definedName name="Total_liabilities___Retail___nominal">#REF!</definedName>
    <definedName name="Total_liabilities___Wholesale___nominal">#REF!</definedName>
    <definedName name="Total_liabilities_and_equity___Business___nominal">#REF!</definedName>
    <definedName name="Total_liabilities_and_equity___Residential___nominal">#REF!</definedName>
    <definedName name="Total_loan_interest___control___nominal.ADDN1">#REF!</definedName>
    <definedName name="Total_loan_interest___control___nominal.ADDN2">#REF!</definedName>
    <definedName name="Total_loan_interest___control___nominal.BR">#REF!</definedName>
    <definedName name="Total_loan_interest___control___nominal.WN">#REF!</definedName>
    <definedName name="Total_loan_interest___control___nominal.WR">#REF!</definedName>
    <definedName name="Total_loan_interest___control___nominal.WWN">#REF!</definedName>
    <definedName name="Total_loan_interest___control___wholesale___nominal">#REF!</definedName>
    <definedName name="Total_measured_and_unmeasured_residential_revenue_inclusive_of_DPC_margin___post_financeability___real">#REF!</definedName>
    <definedName name="Total_measured_residential_retail_service_revenue___nominal">#REF!</definedName>
    <definedName name="Total_net_capital_expenditure___nominal.ADDN1">#REF!</definedName>
    <definedName name="Total_net_capital_expenditure___nominal.ADDN1.NEG">#REF!</definedName>
    <definedName name="Total_net_capital_expenditure___nominal.ADDN2">#REF!</definedName>
    <definedName name="Total_net_capital_expenditure___nominal.ADDN2.NEG">#REF!</definedName>
    <definedName name="Total_net_capital_expenditure___nominal.BR">#REF!</definedName>
    <definedName name="Total_net_capital_expenditure___nominal.BR.NEG">#REF!</definedName>
    <definedName name="Total_net_capital_expenditure___nominal.WN">#REF!</definedName>
    <definedName name="Total_net_capital_expenditure___nominal.WN.NEG">#REF!</definedName>
    <definedName name="Total_net_capital_expenditure___nominal.WR">#REF!</definedName>
    <definedName name="Total_net_capital_expenditure___nominal.WR.NEG">#REF!</definedName>
    <definedName name="Total_net_capital_expenditure___nominal.WWN">#REF!</definedName>
    <definedName name="Total_net_capital_expenditure___nominal.WWN.NEG">#REF!</definedName>
    <definedName name="Total_net_margin___nominal">#REF!</definedName>
    <definedName name="Total_net_operating_expenditure___nominal.ADDN1">#REF!</definedName>
    <definedName name="Total_net_operating_expenditure___nominal.ADDN1.NEG">#REF!</definedName>
    <definedName name="Total_net_operating_expenditure___nominal.ADDN2">#REF!</definedName>
    <definedName name="Total_net_operating_expenditure___nominal.ADDN2.NEG">#REF!</definedName>
    <definedName name="Total_net_operating_expenditure___nominal.BR">#REF!</definedName>
    <definedName name="Total_net_operating_expenditure___nominal.BR.NEG">#REF!</definedName>
    <definedName name="Total_net_operating_expenditure___nominal.WN">#REF!</definedName>
    <definedName name="Total_net_operating_expenditure___nominal.WN.NEG">#REF!</definedName>
    <definedName name="Total_net_operating_expenditure___nominal.WR">#REF!</definedName>
    <definedName name="Total_net_operating_expenditure___nominal.WR.NEG">#REF!</definedName>
    <definedName name="Total_net_operating_expenditure___nominal.WWN">#REF!</definedName>
    <definedName name="Total_net_operating_expenditure___nominal.WWN.NEG">#REF!</definedName>
    <definedName name="Total_net_operating_expenditure___wholesale___nominal">#REF!</definedName>
    <definedName name="Total_net_operating_expenditure_for_PAYG___nominal.ADDN1">#REF!</definedName>
    <definedName name="Total_net_operating_expenditure_for_PAYG___nominal.ADDN2">#REF!</definedName>
    <definedName name="Total_net_operating_expenditure_for_PAYG___nominal.BR">#REF!</definedName>
    <definedName name="Total_net_operating_expenditure_for_PAYG___nominal.WN">#REF!</definedName>
    <definedName name="Total_net_operating_expenditure_for_PAYG___nominal.WR">#REF!</definedName>
    <definedName name="Total_net_operating_expenditure_for_PAYG___nominal.WWN">#REF!</definedName>
    <definedName name="Total_non_current_assets___control___nominal.ADDN1">#REF!</definedName>
    <definedName name="Total_non_current_assets___control___nominal.ADDN2">#REF!</definedName>
    <definedName name="Total_non_current_assets___control___nominal.BR">#REF!</definedName>
    <definedName name="Total_non_current_assets___control___nominal.WN">#REF!</definedName>
    <definedName name="Total_non_current_assets___control___nominal.WR">#REF!</definedName>
    <definedName name="Total_non_current_assets___control___nominal.WWN">#REF!</definedName>
    <definedName name="Total_non_current_assets___Retail___nominal">#REF!</definedName>
    <definedName name="Total_non_current_assets___Wholesale___nominal">#REF!</definedName>
    <definedName name="Total_operating_income___nominal.ADDN1">#REF!</definedName>
    <definedName name="Total_operating_income___nominal.ADDN2">#REF!</definedName>
    <definedName name="Total_operating_income___nominal.BR">#REF!</definedName>
    <definedName name="Total_operating_income___nominal.WN">#REF!</definedName>
    <definedName name="Total_operating_income___nominal.WR">#REF!</definedName>
    <definedName name="Total_operating_income___nominal.WWN">#REF!</definedName>
    <definedName name="Total_ordinary_shares_issued___nominal">#REF!</definedName>
    <definedName name="Total_other_income__incl._3rd_party_income____wholesale___nominal">#REF!</definedName>
    <definedName name="Total_other_income__incl._3rd_party_income___control.ADDN1">#REF!</definedName>
    <definedName name="Total_other_income__incl._3rd_party_income___control.ADDN2">#REF!</definedName>
    <definedName name="Total_other_income__incl._3rd_party_income___control.BR">#REF!</definedName>
    <definedName name="Total_other_income__incl._3rd_party_income___control.WN">#REF!</definedName>
    <definedName name="Total_other_income__incl._3rd_party_income___control.WR">#REF!</definedName>
    <definedName name="Total_other_income__incl._3rd_party_income___control.WWN">#REF!</definedName>
    <definedName name="Total_post_financeability_impact_on_tax___wholesale___nominal">#REF!</definedName>
    <definedName name="Total_post_financeability_revenue_adjustments___Business____real">#REF!</definedName>
    <definedName name="Total_receivables_by_tariff_bands___nominal">#REF!</definedName>
    <definedName name="Total_regulatory_equity___regulated_earnings_for_the_regulated_company___Appointee">#REF!</definedName>
    <definedName name="Total_residential_retail_costs___households___bill_module">#REF!</definedName>
    <definedName name="Total_residential_retail_costs___single_service___bill_module">#REF!</definedName>
    <definedName name="Total_residential_retail_costs___Water_and_Wastewater___bill_module">#REF!</definedName>
    <definedName name="Total_residential_retail_costs_per_dual_service_household___bill_module">#REF!</definedName>
    <definedName name="Total_residential_retail_costs_per_household___bill_module">#REF!</definedName>
    <definedName name="Total_residential_retail_costs_per_single_service_household___bill_module">#REF!</definedName>
    <definedName name="Total_residential_retail_joint_service_revenue_inc_DPC_margin___real">#REF!</definedName>
    <definedName name="Total_residential_retail_service_revenue_for_debtor_days___nominal">#REF!</definedName>
    <definedName name="Total_residential_retail_single_service_revenue_inc_DPC_margin___real">#REF!</definedName>
    <definedName name="Total_Residentials_connected___control.ADDN1">#REF!</definedName>
    <definedName name="Total_Residentials_connected___control.ADDN2">#REF!</definedName>
    <definedName name="Total_Residentials_connected___control.BR">#REF!</definedName>
    <definedName name="Total_Residentials_connected___control.WN">#REF!</definedName>
    <definedName name="Total_Residentials_connected___control.WR">#REF!</definedName>
    <definedName name="Total_Residentials_connected___control.WWN">#REF!</definedName>
    <definedName name="Total_Residentials_connected___control__ADDN1_">#REF!</definedName>
    <definedName name="Total_Residentials_connected___control__ADDN2_">#REF!</definedName>
    <definedName name="Total_Residentials_connected___control__WN_">#REF!</definedName>
    <definedName name="Total_Residentials_connected___control__WR_">#REF!</definedName>
    <definedName name="Total_retail_cost_for_Residential_customers__inclusive_of_wholesale_costs____nominal">#REF!</definedName>
    <definedName name="Total_retail_depreciation___nominal">#REF!</definedName>
    <definedName name="Total_retail_depreciation___nominal.NEG">#REF!</definedName>
    <definedName name="Total_retail_depreciation___Nominal_POS">#REF!</definedName>
    <definedName name="Total_retail_Fixed_assets_balance___nominal">#REF!</definedName>
    <definedName name="Total_Retail_income___real">#REF!</definedName>
    <definedName name="Total_retail_operating_expenditure___nominal">#REF!</definedName>
    <definedName name="Total_retail_operating_expenditure___nominal.NEG">#REF!</definedName>
    <definedName name="Total_Retail_residential_income">#REF!</definedName>
    <definedName name="Total_Retail_retained_cash_balance___Nominal">#REF!</definedName>
    <definedName name="Total_revenue_accrued___Business___nominal">#REF!</definedName>
    <definedName name="Total_revenue_accrued_nominal___residential___nominal">#REF!</definedName>
    <definedName name="Total_revenue_per_customer___ADDN1___real">#REF!</definedName>
    <definedName name="Total_revenue_per_customer___ADDN2___real">#REF!</definedName>
    <definedName name="Total_tariff_band___forecast_allocated_wholesale_charge___nominal">#REF!</definedName>
    <definedName name="Total_tax_charge___wholesale___nominal">#REF!</definedName>
    <definedName name="Total_tax_charge___wholesale___nominal.NEG">#REF!</definedName>
    <definedName name="Total_temporary_difference_arising_in_year___nominal.ADDN1">#REF!</definedName>
    <definedName name="Total_temporary_difference_arising_in_year___nominal.ADDN2">#REF!</definedName>
    <definedName name="Total_temporary_difference_arising_in_year___nominal.BR">#REF!</definedName>
    <definedName name="Total_temporary_difference_arising_in_year___nominal.WN">#REF!</definedName>
    <definedName name="Total_temporary_difference_arising_in_year___nominal.WR">#REF!</definedName>
    <definedName name="Total_temporary_difference_arising_in_year___nominal.WWN">#REF!</definedName>
    <definedName name="Total_temporary_difference_arising_in_year___post_financeability___nominal.ADDN1">#REF!</definedName>
    <definedName name="Total_temporary_difference_arising_in_year___post_financeability___nominal.ADDN2">#REF!</definedName>
    <definedName name="Total_temporary_difference_arising_in_year___post_financeability___nominal.BR">#REF!</definedName>
    <definedName name="Total_temporary_difference_arising_in_year___post_financeability___nominal.WN">#REF!</definedName>
    <definedName name="Total_temporary_difference_arising_in_year___post_financeability___nominal.WR">#REF!</definedName>
    <definedName name="Total_temporary_difference_arising_in_year___post_financeability___nominal.WWN">#REF!</definedName>
    <definedName name="Total_third_party___principal_service_revenues___control___real.ADDN1">#REF!</definedName>
    <definedName name="Total_third_party___principal_service_revenues___control___real.ADDN2">#REF!</definedName>
    <definedName name="Total_third_party___principal_service_revenues___control___real.BR">#REF!</definedName>
    <definedName name="Total_third_party___principal_service_revenues___control___real.WN">#REF!</definedName>
    <definedName name="Total_third_party___principal_service_revenues___control___real.WR">#REF!</definedName>
    <definedName name="Total_third_party___principal_service_revenues___control___real.WWN">#REF!</definedName>
    <definedName name="Total_unmeasured_residential_retail_service_revenue___nominal">#REF!</definedName>
    <definedName name="Total_value_of_retail_Business_Margin___nominal">#REF!</definedName>
    <definedName name="Total_value_of_scrip_shares_issued___nominal">#REF!</definedName>
    <definedName name="Total_wholesale_charge_Business___nominal">#REF!</definedName>
    <definedName name="Total_Wholesale_control___Allowed_Revenues___simple_average___real">#REF!</definedName>
    <definedName name="Total_wholesale_revenue_impact_of_post_financeability___nominal.ADDN1">#REF!</definedName>
    <definedName name="Total_wholesale_revenue_impact_of_post_financeability___nominal.ADDN2">#REF!</definedName>
    <definedName name="Total_wholesale_revenue_impact_of_post_financeability___nominal.BR">#REF!</definedName>
    <definedName name="Total_wholesale_revenue_impact_of_post_financeability___nominal.WN">#REF!</definedName>
    <definedName name="Total_wholesale_revenue_impact_of_post_financeability___nominal.WR">#REF!</definedName>
    <definedName name="Total_wholesale_revenue_impact_of_post_financeability___nominal.WWN">#REF!</definedName>
    <definedName name="Total_wholesale_revenue_impact_of_post_financeability___real.ADDN1">#REF!</definedName>
    <definedName name="Total_wholesale_revenue_impact_of_post_financeability___real.ADDN2">#REF!</definedName>
    <definedName name="Total_wholesale_revenue_impact_of_post_financeability___real.BR">#REF!</definedName>
    <definedName name="Total_wholesale_revenue_impact_of_post_financeability___real.WN">#REF!</definedName>
    <definedName name="Total_wholesale_revenue_impact_of_post_financeability___real.WR">#REF!</definedName>
    <definedName name="Total_wholesale_revenue_impact_of_post_financeability___real.WWN">#REF!</definedName>
    <definedName name="Total_Wholesale_revenue_impact_of_post_financeability_margin___Business___real">#REF!</definedName>
    <definedName name="TotalNETScapex" localSheetId="1">#REF!</definedName>
    <definedName name="TotalNETScapex" localSheetId="0">#REF!</definedName>
    <definedName name="TotalNETScapex">#REF!</definedName>
    <definedName name="TotalNETwcapex" localSheetId="1">#REF!</definedName>
    <definedName name="TotalNETwcapex" localSheetId="0">#REF!</definedName>
    <definedName name="TotalNETwcapex">#REF!</definedName>
    <definedName name="Totals" localSheetId="1">#REF!</definedName>
    <definedName name="Totals">#REF!</definedName>
    <definedName name="Totex____control___real.ADDN1" localSheetId="1">#REF!</definedName>
    <definedName name="Totex____control___real.ADDN1">#REF!</definedName>
    <definedName name="Totex____control___real.ADDN2">#REF!</definedName>
    <definedName name="Totex____control___real.BR">#REF!</definedName>
    <definedName name="Totex____control___real.WN">#REF!</definedName>
    <definedName name="Totex____control___real.WR">#REF!</definedName>
    <definedName name="Totex____control___real.WWN">#REF!</definedName>
    <definedName name="TOTgrosscapsew" localSheetId="1">#REF!</definedName>
    <definedName name="TOTgrosscapsew" localSheetId="0">#REF!</definedName>
    <definedName name="TOTgrosscapsew">#REF!</definedName>
    <definedName name="TOTgrosscapwat" localSheetId="1">#REF!</definedName>
    <definedName name="TOTgrosscapwat" localSheetId="0">#REF!</definedName>
    <definedName name="TOTgrosscapwat">#REF!</definedName>
    <definedName name="TOTnetcapsew2" localSheetId="1">#REF!</definedName>
    <definedName name="TOTnetcapsew2" localSheetId="0">#REF!</definedName>
    <definedName name="TOTnetcapsew2">#REF!</definedName>
    <definedName name="TOTnetcapwat2" localSheetId="1">#REF!</definedName>
    <definedName name="TOTnetcapwat2" localSheetId="0">#REF!</definedName>
    <definedName name="TOTnetcapwat2">#REF!</definedName>
    <definedName name="Trade_and_other_creditors_balance___Business___nominal" localSheetId="1">#REF!</definedName>
    <definedName name="Trade_and_other_creditors_balance___Business___nominal">#REF!</definedName>
    <definedName name="Trade_and_other_creditors_balance___Business___nominal.BEG" localSheetId="1">#REF!</definedName>
    <definedName name="Trade_and_other_creditors_balance___Business___nominal.BEG">#REF!</definedName>
    <definedName name="Trade_and_other_creditors_balance___Residential___nominal">#REF!</definedName>
    <definedName name="Trade_and_other_creditors_balance___Residential___nominal.BEG">#REF!</definedName>
    <definedName name="Trade_and_other_creditors_initial_balance___business___nominal">#REF!</definedName>
    <definedName name="Trade_and_other_creditors_initial_balance___Residential___nominal">#REF!</definedName>
    <definedName name="Trade_and_other_payables___Wholesale_creditors___residential_retail___POS">#REF!</definedName>
    <definedName name="Trade_creditors_and_other_payables_balance___Appointee___nominal">#REF!</definedName>
    <definedName name="Trade_creditors_and_other_payables_balance___control___nominal.ADDN1">#REF!</definedName>
    <definedName name="Trade_creditors_and_other_payables_balance___control___nominal.ADDN2">#REF!</definedName>
    <definedName name="Trade_creditors_and_other_payables_balance___control___nominal.BR">#REF!</definedName>
    <definedName name="Trade_creditors_and_other_payables_balance___control___nominal.WN">#REF!</definedName>
    <definedName name="Trade_creditors_and_other_payables_balance___control___nominal.WR">#REF!</definedName>
    <definedName name="Trade_creditors_and_other_payables_balance___control___nominal.WWN">#REF!</definedName>
    <definedName name="Trade_creditors_and_other_payables_balance___Wholesale___nominal">#REF!</definedName>
    <definedName name="Trade_creditors_balance___control___nominal.ADDN1">#REF!</definedName>
    <definedName name="Trade_creditors_balance___control___nominal.ADDN1.BEG">#REF!</definedName>
    <definedName name="Trade_creditors_balance___control___nominal.ADDN2">#REF!</definedName>
    <definedName name="Trade_creditors_balance___control___nominal.ADDN2.BEG">#REF!</definedName>
    <definedName name="Trade_creditors_balance___control___nominal.BR">#REF!</definedName>
    <definedName name="Trade_creditors_balance___control___nominal.BR.BEG">#REF!</definedName>
    <definedName name="Trade_creditors_balance___control___nominal.WN">#REF!</definedName>
    <definedName name="Trade_creditors_balance___control___nominal.WN.BEG">#REF!</definedName>
    <definedName name="Trade_creditors_balance___control___nominal.WR">#REF!</definedName>
    <definedName name="Trade_creditors_balance___control___nominal.WR.BEG">#REF!</definedName>
    <definedName name="Trade_creditors_balance___control___nominal.WWN">#REF!</definedName>
    <definedName name="Trade_creditors_balance___control___nominal.WWN.BEG">#REF!</definedName>
    <definedName name="Trade_creditors_target_balance___control___nominal.ADDN1">#REF!</definedName>
    <definedName name="Trade_creditors_target_balance___control___nominal.ADDN2">#REF!</definedName>
    <definedName name="Trade_creditors_target_balance___control___nominal.BR">#REF!</definedName>
    <definedName name="Trade_creditors_target_balance___control___nominal.WN">#REF!</definedName>
    <definedName name="Trade_creditors_target_balance___control___nominal.WR">#REF!</definedName>
    <definedName name="Trade_creditors_target_balance___control___nominal.WWN">#REF!</definedName>
    <definedName name="Trade_debtor_and_other_receivables_balance___Appointee___nominal">#REF!</definedName>
    <definedName name="Trade_debtors___Residential_b_f___nominal">#REF!</definedName>
    <definedName name="Trade_debtors_and_other_receivables_balance___control___nominal.ADDN1">#REF!</definedName>
    <definedName name="Trade_debtors_and_other_receivables_balance___control___nominal.ADDN2">#REF!</definedName>
    <definedName name="Trade_debtors_and_other_receivables_balance___control___nominal.BR">#REF!</definedName>
    <definedName name="Trade_debtors_and_other_receivables_balance___control___nominal.WN">#REF!</definedName>
    <definedName name="Trade_debtors_and_other_receivables_balance___control___nominal.WR">#REF!</definedName>
    <definedName name="Trade_debtors_and_other_receivables_balance___control___nominal.WWN">#REF!</definedName>
    <definedName name="Trade_debtors_and_other_receivables_balance___Wholesale___nominal">#REF!</definedName>
    <definedName name="Trade_debtors_balance___control___nominal.ADDN1">#REF!</definedName>
    <definedName name="Trade_debtors_balance___control___nominal.ADDN1.BEG">#REF!</definedName>
    <definedName name="Trade_debtors_balance___control___nominal.ADDN2">#REF!</definedName>
    <definedName name="Trade_debtors_balance___control___nominal.ADDN2.BEG">#REF!</definedName>
    <definedName name="Trade_debtors_balance___control___nominal.BR">#REF!</definedName>
    <definedName name="Trade_debtors_balance___control___nominal.BR.BEG">#REF!</definedName>
    <definedName name="Trade_debtors_balance___control___nominal.WN">#REF!</definedName>
    <definedName name="Trade_debtors_balance___control___nominal.WN.BEG">#REF!</definedName>
    <definedName name="Trade_debtors_balance___control___nominal.WR">#REF!</definedName>
    <definedName name="Trade_debtors_balance___control___nominal.WR.BEG">#REF!</definedName>
    <definedName name="Trade_debtors_balance___control___nominal.WWN">#REF!</definedName>
    <definedName name="Trade_debtors_balance___control___nominal.WWN.BEG">#REF!</definedName>
    <definedName name="Trade_debtors_target_balance___control___nominal.ADDN1">#REF!</definedName>
    <definedName name="Trade_debtors_target_balance___control___nominal.ADDN2">#REF!</definedName>
    <definedName name="Trade_debtors_target_balance___control___nominal.BR">#REF!</definedName>
    <definedName name="Trade_debtors_target_balance___control___nominal.WN">#REF!</definedName>
    <definedName name="Trade_debtors_target_balance___control___nominal.WR">#REF!</definedName>
    <definedName name="Trade_debtors_target_balance___control___nominal.WWN">#REF!</definedName>
    <definedName name="Transition" localSheetId="1">#REF!</definedName>
    <definedName name="Transition" localSheetId="0">#REF!</definedName>
    <definedName name="Transition">#REF!</definedName>
    <definedName name="trdhtr" localSheetId="1" hidden="1">#REF!</definedName>
    <definedName name="trdhtr" localSheetId="8" hidden="1">#REF!</definedName>
    <definedName name="trdhtr" localSheetId="7" hidden="1">#REF!</definedName>
    <definedName name="trdhtr" localSheetId="0" hidden="1">#REF!</definedName>
    <definedName name="trdhtr" localSheetId="11" hidden="1">#REF!</definedName>
    <definedName name="trdhtr" localSheetId="6" hidden="1">#REF!</definedName>
    <definedName name="trdhtr" localSheetId="10" hidden="1">#REF!</definedName>
    <definedName name="trdhtr" hidden="1">#REF!</definedName>
    <definedName name="Trk_Tol" localSheetId="1">#REF!</definedName>
    <definedName name="Trk_Tol" localSheetId="0">#REF!</definedName>
    <definedName name="Trk_Tol">#REF!</definedName>
    <definedName name="TYNE_WEAR" localSheetId="1">#REF!</definedName>
    <definedName name="TYNE_WEAR" localSheetId="8">#REF!</definedName>
    <definedName name="TYNE_WEAR" localSheetId="7">#REF!</definedName>
    <definedName name="TYNE_WEAR" localSheetId="0">#REF!</definedName>
    <definedName name="TYNE_WEAR" localSheetId="11">#REF!</definedName>
    <definedName name="TYNE_WEAR" localSheetId="6">#REF!</definedName>
    <definedName name="TYNE_WEAR" localSheetId="10">#REF!</definedName>
    <definedName name="TYNE_WEAR">#REF!</definedName>
    <definedName name="Units">#REF!</definedName>
    <definedName name="Units_in_a_million">#REF!</definedName>
    <definedName name="Unmeasured_apportioned_revenue___business___nominal.ADDN1">#REF!</definedName>
    <definedName name="Unmeasured_apportioned_revenue___business___nominal.ADDN2">#REF!</definedName>
    <definedName name="Unmeasured_apportioned_revenue___business___nominal.BR">#REF!</definedName>
    <definedName name="Unmeasured_apportioned_revenue___business___nominal.WN">#REF!</definedName>
    <definedName name="Unmeasured_apportioned_revenue___business___nominal.WR">#REF!</definedName>
    <definedName name="Unmeasured_apportioned_revenue___business___nominal.WWN">#REF!</definedName>
    <definedName name="Unmeasured_apportioned_revenue___business___nominal_total">#REF!</definedName>
    <definedName name="Unmeasured_apportioned_revenue___residential___nominal.ADDN1">#REF!</definedName>
    <definedName name="Unmeasured_apportioned_revenue___residential___nominal.ADDN2">#REF!</definedName>
    <definedName name="Unmeasured_apportioned_revenue___residential___nominal.BR">#REF!</definedName>
    <definedName name="Unmeasured_apportioned_revenue___residential___nominal.WN">#REF!</definedName>
    <definedName name="Unmeasured_apportioned_revenue___residential___nominal.WR">#REF!</definedName>
    <definedName name="Unmeasured_apportioned_revenue___residential___nominal.WWN">#REF!</definedName>
    <definedName name="Unmeasured_apportioned_revenue___residential___nominal_total">#REF!</definedName>
    <definedName name="Unmeasured_dual_service_customer_service_revenue_inc_DPC_margin___post_financeability___real">#REF!</definedName>
    <definedName name="Unmeasured_dual_service_customer_service_revenue_inc_DPC_margin___real">#REF!</definedName>
    <definedName name="Unmeasured_residential_retail_service_revenue___real">#REF!</definedName>
    <definedName name="Unmeasured_residential_retail_service_revenue_for_debtor_days___nominal">#REF!</definedName>
    <definedName name="Unmeasured_residential_retail_service_revenue_inc_DPC_margin___nominal">#REF!</definedName>
    <definedName name="Unmeasured_residential_retail_service_revenue_inc_DPC_margin___real">#REF!</definedName>
    <definedName name="Unmeasured_residential_retail_service_revenue_weighting">#REF!</definedName>
    <definedName name="Unmeasured_sewerage_customer_service_revenue_inc_DPC_margin___post_financeability___real">#REF!</definedName>
    <definedName name="Unmeasured_sewerage_customer_service_revenue_inc_DPC_margin___real">#REF!</definedName>
    <definedName name="Unmeasured_water_customer_service_revenue_inc_DPC_margin___post_financeability___real">#REF!</definedName>
    <definedName name="Unmeasured_water_customer_service_revenue_inc_DPC_margin___real">#REF!</definedName>
    <definedName name="Useful_life_of_wholesale_fixed_assets_roundup___control.ADDN1">#REF!</definedName>
    <definedName name="Useful_life_of_wholesale_fixed_assets_roundup___control.ADDN2">#REF!</definedName>
    <definedName name="Useful_life_of_wholesale_fixed_assets_roundup___control.BR">#REF!</definedName>
    <definedName name="Useful_life_of_wholesale_fixed_assets_roundup___control.WN">#REF!</definedName>
    <definedName name="Useful_life_of_wholesale_fixed_assets_roundup___control.WR">#REF!</definedName>
    <definedName name="Useful_life_of_wholesale_fixed_assets_roundup___control.WWN">#REF!</definedName>
    <definedName name="Value_of_scrip_shares_issued___control___nominal.ADDN1">#REF!</definedName>
    <definedName name="Value_of_scrip_shares_issued___control___nominal.ADDN2">#REF!</definedName>
    <definedName name="Value_of_scrip_shares_issued___control___nominal.BR">#REF!</definedName>
    <definedName name="Value_of_scrip_shares_issued___control___nominal.WN">#REF!</definedName>
    <definedName name="Value_of_scrip_shares_issued___control___nominal.WR">#REF!</definedName>
    <definedName name="Value_of_scrip_shares_issued___control___nominal.WWN">#REF!</definedName>
    <definedName name="W_GLAM" localSheetId="1">#REF!</definedName>
    <definedName name="W_GLAM" localSheetId="8">#REF!</definedName>
    <definedName name="W_GLAM" localSheetId="7">#REF!</definedName>
    <definedName name="W_GLAM" localSheetId="0">#REF!</definedName>
    <definedName name="W_GLAM" localSheetId="11">#REF!</definedName>
    <definedName name="W_GLAM" localSheetId="6">#REF!</definedName>
    <definedName name="W_GLAM" localSheetId="10">#REF!</definedName>
    <definedName name="W_GLAM">#REF!</definedName>
    <definedName name="W_MIDS" localSheetId="1">#REF!</definedName>
    <definedName name="W_MIDS" localSheetId="8">#REF!</definedName>
    <definedName name="W_MIDS" localSheetId="7">#REF!</definedName>
    <definedName name="W_MIDS" localSheetId="0">#REF!</definedName>
    <definedName name="W_MIDS" localSheetId="11">#REF!</definedName>
    <definedName name="W_MIDS" localSheetId="6">#REF!</definedName>
    <definedName name="W_MIDS" localSheetId="10">#REF!</definedName>
    <definedName name="W_MIDS">#REF!</definedName>
    <definedName name="W_SUSSEX" localSheetId="1">#REF!</definedName>
    <definedName name="W_SUSSEX" localSheetId="8">#REF!</definedName>
    <definedName name="W_SUSSEX" localSheetId="7">#REF!</definedName>
    <definedName name="W_SUSSEX" localSheetId="0">#REF!</definedName>
    <definedName name="W_SUSSEX" localSheetId="11">#REF!</definedName>
    <definedName name="W_SUSSEX" localSheetId="6">#REF!</definedName>
    <definedName name="W_SUSSEX" localSheetId="10">#REF!</definedName>
    <definedName name="W_SUSSEX">#REF!</definedName>
    <definedName name="W_YORKS" localSheetId="1">#REF!</definedName>
    <definedName name="W_YORKS" localSheetId="8">#REF!</definedName>
    <definedName name="W_YORKS" localSheetId="7">#REF!</definedName>
    <definedName name="W_YORKS" localSheetId="0">#REF!</definedName>
    <definedName name="W_YORKS" localSheetId="11">#REF!</definedName>
    <definedName name="W_YORKS" localSheetId="6">#REF!</definedName>
    <definedName name="W_YORKS" localSheetId="10">#REF!</definedName>
    <definedName name="W_YORKS">#REF!</definedName>
    <definedName name="WACC_nominal.ADDN1">#REF!</definedName>
    <definedName name="WACC_nominal.ADDN2">#REF!</definedName>
    <definedName name="WACC_nominal.BR">#REF!</definedName>
    <definedName name="WACC_nominal.WN">#REF!</definedName>
    <definedName name="WACC_nominal.WR">#REF!</definedName>
    <definedName name="WACC_nominal.WWN">#REF!</definedName>
    <definedName name="WACC_real.ADDN1">#REF!</definedName>
    <definedName name="WACC_real.ADDN2">#REF!</definedName>
    <definedName name="WACC_real.BR">#REF!</definedName>
    <definedName name="WACC_real.WN">#REF!</definedName>
    <definedName name="WACC_real.WR">#REF!</definedName>
    <definedName name="WACC_real.WWN">#REF!</definedName>
    <definedName name="WARWICKS" localSheetId="1">#REF!</definedName>
    <definedName name="WARWICKS" localSheetId="8">#REF!</definedName>
    <definedName name="WARWICKS" localSheetId="7">#REF!</definedName>
    <definedName name="WARWICKS" localSheetId="0">#REF!</definedName>
    <definedName name="WARWICKS" localSheetId="11">#REF!</definedName>
    <definedName name="WARWICKS" localSheetId="6">#REF!</definedName>
    <definedName name="WARWICKS" localSheetId="10">#REF!</definedName>
    <definedName name="WARWICKS">#REF!</definedName>
    <definedName name="WaSC_average_bill___5yr_average___nominal">#REF!</definedName>
    <definedName name="WaSC_average_bill___5yr_average___real">#REF!</definedName>
    <definedName name="WaSC_average_bill___nominal">#REF!</definedName>
    <definedName name="WaSC_average_bill___real">#REF!</definedName>
    <definedName name="WaSC_average_bill_growth___nominal">#REF!</definedName>
    <definedName name="WaSC_average_bill_growth___real">#REF!</definedName>
    <definedName name="WaSCstransition" localSheetId="1">#REF!</definedName>
    <definedName name="WaSCstransition" localSheetId="0">#REF!</definedName>
    <definedName name="WaSCstransition">#REF!</definedName>
    <definedName name="Wastewater___Allowed_Revenues___real">#REF!</definedName>
    <definedName name="Wastewater_network___Allowed_Revenues___real">#REF!</definedName>
    <definedName name="Wastewater_network___K___periodic">#REF!</definedName>
    <definedName name="Wastewater_network_allowed_revenue_build_up___check">#REF!</definedName>
    <definedName name="Wastewater_network_allowed_revenue_build_up___check_overall">#REF!</definedName>
    <definedName name="Water___Allowed_Revenues___real">#REF!</definedName>
    <definedName name="Water_network___Allowed_Revenues___real">#REF!</definedName>
    <definedName name="Water_network___K___periodic">#REF!</definedName>
    <definedName name="Water_network_allowed_revenue_build_up___check">#REF!</definedName>
    <definedName name="Water_network_allowed_revenue_build_up___check_overall">#REF!</definedName>
    <definedName name="Water_resources___Allowed_Revenues___real">#REF!</definedName>
    <definedName name="Water_resources___K___periodic">#REF!</definedName>
    <definedName name="Water_resources_allowed_revenue_build_up___check">#REF!</definedName>
    <definedName name="Water_resources_allowed_revenue_build_up___check_overall">#REF!</definedName>
    <definedName name="WaterGC" localSheetId="1">#REF!</definedName>
    <definedName name="WaterGC" localSheetId="0">#REF!</definedName>
    <definedName name="WaterGC">#REF!</definedName>
    <definedName name="watIRE" localSheetId="1">#REF!</definedName>
    <definedName name="watIRE" localSheetId="0">#REF!</definedName>
    <definedName name="watIRE">#REF!</definedName>
    <definedName name="WatMNIgc" localSheetId="1">#REF!</definedName>
    <definedName name="WatMNIgc" localSheetId="0">#REF!</definedName>
    <definedName name="WatMNIgc">#REF!</definedName>
    <definedName name="WBaseG_Act" localSheetId="1">#REF!</definedName>
    <definedName name="WBaseG_Act" localSheetId="0">#REF!</definedName>
    <definedName name="WBaseG_Act">#REF!</definedName>
    <definedName name="WBaseG_BP" localSheetId="1">#REF!</definedName>
    <definedName name="WBaseG_BP" localSheetId="0">#REF!</definedName>
    <definedName name="WBaseG_BP">#REF!</definedName>
    <definedName name="WBaseG_FD" localSheetId="1">#REF!</definedName>
    <definedName name="WBaseG_FD" localSheetId="0">#REF!</definedName>
    <definedName name="WBaseG_FD">#REF!</definedName>
    <definedName name="WBaseN_Act" localSheetId="1">#REF!</definedName>
    <definedName name="WBaseN_Act" localSheetId="0">#REF!</definedName>
    <definedName name="WBaseN_Act">#REF!</definedName>
    <definedName name="WBaseN_FD" localSheetId="1">#REF!</definedName>
    <definedName name="WBaseN_FD" localSheetId="0">#REF!</definedName>
    <definedName name="WBaseN_FD">#REF!</definedName>
    <definedName name="wdfw" localSheetId="1">#REF!</definedName>
    <definedName name="wdfw" localSheetId="8">#REF!</definedName>
    <definedName name="wdfw" localSheetId="7">#REF!</definedName>
    <definedName name="wdfw" localSheetId="0">#REF!</definedName>
    <definedName name="wdfw" localSheetId="11">#REF!</definedName>
    <definedName name="wdfw" localSheetId="6">#REF!</definedName>
    <definedName name="wdfw" localSheetId="10">#REF!</definedName>
    <definedName name="wdfw">#REF!</definedName>
    <definedName name="wedfw" localSheetId="1">#REF!</definedName>
    <definedName name="wedfw" localSheetId="8">#REF!</definedName>
    <definedName name="wedfw" localSheetId="7">#REF!</definedName>
    <definedName name="wedfw" localSheetId="0">#REF!</definedName>
    <definedName name="wedfw" localSheetId="11">#REF!</definedName>
    <definedName name="wedfw" localSheetId="6">#REF!</definedName>
    <definedName name="wedfw" localSheetId="10">#REF!</definedName>
    <definedName name="wedfw">#REF!</definedName>
    <definedName name="wefw" localSheetId="1">#REF!</definedName>
    <definedName name="wefw" localSheetId="8">#REF!</definedName>
    <definedName name="wefw" localSheetId="7">#REF!</definedName>
    <definedName name="wefw" localSheetId="0">#REF!</definedName>
    <definedName name="wefw" localSheetId="11">#REF!</definedName>
    <definedName name="wefw" localSheetId="6">#REF!</definedName>
    <definedName name="wefw" localSheetId="10">#REF!</definedName>
    <definedName name="wefw">#REF!</definedName>
    <definedName name="wefwe" localSheetId="1">#REF!</definedName>
    <definedName name="wefwe" localSheetId="8">#REF!</definedName>
    <definedName name="wefwe" localSheetId="7">#REF!</definedName>
    <definedName name="wefwe" localSheetId="0">#REF!</definedName>
    <definedName name="wefwe" localSheetId="11">#REF!</definedName>
    <definedName name="wefwe" localSheetId="6">#REF!</definedName>
    <definedName name="wefwe" localSheetId="10">#REF!</definedName>
    <definedName name="wefwe">#REF!</definedName>
    <definedName name="wefwerf" localSheetId="1">#REF!</definedName>
    <definedName name="wefwerf" localSheetId="8">#REF!</definedName>
    <definedName name="wefwerf" localSheetId="7">#REF!</definedName>
    <definedName name="wefwerf" localSheetId="0">#REF!</definedName>
    <definedName name="wefwerf" localSheetId="11">#REF!</definedName>
    <definedName name="wefwerf" localSheetId="6">#REF!</definedName>
    <definedName name="wefwerf" localSheetId="10">#REF!</definedName>
    <definedName name="wefwerf">#REF!</definedName>
    <definedName name="Weighted_average_Base_RoRE_Appointee___nominal">#REF!</definedName>
    <definedName name="Weighted_PAYG_rate.ADDN1">#REF!</definedName>
    <definedName name="Weighted_PAYG_rate.ADDN2">#REF!</definedName>
    <definedName name="Weighted_PAYG_rate.BR">#REF!</definedName>
    <definedName name="Weighted_PAYG_rate.WN">#REF!</definedName>
    <definedName name="Weighted_PAYG_rate.WR">#REF!</definedName>
    <definedName name="Weighted_PAYG_rate.WWN">#REF!</definedName>
    <definedName name="Weighted_PAYG_rate___Wholesale">#REF!</definedName>
    <definedName name="Weighted_RCV_run_off_rate___nominal.ADDN1">#REF!</definedName>
    <definedName name="Weighted_RCV_run_off_rate___nominal.ADDN2">#REF!</definedName>
    <definedName name="Weighted_RCV_run_off_rate___nominal.BR">#REF!</definedName>
    <definedName name="Weighted_RCV_run_off_rate___nominal.WN">#REF!</definedName>
    <definedName name="Weighted_RCV_run_off_rate___nominal.WR">#REF!</definedName>
    <definedName name="Weighted_RCV_run_off_rate___nominal.WWN">#REF!</definedName>
    <definedName name="Weighted_RCV_run_off_rate___Wholesale___nominal">#REF!</definedName>
    <definedName name="Weighted_Total_retail_Business_margin">#REF!</definedName>
    <definedName name="WEnhG_BP" localSheetId="1">#REF!</definedName>
    <definedName name="WEnhG_BP" localSheetId="0">#REF!</definedName>
    <definedName name="WEnhG_BP">#REF!</definedName>
    <definedName name="WEnhG_FD" localSheetId="1">#REF!</definedName>
    <definedName name="WEnhG_FD" localSheetId="0">#REF!</definedName>
    <definedName name="WEnhG_FD">#REF!</definedName>
    <definedName name="WEnhN_Act" localSheetId="1">#REF!</definedName>
    <definedName name="WEnhN_Act" localSheetId="0">#REF!</definedName>
    <definedName name="WEnhN_Act">#REF!</definedName>
    <definedName name="WEnhN_FD" localSheetId="1">#REF!</definedName>
    <definedName name="WEnhN_FD" localSheetId="0">#REF!</definedName>
    <definedName name="WEnhN_FD">#REF!</definedName>
    <definedName name="wert" localSheetId="1" hidden="1">{"GROSS",#N/A,FALSE,"401C11"}</definedName>
    <definedName name="wert" localSheetId="2" hidden="1">{"GROSS",#N/A,FALSE,"401C11"}</definedName>
    <definedName name="wert" localSheetId="8" hidden="1">{"GROSS",#N/A,FALSE,"401C11"}</definedName>
    <definedName name="wert" localSheetId="7" hidden="1">{"GROSS",#N/A,FALSE,"401C11"}</definedName>
    <definedName name="wert" localSheetId="0" hidden="1">{"GROSS",#N/A,FALSE,"401C11"}</definedName>
    <definedName name="wert" localSheetId="11" hidden="1">{"GROSS",#N/A,FALSE,"401C11"}</definedName>
    <definedName name="wert" localSheetId="3" hidden="1">{"GROSS",#N/A,FALSE,"401C11"}</definedName>
    <definedName name="wert" localSheetId="6" hidden="1">{"GROSS",#N/A,FALSE,"401C11"}</definedName>
    <definedName name="wert" localSheetId="10" hidden="1">{"GROSS",#N/A,FALSE,"401C11"}</definedName>
    <definedName name="wert" localSheetId="9" hidden="1">{"GROSS",#N/A,FALSE,"401C11"}</definedName>
    <definedName name="wert" hidden="1">{"GROSS",#N/A,FALSE,"401C11"}</definedName>
    <definedName name="WGross_Act" localSheetId="1">#REF!</definedName>
    <definedName name="WGross_Act" localSheetId="0">#REF!</definedName>
    <definedName name="WGross_Act">#REF!</definedName>
    <definedName name="Wholesale_additional_control_1_allowed_revenue__excluding_capital_connection_charges___other_income_and_operating_income__per_residential_customer___real" localSheetId="1">#REF!</definedName>
    <definedName name="Wholesale_additional_control_1_allowed_revenue__excluding_capital_connection_charges___other_income_and_operating_income__per_residential_customer___real">#REF!</definedName>
    <definedName name="Wholesale_additional_control_2_allowed_revenue__excluding_capital_connection_charges___other_income_and_operating_income__per_residential_customer___real" localSheetId="1">#REF!</definedName>
    <definedName name="Wholesale_additional_control_2_allowed_revenue__excluding_capital_connection_charges___other_income_and_operating_income__per_residential_customer___real">#REF!</definedName>
    <definedName name="Wholesale_allowed_revenue_per_customer___Growth___control.ADDN1">#REF!</definedName>
    <definedName name="Wholesale_allowed_revenue_per_customer___Growth___control.ADDN2">#REF!</definedName>
    <definedName name="Wholesale_allowed_revenue_per_customer___Growth___control.BR">#REF!</definedName>
    <definedName name="Wholesale_allowed_revenue_per_customer___Growth___control.WN">#REF!</definedName>
    <definedName name="Wholesale_allowed_revenue_per_customer___Growth___control.WR">#REF!</definedName>
    <definedName name="Wholesale_allowed_revenue_per_customer___Growth___control.WWN">#REF!</definedName>
    <definedName name="Wholesale_allowed_revenue_per_customer___real___Growth___ADDN1___real">#REF!</definedName>
    <definedName name="Wholesale_allowed_revenue_per_customer___real___Growth___ADDN2___real">#REF!</definedName>
    <definedName name="Wholesale_allowed_revenue_per_customer___real___Growth___BR___real">#REF!</definedName>
    <definedName name="Wholesale_allowed_revenue_per_customer___real___Growth___WN">#REF!</definedName>
    <definedName name="Wholesale_allowed_revenue_per_customer___real___Growth___WR">#REF!</definedName>
    <definedName name="Wholesale_allowed_revenue_per_customer___real___Growth___WWN___real">#REF!</definedName>
    <definedName name="Wholesale_and_retail_line_item_split___Capex_creditor___business_retail___nominal___POS">#REF!</definedName>
    <definedName name="Wholesale_and_retail_line_item_split___capex_creditors___residential_retail___nominal_POS">#REF!</definedName>
    <definedName name="Wholesale_bio_resources_allowed_revenue__excluding_capital_connection_charges___other_income_and_operating_income__per_residential_customer___real">#REF!</definedName>
    <definedName name="Wholesale_charge___Residential___nominal">#REF!</definedName>
    <definedName name="Wholesale_control___residential_apportionment_CALC.ADDN1">#REF!</definedName>
    <definedName name="Wholesale_control___residential_apportionment_CALC.ADDN2">#REF!</definedName>
    <definedName name="Wholesale_control___residential_apportionment_CALC.BR">#REF!</definedName>
    <definedName name="Wholesale_control___residential_apportionment_CALC.WN">#REF!</definedName>
    <definedName name="Wholesale_control___residential_apportionment_CALC.WR">#REF!</definedName>
    <definedName name="Wholesale_control___residential_apportionment_CALC.WWN">#REF!</definedName>
    <definedName name="Wholesale_control__growth_calculated_over_5_years_period____K.ADDN1">#REF!</definedName>
    <definedName name="Wholesale_control__growth_calculated_over_5_years_period____K.ADDN2">#REF!</definedName>
    <definedName name="Wholesale_control__growth_calculated_over_5_years_period____K.BR">#REF!</definedName>
    <definedName name="Wholesale_control__growth_calculated_over_5_years_period____K.WN">#REF!</definedName>
    <definedName name="Wholesale_control__growth_calculated_over_5_years_period____K.WR">#REF!</definedName>
    <definedName name="Wholesale_control__growth_calculated_over_5_years_period____K.WWN">#REF!</definedName>
    <definedName name="Wholesale_control__growth_calculated_over_5_years_period____K___simple_average.ADDN1">#REF!</definedName>
    <definedName name="Wholesale_control__growth_calculated_over_5_years_period____K___simple_average.ADDN2">#REF!</definedName>
    <definedName name="Wholesale_control__growth_calculated_over_5_years_period____K___simple_average.BR">#REF!</definedName>
    <definedName name="Wholesale_control__growth_calculated_over_5_years_period____K___simple_average.WN">#REF!</definedName>
    <definedName name="Wholesale_control__growth_calculated_over_5_years_period____K___simple_average.WR">#REF!</definedName>
    <definedName name="Wholesale_control__growth_calculated_over_5_years_period____K___simple_average.WWN">#REF!</definedName>
    <definedName name="Wholesale_control_allowed_revenue__exc_capital_connection_charges__other_income_and_operating_income__per_residential_customer____real.ADDN1">#REF!</definedName>
    <definedName name="Wholesale_control_allowed_revenue__exc_capital_connection_charges__other_income_and_operating_income__per_residential_customer____real.ADDN2">#REF!</definedName>
    <definedName name="Wholesale_control_allowed_revenue__exc_capital_connection_charges__other_income_and_operating_income__per_residential_customer____real.BR">#REF!</definedName>
    <definedName name="Wholesale_control_allowed_revenue__exc_capital_connection_charges__other_income_and_operating_income__per_residential_customer____real.WN">#REF!</definedName>
    <definedName name="Wholesale_control_allowed_revenue__exc_capital_connection_charges__other_income_and_operating_income__per_residential_customer____real.WR">#REF!</definedName>
    <definedName name="Wholesale_control_allowed_revenue__exc_capital_connection_charges__other_income_and_operating_income__per_residential_customer____real.WWN">#REF!</definedName>
    <definedName name="Wholesale_control_allowed_revenue__exc_capital_connection_charges__other_income_and_operating_income__per_residential_customer____real___BR">#REF!</definedName>
    <definedName name="Wholesale_control_allowed_revenue__exc_capital_connection_charges__other_income_and_operating_income__per_residential_customer____real___WWN">#REF!</definedName>
    <definedName name="Wholesale_control_balance_sheet_balances.ADDN1">#REF!</definedName>
    <definedName name="Wholesale_control_balance_sheet_balances.ADDN2">#REF!</definedName>
    <definedName name="Wholesale_control_balance_sheet_balances.BR">#REF!</definedName>
    <definedName name="Wholesale_control_balance_sheet_balances.WN">#REF!</definedName>
    <definedName name="Wholesale_control_balance_sheet_balances.WR">#REF!</definedName>
    <definedName name="Wholesale_control_balance_sheet_balances.WWN">#REF!</definedName>
    <definedName name="Wholesale_control_balance_sheet_balances_overall.ADDN1">#REF!</definedName>
    <definedName name="Wholesale_control_balance_sheet_balances_overall.ADDN2">#REF!</definedName>
    <definedName name="Wholesale_control_balance_sheet_balances_overall.BR">#REF!</definedName>
    <definedName name="Wholesale_control_balance_sheet_balances_overall.WN">#REF!</definedName>
    <definedName name="Wholesale_control_balance_sheet_balances_overall.WR">#REF!</definedName>
    <definedName name="Wholesale_control_balance_sheet_balances_overall.WWN">#REF!</definedName>
    <definedName name="Wholesale_control_balance_sheets_balance">#REF!</definedName>
    <definedName name="Wholesale_control_balance_sheets_balance_overall">#REF!</definedName>
    <definedName name="Wholesale_creditor_balance___Business___nominal">#REF!</definedName>
    <definedName name="Wholesale_creditor_balance___Business___nominal.BEG">#REF!</definedName>
    <definedName name="Wholesale_creditor_balance___Residential___nominal">#REF!</definedName>
    <definedName name="Wholesale_creditor_balance___Residential___nominal.BEG">#REF!</definedName>
    <definedName name="Wholesale_DB_pension_cash_excess_over_charge___nominal.ADDN1">#REF!</definedName>
    <definedName name="Wholesale_DB_pension_cash_excess_over_charge___nominal.ADDN2">#REF!</definedName>
    <definedName name="Wholesale_DB_pension_cash_excess_over_charge___nominal.BR">#REF!</definedName>
    <definedName name="Wholesale_DB_pension_cash_excess_over_charge___nominal.WN">#REF!</definedName>
    <definedName name="Wholesale_DB_pension_cash_excess_over_charge___nominal.WR">#REF!</definedName>
    <definedName name="Wholesale_DB_pension_cash_excess_over_charge___nominal.WWN">#REF!</definedName>
    <definedName name="Wholesale_fixed_assets___half___control___nominal.ADDN1">#REF!</definedName>
    <definedName name="Wholesale_fixed_assets___half___control___nominal.ADDN2">#REF!</definedName>
    <definedName name="Wholesale_fixed_assets___half___control___nominal.BR">#REF!</definedName>
    <definedName name="Wholesale_fixed_assets___half___control___nominal.WN">#REF!</definedName>
    <definedName name="Wholesale_fixed_assets___half___control___nominal.WR">#REF!</definedName>
    <definedName name="Wholesale_fixed_assets___half___control___nominal.WWN">#REF!</definedName>
    <definedName name="Wholesale_fixed_assets_acc._dep._initial_balance___control___nominal.ADDN1">#REF!</definedName>
    <definedName name="Wholesale_fixed_assets_acc._dep._initial_balance___control___nominal.ADDN2">#REF!</definedName>
    <definedName name="Wholesale_fixed_assets_acc._dep._initial_balance___control___nominal.BR">#REF!</definedName>
    <definedName name="Wholesale_fixed_assets_acc._dep._initial_balance___control___nominal.WN">#REF!</definedName>
    <definedName name="Wholesale_fixed_assets_acc._dep._initial_balance___control___nominal.WR">#REF!</definedName>
    <definedName name="Wholesale_fixed_assets_acc._dep._initial_balance___control___nominal.WWN">#REF!</definedName>
    <definedName name="Wholesale_fixed_assets_balance___control___nominal.ADDN1">#REF!</definedName>
    <definedName name="Wholesale_fixed_assets_balance___control___nominal.ADDN1.BEG">#REF!</definedName>
    <definedName name="Wholesale_fixed_assets_balance___control___nominal.ADDN2">#REF!</definedName>
    <definedName name="Wholesale_fixed_assets_balance___control___nominal.ADDN2.BEG">#REF!</definedName>
    <definedName name="Wholesale_fixed_assets_balance___control___nominal.BR">#REF!</definedName>
    <definedName name="Wholesale_fixed_assets_balance___control___nominal.BR.BEG">#REF!</definedName>
    <definedName name="Wholesale_fixed_assets_balance___control___nominal.WN">#REF!</definedName>
    <definedName name="Wholesale_fixed_assets_balance___control___nominal.WN.BEG">#REF!</definedName>
    <definedName name="Wholesale_fixed_assets_balance___control___nominal.WR">#REF!</definedName>
    <definedName name="Wholesale_fixed_assets_balance___control___nominal.WR.BEG">#REF!</definedName>
    <definedName name="Wholesale_fixed_assets_balance___control___nominal.WWN">#REF!</definedName>
    <definedName name="Wholesale_fixed_assets_balance___control___nominal.WWN.BEG">#REF!</definedName>
    <definedName name="Wholesale_fixed_assets_depreciation___nominal.ADDN1">#REF!</definedName>
    <definedName name="Wholesale_fixed_assets_depreciation___nominal.ADDN1.NEG">#REF!</definedName>
    <definedName name="Wholesale_fixed_assets_depreciation___nominal.ADDN2">#REF!</definedName>
    <definedName name="Wholesale_fixed_assets_depreciation___nominal.ADDN2.NEG">#REF!</definedName>
    <definedName name="Wholesale_fixed_assets_depreciation___nominal.BR">#REF!</definedName>
    <definedName name="Wholesale_fixed_assets_depreciation___nominal.BR.NEG">#REF!</definedName>
    <definedName name="Wholesale_fixed_assets_depreciation___nominal.WN">#REF!</definedName>
    <definedName name="Wholesale_fixed_assets_depreciation___nominal.WN.NEG">#REF!</definedName>
    <definedName name="Wholesale_fixed_assets_depreciation___nominal.WR">#REF!</definedName>
    <definedName name="Wholesale_fixed_assets_depreciation___nominal.WR.NEG">#REF!</definedName>
    <definedName name="Wholesale_fixed_assets_depreciation___nominal.WWN">#REF!</definedName>
    <definedName name="Wholesale_fixed_assets_depreciation___nominal.WWN.NEG">#REF!</definedName>
    <definedName name="Wholesale_fixed_assets_depreciation___wholesale___nominal">#REF!</definedName>
    <definedName name="Wholesale_fixed_assets_depreciation___wholesale___nominal.NEG">#REF!</definedName>
    <definedName name="Wholesale_fixed_assets_depreciation_rate___control.ADDN1">#REF!</definedName>
    <definedName name="Wholesale_fixed_assets_depreciation_rate___control.ADDN2">#REF!</definedName>
    <definedName name="Wholesale_fixed_assets_depreciation_rate___control.BR">#REF!</definedName>
    <definedName name="Wholesale_fixed_assets_depreciation_rate___control.WN">#REF!</definedName>
    <definedName name="Wholesale_fixed_assets_depreciation_rate___control.WR">#REF!</definedName>
    <definedName name="Wholesale_fixed_assets_depreciation_rate___control.WWN">#REF!</definedName>
    <definedName name="Wholesale_fixed_assets_initial_balance___control___nominal.ADDN1">#REF!</definedName>
    <definedName name="Wholesale_fixed_assets_initial_balance___control___nominal.ADDN2">#REF!</definedName>
    <definedName name="Wholesale_fixed_assets_initial_balance___control___nominal.BR">#REF!</definedName>
    <definedName name="Wholesale_fixed_assets_initial_balance___control___nominal.WN">#REF!</definedName>
    <definedName name="Wholesale_fixed_assets_initial_balance___control___nominal.WR">#REF!</definedName>
    <definedName name="Wholesale_fixed_assets_initial_balance___control___nominal.WWN">#REF!</definedName>
    <definedName name="Wholesale_measured_charge___Retail_residential___nominal">#REF!</definedName>
    <definedName name="Wholesale_measured_charge_proportion_____100__alert">#REF!</definedName>
    <definedName name="Wholesale_measured_charge_proportion_____100__alert_overall">#REF!</definedName>
    <definedName name="Wholesale_measured_residential_revenue_weighting">#REF!</definedName>
    <definedName name="Wholesale_negative_tax_calculated___nominal">#REF!</definedName>
    <definedName name="Wholesale_negative_tax_calculated___post_financeability___nominal">#REF!</definedName>
    <definedName name="Wholesale_positive_tax_calculated___nominal">#REF!</definedName>
    <definedName name="Wholesale_positive_tax_calculated___post_financeability___nominal">#REF!</definedName>
    <definedName name="Wholesale_post_financeability_adjustments___real.ADDN1">#REF!</definedName>
    <definedName name="Wholesale_post_financeability_adjustments___real.ADDN2">#REF!</definedName>
    <definedName name="Wholesale_post_financeability_adjustments___real.BR">#REF!</definedName>
    <definedName name="Wholesale_post_financeability_adjustments___real.WN">#REF!</definedName>
    <definedName name="Wholesale_post_financeability_adjustments___real.WR">#REF!</definedName>
    <definedName name="Wholesale_post_financeability_adjustments___real.WWN">#REF!</definedName>
    <definedName name="Wholesale_post_financeability_revenue_impact___nominal">#REF!</definedName>
    <definedName name="Wholesale_revenue_impact_of_post_financeability__by_tariff_band___Business___nominal.1">#REF!</definedName>
    <definedName name="Wholesale_revenue_impact_of_post_financeability__by_tariff_band___Business___nominal.2">#REF!</definedName>
    <definedName name="Wholesale_revenue_impact_of_post_financeability__by_tariff_band___Business___nominal.3">#REF!</definedName>
    <definedName name="Wholesale_revenue_impact_of_post_financeability_margin___by_tariff_band___Business___nominal.1">#REF!</definedName>
    <definedName name="Wholesale_revenue_impact_of_post_financeability_margin___by_tariff_band___Business___nominal.2">#REF!</definedName>
    <definedName name="Wholesale_revenue_impact_of_post_financeability_margin___by_tariff_band___Business___nominal.3">#REF!</definedName>
    <definedName name="Wholesale_revenue_impact_of_post_financeability_margin___by_tariff_band___Business___real.1">#REF!</definedName>
    <definedName name="Wholesale_revenue_impact_of_post_financeability_margin___by_tariff_band___Business___real.2">#REF!</definedName>
    <definedName name="Wholesale_revenue_impact_of_post_financeability_margin___by_tariff_band___Business___real.3">#REF!</definedName>
    <definedName name="Wholesale_tax_due___nominal">#REF!</definedName>
    <definedName name="Wholesale_tax_due___post_financeability___nominal">#REF!</definedName>
    <definedName name="Wholesale_tax_loss_balance___nominal">#REF!</definedName>
    <definedName name="Wholesale_tax_loss_balance___nominal.BEG">#REF!</definedName>
    <definedName name="Wholesale_tax_loss_balance___post_financeability___nominal">#REF!</definedName>
    <definedName name="Wholesale_tax_loss_balance___post_financeability___nominal.BEG">#REF!</definedName>
    <definedName name="Wholesale_total_base_RORE___nominal">#REF!</definedName>
    <definedName name="Wholesale_total_revenue_apportioned___residential___nominal">#REF!</definedName>
    <definedName name="Wholesale_unmeasured_charge___Retail_residential___nominal">#REF!</definedName>
    <definedName name="Wholesale_unmeasured_charge_proportion_____100__alert">#REF!</definedName>
    <definedName name="Wholesale_unmeasured_charge_proportion_____100__alert_overall">#REF!</definedName>
    <definedName name="Wholesale_unmeasured_residential_revenue_weighting">#REF!</definedName>
    <definedName name="Wholesale_wastewater_network_allowed_revenue__excluding_capital_connection_charges__other_income_and_operating_income__per_residential_customer___real">#REF!</definedName>
    <definedName name="Wholesale_water_network_allowed_revenue__excluding_capital_connection_charges__other_income_and_operating_income__per_residential_customer___real">#REF!</definedName>
    <definedName name="Wholesale_water_resources_allowed_revenue__excluding_capital_connection_charges__other_income_and_operating_income__per_residential_customer___real">#REF!</definedName>
    <definedName name="WILTS" localSheetId="1">#REF!</definedName>
    <definedName name="WILTS" localSheetId="8">#REF!</definedName>
    <definedName name="WILTS" localSheetId="7">#REF!</definedName>
    <definedName name="WILTS" localSheetId="0">#REF!</definedName>
    <definedName name="WILTS" localSheetId="11">#REF!</definedName>
    <definedName name="WILTS" localSheetId="6">#REF!</definedName>
    <definedName name="WILTS" localSheetId="10">#REF!</definedName>
    <definedName name="WILTS">#REF!</definedName>
    <definedName name="WIREN_Act" localSheetId="1">#REF!</definedName>
    <definedName name="WIREN_Act" localSheetId="0">#REF!</definedName>
    <definedName name="WIREN_Act">#REF!</definedName>
    <definedName name="WMNIN_Act" localSheetId="1">#REF!</definedName>
    <definedName name="WMNIN_Act" localSheetId="0">#REF!</definedName>
    <definedName name="WMNIN_Act">#REF!</definedName>
    <definedName name="WNet_Act" localSheetId="1">#REF!</definedName>
    <definedName name="WNet_Act" localSheetId="0">#REF!</definedName>
    <definedName name="WNet_Act">#REF!</definedName>
    <definedName name="WNet_BP" localSheetId="1">#REF!</definedName>
    <definedName name="WNet_BP" localSheetId="0">#REF!</definedName>
    <definedName name="WNet_BP">#REF!</definedName>
    <definedName name="WNet_FD" localSheetId="1">#REF!</definedName>
    <definedName name="WNet_FD" localSheetId="0">#REF!</definedName>
    <definedName name="WNet_FD">#REF!</definedName>
    <definedName name="WoC_average_bill___5yr_average___nominal" localSheetId="1">#REF!</definedName>
    <definedName name="WoC_average_bill___5yr_average___nominal">#REF!</definedName>
    <definedName name="WoC_average_bill___5yr_average___real" localSheetId="1">#REF!</definedName>
    <definedName name="WoC_average_bill___5yr_average___real">#REF!</definedName>
    <definedName name="WoC_average_bill___nominal">#REF!</definedName>
    <definedName name="WoC_average_bill___real">#REF!</definedName>
    <definedName name="WoC_average_bill_growth___nominal">#REF!</definedName>
    <definedName name="WoC_average_bill_growth___real">#REF!</definedName>
    <definedName name="WoCstransition" localSheetId="1">#REF!</definedName>
    <definedName name="WoCstransition" localSheetId="0">#REF!</definedName>
    <definedName name="WoCstransition" localSheetId="3">#REF!</definedName>
    <definedName name="WoCstransition" localSheetId="9">#REF!</definedName>
    <definedName name="WoCstransition">#REF!</definedName>
    <definedName name="wombat" localSheetId="1" hidden="1">#REF!</definedName>
    <definedName name="wombat" localSheetId="2" hidden="1">#REF!</definedName>
    <definedName name="wombat" localSheetId="8" hidden="1">#REF!</definedName>
    <definedName name="wombat" localSheetId="7" hidden="1">#REF!</definedName>
    <definedName name="wombat" localSheetId="0" hidden="1">#REF!</definedName>
    <definedName name="wombat" localSheetId="11" hidden="1">#REF!</definedName>
    <definedName name="wombat" localSheetId="6" hidden="1">#REF!</definedName>
    <definedName name="wombat" localSheetId="10" hidden="1">#REF!</definedName>
    <definedName name="wombat" hidden="1">#REF!</definedName>
    <definedName name="Working_capital_balances___control___nominal.ADDN1">#REF!</definedName>
    <definedName name="Working_capital_balances___control___nominal.ADDN2">#REF!</definedName>
    <definedName name="Working_capital_balances___control___nominal.BR">#REF!</definedName>
    <definedName name="Working_capital_balances___control___nominal.WN">#REF!</definedName>
    <definedName name="Working_capital_balances___control___nominal.WR">#REF!</definedName>
    <definedName name="Working_capital_balances___control___nominal.WWN">#REF!</definedName>
    <definedName name="Working_capital_by_tariff_band_check">#REF!</definedName>
    <definedName name="Working_capital_by_tariff_band_check_calc">#REF!</definedName>
    <definedName name="Working_capital_by_tariff_band_check_overall">#REF!</definedName>
    <definedName name="wotsthis" localSheetId="1" hidden="1">{"P&amp;L phased",#N/A,FALSE,"P and L";"Interest phased",#N/A,FALSE,"Interest";"Cshf phased",#N/A,FALSE,"Cashflow";"BSheet phased",#N/A,FALSE,"B Sheet";"Capex phased",#N/A,FALSE,"Capex"}</definedName>
    <definedName name="wotsthis" localSheetId="2" hidden="1">{"P&amp;L phased",#N/A,FALSE,"P and L";"Interest phased",#N/A,FALSE,"Interest";"Cshf phased",#N/A,FALSE,"Cashflow";"BSheet phased",#N/A,FALSE,"B Sheet";"Capex phased",#N/A,FALSE,"Capex"}</definedName>
    <definedName name="wotsthis" localSheetId="8" hidden="1">{"P&amp;L phased",#N/A,FALSE,"P and L";"Interest phased",#N/A,FALSE,"Interest";"Cshf phased",#N/A,FALSE,"Cashflow";"BSheet phased",#N/A,FALSE,"B Sheet";"Capex phased",#N/A,FALSE,"Capex"}</definedName>
    <definedName name="wotsthis" localSheetId="7" hidden="1">{"P&amp;L phased",#N/A,FALSE,"P and L";"Interest phased",#N/A,FALSE,"Interest";"Cshf phased",#N/A,FALSE,"Cashflow";"BSheet phased",#N/A,FALSE,"B Sheet";"Capex phased",#N/A,FALSE,"Capex"}</definedName>
    <definedName name="wotsthis" localSheetId="0" hidden="1">{"P&amp;L phased",#N/A,FALSE,"P and L";"Interest phased",#N/A,FALSE,"Interest";"Cshf phased",#N/A,FALSE,"Cashflow";"BSheet phased",#N/A,FALSE,"B Sheet";"Capex phased",#N/A,FALSE,"Capex"}</definedName>
    <definedName name="wotsthis" localSheetId="11" hidden="1">{"P&amp;L phased",#N/A,FALSE,"P and L";"Interest phased",#N/A,FALSE,"Interest";"Cshf phased",#N/A,FALSE,"Cashflow";"BSheet phased",#N/A,FALSE,"B Sheet";"Capex phased",#N/A,FALSE,"Capex"}</definedName>
    <definedName name="wotsthis" localSheetId="3" hidden="1">{"P&amp;L phased",#N/A,FALSE,"P and L";"Interest phased",#N/A,FALSE,"Interest";"Cshf phased",#N/A,FALSE,"Cashflow";"BSheet phased",#N/A,FALSE,"B Sheet";"Capex phased",#N/A,FALSE,"Capex"}</definedName>
    <definedName name="wotsthis" localSheetId="6" hidden="1">{"P&amp;L phased",#N/A,FALSE,"P and L";"Interest phased",#N/A,FALSE,"Interest";"Cshf phased",#N/A,FALSE,"Cashflow";"BSheet phased",#N/A,FALSE,"B Sheet";"Capex phased",#N/A,FALSE,"Capex"}</definedName>
    <definedName name="wotsthis" localSheetId="10" hidden="1">{"P&amp;L phased",#N/A,FALSE,"P and L";"Interest phased",#N/A,FALSE,"Interest";"Cshf phased",#N/A,FALSE,"Cashflow";"BSheet phased",#N/A,FALSE,"B Sheet";"Capex phased",#N/A,FALSE,"Capex"}</definedName>
    <definedName name="wotsthis" localSheetId="9" hidden="1">{"P&amp;L phased",#N/A,FALSE,"P and L";"Interest phased",#N/A,FALSE,"Interest";"Cshf phased",#N/A,FALSE,"Cashflow";"BSheet phased",#N/A,FALSE,"B Sheet";"Capex phased",#N/A,FALSE,"Capex"}</definedName>
    <definedName name="wotsthis" hidden="1">{"P&amp;L phased",#N/A,FALSE,"P and L";"Interest phased",#N/A,FALSE,"Interest";"Cshf phased",#N/A,FALSE,"Cashflow";"BSheet phased",#N/A,FALSE,"B Sheet";"Capex phased",#N/A,FALSE,"Capex"}</definedName>
    <definedName name="wrn.CHARGE." localSheetId="1" hidden="1">{"CHARGE",#N/A,FALSE,"401C11"}</definedName>
    <definedName name="wrn.CHARGE." localSheetId="2" hidden="1">{"CHARGE",#N/A,FALSE,"401C11"}</definedName>
    <definedName name="wrn.CHARGE." localSheetId="8" hidden="1">{"CHARGE",#N/A,FALSE,"401C11"}</definedName>
    <definedName name="wrn.CHARGE." localSheetId="7" hidden="1">{"CHARGE",#N/A,FALSE,"401C11"}</definedName>
    <definedName name="wrn.CHARGE." localSheetId="0" hidden="1">{"CHARGE",#N/A,FALSE,"401C11"}</definedName>
    <definedName name="wrn.CHARGE." localSheetId="11" hidden="1">{"CHARGE",#N/A,FALSE,"401C11"}</definedName>
    <definedName name="wrn.CHARGE." localSheetId="3" hidden="1">{"CHARGE",#N/A,FALSE,"401C11"}</definedName>
    <definedName name="wrn.CHARGE." localSheetId="6" hidden="1">{"CHARGE",#N/A,FALSE,"401C11"}</definedName>
    <definedName name="wrn.CHARGE." localSheetId="10" hidden="1">{"CHARGE",#N/A,FALSE,"401C11"}</definedName>
    <definedName name="wrn.CHARGE." localSheetId="9" hidden="1">{"CHARGE",#N/A,FALSE,"401C11"}</definedName>
    <definedName name="wrn.CHARGE." hidden="1">{"CHARGE",#N/A,FALSE,"401C11"}</definedName>
    <definedName name="wrn.GROSS." localSheetId="1" hidden="1">{"GROSS",#N/A,FALSE,"401C11"}</definedName>
    <definedName name="wrn.GROSS." localSheetId="2" hidden="1">{"GROSS",#N/A,FALSE,"401C11"}</definedName>
    <definedName name="wrn.GROSS." localSheetId="8" hidden="1">{"GROSS",#N/A,FALSE,"401C11"}</definedName>
    <definedName name="wrn.GROSS." localSheetId="7" hidden="1">{"GROSS",#N/A,FALSE,"401C11"}</definedName>
    <definedName name="wrn.GROSS." localSheetId="0" hidden="1">{"GROSS",#N/A,FALSE,"401C11"}</definedName>
    <definedName name="wrn.GROSS." localSheetId="11" hidden="1">{"GROSS",#N/A,FALSE,"401C11"}</definedName>
    <definedName name="wrn.GROSS." localSheetId="3" hidden="1">{"GROSS",#N/A,FALSE,"401C11"}</definedName>
    <definedName name="wrn.GROSS." localSheetId="6" hidden="1">{"GROSS",#N/A,FALSE,"401C11"}</definedName>
    <definedName name="wrn.GROSS." localSheetId="10" hidden="1">{"GROSS",#N/A,FALSE,"401C11"}</definedName>
    <definedName name="wrn.GROSS." localSheetId="9" hidden="1">{"GROSS",#N/A,FALSE,"401C11"}</definedName>
    <definedName name="wrn.GROSS." hidden="1">{"GROSS",#N/A,FALSE,"401C11"}</definedName>
    <definedName name="wrn.NET." localSheetId="1" hidden="1">{"NET",#N/A,FALSE,"401C11"}</definedName>
    <definedName name="wrn.NET." localSheetId="2" hidden="1">{"NET",#N/A,FALSE,"401C11"}</definedName>
    <definedName name="wrn.NET." localSheetId="8" hidden="1">{"NET",#N/A,FALSE,"401C11"}</definedName>
    <definedName name="wrn.NET." localSheetId="7" hidden="1">{"NET",#N/A,FALSE,"401C11"}</definedName>
    <definedName name="wrn.NET." localSheetId="0" hidden="1">{"NET",#N/A,FALSE,"401C11"}</definedName>
    <definedName name="wrn.NET." localSheetId="11" hidden="1">{"NET",#N/A,FALSE,"401C11"}</definedName>
    <definedName name="wrn.NET." localSheetId="3" hidden="1">{"NET",#N/A,FALSE,"401C11"}</definedName>
    <definedName name="wrn.NET." localSheetId="6" hidden="1">{"NET",#N/A,FALSE,"401C11"}</definedName>
    <definedName name="wrn.NET." localSheetId="10" hidden="1">{"NET",#N/A,FALSE,"401C11"}</definedName>
    <definedName name="wrn.NET." localSheetId="9" hidden="1">{"NET",#N/A,FALSE,"401C11"}</definedName>
    <definedName name="wrn.NET." hidden="1">{"NET",#N/A,FALSE,"401C11"}</definedName>
    <definedName name="wrn.papersdraft" localSheetId="1" hidden="1">{"bal",#N/A,FALSE,"working papers";"income",#N/A,FALSE,"working papers"}</definedName>
    <definedName name="wrn.papersdraft" localSheetId="2" hidden="1">{"bal",#N/A,FALSE,"working papers";"income",#N/A,FALSE,"working papers"}</definedName>
    <definedName name="wrn.papersdraft" localSheetId="8" hidden="1">{"bal",#N/A,FALSE,"working papers";"income",#N/A,FALSE,"working papers"}</definedName>
    <definedName name="wrn.papersdraft" localSheetId="7" hidden="1">{"bal",#N/A,FALSE,"working papers";"income",#N/A,FALSE,"working papers"}</definedName>
    <definedName name="wrn.papersdraft" localSheetId="0" hidden="1">{"bal",#N/A,FALSE,"working papers";"income",#N/A,FALSE,"working papers"}</definedName>
    <definedName name="wrn.papersdraft" localSheetId="11" hidden="1">{"bal",#N/A,FALSE,"working papers";"income",#N/A,FALSE,"working papers"}</definedName>
    <definedName name="wrn.papersdraft" localSheetId="3" hidden="1">{"bal",#N/A,FALSE,"working papers";"income",#N/A,FALSE,"working papers"}</definedName>
    <definedName name="wrn.papersdraft" localSheetId="6" hidden="1">{"bal",#N/A,FALSE,"working papers";"income",#N/A,FALSE,"working papers"}</definedName>
    <definedName name="wrn.papersdraft" localSheetId="10" hidden="1">{"bal",#N/A,FALSE,"working papers";"income",#N/A,FALSE,"working papers"}</definedName>
    <definedName name="wrn.papersdraft" localSheetId="9" hidden="1">{"bal",#N/A,FALSE,"working papers";"income",#N/A,FALSE,"working papers"}</definedName>
    <definedName name="wrn.papersdraft" hidden="1">{"bal",#N/A,FALSE,"working papers";"income",#N/A,FALSE,"working papers"}</definedName>
    <definedName name="wrn.Print._.5._.and._.12." localSheetId="1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2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8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7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0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11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3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6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10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9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localSheetId="1" hidden="1">{"P&amp;L phased",#N/A,FALSE,"P and L";"Interest phased",#N/A,FALSE,"Interest";"Cshf phased",#N/A,FALSE,"Cashflow";"BSheet phased",#N/A,FALSE,"B Sheet";"Capex phased",#N/A,FALSE,"Capex"}</definedName>
    <definedName name="wrn.Print._.Phased." localSheetId="2" hidden="1">{"P&amp;L phased",#N/A,FALSE,"P and L";"Interest phased",#N/A,FALSE,"Interest";"Cshf phased",#N/A,FALSE,"Cashflow";"BSheet phased",#N/A,FALSE,"B Sheet";"Capex phased",#N/A,FALSE,"Capex"}</definedName>
    <definedName name="wrn.Print._.Phased." localSheetId="8" hidden="1">{"P&amp;L phased",#N/A,FALSE,"P and L";"Interest phased",#N/A,FALSE,"Interest";"Cshf phased",#N/A,FALSE,"Cashflow";"BSheet phased",#N/A,FALSE,"B Sheet";"Capex phased",#N/A,FALSE,"Capex"}</definedName>
    <definedName name="wrn.Print._.Phased." localSheetId="7" hidden="1">{"P&amp;L phased",#N/A,FALSE,"P and L";"Interest phased",#N/A,FALSE,"Interest";"Cshf phased",#N/A,FALSE,"Cashflow";"BSheet phased",#N/A,FALSE,"B Sheet";"Capex phased",#N/A,FALSE,"Capex"}</definedName>
    <definedName name="wrn.Print._.Phased." localSheetId="0" hidden="1">{"P&amp;L phased",#N/A,FALSE,"P and L";"Interest phased",#N/A,FALSE,"Interest";"Cshf phased",#N/A,FALSE,"Cashflow";"BSheet phased",#N/A,FALSE,"B Sheet";"Capex phased",#N/A,FALSE,"Capex"}</definedName>
    <definedName name="wrn.Print._.Phased." localSheetId="11" hidden="1">{"P&amp;L phased",#N/A,FALSE,"P and L";"Interest phased",#N/A,FALSE,"Interest";"Cshf phased",#N/A,FALSE,"Cashflow";"BSheet phased",#N/A,FALSE,"B Sheet";"Capex phased",#N/A,FALSE,"Capex"}</definedName>
    <definedName name="wrn.Print._.Phased." localSheetId="3" hidden="1">{"P&amp;L phased",#N/A,FALSE,"P and L";"Interest phased",#N/A,FALSE,"Interest";"Cshf phased",#N/A,FALSE,"Cashflow";"BSheet phased",#N/A,FALSE,"B Sheet";"Capex phased",#N/A,FALSE,"Capex"}</definedName>
    <definedName name="wrn.Print._.Phased." localSheetId="6" hidden="1">{"P&amp;L phased",#N/A,FALSE,"P and L";"Interest phased",#N/A,FALSE,"Interest";"Cshf phased",#N/A,FALSE,"Cashflow";"BSheet phased",#N/A,FALSE,"B Sheet";"Capex phased",#N/A,FALSE,"Capex"}</definedName>
    <definedName name="wrn.Print._.Phased." localSheetId="10" hidden="1">{"P&amp;L phased",#N/A,FALSE,"P and L";"Interest phased",#N/A,FALSE,"Interest";"Cshf phased",#N/A,FALSE,"Cashflow";"BSheet phased",#N/A,FALSE,"B Sheet";"Capex phased",#N/A,FALSE,"Capex"}</definedName>
    <definedName name="wrn.Print._.Phased." localSheetId="9" hidden="1">{"P&amp;L phased",#N/A,FALSE,"P and L";"Interest phased",#N/A,FALSE,"Interest";"Cshf phased",#N/A,FALSE,"Cashflow";"BSheet phased",#N/A,FALSE,"B Sheet";"Capex phased",#N/A,FALSE,"Capex"}</definedName>
    <definedName name="wrn.Print._.Phased." hidden="1">{"P&amp;L phased",#N/A,FALSE,"P and L";"Interest phased",#N/A,FALSE,"Interest";"Cshf phased",#N/A,FALSE,"Cashflow";"BSheet phased",#N/A,FALSE,"B Sheet";"Capex phased",#N/A,FALSE,"Capex"}</definedName>
    <definedName name="wrn.wpapers." localSheetId="1" hidden="1">{"bal",#N/A,FALSE,"working papers";"income",#N/A,FALSE,"working papers"}</definedName>
    <definedName name="wrn.wpapers." localSheetId="2" hidden="1">{"bal",#N/A,FALSE,"working papers";"income",#N/A,FALSE,"working papers"}</definedName>
    <definedName name="wrn.wpapers." localSheetId="8" hidden="1">{"bal",#N/A,FALSE,"working papers";"income",#N/A,FALSE,"working papers"}</definedName>
    <definedName name="wrn.wpapers." localSheetId="7" hidden="1">{"bal",#N/A,FALSE,"working papers";"income",#N/A,FALSE,"working papers"}</definedName>
    <definedName name="wrn.wpapers." localSheetId="0" hidden="1">{"bal",#N/A,FALSE,"working papers";"income",#N/A,FALSE,"working papers"}</definedName>
    <definedName name="wrn.wpapers." localSheetId="11" hidden="1">{"bal",#N/A,FALSE,"working papers";"income",#N/A,FALSE,"working papers"}</definedName>
    <definedName name="wrn.wpapers." localSheetId="3" hidden="1">{"bal",#N/A,FALSE,"working papers";"income",#N/A,FALSE,"working papers"}</definedName>
    <definedName name="wrn.wpapers." localSheetId="6" hidden="1">{"bal",#N/A,FALSE,"working papers";"income",#N/A,FALSE,"working papers"}</definedName>
    <definedName name="wrn.wpapers." localSheetId="10" hidden="1">{"bal",#N/A,FALSE,"working papers";"income",#N/A,FALSE,"working papers"}</definedName>
    <definedName name="wrn.wpapers." localSheetId="9" hidden="1">{"bal",#N/A,FALSE,"working papers";"income",#N/A,FALSE,"working papers"}</definedName>
    <definedName name="wrn.wpapers." hidden="1">{"bal",#N/A,FALSE,"working papers";"income",#N/A,FALSE,"working papers"}</definedName>
    <definedName name="WSHBPinputs" localSheetId="1">#REF!</definedName>
    <definedName name="WSHBPinputs" localSheetId="0">#REF!</definedName>
    <definedName name="WSHBPinputs">#REF!</definedName>
    <definedName name="WSHBPtrans" localSheetId="1">#REF!</definedName>
    <definedName name="WSHBPtrans" localSheetId="0">#REF!</definedName>
    <definedName name="WSHBPtrans">#REF!</definedName>
    <definedName name="WSHtransition" localSheetId="1">#REF!</definedName>
    <definedName name="WSHtransition" localSheetId="0">#REF!</definedName>
    <definedName name="WSHtransition" localSheetId="3">#REF!</definedName>
    <definedName name="WSHtransition" localSheetId="9">#REF!</definedName>
    <definedName name="WSHtransition">#REF!</definedName>
    <definedName name="WSXBPinputs" localSheetId="1">#REF!</definedName>
    <definedName name="WSXBPinputs" localSheetId="0">#REF!</definedName>
    <definedName name="WSXBPinputs">#REF!</definedName>
    <definedName name="WSXBPtrans" localSheetId="1">#REF!</definedName>
    <definedName name="WSXBPtrans" localSheetId="0">#REF!</definedName>
    <definedName name="WSXBPtrans">#REF!</definedName>
    <definedName name="WSXtransition" localSheetId="1">#REF!</definedName>
    <definedName name="WSXtransition" localSheetId="0">#REF!</definedName>
    <definedName name="WSXtransition" localSheetId="3">#REF!</definedName>
    <definedName name="WSXtransition" localSheetId="9">#REF!</definedName>
    <definedName name="WSXtransition">#REF!</definedName>
    <definedName name="Wtotalgrosscapx" localSheetId="1">#REF!</definedName>
    <definedName name="Wtotalgrosscapx" localSheetId="0">#REF!</definedName>
    <definedName name="Wtotalgrosscapx">#REF!</definedName>
    <definedName name="xxx" localSheetId="1" hidden="1">{"CHARGE",#N/A,FALSE,"401C11"}</definedName>
    <definedName name="xxx" localSheetId="2" hidden="1">{"CHARGE",#N/A,FALSE,"401C11"}</definedName>
    <definedName name="xxx" localSheetId="8" hidden="1">{"CHARGE",#N/A,FALSE,"401C11"}</definedName>
    <definedName name="xxx" localSheetId="7" hidden="1">{"CHARGE",#N/A,FALSE,"401C11"}</definedName>
    <definedName name="xxx" localSheetId="0" hidden="1">{"CHARGE",#N/A,FALSE,"401C11"}</definedName>
    <definedName name="xxx" localSheetId="11" hidden="1">{"CHARGE",#N/A,FALSE,"401C11"}</definedName>
    <definedName name="xxx" localSheetId="3" hidden="1">{"CHARGE",#N/A,FALSE,"401C11"}</definedName>
    <definedName name="xxx" localSheetId="6" hidden="1">{"CHARGE",#N/A,FALSE,"401C11"}</definedName>
    <definedName name="xxx" localSheetId="10" hidden="1">{"CHARGE",#N/A,FALSE,"401C11"}</definedName>
    <definedName name="xxx" localSheetId="9" hidden="1">{"CHARGE",#N/A,FALSE,"401C11"}</definedName>
    <definedName name="xxx" hidden="1">{"CHARGE",#N/A,FALSE,"401C11"}</definedName>
    <definedName name="Year" localSheetId="1">#REF!</definedName>
    <definedName name="Year" localSheetId="0">#REF!</definedName>
    <definedName name="Year">#REF!</definedName>
    <definedName name="Year_average___nominal___RCV___Growth___BR" localSheetId="1">#REF!</definedName>
    <definedName name="Year_average___nominal___RCV___Growth___BR">#REF!</definedName>
    <definedName name="Year_average_nominal_RCV___Growth___ADDN1" localSheetId="1">#REF!</definedName>
    <definedName name="Year_average_nominal_RCV___Growth___ADDN1">#REF!</definedName>
    <definedName name="Year_average_nominal_RCV___Growth___ADDN2">#REF!</definedName>
    <definedName name="Year_average_nominal_RCV___Growth___WWN">#REF!</definedName>
    <definedName name="Year_average_nominal_RCV_Growth___WN">#REF!</definedName>
    <definedName name="Year_average_nominal_RCV_growth___WR">#REF!</definedName>
    <definedName name="Year_average_RCV___Growth___Wholesale___nominal">#REF!</definedName>
    <definedName name="Year_average_RCV_Growth____control.ADDN1">#REF!</definedName>
    <definedName name="Year_average_RCV_Growth____control.ADDN2">#REF!</definedName>
    <definedName name="Year_average_RCV_Growth____control.BR">#REF!</definedName>
    <definedName name="Year_average_RCV_Growth____control.WN">#REF!</definedName>
    <definedName name="Year_average_RCV_Growth____control.WR">#REF!</definedName>
    <definedName name="Year_average_RCV_Growth____control.WWN">#REF!</definedName>
    <definedName name="Years_from_valuation_date">#REF!</definedName>
    <definedName name="yhnry" localSheetId="1">#REF!</definedName>
    <definedName name="yhnry" localSheetId="8">#REF!</definedName>
    <definedName name="yhnry" localSheetId="7">#REF!</definedName>
    <definedName name="yhnry" localSheetId="0">#REF!</definedName>
    <definedName name="yhnry" localSheetId="11">#REF!</definedName>
    <definedName name="yhnry" localSheetId="6">#REF!</definedName>
    <definedName name="yhnry" localSheetId="10">#REF!</definedName>
    <definedName name="yhnry">#REF!</definedName>
    <definedName name="YKYBPinputs" localSheetId="1">#REF!</definedName>
    <definedName name="YKYBPinputs" localSheetId="0">#REF!</definedName>
    <definedName name="YKYBPinputs">#REF!</definedName>
    <definedName name="YKYBPtrans" localSheetId="1">#REF!</definedName>
    <definedName name="YKYBPtrans" localSheetId="0">#REF!</definedName>
    <definedName name="YKYBPtrans">#REF!</definedName>
    <definedName name="YKYtransition" localSheetId="1">#REF!</definedName>
    <definedName name="YKYtransition" localSheetId="0">#REF!</definedName>
    <definedName name="YKYtransition" localSheetId="3">#REF!</definedName>
    <definedName name="YKYtransition" localSheetId="9">#REF!</definedName>
    <definedName name="YKYtransition">#REF!</definedName>
    <definedName name="yyy" localSheetId="1" hidden="1">{"GROSS",#N/A,FALSE,"401C11"}</definedName>
    <definedName name="yyy" localSheetId="2" hidden="1">{"GROSS",#N/A,FALSE,"401C11"}</definedName>
    <definedName name="yyy" localSheetId="8" hidden="1">{"GROSS",#N/A,FALSE,"401C11"}</definedName>
    <definedName name="yyy" localSheetId="7" hidden="1">{"GROSS",#N/A,FALSE,"401C11"}</definedName>
    <definedName name="yyy" localSheetId="0" hidden="1">{"GROSS",#N/A,FALSE,"401C11"}</definedName>
    <definedName name="yyy" localSheetId="11" hidden="1">{"GROSS",#N/A,FALSE,"401C11"}</definedName>
    <definedName name="yyy" localSheetId="3" hidden="1">{"GROSS",#N/A,FALSE,"401C11"}</definedName>
    <definedName name="yyy" localSheetId="6" hidden="1">{"GROSS",#N/A,FALSE,"401C11"}</definedName>
    <definedName name="yyy" localSheetId="10" hidden="1">{"GROSS",#N/A,FALSE,"401C11"}</definedName>
    <definedName name="yyy" localSheetId="9" hidden="1">{"GROSS",#N/A,FALSE,"401C11"}</definedName>
    <definedName name="yyy" hidden="1">{"GROSS",#N/A,FALSE,"401C11"}</definedName>
    <definedName name="zzz" localSheetId="1" hidden="1">{"NET",#N/A,FALSE,"401C11"}</definedName>
    <definedName name="zzz" localSheetId="2" hidden="1">{"NET",#N/A,FALSE,"401C11"}</definedName>
    <definedName name="zzz" localSheetId="8" hidden="1">{"NET",#N/A,FALSE,"401C11"}</definedName>
    <definedName name="zzz" localSheetId="7" hidden="1">{"NET",#N/A,FALSE,"401C11"}</definedName>
    <definedName name="zzz" localSheetId="0" hidden="1">{"NET",#N/A,FALSE,"401C11"}</definedName>
    <definedName name="zzz" localSheetId="11" hidden="1">{"NET",#N/A,FALSE,"401C11"}</definedName>
    <definedName name="zzz" localSheetId="3" hidden="1">{"NET",#N/A,FALSE,"401C11"}</definedName>
    <definedName name="zzz" localSheetId="6" hidden="1">{"NET",#N/A,FALSE,"401C11"}</definedName>
    <definedName name="zzz" localSheetId="10" hidden="1">{"NET",#N/A,FALSE,"401C11"}</definedName>
    <definedName name="zzz" localSheetId="9" hidden="1">{"NET",#N/A,FALSE,"401C11"}</definedName>
    <definedName name="zzz" hidden="1">{"NET",#N/A,FALSE,"401C11"}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28" l="1"/>
  <c r="F57" i="28"/>
  <c r="A57" i="28"/>
  <c r="G56" i="28"/>
  <c r="F56" i="28"/>
  <c r="A56" i="28"/>
  <c r="G55" i="28"/>
  <c r="F55" i="28"/>
  <c r="A55" i="28"/>
  <c r="G54" i="28"/>
  <c r="F54" i="28"/>
  <c r="A54" i="28"/>
  <c r="G53" i="28"/>
  <c r="F53" i="28"/>
  <c r="A53" i="28"/>
  <c r="G52" i="28"/>
  <c r="F52" i="28"/>
  <c r="A52" i="28"/>
  <c r="G51" i="28"/>
  <c r="F51" i="28"/>
  <c r="A51" i="28"/>
  <c r="G50" i="28"/>
  <c r="F50" i="28"/>
  <c r="A50" i="28"/>
  <c r="G49" i="28"/>
  <c r="F49" i="28"/>
  <c r="A49" i="28"/>
  <c r="G48" i="28"/>
  <c r="F48" i="28"/>
  <c r="A48" i="28"/>
  <c r="G47" i="28"/>
  <c r="F47" i="28"/>
  <c r="A47" i="28"/>
  <c r="G46" i="28"/>
  <c r="F46" i="28"/>
  <c r="A46" i="28"/>
  <c r="G45" i="28"/>
  <c r="F45" i="28"/>
  <c r="A45" i="28"/>
  <c r="G44" i="28"/>
  <c r="F44" i="28"/>
  <c r="A44" i="28"/>
  <c r="G43" i="28"/>
  <c r="F43" i="28"/>
  <c r="A43" i="28"/>
  <c r="G42" i="28"/>
  <c r="F42" i="28"/>
  <c r="A42" i="28"/>
  <c r="G41" i="28"/>
  <c r="F41" i="28"/>
  <c r="A41" i="28"/>
  <c r="G40" i="28"/>
  <c r="F40" i="28"/>
  <c r="A40" i="28"/>
  <c r="G39" i="28"/>
  <c r="F39" i="28"/>
  <c r="A39" i="28"/>
  <c r="G38" i="28"/>
  <c r="F38" i="28"/>
  <c r="A38" i="28"/>
  <c r="G37" i="28"/>
  <c r="F37" i="28"/>
  <c r="A37" i="28"/>
  <c r="G36" i="28"/>
  <c r="F36" i="28"/>
  <c r="A36" i="28"/>
  <c r="G35" i="28"/>
  <c r="F35" i="28"/>
  <c r="A35" i="28"/>
  <c r="G34" i="28"/>
  <c r="F34" i="28"/>
  <c r="A34" i="28"/>
  <c r="G33" i="28"/>
  <c r="F33" i="28"/>
  <c r="A33" i="28"/>
  <c r="G32" i="28"/>
  <c r="F32" i="28"/>
  <c r="A32" i="28"/>
  <c r="G31" i="28"/>
  <c r="F31" i="28"/>
  <c r="A31" i="28"/>
  <c r="G30" i="28"/>
  <c r="F30" i="28"/>
  <c r="A30" i="28"/>
  <c r="G29" i="28"/>
  <c r="F29" i="28"/>
  <c r="A29" i="28"/>
  <c r="G28" i="28"/>
  <c r="F28" i="28"/>
  <c r="A28" i="28"/>
  <c r="G27" i="28"/>
  <c r="F27" i="28"/>
  <c r="A27" i="28"/>
  <c r="G26" i="28"/>
  <c r="F26" i="28"/>
  <c r="A26" i="28"/>
  <c r="G25" i="28"/>
  <c r="F25" i="28"/>
  <c r="A25" i="28"/>
  <c r="G24" i="28"/>
  <c r="F24" i="28"/>
  <c r="A24" i="28"/>
  <c r="G23" i="28"/>
  <c r="F23" i="28"/>
  <c r="A23" i="28"/>
  <c r="G22" i="28"/>
  <c r="F22" i="28"/>
  <c r="A22" i="28"/>
  <c r="G21" i="28"/>
  <c r="F21" i="28"/>
  <c r="A21" i="28"/>
  <c r="G20" i="28"/>
  <c r="F20" i="28"/>
  <c r="A20" i="28"/>
  <c r="G19" i="28"/>
  <c r="F19" i="28"/>
  <c r="A19" i="28"/>
  <c r="G18" i="28"/>
  <c r="F18" i="28"/>
  <c r="A18" i="28"/>
  <c r="G17" i="28"/>
  <c r="F17" i="28"/>
  <c r="A17" i="28"/>
  <c r="G16" i="28"/>
  <c r="F16" i="28"/>
  <c r="A16" i="28"/>
  <c r="G15" i="28"/>
  <c r="F15" i="28"/>
  <c r="A15" i="28"/>
  <c r="G14" i="28"/>
  <c r="F14" i="28"/>
  <c r="A14" i="28"/>
  <c r="G13" i="28"/>
  <c r="F13" i="28"/>
  <c r="A13" i="28"/>
  <c r="G12" i="28"/>
  <c r="F12" i="28"/>
  <c r="A12" i="28"/>
  <c r="G11" i="28"/>
  <c r="F11" i="28"/>
  <c r="A11" i="28"/>
  <c r="G10" i="28"/>
  <c r="F10" i="28"/>
  <c r="A10" i="28"/>
  <c r="G9" i="28"/>
  <c r="F9" i="28"/>
  <c r="A9" i="28"/>
  <c r="G8" i="28"/>
  <c r="F8" i="28"/>
  <c r="A8" i="28"/>
  <c r="G7" i="28"/>
  <c r="F7" i="28"/>
  <c r="A7" i="28"/>
  <c r="G6" i="28"/>
  <c r="F6" i="28"/>
  <c r="A6" i="28"/>
  <c r="G5" i="28"/>
  <c r="F5" i="28"/>
  <c r="A5" i="28"/>
  <c r="G4" i="28"/>
  <c r="F4" i="28"/>
  <c r="A4" i="28"/>
  <c r="G3" i="28"/>
  <c r="F3" i="28"/>
  <c r="A3" i="28"/>
  <c r="A1" i="26" l="1"/>
  <c r="C7" i="25"/>
  <c r="B3" i="25" s="1"/>
  <c r="A1" i="25"/>
  <c r="A215" i="6" l="1"/>
  <c r="A216" i="6"/>
  <c r="A217" i="6"/>
  <c r="A218" i="6"/>
  <c r="A219" i="6"/>
  <c r="A220" i="6"/>
  <c r="A221" i="6"/>
  <c r="A222" i="6"/>
  <c r="A223" i="6"/>
  <c r="A224" i="6"/>
  <c r="A225" i="6"/>
  <c r="D224" i="6" a="1"/>
  <c r="D224" i="6" s="1"/>
  <c r="C224" i="6"/>
  <c r="C225" i="6" s="1"/>
  <c r="D223" i="6" a="1"/>
  <c r="D223" i="6" s="1"/>
  <c r="D222" i="6" a="1"/>
  <c r="D222" i="6" s="1"/>
  <c r="D221" i="6" a="1"/>
  <c r="D221" i="6" s="1"/>
  <c r="D220" i="6" a="1"/>
  <c r="D220" i="6" s="1"/>
  <c r="D219" i="6" a="1"/>
  <c r="D219" i="6" s="1"/>
  <c r="D218" i="6" a="1"/>
  <c r="D218" i="6" s="1"/>
  <c r="D217" i="6" a="1"/>
  <c r="D217" i="6" s="1"/>
  <c r="D216" i="6" a="1"/>
  <c r="D216" i="6" s="1"/>
  <c r="D215" i="6" a="1"/>
  <c r="D215" i="6" s="1"/>
  <c r="D196" i="6" a="1"/>
  <c r="D196" i="6" s="1"/>
  <c r="D197" i="6" a="1"/>
  <c r="D197" i="6" s="1"/>
  <c r="D198" i="6" a="1"/>
  <c r="D198" i="6" s="1"/>
  <c r="D199" i="6" a="1"/>
  <c r="D199" i="6" s="1"/>
  <c r="D200" i="6" a="1"/>
  <c r="D200" i="6" s="1"/>
  <c r="D201" i="6" a="1"/>
  <c r="D201" i="6" s="1"/>
  <c r="D202" i="6" a="1"/>
  <c r="D202" i="6" s="1"/>
  <c r="D203" i="6" a="1"/>
  <c r="D203" i="6" s="1"/>
  <c r="D204" i="6" a="1"/>
  <c r="D204" i="6" s="1"/>
  <c r="D210" i="6" a="1"/>
  <c r="D210" i="6" s="1"/>
  <c r="D211" i="6" a="1"/>
  <c r="D211" i="6" s="1"/>
  <c r="D212" i="6" a="1"/>
  <c r="D212" i="6" s="1"/>
  <c r="D213" i="6" a="1"/>
  <c r="D213" i="6" s="1"/>
  <c r="A196" i="6"/>
  <c r="A197" i="6"/>
  <c r="A198" i="6"/>
  <c r="A199" i="6"/>
  <c r="A200" i="6"/>
  <c r="A201" i="6"/>
  <c r="A202" i="6"/>
  <c r="A203" i="6"/>
  <c r="A204" i="6"/>
  <c r="C205" i="6"/>
  <c r="C206" i="6" s="1"/>
  <c r="C207" i="6" s="1"/>
  <c r="C208" i="6" s="1"/>
  <c r="C209" i="6" s="1"/>
  <c r="C210" i="6" s="1"/>
  <c r="C211" i="6" s="1"/>
  <c r="C212" i="6" s="1"/>
  <c r="C213" i="6" s="1"/>
  <c r="C214" i="6" s="1"/>
  <c r="D214" i="6" s="1" a="1"/>
  <c r="D214" i="6" s="1"/>
  <c r="D209" i="6" l="1" a="1"/>
  <c r="D209" i="6" s="1"/>
  <c r="A206" i="6"/>
  <c r="A213" i="6"/>
  <c r="D207" i="6" a="1"/>
  <c r="D207" i="6" s="1"/>
  <c r="A211" i="6"/>
  <c r="D206" i="6" a="1"/>
  <c r="D206" i="6" s="1"/>
  <c r="A210" i="6"/>
  <c r="D205" i="6" a="1"/>
  <c r="D205" i="6" s="1"/>
  <c r="A209" i="6"/>
  <c r="A208" i="6"/>
  <c r="A207" i="6"/>
  <c r="A214" i="6"/>
  <c r="D208" i="6" a="1"/>
  <c r="D208" i="6" s="1"/>
  <c r="A205" i="6"/>
  <c r="A212" i="6"/>
  <c r="D225" i="6" a="1"/>
  <c r="D225" i="6" s="1"/>
  <c r="C226" i="6"/>
  <c r="A226" i="6" s="1"/>
  <c r="E17" i="11"/>
  <c r="C227" i="6" l="1"/>
  <c r="A227" i="6" s="1"/>
  <c r="D226" i="6" a="1"/>
  <c r="D226" i="6" s="1"/>
  <c r="C228" i="6" l="1"/>
  <c r="A228" i="6" s="1"/>
  <c r="D227" i="6" a="1"/>
  <c r="D227" i="6" s="1"/>
  <c r="D228" i="6" l="1" a="1"/>
  <c r="D228" i="6" s="1"/>
  <c r="C229" i="6"/>
  <c r="A229" i="6" s="1"/>
  <c r="B24" i="4"/>
  <c r="C230" i="6" l="1"/>
  <c r="A230" i="6" s="1"/>
  <c r="D229" i="6" a="1"/>
  <c r="D229" i="6" s="1"/>
  <c r="C231" i="6" l="1"/>
  <c r="A231" i="6" s="1"/>
  <c r="D230" i="6" a="1"/>
  <c r="D230" i="6" s="1"/>
  <c r="I23" i="8" a="1"/>
  <c r="I23" i="8" s="1"/>
  <c r="J23" i="8" a="1"/>
  <c r="J23" i="8" s="1"/>
  <c r="K23" i="8" a="1"/>
  <c r="K23" i="8" s="1"/>
  <c r="L23" i="8" a="1"/>
  <c r="L23" i="8" s="1"/>
  <c r="M23" i="8" a="1"/>
  <c r="M23" i="8" s="1"/>
  <c r="I24" i="8" a="1"/>
  <c r="I24" i="8" s="1"/>
  <c r="J24" i="8" a="1"/>
  <c r="J24" i="8" s="1"/>
  <c r="K24" i="8" a="1"/>
  <c r="K24" i="8" s="1"/>
  <c r="L24" i="8" a="1"/>
  <c r="L24" i="8" s="1"/>
  <c r="M24" i="8" a="1"/>
  <c r="M24" i="8" s="1"/>
  <c r="I25" i="8" a="1"/>
  <c r="I25" i="8" s="1"/>
  <c r="J25" i="8" a="1"/>
  <c r="J25" i="8" s="1"/>
  <c r="K25" i="8" a="1"/>
  <c r="K25" i="8" s="1"/>
  <c r="L25" i="8" a="1"/>
  <c r="L25" i="8" s="1"/>
  <c r="M25" i="8" a="1"/>
  <c r="M25" i="8" s="1"/>
  <c r="I26" i="8" a="1"/>
  <c r="I26" i="8" s="1"/>
  <c r="J26" i="8" a="1"/>
  <c r="J26" i="8" s="1"/>
  <c r="K26" i="8" a="1"/>
  <c r="K26" i="8" s="1"/>
  <c r="L26" i="8" a="1"/>
  <c r="L26" i="8" s="1"/>
  <c r="M26" i="8" a="1"/>
  <c r="M26" i="8" s="1"/>
  <c r="I27" i="8" a="1"/>
  <c r="I27" i="8" s="1"/>
  <c r="J27" i="8" a="1"/>
  <c r="J27" i="8" s="1"/>
  <c r="K27" i="8" a="1"/>
  <c r="K27" i="8" s="1"/>
  <c r="L27" i="8" a="1"/>
  <c r="L27" i="8" s="1"/>
  <c r="M27" i="8" a="1"/>
  <c r="M27" i="8" s="1"/>
  <c r="I28" i="8" a="1"/>
  <c r="I28" i="8" s="1"/>
  <c r="J28" i="8" a="1"/>
  <c r="J28" i="8" s="1"/>
  <c r="K28" i="8" a="1"/>
  <c r="K28" i="8" s="1"/>
  <c r="L28" i="8" a="1"/>
  <c r="L28" i="8" s="1"/>
  <c r="M28" i="8" a="1"/>
  <c r="M28" i="8" s="1"/>
  <c r="I29" i="8" a="1"/>
  <c r="I29" i="8" s="1"/>
  <c r="J29" i="8" a="1"/>
  <c r="J29" i="8" s="1"/>
  <c r="K29" i="8" a="1"/>
  <c r="K29" i="8" s="1"/>
  <c r="L29" i="8" a="1"/>
  <c r="L29" i="8" s="1"/>
  <c r="M29" i="8" a="1"/>
  <c r="M29" i="8" s="1"/>
  <c r="I30" i="8" a="1"/>
  <c r="I30" i="8" s="1"/>
  <c r="J30" i="8" a="1"/>
  <c r="J30" i="8" s="1"/>
  <c r="K30" i="8" a="1"/>
  <c r="K30" i="8" s="1"/>
  <c r="L30" i="8" a="1"/>
  <c r="L30" i="8" s="1"/>
  <c r="M30" i="8" a="1"/>
  <c r="M30" i="8" s="1"/>
  <c r="I31" i="8" a="1"/>
  <c r="I31" i="8" s="1"/>
  <c r="J31" i="8" a="1"/>
  <c r="J31" i="8" s="1"/>
  <c r="K31" i="8" a="1"/>
  <c r="K31" i="8" s="1"/>
  <c r="L31" i="8" a="1"/>
  <c r="L31" i="8" s="1"/>
  <c r="M31" i="8" a="1"/>
  <c r="M31" i="8" s="1"/>
  <c r="I32" i="8" a="1"/>
  <c r="I32" i="8" s="1"/>
  <c r="J32" i="8" a="1"/>
  <c r="J32" i="8" s="1"/>
  <c r="K32" i="8" a="1"/>
  <c r="K32" i="8" s="1"/>
  <c r="L32" i="8" a="1"/>
  <c r="L32" i="8" s="1"/>
  <c r="M32" i="8" a="1"/>
  <c r="M32" i="8" s="1"/>
  <c r="I33" i="8" a="1"/>
  <c r="I33" i="8" s="1"/>
  <c r="J33" i="8" a="1"/>
  <c r="J33" i="8" s="1"/>
  <c r="K33" i="8" a="1"/>
  <c r="K33" i="8" s="1"/>
  <c r="L33" i="8" a="1"/>
  <c r="L33" i="8" s="1"/>
  <c r="M33" i="8" a="1"/>
  <c r="M33" i="8" s="1"/>
  <c r="I34" i="8" a="1"/>
  <c r="I34" i="8" s="1"/>
  <c r="J34" i="8" a="1"/>
  <c r="J34" i="8" s="1"/>
  <c r="K34" i="8" a="1"/>
  <c r="K34" i="8" s="1"/>
  <c r="L34" i="8" a="1"/>
  <c r="L34" i="8" s="1"/>
  <c r="M34" i="8" a="1"/>
  <c r="M34" i="8" s="1"/>
  <c r="I35" i="8" a="1"/>
  <c r="I35" i="8" s="1"/>
  <c r="J35" i="8" a="1"/>
  <c r="J35" i="8" s="1"/>
  <c r="K35" i="8" a="1"/>
  <c r="K35" i="8" s="1"/>
  <c r="L35" i="8" a="1"/>
  <c r="L35" i="8" s="1"/>
  <c r="M35" i="8" a="1"/>
  <c r="M35" i="8" s="1"/>
  <c r="I36" i="8" a="1"/>
  <c r="I36" i="8" s="1"/>
  <c r="J36" i="8" a="1"/>
  <c r="J36" i="8" s="1"/>
  <c r="K36" i="8" a="1"/>
  <c r="K36" i="8" s="1"/>
  <c r="L36" i="8" a="1"/>
  <c r="L36" i="8" s="1"/>
  <c r="M36" i="8" a="1"/>
  <c r="M36" i="8" s="1"/>
  <c r="I37" i="8" a="1"/>
  <c r="I37" i="8" s="1"/>
  <c r="J37" i="8" a="1"/>
  <c r="J37" i="8" s="1"/>
  <c r="K37" i="8" a="1"/>
  <c r="K37" i="8" s="1"/>
  <c r="L37" i="8" a="1"/>
  <c r="L37" i="8" s="1"/>
  <c r="M37" i="8" a="1"/>
  <c r="M37" i="8" s="1"/>
  <c r="I38" i="8" a="1"/>
  <c r="I38" i="8" s="1"/>
  <c r="J38" i="8" a="1"/>
  <c r="J38" i="8" s="1"/>
  <c r="K38" i="8" a="1"/>
  <c r="K38" i="8" s="1"/>
  <c r="L38" i="8" a="1"/>
  <c r="L38" i="8" s="1"/>
  <c r="M38" i="8" a="1"/>
  <c r="M38" i="8" s="1"/>
  <c r="I39" i="8" a="1"/>
  <c r="I39" i="8" s="1"/>
  <c r="J39" i="8" a="1"/>
  <c r="J39" i="8" s="1"/>
  <c r="K39" i="8" a="1"/>
  <c r="K39" i="8" s="1"/>
  <c r="L39" i="8" a="1"/>
  <c r="L39" i="8" s="1"/>
  <c r="M39" i="8" a="1"/>
  <c r="M39" i="8" s="1"/>
  <c r="I40" i="8" a="1"/>
  <c r="I40" i="8" s="1"/>
  <c r="J40" i="8" a="1"/>
  <c r="J40" i="8" s="1"/>
  <c r="K40" i="8" a="1"/>
  <c r="K40" i="8" s="1"/>
  <c r="L40" i="8" a="1"/>
  <c r="L40" i="8" s="1"/>
  <c r="M40" i="8" a="1"/>
  <c r="M40" i="8" s="1"/>
  <c r="I41" i="8" a="1"/>
  <c r="I41" i="8" s="1"/>
  <c r="J41" i="8" a="1"/>
  <c r="J41" i="8" s="1"/>
  <c r="K41" i="8" a="1"/>
  <c r="K41" i="8" s="1"/>
  <c r="L41" i="8" a="1"/>
  <c r="L41" i="8" s="1"/>
  <c r="M41" i="8" a="1"/>
  <c r="M41" i="8" s="1"/>
  <c r="I42" i="8" a="1"/>
  <c r="I42" i="8" s="1"/>
  <c r="J42" i="8" a="1"/>
  <c r="J42" i="8" s="1"/>
  <c r="K42" i="8" a="1"/>
  <c r="K42" i="8" s="1"/>
  <c r="L42" i="8" a="1"/>
  <c r="L42" i="8" s="1"/>
  <c r="M42" i="8" a="1"/>
  <c r="M42" i="8" s="1"/>
  <c r="I43" i="8" a="1"/>
  <c r="I43" i="8" s="1"/>
  <c r="J43" i="8" a="1"/>
  <c r="J43" i="8" s="1"/>
  <c r="K43" i="8" a="1"/>
  <c r="K43" i="8" s="1"/>
  <c r="L43" i="8" a="1"/>
  <c r="L43" i="8" s="1"/>
  <c r="M43" i="8" a="1"/>
  <c r="M43" i="8" s="1"/>
  <c r="I44" i="8" a="1"/>
  <c r="I44" i="8" s="1"/>
  <c r="J44" i="8" a="1"/>
  <c r="J44" i="8" s="1"/>
  <c r="K44" i="8" a="1"/>
  <c r="K44" i="8" s="1"/>
  <c r="L44" i="8" a="1"/>
  <c r="L44" i="8" s="1"/>
  <c r="M44" i="8" a="1"/>
  <c r="M44" i="8" s="1"/>
  <c r="I45" i="8" a="1"/>
  <c r="I45" i="8" s="1"/>
  <c r="J45" i="8" a="1"/>
  <c r="J45" i="8" s="1"/>
  <c r="K45" i="8" a="1"/>
  <c r="K45" i="8" s="1"/>
  <c r="L45" i="8" a="1"/>
  <c r="L45" i="8" s="1"/>
  <c r="M45" i="8" a="1"/>
  <c r="M45" i="8" s="1"/>
  <c r="I46" i="8" a="1"/>
  <c r="I46" i="8" s="1"/>
  <c r="J46" i="8" a="1"/>
  <c r="J46" i="8" s="1"/>
  <c r="K46" i="8" a="1"/>
  <c r="K46" i="8" s="1"/>
  <c r="L46" i="8" a="1"/>
  <c r="L46" i="8" s="1"/>
  <c r="M46" i="8" a="1"/>
  <c r="M46" i="8" s="1"/>
  <c r="I47" i="8" a="1"/>
  <c r="I47" i="8" s="1"/>
  <c r="J47" i="8" a="1"/>
  <c r="J47" i="8" s="1"/>
  <c r="K47" i="8" a="1"/>
  <c r="K47" i="8" s="1"/>
  <c r="L47" i="8" a="1"/>
  <c r="L47" i="8" s="1"/>
  <c r="M47" i="8" a="1"/>
  <c r="M47" i="8" s="1"/>
  <c r="I48" i="8" a="1"/>
  <c r="I48" i="8" s="1"/>
  <c r="J48" i="8" a="1"/>
  <c r="J48" i="8" s="1"/>
  <c r="K48" i="8" a="1"/>
  <c r="K48" i="8" s="1"/>
  <c r="L48" i="8" a="1"/>
  <c r="L48" i="8" s="1"/>
  <c r="M48" i="8" a="1"/>
  <c r="M48" i="8" s="1"/>
  <c r="I49" i="8" a="1"/>
  <c r="I49" i="8" s="1"/>
  <c r="J49" i="8" a="1"/>
  <c r="J49" i="8" s="1"/>
  <c r="K49" i="8" a="1"/>
  <c r="K49" i="8" s="1"/>
  <c r="L49" i="8" a="1"/>
  <c r="L49" i="8" s="1"/>
  <c r="M49" i="8" a="1"/>
  <c r="M49" i="8" s="1"/>
  <c r="I50" i="8" a="1"/>
  <c r="I50" i="8" s="1"/>
  <c r="J50" i="8" a="1"/>
  <c r="J50" i="8" s="1"/>
  <c r="K50" i="8" a="1"/>
  <c r="K50" i="8" s="1"/>
  <c r="L50" i="8" a="1"/>
  <c r="L50" i="8" s="1"/>
  <c r="M50" i="8" a="1"/>
  <c r="M50" i="8" s="1"/>
  <c r="I51" i="8" a="1"/>
  <c r="I51" i="8" s="1"/>
  <c r="J51" i="8" a="1"/>
  <c r="J51" i="8" s="1"/>
  <c r="K51" i="8" a="1"/>
  <c r="K51" i="8" s="1"/>
  <c r="L51" i="8" a="1"/>
  <c r="L51" i="8" s="1"/>
  <c r="M51" i="8" a="1"/>
  <c r="M51" i="8" s="1"/>
  <c r="I52" i="8" a="1"/>
  <c r="I52" i="8" s="1"/>
  <c r="J52" i="8" a="1"/>
  <c r="J52" i="8" s="1"/>
  <c r="K52" i="8" a="1"/>
  <c r="K52" i="8" s="1"/>
  <c r="L52" i="8" a="1"/>
  <c r="L52" i="8" s="1"/>
  <c r="M52" i="8" a="1"/>
  <c r="M52" i="8" s="1"/>
  <c r="I53" i="8" a="1"/>
  <c r="I53" i="8" s="1"/>
  <c r="J53" i="8" a="1"/>
  <c r="J53" i="8" s="1"/>
  <c r="K53" i="8" a="1"/>
  <c r="K53" i="8" s="1"/>
  <c r="L53" i="8" a="1"/>
  <c r="L53" i="8" s="1"/>
  <c r="M53" i="8" a="1"/>
  <c r="M53" i="8" s="1"/>
  <c r="I54" i="8" a="1"/>
  <c r="I54" i="8" s="1"/>
  <c r="J54" i="8" a="1"/>
  <c r="J54" i="8" s="1"/>
  <c r="K54" i="8" a="1"/>
  <c r="K54" i="8" s="1"/>
  <c r="L54" i="8" a="1"/>
  <c r="L54" i="8" s="1"/>
  <c r="M54" i="8" a="1"/>
  <c r="M54" i="8" s="1"/>
  <c r="I55" i="8" a="1"/>
  <c r="I55" i="8" s="1"/>
  <c r="J55" i="8" a="1"/>
  <c r="J55" i="8" s="1"/>
  <c r="K55" i="8" a="1"/>
  <c r="K55" i="8" s="1"/>
  <c r="L55" i="8" a="1"/>
  <c r="L55" i="8" s="1"/>
  <c r="M55" i="8" a="1"/>
  <c r="M55" i="8" s="1"/>
  <c r="I56" i="8" a="1"/>
  <c r="I56" i="8" s="1"/>
  <c r="J56" i="8" a="1"/>
  <c r="J56" i="8" s="1"/>
  <c r="K56" i="8" a="1"/>
  <c r="K56" i="8" s="1"/>
  <c r="L56" i="8" a="1"/>
  <c r="L56" i="8" s="1"/>
  <c r="M56" i="8" a="1"/>
  <c r="M56" i="8" s="1"/>
  <c r="I57" i="8" a="1"/>
  <c r="I57" i="8" s="1"/>
  <c r="J57" i="8" a="1"/>
  <c r="J57" i="8" s="1"/>
  <c r="K57" i="8" a="1"/>
  <c r="K57" i="8" s="1"/>
  <c r="L57" i="8" a="1"/>
  <c r="L57" i="8" s="1"/>
  <c r="M57" i="8" a="1"/>
  <c r="M57" i="8" s="1"/>
  <c r="I58" i="8" a="1"/>
  <c r="I58" i="8" s="1"/>
  <c r="J58" i="8" a="1"/>
  <c r="J58" i="8" s="1"/>
  <c r="K58" i="8" a="1"/>
  <c r="K58" i="8" s="1"/>
  <c r="L58" i="8" a="1"/>
  <c r="L58" i="8" s="1"/>
  <c r="M58" i="8" a="1"/>
  <c r="M58" i="8" s="1"/>
  <c r="I59" i="8" a="1"/>
  <c r="I59" i="8" s="1"/>
  <c r="J59" i="8" a="1"/>
  <c r="J59" i="8" s="1"/>
  <c r="K59" i="8" a="1"/>
  <c r="K59" i="8" s="1"/>
  <c r="L59" i="8" a="1"/>
  <c r="L59" i="8" s="1"/>
  <c r="M59" i="8" a="1"/>
  <c r="M59" i="8" s="1"/>
  <c r="I60" i="8" a="1"/>
  <c r="I60" i="8" s="1"/>
  <c r="J60" i="8" a="1"/>
  <c r="J60" i="8" s="1"/>
  <c r="K60" i="8" a="1"/>
  <c r="K60" i="8" s="1"/>
  <c r="L60" i="8" a="1"/>
  <c r="L60" i="8" s="1"/>
  <c r="M60" i="8" a="1"/>
  <c r="M60" i="8" s="1"/>
  <c r="I61" i="8" a="1"/>
  <c r="I61" i="8" s="1"/>
  <c r="J61" i="8" a="1"/>
  <c r="J61" i="8" s="1"/>
  <c r="K61" i="8" a="1"/>
  <c r="K61" i="8" s="1"/>
  <c r="L61" i="8" a="1"/>
  <c r="L61" i="8" s="1"/>
  <c r="M61" i="8" a="1"/>
  <c r="M61" i="8" s="1"/>
  <c r="I62" i="8" a="1"/>
  <c r="I62" i="8" s="1"/>
  <c r="J62" i="8" a="1"/>
  <c r="J62" i="8" s="1"/>
  <c r="K62" i="8" a="1"/>
  <c r="K62" i="8" s="1"/>
  <c r="L62" i="8" a="1"/>
  <c r="L62" i="8" s="1"/>
  <c r="M62" i="8" a="1"/>
  <c r="M62" i="8" s="1"/>
  <c r="I63" i="8" a="1"/>
  <c r="I63" i="8" s="1"/>
  <c r="J63" i="8" a="1"/>
  <c r="J63" i="8" s="1"/>
  <c r="K63" i="8" a="1"/>
  <c r="K63" i="8" s="1"/>
  <c r="L63" i="8" a="1"/>
  <c r="L63" i="8" s="1"/>
  <c r="M63" i="8" a="1"/>
  <c r="M63" i="8" s="1"/>
  <c r="I64" i="8" a="1"/>
  <c r="I64" i="8" s="1"/>
  <c r="J64" i="8" a="1"/>
  <c r="J64" i="8" s="1"/>
  <c r="K64" i="8" a="1"/>
  <c r="K64" i="8" s="1"/>
  <c r="L64" i="8" a="1"/>
  <c r="L64" i="8" s="1"/>
  <c r="M64" i="8" a="1"/>
  <c r="M64" i="8" s="1"/>
  <c r="I65" i="8" a="1"/>
  <c r="I65" i="8" s="1"/>
  <c r="J65" i="8" a="1"/>
  <c r="J65" i="8" s="1"/>
  <c r="K65" i="8" a="1"/>
  <c r="K65" i="8" s="1"/>
  <c r="L65" i="8" a="1"/>
  <c r="L65" i="8" s="1"/>
  <c r="M65" i="8" a="1"/>
  <c r="M65" i="8" s="1"/>
  <c r="I66" i="8" a="1"/>
  <c r="I66" i="8" s="1"/>
  <c r="J66" i="8" a="1"/>
  <c r="J66" i="8" s="1"/>
  <c r="K66" i="8" a="1"/>
  <c r="K66" i="8" s="1"/>
  <c r="L66" i="8" a="1"/>
  <c r="L66" i="8" s="1"/>
  <c r="M66" i="8" a="1"/>
  <c r="M66" i="8" s="1"/>
  <c r="I67" i="8" a="1"/>
  <c r="I67" i="8" s="1"/>
  <c r="J67" i="8" a="1"/>
  <c r="J67" i="8" s="1"/>
  <c r="K67" i="8" a="1"/>
  <c r="K67" i="8" s="1"/>
  <c r="L67" i="8" a="1"/>
  <c r="L67" i="8" s="1"/>
  <c r="M67" i="8" a="1"/>
  <c r="M67" i="8" s="1"/>
  <c r="I68" i="8" a="1"/>
  <c r="I68" i="8" s="1"/>
  <c r="J68" i="8" a="1"/>
  <c r="J68" i="8" s="1"/>
  <c r="K68" i="8" a="1"/>
  <c r="K68" i="8" s="1"/>
  <c r="L68" i="8" a="1"/>
  <c r="L68" i="8" s="1"/>
  <c r="M68" i="8" a="1"/>
  <c r="M68" i="8" s="1"/>
  <c r="I69" i="8" a="1"/>
  <c r="I69" i="8" s="1"/>
  <c r="J69" i="8" a="1"/>
  <c r="J69" i="8" s="1"/>
  <c r="K69" i="8" a="1"/>
  <c r="K69" i="8" s="1"/>
  <c r="L69" i="8" a="1"/>
  <c r="L69" i="8" s="1"/>
  <c r="M69" i="8" a="1"/>
  <c r="M69" i="8" s="1"/>
  <c r="I70" i="8" a="1"/>
  <c r="I70" i="8" s="1"/>
  <c r="J70" i="8" a="1"/>
  <c r="J70" i="8" s="1"/>
  <c r="K70" i="8" a="1"/>
  <c r="K70" i="8" s="1"/>
  <c r="L70" i="8" a="1"/>
  <c r="L70" i="8" s="1"/>
  <c r="M70" i="8" a="1"/>
  <c r="M70" i="8" s="1"/>
  <c r="I71" i="8" a="1"/>
  <c r="I71" i="8" s="1"/>
  <c r="J71" i="8" a="1"/>
  <c r="J71" i="8" s="1"/>
  <c r="K71" i="8" a="1"/>
  <c r="K71" i="8" s="1"/>
  <c r="L71" i="8" a="1"/>
  <c r="L71" i="8" s="1"/>
  <c r="M71" i="8" a="1"/>
  <c r="M71" i="8" s="1"/>
  <c r="I72" i="8" a="1"/>
  <c r="I72" i="8" s="1"/>
  <c r="J72" i="8" a="1"/>
  <c r="J72" i="8" s="1"/>
  <c r="K72" i="8" a="1"/>
  <c r="K72" i="8" s="1"/>
  <c r="L72" i="8" a="1"/>
  <c r="L72" i="8" s="1"/>
  <c r="M72" i="8" a="1"/>
  <c r="M72" i="8" s="1"/>
  <c r="I73" i="8" a="1"/>
  <c r="I73" i="8" s="1"/>
  <c r="J73" i="8" a="1"/>
  <c r="J73" i="8" s="1"/>
  <c r="K73" i="8" a="1"/>
  <c r="K73" i="8" s="1"/>
  <c r="L73" i="8" a="1"/>
  <c r="L73" i="8" s="1"/>
  <c r="M73" i="8" a="1"/>
  <c r="M73" i="8" s="1"/>
  <c r="I74" i="8" a="1"/>
  <c r="I74" i="8" s="1"/>
  <c r="J74" i="8" a="1"/>
  <c r="J74" i="8" s="1"/>
  <c r="K74" i="8" a="1"/>
  <c r="K74" i="8" s="1"/>
  <c r="L74" i="8" a="1"/>
  <c r="L74" i="8" s="1"/>
  <c r="M74" i="8" a="1"/>
  <c r="M74" i="8" s="1"/>
  <c r="I75" i="8" a="1"/>
  <c r="I75" i="8" s="1"/>
  <c r="J75" i="8" a="1"/>
  <c r="J75" i="8" s="1"/>
  <c r="K75" i="8" a="1"/>
  <c r="K75" i="8" s="1"/>
  <c r="L75" i="8" a="1"/>
  <c r="L75" i="8" s="1"/>
  <c r="M75" i="8" a="1"/>
  <c r="M75" i="8" s="1"/>
  <c r="I76" i="8" a="1"/>
  <c r="I76" i="8" s="1"/>
  <c r="J76" i="8" a="1"/>
  <c r="J76" i="8" s="1"/>
  <c r="K76" i="8" a="1"/>
  <c r="K76" i="8" s="1"/>
  <c r="L76" i="8" a="1"/>
  <c r="L76" i="8" s="1"/>
  <c r="M76" i="8" a="1"/>
  <c r="M76" i="8" s="1"/>
  <c r="I77" i="8" a="1"/>
  <c r="I77" i="8" s="1"/>
  <c r="J77" i="8" a="1"/>
  <c r="J77" i="8" s="1"/>
  <c r="K77" i="8" a="1"/>
  <c r="K77" i="8" s="1"/>
  <c r="L77" i="8" a="1"/>
  <c r="L77" i="8" s="1"/>
  <c r="M77" i="8" a="1"/>
  <c r="M77" i="8" s="1"/>
  <c r="I78" i="8" a="1"/>
  <c r="I78" i="8" s="1"/>
  <c r="J78" i="8" a="1"/>
  <c r="J78" i="8" s="1"/>
  <c r="K78" i="8" a="1"/>
  <c r="K78" i="8" s="1"/>
  <c r="L78" i="8" a="1"/>
  <c r="L78" i="8" s="1"/>
  <c r="M78" i="8" a="1"/>
  <c r="M78" i="8" s="1"/>
  <c r="I79" i="8" a="1"/>
  <c r="I79" i="8" s="1"/>
  <c r="J79" i="8" a="1"/>
  <c r="J79" i="8" s="1"/>
  <c r="K79" i="8" a="1"/>
  <c r="K79" i="8" s="1"/>
  <c r="L79" i="8" a="1"/>
  <c r="L79" i="8" s="1"/>
  <c r="M79" i="8" a="1"/>
  <c r="M79" i="8" s="1"/>
  <c r="I80" i="8" a="1"/>
  <c r="I80" i="8" s="1"/>
  <c r="J80" i="8" a="1"/>
  <c r="J80" i="8" s="1"/>
  <c r="K80" i="8" a="1"/>
  <c r="K80" i="8" s="1"/>
  <c r="L80" i="8" a="1"/>
  <c r="L80" i="8" s="1"/>
  <c r="M80" i="8" a="1"/>
  <c r="M80" i="8" s="1"/>
  <c r="I81" i="8" a="1"/>
  <c r="I81" i="8" s="1"/>
  <c r="J81" i="8" a="1"/>
  <c r="J81" i="8" s="1"/>
  <c r="K81" i="8" a="1"/>
  <c r="K81" i="8" s="1"/>
  <c r="L81" i="8" a="1"/>
  <c r="L81" i="8" s="1"/>
  <c r="M81" i="8" a="1"/>
  <c r="M81" i="8" s="1"/>
  <c r="I82" i="8" a="1"/>
  <c r="I82" i="8" s="1"/>
  <c r="J82" i="8" a="1"/>
  <c r="J82" i="8" s="1"/>
  <c r="K82" i="8" a="1"/>
  <c r="K82" i="8" s="1"/>
  <c r="L82" i="8" a="1"/>
  <c r="L82" i="8" s="1"/>
  <c r="M82" i="8" a="1"/>
  <c r="M82" i="8" s="1"/>
  <c r="I83" i="8" a="1"/>
  <c r="I83" i="8" s="1"/>
  <c r="J83" i="8" a="1"/>
  <c r="J83" i="8" s="1"/>
  <c r="K83" i="8" a="1"/>
  <c r="K83" i="8" s="1"/>
  <c r="L83" i="8" a="1"/>
  <c r="L83" i="8" s="1"/>
  <c r="M83" i="8" a="1"/>
  <c r="M83" i="8" s="1"/>
  <c r="I84" i="8" a="1"/>
  <c r="I84" i="8" s="1"/>
  <c r="J84" i="8" a="1"/>
  <c r="J84" i="8" s="1"/>
  <c r="K84" i="8" a="1"/>
  <c r="K84" i="8" s="1"/>
  <c r="L84" i="8" a="1"/>
  <c r="L84" i="8" s="1"/>
  <c r="M84" i="8" a="1"/>
  <c r="M84" i="8" s="1"/>
  <c r="I85" i="8" a="1"/>
  <c r="I85" i="8" s="1"/>
  <c r="J85" i="8" a="1"/>
  <c r="J85" i="8" s="1"/>
  <c r="K85" i="8" a="1"/>
  <c r="K85" i="8" s="1"/>
  <c r="L85" i="8" a="1"/>
  <c r="L85" i="8" s="1"/>
  <c r="M85" i="8" a="1"/>
  <c r="M85" i="8" s="1"/>
  <c r="I86" i="8" a="1"/>
  <c r="I86" i="8" s="1"/>
  <c r="J86" i="8" a="1"/>
  <c r="J86" i="8" s="1"/>
  <c r="K86" i="8" a="1"/>
  <c r="K86" i="8" s="1"/>
  <c r="L86" i="8" a="1"/>
  <c r="L86" i="8" s="1"/>
  <c r="M86" i="8" a="1"/>
  <c r="M86" i="8" s="1"/>
  <c r="I87" i="8" a="1"/>
  <c r="I87" i="8" s="1"/>
  <c r="J87" i="8" a="1"/>
  <c r="J87" i="8" s="1"/>
  <c r="K87" i="8" a="1"/>
  <c r="K87" i="8" s="1"/>
  <c r="L87" i="8" a="1"/>
  <c r="L87" i="8" s="1"/>
  <c r="M87" i="8" a="1"/>
  <c r="M87" i="8" s="1"/>
  <c r="I88" i="8" a="1"/>
  <c r="I88" i="8" s="1"/>
  <c r="J88" i="8" a="1"/>
  <c r="J88" i="8" s="1"/>
  <c r="K88" i="8" a="1"/>
  <c r="K88" i="8" s="1"/>
  <c r="L88" i="8" a="1"/>
  <c r="L88" i="8" s="1"/>
  <c r="M88" i="8" a="1"/>
  <c r="M88" i="8" s="1"/>
  <c r="I89" i="8" a="1"/>
  <c r="I89" i="8" s="1"/>
  <c r="J89" i="8" a="1"/>
  <c r="J89" i="8" s="1"/>
  <c r="K89" i="8" a="1"/>
  <c r="K89" i="8" s="1"/>
  <c r="L89" i="8" a="1"/>
  <c r="L89" i="8" s="1"/>
  <c r="M89" i="8" a="1"/>
  <c r="M89" i="8" s="1"/>
  <c r="I90" i="8" a="1"/>
  <c r="I90" i="8" s="1"/>
  <c r="J90" i="8" a="1"/>
  <c r="J90" i="8" s="1"/>
  <c r="K90" i="8" a="1"/>
  <c r="K90" i="8" s="1"/>
  <c r="L90" i="8" a="1"/>
  <c r="L90" i="8" s="1"/>
  <c r="M90" i="8" a="1"/>
  <c r="M90" i="8" s="1"/>
  <c r="I91" i="8" a="1"/>
  <c r="I91" i="8" s="1"/>
  <c r="J91" i="8" a="1"/>
  <c r="J91" i="8" s="1"/>
  <c r="K91" i="8" a="1"/>
  <c r="K91" i="8" s="1"/>
  <c r="L91" i="8" a="1"/>
  <c r="L91" i="8" s="1"/>
  <c r="M91" i="8" a="1"/>
  <c r="M91" i="8" s="1"/>
  <c r="I92" i="8" a="1"/>
  <c r="I92" i="8" s="1"/>
  <c r="J92" i="8" a="1"/>
  <c r="J92" i="8" s="1"/>
  <c r="K92" i="8" a="1"/>
  <c r="K92" i="8" s="1"/>
  <c r="L92" i="8" a="1"/>
  <c r="L92" i="8" s="1"/>
  <c r="M92" i="8" a="1"/>
  <c r="M92" i="8" s="1"/>
  <c r="I93" i="8" a="1"/>
  <c r="I93" i="8" s="1"/>
  <c r="J93" i="8" a="1"/>
  <c r="J93" i="8" s="1"/>
  <c r="K93" i="8" a="1"/>
  <c r="K93" i="8" s="1"/>
  <c r="L93" i="8" a="1"/>
  <c r="L93" i="8" s="1"/>
  <c r="M93" i="8" a="1"/>
  <c r="M93" i="8" s="1"/>
  <c r="I94" i="8" a="1"/>
  <c r="I94" i="8" s="1"/>
  <c r="J94" i="8" a="1"/>
  <c r="J94" i="8" s="1"/>
  <c r="K94" i="8" a="1"/>
  <c r="K94" i="8" s="1"/>
  <c r="L94" i="8" a="1"/>
  <c r="L94" i="8" s="1"/>
  <c r="M94" i="8" a="1"/>
  <c r="M94" i="8" s="1"/>
  <c r="I95" i="8" a="1"/>
  <c r="I95" i="8" s="1"/>
  <c r="J95" i="8" a="1"/>
  <c r="J95" i="8" s="1"/>
  <c r="K95" i="8" a="1"/>
  <c r="K95" i="8" s="1"/>
  <c r="L95" i="8" a="1"/>
  <c r="L95" i="8" s="1"/>
  <c r="M95" i="8" a="1"/>
  <c r="M95" i="8" s="1"/>
  <c r="I96" i="8" a="1"/>
  <c r="I96" i="8" s="1"/>
  <c r="J96" i="8" a="1"/>
  <c r="J96" i="8" s="1"/>
  <c r="K96" i="8" a="1"/>
  <c r="K96" i="8" s="1"/>
  <c r="L96" i="8" a="1"/>
  <c r="L96" i="8" s="1"/>
  <c r="M96" i="8" a="1"/>
  <c r="M96" i="8" s="1"/>
  <c r="I97" i="8" a="1"/>
  <c r="I97" i="8" s="1"/>
  <c r="J97" i="8" a="1"/>
  <c r="J97" i="8" s="1"/>
  <c r="K97" i="8" a="1"/>
  <c r="K97" i="8" s="1"/>
  <c r="L97" i="8" a="1"/>
  <c r="L97" i="8" s="1"/>
  <c r="M97" i="8" a="1"/>
  <c r="M97" i="8" s="1"/>
  <c r="I98" i="8" a="1"/>
  <c r="I98" i="8" s="1"/>
  <c r="J98" i="8" a="1"/>
  <c r="J98" i="8" s="1"/>
  <c r="K98" i="8" a="1"/>
  <c r="K98" i="8" s="1"/>
  <c r="L98" i="8" a="1"/>
  <c r="L98" i="8" s="1"/>
  <c r="M98" i="8" a="1"/>
  <c r="M98" i="8" s="1"/>
  <c r="I99" i="8" a="1"/>
  <c r="I99" i="8" s="1"/>
  <c r="J99" i="8" a="1"/>
  <c r="J99" i="8" s="1"/>
  <c r="K99" i="8" a="1"/>
  <c r="K99" i="8" s="1"/>
  <c r="L99" i="8" a="1"/>
  <c r="L99" i="8" s="1"/>
  <c r="M99" i="8" a="1"/>
  <c r="M99" i="8" s="1"/>
  <c r="I100" i="8" a="1"/>
  <c r="I100" i="8" s="1"/>
  <c r="J100" i="8" a="1"/>
  <c r="J100" i="8" s="1"/>
  <c r="K100" i="8" a="1"/>
  <c r="K100" i="8" s="1"/>
  <c r="L100" i="8" a="1"/>
  <c r="L100" i="8" s="1"/>
  <c r="M100" i="8" a="1"/>
  <c r="M100" i="8" s="1"/>
  <c r="I101" i="8" a="1"/>
  <c r="I101" i="8" s="1"/>
  <c r="J101" i="8" a="1"/>
  <c r="J101" i="8" s="1"/>
  <c r="K101" i="8" a="1"/>
  <c r="K101" i="8" s="1"/>
  <c r="L101" i="8" a="1"/>
  <c r="L101" i="8" s="1"/>
  <c r="M101" i="8" a="1"/>
  <c r="M101" i="8" s="1"/>
  <c r="I102" i="8" a="1"/>
  <c r="I102" i="8" s="1"/>
  <c r="J102" i="8" a="1"/>
  <c r="J102" i="8" s="1"/>
  <c r="K102" i="8" a="1"/>
  <c r="K102" i="8" s="1"/>
  <c r="L102" i="8" a="1"/>
  <c r="L102" i="8" s="1"/>
  <c r="M102" i="8" a="1"/>
  <c r="M102" i="8" s="1"/>
  <c r="I103" i="8" a="1"/>
  <c r="I103" i="8" s="1"/>
  <c r="J103" i="8" a="1"/>
  <c r="J103" i="8" s="1"/>
  <c r="K103" i="8" a="1"/>
  <c r="K103" i="8" s="1"/>
  <c r="L103" i="8" a="1"/>
  <c r="L103" i="8" s="1"/>
  <c r="M103" i="8" a="1"/>
  <c r="M103" i="8" s="1"/>
  <c r="I104" i="8" a="1"/>
  <c r="I104" i="8" s="1"/>
  <c r="J104" i="8" a="1"/>
  <c r="J104" i="8" s="1"/>
  <c r="K104" i="8" a="1"/>
  <c r="K104" i="8" s="1"/>
  <c r="L104" i="8" a="1"/>
  <c r="L104" i="8" s="1"/>
  <c r="M104" i="8" a="1"/>
  <c r="M104" i="8" s="1"/>
  <c r="I105" i="8" a="1"/>
  <c r="I105" i="8" s="1"/>
  <c r="J105" i="8" a="1"/>
  <c r="J105" i="8" s="1"/>
  <c r="K105" i="8" a="1"/>
  <c r="K105" i="8" s="1"/>
  <c r="L105" i="8" a="1"/>
  <c r="L105" i="8" s="1"/>
  <c r="M105" i="8" a="1"/>
  <c r="M105" i="8" s="1"/>
  <c r="I106" i="8" a="1"/>
  <c r="I106" i="8" s="1"/>
  <c r="J106" i="8" a="1"/>
  <c r="J106" i="8" s="1"/>
  <c r="K106" i="8" a="1"/>
  <c r="K106" i="8" s="1"/>
  <c r="L106" i="8" a="1"/>
  <c r="L106" i="8" s="1"/>
  <c r="M106" i="8" a="1"/>
  <c r="M106" i="8" s="1"/>
  <c r="I107" i="8" a="1"/>
  <c r="I107" i="8" s="1"/>
  <c r="J107" i="8" a="1"/>
  <c r="J107" i="8" s="1"/>
  <c r="K107" i="8" a="1"/>
  <c r="K107" i="8" s="1"/>
  <c r="L107" i="8" a="1"/>
  <c r="L107" i="8" s="1"/>
  <c r="M107" i="8" a="1"/>
  <c r="M107" i="8" s="1"/>
  <c r="I108" i="8" a="1"/>
  <c r="I108" i="8" s="1"/>
  <c r="J108" i="8" a="1"/>
  <c r="J108" i="8" s="1"/>
  <c r="K108" i="8" a="1"/>
  <c r="K108" i="8" s="1"/>
  <c r="L108" i="8" a="1"/>
  <c r="L108" i="8" s="1"/>
  <c r="M108" i="8" a="1"/>
  <c r="M108" i="8" s="1"/>
  <c r="I109" i="8" a="1"/>
  <c r="I109" i="8" s="1"/>
  <c r="J109" i="8" a="1"/>
  <c r="J109" i="8" s="1"/>
  <c r="K109" i="8" a="1"/>
  <c r="K109" i="8" s="1"/>
  <c r="L109" i="8" a="1"/>
  <c r="L109" i="8" s="1"/>
  <c r="M109" i="8" a="1"/>
  <c r="M109" i="8" s="1"/>
  <c r="I110" i="8" a="1"/>
  <c r="I110" i="8" s="1"/>
  <c r="J110" i="8" a="1"/>
  <c r="J110" i="8" s="1"/>
  <c r="K110" i="8" a="1"/>
  <c r="K110" i="8" s="1"/>
  <c r="L110" i="8" a="1"/>
  <c r="L110" i="8" s="1"/>
  <c r="M110" i="8" a="1"/>
  <c r="M110" i="8" s="1"/>
  <c r="I111" i="8" a="1"/>
  <c r="I111" i="8" s="1"/>
  <c r="J111" i="8" a="1"/>
  <c r="J111" i="8" s="1"/>
  <c r="K111" i="8" a="1"/>
  <c r="K111" i="8" s="1"/>
  <c r="L111" i="8" a="1"/>
  <c r="L111" i="8" s="1"/>
  <c r="M111" i="8" a="1"/>
  <c r="M111" i="8" s="1"/>
  <c r="I112" i="8" a="1"/>
  <c r="I112" i="8" s="1"/>
  <c r="J112" i="8" a="1"/>
  <c r="J112" i="8" s="1"/>
  <c r="K112" i="8" a="1"/>
  <c r="K112" i="8" s="1"/>
  <c r="L112" i="8" a="1"/>
  <c r="L112" i="8" s="1"/>
  <c r="M112" i="8" a="1"/>
  <c r="M112" i="8" s="1"/>
  <c r="I113" i="8" a="1"/>
  <c r="I113" i="8" s="1"/>
  <c r="J113" i="8" a="1"/>
  <c r="J113" i="8" s="1"/>
  <c r="K113" i="8" a="1"/>
  <c r="K113" i="8" s="1"/>
  <c r="L113" i="8" a="1"/>
  <c r="L113" i="8" s="1"/>
  <c r="M113" i="8" a="1"/>
  <c r="M113" i="8" s="1"/>
  <c r="I114" i="8" a="1"/>
  <c r="I114" i="8" s="1"/>
  <c r="J114" i="8" a="1"/>
  <c r="J114" i="8" s="1"/>
  <c r="K114" i="8" a="1"/>
  <c r="K114" i="8" s="1"/>
  <c r="L114" i="8" a="1"/>
  <c r="L114" i="8" s="1"/>
  <c r="M114" i="8" a="1"/>
  <c r="M114" i="8" s="1"/>
  <c r="I115" i="8" a="1"/>
  <c r="I115" i="8" s="1"/>
  <c r="J115" i="8" a="1"/>
  <c r="J115" i="8" s="1"/>
  <c r="K115" i="8" a="1"/>
  <c r="K115" i="8" s="1"/>
  <c r="L115" i="8" a="1"/>
  <c r="L115" i="8" s="1"/>
  <c r="M115" i="8" a="1"/>
  <c r="M115" i="8" s="1"/>
  <c r="I116" i="8" a="1"/>
  <c r="I116" i="8" s="1"/>
  <c r="J116" i="8" a="1"/>
  <c r="J116" i="8" s="1"/>
  <c r="K116" i="8" a="1"/>
  <c r="K116" i="8" s="1"/>
  <c r="L116" i="8" a="1"/>
  <c r="L116" i="8" s="1"/>
  <c r="M116" i="8" a="1"/>
  <c r="M116" i="8" s="1"/>
  <c r="I117" i="8" a="1"/>
  <c r="I117" i="8" s="1"/>
  <c r="J117" i="8" a="1"/>
  <c r="J117" i="8" s="1"/>
  <c r="K117" i="8" a="1"/>
  <c r="K117" i="8" s="1"/>
  <c r="L117" i="8" a="1"/>
  <c r="L117" i="8" s="1"/>
  <c r="M117" i="8" a="1"/>
  <c r="M117" i="8" s="1"/>
  <c r="I118" i="8" a="1"/>
  <c r="I118" i="8" s="1"/>
  <c r="J118" i="8" a="1"/>
  <c r="J118" i="8" s="1"/>
  <c r="K118" i="8" a="1"/>
  <c r="K118" i="8" s="1"/>
  <c r="L118" i="8" a="1"/>
  <c r="L118" i="8" s="1"/>
  <c r="M118" i="8" a="1"/>
  <c r="M118" i="8" s="1"/>
  <c r="I119" i="8" a="1"/>
  <c r="I119" i="8" s="1"/>
  <c r="J119" i="8" a="1"/>
  <c r="J119" i="8" s="1"/>
  <c r="K119" i="8" a="1"/>
  <c r="K119" i="8" s="1"/>
  <c r="L119" i="8" a="1"/>
  <c r="L119" i="8" s="1"/>
  <c r="M119" i="8" a="1"/>
  <c r="M119" i="8" s="1"/>
  <c r="I120" i="8" a="1"/>
  <c r="I120" i="8" s="1"/>
  <c r="J120" i="8" a="1"/>
  <c r="J120" i="8" s="1"/>
  <c r="K120" i="8" a="1"/>
  <c r="K120" i="8" s="1"/>
  <c r="L120" i="8" a="1"/>
  <c r="L120" i="8" s="1"/>
  <c r="M120" i="8" a="1"/>
  <c r="M120" i="8" s="1"/>
  <c r="I121" i="8" a="1"/>
  <c r="I121" i="8" s="1"/>
  <c r="J121" i="8" a="1"/>
  <c r="J121" i="8" s="1"/>
  <c r="K121" i="8" a="1"/>
  <c r="K121" i="8" s="1"/>
  <c r="L121" i="8" a="1"/>
  <c r="L121" i="8" s="1"/>
  <c r="M121" i="8" a="1"/>
  <c r="M121" i="8" s="1"/>
  <c r="I122" i="8" a="1"/>
  <c r="I122" i="8" s="1"/>
  <c r="J122" i="8" a="1"/>
  <c r="J122" i="8" s="1"/>
  <c r="K122" i="8" a="1"/>
  <c r="K122" i="8" s="1"/>
  <c r="L122" i="8" a="1"/>
  <c r="L122" i="8" s="1"/>
  <c r="M122" i="8" a="1"/>
  <c r="M122" i="8" s="1"/>
  <c r="I123" i="8" a="1"/>
  <c r="I123" i="8" s="1"/>
  <c r="J123" i="8" a="1"/>
  <c r="J123" i="8" s="1"/>
  <c r="K123" i="8" a="1"/>
  <c r="K123" i="8" s="1"/>
  <c r="L123" i="8" a="1"/>
  <c r="L123" i="8" s="1"/>
  <c r="M123" i="8" a="1"/>
  <c r="M123" i="8" s="1"/>
  <c r="I124" i="8" a="1"/>
  <c r="I124" i="8" s="1"/>
  <c r="J124" i="8" a="1"/>
  <c r="J124" i="8" s="1"/>
  <c r="K124" i="8" a="1"/>
  <c r="K124" i="8" s="1"/>
  <c r="L124" i="8" a="1"/>
  <c r="L124" i="8" s="1"/>
  <c r="M124" i="8" a="1"/>
  <c r="M124" i="8" s="1"/>
  <c r="I125" i="8" a="1"/>
  <c r="I125" i="8" s="1"/>
  <c r="J125" i="8" a="1"/>
  <c r="J125" i="8" s="1"/>
  <c r="K125" i="8" a="1"/>
  <c r="K125" i="8" s="1"/>
  <c r="L125" i="8" a="1"/>
  <c r="L125" i="8" s="1"/>
  <c r="M125" i="8" a="1"/>
  <c r="M125" i="8" s="1"/>
  <c r="I126" i="8" a="1"/>
  <c r="I126" i="8" s="1"/>
  <c r="J126" i="8" a="1"/>
  <c r="J126" i="8" s="1"/>
  <c r="K126" i="8" a="1"/>
  <c r="K126" i="8" s="1"/>
  <c r="L126" i="8" a="1"/>
  <c r="L126" i="8" s="1"/>
  <c r="M126" i="8" a="1"/>
  <c r="M126" i="8" s="1"/>
  <c r="I127" i="8" a="1"/>
  <c r="I127" i="8" s="1"/>
  <c r="J127" i="8" a="1"/>
  <c r="J127" i="8" s="1"/>
  <c r="K127" i="8" a="1"/>
  <c r="K127" i="8" s="1"/>
  <c r="L127" i="8" a="1"/>
  <c r="L127" i="8" s="1"/>
  <c r="M127" i="8" a="1"/>
  <c r="M127" i="8" s="1"/>
  <c r="I128" i="8" a="1"/>
  <c r="I128" i="8" s="1"/>
  <c r="J128" i="8" a="1"/>
  <c r="J128" i="8" s="1"/>
  <c r="K128" i="8" a="1"/>
  <c r="K128" i="8" s="1"/>
  <c r="L128" i="8" a="1"/>
  <c r="L128" i="8" s="1"/>
  <c r="M128" i="8" a="1"/>
  <c r="M128" i="8" s="1"/>
  <c r="I129" i="8" a="1"/>
  <c r="I129" i="8" s="1"/>
  <c r="J129" i="8" a="1"/>
  <c r="J129" i="8" s="1"/>
  <c r="K129" i="8" a="1"/>
  <c r="K129" i="8" s="1"/>
  <c r="L129" i="8" a="1"/>
  <c r="L129" i="8" s="1"/>
  <c r="M129" i="8" a="1"/>
  <c r="M129" i="8" s="1"/>
  <c r="I130" i="8" a="1"/>
  <c r="I130" i="8" s="1"/>
  <c r="J130" i="8" a="1"/>
  <c r="J130" i="8" s="1"/>
  <c r="K130" i="8" a="1"/>
  <c r="K130" i="8" s="1"/>
  <c r="L130" i="8" a="1"/>
  <c r="L130" i="8" s="1"/>
  <c r="M130" i="8" a="1"/>
  <c r="M130" i="8" s="1"/>
  <c r="I131" i="8" a="1"/>
  <c r="I131" i="8" s="1"/>
  <c r="J131" i="8" a="1"/>
  <c r="J131" i="8" s="1"/>
  <c r="K131" i="8" a="1"/>
  <c r="K131" i="8" s="1"/>
  <c r="L131" i="8" a="1"/>
  <c r="L131" i="8" s="1"/>
  <c r="M131" i="8" a="1"/>
  <c r="M131" i="8" s="1"/>
  <c r="I132" i="8" a="1"/>
  <c r="I132" i="8" s="1"/>
  <c r="J132" i="8" a="1"/>
  <c r="J132" i="8" s="1"/>
  <c r="K132" i="8" a="1"/>
  <c r="K132" i="8" s="1"/>
  <c r="L132" i="8" a="1"/>
  <c r="L132" i="8" s="1"/>
  <c r="M132" i="8" a="1"/>
  <c r="M132" i="8" s="1"/>
  <c r="I133" i="8" a="1"/>
  <c r="I133" i="8" s="1"/>
  <c r="J133" i="8" a="1"/>
  <c r="J133" i="8" s="1"/>
  <c r="K133" i="8" a="1"/>
  <c r="K133" i="8" s="1"/>
  <c r="L133" i="8" a="1"/>
  <c r="L133" i="8" s="1"/>
  <c r="M133" i="8" a="1"/>
  <c r="M133" i="8" s="1"/>
  <c r="I134" i="8" a="1"/>
  <c r="I134" i="8" s="1"/>
  <c r="J134" i="8" a="1"/>
  <c r="J134" i="8" s="1"/>
  <c r="K134" i="8" a="1"/>
  <c r="K134" i="8" s="1"/>
  <c r="L134" i="8" a="1"/>
  <c r="L134" i="8" s="1"/>
  <c r="M134" i="8" a="1"/>
  <c r="M134" i="8" s="1"/>
  <c r="I135" i="8" a="1"/>
  <c r="I135" i="8" s="1"/>
  <c r="J135" i="8" a="1"/>
  <c r="J135" i="8" s="1"/>
  <c r="K135" i="8" a="1"/>
  <c r="K135" i="8" s="1"/>
  <c r="L135" i="8" a="1"/>
  <c r="L135" i="8" s="1"/>
  <c r="M135" i="8" a="1"/>
  <c r="M135" i="8" s="1"/>
  <c r="I136" i="8" a="1"/>
  <c r="I136" i="8" s="1"/>
  <c r="J136" i="8" a="1"/>
  <c r="J136" i="8" s="1"/>
  <c r="K136" i="8" a="1"/>
  <c r="K136" i="8" s="1"/>
  <c r="L136" i="8" a="1"/>
  <c r="L136" i="8" s="1"/>
  <c r="M136" i="8" a="1"/>
  <c r="M136" i="8" s="1"/>
  <c r="I137" i="8" a="1"/>
  <c r="I137" i="8" s="1"/>
  <c r="J137" i="8" a="1"/>
  <c r="J137" i="8" s="1"/>
  <c r="K137" i="8" a="1"/>
  <c r="K137" i="8" s="1"/>
  <c r="L137" i="8" a="1"/>
  <c r="L137" i="8" s="1"/>
  <c r="M137" i="8" a="1"/>
  <c r="M137" i="8" s="1"/>
  <c r="I138" i="8" a="1"/>
  <c r="I138" i="8" s="1"/>
  <c r="J138" i="8" a="1"/>
  <c r="J138" i="8" s="1"/>
  <c r="K138" i="8" a="1"/>
  <c r="K138" i="8" s="1"/>
  <c r="L138" i="8" a="1"/>
  <c r="L138" i="8" s="1"/>
  <c r="M138" i="8" a="1"/>
  <c r="M138" i="8" s="1"/>
  <c r="I139" i="8" a="1"/>
  <c r="I139" i="8" s="1"/>
  <c r="J139" i="8" a="1"/>
  <c r="J139" i="8" s="1"/>
  <c r="K139" i="8" a="1"/>
  <c r="K139" i="8" s="1"/>
  <c r="L139" i="8" a="1"/>
  <c r="L139" i="8" s="1"/>
  <c r="M139" i="8" a="1"/>
  <c r="M139" i="8" s="1"/>
  <c r="I140" i="8" a="1"/>
  <c r="I140" i="8" s="1"/>
  <c r="J140" i="8" a="1"/>
  <c r="J140" i="8" s="1"/>
  <c r="K140" i="8" a="1"/>
  <c r="K140" i="8" s="1"/>
  <c r="L140" i="8" a="1"/>
  <c r="L140" i="8" s="1"/>
  <c r="M140" i="8" a="1"/>
  <c r="M140" i="8" s="1"/>
  <c r="I141" i="8" a="1"/>
  <c r="I141" i="8" s="1"/>
  <c r="J141" i="8" a="1"/>
  <c r="J141" i="8" s="1"/>
  <c r="K141" i="8" a="1"/>
  <c r="K141" i="8" s="1"/>
  <c r="L141" i="8" a="1"/>
  <c r="L141" i="8" s="1"/>
  <c r="M141" i="8" a="1"/>
  <c r="M141" i="8" s="1"/>
  <c r="I142" i="8" a="1"/>
  <c r="I142" i="8" s="1"/>
  <c r="J142" i="8" a="1"/>
  <c r="J142" i="8" s="1"/>
  <c r="K142" i="8" a="1"/>
  <c r="K142" i="8" s="1"/>
  <c r="L142" i="8" a="1"/>
  <c r="L142" i="8" s="1"/>
  <c r="M142" i="8" a="1"/>
  <c r="M142" i="8" s="1"/>
  <c r="I143" i="8" a="1"/>
  <c r="I143" i="8" s="1"/>
  <c r="J143" i="8" a="1"/>
  <c r="J143" i="8" s="1"/>
  <c r="K143" i="8" a="1"/>
  <c r="K143" i="8" s="1"/>
  <c r="L143" i="8" a="1"/>
  <c r="L143" i="8" s="1"/>
  <c r="M143" i="8" a="1"/>
  <c r="M143" i="8" s="1"/>
  <c r="I144" i="8" a="1"/>
  <c r="I144" i="8" s="1"/>
  <c r="J144" i="8" a="1"/>
  <c r="J144" i="8" s="1"/>
  <c r="K144" i="8" a="1"/>
  <c r="K144" i="8" s="1"/>
  <c r="L144" i="8" a="1"/>
  <c r="L144" i="8" s="1"/>
  <c r="M144" i="8" a="1"/>
  <c r="M144" i="8" s="1"/>
  <c r="I145" i="8" a="1"/>
  <c r="I145" i="8" s="1"/>
  <c r="J145" i="8" a="1"/>
  <c r="J145" i="8" s="1"/>
  <c r="K145" i="8" a="1"/>
  <c r="K145" i="8" s="1"/>
  <c r="L145" i="8" a="1"/>
  <c r="L145" i="8" s="1"/>
  <c r="M145" i="8" a="1"/>
  <c r="M145" i="8" s="1"/>
  <c r="I146" i="8" a="1"/>
  <c r="I146" i="8" s="1"/>
  <c r="J146" i="8" a="1"/>
  <c r="J146" i="8" s="1"/>
  <c r="K146" i="8" a="1"/>
  <c r="K146" i="8" s="1"/>
  <c r="L146" i="8" a="1"/>
  <c r="L146" i="8" s="1"/>
  <c r="M146" i="8" a="1"/>
  <c r="M146" i="8" s="1"/>
  <c r="I147" i="8" a="1"/>
  <c r="I147" i="8" s="1"/>
  <c r="J147" i="8" a="1"/>
  <c r="J147" i="8" s="1"/>
  <c r="K147" i="8" a="1"/>
  <c r="K147" i="8" s="1"/>
  <c r="L147" i="8" a="1"/>
  <c r="L147" i="8" s="1"/>
  <c r="M147" i="8" a="1"/>
  <c r="M147" i="8" s="1"/>
  <c r="I148" i="8" a="1"/>
  <c r="I148" i="8" s="1"/>
  <c r="J148" i="8" a="1"/>
  <c r="J148" i="8" s="1"/>
  <c r="K148" i="8" a="1"/>
  <c r="K148" i="8" s="1"/>
  <c r="L148" i="8" a="1"/>
  <c r="L148" i="8" s="1"/>
  <c r="M148" i="8" a="1"/>
  <c r="M148" i="8" s="1"/>
  <c r="I149" i="8" a="1"/>
  <c r="I149" i="8" s="1"/>
  <c r="J149" i="8" a="1"/>
  <c r="J149" i="8" s="1"/>
  <c r="K149" i="8" a="1"/>
  <c r="K149" i="8" s="1"/>
  <c r="L149" i="8" a="1"/>
  <c r="L149" i="8" s="1"/>
  <c r="M149" i="8" a="1"/>
  <c r="M149" i="8" s="1"/>
  <c r="I150" i="8" a="1"/>
  <c r="I150" i="8" s="1"/>
  <c r="J150" i="8" a="1"/>
  <c r="J150" i="8" s="1"/>
  <c r="K150" i="8" a="1"/>
  <c r="K150" i="8" s="1"/>
  <c r="L150" i="8" a="1"/>
  <c r="L150" i="8" s="1"/>
  <c r="M150" i="8" a="1"/>
  <c r="M150" i="8" s="1"/>
  <c r="I151" i="8" a="1"/>
  <c r="I151" i="8" s="1"/>
  <c r="J151" i="8" a="1"/>
  <c r="J151" i="8" s="1"/>
  <c r="K151" i="8" a="1"/>
  <c r="K151" i="8" s="1"/>
  <c r="L151" i="8" a="1"/>
  <c r="L151" i="8" s="1"/>
  <c r="M151" i="8" a="1"/>
  <c r="M151" i="8" s="1"/>
  <c r="I152" i="8" a="1"/>
  <c r="I152" i="8" s="1"/>
  <c r="J152" i="8" a="1"/>
  <c r="J152" i="8" s="1"/>
  <c r="K152" i="8" a="1"/>
  <c r="K152" i="8" s="1"/>
  <c r="L152" i="8" a="1"/>
  <c r="L152" i="8" s="1"/>
  <c r="M152" i="8" a="1"/>
  <c r="M152" i="8" s="1"/>
  <c r="I153" i="8" a="1"/>
  <c r="I153" i="8" s="1"/>
  <c r="J153" i="8" a="1"/>
  <c r="J153" i="8" s="1"/>
  <c r="K153" i="8" a="1"/>
  <c r="K153" i="8" s="1"/>
  <c r="L153" i="8" a="1"/>
  <c r="L153" i="8" s="1"/>
  <c r="M153" i="8" a="1"/>
  <c r="M153" i="8" s="1"/>
  <c r="I154" i="8" a="1"/>
  <c r="I154" i="8" s="1"/>
  <c r="J154" i="8" a="1"/>
  <c r="J154" i="8" s="1"/>
  <c r="K154" i="8" a="1"/>
  <c r="K154" i="8" s="1"/>
  <c r="L154" i="8" a="1"/>
  <c r="L154" i="8" s="1"/>
  <c r="M154" i="8" a="1"/>
  <c r="M154" i="8" s="1"/>
  <c r="I155" i="8" a="1"/>
  <c r="I155" i="8" s="1"/>
  <c r="J155" i="8" a="1"/>
  <c r="J155" i="8" s="1"/>
  <c r="K155" i="8" a="1"/>
  <c r="K155" i="8" s="1"/>
  <c r="L155" i="8" a="1"/>
  <c r="L155" i="8" s="1"/>
  <c r="M155" i="8" a="1"/>
  <c r="M155" i="8" s="1"/>
  <c r="I156" i="8" a="1"/>
  <c r="I156" i="8" s="1"/>
  <c r="J156" i="8" a="1"/>
  <c r="J156" i="8" s="1"/>
  <c r="K156" i="8" a="1"/>
  <c r="K156" i="8" s="1"/>
  <c r="L156" i="8" a="1"/>
  <c r="L156" i="8" s="1"/>
  <c r="M156" i="8" a="1"/>
  <c r="M156" i="8" s="1"/>
  <c r="I157" i="8" a="1"/>
  <c r="I157" i="8" s="1"/>
  <c r="J157" i="8" a="1"/>
  <c r="J157" i="8" s="1"/>
  <c r="K157" i="8" a="1"/>
  <c r="K157" i="8" s="1"/>
  <c r="L157" i="8" a="1"/>
  <c r="L157" i="8" s="1"/>
  <c r="M157" i="8" a="1"/>
  <c r="M157" i="8" s="1"/>
  <c r="I158" i="8" a="1"/>
  <c r="I158" i="8" s="1"/>
  <c r="J158" i="8" a="1"/>
  <c r="J158" i="8" s="1"/>
  <c r="K158" i="8" a="1"/>
  <c r="K158" i="8" s="1"/>
  <c r="L158" i="8" a="1"/>
  <c r="L158" i="8" s="1"/>
  <c r="M158" i="8" a="1"/>
  <c r="M158" i="8" s="1"/>
  <c r="I159" i="8" a="1"/>
  <c r="I159" i="8" s="1"/>
  <c r="J159" i="8" a="1"/>
  <c r="J159" i="8" s="1"/>
  <c r="K159" i="8" a="1"/>
  <c r="K159" i="8" s="1"/>
  <c r="L159" i="8" a="1"/>
  <c r="L159" i="8" s="1"/>
  <c r="M159" i="8" a="1"/>
  <c r="M159" i="8" s="1"/>
  <c r="I160" i="8" a="1"/>
  <c r="I160" i="8" s="1"/>
  <c r="J160" i="8" a="1"/>
  <c r="J160" i="8" s="1"/>
  <c r="K160" i="8" a="1"/>
  <c r="K160" i="8" s="1"/>
  <c r="L160" i="8" a="1"/>
  <c r="L160" i="8" s="1"/>
  <c r="M160" i="8" a="1"/>
  <c r="M160" i="8" s="1"/>
  <c r="I161" i="8" a="1"/>
  <c r="I161" i="8" s="1"/>
  <c r="J161" i="8" a="1"/>
  <c r="J161" i="8" s="1"/>
  <c r="K161" i="8" a="1"/>
  <c r="K161" i="8" s="1"/>
  <c r="L161" i="8" a="1"/>
  <c r="L161" i="8" s="1"/>
  <c r="M161" i="8" a="1"/>
  <c r="M161" i="8" s="1"/>
  <c r="I162" i="8" a="1"/>
  <c r="I162" i="8" s="1"/>
  <c r="J162" i="8" a="1"/>
  <c r="J162" i="8" s="1"/>
  <c r="K162" i="8" a="1"/>
  <c r="K162" i="8" s="1"/>
  <c r="L162" i="8" a="1"/>
  <c r="L162" i="8" s="1"/>
  <c r="M162" i="8" a="1"/>
  <c r="M162" i="8" s="1"/>
  <c r="I163" i="8" a="1"/>
  <c r="I163" i="8" s="1"/>
  <c r="J163" i="8" a="1"/>
  <c r="J163" i="8" s="1"/>
  <c r="K163" i="8" a="1"/>
  <c r="K163" i="8" s="1"/>
  <c r="L163" i="8" a="1"/>
  <c r="L163" i="8" s="1"/>
  <c r="M163" i="8" a="1"/>
  <c r="M163" i="8" s="1"/>
  <c r="I164" i="8" a="1"/>
  <c r="I164" i="8" s="1"/>
  <c r="J164" i="8" a="1"/>
  <c r="J164" i="8" s="1"/>
  <c r="K164" i="8" a="1"/>
  <c r="K164" i="8" s="1"/>
  <c r="L164" i="8" a="1"/>
  <c r="L164" i="8" s="1"/>
  <c r="M164" i="8" a="1"/>
  <c r="M164" i="8" s="1"/>
  <c r="I165" i="8" a="1"/>
  <c r="I165" i="8" s="1"/>
  <c r="J165" i="8" a="1"/>
  <c r="J165" i="8" s="1"/>
  <c r="K165" i="8" a="1"/>
  <c r="K165" i="8" s="1"/>
  <c r="L165" i="8" a="1"/>
  <c r="L165" i="8" s="1"/>
  <c r="M165" i="8" a="1"/>
  <c r="M165" i="8" s="1"/>
  <c r="I166" i="8" a="1"/>
  <c r="I166" i="8" s="1"/>
  <c r="J166" i="8" a="1"/>
  <c r="J166" i="8" s="1"/>
  <c r="K166" i="8" a="1"/>
  <c r="K166" i="8" s="1"/>
  <c r="L166" i="8" a="1"/>
  <c r="L166" i="8" s="1"/>
  <c r="M166" i="8" a="1"/>
  <c r="M166" i="8" s="1"/>
  <c r="I167" i="8" a="1"/>
  <c r="I167" i="8" s="1"/>
  <c r="J167" i="8" a="1"/>
  <c r="J167" i="8" s="1"/>
  <c r="K167" i="8" a="1"/>
  <c r="K167" i="8" s="1"/>
  <c r="L167" i="8" a="1"/>
  <c r="L167" i="8" s="1"/>
  <c r="M167" i="8" a="1"/>
  <c r="M167" i="8" s="1"/>
  <c r="I168" i="8" a="1"/>
  <c r="I168" i="8" s="1"/>
  <c r="J168" i="8" a="1"/>
  <c r="J168" i="8" s="1"/>
  <c r="K168" i="8" a="1"/>
  <c r="K168" i="8" s="1"/>
  <c r="L168" i="8" a="1"/>
  <c r="L168" i="8" s="1"/>
  <c r="M168" i="8" a="1"/>
  <c r="M168" i="8" s="1"/>
  <c r="I169" i="8" a="1"/>
  <c r="I169" i="8" s="1"/>
  <c r="J169" i="8" a="1"/>
  <c r="J169" i="8" s="1"/>
  <c r="K169" i="8" a="1"/>
  <c r="K169" i="8" s="1"/>
  <c r="L169" i="8" a="1"/>
  <c r="L169" i="8" s="1"/>
  <c r="M169" i="8" a="1"/>
  <c r="M169" i="8" s="1"/>
  <c r="I170" i="8" a="1"/>
  <c r="I170" i="8" s="1"/>
  <c r="J170" i="8" a="1"/>
  <c r="J170" i="8" s="1"/>
  <c r="K170" i="8" a="1"/>
  <c r="K170" i="8" s="1"/>
  <c r="L170" i="8" a="1"/>
  <c r="L170" i="8" s="1"/>
  <c r="M170" i="8" a="1"/>
  <c r="M170" i="8" s="1"/>
  <c r="I171" i="8" a="1"/>
  <c r="I171" i="8" s="1"/>
  <c r="J171" i="8" a="1"/>
  <c r="J171" i="8" s="1"/>
  <c r="K171" i="8" a="1"/>
  <c r="K171" i="8" s="1"/>
  <c r="L171" i="8" a="1"/>
  <c r="L171" i="8" s="1"/>
  <c r="M171" i="8" a="1"/>
  <c r="M171" i="8" s="1"/>
  <c r="I172" i="8" a="1"/>
  <c r="I172" i="8" s="1"/>
  <c r="J172" i="8" a="1"/>
  <c r="J172" i="8" s="1"/>
  <c r="K172" i="8" a="1"/>
  <c r="K172" i="8" s="1"/>
  <c r="L172" i="8" a="1"/>
  <c r="L172" i="8" s="1"/>
  <c r="M172" i="8" a="1"/>
  <c r="M172" i="8" s="1"/>
  <c r="I173" i="8" a="1"/>
  <c r="I173" i="8" s="1"/>
  <c r="J173" i="8" a="1"/>
  <c r="J173" i="8" s="1"/>
  <c r="K173" i="8" a="1"/>
  <c r="K173" i="8" s="1"/>
  <c r="L173" i="8" a="1"/>
  <c r="L173" i="8" s="1"/>
  <c r="M173" i="8" a="1"/>
  <c r="M173" i="8" s="1"/>
  <c r="I174" i="8" a="1"/>
  <c r="I174" i="8" s="1"/>
  <c r="J174" i="8" a="1"/>
  <c r="J174" i="8" s="1"/>
  <c r="K174" i="8" a="1"/>
  <c r="K174" i="8" s="1"/>
  <c r="L174" i="8" a="1"/>
  <c r="L174" i="8" s="1"/>
  <c r="M174" i="8" a="1"/>
  <c r="M174" i="8" s="1"/>
  <c r="I175" i="8" a="1"/>
  <c r="I175" i="8" s="1"/>
  <c r="J175" i="8" a="1"/>
  <c r="J175" i="8" s="1"/>
  <c r="K175" i="8" a="1"/>
  <c r="K175" i="8" s="1"/>
  <c r="L175" i="8" a="1"/>
  <c r="L175" i="8" s="1"/>
  <c r="M175" i="8" a="1"/>
  <c r="M175" i="8" s="1"/>
  <c r="I176" i="8" a="1"/>
  <c r="I176" i="8" s="1"/>
  <c r="J176" i="8" a="1"/>
  <c r="J176" i="8" s="1"/>
  <c r="K176" i="8" a="1"/>
  <c r="K176" i="8" s="1"/>
  <c r="L176" i="8" a="1"/>
  <c r="L176" i="8" s="1"/>
  <c r="M176" i="8" a="1"/>
  <c r="M176" i="8" s="1"/>
  <c r="I177" i="8" a="1"/>
  <c r="I177" i="8" s="1"/>
  <c r="J177" i="8" a="1"/>
  <c r="J177" i="8" s="1"/>
  <c r="K177" i="8" a="1"/>
  <c r="K177" i="8" s="1"/>
  <c r="L177" i="8" a="1"/>
  <c r="L177" i="8" s="1"/>
  <c r="M177" i="8" a="1"/>
  <c r="M177" i="8" s="1"/>
  <c r="I178" i="8" a="1"/>
  <c r="I178" i="8" s="1"/>
  <c r="J178" i="8" a="1"/>
  <c r="J178" i="8" s="1"/>
  <c r="K178" i="8" a="1"/>
  <c r="K178" i="8" s="1"/>
  <c r="L178" i="8" a="1"/>
  <c r="L178" i="8" s="1"/>
  <c r="M178" i="8" a="1"/>
  <c r="M178" i="8" s="1"/>
  <c r="I179" i="8" a="1"/>
  <c r="I179" i="8" s="1"/>
  <c r="J179" i="8" a="1"/>
  <c r="J179" i="8" s="1"/>
  <c r="K179" i="8" a="1"/>
  <c r="K179" i="8" s="1"/>
  <c r="L179" i="8" a="1"/>
  <c r="L179" i="8" s="1"/>
  <c r="M179" i="8" a="1"/>
  <c r="M179" i="8" s="1"/>
  <c r="I180" i="8" a="1"/>
  <c r="I180" i="8" s="1"/>
  <c r="J180" i="8" a="1"/>
  <c r="J180" i="8" s="1"/>
  <c r="K180" i="8" a="1"/>
  <c r="K180" i="8" s="1"/>
  <c r="L180" i="8" a="1"/>
  <c r="L180" i="8" s="1"/>
  <c r="M180" i="8" a="1"/>
  <c r="M180" i="8" s="1"/>
  <c r="I181" i="8" a="1"/>
  <c r="I181" i="8" s="1"/>
  <c r="J181" i="8" a="1"/>
  <c r="J181" i="8" s="1"/>
  <c r="K181" i="8" a="1"/>
  <c r="K181" i="8" s="1"/>
  <c r="L181" i="8" a="1"/>
  <c r="L181" i="8" s="1"/>
  <c r="M181" i="8" a="1"/>
  <c r="M181" i="8" s="1"/>
  <c r="I182" i="8" a="1"/>
  <c r="I182" i="8" s="1"/>
  <c r="J182" i="8" a="1"/>
  <c r="J182" i="8" s="1"/>
  <c r="K182" i="8" a="1"/>
  <c r="K182" i="8" s="1"/>
  <c r="L182" i="8" a="1"/>
  <c r="L182" i="8" s="1"/>
  <c r="M182" i="8" a="1"/>
  <c r="M182" i="8" s="1"/>
  <c r="I183" i="8" a="1"/>
  <c r="I183" i="8" s="1"/>
  <c r="J183" i="8" a="1"/>
  <c r="J183" i="8" s="1"/>
  <c r="K183" i="8" a="1"/>
  <c r="K183" i="8" s="1"/>
  <c r="L183" i="8" a="1"/>
  <c r="L183" i="8" s="1"/>
  <c r="M183" i="8" a="1"/>
  <c r="M183" i="8" s="1"/>
  <c r="I184" i="8" a="1"/>
  <c r="I184" i="8" s="1"/>
  <c r="J184" i="8" a="1"/>
  <c r="J184" i="8" s="1"/>
  <c r="K184" i="8" a="1"/>
  <c r="K184" i="8" s="1"/>
  <c r="L184" i="8" a="1"/>
  <c r="L184" i="8" s="1"/>
  <c r="M184" i="8" a="1"/>
  <c r="M184" i="8" s="1"/>
  <c r="I185" i="8" a="1"/>
  <c r="I185" i="8" s="1"/>
  <c r="J185" i="8" a="1"/>
  <c r="J185" i="8" s="1"/>
  <c r="K185" i="8" a="1"/>
  <c r="K185" i="8" s="1"/>
  <c r="L185" i="8" a="1"/>
  <c r="L185" i="8" s="1"/>
  <c r="M185" i="8" a="1"/>
  <c r="M185" i="8" s="1"/>
  <c r="I186" i="8" a="1"/>
  <c r="I186" i="8" s="1"/>
  <c r="J186" i="8" a="1"/>
  <c r="J186" i="8" s="1"/>
  <c r="K186" i="8" a="1"/>
  <c r="K186" i="8" s="1"/>
  <c r="L186" i="8" a="1"/>
  <c r="L186" i="8" s="1"/>
  <c r="M186" i="8" a="1"/>
  <c r="M186" i="8" s="1"/>
  <c r="I187" i="8" a="1"/>
  <c r="I187" i="8" s="1"/>
  <c r="J187" i="8" a="1"/>
  <c r="J187" i="8" s="1"/>
  <c r="K187" i="8" a="1"/>
  <c r="K187" i="8" s="1"/>
  <c r="L187" i="8" a="1"/>
  <c r="L187" i="8" s="1"/>
  <c r="M187" i="8" a="1"/>
  <c r="M187" i="8" s="1"/>
  <c r="I188" i="8" a="1"/>
  <c r="I188" i="8" s="1"/>
  <c r="J188" i="8" a="1"/>
  <c r="J188" i="8" s="1"/>
  <c r="K188" i="8" a="1"/>
  <c r="K188" i="8" s="1"/>
  <c r="L188" i="8" a="1"/>
  <c r="L188" i="8" s="1"/>
  <c r="M188" i="8" a="1"/>
  <c r="M188" i="8" s="1"/>
  <c r="I189" i="8" a="1"/>
  <c r="I189" i="8" s="1"/>
  <c r="J189" i="8" a="1"/>
  <c r="J189" i="8" s="1"/>
  <c r="K189" i="8" a="1"/>
  <c r="K189" i="8" s="1"/>
  <c r="L189" i="8" a="1"/>
  <c r="L189" i="8" s="1"/>
  <c r="M189" i="8" a="1"/>
  <c r="M189" i="8" s="1"/>
  <c r="I190" i="8" a="1"/>
  <c r="I190" i="8" s="1"/>
  <c r="J190" i="8" a="1"/>
  <c r="J190" i="8" s="1"/>
  <c r="K190" i="8" a="1"/>
  <c r="K190" i="8" s="1"/>
  <c r="L190" i="8" a="1"/>
  <c r="L190" i="8" s="1"/>
  <c r="M190" i="8" a="1"/>
  <c r="M190" i="8" s="1"/>
  <c r="I191" i="8" a="1"/>
  <c r="I191" i="8" s="1"/>
  <c r="J191" i="8" a="1"/>
  <c r="J191" i="8" s="1"/>
  <c r="K191" i="8" a="1"/>
  <c r="K191" i="8" s="1"/>
  <c r="L191" i="8" a="1"/>
  <c r="L191" i="8" s="1"/>
  <c r="M191" i="8" a="1"/>
  <c r="M191" i="8" s="1"/>
  <c r="I192" i="8" a="1"/>
  <c r="I192" i="8" s="1"/>
  <c r="J192" i="8" a="1"/>
  <c r="J192" i="8" s="1"/>
  <c r="K192" i="8" a="1"/>
  <c r="K192" i="8" s="1"/>
  <c r="L192" i="8" a="1"/>
  <c r="L192" i="8" s="1"/>
  <c r="M192" i="8" a="1"/>
  <c r="M192" i="8" s="1"/>
  <c r="I193" i="8" a="1"/>
  <c r="I193" i="8" s="1"/>
  <c r="J193" i="8" a="1"/>
  <c r="J193" i="8" s="1"/>
  <c r="K193" i="8" a="1"/>
  <c r="K193" i="8" s="1"/>
  <c r="L193" i="8" a="1"/>
  <c r="L193" i="8" s="1"/>
  <c r="M193" i="8" a="1"/>
  <c r="M193" i="8" s="1"/>
  <c r="I194" i="8" a="1"/>
  <c r="I194" i="8" s="1"/>
  <c r="J194" i="8" a="1"/>
  <c r="J194" i="8" s="1"/>
  <c r="K194" i="8" a="1"/>
  <c r="K194" i="8" s="1"/>
  <c r="L194" i="8" a="1"/>
  <c r="L194" i="8" s="1"/>
  <c r="M194" i="8" a="1"/>
  <c r="M194" i="8" s="1"/>
  <c r="I195" i="8" a="1"/>
  <c r="I195" i="8" s="1"/>
  <c r="J195" i="8" a="1"/>
  <c r="J195" i="8" s="1"/>
  <c r="K195" i="8" a="1"/>
  <c r="K195" i="8" s="1"/>
  <c r="L195" i="8" a="1"/>
  <c r="L195" i="8" s="1"/>
  <c r="M195" i="8" a="1"/>
  <c r="M195" i="8" s="1"/>
  <c r="I196" i="8" a="1"/>
  <c r="I196" i="8" s="1"/>
  <c r="J196" i="8" a="1"/>
  <c r="J196" i="8" s="1"/>
  <c r="K196" i="8" a="1"/>
  <c r="K196" i="8" s="1"/>
  <c r="L196" i="8" a="1"/>
  <c r="L196" i="8" s="1"/>
  <c r="M196" i="8" a="1"/>
  <c r="M196" i="8" s="1"/>
  <c r="I197" i="8" a="1"/>
  <c r="I197" i="8" s="1"/>
  <c r="J197" i="8" a="1"/>
  <c r="J197" i="8" s="1"/>
  <c r="K197" i="8" a="1"/>
  <c r="K197" i="8" s="1"/>
  <c r="L197" i="8" a="1"/>
  <c r="L197" i="8" s="1"/>
  <c r="M197" i="8" a="1"/>
  <c r="M197" i="8" s="1"/>
  <c r="I20" i="8" a="1"/>
  <c r="I20" i="8" s="1"/>
  <c r="J20" i="8" a="1"/>
  <c r="J20" i="8" s="1"/>
  <c r="K20" i="8" a="1"/>
  <c r="K20" i="8" s="1"/>
  <c r="L20" i="8" a="1"/>
  <c r="L20" i="8" s="1"/>
  <c r="M20" i="8" a="1"/>
  <c r="M20" i="8" s="1"/>
  <c r="I21" i="8" a="1"/>
  <c r="I21" i="8" s="1"/>
  <c r="J21" i="8" a="1"/>
  <c r="J21" i="8" s="1"/>
  <c r="K21" i="8" a="1"/>
  <c r="K21" i="8" s="1"/>
  <c r="L21" i="8" a="1"/>
  <c r="L21" i="8" s="1"/>
  <c r="M21" i="8" a="1"/>
  <c r="M21" i="8" s="1"/>
  <c r="I22" i="8" a="1"/>
  <c r="I22" i="8" s="1"/>
  <c r="J22" i="8" a="1"/>
  <c r="J22" i="8" s="1"/>
  <c r="K22" i="8" a="1"/>
  <c r="K22" i="8" s="1"/>
  <c r="L22" i="8" a="1"/>
  <c r="L22" i="8" s="1"/>
  <c r="M22" i="8" a="1"/>
  <c r="M22" i="8" s="1"/>
  <c r="I19" i="8" a="1"/>
  <c r="I19" i="8" s="1"/>
  <c r="J19" i="8" a="1"/>
  <c r="J19" i="8" s="1"/>
  <c r="K19" i="8" a="1"/>
  <c r="K19" i="8" s="1"/>
  <c r="L19" i="8" a="1"/>
  <c r="L19" i="8" s="1"/>
  <c r="M19" i="8" a="1"/>
  <c r="M19" i="8" s="1"/>
  <c r="C232" i="6" l="1"/>
  <c r="A232" i="6" s="1"/>
  <c r="D231" i="6" a="1"/>
  <c r="D231" i="6" s="1"/>
  <c r="E19" i="8"/>
  <c r="D19" i="8"/>
  <c r="F19" i="8"/>
  <c r="G19" i="8"/>
  <c r="H19" i="8"/>
  <c r="C233" i="6" l="1"/>
  <c r="D232" i="6" a="1"/>
  <c r="D232" i="6" s="1"/>
  <c r="D17" i="10"/>
  <c r="G17" i="10"/>
  <c r="F17" i="10"/>
  <c r="E17" i="10"/>
  <c r="D82" i="6" a="1"/>
  <c r="D82" i="6" s="1"/>
  <c r="E82" i="6" a="1"/>
  <c r="E82" i="6" s="1"/>
  <c r="D83" i="6" a="1"/>
  <c r="D83" i="6" s="1"/>
  <c r="E83" i="6" a="1"/>
  <c r="E83" i="6" s="1"/>
  <c r="D84" i="6" a="1"/>
  <c r="D84" i="6" s="1"/>
  <c r="E84" i="6" a="1"/>
  <c r="E84" i="6" s="1"/>
  <c r="D85" i="6" a="1"/>
  <c r="D85" i="6" s="1"/>
  <c r="E85" i="6" a="1"/>
  <c r="E85" i="6" s="1"/>
  <c r="D86" i="6" a="1"/>
  <c r="D86" i="6" s="1"/>
  <c r="E86" i="6" a="1"/>
  <c r="E86" i="6" s="1"/>
  <c r="D87" i="6" a="1"/>
  <c r="D87" i="6" s="1"/>
  <c r="E87" i="6" a="1"/>
  <c r="E87" i="6" s="1"/>
  <c r="D88" i="6" a="1"/>
  <c r="D88" i="6" s="1"/>
  <c r="E88" i="6" a="1"/>
  <c r="E88" i="6" s="1"/>
  <c r="D89" i="6" a="1"/>
  <c r="D89" i="6" s="1"/>
  <c r="E89" i="6" a="1"/>
  <c r="E89" i="6" s="1"/>
  <c r="D90" i="6" a="1"/>
  <c r="D90" i="6" s="1"/>
  <c r="E90" i="6" a="1"/>
  <c r="E90" i="6" s="1"/>
  <c r="D101" i="6" a="1"/>
  <c r="D101" i="6" s="1"/>
  <c r="E101" i="6" a="1"/>
  <c r="E101" i="6" s="1"/>
  <c r="D102" i="6" a="1"/>
  <c r="D102" i="6" s="1"/>
  <c r="E102" i="6" a="1"/>
  <c r="E102" i="6" s="1"/>
  <c r="D103" i="6" a="1"/>
  <c r="D103" i="6" s="1"/>
  <c r="E103" i="6" a="1"/>
  <c r="E103" i="6" s="1"/>
  <c r="D104" i="6" a="1"/>
  <c r="D104" i="6" s="1"/>
  <c r="E104" i="6" a="1"/>
  <c r="E104" i="6" s="1"/>
  <c r="D105" i="6" a="1"/>
  <c r="D105" i="6" s="1"/>
  <c r="E105" i="6" a="1"/>
  <c r="E105" i="6" s="1"/>
  <c r="D106" i="6" a="1"/>
  <c r="D106" i="6" s="1"/>
  <c r="E106" i="6" a="1"/>
  <c r="E106" i="6" s="1"/>
  <c r="D107" i="6" a="1"/>
  <c r="D107" i="6" s="1"/>
  <c r="E107" i="6" a="1"/>
  <c r="E107" i="6" s="1"/>
  <c r="D108" i="6" a="1"/>
  <c r="D108" i="6" s="1"/>
  <c r="E108" i="6" a="1"/>
  <c r="E108" i="6" s="1"/>
  <c r="D109" i="6" a="1"/>
  <c r="D109" i="6" s="1"/>
  <c r="E109" i="6" a="1"/>
  <c r="E109" i="6" s="1"/>
  <c r="D120" i="6" a="1"/>
  <c r="D120" i="6" s="1"/>
  <c r="E120" i="6" a="1"/>
  <c r="E120" i="6" s="1"/>
  <c r="D121" i="6" a="1"/>
  <c r="D121" i="6" s="1"/>
  <c r="E121" i="6" a="1"/>
  <c r="E121" i="6" s="1"/>
  <c r="D122" i="6" a="1"/>
  <c r="D122" i="6" s="1"/>
  <c r="E122" i="6" a="1"/>
  <c r="E122" i="6" s="1"/>
  <c r="D123" i="6" a="1"/>
  <c r="D123" i="6" s="1"/>
  <c r="E123" i="6" a="1"/>
  <c r="E123" i="6" s="1"/>
  <c r="D124" i="6" a="1"/>
  <c r="D124" i="6" s="1"/>
  <c r="E124" i="6" a="1"/>
  <c r="E124" i="6" s="1"/>
  <c r="D125" i="6" a="1"/>
  <c r="D125" i="6" s="1"/>
  <c r="E125" i="6" a="1"/>
  <c r="E125" i="6" s="1"/>
  <c r="D126" i="6" a="1"/>
  <c r="D126" i="6" s="1"/>
  <c r="E126" i="6" a="1"/>
  <c r="E126" i="6" s="1"/>
  <c r="D127" i="6" a="1"/>
  <c r="D127" i="6" s="1"/>
  <c r="E127" i="6" a="1"/>
  <c r="E127" i="6" s="1"/>
  <c r="D128" i="6" a="1"/>
  <c r="D128" i="6" s="1"/>
  <c r="E128" i="6" a="1"/>
  <c r="E128" i="6" s="1"/>
  <c r="D139" i="6" a="1"/>
  <c r="D139" i="6" s="1"/>
  <c r="E139" i="6" a="1"/>
  <c r="E139" i="6" s="1"/>
  <c r="D140" i="6" a="1"/>
  <c r="D140" i="6" s="1"/>
  <c r="E140" i="6" a="1"/>
  <c r="E140" i="6" s="1"/>
  <c r="D141" i="6" a="1"/>
  <c r="D141" i="6" s="1"/>
  <c r="E141" i="6" a="1"/>
  <c r="E141" i="6" s="1"/>
  <c r="D142" i="6" a="1"/>
  <c r="D142" i="6" s="1"/>
  <c r="E142" i="6" a="1"/>
  <c r="E142" i="6" s="1"/>
  <c r="D143" i="6" a="1"/>
  <c r="D143" i="6" s="1"/>
  <c r="E143" i="6" a="1"/>
  <c r="E143" i="6" s="1"/>
  <c r="D144" i="6" a="1"/>
  <c r="D144" i="6" s="1"/>
  <c r="E144" i="6" a="1"/>
  <c r="E144" i="6" s="1"/>
  <c r="D145" i="6" a="1"/>
  <c r="D145" i="6" s="1"/>
  <c r="E145" i="6" a="1"/>
  <c r="E145" i="6" s="1"/>
  <c r="D146" i="6" a="1"/>
  <c r="D146" i="6" s="1"/>
  <c r="E146" i="6" a="1"/>
  <c r="E146" i="6" s="1"/>
  <c r="D147" i="6" a="1"/>
  <c r="D147" i="6" s="1"/>
  <c r="E147" i="6" a="1"/>
  <c r="E147" i="6" s="1"/>
  <c r="D158" i="6" a="1"/>
  <c r="D158" i="6" s="1"/>
  <c r="E158" i="6" a="1"/>
  <c r="E158" i="6" s="1"/>
  <c r="D159" i="6" a="1"/>
  <c r="D159" i="6" s="1"/>
  <c r="E159" i="6" a="1"/>
  <c r="E159" i="6" s="1"/>
  <c r="D160" i="6" a="1"/>
  <c r="D160" i="6" s="1"/>
  <c r="E160" i="6" a="1"/>
  <c r="E160" i="6" s="1"/>
  <c r="D161" i="6" a="1"/>
  <c r="D161" i="6" s="1"/>
  <c r="E161" i="6" a="1"/>
  <c r="E161" i="6" s="1"/>
  <c r="D162" i="6" a="1"/>
  <c r="D162" i="6" s="1"/>
  <c r="E162" i="6" a="1"/>
  <c r="E162" i="6" s="1"/>
  <c r="D163" i="6" a="1"/>
  <c r="D163" i="6" s="1"/>
  <c r="E163" i="6" a="1"/>
  <c r="E163" i="6" s="1"/>
  <c r="D164" i="6" a="1"/>
  <c r="D164" i="6" s="1"/>
  <c r="E164" i="6" a="1"/>
  <c r="E164" i="6" s="1"/>
  <c r="D165" i="6" a="1"/>
  <c r="D165" i="6" s="1"/>
  <c r="E165" i="6" a="1"/>
  <c r="E165" i="6" s="1"/>
  <c r="D166" i="6" a="1"/>
  <c r="D166" i="6" s="1"/>
  <c r="E166" i="6" a="1"/>
  <c r="E166" i="6" s="1"/>
  <c r="D177" i="6" a="1"/>
  <c r="D177" i="6" s="1"/>
  <c r="E177" i="6" a="1"/>
  <c r="E177" i="6" s="1"/>
  <c r="D178" i="6" a="1"/>
  <c r="D178" i="6" s="1"/>
  <c r="E178" i="6" a="1"/>
  <c r="E178" i="6" s="1"/>
  <c r="D179" i="6" a="1"/>
  <c r="D179" i="6" s="1"/>
  <c r="E179" i="6" a="1"/>
  <c r="E179" i="6" s="1"/>
  <c r="D180" i="6" a="1"/>
  <c r="D180" i="6" s="1"/>
  <c r="E180" i="6" a="1"/>
  <c r="E180" i="6" s="1"/>
  <c r="D181" i="6" a="1"/>
  <c r="D181" i="6" s="1"/>
  <c r="E181" i="6" a="1"/>
  <c r="E181" i="6" s="1"/>
  <c r="D182" i="6" a="1"/>
  <c r="D182" i="6" s="1"/>
  <c r="E182" i="6" a="1"/>
  <c r="E182" i="6" s="1"/>
  <c r="D183" i="6" a="1"/>
  <c r="D183" i="6" s="1"/>
  <c r="E183" i="6" a="1"/>
  <c r="E183" i="6" s="1"/>
  <c r="D184" i="6" a="1"/>
  <c r="D184" i="6" s="1"/>
  <c r="E184" i="6" a="1"/>
  <c r="E184" i="6" s="1"/>
  <c r="D185" i="6" a="1"/>
  <c r="D185" i="6" s="1"/>
  <c r="E185" i="6" a="1"/>
  <c r="E185" i="6" s="1"/>
  <c r="D233" i="6" l="1" a="1"/>
  <c r="D233" i="6" s="1"/>
  <c r="A233" i="6"/>
  <c r="M187" i="10"/>
  <c r="M186" i="10"/>
  <c r="M185" i="10"/>
  <c r="M184" i="10"/>
  <c r="M183" i="10"/>
  <c r="M182" i="10"/>
  <c r="M181" i="10"/>
  <c r="M180" i="10"/>
  <c r="M179" i="10"/>
  <c r="M178" i="10"/>
  <c r="M177" i="10"/>
  <c r="M168" i="10"/>
  <c r="M167" i="10"/>
  <c r="M166" i="10"/>
  <c r="M165" i="10"/>
  <c r="M164" i="10"/>
  <c r="M163" i="10"/>
  <c r="M162" i="10"/>
  <c r="M161" i="10"/>
  <c r="M160" i="10"/>
  <c r="M159" i="10"/>
  <c r="M158" i="10"/>
  <c r="M149" i="10"/>
  <c r="M148" i="10"/>
  <c r="M147" i="10"/>
  <c r="M146" i="10"/>
  <c r="M145" i="10"/>
  <c r="M144" i="10"/>
  <c r="M143" i="10"/>
  <c r="M142" i="10"/>
  <c r="M141" i="10"/>
  <c r="M140" i="10"/>
  <c r="M139" i="10"/>
  <c r="M130" i="10"/>
  <c r="M129" i="10"/>
  <c r="M128" i="10"/>
  <c r="M127" i="10"/>
  <c r="M126" i="10"/>
  <c r="M125" i="10"/>
  <c r="M124" i="10"/>
  <c r="M123" i="10"/>
  <c r="M122" i="10"/>
  <c r="M121" i="10"/>
  <c r="M120" i="10"/>
  <c r="M111" i="10"/>
  <c r="M110" i="10"/>
  <c r="M109" i="10"/>
  <c r="M108" i="10"/>
  <c r="M107" i="10"/>
  <c r="M106" i="10"/>
  <c r="M105" i="10"/>
  <c r="M104" i="10"/>
  <c r="M103" i="10"/>
  <c r="M102" i="10"/>
  <c r="M101" i="10"/>
  <c r="M92" i="10"/>
  <c r="M91" i="10"/>
  <c r="M90" i="10"/>
  <c r="M89" i="10"/>
  <c r="M88" i="10"/>
  <c r="M87" i="10"/>
  <c r="M86" i="10"/>
  <c r="M85" i="10"/>
  <c r="M84" i="10"/>
  <c r="M83" i="10"/>
  <c r="M82" i="10"/>
  <c r="M73" i="10"/>
  <c r="M72" i="10"/>
  <c r="M71" i="10"/>
  <c r="M70" i="10"/>
  <c r="M69" i="10"/>
  <c r="M68" i="10"/>
  <c r="M67" i="10"/>
  <c r="M66" i="10"/>
  <c r="M65" i="10"/>
  <c r="M64" i="10"/>
  <c r="M63" i="10"/>
  <c r="M54" i="10"/>
  <c r="M53" i="10"/>
  <c r="M52" i="10"/>
  <c r="M51" i="10"/>
  <c r="M50" i="10"/>
  <c r="M49" i="10"/>
  <c r="M48" i="10"/>
  <c r="M47" i="10"/>
  <c r="M46" i="10"/>
  <c r="M45" i="10"/>
  <c r="M44" i="10"/>
  <c r="M35" i="10"/>
  <c r="M34" i="10"/>
  <c r="M33" i="10"/>
  <c r="M32" i="10"/>
  <c r="M31" i="10"/>
  <c r="M30" i="10"/>
  <c r="M29" i="10"/>
  <c r="M28" i="10"/>
  <c r="M27" i="10"/>
  <c r="M26" i="10"/>
  <c r="M25" i="10"/>
  <c r="M16" i="10"/>
  <c r="M15" i="10"/>
  <c r="M14" i="10"/>
  <c r="M13" i="10"/>
  <c r="M12" i="10"/>
  <c r="M11" i="10"/>
  <c r="M10" i="10"/>
  <c r="M9" i="10"/>
  <c r="M8" i="10"/>
  <c r="M7" i="10"/>
  <c r="M6" i="10"/>
  <c r="M18" i="8" l="1" a="1"/>
  <c r="M18" i="8" s="1"/>
  <c r="L18" i="8" a="1"/>
  <c r="L18" i="8" s="1"/>
  <c r="K18" i="8" a="1"/>
  <c r="K18" i="8" s="1"/>
  <c r="M17" i="8" a="1"/>
  <c r="M17" i="8" s="1"/>
  <c r="L17" i="8" a="1"/>
  <c r="L17" i="8" s="1"/>
  <c r="K17" i="8" a="1"/>
  <c r="K17" i="8" s="1"/>
  <c r="M16" i="8" a="1"/>
  <c r="M16" i="8" s="1"/>
  <c r="L16" i="8" a="1"/>
  <c r="L16" i="8" s="1"/>
  <c r="K16" i="8" a="1"/>
  <c r="K16" i="8" s="1"/>
  <c r="M15" i="8" a="1"/>
  <c r="M15" i="8" s="1"/>
  <c r="L15" i="8" a="1"/>
  <c r="L15" i="8" s="1"/>
  <c r="K15" i="8" a="1"/>
  <c r="K15" i="8" s="1"/>
  <c r="M14" i="8" a="1"/>
  <c r="M14" i="8" s="1"/>
  <c r="L14" i="8" a="1"/>
  <c r="L14" i="8" s="1"/>
  <c r="K14" i="8" a="1"/>
  <c r="K14" i="8" s="1"/>
  <c r="M13" i="8" a="1"/>
  <c r="M13" i="8" s="1"/>
  <c r="L13" i="8" a="1"/>
  <c r="L13" i="8" s="1"/>
  <c r="K13" i="8" a="1"/>
  <c r="K13" i="8" s="1"/>
  <c r="M12" i="8" a="1"/>
  <c r="M12" i="8" s="1"/>
  <c r="L12" i="8" a="1"/>
  <c r="L12" i="8" s="1"/>
  <c r="K12" i="8" a="1"/>
  <c r="K12" i="8" s="1"/>
  <c r="M11" i="8" a="1"/>
  <c r="M11" i="8" s="1"/>
  <c r="L11" i="8" a="1"/>
  <c r="L11" i="8" s="1"/>
  <c r="K11" i="8" a="1"/>
  <c r="K11" i="8" s="1"/>
  <c r="M10" i="8" a="1"/>
  <c r="M10" i="8" s="1"/>
  <c r="L10" i="8" a="1"/>
  <c r="L10" i="8" s="1"/>
  <c r="K10" i="8" a="1"/>
  <c r="K10" i="8" s="1"/>
  <c r="M9" i="8" a="1"/>
  <c r="M9" i="8" s="1"/>
  <c r="L9" i="8" a="1"/>
  <c r="L9" i="8" s="1"/>
  <c r="K9" i="8" a="1"/>
  <c r="K9" i="8" s="1"/>
  <c r="M8" i="8" a="1"/>
  <c r="M8" i="8" s="1"/>
  <c r="H8" i="8" s="1"/>
  <c r="L8" i="8" a="1"/>
  <c r="L8" i="8" s="1"/>
  <c r="G8" i="8" s="1"/>
  <c r="K8" i="8" a="1"/>
  <c r="K8" i="8" s="1"/>
  <c r="F8" i="8" s="1"/>
  <c r="J18" i="8" a="1"/>
  <c r="J18" i="8" s="1"/>
  <c r="J17" i="8" a="1"/>
  <c r="J17" i="8" s="1"/>
  <c r="J16" i="8" a="1"/>
  <c r="J16" i="8" s="1"/>
  <c r="J15" i="8" a="1"/>
  <c r="J15" i="8" s="1"/>
  <c r="J14" i="8" a="1"/>
  <c r="J14" i="8" s="1"/>
  <c r="J13" i="8" a="1"/>
  <c r="J13" i="8" s="1"/>
  <c r="J12" i="8" a="1"/>
  <c r="J12" i="8" s="1"/>
  <c r="J11" i="8" a="1"/>
  <c r="J11" i="8" s="1"/>
  <c r="J10" i="8" a="1"/>
  <c r="J10" i="8" s="1"/>
  <c r="J9" i="8" a="1"/>
  <c r="J9" i="8" s="1"/>
  <c r="J8" i="8" a="1"/>
  <c r="J8" i="8" s="1"/>
  <c r="E8" i="8" s="1"/>
  <c r="I18" i="8" a="1"/>
  <c r="I18" i="8" s="1"/>
  <c r="I17" i="8" a="1"/>
  <c r="I17" i="8" s="1"/>
  <c r="I16" i="8" a="1"/>
  <c r="I16" i="8" s="1"/>
  <c r="I15" i="8" a="1"/>
  <c r="I15" i="8" s="1"/>
  <c r="I14" i="8" a="1"/>
  <c r="I14" i="8" s="1"/>
  <c r="I13" i="8" a="1"/>
  <c r="I13" i="8" s="1"/>
  <c r="I12" i="8" a="1"/>
  <c r="I12" i="8" s="1"/>
  <c r="I11" i="8" a="1"/>
  <c r="I11" i="8" s="1"/>
  <c r="I10" i="8" a="1"/>
  <c r="I10" i="8" s="1"/>
  <c r="I9" i="8" a="1"/>
  <c r="I9" i="8" s="1"/>
  <c r="I8" i="8" a="1"/>
  <c r="I8" i="8" s="1"/>
  <c r="E71" i="6" a="1"/>
  <c r="E71" i="6" s="1"/>
  <c r="E70" i="6" a="1"/>
  <c r="E70" i="6" s="1"/>
  <c r="E69" i="6" a="1"/>
  <c r="E69" i="6" s="1"/>
  <c r="E68" i="6" a="1"/>
  <c r="E68" i="6" s="1"/>
  <c r="E67" i="6" a="1"/>
  <c r="E67" i="6" s="1"/>
  <c r="E66" i="6" a="1"/>
  <c r="E66" i="6" s="1"/>
  <c r="E65" i="6" a="1"/>
  <c r="E65" i="6" s="1"/>
  <c r="E64" i="6" a="1"/>
  <c r="E64" i="6" s="1"/>
  <c r="E63" i="6" a="1"/>
  <c r="E63" i="6" s="1"/>
  <c r="E52" i="6" a="1"/>
  <c r="E52" i="6" s="1"/>
  <c r="E51" i="6" a="1"/>
  <c r="E51" i="6" s="1"/>
  <c r="E50" i="6" a="1"/>
  <c r="E50" i="6" s="1"/>
  <c r="E49" i="6" a="1"/>
  <c r="E49" i="6" s="1"/>
  <c r="E48" i="6" a="1"/>
  <c r="E48" i="6" s="1"/>
  <c r="E47" i="6" a="1"/>
  <c r="E47" i="6" s="1"/>
  <c r="E46" i="6" a="1"/>
  <c r="E46" i="6" s="1"/>
  <c r="E45" i="6" a="1"/>
  <c r="E45" i="6" s="1"/>
  <c r="E44" i="6" a="1"/>
  <c r="E44" i="6" s="1"/>
  <c r="E33" i="6" a="1"/>
  <c r="E33" i="6" s="1"/>
  <c r="E32" i="6" a="1"/>
  <c r="E32" i="6" s="1"/>
  <c r="E31" i="6" a="1"/>
  <c r="E31" i="6" s="1"/>
  <c r="E30" i="6" a="1"/>
  <c r="E30" i="6" s="1"/>
  <c r="E29" i="6" a="1"/>
  <c r="E29" i="6" s="1"/>
  <c r="E28" i="6" a="1"/>
  <c r="E28" i="6" s="1"/>
  <c r="E27" i="6" a="1"/>
  <c r="E27" i="6" s="1"/>
  <c r="E26" i="6" a="1"/>
  <c r="E26" i="6" s="1"/>
  <c r="E25" i="6" a="1"/>
  <c r="E25" i="6" s="1"/>
  <c r="E14" i="6" a="1"/>
  <c r="E14" i="6" s="1"/>
  <c r="E13" i="6" a="1"/>
  <c r="E13" i="6" s="1"/>
  <c r="E12" i="6" a="1"/>
  <c r="E12" i="6" s="1"/>
  <c r="E11" i="6" a="1"/>
  <c r="E11" i="6" s="1"/>
  <c r="E10" i="6" a="1"/>
  <c r="E10" i="6" s="1"/>
  <c r="E9" i="6" a="1"/>
  <c r="E9" i="6" s="1"/>
  <c r="E8" i="6" a="1"/>
  <c r="E8" i="6" s="1"/>
  <c r="E7" i="6" a="1"/>
  <c r="E7" i="6" s="1"/>
  <c r="E6" i="6" a="1"/>
  <c r="E6" i="6" s="1"/>
  <c r="D71" i="6" a="1"/>
  <c r="D71" i="6" s="1"/>
  <c r="D70" i="6" a="1"/>
  <c r="D70" i="6" s="1"/>
  <c r="D69" i="6" a="1"/>
  <c r="D69" i="6" s="1"/>
  <c r="D68" i="6" a="1"/>
  <c r="D68" i="6" s="1"/>
  <c r="D67" i="6" a="1"/>
  <c r="D67" i="6" s="1"/>
  <c r="D66" i="6" a="1"/>
  <c r="D66" i="6" s="1"/>
  <c r="D65" i="6" a="1"/>
  <c r="D65" i="6" s="1"/>
  <c r="D64" i="6" a="1"/>
  <c r="D64" i="6" s="1"/>
  <c r="D63" i="6" a="1"/>
  <c r="D63" i="6" s="1"/>
  <c r="D52" i="6" a="1"/>
  <c r="D52" i="6" s="1"/>
  <c r="D51" i="6" a="1"/>
  <c r="D51" i="6" s="1"/>
  <c r="D50" i="6" a="1"/>
  <c r="D50" i="6" s="1"/>
  <c r="D49" i="6" a="1"/>
  <c r="D49" i="6" s="1"/>
  <c r="D48" i="6" a="1"/>
  <c r="D48" i="6" s="1"/>
  <c r="D47" i="6" a="1"/>
  <c r="D47" i="6" s="1"/>
  <c r="D46" i="6" a="1"/>
  <c r="D46" i="6" s="1"/>
  <c r="D45" i="6" a="1"/>
  <c r="D45" i="6" s="1"/>
  <c r="D44" i="6" a="1"/>
  <c r="D44" i="6" s="1"/>
  <c r="D33" i="6" a="1"/>
  <c r="D33" i="6" s="1"/>
  <c r="D32" i="6" a="1"/>
  <c r="D32" i="6" s="1"/>
  <c r="D31" i="6" a="1"/>
  <c r="D31" i="6" s="1"/>
  <c r="D30" i="6" a="1"/>
  <c r="D30" i="6" s="1"/>
  <c r="D29" i="6" a="1"/>
  <c r="D29" i="6" s="1"/>
  <c r="D28" i="6" a="1"/>
  <c r="D28" i="6" s="1"/>
  <c r="D27" i="6" a="1"/>
  <c r="D27" i="6" s="1"/>
  <c r="D26" i="6" a="1"/>
  <c r="D26" i="6" s="1"/>
  <c r="D25" i="6" a="1"/>
  <c r="D25" i="6" s="1"/>
  <c r="D14" i="6" a="1"/>
  <c r="D14" i="6" s="1"/>
  <c r="D13" i="6" a="1"/>
  <c r="D13" i="6" s="1"/>
  <c r="D12" i="6" a="1"/>
  <c r="D12" i="6" s="1"/>
  <c r="D11" i="6" a="1"/>
  <c r="D11" i="6" s="1"/>
  <c r="D10" i="6" a="1"/>
  <c r="D10" i="6" s="1"/>
  <c r="D9" i="6" a="1"/>
  <c r="D9" i="6" s="1"/>
  <c r="D8" i="6" a="1"/>
  <c r="D8" i="6" s="1"/>
  <c r="D7" i="6" a="1"/>
  <c r="D7" i="6" s="1"/>
  <c r="D6" i="6" a="1"/>
  <c r="D6" i="6" s="1"/>
  <c r="A185" i="6"/>
  <c r="A184" i="6"/>
  <c r="A183" i="6"/>
  <c r="A182" i="6"/>
  <c r="A181" i="6"/>
  <c r="A180" i="6"/>
  <c r="A179" i="6"/>
  <c r="A178" i="6"/>
  <c r="A177" i="6"/>
  <c r="A166" i="6"/>
  <c r="A165" i="6"/>
  <c r="A164" i="6"/>
  <c r="A163" i="6"/>
  <c r="A162" i="6"/>
  <c r="A161" i="6"/>
  <c r="A160" i="6"/>
  <c r="A159" i="6"/>
  <c r="A158" i="6"/>
  <c r="A147" i="6"/>
  <c r="A146" i="6"/>
  <c r="A145" i="6"/>
  <c r="A144" i="6"/>
  <c r="A143" i="6"/>
  <c r="A142" i="6"/>
  <c r="A141" i="6"/>
  <c r="A140" i="6"/>
  <c r="A139" i="6"/>
  <c r="A128" i="6"/>
  <c r="A127" i="6"/>
  <c r="A126" i="6"/>
  <c r="A125" i="6"/>
  <c r="A124" i="6"/>
  <c r="A123" i="6"/>
  <c r="A122" i="6"/>
  <c r="A121" i="6"/>
  <c r="A120" i="6"/>
  <c r="A109" i="6"/>
  <c r="A108" i="6"/>
  <c r="A107" i="6"/>
  <c r="A106" i="6"/>
  <c r="A105" i="6"/>
  <c r="A104" i="6"/>
  <c r="A103" i="6"/>
  <c r="A102" i="6"/>
  <c r="A101" i="6"/>
  <c r="A90" i="6"/>
  <c r="A89" i="6"/>
  <c r="A88" i="6"/>
  <c r="A87" i="6"/>
  <c r="A86" i="6"/>
  <c r="A85" i="6"/>
  <c r="A84" i="6"/>
  <c r="A83" i="6"/>
  <c r="A82" i="6"/>
  <c r="A71" i="6"/>
  <c r="A70" i="6"/>
  <c r="A69" i="6"/>
  <c r="A68" i="6"/>
  <c r="A67" i="6"/>
  <c r="A66" i="6"/>
  <c r="A65" i="6"/>
  <c r="A64" i="6"/>
  <c r="A63" i="6"/>
  <c r="A52" i="6"/>
  <c r="A51" i="6"/>
  <c r="A50" i="6"/>
  <c r="A49" i="6"/>
  <c r="A48" i="6"/>
  <c r="A47" i="6"/>
  <c r="A46" i="6"/>
  <c r="A45" i="6"/>
  <c r="A44" i="6"/>
  <c r="A33" i="6"/>
  <c r="A32" i="6"/>
  <c r="A31" i="6"/>
  <c r="A30" i="6"/>
  <c r="A29" i="6"/>
  <c r="A28" i="6"/>
  <c r="A27" i="6"/>
  <c r="A26" i="6"/>
  <c r="A25" i="6"/>
  <c r="A14" i="6"/>
  <c r="A13" i="6"/>
  <c r="A12" i="6"/>
  <c r="A11" i="6"/>
  <c r="A10" i="6"/>
  <c r="A9" i="6"/>
  <c r="A8" i="6"/>
  <c r="A7" i="6"/>
  <c r="A6" i="6"/>
  <c r="C11" i="4"/>
  <c r="C12" i="4"/>
  <c r="C13" i="4"/>
  <c r="C14" i="4"/>
  <c r="D6" i="10" l="1"/>
  <c r="F6" i="10"/>
  <c r="G6" i="10"/>
  <c r="E6" i="10"/>
  <c r="D8" i="8"/>
  <c r="G190" i="8" l="1"/>
  <c r="F190" i="8"/>
  <c r="G171" i="8"/>
  <c r="F171" i="8"/>
  <c r="G152" i="8"/>
  <c r="F152" i="8"/>
  <c r="G133" i="8"/>
  <c r="F133" i="8"/>
  <c r="G114" i="8"/>
  <c r="F114" i="8"/>
  <c r="G95" i="8"/>
  <c r="F95" i="8"/>
  <c r="G76" i="8"/>
  <c r="F76" i="8"/>
  <c r="G57" i="8"/>
  <c r="F57" i="8"/>
  <c r="G38" i="8"/>
  <c r="F38" i="8"/>
  <c r="H190" i="8"/>
  <c r="H171" i="8"/>
  <c r="H152" i="8"/>
  <c r="H133" i="8"/>
  <c r="H114" i="8"/>
  <c r="H95" i="8"/>
  <c r="H76" i="8"/>
  <c r="H57" i="8"/>
  <c r="H38" i="8"/>
  <c r="E190" i="8"/>
  <c r="E171" i="8"/>
  <c r="E152" i="8"/>
  <c r="E133" i="8"/>
  <c r="E114" i="8"/>
  <c r="E95" i="8"/>
  <c r="E76" i="8"/>
  <c r="E57" i="8"/>
  <c r="E38" i="8"/>
  <c r="D74" i="10" l="1"/>
  <c r="G74" i="10"/>
  <c r="E74" i="10"/>
  <c r="F74" i="10"/>
  <c r="D93" i="10"/>
  <c r="E93" i="10"/>
  <c r="F93" i="10"/>
  <c r="G93" i="10"/>
  <c r="D112" i="10"/>
  <c r="E112" i="10"/>
  <c r="G112" i="10"/>
  <c r="F112" i="10"/>
  <c r="F131" i="10"/>
  <c r="E131" i="10"/>
  <c r="D131" i="10"/>
  <c r="G131" i="10"/>
  <c r="D55" i="10"/>
  <c r="F55" i="10"/>
  <c r="G55" i="10"/>
  <c r="E55" i="10"/>
  <c r="D150" i="10"/>
  <c r="F150" i="10"/>
  <c r="G150" i="10"/>
  <c r="E150" i="10"/>
  <c r="D169" i="10"/>
  <c r="G169" i="10"/>
  <c r="F169" i="10"/>
  <c r="E169" i="10"/>
  <c r="D36" i="10"/>
  <c r="E36" i="10"/>
  <c r="F36" i="10"/>
  <c r="G36" i="10"/>
  <c r="F188" i="10"/>
  <c r="G188" i="10"/>
  <c r="E188" i="10"/>
  <c r="D188" i="10"/>
  <c r="D6" i="4"/>
  <c r="E22" i="11"/>
  <c r="F22" i="11"/>
  <c r="G22" i="11"/>
  <c r="H22" i="11"/>
  <c r="G2" i="10" l="1"/>
  <c r="E2" i="10"/>
  <c r="F2" i="10"/>
  <c r="D2" i="10"/>
  <c r="H179" i="8" l="1"/>
  <c r="H180" i="8"/>
  <c r="H181" i="8"/>
  <c r="H182" i="8"/>
  <c r="H183" i="8"/>
  <c r="H184" i="8"/>
  <c r="H185" i="8"/>
  <c r="H186" i="8"/>
  <c r="H187" i="8"/>
  <c r="H188" i="8"/>
  <c r="H189" i="8"/>
  <c r="F179" i="8"/>
  <c r="F180" i="8"/>
  <c r="F181" i="8"/>
  <c r="F182" i="8"/>
  <c r="F183" i="8"/>
  <c r="F184" i="8"/>
  <c r="F185" i="8"/>
  <c r="F186" i="8"/>
  <c r="F187" i="8"/>
  <c r="F188" i="8"/>
  <c r="F189" i="8"/>
  <c r="G179" i="8"/>
  <c r="G180" i="8"/>
  <c r="G181" i="8"/>
  <c r="G182" i="8"/>
  <c r="G183" i="8"/>
  <c r="G184" i="8"/>
  <c r="G185" i="8"/>
  <c r="G186" i="8"/>
  <c r="G187" i="8"/>
  <c r="G188" i="8"/>
  <c r="G189" i="8"/>
  <c r="F160" i="8"/>
  <c r="F161" i="8"/>
  <c r="F162" i="8"/>
  <c r="F163" i="8"/>
  <c r="F164" i="8"/>
  <c r="F165" i="8"/>
  <c r="F166" i="8"/>
  <c r="F167" i="8"/>
  <c r="F168" i="8"/>
  <c r="F169" i="8"/>
  <c r="F170" i="8"/>
  <c r="G160" i="8"/>
  <c r="G161" i="8"/>
  <c r="G162" i="8"/>
  <c r="G163" i="8"/>
  <c r="G164" i="8"/>
  <c r="G165" i="8"/>
  <c r="G166" i="8"/>
  <c r="G167" i="8"/>
  <c r="G168" i="8"/>
  <c r="G169" i="8"/>
  <c r="G170" i="8"/>
  <c r="E179" i="8"/>
  <c r="E180" i="8"/>
  <c r="E181" i="8"/>
  <c r="E182" i="8"/>
  <c r="E183" i="8"/>
  <c r="E184" i="8"/>
  <c r="E185" i="8"/>
  <c r="E186" i="8"/>
  <c r="E187" i="8"/>
  <c r="E188" i="8"/>
  <c r="E189" i="8"/>
  <c r="E9" i="8"/>
  <c r="E10" i="8"/>
  <c r="E11" i="8"/>
  <c r="E12" i="8"/>
  <c r="E13" i="8"/>
  <c r="E14" i="8"/>
  <c r="E15" i="8"/>
  <c r="E16" i="8"/>
  <c r="E17" i="8"/>
  <c r="E18" i="8"/>
  <c r="H9" i="8"/>
  <c r="H10" i="8"/>
  <c r="H11" i="8"/>
  <c r="H12" i="8"/>
  <c r="H13" i="8"/>
  <c r="H14" i="8"/>
  <c r="H15" i="8"/>
  <c r="H16" i="8"/>
  <c r="H17" i="8"/>
  <c r="H18" i="8"/>
  <c r="F9" i="8"/>
  <c r="F10" i="8"/>
  <c r="F11" i="8"/>
  <c r="F12" i="8"/>
  <c r="F13" i="8"/>
  <c r="F14" i="8"/>
  <c r="F15" i="8"/>
  <c r="F16" i="8"/>
  <c r="F17" i="8"/>
  <c r="F18" i="8"/>
  <c r="G9" i="8"/>
  <c r="G10" i="8"/>
  <c r="G11" i="8"/>
  <c r="G12" i="8"/>
  <c r="G13" i="8"/>
  <c r="G14" i="8"/>
  <c r="G15" i="8"/>
  <c r="G16" i="8"/>
  <c r="G17" i="8"/>
  <c r="G18" i="8"/>
  <c r="E27" i="8"/>
  <c r="E28" i="8"/>
  <c r="E29" i="8"/>
  <c r="E30" i="8"/>
  <c r="E31" i="8"/>
  <c r="E32" i="8"/>
  <c r="E33" i="8"/>
  <c r="E34" i="8"/>
  <c r="E35" i="8"/>
  <c r="E36" i="8"/>
  <c r="E37" i="8"/>
  <c r="H27" i="8"/>
  <c r="H28" i="8"/>
  <c r="H29" i="8"/>
  <c r="H30" i="8"/>
  <c r="H31" i="8"/>
  <c r="H32" i="8"/>
  <c r="H33" i="8"/>
  <c r="H34" i="8"/>
  <c r="H35" i="8"/>
  <c r="H36" i="8"/>
  <c r="H37" i="8"/>
  <c r="F27" i="8"/>
  <c r="F28" i="8"/>
  <c r="F29" i="8"/>
  <c r="F30" i="8"/>
  <c r="F31" i="8"/>
  <c r="F32" i="8"/>
  <c r="F33" i="8"/>
  <c r="F34" i="8"/>
  <c r="F35" i="8"/>
  <c r="F36" i="8"/>
  <c r="F37" i="8"/>
  <c r="G27" i="8"/>
  <c r="G28" i="8"/>
  <c r="G29" i="8"/>
  <c r="G30" i="8"/>
  <c r="G31" i="8"/>
  <c r="G32" i="8"/>
  <c r="G33" i="8"/>
  <c r="G34" i="8"/>
  <c r="G35" i="8"/>
  <c r="G36" i="8"/>
  <c r="G37" i="8"/>
  <c r="E46" i="8"/>
  <c r="E47" i="8"/>
  <c r="E48" i="8"/>
  <c r="E49" i="8"/>
  <c r="E50" i="8"/>
  <c r="E51" i="8"/>
  <c r="E52" i="8"/>
  <c r="E53" i="8"/>
  <c r="E54" i="8"/>
  <c r="E55" i="8"/>
  <c r="E56" i="8"/>
  <c r="H46" i="8"/>
  <c r="H47" i="8"/>
  <c r="H48" i="8"/>
  <c r="H49" i="8"/>
  <c r="H50" i="8"/>
  <c r="H51" i="8"/>
  <c r="H52" i="8"/>
  <c r="H53" i="8"/>
  <c r="H54" i="8"/>
  <c r="H55" i="8"/>
  <c r="H56" i="8"/>
  <c r="F46" i="8"/>
  <c r="F47" i="8"/>
  <c r="F48" i="8"/>
  <c r="F49" i="8"/>
  <c r="F50" i="8"/>
  <c r="F51" i="8"/>
  <c r="F52" i="8"/>
  <c r="F53" i="8"/>
  <c r="F54" i="8"/>
  <c r="F55" i="8"/>
  <c r="F56" i="8"/>
  <c r="G46" i="8"/>
  <c r="G47" i="8"/>
  <c r="G48" i="8"/>
  <c r="G49" i="8"/>
  <c r="G50" i="8"/>
  <c r="G51" i="8"/>
  <c r="G52" i="8"/>
  <c r="G53" i="8"/>
  <c r="G54" i="8"/>
  <c r="G55" i="8"/>
  <c r="G56" i="8"/>
  <c r="E65" i="8"/>
  <c r="E66" i="8"/>
  <c r="E67" i="8"/>
  <c r="E68" i="8"/>
  <c r="E69" i="8"/>
  <c r="E70" i="8"/>
  <c r="E71" i="8"/>
  <c r="E72" i="8"/>
  <c r="E73" i="8"/>
  <c r="E74" i="8"/>
  <c r="E75" i="8"/>
  <c r="H65" i="8"/>
  <c r="H66" i="8"/>
  <c r="H67" i="8"/>
  <c r="H68" i="8"/>
  <c r="H69" i="8"/>
  <c r="H70" i="8"/>
  <c r="H71" i="8"/>
  <c r="H72" i="8"/>
  <c r="H73" i="8"/>
  <c r="H74" i="8"/>
  <c r="H75" i="8"/>
  <c r="F65" i="8"/>
  <c r="F66" i="8"/>
  <c r="F67" i="8"/>
  <c r="F68" i="8"/>
  <c r="F69" i="8"/>
  <c r="F70" i="8"/>
  <c r="F71" i="8"/>
  <c r="F72" i="8"/>
  <c r="F73" i="8"/>
  <c r="F74" i="8"/>
  <c r="F75" i="8"/>
  <c r="G65" i="8"/>
  <c r="G66" i="8"/>
  <c r="G67" i="8"/>
  <c r="G68" i="8"/>
  <c r="G69" i="8"/>
  <c r="G70" i="8"/>
  <c r="G71" i="8"/>
  <c r="G72" i="8"/>
  <c r="G73" i="8"/>
  <c r="G74" i="8"/>
  <c r="G75" i="8"/>
  <c r="E84" i="8"/>
  <c r="E85" i="8"/>
  <c r="E86" i="8"/>
  <c r="E87" i="8"/>
  <c r="E88" i="8"/>
  <c r="E89" i="8"/>
  <c r="E90" i="8"/>
  <c r="E91" i="8"/>
  <c r="E92" i="8"/>
  <c r="E93" i="8"/>
  <c r="E94" i="8"/>
  <c r="H84" i="8"/>
  <c r="H85" i="8"/>
  <c r="H86" i="8"/>
  <c r="H87" i="8"/>
  <c r="H88" i="8"/>
  <c r="H89" i="8"/>
  <c r="H90" i="8"/>
  <c r="H91" i="8"/>
  <c r="H92" i="8"/>
  <c r="H93" i="8"/>
  <c r="H94" i="8"/>
  <c r="F84" i="8"/>
  <c r="F85" i="8"/>
  <c r="F86" i="8"/>
  <c r="F87" i="8"/>
  <c r="F88" i="8"/>
  <c r="F89" i="8"/>
  <c r="F90" i="8"/>
  <c r="F91" i="8"/>
  <c r="F92" i="8"/>
  <c r="F93" i="8"/>
  <c r="F94" i="8"/>
  <c r="G84" i="8"/>
  <c r="G85" i="8"/>
  <c r="G86" i="8"/>
  <c r="G87" i="8"/>
  <c r="G88" i="8"/>
  <c r="G89" i="8"/>
  <c r="G90" i="8"/>
  <c r="G91" i="8"/>
  <c r="G92" i="8"/>
  <c r="G93" i="8"/>
  <c r="G94" i="8"/>
  <c r="E103" i="8"/>
  <c r="E104" i="8"/>
  <c r="E105" i="8"/>
  <c r="E106" i="8"/>
  <c r="E107" i="8"/>
  <c r="E108" i="8"/>
  <c r="E109" i="8"/>
  <c r="E110" i="8"/>
  <c r="E111" i="8"/>
  <c r="E112" i="8"/>
  <c r="E113" i="8"/>
  <c r="H103" i="8"/>
  <c r="H104" i="8"/>
  <c r="H105" i="8"/>
  <c r="H106" i="8"/>
  <c r="H107" i="8"/>
  <c r="H108" i="8"/>
  <c r="H109" i="8"/>
  <c r="H110" i="8"/>
  <c r="H111" i="8"/>
  <c r="H112" i="8"/>
  <c r="H113" i="8"/>
  <c r="F103" i="8"/>
  <c r="F104" i="8"/>
  <c r="F105" i="8"/>
  <c r="F106" i="8"/>
  <c r="F107" i="8"/>
  <c r="F108" i="8"/>
  <c r="F109" i="8"/>
  <c r="F110" i="8"/>
  <c r="F111" i="8"/>
  <c r="F112" i="8"/>
  <c r="F113" i="8"/>
  <c r="G103" i="8"/>
  <c r="G104" i="8"/>
  <c r="G105" i="8"/>
  <c r="G106" i="8"/>
  <c r="G107" i="8"/>
  <c r="G108" i="8"/>
  <c r="G109" i="8"/>
  <c r="G110" i="8"/>
  <c r="G111" i="8"/>
  <c r="G112" i="8"/>
  <c r="G113" i="8"/>
  <c r="E122" i="8"/>
  <c r="E123" i="8"/>
  <c r="E124" i="8"/>
  <c r="E125" i="8"/>
  <c r="E126" i="8"/>
  <c r="E127" i="8"/>
  <c r="E128" i="8"/>
  <c r="E129" i="8"/>
  <c r="E130" i="8"/>
  <c r="E131" i="8"/>
  <c r="E132" i="8"/>
  <c r="H122" i="8"/>
  <c r="H123" i="8"/>
  <c r="H124" i="8"/>
  <c r="H125" i="8"/>
  <c r="H126" i="8"/>
  <c r="H127" i="8"/>
  <c r="H128" i="8"/>
  <c r="H129" i="8"/>
  <c r="H130" i="8"/>
  <c r="H131" i="8"/>
  <c r="H132" i="8"/>
  <c r="F122" i="8"/>
  <c r="F123" i="8"/>
  <c r="F124" i="8"/>
  <c r="F125" i="8"/>
  <c r="F126" i="8"/>
  <c r="F127" i="8"/>
  <c r="F128" i="8"/>
  <c r="F129" i="8"/>
  <c r="F130" i="8"/>
  <c r="F131" i="8"/>
  <c r="F132" i="8"/>
  <c r="G122" i="8"/>
  <c r="G123" i="8"/>
  <c r="G124" i="8"/>
  <c r="G125" i="8"/>
  <c r="G126" i="8"/>
  <c r="G127" i="8"/>
  <c r="G128" i="8"/>
  <c r="G129" i="8"/>
  <c r="G130" i="8"/>
  <c r="G131" i="8"/>
  <c r="G132" i="8"/>
  <c r="E141" i="8"/>
  <c r="E142" i="8"/>
  <c r="E143" i="8"/>
  <c r="E144" i="8"/>
  <c r="E145" i="8"/>
  <c r="E146" i="8"/>
  <c r="E147" i="8"/>
  <c r="E148" i="8"/>
  <c r="E149" i="8"/>
  <c r="E150" i="8"/>
  <c r="E151" i="8"/>
  <c r="H141" i="8"/>
  <c r="H142" i="8"/>
  <c r="H143" i="8"/>
  <c r="H144" i="8"/>
  <c r="H145" i="8"/>
  <c r="H146" i="8"/>
  <c r="H147" i="8"/>
  <c r="H148" i="8"/>
  <c r="H149" i="8"/>
  <c r="H150" i="8"/>
  <c r="H151" i="8"/>
  <c r="F141" i="8"/>
  <c r="F142" i="8"/>
  <c r="F143" i="8"/>
  <c r="F144" i="8"/>
  <c r="F145" i="8"/>
  <c r="F146" i="8"/>
  <c r="F147" i="8"/>
  <c r="F148" i="8"/>
  <c r="F149" i="8"/>
  <c r="F150" i="8"/>
  <c r="F151" i="8"/>
  <c r="G141" i="8"/>
  <c r="G142" i="8"/>
  <c r="G143" i="8"/>
  <c r="G144" i="8"/>
  <c r="G145" i="8"/>
  <c r="G146" i="8"/>
  <c r="G147" i="8"/>
  <c r="G148" i="8"/>
  <c r="G149" i="8"/>
  <c r="G150" i="8"/>
  <c r="G151" i="8"/>
  <c r="E160" i="8"/>
  <c r="E161" i="8"/>
  <c r="E162" i="8"/>
  <c r="E163" i="8"/>
  <c r="E164" i="8"/>
  <c r="E165" i="8"/>
  <c r="E166" i="8"/>
  <c r="E167" i="8"/>
  <c r="E168" i="8"/>
  <c r="E169" i="8"/>
  <c r="E170" i="8"/>
  <c r="H160" i="8"/>
  <c r="H161" i="8"/>
  <c r="H162" i="8"/>
  <c r="H163" i="8"/>
  <c r="H164" i="8"/>
  <c r="H165" i="8"/>
  <c r="H166" i="8"/>
  <c r="H167" i="8"/>
  <c r="H168" i="8"/>
  <c r="H169" i="8"/>
  <c r="H170" i="8"/>
  <c r="G70" i="10" l="1"/>
  <c r="F70" i="10"/>
  <c r="D70" i="10"/>
  <c r="E70" i="10"/>
  <c r="D145" i="10"/>
  <c r="G145" i="10"/>
  <c r="E145" i="10"/>
  <c r="F145" i="10"/>
  <c r="D130" i="10"/>
  <c r="F130" i="10"/>
  <c r="G130" i="10"/>
  <c r="E130" i="10"/>
  <c r="D107" i="10"/>
  <c r="F107" i="10"/>
  <c r="G107" i="10"/>
  <c r="E107" i="10"/>
  <c r="D92" i="10"/>
  <c r="E92" i="10"/>
  <c r="G92" i="10"/>
  <c r="F92" i="10"/>
  <c r="D54" i="10"/>
  <c r="F54" i="10"/>
  <c r="E54" i="10"/>
  <c r="G54" i="10"/>
  <c r="D46" i="10"/>
  <c r="F46" i="10"/>
  <c r="E46" i="10"/>
  <c r="G46" i="10"/>
  <c r="G31" i="10"/>
  <c r="F31" i="10"/>
  <c r="E31" i="10"/>
  <c r="D31" i="10"/>
  <c r="D13" i="10"/>
  <c r="G13" i="10"/>
  <c r="F13" i="10"/>
  <c r="E13" i="10"/>
  <c r="E186" i="10"/>
  <c r="G186" i="10"/>
  <c r="D186" i="10"/>
  <c r="F186" i="10"/>
  <c r="D178" i="10"/>
  <c r="E178" i="10"/>
  <c r="G178" i="10"/>
  <c r="F178" i="10"/>
  <c r="D167" i="10"/>
  <c r="F167" i="10"/>
  <c r="E167" i="10"/>
  <c r="G167" i="10"/>
  <c r="F159" i="10"/>
  <c r="E159" i="10"/>
  <c r="D159" i="10"/>
  <c r="G159" i="10"/>
  <c r="D144" i="10"/>
  <c r="F144" i="10"/>
  <c r="G144" i="10"/>
  <c r="E144" i="10"/>
  <c r="D129" i="10"/>
  <c r="E129" i="10"/>
  <c r="F129" i="10"/>
  <c r="G129" i="10"/>
  <c r="F121" i="10"/>
  <c r="G121" i="10"/>
  <c r="E121" i="10"/>
  <c r="D121" i="10"/>
  <c r="G106" i="10"/>
  <c r="D106" i="10"/>
  <c r="F106" i="10"/>
  <c r="E106" i="10"/>
  <c r="E91" i="10"/>
  <c r="G91" i="10"/>
  <c r="D91" i="10"/>
  <c r="F91" i="10"/>
  <c r="D83" i="10"/>
  <c r="F83" i="10"/>
  <c r="G83" i="10"/>
  <c r="E83" i="10"/>
  <c r="F68" i="10"/>
  <c r="E68" i="10"/>
  <c r="G68" i="10"/>
  <c r="D68" i="10"/>
  <c r="F53" i="10"/>
  <c r="G53" i="10"/>
  <c r="D53" i="10"/>
  <c r="E53" i="10"/>
  <c r="D45" i="10"/>
  <c r="F45" i="10"/>
  <c r="E45" i="10"/>
  <c r="G45" i="10"/>
  <c r="D30" i="10"/>
  <c r="F30" i="10"/>
  <c r="E30" i="10"/>
  <c r="G30" i="10"/>
  <c r="D12" i="10"/>
  <c r="G12" i="10"/>
  <c r="F12" i="10"/>
  <c r="E12" i="10"/>
  <c r="F185" i="10"/>
  <c r="D185" i="10"/>
  <c r="E185" i="10"/>
  <c r="G185" i="10"/>
  <c r="D177" i="10"/>
  <c r="E177" i="10"/>
  <c r="F177" i="10"/>
  <c r="G177" i="10"/>
  <c r="F166" i="10"/>
  <c r="E166" i="10"/>
  <c r="G166" i="10"/>
  <c r="D166" i="10"/>
  <c r="D158" i="10"/>
  <c r="E158" i="10"/>
  <c r="G158" i="10"/>
  <c r="F158" i="10"/>
  <c r="D143" i="10"/>
  <c r="E143" i="10"/>
  <c r="G143" i="10"/>
  <c r="F143" i="10"/>
  <c r="D128" i="10"/>
  <c r="F128" i="10"/>
  <c r="G128" i="10"/>
  <c r="E128" i="10"/>
  <c r="D120" i="10"/>
  <c r="F120" i="10"/>
  <c r="E120" i="10"/>
  <c r="G120" i="10"/>
  <c r="D105" i="10"/>
  <c r="E105" i="10"/>
  <c r="F105" i="10"/>
  <c r="G105" i="10"/>
  <c r="E90" i="10"/>
  <c r="G90" i="10"/>
  <c r="D90" i="10"/>
  <c r="F90" i="10"/>
  <c r="F82" i="10"/>
  <c r="E82" i="10"/>
  <c r="D82" i="10"/>
  <c r="G82" i="10"/>
  <c r="G67" i="10"/>
  <c r="F67" i="10"/>
  <c r="E67" i="10"/>
  <c r="D67" i="10"/>
  <c r="G52" i="10"/>
  <c r="E52" i="10"/>
  <c r="F52" i="10"/>
  <c r="D52" i="10"/>
  <c r="D44" i="10"/>
  <c r="E44" i="10"/>
  <c r="F44" i="10"/>
  <c r="G44" i="10"/>
  <c r="D29" i="10"/>
  <c r="F29" i="10"/>
  <c r="G29" i="10"/>
  <c r="E29" i="10"/>
  <c r="D11" i="10"/>
  <c r="G11" i="10"/>
  <c r="F11" i="10"/>
  <c r="E11" i="10"/>
  <c r="D184" i="10"/>
  <c r="E184" i="10"/>
  <c r="F184" i="10"/>
  <c r="G184" i="10"/>
  <c r="G123" i="10"/>
  <c r="E123" i="10"/>
  <c r="D123" i="10"/>
  <c r="F123" i="10"/>
  <c r="D168" i="10"/>
  <c r="G168" i="10"/>
  <c r="F168" i="10"/>
  <c r="E168" i="10"/>
  <c r="F161" i="10"/>
  <c r="D161" i="10"/>
  <c r="E161" i="10"/>
  <c r="G161" i="10"/>
  <c r="G85" i="10"/>
  <c r="D85" i="10"/>
  <c r="F85" i="10"/>
  <c r="E85" i="10"/>
  <c r="D47" i="10"/>
  <c r="G47" i="10"/>
  <c r="E47" i="10"/>
  <c r="F47" i="10"/>
  <c r="D142" i="10"/>
  <c r="G142" i="10"/>
  <c r="E142" i="10"/>
  <c r="F142" i="10"/>
  <c r="F146" i="10"/>
  <c r="D146" i="10"/>
  <c r="E146" i="10"/>
  <c r="G146" i="10"/>
  <c r="E160" i="10"/>
  <c r="G160" i="10"/>
  <c r="D160" i="10"/>
  <c r="F160" i="10"/>
  <c r="D84" i="10"/>
  <c r="E84" i="10"/>
  <c r="G84" i="10"/>
  <c r="F84" i="10"/>
  <c r="D69" i="10"/>
  <c r="E69" i="10"/>
  <c r="F69" i="10"/>
  <c r="G69" i="10"/>
  <c r="D127" i="10"/>
  <c r="E127" i="10"/>
  <c r="G127" i="10"/>
  <c r="F127" i="10"/>
  <c r="E66" i="10"/>
  <c r="D66" i="10"/>
  <c r="G66" i="10"/>
  <c r="F66" i="10"/>
  <c r="E51" i="10"/>
  <c r="D51" i="10"/>
  <c r="G51" i="10"/>
  <c r="F51" i="10"/>
  <c r="D28" i="10"/>
  <c r="G28" i="10"/>
  <c r="E28" i="10"/>
  <c r="F28" i="10"/>
  <c r="F183" i="10"/>
  <c r="D183" i="10"/>
  <c r="E183" i="10"/>
  <c r="G183" i="10"/>
  <c r="D164" i="10"/>
  <c r="F164" i="10"/>
  <c r="E164" i="10"/>
  <c r="G164" i="10"/>
  <c r="D149" i="10"/>
  <c r="E149" i="10"/>
  <c r="F149" i="10"/>
  <c r="G149" i="10"/>
  <c r="D141" i="10"/>
  <c r="F141" i="10"/>
  <c r="G141" i="10"/>
  <c r="E141" i="10"/>
  <c r="D126" i="10"/>
  <c r="F126" i="10"/>
  <c r="E126" i="10"/>
  <c r="G126" i="10"/>
  <c r="F111" i="10"/>
  <c r="D111" i="10"/>
  <c r="G111" i="10"/>
  <c r="E111" i="10"/>
  <c r="D103" i="10"/>
  <c r="F103" i="10"/>
  <c r="E103" i="10"/>
  <c r="G103" i="10"/>
  <c r="E88" i="10"/>
  <c r="G88" i="10"/>
  <c r="D88" i="10"/>
  <c r="F88" i="10"/>
  <c r="F73" i="10"/>
  <c r="D73" i="10"/>
  <c r="E73" i="10"/>
  <c r="G73" i="10"/>
  <c r="G65" i="10"/>
  <c r="D65" i="10"/>
  <c r="F65" i="10"/>
  <c r="E65" i="10"/>
  <c r="F50" i="10"/>
  <c r="D50" i="10"/>
  <c r="E50" i="10"/>
  <c r="G50" i="10"/>
  <c r="F35" i="10"/>
  <c r="D35" i="10"/>
  <c r="E35" i="10"/>
  <c r="G35" i="10"/>
  <c r="E27" i="10"/>
  <c r="G27" i="10"/>
  <c r="D27" i="10"/>
  <c r="F27" i="10"/>
  <c r="D9" i="10"/>
  <c r="E9" i="10"/>
  <c r="G9" i="10"/>
  <c r="F9" i="10"/>
  <c r="D182" i="10"/>
  <c r="G182" i="10"/>
  <c r="F182" i="10"/>
  <c r="E182" i="10"/>
  <c r="D125" i="10"/>
  <c r="G125" i="10"/>
  <c r="E125" i="10"/>
  <c r="F125" i="10"/>
  <c r="D110" i="10"/>
  <c r="E110" i="10"/>
  <c r="G110" i="10"/>
  <c r="F110" i="10"/>
  <c r="F87" i="10"/>
  <c r="D87" i="10"/>
  <c r="E87" i="10"/>
  <c r="G87" i="10"/>
  <c r="D72" i="10"/>
  <c r="F72" i="10"/>
  <c r="G72" i="10"/>
  <c r="E72" i="10"/>
  <c r="E64" i="10"/>
  <c r="D64" i="10"/>
  <c r="G64" i="10"/>
  <c r="F64" i="10"/>
  <c r="D49" i="10"/>
  <c r="E49" i="10"/>
  <c r="G49" i="10"/>
  <c r="F49" i="10"/>
  <c r="F34" i="10"/>
  <c r="G34" i="10"/>
  <c r="E34" i="10"/>
  <c r="D34" i="10"/>
  <c r="F26" i="10"/>
  <c r="G26" i="10"/>
  <c r="D26" i="10"/>
  <c r="E26" i="10"/>
  <c r="E16" i="10"/>
  <c r="D16" i="10"/>
  <c r="F16" i="10"/>
  <c r="G16" i="10"/>
  <c r="D8" i="10"/>
  <c r="E8" i="10"/>
  <c r="G8" i="10"/>
  <c r="F8" i="10"/>
  <c r="F181" i="10"/>
  <c r="D181" i="10"/>
  <c r="E181" i="10"/>
  <c r="G181" i="10"/>
  <c r="D108" i="10"/>
  <c r="F108" i="10"/>
  <c r="G108" i="10"/>
  <c r="E108" i="10"/>
  <c r="E32" i="10"/>
  <c r="F32" i="10"/>
  <c r="G32" i="10"/>
  <c r="D32" i="10"/>
  <c r="F122" i="10"/>
  <c r="D122" i="10"/>
  <c r="G122" i="10"/>
  <c r="E122" i="10"/>
  <c r="D165" i="10"/>
  <c r="E165" i="10"/>
  <c r="F165" i="10"/>
  <c r="G165" i="10"/>
  <c r="E104" i="10"/>
  <c r="D104" i="10"/>
  <c r="F104" i="10"/>
  <c r="G104" i="10"/>
  <c r="D89" i="10"/>
  <c r="G89" i="10"/>
  <c r="E89" i="10"/>
  <c r="F89" i="10"/>
  <c r="D10" i="10"/>
  <c r="G10" i="10"/>
  <c r="E10" i="10"/>
  <c r="F10" i="10"/>
  <c r="F163" i="10"/>
  <c r="E163" i="10"/>
  <c r="G163" i="10"/>
  <c r="D163" i="10"/>
  <c r="F148" i="10"/>
  <c r="D148" i="10"/>
  <c r="E148" i="10"/>
  <c r="G148" i="10"/>
  <c r="D140" i="10"/>
  <c r="F140" i="10"/>
  <c r="E140" i="10"/>
  <c r="G140" i="10"/>
  <c r="D102" i="10"/>
  <c r="F102" i="10"/>
  <c r="G102" i="10"/>
  <c r="E102" i="10"/>
  <c r="E162" i="10"/>
  <c r="G162" i="10"/>
  <c r="D162" i="10"/>
  <c r="F162" i="10"/>
  <c r="G147" i="10"/>
  <c r="E147" i="10"/>
  <c r="D147" i="10"/>
  <c r="F147" i="10"/>
  <c r="D139" i="10"/>
  <c r="E139" i="10"/>
  <c r="G139" i="10"/>
  <c r="F139" i="10"/>
  <c r="E124" i="10"/>
  <c r="G124" i="10"/>
  <c r="D124" i="10"/>
  <c r="F124" i="10"/>
  <c r="F109" i="10"/>
  <c r="G109" i="10"/>
  <c r="D109" i="10"/>
  <c r="E109" i="10"/>
  <c r="G101" i="10"/>
  <c r="D101" i="10"/>
  <c r="F101" i="10"/>
  <c r="E101" i="10"/>
  <c r="E86" i="10"/>
  <c r="G86" i="10"/>
  <c r="D86" i="10"/>
  <c r="F86" i="10"/>
  <c r="D71" i="10"/>
  <c r="E71" i="10"/>
  <c r="G71" i="10"/>
  <c r="F71" i="10"/>
  <c r="F63" i="10"/>
  <c r="G63" i="10"/>
  <c r="E63" i="10"/>
  <c r="D63" i="10"/>
  <c r="D48" i="10"/>
  <c r="F48" i="10"/>
  <c r="E48" i="10"/>
  <c r="G48" i="10"/>
  <c r="D33" i="10"/>
  <c r="E33" i="10"/>
  <c r="G33" i="10"/>
  <c r="F33" i="10"/>
  <c r="G25" i="10"/>
  <c r="D25" i="10"/>
  <c r="F25" i="10"/>
  <c r="E25" i="10"/>
  <c r="F15" i="10"/>
  <c r="D15" i="10"/>
  <c r="E15" i="10"/>
  <c r="G15" i="10"/>
  <c r="D7" i="10"/>
  <c r="F7" i="10"/>
  <c r="E7" i="10"/>
  <c r="G7" i="10"/>
  <c r="D180" i="10"/>
  <c r="E180" i="10"/>
  <c r="G180" i="10"/>
  <c r="F180" i="10"/>
  <c r="F14" i="10"/>
  <c r="D14" i="10"/>
  <c r="E14" i="10"/>
  <c r="G14" i="10"/>
  <c r="G187" i="10"/>
  <c r="D187" i="10"/>
  <c r="E187" i="10"/>
  <c r="F187" i="10"/>
  <c r="E179" i="10"/>
  <c r="D179" i="10"/>
  <c r="G179" i="10"/>
  <c r="F179" i="10"/>
  <c r="H11" i="11"/>
  <c r="G11" i="11"/>
  <c r="E34" i="11" l="1"/>
  <c r="A96" i="10" l="1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193" i="10"/>
  <c r="A194" i="10"/>
  <c r="A195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H69" i="10" s="1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6" i="10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8" i="8"/>
  <c r="H61" i="10" l="1"/>
  <c r="H13" i="10"/>
  <c r="H170" i="10"/>
  <c r="H106" i="10"/>
  <c r="H92" i="10"/>
  <c r="H84" i="10"/>
  <c r="H76" i="10"/>
  <c r="H68" i="10"/>
  <c r="H60" i="10"/>
  <c r="H52" i="10"/>
  <c r="H44" i="10"/>
  <c r="H36" i="10"/>
  <c r="H28" i="10"/>
  <c r="H20" i="10"/>
  <c r="H12" i="10"/>
  <c r="H193" i="10"/>
  <c r="H185" i="10"/>
  <c r="H177" i="10"/>
  <c r="H169" i="10"/>
  <c r="H161" i="10"/>
  <c r="H153" i="10"/>
  <c r="H145" i="10"/>
  <c r="H137" i="10"/>
  <c r="H129" i="10"/>
  <c r="H121" i="10"/>
  <c r="H113" i="10"/>
  <c r="H105" i="10"/>
  <c r="H97" i="10"/>
  <c r="H77" i="10"/>
  <c r="H29" i="10"/>
  <c r="H146" i="10"/>
  <c r="H138" i="10"/>
  <c r="H91" i="10"/>
  <c r="H83" i="10"/>
  <c r="H75" i="10"/>
  <c r="H67" i="10"/>
  <c r="H59" i="10"/>
  <c r="H51" i="10"/>
  <c r="H43" i="10"/>
  <c r="H35" i="10"/>
  <c r="H27" i="10"/>
  <c r="H19" i="10"/>
  <c r="H11" i="10"/>
  <c r="H192" i="10"/>
  <c r="H184" i="10"/>
  <c r="H176" i="10"/>
  <c r="H168" i="10"/>
  <c r="H160" i="10"/>
  <c r="H152" i="10"/>
  <c r="H144" i="10"/>
  <c r="H136" i="10"/>
  <c r="H128" i="10"/>
  <c r="H120" i="10"/>
  <c r="H112" i="10"/>
  <c r="H104" i="10"/>
  <c r="H96" i="10"/>
  <c r="H85" i="10"/>
  <c r="H21" i="10"/>
  <c r="H154" i="10"/>
  <c r="H98" i="10"/>
  <c r="H90" i="10"/>
  <c r="H82" i="10"/>
  <c r="H74" i="10"/>
  <c r="H66" i="10"/>
  <c r="H58" i="10"/>
  <c r="H50" i="10"/>
  <c r="H42" i="10"/>
  <c r="H34" i="10"/>
  <c r="H26" i="10"/>
  <c r="H18" i="10"/>
  <c r="H10" i="10"/>
  <c r="H191" i="10"/>
  <c r="H183" i="10"/>
  <c r="H175" i="10"/>
  <c r="H167" i="10"/>
  <c r="H159" i="10"/>
  <c r="H151" i="10"/>
  <c r="H143" i="10"/>
  <c r="H135" i="10"/>
  <c r="H127" i="10"/>
  <c r="H119" i="10"/>
  <c r="H111" i="10"/>
  <c r="H103" i="10"/>
  <c r="H89" i="10"/>
  <c r="H81" i="10"/>
  <c r="H73" i="10"/>
  <c r="H65" i="10"/>
  <c r="H57" i="10"/>
  <c r="H49" i="10"/>
  <c r="H41" i="10"/>
  <c r="H33" i="10"/>
  <c r="H25" i="10"/>
  <c r="H17" i="10"/>
  <c r="H9" i="10"/>
  <c r="H190" i="10"/>
  <c r="H182" i="10"/>
  <c r="H174" i="10"/>
  <c r="H166" i="10"/>
  <c r="H158" i="10"/>
  <c r="H150" i="10"/>
  <c r="H142" i="10"/>
  <c r="H134" i="10"/>
  <c r="H126" i="10"/>
  <c r="H118" i="10"/>
  <c r="H110" i="10"/>
  <c r="H102" i="10"/>
  <c r="H93" i="10"/>
  <c r="H45" i="10"/>
  <c r="H194" i="10"/>
  <c r="H162" i="10"/>
  <c r="H114" i="10"/>
  <c r="H6" i="10"/>
  <c r="H88" i="10"/>
  <c r="H80" i="10"/>
  <c r="H72" i="10"/>
  <c r="H64" i="10"/>
  <c r="H56" i="10"/>
  <c r="H48" i="10"/>
  <c r="H40" i="10"/>
  <c r="H32" i="10"/>
  <c r="H24" i="10"/>
  <c r="H16" i="10"/>
  <c r="H8" i="10"/>
  <c r="H189" i="10"/>
  <c r="H181" i="10"/>
  <c r="H173" i="10"/>
  <c r="H165" i="10"/>
  <c r="H157" i="10"/>
  <c r="H149" i="10"/>
  <c r="H141" i="10"/>
  <c r="H133" i="10"/>
  <c r="H125" i="10"/>
  <c r="H117" i="10"/>
  <c r="H109" i="10"/>
  <c r="H101" i="10"/>
  <c r="H53" i="10"/>
  <c r="H186" i="10"/>
  <c r="H122" i="10"/>
  <c r="H95" i="10"/>
  <c r="H87" i="10"/>
  <c r="H79" i="10"/>
  <c r="H71" i="10"/>
  <c r="H63" i="10"/>
  <c r="H55" i="10"/>
  <c r="H47" i="10"/>
  <c r="H39" i="10"/>
  <c r="H31" i="10"/>
  <c r="H23" i="10"/>
  <c r="H15" i="10"/>
  <c r="H7" i="10"/>
  <c r="H188" i="10"/>
  <c r="H180" i="10"/>
  <c r="H172" i="10"/>
  <c r="H164" i="10"/>
  <c r="H156" i="10"/>
  <c r="H148" i="10"/>
  <c r="H140" i="10"/>
  <c r="H132" i="10"/>
  <c r="H124" i="10"/>
  <c r="H116" i="10"/>
  <c r="H108" i="10"/>
  <c r="H100" i="10"/>
  <c r="H37" i="10"/>
  <c r="H178" i="10"/>
  <c r="H130" i="10"/>
  <c r="H94" i="10"/>
  <c r="H86" i="10"/>
  <c r="H78" i="10"/>
  <c r="H70" i="10"/>
  <c r="H62" i="10"/>
  <c r="H54" i="10"/>
  <c r="H46" i="10"/>
  <c r="H38" i="10"/>
  <c r="H30" i="10"/>
  <c r="H22" i="10"/>
  <c r="H14" i="10"/>
  <c r="H195" i="10"/>
  <c r="H187" i="10"/>
  <c r="H179" i="10"/>
  <c r="H171" i="10"/>
  <c r="H163" i="10"/>
  <c r="H155" i="10"/>
  <c r="H147" i="10"/>
  <c r="H139" i="10"/>
  <c r="H131" i="10"/>
  <c r="H123" i="10"/>
  <c r="H115" i="10"/>
  <c r="H107" i="10"/>
  <c r="H99" i="10"/>
  <c r="C91" i="6"/>
  <c r="B91" i="6"/>
  <c r="B186" i="6"/>
  <c r="B167" i="6"/>
  <c r="B148" i="6"/>
  <c r="B129" i="6"/>
  <c r="B110" i="6"/>
  <c r="B72" i="6"/>
  <c r="B53" i="6"/>
  <c r="B34" i="6"/>
  <c r="B15" i="6"/>
  <c r="C186" i="6"/>
  <c r="C167" i="6"/>
  <c r="C148" i="6"/>
  <c r="C129" i="6"/>
  <c r="C110" i="6"/>
  <c r="C72" i="6"/>
  <c r="C53" i="6"/>
  <c r="C34" i="6"/>
  <c r="C15" i="6"/>
  <c r="D129" i="6" l="1" a="1"/>
  <c r="D129" i="6" s="1"/>
  <c r="E129" i="6" a="1"/>
  <c r="E129" i="6" s="1"/>
  <c r="A129" i="6"/>
  <c r="D110" i="6" a="1"/>
  <c r="D110" i="6" s="1"/>
  <c r="E110" i="6" a="1"/>
  <c r="E110" i="6" s="1"/>
  <c r="A110" i="6"/>
  <c r="B168" i="6"/>
  <c r="E167" i="6" a="1"/>
  <c r="E167" i="6" s="1"/>
  <c r="D167" i="6" a="1"/>
  <c r="D167" i="6" s="1"/>
  <c r="A167" i="6"/>
  <c r="B16" i="6"/>
  <c r="D15" i="6" a="1"/>
  <c r="D15" i="6" s="1"/>
  <c r="A15" i="6"/>
  <c r="E15" i="6" a="1"/>
  <c r="E15" i="6" s="1"/>
  <c r="E186" i="6" a="1"/>
  <c r="E186" i="6" s="1"/>
  <c r="D186" i="6" a="1"/>
  <c r="D186" i="6" s="1"/>
  <c r="A186" i="6"/>
  <c r="B73" i="6"/>
  <c r="A72" i="6"/>
  <c r="E72" i="6" a="1"/>
  <c r="E72" i="6" s="1"/>
  <c r="D72" i="6" a="1"/>
  <c r="D72" i="6" s="1"/>
  <c r="B149" i="6"/>
  <c r="D148" i="6" a="1"/>
  <c r="D148" i="6" s="1"/>
  <c r="E148" i="6" a="1"/>
  <c r="E148" i="6" s="1"/>
  <c r="A148" i="6"/>
  <c r="B35" i="6"/>
  <c r="A34" i="6"/>
  <c r="E34" i="6" a="1"/>
  <c r="E34" i="6" s="1"/>
  <c r="D34" i="6" a="1"/>
  <c r="D34" i="6" s="1"/>
  <c r="D91" i="6" a="1"/>
  <c r="D91" i="6" s="1"/>
  <c r="E91" i="6" a="1"/>
  <c r="E91" i="6" s="1"/>
  <c r="A91" i="6"/>
  <c r="B54" i="6"/>
  <c r="E53" i="6" a="1"/>
  <c r="E53" i="6" s="1"/>
  <c r="D53" i="6" a="1"/>
  <c r="D53" i="6" s="1"/>
  <c r="A53" i="6"/>
  <c r="D179" i="8"/>
  <c r="D187" i="8"/>
  <c r="D180" i="8"/>
  <c r="D188" i="8"/>
  <c r="D181" i="8"/>
  <c r="D189" i="8"/>
  <c r="D185" i="8"/>
  <c r="D182" i="8"/>
  <c r="D183" i="8"/>
  <c r="D184" i="8"/>
  <c r="D186" i="8"/>
  <c r="D166" i="8"/>
  <c r="D164" i="8"/>
  <c r="D167" i="8"/>
  <c r="D160" i="8"/>
  <c r="D168" i="8"/>
  <c r="D161" i="8"/>
  <c r="D169" i="8"/>
  <c r="D162" i="8"/>
  <c r="D170" i="8"/>
  <c r="D163" i="8"/>
  <c r="D165" i="8"/>
  <c r="D13" i="8"/>
  <c r="D14" i="8"/>
  <c r="D9" i="8"/>
  <c r="D17" i="8"/>
  <c r="D10" i="8"/>
  <c r="D18" i="8"/>
  <c r="D12" i="8"/>
  <c r="D15" i="8"/>
  <c r="D16" i="8"/>
  <c r="D11" i="8"/>
  <c r="D68" i="8"/>
  <c r="D69" i="8"/>
  <c r="D70" i="8"/>
  <c r="D72" i="8"/>
  <c r="D66" i="8"/>
  <c r="D74" i="8"/>
  <c r="D65" i="8"/>
  <c r="D67" i="8"/>
  <c r="D71" i="8"/>
  <c r="D75" i="8"/>
  <c r="D73" i="8"/>
  <c r="D32" i="8"/>
  <c r="D28" i="8"/>
  <c r="D36" i="8"/>
  <c r="D29" i="8"/>
  <c r="D30" i="8"/>
  <c r="D31" i="8"/>
  <c r="D33" i="8"/>
  <c r="D34" i="8"/>
  <c r="D35" i="8"/>
  <c r="D27" i="8"/>
  <c r="D37" i="8"/>
  <c r="D52" i="8"/>
  <c r="D53" i="8"/>
  <c r="D50" i="8"/>
  <c r="D46" i="8"/>
  <c r="D54" i="8"/>
  <c r="D47" i="8"/>
  <c r="D55" i="8"/>
  <c r="D48" i="8"/>
  <c r="D56" i="8"/>
  <c r="D49" i="8"/>
  <c r="D51" i="8"/>
  <c r="D106" i="8"/>
  <c r="D107" i="8"/>
  <c r="D108" i="8"/>
  <c r="D110" i="8"/>
  <c r="D104" i="8"/>
  <c r="D112" i="8"/>
  <c r="D103" i="8"/>
  <c r="D105" i="8"/>
  <c r="D109" i="8"/>
  <c r="D111" i="8"/>
  <c r="D113" i="8"/>
  <c r="D146" i="8"/>
  <c r="D147" i="8"/>
  <c r="D142" i="8"/>
  <c r="D150" i="8"/>
  <c r="D143" i="8"/>
  <c r="D151" i="8"/>
  <c r="D141" i="8"/>
  <c r="D144" i="8"/>
  <c r="D145" i="8"/>
  <c r="D148" i="8"/>
  <c r="D149" i="8"/>
  <c r="D123" i="8"/>
  <c r="D131" i="8"/>
  <c r="D124" i="8"/>
  <c r="D132" i="8"/>
  <c r="D125" i="8"/>
  <c r="D126" i="8"/>
  <c r="D127" i="8"/>
  <c r="D128" i="8"/>
  <c r="D122" i="8"/>
  <c r="D130" i="8"/>
  <c r="D129" i="8"/>
  <c r="D84" i="8"/>
  <c r="D92" i="8"/>
  <c r="D85" i="8"/>
  <c r="D93" i="8"/>
  <c r="D86" i="8"/>
  <c r="D94" i="8"/>
  <c r="D88" i="8"/>
  <c r="D91" i="8"/>
  <c r="D89" i="8"/>
  <c r="D87" i="8"/>
  <c r="D90" i="8"/>
  <c r="C16" i="6"/>
  <c r="C187" i="6"/>
  <c r="C35" i="6"/>
  <c r="C54" i="6"/>
  <c r="C73" i="6"/>
  <c r="C92" i="6"/>
  <c r="C111" i="6"/>
  <c r="C130" i="6"/>
  <c r="C149" i="6"/>
  <c r="C168" i="6"/>
  <c r="B17" i="6"/>
  <c r="B111" i="6"/>
  <c r="B187" i="6"/>
  <c r="B130" i="6"/>
  <c r="B92" i="6"/>
  <c r="D92" i="6" l="1" a="1"/>
  <c r="D92" i="6" s="1"/>
  <c r="E92" i="6" a="1"/>
  <c r="E92" i="6" s="1"/>
  <c r="A92" i="6"/>
  <c r="B169" i="6"/>
  <c r="E168" i="6" a="1"/>
  <c r="E168" i="6" s="1"/>
  <c r="D168" i="6" a="1"/>
  <c r="D168" i="6" s="1"/>
  <c r="A168" i="6"/>
  <c r="E187" i="6" a="1"/>
  <c r="E187" i="6" s="1"/>
  <c r="D187" i="6" a="1"/>
  <c r="D187" i="6" s="1"/>
  <c r="A187" i="6"/>
  <c r="B36" i="6"/>
  <c r="A35" i="6"/>
  <c r="D35" i="6" a="1"/>
  <c r="D35" i="6" s="1"/>
  <c r="E35" i="6" a="1"/>
  <c r="E35" i="6" s="1"/>
  <c r="B74" i="6"/>
  <c r="E73" i="6" a="1"/>
  <c r="E73" i="6" s="1"/>
  <c r="D73" i="6" a="1"/>
  <c r="D73" i="6" s="1"/>
  <c r="A73" i="6"/>
  <c r="B18" i="6"/>
  <c r="D130" i="6" a="1"/>
  <c r="D130" i="6" s="1"/>
  <c r="E130" i="6" a="1"/>
  <c r="E130" i="6" s="1"/>
  <c r="A130" i="6"/>
  <c r="E111" i="6" a="1"/>
  <c r="E111" i="6" s="1"/>
  <c r="D111" i="6" a="1"/>
  <c r="D111" i="6" s="1"/>
  <c r="A111" i="6"/>
  <c r="B55" i="6"/>
  <c r="A54" i="6"/>
  <c r="E54" i="6" a="1"/>
  <c r="E54" i="6" s="1"/>
  <c r="D54" i="6" a="1"/>
  <c r="D54" i="6" s="1"/>
  <c r="A16" i="6"/>
  <c r="D16" i="6" a="1"/>
  <c r="D16" i="6" s="1"/>
  <c r="E16" i="6" a="1"/>
  <c r="E16" i="6" s="1"/>
  <c r="B150" i="6"/>
  <c r="D149" i="6" a="1"/>
  <c r="D149" i="6" s="1"/>
  <c r="E149" i="6" a="1"/>
  <c r="E149" i="6" s="1"/>
  <c r="A149" i="6"/>
  <c r="C55" i="6"/>
  <c r="C36" i="6"/>
  <c r="C37" i="6" s="1"/>
  <c r="C74" i="6"/>
  <c r="C188" i="6"/>
  <c r="C93" i="6"/>
  <c r="C112" i="6"/>
  <c r="C131" i="6"/>
  <c r="C169" i="6"/>
  <c r="C150" i="6"/>
  <c r="C17" i="6"/>
  <c r="E17" i="6" s="1" a="1"/>
  <c r="E17" i="6" s="1"/>
  <c r="B93" i="6"/>
  <c r="B131" i="6"/>
  <c r="B188" i="6"/>
  <c r="B112" i="6"/>
  <c r="C56" i="6"/>
  <c r="B56" i="6" l="1"/>
  <c r="E55" i="6" a="1"/>
  <c r="E55" i="6" s="1"/>
  <c r="D55" i="6" a="1"/>
  <c r="D55" i="6" s="1"/>
  <c r="A55" i="6"/>
  <c r="A17" i="6"/>
  <c r="D17" i="6" a="1"/>
  <c r="D17" i="6" s="1"/>
  <c r="B75" i="6"/>
  <c r="D74" i="6" a="1"/>
  <c r="D74" i="6" s="1"/>
  <c r="E74" i="6" a="1"/>
  <c r="E74" i="6" s="1"/>
  <c r="A74" i="6"/>
  <c r="D112" i="6" a="1"/>
  <c r="D112" i="6" s="1"/>
  <c r="E112" i="6" a="1"/>
  <c r="E112" i="6" s="1"/>
  <c r="A112" i="6"/>
  <c r="B19" i="6"/>
  <c r="E188" i="6" a="1"/>
  <c r="E188" i="6" s="1"/>
  <c r="D188" i="6" a="1"/>
  <c r="D188" i="6" s="1"/>
  <c r="A188" i="6"/>
  <c r="B151" i="6"/>
  <c r="D150" i="6" a="1"/>
  <c r="D150" i="6" s="1"/>
  <c r="E150" i="6" a="1"/>
  <c r="E150" i="6" s="1"/>
  <c r="A150" i="6"/>
  <c r="E131" i="6" a="1"/>
  <c r="E131" i="6" s="1"/>
  <c r="D131" i="6" a="1"/>
  <c r="D131" i="6" s="1"/>
  <c r="A131" i="6"/>
  <c r="B37" i="6"/>
  <c r="E36" i="6" a="1"/>
  <c r="E36" i="6" s="1"/>
  <c r="D36" i="6" a="1"/>
  <c r="D36" i="6" s="1"/>
  <c r="A36" i="6"/>
  <c r="D93" i="6" a="1"/>
  <c r="D93" i="6" s="1"/>
  <c r="E93" i="6" a="1"/>
  <c r="E93" i="6" s="1"/>
  <c r="A93" i="6"/>
  <c r="B170" i="6"/>
  <c r="D169" i="6" a="1"/>
  <c r="D169" i="6" s="1"/>
  <c r="E169" i="6" a="1"/>
  <c r="E169" i="6" s="1"/>
  <c r="A169" i="6"/>
  <c r="J52" i="10"/>
  <c r="K52" i="10" s="1"/>
  <c r="J168" i="10"/>
  <c r="K168" i="10" s="1"/>
  <c r="J49" i="10"/>
  <c r="K49" i="10" s="1"/>
  <c r="J15" i="10"/>
  <c r="K15" i="10" s="1"/>
  <c r="J104" i="10"/>
  <c r="K104" i="10" s="1"/>
  <c r="J87" i="10"/>
  <c r="K87" i="10" s="1"/>
  <c r="J90" i="10"/>
  <c r="K90" i="10" s="1"/>
  <c r="J184" i="10"/>
  <c r="K184" i="10" s="1"/>
  <c r="J109" i="10"/>
  <c r="K109" i="10" s="1"/>
  <c r="J34" i="10"/>
  <c r="K34" i="10" s="1"/>
  <c r="J125" i="10"/>
  <c r="K125" i="10" s="1"/>
  <c r="J27" i="10"/>
  <c r="K27" i="10" s="1"/>
  <c r="J180" i="10"/>
  <c r="K180" i="10" s="1"/>
  <c r="J181" i="10"/>
  <c r="K181" i="10" s="1"/>
  <c r="J54" i="10"/>
  <c r="K54" i="10" s="1"/>
  <c r="J147" i="10"/>
  <c r="K147" i="10" s="1"/>
  <c r="J120" i="10"/>
  <c r="K120" i="10" s="1"/>
  <c r="J123" i="10"/>
  <c r="K123" i="10" s="1"/>
  <c r="J179" i="10"/>
  <c r="K179" i="10" s="1"/>
  <c r="J161" i="10"/>
  <c r="K161" i="10" s="1"/>
  <c r="J183" i="10"/>
  <c r="K183" i="10" s="1"/>
  <c r="J126" i="10"/>
  <c r="K126" i="10" s="1"/>
  <c r="J159" i="10"/>
  <c r="K159" i="10" s="1"/>
  <c r="J128" i="10"/>
  <c r="K128" i="10" s="1"/>
  <c r="J144" i="10"/>
  <c r="K144" i="10" s="1"/>
  <c r="J31" i="10"/>
  <c r="K31" i="10" s="1"/>
  <c r="J122" i="10"/>
  <c r="K122" i="10" s="1"/>
  <c r="J101" i="10"/>
  <c r="K101" i="10" s="1"/>
  <c r="J182" i="10"/>
  <c r="K182" i="10" s="1"/>
  <c r="J145" i="10"/>
  <c r="K145" i="10" s="1"/>
  <c r="J91" i="10"/>
  <c r="K91" i="10" s="1"/>
  <c r="J44" i="10"/>
  <c r="K44" i="10" s="1"/>
  <c r="J139" i="10"/>
  <c r="K139" i="10" s="1"/>
  <c r="J53" i="10"/>
  <c r="K53" i="10" s="1"/>
  <c r="J51" i="10"/>
  <c r="K51" i="10" s="1"/>
  <c r="J85" i="10"/>
  <c r="K85" i="10" s="1"/>
  <c r="J163" i="10"/>
  <c r="K163" i="10" s="1"/>
  <c r="J14" i="10"/>
  <c r="K14" i="10" s="1"/>
  <c r="J47" i="10"/>
  <c r="K47" i="10" s="1"/>
  <c r="J67" i="10"/>
  <c r="K67" i="10" s="1"/>
  <c r="J149" i="10"/>
  <c r="K149" i="10" s="1"/>
  <c r="J186" i="10"/>
  <c r="K186" i="10" s="1"/>
  <c r="J142" i="10"/>
  <c r="K142" i="10" s="1"/>
  <c r="J64" i="10"/>
  <c r="K64" i="10" s="1"/>
  <c r="J108" i="10"/>
  <c r="K108" i="10" s="1"/>
  <c r="J8" i="10"/>
  <c r="K8" i="10" s="1"/>
  <c r="J70" i="10"/>
  <c r="K70" i="10" s="1"/>
  <c r="J121" i="10"/>
  <c r="K121" i="10" s="1"/>
  <c r="J102" i="10"/>
  <c r="K102" i="10" s="1"/>
  <c r="J63" i="10"/>
  <c r="K63" i="10" s="1"/>
  <c r="J12" i="10"/>
  <c r="K12" i="10" s="1"/>
  <c r="J127" i="10"/>
  <c r="K127" i="10" s="1"/>
  <c r="J88" i="10"/>
  <c r="K88" i="10" s="1"/>
  <c r="J13" i="10"/>
  <c r="K13" i="10" s="1"/>
  <c r="J177" i="10"/>
  <c r="K177" i="10" s="1"/>
  <c r="J7" i="10"/>
  <c r="K7" i="10" s="1"/>
  <c r="J106" i="10"/>
  <c r="K106" i="10" s="1"/>
  <c r="J86" i="10"/>
  <c r="K86" i="10" s="1"/>
  <c r="J68" i="10"/>
  <c r="K68" i="10" s="1"/>
  <c r="J71" i="10"/>
  <c r="K71" i="10" s="1"/>
  <c r="J82" i="10"/>
  <c r="K82" i="10" s="1"/>
  <c r="J45" i="10"/>
  <c r="K45" i="10" s="1"/>
  <c r="J46" i="10"/>
  <c r="K46" i="10" s="1"/>
  <c r="J146" i="10"/>
  <c r="K146" i="10" s="1"/>
  <c r="J158" i="10"/>
  <c r="K158" i="10" s="1"/>
  <c r="J50" i="10"/>
  <c r="K50" i="10" s="1"/>
  <c r="J84" i="10"/>
  <c r="K84" i="10" s="1"/>
  <c r="J83" i="10"/>
  <c r="K83" i="10" s="1"/>
  <c r="J141" i="10"/>
  <c r="K141" i="10" s="1"/>
  <c r="J185" i="10"/>
  <c r="K185" i="10" s="1"/>
  <c r="J167" i="10"/>
  <c r="K167" i="10" s="1"/>
  <c r="J107" i="10"/>
  <c r="K107" i="10" s="1"/>
  <c r="J143" i="10"/>
  <c r="K143" i="10" s="1"/>
  <c r="J160" i="10"/>
  <c r="K160" i="10" s="1"/>
  <c r="J105" i="10"/>
  <c r="K105" i="10" s="1"/>
  <c r="J33" i="10"/>
  <c r="K33" i="10" s="1"/>
  <c r="J111" i="10"/>
  <c r="K111" i="10" s="1"/>
  <c r="J10" i="10"/>
  <c r="K10" i="10" s="1"/>
  <c r="J187" i="10"/>
  <c r="K187" i="10" s="1"/>
  <c r="J72" i="10"/>
  <c r="K72" i="10" s="1"/>
  <c r="J35" i="10"/>
  <c r="K35" i="10" s="1"/>
  <c r="J65" i="10"/>
  <c r="K65" i="10" s="1"/>
  <c r="J73" i="10"/>
  <c r="K73" i="10" s="1"/>
  <c r="J89" i="10"/>
  <c r="K89" i="10" s="1"/>
  <c r="J16" i="10"/>
  <c r="K16" i="10" s="1"/>
  <c r="J30" i="10"/>
  <c r="K30" i="10" s="1"/>
  <c r="J162" i="10"/>
  <c r="K162" i="10" s="1"/>
  <c r="J92" i="10"/>
  <c r="K92" i="10" s="1"/>
  <c r="J178" i="10"/>
  <c r="K178" i="10" s="1"/>
  <c r="J32" i="10"/>
  <c r="K32" i="10" s="1"/>
  <c r="J26" i="10"/>
  <c r="K26" i="10" s="1"/>
  <c r="J124" i="10"/>
  <c r="K124" i="10" s="1"/>
  <c r="J66" i="10"/>
  <c r="K66" i="10" s="1"/>
  <c r="J129" i="10"/>
  <c r="K129" i="10" s="1"/>
  <c r="J165" i="10"/>
  <c r="K165" i="10" s="1"/>
  <c r="J11" i="10"/>
  <c r="K11" i="10" s="1"/>
  <c r="J110" i="10"/>
  <c r="K110" i="10" s="1"/>
  <c r="J140" i="10"/>
  <c r="K140" i="10" s="1"/>
  <c r="J166" i="10"/>
  <c r="K166" i="10" s="1"/>
  <c r="J69" i="10"/>
  <c r="K69" i="10" s="1"/>
  <c r="J130" i="10"/>
  <c r="K130" i="10" s="1"/>
  <c r="J25" i="10"/>
  <c r="K25" i="10" s="1"/>
  <c r="J48" i="10"/>
  <c r="K48" i="10" s="1"/>
  <c r="J164" i="10"/>
  <c r="K164" i="10" s="1"/>
  <c r="J148" i="10"/>
  <c r="K148" i="10" s="1"/>
  <c r="J9" i="10"/>
  <c r="K9" i="10" s="1"/>
  <c r="J28" i="10"/>
  <c r="K28" i="10" s="1"/>
  <c r="J29" i="10"/>
  <c r="K29" i="10" s="1"/>
  <c r="J103" i="10"/>
  <c r="K103" i="10" s="1"/>
  <c r="C75" i="6"/>
  <c r="C189" i="6"/>
  <c r="C94" i="6"/>
  <c r="C113" i="6"/>
  <c r="C18" i="6"/>
  <c r="A18" i="6" s="1"/>
  <c r="C132" i="6"/>
  <c r="C170" i="6"/>
  <c r="C151" i="6"/>
  <c r="B189" i="6"/>
  <c r="B132" i="6"/>
  <c r="B94" i="6"/>
  <c r="B113" i="6"/>
  <c r="C76" i="6"/>
  <c r="C57" i="6"/>
  <c r="C38" i="6"/>
  <c r="D18" i="6" l="1" a="1"/>
  <c r="D18" i="6" s="1"/>
  <c r="E18" i="6" a="1"/>
  <c r="E18" i="6" s="1"/>
  <c r="D113" i="6" a="1"/>
  <c r="D113" i="6" s="1"/>
  <c r="E113" i="6" a="1"/>
  <c r="E113" i="6" s="1"/>
  <c r="A113" i="6"/>
  <c r="D94" i="6" a="1"/>
  <c r="D94" i="6" s="1"/>
  <c r="E94" i="6" a="1"/>
  <c r="E94" i="6" s="1"/>
  <c r="A94" i="6"/>
  <c r="B76" i="6"/>
  <c r="D75" i="6" a="1"/>
  <c r="D75" i="6" s="1"/>
  <c r="E75" i="6" a="1"/>
  <c r="E75" i="6" s="1"/>
  <c r="A75" i="6"/>
  <c r="B57" i="6"/>
  <c r="D56" i="6" a="1"/>
  <c r="D56" i="6" s="1"/>
  <c r="E56" i="6" a="1"/>
  <c r="E56" i="6" s="1"/>
  <c r="A56" i="6"/>
  <c r="B20" i="6"/>
  <c r="D189" i="6" a="1"/>
  <c r="D189" i="6" s="1"/>
  <c r="E189" i="6" a="1"/>
  <c r="E189" i="6" s="1"/>
  <c r="A189" i="6"/>
  <c r="B152" i="6"/>
  <c r="D151" i="6" a="1"/>
  <c r="D151" i="6" s="1"/>
  <c r="E151" i="6" a="1"/>
  <c r="E151" i="6" s="1"/>
  <c r="A151" i="6"/>
  <c r="D132" i="6" a="1"/>
  <c r="D132" i="6" s="1"/>
  <c r="E132" i="6" a="1"/>
  <c r="E132" i="6" s="1"/>
  <c r="A132" i="6"/>
  <c r="B171" i="6"/>
  <c r="D170" i="6" a="1"/>
  <c r="D170" i="6" s="1"/>
  <c r="E170" i="6" a="1"/>
  <c r="E170" i="6" s="1"/>
  <c r="A170" i="6"/>
  <c r="B38" i="6"/>
  <c r="E37" i="6" a="1"/>
  <c r="E37" i="6" s="1"/>
  <c r="D37" i="6" a="1"/>
  <c r="D37" i="6" s="1"/>
  <c r="A37" i="6"/>
  <c r="C152" i="6"/>
  <c r="C171" i="6"/>
  <c r="C95" i="6"/>
  <c r="C114" i="6"/>
  <c r="C133" i="6"/>
  <c r="C190" i="6"/>
  <c r="C19" i="6"/>
  <c r="D19" i="6" s="1" a="1"/>
  <c r="D19" i="6" s="1"/>
  <c r="B114" i="6"/>
  <c r="B95" i="6"/>
  <c r="B133" i="6"/>
  <c r="B190" i="6"/>
  <c r="C77" i="6"/>
  <c r="C58" i="6"/>
  <c r="C39" i="6"/>
  <c r="A19" i="6" l="1"/>
  <c r="B172" i="6"/>
  <c r="E171" i="6" a="1"/>
  <c r="E171" i="6" s="1"/>
  <c r="D171" i="6" a="1"/>
  <c r="D171" i="6" s="1"/>
  <c r="A171" i="6"/>
  <c r="B153" i="6"/>
  <c r="D152" i="6" a="1"/>
  <c r="D152" i="6" s="1"/>
  <c r="E152" i="6" a="1"/>
  <c r="E152" i="6" s="1"/>
  <c r="A152" i="6"/>
  <c r="B77" i="6"/>
  <c r="D76" i="6" a="1"/>
  <c r="D76" i="6" s="1"/>
  <c r="E76" i="6" a="1"/>
  <c r="E76" i="6" s="1"/>
  <c r="A76" i="6"/>
  <c r="B21" i="6"/>
  <c r="B39" i="6"/>
  <c r="A38" i="6"/>
  <c r="E38" i="6" a="1"/>
  <c r="E38" i="6" s="1"/>
  <c r="D38" i="6" a="1"/>
  <c r="D38" i="6" s="1"/>
  <c r="B58" i="6"/>
  <c r="E57" i="6" a="1"/>
  <c r="E57" i="6" s="1"/>
  <c r="D57" i="6" a="1"/>
  <c r="D57" i="6" s="1"/>
  <c r="A57" i="6"/>
  <c r="D114" i="6" a="1"/>
  <c r="D114" i="6" s="1"/>
  <c r="E114" i="6" a="1"/>
  <c r="E114" i="6" s="1"/>
  <c r="A114" i="6"/>
  <c r="D133" i="6" a="1"/>
  <c r="D133" i="6" s="1"/>
  <c r="E133" i="6" a="1"/>
  <c r="E133" i="6" s="1"/>
  <c r="A133" i="6"/>
  <c r="E19" i="6" a="1"/>
  <c r="E19" i="6" s="1"/>
  <c r="E190" i="6" a="1"/>
  <c r="E190" i="6" s="1"/>
  <c r="D190" i="6" a="1"/>
  <c r="D190" i="6" s="1"/>
  <c r="A190" i="6"/>
  <c r="D95" i="6" a="1"/>
  <c r="D95" i="6" s="1"/>
  <c r="E95" i="6" a="1"/>
  <c r="E95" i="6" s="1"/>
  <c r="A95" i="6"/>
  <c r="J6" i="10"/>
  <c r="K6" i="10" s="1"/>
  <c r="C96" i="6"/>
  <c r="C172" i="6"/>
  <c r="C153" i="6"/>
  <c r="C115" i="6"/>
  <c r="C20" i="6"/>
  <c r="A20" i="6" s="1"/>
  <c r="C134" i="6"/>
  <c r="C191" i="6"/>
  <c r="B191" i="6"/>
  <c r="B134" i="6"/>
  <c r="B115" i="6"/>
  <c r="B96" i="6"/>
  <c r="C78" i="6"/>
  <c r="C59" i="6"/>
  <c r="C40" i="6"/>
  <c r="D134" i="6" l="1" a="1"/>
  <c r="D134" i="6" s="1"/>
  <c r="E134" i="6" a="1"/>
  <c r="E134" i="6" s="1"/>
  <c r="A134" i="6"/>
  <c r="B59" i="6"/>
  <c r="E58" i="6" a="1"/>
  <c r="E58" i="6" s="1"/>
  <c r="D58" i="6" a="1"/>
  <c r="D58" i="6" s="1"/>
  <c r="A58" i="6"/>
  <c r="B154" i="6"/>
  <c r="D153" i="6" a="1"/>
  <c r="D153" i="6" s="1"/>
  <c r="E153" i="6" a="1"/>
  <c r="E153" i="6" s="1"/>
  <c r="A153" i="6"/>
  <c r="D96" i="6" a="1"/>
  <c r="D96" i="6" s="1"/>
  <c r="E96" i="6" a="1"/>
  <c r="E96" i="6" s="1"/>
  <c r="A96" i="6"/>
  <c r="D20" i="6" a="1"/>
  <c r="D20" i="6" s="1"/>
  <c r="B78" i="6"/>
  <c r="D77" i="6" a="1"/>
  <c r="D77" i="6" s="1"/>
  <c r="E77" i="6" a="1"/>
  <c r="E77" i="6" s="1"/>
  <c r="A77" i="6"/>
  <c r="E115" i="6" a="1"/>
  <c r="E115" i="6" s="1"/>
  <c r="D115" i="6" a="1"/>
  <c r="D115" i="6" s="1"/>
  <c r="A115" i="6"/>
  <c r="E20" i="6" a="1"/>
  <c r="E20" i="6" s="1"/>
  <c r="E191" i="6" a="1"/>
  <c r="E191" i="6" s="1"/>
  <c r="D191" i="6" a="1"/>
  <c r="D191" i="6" s="1"/>
  <c r="A191" i="6"/>
  <c r="B40" i="6"/>
  <c r="A39" i="6"/>
  <c r="E39" i="6" a="1"/>
  <c r="E39" i="6" s="1"/>
  <c r="D39" i="6" a="1"/>
  <c r="D39" i="6" s="1"/>
  <c r="B22" i="6"/>
  <c r="E21" i="6" a="1"/>
  <c r="E21" i="6" s="1"/>
  <c r="B173" i="6"/>
  <c r="E172" i="6" a="1"/>
  <c r="E172" i="6" s="1"/>
  <c r="D172" i="6" a="1"/>
  <c r="D172" i="6" s="1"/>
  <c r="A172" i="6"/>
  <c r="C192" i="6"/>
  <c r="C97" i="6"/>
  <c r="C116" i="6"/>
  <c r="C154" i="6"/>
  <c r="C173" i="6"/>
  <c r="C135" i="6"/>
  <c r="C21" i="6"/>
  <c r="A21" i="6" s="1"/>
  <c r="B135" i="6"/>
  <c r="B116" i="6"/>
  <c r="B192" i="6"/>
  <c r="B97" i="6"/>
  <c r="C79" i="6"/>
  <c r="C60" i="6"/>
  <c r="C41" i="6"/>
  <c r="D97" i="6" l="1" a="1"/>
  <c r="D97" i="6" s="1"/>
  <c r="E97" i="6" a="1"/>
  <c r="E97" i="6" s="1"/>
  <c r="A97" i="6"/>
  <c r="E192" i="6" a="1"/>
  <c r="E192" i="6" s="1"/>
  <c r="D192" i="6" a="1"/>
  <c r="D192" i="6" s="1"/>
  <c r="A192" i="6"/>
  <c r="B41" i="6"/>
  <c r="E40" i="6" a="1"/>
  <c r="E40" i="6" s="1"/>
  <c r="D40" i="6" a="1"/>
  <c r="D40" i="6" s="1"/>
  <c r="A40" i="6"/>
  <c r="D116" i="6" a="1"/>
  <c r="D116" i="6" s="1"/>
  <c r="E116" i="6" a="1"/>
  <c r="E116" i="6" s="1"/>
  <c r="A116" i="6"/>
  <c r="D21" i="6" a="1"/>
  <c r="D21" i="6" s="1"/>
  <c r="E135" i="6" a="1"/>
  <c r="E135" i="6" s="1"/>
  <c r="D135" i="6" a="1"/>
  <c r="D135" i="6" s="1"/>
  <c r="A135" i="6"/>
  <c r="B23" i="6"/>
  <c r="B60" i="6"/>
  <c r="A59" i="6"/>
  <c r="E59" i="6" a="1"/>
  <c r="E59" i="6" s="1"/>
  <c r="D59" i="6" a="1"/>
  <c r="D59" i="6" s="1"/>
  <c r="B174" i="6"/>
  <c r="D173" i="6" a="1"/>
  <c r="D173" i="6" s="1"/>
  <c r="E173" i="6" a="1"/>
  <c r="E173" i="6" s="1"/>
  <c r="A173" i="6"/>
  <c r="B79" i="6"/>
  <c r="D78" i="6" a="1"/>
  <c r="D78" i="6" s="1"/>
  <c r="E78" i="6" a="1"/>
  <c r="E78" i="6" s="1"/>
  <c r="A78" i="6"/>
  <c r="B155" i="6"/>
  <c r="D154" i="6" a="1"/>
  <c r="D154" i="6" s="1"/>
  <c r="E154" i="6" a="1"/>
  <c r="E154" i="6" s="1"/>
  <c r="A154" i="6"/>
  <c r="C136" i="6"/>
  <c r="C193" i="6"/>
  <c r="C22" i="6"/>
  <c r="E22" i="6" s="1" a="1"/>
  <c r="E22" i="6" s="1"/>
  <c r="C98" i="6"/>
  <c r="C117" i="6"/>
  <c r="C174" i="6"/>
  <c r="C155" i="6"/>
  <c r="B193" i="6"/>
  <c r="B117" i="6"/>
  <c r="B98" i="6"/>
  <c r="B136" i="6"/>
  <c r="C80" i="6"/>
  <c r="C61" i="6"/>
  <c r="C42" i="6"/>
  <c r="D22" i="6" l="1" a="1"/>
  <c r="D22" i="6" s="1"/>
  <c r="D136" i="6" a="1"/>
  <c r="D136" i="6" s="1"/>
  <c r="E136" i="6" a="1"/>
  <c r="E136" i="6" s="1"/>
  <c r="A136" i="6"/>
  <c r="A22" i="6"/>
  <c r="B42" i="6"/>
  <c r="A41" i="6"/>
  <c r="E41" i="6" a="1"/>
  <c r="E41" i="6" s="1"/>
  <c r="D41" i="6" a="1"/>
  <c r="D41" i="6" s="1"/>
  <c r="D98" i="6" a="1"/>
  <c r="D98" i="6" s="1"/>
  <c r="E98" i="6" a="1"/>
  <c r="E98" i="6" s="1"/>
  <c r="A98" i="6"/>
  <c r="D117" i="6" a="1"/>
  <c r="D117" i="6" s="1"/>
  <c r="E117" i="6" a="1"/>
  <c r="E117" i="6" s="1"/>
  <c r="A117" i="6"/>
  <c r="D193" i="6" a="1"/>
  <c r="D193" i="6" s="1"/>
  <c r="E193" i="6" a="1"/>
  <c r="E193" i="6" s="1"/>
  <c r="A193" i="6"/>
  <c r="B80" i="6"/>
  <c r="D79" i="6" a="1"/>
  <c r="D79" i="6" s="1"/>
  <c r="E79" i="6" a="1"/>
  <c r="E79" i="6" s="1"/>
  <c r="A79" i="6"/>
  <c r="B61" i="6"/>
  <c r="A60" i="6"/>
  <c r="D60" i="6" a="1"/>
  <c r="D60" i="6" s="1"/>
  <c r="E60" i="6" a="1"/>
  <c r="E60" i="6" s="1"/>
  <c r="B24" i="6"/>
  <c r="E23" i="6" a="1"/>
  <c r="E23" i="6" s="1"/>
  <c r="D23" i="6" a="1"/>
  <c r="D23" i="6" s="1"/>
  <c r="B175" i="6"/>
  <c r="D174" i="6" a="1"/>
  <c r="D174" i="6" s="1"/>
  <c r="E174" i="6" a="1"/>
  <c r="E174" i="6" s="1"/>
  <c r="A174" i="6"/>
  <c r="B156" i="6"/>
  <c r="D155" i="6" a="1"/>
  <c r="D155" i="6" s="1"/>
  <c r="E155" i="6" a="1"/>
  <c r="E155" i="6" s="1"/>
  <c r="A155" i="6"/>
  <c r="C118" i="6"/>
  <c r="C156" i="6"/>
  <c r="C175" i="6"/>
  <c r="C137" i="6"/>
  <c r="C23" i="6"/>
  <c r="A23" i="6" s="1"/>
  <c r="C194" i="6"/>
  <c r="C99" i="6"/>
  <c r="B118" i="6"/>
  <c r="B99" i="6"/>
  <c r="B194" i="6"/>
  <c r="B137" i="6"/>
  <c r="C81" i="6"/>
  <c r="C62" i="6"/>
  <c r="C43" i="6"/>
  <c r="B62" i="6" l="1"/>
  <c r="E61" i="6" a="1"/>
  <c r="E61" i="6" s="1"/>
  <c r="D61" i="6" a="1"/>
  <c r="D61" i="6" s="1"/>
  <c r="A61" i="6"/>
  <c r="B43" i="6"/>
  <c r="A42" i="6"/>
  <c r="D42" i="6" a="1"/>
  <c r="D42" i="6" s="1"/>
  <c r="E42" i="6" a="1"/>
  <c r="E42" i="6" s="1"/>
  <c r="D99" i="6" a="1"/>
  <c r="D99" i="6" s="1"/>
  <c r="E99" i="6" a="1"/>
  <c r="E99" i="6" s="1"/>
  <c r="A99" i="6"/>
  <c r="B176" i="6"/>
  <c r="E175" i="6" a="1"/>
  <c r="E175" i="6" s="1"/>
  <c r="D175" i="6" a="1"/>
  <c r="D175" i="6" s="1"/>
  <c r="A175" i="6"/>
  <c r="D118" i="6" a="1"/>
  <c r="D118" i="6" s="1"/>
  <c r="E118" i="6" a="1"/>
  <c r="E118" i="6" s="1"/>
  <c r="A118" i="6"/>
  <c r="E24" i="6" a="1"/>
  <c r="E24" i="6" s="1"/>
  <c r="D24" i="6" a="1"/>
  <c r="D24" i="6" s="1"/>
  <c r="B81" i="6"/>
  <c r="D80" i="6" a="1"/>
  <c r="D80" i="6" s="1"/>
  <c r="E80" i="6" a="1"/>
  <c r="E80" i="6" s="1"/>
  <c r="A80" i="6"/>
  <c r="D137" i="6" a="1"/>
  <c r="D137" i="6" s="1"/>
  <c r="E137" i="6" a="1"/>
  <c r="E137" i="6" s="1"/>
  <c r="A137" i="6"/>
  <c r="E194" i="6" a="1"/>
  <c r="E194" i="6" s="1"/>
  <c r="D194" i="6" a="1"/>
  <c r="D194" i="6" s="1"/>
  <c r="A194" i="6"/>
  <c r="B157" i="6"/>
  <c r="D156" i="6" a="1"/>
  <c r="D156" i="6" s="1"/>
  <c r="E156" i="6" a="1"/>
  <c r="E156" i="6" s="1"/>
  <c r="A156" i="6"/>
  <c r="C100" i="6"/>
  <c r="C138" i="6"/>
  <c r="C176" i="6"/>
  <c r="C157" i="6"/>
  <c r="C195" i="6"/>
  <c r="C24" i="6"/>
  <c r="A24" i="6" s="1"/>
  <c r="C119" i="6"/>
  <c r="B100" i="6"/>
  <c r="B138" i="6"/>
  <c r="B119" i="6"/>
  <c r="B195" i="6"/>
  <c r="A43" i="6" l="1"/>
  <c r="E43" i="6" a="1"/>
  <c r="E43" i="6" s="1"/>
  <c r="D43" i="6" a="1"/>
  <c r="D43" i="6" s="1"/>
  <c r="E119" i="6" a="1"/>
  <c r="E119" i="6" s="1"/>
  <c r="D119" i="6" a="1"/>
  <c r="D119" i="6" s="1"/>
  <c r="A119" i="6"/>
  <c r="E176" i="6" a="1"/>
  <c r="E176" i="6" s="1"/>
  <c r="D176" i="6" a="1"/>
  <c r="D176" i="6" s="1"/>
  <c r="A176" i="6"/>
  <c r="E195" i="6" a="1"/>
  <c r="E195" i="6" s="1"/>
  <c r="D195" i="6" a="1"/>
  <c r="D195" i="6" s="1"/>
  <c r="C23" i="11" s="1"/>
  <c r="A195" i="6"/>
  <c r="C25" i="11"/>
  <c r="D25" i="11"/>
  <c r="C29" i="11"/>
  <c r="D26" i="11"/>
  <c r="D31" i="11"/>
  <c r="C26" i="11"/>
  <c r="D29" i="11"/>
  <c r="D27" i="11"/>
  <c r="C30" i="11"/>
  <c r="C31" i="11"/>
  <c r="C28" i="11"/>
  <c r="D28" i="11"/>
  <c r="C24" i="11"/>
  <c r="D30" i="11"/>
  <c r="D32" i="11"/>
  <c r="C27" i="11"/>
  <c r="D138" i="6" a="1"/>
  <c r="D138" i="6" s="1"/>
  <c r="E138" i="6" a="1"/>
  <c r="E138" i="6" s="1"/>
  <c r="A138" i="6"/>
  <c r="D157" i="6" a="1"/>
  <c r="D157" i="6" s="1"/>
  <c r="E157" i="6" a="1"/>
  <c r="E157" i="6" s="1"/>
  <c r="A157" i="6"/>
  <c r="D100" i="6" a="1"/>
  <c r="D100" i="6" s="1"/>
  <c r="E100" i="6" a="1"/>
  <c r="E100" i="6" s="1"/>
  <c r="A100" i="6"/>
  <c r="D81" i="6" a="1"/>
  <c r="D81" i="6" s="1"/>
  <c r="E81" i="6" a="1"/>
  <c r="E81" i="6" s="1"/>
  <c r="A81" i="6"/>
  <c r="D24" i="11"/>
  <c r="C32" i="11"/>
  <c r="A62" i="6"/>
  <c r="E62" i="6" a="1"/>
  <c r="E62" i="6" s="1"/>
  <c r="D62" i="6" a="1"/>
  <c r="D62" i="6" s="1"/>
  <c r="D23" i="11"/>
  <c r="L26" i="12" l="1"/>
  <c r="L31" i="12"/>
  <c r="L30" i="12"/>
  <c r="L29" i="12"/>
  <c r="L27" i="12"/>
  <c r="L35" i="12"/>
  <c r="L32" i="12"/>
  <c r="L28" i="12"/>
  <c r="L33" i="12"/>
  <c r="L34" i="12"/>
  <c r="A3" i="8"/>
  <c r="A4" i="10"/>
  <c r="D38" i="8"/>
  <c r="D76" i="8"/>
  <c r="D114" i="8"/>
  <c r="D95" i="8"/>
  <c r="D57" i="8"/>
  <c r="D190" i="8"/>
  <c r="D133" i="8"/>
  <c r="D171" i="8"/>
  <c r="D152" i="8"/>
  <c r="J17" i="10" l="1"/>
  <c r="K17" i="10" s="1"/>
  <c r="J188" i="10"/>
  <c r="K188" i="10" s="1"/>
  <c r="J169" i="10"/>
  <c r="K169" i="10" s="1"/>
  <c r="J150" i="10"/>
  <c r="K150" i="10" s="1"/>
  <c r="J131" i="10"/>
  <c r="K131" i="10" s="1"/>
  <c r="J112" i="10"/>
  <c r="K112" i="10" s="1"/>
  <c r="J93" i="10"/>
  <c r="K93" i="10" s="1"/>
  <c r="J74" i="10"/>
  <c r="K74" i="10" s="1"/>
  <c r="J55" i="10"/>
  <c r="K55" i="10" s="1"/>
  <c r="J36" i="10"/>
  <c r="K36" i="10" s="1"/>
  <c r="F96" i="8" l="1"/>
  <c r="F58" i="8"/>
  <c r="G153" i="8"/>
  <c r="G96" i="8"/>
  <c r="G58" i="8"/>
  <c r="F135" i="8"/>
  <c r="F192" i="8"/>
  <c r="G192" i="8"/>
  <c r="F78" i="8"/>
  <c r="F116" i="8"/>
  <c r="G193" i="8"/>
  <c r="G195" i="8"/>
  <c r="G135" i="8"/>
  <c r="G97" i="8"/>
  <c r="E193" i="8"/>
  <c r="F194" i="8"/>
  <c r="G115" i="8"/>
  <c r="F154" i="8"/>
  <c r="G191" i="8"/>
  <c r="F191" i="8"/>
  <c r="G40" i="8"/>
  <c r="G39" i="8"/>
  <c r="F173" i="8"/>
  <c r="F20" i="8"/>
  <c r="F97" i="8"/>
  <c r="G20" i="8"/>
  <c r="G173" i="8"/>
  <c r="F193" i="8"/>
  <c r="F77" i="8"/>
  <c r="G154" i="8"/>
  <c r="G134" i="8"/>
  <c r="E195" i="8"/>
  <c r="F195" i="8"/>
  <c r="F39" i="8"/>
  <c r="E194" i="8"/>
  <c r="D195" i="8"/>
  <c r="H194" i="8"/>
  <c r="G77" i="8"/>
  <c r="F40" i="8"/>
  <c r="F115" i="8"/>
  <c r="H193" i="8"/>
  <c r="G172" i="8"/>
  <c r="F153" i="8"/>
  <c r="F134" i="8"/>
  <c r="G78" i="8"/>
  <c r="G59" i="8"/>
  <c r="D194" i="8"/>
  <c r="H195" i="8"/>
  <c r="G116" i="8"/>
  <c r="G194" i="8"/>
  <c r="F172" i="8"/>
  <c r="F59" i="8"/>
  <c r="H153" i="8"/>
  <c r="H192" i="8"/>
  <c r="H59" i="8"/>
  <c r="H116" i="8"/>
  <c r="H173" i="8"/>
  <c r="H40" i="8"/>
  <c r="H77" i="8"/>
  <c r="H134" i="8"/>
  <c r="H115" i="8"/>
  <c r="H135" i="8"/>
  <c r="H39" i="8"/>
  <c r="E115" i="8"/>
  <c r="H191" i="8"/>
  <c r="H172" i="8"/>
  <c r="H58" i="8"/>
  <c r="H78" i="8"/>
  <c r="E154" i="8"/>
  <c r="E191" i="8"/>
  <c r="E39" i="8"/>
  <c r="E116" i="8"/>
  <c r="H154" i="8"/>
  <c r="E78" i="8"/>
  <c r="E192" i="8"/>
  <c r="E40" i="8"/>
  <c r="E77" i="8"/>
  <c r="E153" i="8"/>
  <c r="H96" i="8"/>
  <c r="H97" i="8"/>
  <c r="E135" i="8"/>
  <c r="E173" i="8"/>
  <c r="E59" i="8"/>
  <c r="E172" i="8"/>
  <c r="E134" i="8"/>
  <c r="E21" i="8"/>
  <c r="E20" i="8"/>
  <c r="E58" i="8"/>
  <c r="E97" i="8"/>
  <c r="G21" i="8"/>
  <c r="E96" i="8"/>
  <c r="H20" i="8"/>
  <c r="F21" i="8"/>
  <c r="H21" i="8"/>
  <c r="F175" i="8"/>
  <c r="H139" i="8"/>
  <c r="F25" i="8"/>
  <c r="H63" i="8"/>
  <c r="G25" i="8"/>
  <c r="E26" i="8"/>
  <c r="F101" i="8"/>
  <c r="F158" i="8"/>
  <c r="G158" i="8"/>
  <c r="F60" i="8"/>
  <c r="E61" i="8"/>
  <c r="H155" i="8"/>
  <c r="E137" i="8"/>
  <c r="E81" i="8"/>
  <c r="E83" i="8"/>
  <c r="G119" i="8"/>
  <c r="H101" i="8"/>
  <c r="F121" i="8"/>
  <c r="E138" i="8"/>
  <c r="H178" i="8"/>
  <c r="H156" i="8"/>
  <c r="H102" i="8"/>
  <c r="F139" i="8"/>
  <c r="F63" i="8"/>
  <c r="E197" i="8"/>
  <c r="F138" i="8"/>
  <c r="H83" i="8"/>
  <c r="E60" i="8"/>
  <c r="F79" i="8"/>
  <c r="D117" i="8"/>
  <c r="G140" i="8"/>
  <c r="F140" i="8"/>
  <c r="E98" i="8"/>
  <c r="H176" i="8"/>
  <c r="H137" i="8"/>
  <c r="E25" i="8"/>
  <c r="G101" i="8"/>
  <c r="G81" i="8"/>
  <c r="E176" i="8"/>
  <c r="G159" i="8"/>
  <c r="F155" i="8"/>
  <c r="E159" i="8"/>
  <c r="E178" i="8"/>
  <c r="F99" i="8"/>
  <c r="E22" i="8"/>
  <c r="F82" i="8"/>
  <c r="H41" i="8"/>
  <c r="G99" i="8"/>
  <c r="G80" i="8"/>
  <c r="E42" i="8"/>
  <c r="H24" i="8"/>
  <c r="D102" i="8"/>
  <c r="D197" i="8"/>
  <c r="G61" i="8"/>
  <c r="D175" i="8"/>
  <c r="F174" i="8"/>
  <c r="H117" i="8"/>
  <c r="F23" i="8"/>
  <c r="G41" i="8"/>
  <c r="H174" i="8"/>
  <c r="F43" i="8"/>
  <c r="E102" i="8"/>
  <c r="F41" i="8"/>
  <c r="G43" i="8"/>
  <c r="G197" i="8"/>
  <c r="G60" i="8"/>
  <c r="F137" i="8"/>
  <c r="D137" i="8"/>
  <c r="H98" i="8"/>
  <c r="H45" i="8"/>
  <c r="H43" i="8"/>
  <c r="G177" i="8"/>
  <c r="H42" i="8"/>
  <c r="G22" i="8"/>
  <c r="G64" i="8"/>
  <c r="E156" i="8"/>
  <c r="F120" i="8"/>
  <c r="H26" i="8"/>
  <c r="H138" i="8"/>
  <c r="G23" i="8"/>
  <c r="F45" i="8"/>
  <c r="H140" i="8"/>
  <c r="E82" i="8"/>
  <c r="E118" i="8"/>
  <c r="F177" i="8"/>
  <c r="E121" i="8"/>
  <c r="G98" i="8"/>
  <c r="D159" i="8"/>
  <c r="H25" i="8"/>
  <c r="E157" i="8"/>
  <c r="F156" i="8"/>
  <c r="E44" i="8"/>
  <c r="F42" i="8"/>
  <c r="H157" i="8"/>
  <c r="D43" i="8"/>
  <c r="F83" i="8"/>
  <c r="F196" i="8"/>
  <c r="E80" i="8"/>
  <c r="F26" i="8"/>
  <c r="F197" i="8"/>
  <c r="H22" i="8"/>
  <c r="G100" i="8"/>
  <c r="F44" i="8"/>
  <c r="E177" i="8"/>
  <c r="E155" i="8"/>
  <c r="G79" i="8"/>
  <c r="F117" i="8"/>
  <c r="E100" i="8"/>
  <c r="D60" i="8"/>
  <c r="G82" i="8"/>
  <c r="E117" i="8"/>
  <c r="G44" i="8"/>
  <c r="F102" i="8"/>
  <c r="H79" i="8"/>
  <c r="H159" i="8"/>
  <c r="E62" i="8"/>
  <c r="G121" i="8"/>
  <c r="G62" i="8"/>
  <c r="G175" i="8"/>
  <c r="E136" i="8"/>
  <c r="H136" i="8"/>
  <c r="H99" i="8"/>
  <c r="G120" i="8"/>
  <c r="E45" i="8"/>
  <c r="E158" i="8"/>
  <c r="G45" i="8"/>
  <c r="E120" i="8"/>
  <c r="E99" i="8"/>
  <c r="H177" i="8"/>
  <c r="F136" i="8"/>
  <c r="F62" i="8"/>
  <c r="E139" i="8"/>
  <c r="E140" i="8"/>
  <c r="G24" i="8"/>
  <c r="F159" i="8"/>
  <c r="E63" i="8"/>
  <c r="E41" i="8"/>
  <c r="H44" i="8"/>
  <c r="G117" i="8"/>
  <c r="H62" i="8"/>
  <c r="F100" i="8"/>
  <c r="E24" i="8"/>
  <c r="G196" i="8"/>
  <c r="F80" i="8"/>
  <c r="F119" i="8"/>
  <c r="G174" i="8"/>
  <c r="E43" i="8"/>
  <c r="H23" i="8"/>
  <c r="G102" i="8"/>
  <c r="G42" i="8"/>
  <c r="H82" i="8"/>
  <c r="H80" i="8"/>
  <c r="G155" i="8"/>
  <c r="E175" i="8"/>
  <c r="H196" i="8"/>
  <c r="H118" i="8"/>
  <c r="H158" i="8"/>
  <c r="D64" i="8"/>
  <c r="E119" i="8"/>
  <c r="G26" i="8"/>
  <c r="D139" i="8"/>
  <c r="H175" i="8"/>
  <c r="G176" i="8"/>
  <c r="E79" i="8"/>
  <c r="D177" i="8"/>
  <c r="F157" i="8"/>
  <c r="F22" i="8"/>
  <c r="H197" i="8"/>
  <c r="H119" i="8"/>
  <c r="F64" i="8"/>
  <c r="G139" i="8"/>
  <c r="F178" i="8"/>
  <c r="F98" i="8"/>
  <c r="D176" i="8"/>
  <c r="F61" i="8"/>
  <c r="H64" i="8"/>
  <c r="G63" i="8"/>
  <c r="H100" i="8"/>
  <c r="G118" i="8"/>
  <c r="E174" i="8"/>
  <c r="H60" i="8"/>
  <c r="G157" i="8"/>
  <c r="E196" i="8"/>
  <c r="D136" i="8"/>
  <c r="F24" i="8"/>
  <c r="E23" i="8"/>
  <c r="H120" i="8"/>
  <c r="G156" i="8"/>
  <c r="H61" i="8"/>
  <c r="H81" i="8"/>
  <c r="G136" i="8"/>
  <c r="E101" i="8"/>
  <c r="E64" i="8"/>
  <c r="G138" i="8"/>
  <c r="D121" i="8"/>
  <c r="G83" i="8"/>
  <c r="D120" i="8"/>
  <c r="G178" i="8"/>
  <c r="F81" i="8"/>
  <c r="F118" i="8"/>
  <c r="F176" i="8"/>
  <c r="G137" i="8"/>
  <c r="D156" i="8"/>
  <c r="H121" i="8"/>
  <c r="D21" i="10" l="1"/>
  <c r="F21" i="10"/>
  <c r="E21" i="10"/>
  <c r="G21" i="10"/>
  <c r="E173" i="10"/>
  <c r="D173" i="10"/>
  <c r="F173" i="10"/>
  <c r="G173" i="10"/>
  <c r="E157" i="10"/>
  <c r="D157" i="10"/>
  <c r="G157" i="10"/>
  <c r="F157" i="10"/>
  <c r="D62" i="10"/>
  <c r="F62" i="10"/>
  <c r="E62" i="10"/>
  <c r="G62" i="10"/>
  <c r="G195" i="10"/>
  <c r="E195" i="10"/>
  <c r="D195" i="10"/>
  <c r="F195" i="10"/>
  <c r="E18" i="10"/>
  <c r="F23" i="11" s="1"/>
  <c r="F54" i="11" s="1"/>
  <c r="D18" i="10"/>
  <c r="E23" i="11" s="1"/>
  <c r="F18" i="10"/>
  <c r="G23" i="11" s="1"/>
  <c r="G54" i="11" s="1"/>
  <c r="G18" i="10"/>
  <c r="H23" i="11" s="1"/>
  <c r="H54" i="11" s="1"/>
  <c r="F37" i="10"/>
  <c r="G24" i="11" s="1"/>
  <c r="G55" i="11" s="1"/>
  <c r="E37" i="10"/>
  <c r="F24" i="11" s="1"/>
  <c r="F55" i="11" s="1"/>
  <c r="D37" i="10"/>
  <c r="E24" i="11" s="1"/>
  <c r="G37" i="10"/>
  <c r="H24" i="11" s="1"/>
  <c r="H55" i="11" s="1"/>
  <c r="G191" i="10"/>
  <c r="F191" i="10"/>
  <c r="E191" i="10"/>
  <c r="D191" i="10"/>
  <c r="G99" i="10"/>
  <c r="E99" i="10"/>
  <c r="D99" i="10"/>
  <c r="F99" i="10"/>
  <c r="D61" i="10"/>
  <c r="G61" i="10"/>
  <c r="E61" i="10"/>
  <c r="F61" i="10"/>
  <c r="D97" i="10"/>
  <c r="E97" i="10"/>
  <c r="G97" i="10"/>
  <c r="F97" i="10"/>
  <c r="D134" i="10"/>
  <c r="F134" i="10"/>
  <c r="E134" i="10"/>
  <c r="G134" i="10"/>
  <c r="D175" i="10"/>
  <c r="E175" i="10"/>
  <c r="F175" i="10"/>
  <c r="G175" i="10"/>
  <c r="D19" i="10"/>
  <c r="E19" i="10"/>
  <c r="F19" i="10"/>
  <c r="G19" i="10"/>
  <c r="D151" i="10"/>
  <c r="E30" i="11" s="1"/>
  <c r="G151" i="10"/>
  <c r="H30" i="11" s="1"/>
  <c r="H61" i="11" s="1"/>
  <c r="F151" i="10"/>
  <c r="G30" i="11" s="1"/>
  <c r="G61" i="11" s="1"/>
  <c r="E151" i="10"/>
  <c r="F30" i="11" s="1"/>
  <c r="F61" i="11" s="1"/>
  <c r="D189" i="10"/>
  <c r="E32" i="11" s="1"/>
  <c r="E189" i="10"/>
  <c r="F32" i="11" s="1"/>
  <c r="F63" i="11" s="1"/>
  <c r="F189" i="10"/>
  <c r="G32" i="11" s="1"/>
  <c r="G63" i="11" s="1"/>
  <c r="G189" i="10"/>
  <c r="H32" i="11" s="1"/>
  <c r="H63" i="11" s="1"/>
  <c r="D194" i="10"/>
  <c r="F194" i="10"/>
  <c r="E194" i="10"/>
  <c r="G194" i="10"/>
  <c r="D117" i="10"/>
  <c r="F117" i="10"/>
  <c r="E117" i="10"/>
  <c r="G117" i="10"/>
  <c r="E118" i="10"/>
  <c r="F118" i="10"/>
  <c r="D118" i="10"/>
  <c r="G118" i="10"/>
  <c r="D115" i="10"/>
  <c r="F115" i="10"/>
  <c r="E115" i="10"/>
  <c r="G115" i="10"/>
  <c r="D174" i="10"/>
  <c r="F174" i="10"/>
  <c r="G174" i="10"/>
  <c r="E174" i="10"/>
  <c r="D81" i="10"/>
  <c r="E81" i="10"/>
  <c r="F81" i="10"/>
  <c r="G81" i="10"/>
  <c r="D132" i="10"/>
  <c r="E29" i="11" s="1"/>
  <c r="E132" i="10"/>
  <c r="F29" i="11" s="1"/>
  <c r="F60" i="11" s="1"/>
  <c r="F132" i="10"/>
  <c r="G29" i="11" s="1"/>
  <c r="G60" i="11" s="1"/>
  <c r="G132" i="10"/>
  <c r="H29" i="11" s="1"/>
  <c r="H60" i="11" s="1"/>
  <c r="D75" i="10"/>
  <c r="E26" i="11" s="1"/>
  <c r="F75" i="10"/>
  <c r="G26" i="11" s="1"/>
  <c r="G57" i="11" s="1"/>
  <c r="G75" i="10"/>
  <c r="H26" i="11" s="1"/>
  <c r="H57" i="11" s="1"/>
  <c r="E75" i="10"/>
  <c r="F26" i="11" s="1"/>
  <c r="F57" i="11" s="1"/>
  <c r="F152" i="10"/>
  <c r="E152" i="10"/>
  <c r="G152" i="10"/>
  <c r="D152" i="10"/>
  <c r="G22" i="10"/>
  <c r="D22" i="10"/>
  <c r="E22" i="10"/>
  <c r="F22" i="10"/>
  <c r="D119" i="10"/>
  <c r="G119" i="10"/>
  <c r="E119" i="10"/>
  <c r="F119" i="10"/>
  <c r="D100" i="10"/>
  <c r="E100" i="10"/>
  <c r="F100" i="10"/>
  <c r="G100" i="10"/>
  <c r="D79" i="10"/>
  <c r="F79" i="10"/>
  <c r="E79" i="10"/>
  <c r="G79" i="10"/>
  <c r="D24" i="10"/>
  <c r="F24" i="10"/>
  <c r="E24" i="10"/>
  <c r="G24" i="10"/>
  <c r="D170" i="10"/>
  <c r="E31" i="11" s="1"/>
  <c r="F170" i="10"/>
  <c r="G31" i="11" s="1"/>
  <c r="G62" i="11" s="1"/>
  <c r="G170" i="10"/>
  <c r="H31" i="11" s="1"/>
  <c r="H62" i="11" s="1"/>
  <c r="E170" i="10"/>
  <c r="F31" i="11" s="1"/>
  <c r="F62" i="11" s="1"/>
  <c r="D38" i="10"/>
  <c r="E38" i="10"/>
  <c r="G38" i="10"/>
  <c r="F38" i="10"/>
  <c r="D78" i="10"/>
  <c r="F78" i="10"/>
  <c r="G78" i="10"/>
  <c r="E78" i="10"/>
  <c r="D56" i="10"/>
  <c r="E25" i="11" s="1"/>
  <c r="E56" i="10"/>
  <c r="F25" i="11" s="1"/>
  <c r="F56" i="11" s="1"/>
  <c r="G56" i="10"/>
  <c r="H25" i="11" s="1"/>
  <c r="H56" i="11" s="1"/>
  <c r="F56" i="10"/>
  <c r="G25" i="11" s="1"/>
  <c r="G56" i="11" s="1"/>
  <c r="E155" i="10"/>
  <c r="D155" i="10"/>
  <c r="F155" i="10"/>
  <c r="G155" i="10"/>
  <c r="F39" i="10"/>
  <c r="G39" i="10"/>
  <c r="D39" i="10"/>
  <c r="E39" i="10"/>
  <c r="D153" i="10"/>
  <c r="E153" i="10"/>
  <c r="F153" i="10"/>
  <c r="G153" i="10"/>
  <c r="D96" i="10"/>
  <c r="E96" i="10"/>
  <c r="F96" i="10"/>
  <c r="G96" i="10"/>
  <c r="E138" i="10"/>
  <c r="G138" i="10"/>
  <c r="D138" i="10"/>
  <c r="F138" i="10"/>
  <c r="D156" i="10"/>
  <c r="G156" i="10"/>
  <c r="E156" i="10"/>
  <c r="F156" i="10"/>
  <c r="G20" i="10"/>
  <c r="D20" i="10"/>
  <c r="E20" i="10"/>
  <c r="F20" i="10"/>
  <c r="F135" i="10"/>
  <c r="G135" i="10"/>
  <c r="D135" i="10"/>
  <c r="E135" i="10"/>
  <c r="E94" i="10"/>
  <c r="F27" i="11" s="1"/>
  <c r="F58" i="11" s="1"/>
  <c r="D94" i="10"/>
  <c r="E27" i="11" s="1"/>
  <c r="G94" i="10"/>
  <c r="H27" i="11" s="1"/>
  <c r="H58" i="11" s="1"/>
  <c r="F94" i="10"/>
  <c r="G27" i="11" s="1"/>
  <c r="G58" i="11" s="1"/>
  <c r="D57" i="10"/>
  <c r="E57" i="10"/>
  <c r="F57" i="10"/>
  <c r="G57" i="10"/>
  <c r="D190" i="10"/>
  <c r="E190" i="10"/>
  <c r="F190" i="10"/>
  <c r="G190" i="10"/>
  <c r="D192" i="10"/>
  <c r="E192" i="10"/>
  <c r="F192" i="10"/>
  <c r="G192" i="10"/>
  <c r="D172" i="10"/>
  <c r="E172" i="10"/>
  <c r="G172" i="10"/>
  <c r="F172" i="10"/>
  <c r="D77" i="10"/>
  <c r="F77" i="10"/>
  <c r="G77" i="10"/>
  <c r="E77" i="10"/>
  <c r="D137" i="10"/>
  <c r="E137" i="10"/>
  <c r="F137" i="10"/>
  <c r="G137" i="10"/>
  <c r="D43" i="10"/>
  <c r="F43" i="10"/>
  <c r="G43" i="10"/>
  <c r="E43" i="10"/>
  <c r="D60" i="10"/>
  <c r="E60" i="10"/>
  <c r="F60" i="10"/>
  <c r="G60" i="10"/>
  <c r="E98" i="10"/>
  <c r="G98" i="10"/>
  <c r="D98" i="10"/>
  <c r="F98" i="10"/>
  <c r="E42" i="10"/>
  <c r="D42" i="10"/>
  <c r="F42" i="10"/>
  <c r="G42" i="10"/>
  <c r="E116" i="10"/>
  <c r="D116" i="10"/>
  <c r="G116" i="10"/>
  <c r="F116" i="10"/>
  <c r="D154" i="10"/>
  <c r="F154" i="10"/>
  <c r="E154" i="10"/>
  <c r="G154" i="10"/>
  <c r="D23" i="10"/>
  <c r="F23" i="10"/>
  <c r="E23" i="10"/>
  <c r="G23" i="10"/>
  <c r="F58" i="10"/>
  <c r="D58" i="10"/>
  <c r="E58" i="10"/>
  <c r="G58" i="10"/>
  <c r="G171" i="10"/>
  <c r="D171" i="10"/>
  <c r="F171" i="10"/>
  <c r="E171" i="10"/>
  <c r="E76" i="10"/>
  <c r="G76" i="10"/>
  <c r="D76" i="10"/>
  <c r="F76" i="10"/>
  <c r="E41" i="10"/>
  <c r="G41" i="10"/>
  <c r="D41" i="10"/>
  <c r="F41" i="10"/>
  <c r="D80" i="10"/>
  <c r="F80" i="10"/>
  <c r="G80" i="10"/>
  <c r="E80" i="10"/>
  <c r="D176" i="10"/>
  <c r="E176" i="10"/>
  <c r="G176" i="10"/>
  <c r="F176" i="10"/>
  <c r="D136" i="10"/>
  <c r="E136" i="10"/>
  <c r="F136" i="10"/>
  <c r="G136" i="10"/>
  <c r="F59" i="10"/>
  <c r="D59" i="10"/>
  <c r="E59" i="10"/>
  <c r="G59" i="10"/>
  <c r="F95" i="10"/>
  <c r="D95" i="10"/>
  <c r="E95" i="10"/>
  <c r="G95" i="10"/>
  <c r="E133" i="10"/>
  <c r="D133" i="10"/>
  <c r="F133" i="10"/>
  <c r="G133" i="10"/>
  <c r="E114" i="10"/>
  <c r="G114" i="10"/>
  <c r="D114" i="10"/>
  <c r="F114" i="10"/>
  <c r="G40" i="10"/>
  <c r="F40" i="10"/>
  <c r="E40" i="10"/>
  <c r="D40" i="10"/>
  <c r="F113" i="10"/>
  <c r="G28" i="11" s="1"/>
  <c r="G59" i="11" s="1"/>
  <c r="G113" i="10"/>
  <c r="H28" i="11" s="1"/>
  <c r="H59" i="11" s="1"/>
  <c r="D113" i="10"/>
  <c r="E28" i="11" s="1"/>
  <c r="E113" i="10"/>
  <c r="F28" i="11" s="1"/>
  <c r="F59" i="11" s="1"/>
  <c r="D193" i="10"/>
  <c r="E193" i="10"/>
  <c r="G193" i="10"/>
  <c r="F193" i="10"/>
  <c r="D41" i="8"/>
  <c r="D196" i="8"/>
  <c r="D26" i="8"/>
  <c r="D116" i="8"/>
  <c r="D158" i="8"/>
  <c r="D42" i="8"/>
  <c r="D119" i="8"/>
  <c r="D40" i="8"/>
  <c r="D22" i="8"/>
  <c r="D79" i="8"/>
  <c r="D80" i="8"/>
  <c r="D39" i="8"/>
  <c r="D172" i="8"/>
  <c r="D77" i="8"/>
  <c r="D191" i="8"/>
  <c r="D63" i="8"/>
  <c r="D155" i="8"/>
  <c r="D98" i="8"/>
  <c r="D134" i="8"/>
  <c r="D78" i="8"/>
  <c r="D81" i="8"/>
  <c r="D118" i="8"/>
  <c r="D82" i="8"/>
  <c r="D20" i="8"/>
  <c r="D193" i="8"/>
  <c r="D21" i="8"/>
  <c r="D154" i="8"/>
  <c r="D157" i="8"/>
  <c r="D23" i="8"/>
  <c r="D61" i="8"/>
  <c r="D62" i="8"/>
  <c r="D45" i="8"/>
  <c r="D192" i="8"/>
  <c r="D135" i="8"/>
  <c r="D58" i="8"/>
  <c r="D173" i="8"/>
  <c r="D178" i="8"/>
  <c r="D174" i="8"/>
  <c r="D101" i="8"/>
  <c r="D24" i="8"/>
  <c r="D100" i="8"/>
  <c r="D140" i="8"/>
  <c r="D59" i="8"/>
  <c r="D153" i="8"/>
  <c r="D96" i="8"/>
  <c r="D99" i="8"/>
  <c r="D25" i="8"/>
  <c r="D138" i="8"/>
  <c r="D83" i="8"/>
  <c r="D44" i="8"/>
  <c r="D97" i="8"/>
  <c r="D115" i="8"/>
  <c r="E54" i="11" l="1"/>
  <c r="I23" i="11"/>
  <c r="D40" i="11" s="1"/>
  <c r="E61" i="11"/>
  <c r="I30" i="11"/>
  <c r="D47" i="11" s="1"/>
  <c r="I25" i="11"/>
  <c r="D42" i="11" s="1"/>
  <c r="E56" i="11"/>
  <c r="E57" i="11"/>
  <c r="I26" i="11"/>
  <c r="D43" i="11" s="1"/>
  <c r="I29" i="11"/>
  <c r="D46" i="11" s="1"/>
  <c r="E60" i="11"/>
  <c r="I28" i="11"/>
  <c r="D45" i="11" s="1"/>
  <c r="E59" i="11"/>
  <c r="E55" i="11"/>
  <c r="I24" i="11"/>
  <c r="D41" i="11" s="1"/>
  <c r="E58" i="11"/>
  <c r="I27" i="11"/>
  <c r="D44" i="11" s="1"/>
  <c r="E62" i="11"/>
  <c r="I31" i="11"/>
  <c r="D48" i="11" s="1"/>
  <c r="I32" i="11"/>
  <c r="D49" i="11" s="1"/>
  <c r="E63" i="11"/>
  <c r="J58" i="10"/>
  <c r="J118" i="10"/>
  <c r="J192" i="10"/>
  <c r="J193" i="10"/>
  <c r="J174" i="10"/>
  <c r="J195" i="10"/>
  <c r="J100" i="10"/>
  <c r="J62" i="10"/>
  <c r="J173" i="10"/>
  <c r="J157" i="10"/>
  <c r="J119" i="10"/>
  <c r="J137" i="10"/>
  <c r="J134" i="10"/>
  <c r="J154" i="10"/>
  <c r="J135" i="10"/>
  <c r="J175" i="10"/>
  <c r="J115" i="10"/>
  <c r="J41" i="10"/>
  <c r="G49" i="11" l="1"/>
  <c r="F49" i="11" s="1"/>
  <c r="C14" i="11"/>
  <c r="E6" i="11" s="1"/>
  <c r="E19" i="4" s="1"/>
  <c r="C9" i="11"/>
  <c r="G48" i="11"/>
  <c r="F48" i="11" s="1"/>
  <c r="G44" i="11"/>
  <c r="F44" i="11" s="1"/>
  <c r="C13" i="11"/>
  <c r="G40" i="11"/>
  <c r="F40" i="11" s="1"/>
  <c r="G43" i="11"/>
  <c r="F43" i="11" s="1"/>
  <c r="G45" i="11"/>
  <c r="F45" i="11" s="1"/>
  <c r="G47" i="11"/>
  <c r="F47" i="11" s="1"/>
  <c r="C10" i="11"/>
  <c r="G41" i="11"/>
  <c r="F41" i="11" s="1"/>
  <c r="C11" i="11"/>
  <c r="G42" i="11"/>
  <c r="F42" i="11" s="1"/>
  <c r="C15" i="11"/>
  <c r="C12" i="11"/>
  <c r="G46" i="11"/>
  <c r="F46" i="11" s="1"/>
  <c r="K193" i="10"/>
  <c r="K192" i="10"/>
  <c r="K41" i="10"/>
  <c r="K157" i="10"/>
  <c r="K62" i="10"/>
  <c r="K118" i="10"/>
  <c r="K119" i="10"/>
  <c r="K173" i="10"/>
  <c r="K100" i="10"/>
  <c r="K154" i="10"/>
  <c r="K195" i="10"/>
  <c r="K115" i="10"/>
  <c r="K175" i="10"/>
  <c r="K134" i="10"/>
  <c r="K135" i="10"/>
  <c r="K137" i="10"/>
  <c r="K174" i="10"/>
  <c r="K58" i="10"/>
  <c r="J151" i="10"/>
  <c r="J116" i="10"/>
  <c r="J24" i="10"/>
  <c r="J170" i="10"/>
  <c r="J172" i="10"/>
  <c r="J99" i="10"/>
  <c r="J42" i="10"/>
  <c r="J153" i="10"/>
  <c r="J132" i="10"/>
  <c r="J114" i="10"/>
  <c r="J37" i="10"/>
  <c r="K37" i="10" s="1"/>
  <c r="J176" i="10"/>
  <c r="J19" i="10"/>
  <c r="J133" i="10"/>
  <c r="J155" i="10"/>
  <c r="J43" i="10"/>
  <c r="J39" i="10"/>
  <c r="J94" i="10"/>
  <c r="J22" i="10"/>
  <c r="J20" i="10"/>
  <c r="K20" i="10" s="1"/>
  <c r="J95" i="10"/>
  <c r="J117" i="10"/>
  <c r="J136" i="10"/>
  <c r="J190" i="10"/>
  <c r="J98" i="10"/>
  <c r="J56" i="10"/>
  <c r="J76" i="10"/>
  <c r="J156" i="10"/>
  <c r="J23" i="10"/>
  <c r="J81" i="10"/>
  <c r="J96" i="10"/>
  <c r="J171" i="10"/>
  <c r="J97" i="10"/>
  <c r="J194" i="10"/>
  <c r="J152" i="10"/>
  <c r="J57" i="10"/>
  <c r="J189" i="10"/>
  <c r="J40" i="10"/>
  <c r="J60" i="10"/>
  <c r="J18" i="10"/>
  <c r="J78" i="10"/>
  <c r="J113" i="10"/>
  <c r="J21" i="10"/>
  <c r="J59" i="10"/>
  <c r="J38" i="10"/>
  <c r="J61" i="10"/>
  <c r="J191" i="10"/>
  <c r="J77" i="10"/>
  <c r="J138" i="10"/>
  <c r="J79" i="10"/>
  <c r="J75" i="10"/>
  <c r="J80" i="10"/>
  <c r="K79" i="10" l="1"/>
  <c r="K96" i="10"/>
  <c r="K98" i="10"/>
  <c r="K151" i="10"/>
  <c r="K138" i="10"/>
  <c r="K21" i="10"/>
  <c r="K57" i="10"/>
  <c r="K190" i="10"/>
  <c r="K176" i="10"/>
  <c r="K153" i="10"/>
  <c r="K113" i="10"/>
  <c r="K18" i="10"/>
  <c r="K97" i="10"/>
  <c r="K156" i="10"/>
  <c r="K136" i="10"/>
  <c r="K22" i="10"/>
  <c r="K39" i="10"/>
  <c r="K42" i="10"/>
  <c r="K77" i="10"/>
  <c r="K152" i="10"/>
  <c r="K43" i="10"/>
  <c r="K99" i="10"/>
  <c r="K191" i="10"/>
  <c r="K60" i="10"/>
  <c r="K194" i="10"/>
  <c r="K81" i="10"/>
  <c r="K76" i="10"/>
  <c r="K155" i="10"/>
  <c r="K114" i="10"/>
  <c r="K172" i="10"/>
  <c r="K80" i="10"/>
  <c r="K61" i="10"/>
  <c r="K40" i="10"/>
  <c r="K171" i="10"/>
  <c r="K117" i="10"/>
  <c r="K94" i="10"/>
  <c r="K133" i="10"/>
  <c r="K170" i="10"/>
  <c r="K38" i="10"/>
  <c r="K23" i="10"/>
  <c r="K56" i="10"/>
  <c r="K19" i="10"/>
  <c r="K24" i="10"/>
  <c r="K75" i="10"/>
  <c r="K59" i="10"/>
  <c r="K78" i="10"/>
  <c r="K189" i="10"/>
  <c r="K95" i="10"/>
  <c r="K132" i="10"/>
  <c r="K116" i="10"/>
  <c r="F24" i="4" l="1"/>
  <c r="D55" i="28" l="1"/>
  <c r="D49" i="28"/>
  <c r="D43" i="28"/>
  <c r="D37" i="28"/>
  <c r="D31" i="28"/>
  <c r="D25" i="28"/>
  <c r="D19" i="28"/>
  <c r="D13" i="28"/>
  <c r="D7" i="28"/>
  <c r="D54" i="28"/>
  <c r="D48" i="28"/>
  <c r="D42" i="28"/>
  <c r="D36" i="28"/>
  <c r="D30" i="28"/>
  <c r="D24" i="28"/>
  <c r="D18" i="28"/>
  <c r="D12" i="28"/>
  <c r="D6" i="28"/>
  <c r="D53" i="28"/>
  <c r="D47" i="28"/>
  <c r="D41" i="28"/>
  <c r="D35" i="28"/>
  <c r="D29" i="28"/>
  <c r="D23" i="28"/>
  <c r="D17" i="28"/>
  <c r="D11" i="28"/>
  <c r="D5" i="28"/>
  <c r="D52" i="28"/>
  <c r="D46" i="28"/>
  <c r="D40" i="28"/>
  <c r="D34" i="28"/>
  <c r="D28" i="28"/>
  <c r="D22" i="28"/>
  <c r="D16" i="28"/>
  <c r="D10" i="28"/>
  <c r="D4" i="28"/>
  <c r="D57" i="28"/>
  <c r="D51" i="28"/>
  <c r="D45" i="28"/>
  <c r="D39" i="28"/>
  <c r="D33" i="28"/>
  <c r="D27" i="28"/>
  <c r="D21" i="28"/>
  <c r="D15" i="28"/>
  <c r="D9" i="28"/>
  <c r="D3" i="28"/>
  <c r="D56" i="28"/>
  <c r="D8" i="28"/>
  <c r="D38" i="28"/>
  <c r="D50" i="28"/>
  <c r="D14" i="28"/>
  <c r="D44" i="28"/>
  <c r="D32" i="28"/>
  <c r="D26" i="28"/>
  <c r="D20" i="28"/>
  <c r="M93" i="10"/>
  <c r="M150" i="10"/>
  <c r="M36" i="10"/>
  <c r="M131" i="10"/>
  <c r="M112" i="10"/>
  <c r="M17" i="10"/>
  <c r="M188" i="10"/>
  <c r="M74" i="10"/>
  <c r="M169" i="10"/>
  <c r="M55" i="10"/>
  <c r="M173" i="10"/>
  <c r="M41" i="10"/>
  <c r="M134" i="10"/>
  <c r="M135" i="10"/>
  <c r="D15" i="12" s="1"/>
  <c r="E39" i="28" s="1"/>
  <c r="M137" i="10"/>
  <c r="F15" i="12" s="1"/>
  <c r="E41" i="28" s="1"/>
  <c r="M115" i="10"/>
  <c r="M119" i="10"/>
  <c r="G14" i="12" s="1"/>
  <c r="E37" i="28" s="1"/>
  <c r="M154" i="10"/>
  <c r="D16" i="12" s="1"/>
  <c r="E44" i="28" s="1"/>
  <c r="M58" i="10"/>
  <c r="M118" i="10"/>
  <c r="F14" i="12" s="1"/>
  <c r="E36" i="28" s="1"/>
  <c r="M192" i="10"/>
  <c r="D18" i="12" s="1"/>
  <c r="E54" i="28" s="1"/>
  <c r="M62" i="10"/>
  <c r="G11" i="12" s="1"/>
  <c r="E22" i="28" s="1"/>
  <c r="M37" i="10"/>
  <c r="M175" i="10"/>
  <c r="F17" i="12" s="1"/>
  <c r="E51" i="28" s="1"/>
  <c r="M174" i="10"/>
  <c r="M157" i="10"/>
  <c r="G16" i="12" s="1"/>
  <c r="E47" i="28" s="1"/>
  <c r="M100" i="10"/>
  <c r="H25" i="12" s="1"/>
  <c r="M195" i="10"/>
  <c r="M193" i="10"/>
  <c r="E18" i="12" s="1"/>
  <c r="E55" i="28" s="1"/>
  <c r="M189" i="10"/>
  <c r="M114" i="10"/>
  <c r="M152" i="10"/>
  <c r="M24" i="10"/>
  <c r="G8" i="12" s="1"/>
  <c r="E7" i="28" s="1"/>
  <c r="M56" i="10"/>
  <c r="M61" i="10"/>
  <c r="F11" i="12" s="1"/>
  <c r="E21" i="28" s="1"/>
  <c r="M133" i="10"/>
  <c r="M172" i="10"/>
  <c r="M78" i="10"/>
  <c r="D12" i="12" s="1"/>
  <c r="E24" i="28" s="1"/>
  <c r="M43" i="10"/>
  <c r="G10" i="12" s="1"/>
  <c r="E17" i="28" s="1"/>
  <c r="M18" i="10"/>
  <c r="M116" i="10"/>
  <c r="D14" i="12" s="1"/>
  <c r="E34" i="28" s="1"/>
  <c r="M40" i="10"/>
  <c r="M60" i="10"/>
  <c r="E11" i="12" s="1"/>
  <c r="E20" i="28" s="1"/>
  <c r="M20" i="10"/>
  <c r="M77" i="10"/>
  <c r="M23" i="10"/>
  <c r="M170" i="10"/>
  <c r="M97" i="10"/>
  <c r="M151" i="10"/>
  <c r="M19" i="10"/>
  <c r="M194" i="10"/>
  <c r="F18" i="12" s="1"/>
  <c r="E56" i="28" s="1"/>
  <c r="M22" i="10"/>
  <c r="E8" i="12" s="1"/>
  <c r="E5" i="28" s="1"/>
  <c r="M38" i="10"/>
  <c r="M99" i="10"/>
  <c r="G25" i="12" s="1"/>
  <c r="M138" i="10"/>
  <c r="G15" i="12" s="1"/>
  <c r="E42" i="28" s="1"/>
  <c r="M117" i="10"/>
  <c r="M171" i="10"/>
  <c r="M39" i="10"/>
  <c r="M190" i="10"/>
  <c r="M136" i="10"/>
  <c r="E15" i="12" s="1"/>
  <c r="E40" i="28" s="1"/>
  <c r="M156" i="10"/>
  <c r="F16" i="12" s="1"/>
  <c r="E46" i="28" s="1"/>
  <c r="M80" i="10"/>
  <c r="M76" i="10"/>
  <c r="M81" i="10"/>
  <c r="M176" i="10"/>
  <c r="G17" i="12" s="1"/>
  <c r="E52" i="28" s="1"/>
  <c r="M153" i="10"/>
  <c r="M191" i="10"/>
  <c r="M155" i="10"/>
  <c r="E16" i="12" s="1"/>
  <c r="E45" i="28" s="1"/>
  <c r="M21" i="10"/>
  <c r="M75" i="10"/>
  <c r="M113" i="10"/>
  <c r="M42" i="10"/>
  <c r="M79" i="10"/>
  <c r="E12" i="12" s="1"/>
  <c r="E25" i="28" s="1"/>
  <c r="M59" i="10"/>
  <c r="D11" i="12" s="1"/>
  <c r="E19" i="28" s="1"/>
  <c r="M94" i="10"/>
  <c r="M98" i="10"/>
  <c r="M57" i="10"/>
  <c r="M95" i="10"/>
  <c r="M96" i="10"/>
  <c r="M132" i="10"/>
  <c r="C14" i="12" l="1"/>
  <c r="E33" i="28" s="1"/>
  <c r="F12" i="12"/>
  <c r="E26" i="28" s="1"/>
  <c r="C17" i="12"/>
  <c r="E48" i="28" s="1"/>
  <c r="E17" i="12"/>
  <c r="E50" i="28" s="1"/>
  <c r="C15" i="12"/>
  <c r="E38" i="28" s="1"/>
  <c r="F10" i="12"/>
  <c r="E16" i="28" s="1"/>
  <c r="E25" i="12"/>
  <c r="E10" i="12"/>
  <c r="E15" i="28" s="1"/>
  <c r="F25" i="12"/>
  <c r="G18" i="12"/>
  <c r="E57" i="28" s="1"/>
  <c r="D17" i="12"/>
  <c r="E49" i="28" s="1"/>
  <c r="G12" i="12"/>
  <c r="E27" i="28" s="1"/>
  <c r="C10" i="12"/>
  <c r="E13" i="28" s="1"/>
  <c r="F8" i="12"/>
  <c r="E6" i="28" s="1"/>
  <c r="D8" i="12"/>
  <c r="E4" i="28" s="1"/>
  <c r="C12" i="12"/>
  <c r="E23" i="28" s="1"/>
  <c r="D25" i="12"/>
  <c r="C18" i="12"/>
  <c r="E53" i="28" s="1"/>
  <c r="C11" i="12"/>
  <c r="E18" i="28" s="1"/>
  <c r="E14" i="12"/>
  <c r="E35" i="28" s="1"/>
  <c r="C8" i="12"/>
  <c r="E3" i="28" s="1"/>
  <c r="C16" i="12"/>
  <c r="E43" i="28" s="1"/>
  <c r="D10" i="12"/>
  <c r="E14" i="28" s="1"/>
  <c r="D27" i="12" l="1"/>
  <c r="D26" i="12"/>
  <c r="H26" i="12"/>
  <c r="G13" i="12" s="1"/>
  <c r="E32" i="28" s="1"/>
  <c r="H27" i="12"/>
  <c r="G9" i="12" s="1"/>
  <c r="E12" i="28" s="1"/>
  <c r="F26" i="12"/>
  <c r="E13" i="12" s="1"/>
  <c r="E30" i="28" s="1"/>
  <c r="F27" i="12"/>
  <c r="E9" i="12" s="1"/>
  <c r="E10" i="28" s="1"/>
  <c r="G26" i="12"/>
  <c r="F13" i="12" s="1"/>
  <c r="E31" i="28" s="1"/>
  <c r="G27" i="12"/>
  <c r="F9" i="12" s="1"/>
  <c r="E11" i="28" s="1"/>
  <c r="E27" i="12"/>
  <c r="D9" i="12" s="1"/>
  <c r="E9" i="28" s="1"/>
  <c r="E26" i="12"/>
  <c r="D13" i="12" s="1"/>
  <c r="E29" i="28" s="1"/>
  <c r="G29" i="12" l="1"/>
  <c r="E29" i="12"/>
  <c r="F29" i="12"/>
  <c r="C9" i="12"/>
  <c r="E8" i="28" s="1"/>
  <c r="H29" i="12"/>
  <c r="H16" i="12"/>
  <c r="F19" i="12"/>
  <c r="H18" i="12"/>
  <c r="H8" i="12"/>
  <c r="H12" i="12"/>
  <c r="H10" i="12"/>
  <c r="H14" i="12"/>
  <c r="H17" i="12"/>
  <c r="H15" i="12"/>
  <c r="H11" i="12"/>
  <c r="D19" i="12"/>
  <c r="G19" i="12"/>
  <c r="E19" i="12"/>
  <c r="D29" i="12" l="1"/>
  <c r="H9" i="12"/>
  <c r="C13" i="12"/>
  <c r="E28" i="28" s="1"/>
  <c r="H13" i="12" l="1"/>
  <c r="C19" i="12"/>
  <c r="H19" i="1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9A2136-D1CD-4C8A-90A5-10750575C7F2}" keepAlive="1" name="Query - PR24CA007_IN1" description="Connection to the 'PR24CA007_IN1' query in the workbook." type="5" refreshedVersion="8" background="1" saveData="1">
    <dbPr connection="Provider=Microsoft.Mashup.OleDb.1;Data Source=$Workbook$;Location=PR24CA007_IN1;Extended Properties=&quot;&quot;" command="SELECT * FROM [PR24CA007_IN1]"/>
  </connection>
  <connection id="2" xr16:uid="{06969830-6279-4F98-903A-911462B6B47B}" keepAlive="1" name="Query - PR24CA007_IN2" description="Connection to the 'PR24CA007_IN2' query in the workbook." type="5" refreshedVersion="8" background="1" saveData="1">
    <dbPr connection="Provider=Microsoft.Mashup.OleDb.1;Data Source=$Workbook$;Location=PR24CA007_IN2;Extended Properties=&quot;&quot;" command="SELECT * FROM [PR24CA007_IN2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<sst xmlns="http://schemas.openxmlformats.org/spreadsheetml/2006/main" count="4490" uniqueCount="271">
  <si>
    <t>Model Code</t>
  </si>
  <si>
    <t>PR24CA93</t>
  </si>
  <si>
    <t>Version number:</t>
  </si>
  <si>
    <t>File name:</t>
  </si>
  <si>
    <t>Date:</t>
  </si>
  <si>
    <t>For enquiries please contact:</t>
  </si>
  <si>
    <t>PR24@ofwat.gov.uk</t>
  </si>
  <si>
    <t>Instructions:</t>
  </si>
  <si>
    <t>See below.</t>
  </si>
  <si>
    <t>Conceptual model</t>
  </si>
  <si>
    <t>End of sheet</t>
  </si>
  <si>
    <t>Controls</t>
  </si>
  <si>
    <t xml:space="preserve">Model weights </t>
  </si>
  <si>
    <t>Model weights</t>
  </si>
  <si>
    <t>BR unit cost</t>
  </si>
  <si>
    <t>BR7</t>
  </si>
  <si>
    <t>BR8</t>
  </si>
  <si>
    <t>BR9</t>
  </si>
  <si>
    <t>BR10</t>
  </si>
  <si>
    <t>Efficiency challenge parameters - Bioresources - Unit costs</t>
  </si>
  <si>
    <t>Within sector catch-up - historical</t>
  </si>
  <si>
    <t>Upper quartile</t>
  </si>
  <si>
    <t>Within sector catch-up - forward looking</t>
  </si>
  <si>
    <t>select &gt;&gt;</t>
  </si>
  <si>
    <t>Historical</t>
  </si>
  <si>
    <t>Model period selection</t>
  </si>
  <si>
    <t>Forecast year start</t>
  </si>
  <si>
    <t>Efficiency challenge start period</t>
  </si>
  <si>
    <t>2011-12</t>
  </si>
  <si>
    <t>Efficiency challenge end period</t>
  </si>
  <si>
    <t>2023-24</t>
  </si>
  <si>
    <t>END OF SHEET</t>
  </si>
  <si>
    <t>PR24CA06 - WW1_Fout</t>
  </si>
  <si>
    <t>Run on 25 Oct 2024 15:29</t>
  </si>
  <si>
    <t>Report ID</t>
  </si>
  <si>
    <t>Company Acronym</t>
  </si>
  <si>
    <t>Item Code</t>
  </si>
  <si>
    <t>Item Description</t>
  </si>
  <si>
    <t>Item Unit</t>
  </si>
  <si>
    <t>Item Table Suite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</si>
  <si>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</si>
  <si>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</si>
  <si>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</si>
  <si>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</si>
  <si>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</si>
  <si>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</si>
  <si>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</si>
  <si>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</si>
  <si>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</si>
  <si>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</si>
  <si>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</si>
  <si>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2024-25</t>
  </si>
  <si>
    <t>2025-26</t>
  </si>
  <si>
    <t>2026-27</t>
  </si>
  <si>
    <t>2027-28</t>
  </si>
  <si>
    <t>2028-29</t>
  </si>
  <si>
    <t>2029-30</t>
  </si>
  <si>
    <t>ANH</t>
  </si>
  <si>
    <t>C_LADMSOAWWWPOP_PR24CA004</t>
  </si>
  <si>
    <t>WAD - LAD from MSOA - wastewater - population</t>
  </si>
  <si>
    <t>nr</t>
  </si>
  <si>
    <t>Price Review 2024</t>
  </si>
  <si>
    <t>C_LOADBANDS13_PR24CA004</t>
  </si>
  <si>
    <t>Load treated in bands 1-3</t>
  </si>
  <si>
    <t>kg BOD5/day</t>
  </si>
  <si>
    <t>C_LOAD_PR24CA004</t>
  </si>
  <si>
    <t>Total load received by STWs</t>
  </si>
  <si>
    <t>C_MSOAWWWPOP_PR24CA004</t>
  </si>
  <si>
    <t>WAD - MSOA - wastewater - population</t>
  </si>
  <si>
    <t>C_NH3_PR24CA004</t>
  </si>
  <si>
    <t>Load  - Ammonia &lt;=3mg/l</t>
  </si>
  <si>
    <t>C_PCTBANDS13_PR24CA004</t>
  </si>
  <si>
    <t>Percent of load treated in bands 1-3</t>
  </si>
  <si>
    <t>%</t>
  </si>
  <si>
    <t>C_PCTNH3_PR24CA004</t>
  </si>
  <si>
    <t>Percent of load with ammonia consent below 3mg</t>
  </si>
  <si>
    <t>C_PROPPSLENGTH_PR24CA004</t>
  </si>
  <si>
    <t>Number of properties per km of sewer length</t>
  </si>
  <si>
    <t>C_PROPWWW_PR24CA004</t>
  </si>
  <si>
    <t>Number of connected properties - Wastewater</t>
  </si>
  <si>
    <t>C_PUMPCAPPL_PR24CA004</t>
  </si>
  <si>
    <t>Pumping capacity per sewer length</t>
  </si>
  <si>
    <t>C_PUMPCAP_PR24CA004</t>
  </si>
  <si>
    <t>Total pumping station capacity</t>
  </si>
  <si>
    <t>kW</t>
  </si>
  <si>
    <t>C_REALMODBASESBRT_PR24CA004</t>
  </si>
  <si>
    <t>Modelled base costs bioresources - total</t>
  </si>
  <si>
    <t>£m</t>
  </si>
  <si>
    <t>C_REALMODBASESBRU_PR24CA004</t>
  </si>
  <si>
    <t>Modelled base costs bioresources - unit</t>
  </si>
  <si>
    <t>C_REALMODBASESWC_PR24CA004</t>
  </si>
  <si>
    <t>Modelled base costs sewage collection</t>
  </si>
  <si>
    <t>C_REALMODBASESWT_PR24CA004</t>
  </si>
  <si>
    <t>Modelled base costs sewage treatment</t>
  </si>
  <si>
    <t>C_REALMODBASEWWWNP_PR24CA004</t>
  </si>
  <si>
    <t>Modelled base costs wastewater network plus</t>
  </si>
  <si>
    <t>C_SLENGTH_PR24CA004</t>
  </si>
  <si>
    <t>Total length of sewers</t>
  </si>
  <si>
    <t>km</t>
  </si>
  <si>
    <t>C_SLUDGEPROD_PR24CA004</t>
  </si>
  <si>
    <t>Total sewage sludge produced</t>
  </si>
  <si>
    <t>000s</t>
  </si>
  <si>
    <t>C_STWPPROP_PR24CA004</t>
  </si>
  <si>
    <t>Number of sewage treatment works per property</t>
  </si>
  <si>
    <t>C_STW_PR24CA004</t>
  </si>
  <si>
    <t>Total number of STWs</t>
  </si>
  <si>
    <t>C_URBAINMSOASLENGTH_PR24CA004</t>
  </si>
  <si>
    <t>Urban rainfall per sewer length</t>
  </si>
  <si>
    <t>C_URBAINMSOA_PR24CA004</t>
  </si>
  <si>
    <t>Urban rainfall excl. soil permeability - wastewater - MSOA</t>
  </si>
  <si>
    <t>mm</t>
  </si>
  <si>
    <t>C_WATS_PR24CA004</t>
  </si>
  <si>
    <t>Weighted average treatment size</t>
  </si>
  <si>
    <t>PR24QA_PR24CA06_OUT1</t>
  </si>
  <si>
    <t>Date &amp; Time for Model - PR24CA06</t>
  </si>
  <si>
    <t>Text</t>
  </si>
  <si>
    <t>[…]25/10/2024 15:17:43</t>
  </si>
  <si>
    <t>PR24QA_PR24CA06_OUT2</t>
  </si>
  <si>
    <t>Name of Model - PR24CA06</t>
  </si>
  <si>
    <t>PR24CA06 - WW1 - FD PQ removed.xlsx</t>
  </si>
  <si>
    <t>PR24QA_PR24CA06_OUT3</t>
  </si>
  <si>
    <t>F_Inputs time stamp - PR24CA06</t>
  </si>
  <si>
    <t>PR24QA_PR24CA06_OUT4</t>
  </si>
  <si>
    <t>Model override switch for - PR24CA06</t>
  </si>
  <si>
    <t>NES</t>
  </si>
  <si>
    <t>NWT</t>
  </si>
  <si>
    <t>SRN</t>
  </si>
  <si>
    <t>SVH</t>
  </si>
  <si>
    <t>SWB</t>
  </si>
  <si>
    <t>TMS</t>
  </si>
  <si>
    <t>WSH</t>
  </si>
  <si>
    <t>WSX</t>
  </si>
  <si>
    <t>YKY</t>
  </si>
  <si>
    <t>SVE</t>
  </si>
  <si>
    <t>HDD</t>
  </si>
  <si>
    <t>PR24CA07 - WW2_Fout</t>
  </si>
  <si>
    <t>Run on 25 Oct 2024 15:44</t>
  </si>
  <si>
    <t>C_PROPWWW_PR24CA005_OFWAT</t>
  </si>
  <si>
    <t>Number of connected properties - Wastewater_OFWAT</t>
  </si>
  <si>
    <t>C_SLENGTH_PR24CA005_OFWAT</t>
  </si>
  <si>
    <t>Total length of sewers_OFWAT</t>
  </si>
  <si>
    <t>C_LOAD_PR24CA005_OFWAT</t>
  </si>
  <si>
    <t>Total load received by STWs_OFWAT</t>
  </si>
  <si>
    <t>C_SLUDGEPROD_PR24CA005_OFWAT</t>
  </si>
  <si>
    <t>Total sewage sludge produced_OFWAT</t>
  </si>
  <si>
    <t>C_PUMPCAPPL_PR24CA005_OFWAT</t>
  </si>
  <si>
    <t>Pumping capacity per sewer length_OFWAT</t>
  </si>
  <si>
    <t>C_PROPPSLENGTH_PR24CA005_OFWAT</t>
  </si>
  <si>
    <t>Number of properties per km of sewer length_OFWAT</t>
  </si>
  <si>
    <t>C_LADMSOAWWWPOP_PR24CA005_OFWAT</t>
  </si>
  <si>
    <t>WAD - LAD from MSOA - wastewater - population_OFWAT</t>
  </si>
  <si>
    <t>C_MSOAWWWPOP_PR24CA005_OFWAT</t>
  </si>
  <si>
    <t>WAD - MSOA - wastewater - population_OFWAT</t>
  </si>
  <si>
    <t>C_STWPPROP_PR24CA004_OFWAT</t>
  </si>
  <si>
    <t>Number of sewage treatment works per property_OFWAT</t>
  </si>
  <si>
    <t>C_PCTNH3_PR24CA005_OFWAT</t>
  </si>
  <si>
    <t>Percent of load with ammonia consent below 3mg_OFWAT</t>
  </si>
  <si>
    <t>C_PCTBANDS13_PR24CA005_OFWAT</t>
  </si>
  <si>
    <t>Percent of load treated in bands 1-3_OFWAT</t>
  </si>
  <si>
    <t>C_WATS_PR24CA005_OFWAT</t>
  </si>
  <si>
    <t>Weighted average treatment size_OFWAT</t>
  </si>
  <si>
    <t>C_URBAINMSOASLENGTH_PR24CA005_OFWAT</t>
  </si>
  <si>
    <t>Urban rainfall per sewer length_OFWAT</t>
  </si>
  <si>
    <t>PR24QA_PR24CA07_OUT1</t>
  </si>
  <si>
    <t>Date &amp; Time for Model - PR24CA07</t>
  </si>
  <si>
    <t>[…]23/04/2024 11:45:14</t>
  </si>
  <si>
    <t>[…]25/10/2024 15:35:27</t>
  </si>
  <si>
    <t>PR24QA_PR24CA07_OUT2</t>
  </si>
  <si>
    <t>Name of Model - PR24CA07</t>
  </si>
  <si>
    <t>PR24CA07 - WW2.xlsx</t>
  </si>
  <si>
    <t>PR24CA07 - WW2 - FD PQ removed.xlsx</t>
  </si>
  <si>
    <t>PR24QA_PR24CA07_OUT3</t>
  </si>
  <si>
    <t>F_Inputs time stamp - PR24CA07</t>
  </si>
  <si>
    <t/>
  </si>
  <si>
    <t>PR24QA_PR24CA07_OUT4</t>
  </si>
  <si>
    <t>Model override switch for - PR24CA07</t>
  </si>
  <si>
    <t>Bioresources unit cost models</t>
  </si>
  <si>
    <t>re1</t>
  </si>
  <si>
    <t>re2</t>
  </si>
  <si>
    <t>re3</t>
  </si>
  <si>
    <t>re4</t>
  </si>
  <si>
    <t>Variable code</t>
  </si>
  <si>
    <t>Full variable name</t>
  </si>
  <si>
    <t>pctbands13</t>
  </si>
  <si>
    <t>% of load treated in bands 1-3</t>
  </si>
  <si>
    <t>lnWAD_MSOAtoLAD_population</t>
  </si>
  <si>
    <t>ln (weighted average density - LAD from MSOA)</t>
  </si>
  <si>
    <t>lnWAD_MSOA_population</t>
  </si>
  <si>
    <t>ln (weighted average density - MSOA)</t>
  </si>
  <si>
    <t>lnswtwperpro</t>
  </si>
  <si>
    <t>ln (number of sewerage treatment works per property)</t>
  </si>
  <si>
    <t>_cons</t>
  </si>
  <si>
    <t>Constant</t>
  </si>
  <si>
    <t>Modelled base historical and forecast costs</t>
  </si>
  <si>
    <t>Costs in £m (total) and £/tds (unit), 2022/23 prices</t>
  </si>
  <si>
    <t>Bioresources total cost</t>
  </si>
  <si>
    <t>Bioresources unit cost</t>
  </si>
  <si>
    <t>Codecombine</t>
  </si>
  <si>
    <t>Company code</t>
  </si>
  <si>
    <t>Financial year</t>
  </si>
  <si>
    <t>Cost drivers historical and Ofwat forecast</t>
  </si>
  <si>
    <t>Check rows order across worksheets</t>
  </si>
  <si>
    <t>Cost drivers</t>
  </si>
  <si>
    <t>Raw data</t>
  </si>
  <si>
    <t>Historical bon codes &gt;&gt;</t>
  </si>
  <si>
    <t>Forecast bon codes &gt;&gt;</t>
  </si>
  <si>
    <t>Sewage sludge produced</t>
  </si>
  <si>
    <t>% Load treated in bands 1-3</t>
  </si>
  <si>
    <t>Weighted average density - LAD from MSOA</t>
  </si>
  <si>
    <t>Weighted average density - MSOA</t>
  </si>
  <si>
    <t>Nr of sewage treatment works per property</t>
  </si>
  <si>
    <t>Natural log</t>
  </si>
  <si>
    <t>Modelled costs</t>
  </si>
  <si>
    <t>Costs in £/tds, 2022/23 prices</t>
  </si>
  <si>
    <t>BR unit cost models</t>
  </si>
  <si>
    <t>BR unit cost models - converted to £m</t>
  </si>
  <si>
    <t>Efficient costs (post catch up)</t>
  </si>
  <si>
    <t>Triangulated modelled costs</t>
  </si>
  <si>
    <t>Costs in £m, 2022/23 prices</t>
  </si>
  <si>
    <t>Summary of catch up adjustments</t>
  </si>
  <si>
    <t xml:space="preserve">Catch up efficiency challenge for bioresources </t>
  </si>
  <si>
    <t>Percentile</t>
  </si>
  <si>
    <t>Score</t>
  </si>
  <si>
    <t>Interpretation</t>
  </si>
  <si>
    <t>Number of years 
for cath up challenge calc</t>
  </si>
  <si>
    <t>least efficient</t>
  </si>
  <si>
    <t>lower quartile</t>
  </si>
  <si>
    <t>From year</t>
  </si>
  <si>
    <t>To year</t>
  </si>
  <si>
    <t>lower third</t>
  </si>
  <si>
    <t>median</t>
  </si>
  <si>
    <t>upper third</t>
  </si>
  <si>
    <t>upper quartile</t>
  </si>
  <si>
    <t>frontier</t>
  </si>
  <si>
    <t>Total costs</t>
  </si>
  <si>
    <t>Company</t>
  </si>
  <si>
    <t>Actual costs</t>
  </si>
  <si>
    <t>Modelled costs - weighted</t>
  </si>
  <si>
    <t>BR total cost models</t>
  </si>
  <si>
    <t>BR unit cost models triangulated</t>
  </si>
  <si>
    <t>Efficiency scores</t>
  </si>
  <si>
    <t>Table 1: Triangulated efficiency scores</t>
  </si>
  <si>
    <t>Table 1 (sorted): Triangulated efficiency scores, most efficient company is ranked first</t>
  </si>
  <si>
    <t>BR</t>
  </si>
  <si>
    <t>Unit cost models</t>
  </si>
  <si>
    <t>Bioresources triangulated</t>
  </si>
  <si>
    <t>Rank</t>
  </si>
  <si>
    <t>Efficiency score</t>
  </si>
  <si>
    <t>Table 2: Efficiency scores by model</t>
  </si>
  <si>
    <t>Modelled base cost allowances for AMP8 - pre-frontier shift efficiency and RPEs</t>
  </si>
  <si>
    <t>All costs in £m, 2022/23 prices</t>
  </si>
  <si>
    <t>PR24 modelled base cost allowances before post-modelling adjustments and pre-frontier shift efficiency and RPEs</t>
  </si>
  <si>
    <t>Bioresources</t>
  </si>
  <si>
    <t>2025-30</t>
  </si>
  <si>
    <t>Total</t>
  </si>
  <si>
    <t>SVH split</t>
  </si>
  <si>
    <t>PR24 BP requests used for split</t>
  </si>
  <si>
    <t>Submitted costs</t>
  </si>
  <si>
    <t>Unit costs</t>
  </si>
  <si>
    <t>Year</t>
  </si>
  <si>
    <t>C_CUECPBRU_PR24CA007</t>
  </si>
  <si>
    <t>C_BRU_PR24CA014</t>
  </si>
  <si>
    <t>PR24QA_PR24CA93_OUT1</t>
  </si>
  <si>
    <t>PR24QA_PR24CA93_OUT2</t>
  </si>
  <si>
    <t>codecombine</t>
  </si>
  <si>
    <t>companycode</t>
  </si>
  <si>
    <t>financial year</t>
  </si>
  <si>
    <t>Catch-up efficiency challenge parameter bioresources unit cost models</t>
  </si>
  <si>
    <t>Calculated unit Bio allowances post catch-up pre-FS and RPEs</t>
  </si>
  <si>
    <t>Date &amp; Time for Model - PR24CA93</t>
  </si>
  <si>
    <t>Name of Model - PR24CA93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</si>
</sst>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#,##0.0000"/>
    <numFmt numFmtId="165" formatCode="_(* #,##0.0000_);_(* \(#,##0.0000\);_(* &quot;-&quot;??_);_(@_)"/>
    <numFmt numFmtId="166" formatCode="#,##0_);\(#,##0\);&quot;-  &quot;;&quot; &quot;@&quot; &quot;"/>
    <numFmt numFmtId="167" formatCode="0.0%"/>
    <numFmt numFmtId="168" formatCode="#,##0.0000_);\(#,##0.0000\);&quot;-  &quot;;&quot; &quot;@&quot; &quot;"/>
    <numFmt numFmtId="169" formatCode="0.00%_);\-0.00%_);&quot;-  &quot;;&quot; &quot;@&quot; &quot;"/>
    <numFmt numFmtId="170" formatCode="dd\ mmm\ yyyy_);\(###0\);&quot;-  &quot;;&quot; &quot;@&quot; &quot;"/>
    <numFmt numFmtId="171" formatCode="dd\ mmm\ yy_);\(###0\);&quot;-  &quot;;&quot; &quot;@&quot; &quot;"/>
    <numFmt numFmtId="172" formatCode="###0_);\(###0\);&quot;-  &quot;;&quot; &quot;@&quot; &quot;"/>
    <numFmt numFmtId="173" formatCode="&quot;£&quot;#,##0.00"/>
    <numFmt numFmtId="174" formatCode="#,##0.0_ ;[Red]\-#,##0.0\ "/>
    <numFmt numFmtId="175" formatCode="#,##0_ ;[Red]\-#,##0\ "/>
    <numFmt numFmtId="176" formatCode="0.00%;\-0.00%_);&quot;-  &quot;;&quot; &quot;@&quot; &quot;"/>
    <numFmt numFmtId="177" formatCode="#,##0.0000;\(#,##0.0000\);&quot;-  &quot;;&quot; &quot;@&quot; &quot;"/>
    <numFmt numFmtId="178" formatCode="_(* #,##0.00_);_(* \(#,##0.00\);_(* &quot;-&quot;??_);_(@_)"/>
    <numFmt numFmtId="179" formatCode="_-* #,##0_-;\-* #,##0_-;_-* &quot;-&quot;??_-;_-@_-"/>
    <numFmt numFmtId="180" formatCode="_(* #,##0_);_(* \(#,##0\);_(* &quot;-&quot;??_);_(@_)"/>
    <numFmt numFmtId="181" formatCode="_-* #,##0.000_-;\-* #,##0.000_-;_-* &quot;-&quot;??_-;_-@_-"/>
    <numFmt numFmtId="182" formatCode="#,##0.000"/>
    <numFmt numFmtId="183" formatCode="_(* #,##0.000_);_(* \(#,##0.000\);_(* &quot;-&quot;??_);_(@_)"/>
    <numFmt numFmtId="184" formatCode="_(* #,##0.000000_);_(* \(#,##0.000000\);_(* &quot;-&quot;??_);_(@_)"/>
    <numFmt numFmtId="185" formatCode="0.000"/>
    <numFmt numFmtId="186" formatCode="0.0000"/>
    <numFmt numFmtId="187" formatCode="0.0"/>
    <numFmt numFmtId="188" formatCode="[$-F800]dddd\,\ mmmm\ dd\,\ yyyy"/>
  </numFmts>
  <fonts count="103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Verdana"/>
      <family val="2"/>
    </font>
    <font>
      <sz val="11"/>
      <color indexed="8"/>
      <name val="Calibri"/>
      <family val="2"/>
    </font>
    <font>
      <u/>
      <sz val="11"/>
      <color theme="10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9"/>
      <color theme="1"/>
      <name val="Arial"/>
      <family val="2"/>
    </font>
    <font>
      <sz val="10"/>
      <color theme="1"/>
      <name val="Franklin Gothic Demi"/>
      <family val="2"/>
    </font>
    <font>
      <sz val="15"/>
      <color theme="0"/>
      <name val="Franklin Gothic Demi"/>
      <family val="2"/>
    </font>
    <font>
      <sz val="10"/>
      <color rgb="FF0078C9"/>
      <name val="Franklin Gothic Demi"/>
      <family val="2"/>
    </font>
    <font>
      <sz val="9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A32020"/>
      <name val="Arial"/>
      <family val="2"/>
    </font>
    <font>
      <sz val="10"/>
      <color theme="0"/>
      <name val="Arial"/>
      <family val="2"/>
    </font>
    <font>
      <sz val="12"/>
      <name val="Arial MT"/>
    </font>
    <font>
      <sz val="11"/>
      <color indexed="8"/>
      <name val="Arial"/>
      <family val="2"/>
    </font>
    <font>
      <sz val="18"/>
      <name val="Arial MT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0"/>
      <name val="Tahoma"/>
      <family val="2"/>
    </font>
    <font>
      <sz val="11"/>
      <color indexed="8"/>
      <name val="Verdana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0"/>
      <color indexed="18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2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color indexed="9"/>
      <name val="Arial"/>
      <family val="2"/>
    </font>
    <font>
      <u/>
      <sz val="8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24"/>
      <color theme="0"/>
      <name val="Calibri"/>
      <family val="2"/>
      <scheme val="minor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8"/>
      <color theme="10"/>
      <name val="Tahoma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b/>
      <sz val="11"/>
      <color rgb="FF0071CE"/>
      <name val="Calibri"/>
      <family val="2"/>
    </font>
    <font>
      <b/>
      <sz val="10"/>
      <color rgb="FF0071CE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3"/>
      <name val="Calibri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sz val="10"/>
      <color theme="0"/>
      <name val="Calibri"/>
      <family val="2"/>
    </font>
    <font>
      <b/>
      <sz val="14"/>
      <color theme="3"/>
      <name val="Calibri"/>
      <family val="2"/>
    </font>
    <font>
      <b/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1"/>
      <name val="Calibri"/>
      <family val="2"/>
    </font>
    <font>
      <b/>
      <sz val="11"/>
      <name val="Calibri"/>
      <family val="2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rgb="FF003479"/>
        <bgColor indexed="64"/>
      </patternFill>
    </fill>
    <fill>
      <patternFill patternType="solid">
        <fgColor rgb="FFE0DCD8"/>
        <bgColor indexed="64"/>
      </patternFill>
    </fill>
    <fill>
      <patternFill patternType="solid">
        <fgColor rgb="FFFCEABF"/>
        <bgColor indexed="64"/>
      </patternFill>
    </fill>
    <fill>
      <patternFill patternType="solid">
        <fgColor rgb="FFBFDDF1"/>
        <bgColor indexed="64"/>
      </patternFill>
    </fill>
    <fill>
      <patternFill patternType="solid">
        <fgColor rgb="FFF2BFE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rgb="FFFE4819"/>
        <bgColor indexed="64"/>
      </patternFill>
    </fill>
    <fill>
      <patternFill patternType="solid">
        <fgColor rgb="FFF7BF40"/>
        <bgColor indexed="64"/>
      </patternFill>
    </fill>
    <fill>
      <patternFill patternType="solid">
        <fgColor rgb="FF719500"/>
        <bgColor indexed="64"/>
      </patternFill>
    </fill>
    <fill>
      <patternFill patternType="solid">
        <fgColor rgb="FFD740A2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1"/>
        <bgColor indexed="6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1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7E2DE"/>
        <bgColor rgb="FF000000"/>
      </patternFill>
    </fill>
    <fill>
      <patternFill patternType="solid">
        <fgColor rgb="FF003595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857362"/>
      </left>
      <right style="thin">
        <color rgb="FF857362"/>
      </right>
      <top style="thin">
        <color rgb="FF857362"/>
      </top>
      <bottom style="thin">
        <color rgb="FF8573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rgb="FF857362"/>
      </left>
      <right style="thick">
        <color rgb="FF857362"/>
      </right>
      <top style="thick">
        <color rgb="FF857362"/>
      </top>
      <bottom style="thick">
        <color rgb="FF8573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2"/>
      </left>
      <right/>
      <top/>
      <bottom/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3381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20" fillId="0" borderId="0"/>
    <xf numFmtId="0" fontId="1" fillId="0" borderId="0"/>
    <xf numFmtId="0" fontId="18" fillId="0" borderId="0"/>
    <xf numFmtId="0" fontId="21" fillId="0" borderId="0"/>
    <xf numFmtId="0" fontId="18" fillId="0" borderId="0"/>
    <xf numFmtId="166" fontId="20" fillId="0" borderId="0" applyFont="0" applyFill="0" applyBorder="0" applyProtection="0">
      <alignment vertical="top"/>
    </xf>
    <xf numFmtId="0" fontId="22" fillId="36" borderId="0" applyNumberFormat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31" fillId="0" borderId="0"/>
    <xf numFmtId="166" fontId="1" fillId="0" borderId="0" applyFont="0" applyFill="0" applyBorder="0" applyProtection="0">
      <alignment vertical="top"/>
    </xf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43" fontId="1" fillId="0" borderId="0" applyFont="0" applyFill="0" applyBorder="0" applyAlignment="0" applyProtection="0"/>
    <xf numFmtId="0" fontId="2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Protection="0">
      <alignment vertical="top"/>
    </xf>
    <xf numFmtId="9" fontId="21" fillId="0" borderId="0" applyFont="0" applyFill="0" applyBorder="0" applyAlignment="0" applyProtection="0"/>
    <xf numFmtId="0" fontId="1" fillId="0" borderId="0"/>
    <xf numFmtId="166" fontId="1" fillId="0" borderId="0" applyFont="0" applyFill="0" applyBorder="0" applyProtection="0">
      <alignment vertical="top"/>
    </xf>
    <xf numFmtId="0" fontId="1" fillId="0" borderId="0"/>
    <xf numFmtId="0" fontId="33" fillId="0" borderId="0" applyNumberFormat="0" applyFill="0" applyAlignment="0"/>
    <xf numFmtId="0" fontId="18" fillId="0" borderId="0"/>
    <xf numFmtId="9" fontId="20" fillId="0" borderId="0" applyFont="0" applyFill="0" applyBorder="0" applyAlignment="0" applyProtection="0"/>
    <xf numFmtId="0" fontId="30" fillId="43" borderId="16" applyNumberFormat="0" applyFont="0" applyAlignment="0" applyProtection="0"/>
    <xf numFmtId="9" fontId="18" fillId="0" borderId="0" applyFont="0" applyFill="0" applyBorder="0" applyAlignment="0" applyProtection="0"/>
    <xf numFmtId="0" fontId="20" fillId="0" borderId="0" applyNumberFormat="0" applyFill="0" applyBorder="0" applyProtection="0">
      <alignment horizontal="right" vertical="top"/>
    </xf>
    <xf numFmtId="0" fontId="21" fillId="0" borderId="0"/>
    <xf numFmtId="43" fontId="21" fillId="0" borderId="0" applyFont="0" applyFill="0" applyBorder="0" applyAlignment="0" applyProtection="0"/>
    <xf numFmtId="168" fontId="1" fillId="0" borderId="0" applyFont="0" applyFill="0" applyBorder="0" applyProtection="0">
      <alignment vertical="top"/>
    </xf>
    <xf numFmtId="0" fontId="35" fillId="0" borderId="0"/>
    <xf numFmtId="0" fontId="2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 applyNumberFormat="0" applyBorder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1" fillId="0" borderId="0" applyFont="0" applyFill="0" applyBorder="0" applyProtection="0">
      <alignment vertical="top"/>
    </xf>
    <xf numFmtId="171" fontId="1" fillId="0" borderId="0" applyFont="0" applyFill="0" applyBorder="0" applyProtection="0">
      <alignment vertical="top"/>
    </xf>
    <xf numFmtId="172" fontId="1" fillId="0" borderId="0" applyFont="0" applyFill="0" applyBorder="0" applyProtection="0">
      <alignment vertical="top"/>
    </xf>
    <xf numFmtId="173" fontId="28" fillId="37" borderId="0" applyNumberFormat="0">
      <alignment horizontal="left"/>
    </xf>
    <xf numFmtId="0" fontId="29" fillId="38" borderId="0" applyNumberFormat="0"/>
    <xf numFmtId="0" fontId="26" fillId="44" borderId="0" applyBorder="0"/>
    <xf numFmtId="174" fontId="19" fillId="45" borderId="0">
      <alignment horizontal="right" vertical="center"/>
    </xf>
    <xf numFmtId="0" fontId="19" fillId="40" borderId="15">
      <alignment horizontal="right" vertical="center" wrapText="1"/>
    </xf>
    <xf numFmtId="0" fontId="19" fillId="41" borderId="15">
      <alignment horizontal="right" vertical="center" wrapText="1"/>
    </xf>
    <xf numFmtId="0" fontId="29" fillId="38" borderId="15">
      <alignment horizontal="center" vertical="center" wrapText="1"/>
    </xf>
    <xf numFmtId="0" fontId="27" fillId="39" borderId="17">
      <alignment horizontal="left" vertical="center" wrapText="1"/>
    </xf>
    <xf numFmtId="174" fontId="34" fillId="46" borderId="0">
      <alignment horizontal="right" vertical="center"/>
    </xf>
    <xf numFmtId="0" fontId="28" fillId="37" borderId="15">
      <alignment horizontal="left" vertical="center" wrapText="1" readingOrder="1"/>
    </xf>
    <xf numFmtId="0" fontId="19" fillId="39" borderId="15">
      <alignment horizontal="right" vertical="center" wrapText="1"/>
    </xf>
    <xf numFmtId="0" fontId="34" fillId="44" borderId="15">
      <alignment horizontal="right" vertical="center" wrapText="1"/>
    </xf>
    <xf numFmtId="0" fontId="19" fillId="0" borderId="15">
      <alignment horizontal="left" vertical="center" wrapText="1"/>
    </xf>
    <xf numFmtId="175" fontId="34" fillId="47" borderId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" fillId="0" borderId="0" applyFont="0" applyFill="0" applyBorder="0" applyProtection="0">
      <alignment vertical="top"/>
    </xf>
    <xf numFmtId="169" fontId="1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" fillId="0" borderId="0"/>
    <xf numFmtId="0" fontId="20" fillId="0" borderId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48" borderId="0"/>
    <xf numFmtId="0" fontId="23" fillId="0" borderId="0" applyNumberFormat="0" applyFill="0" applyBorder="0" applyAlignment="0" applyProtection="0"/>
    <xf numFmtId="0" fontId="37" fillId="0" borderId="0"/>
    <xf numFmtId="0" fontId="20" fillId="0" borderId="0"/>
    <xf numFmtId="0" fontId="22" fillId="0" borderId="0"/>
    <xf numFmtId="0" fontId="22" fillId="0" borderId="0"/>
    <xf numFmtId="0" fontId="3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40" fontId="38" fillId="42" borderId="0">
      <alignment horizontal="right"/>
    </xf>
    <xf numFmtId="0" fontId="39" fillId="42" borderId="0">
      <alignment horizontal="right"/>
    </xf>
    <xf numFmtId="0" fontId="40" fillId="42" borderId="14"/>
    <xf numFmtId="0" fontId="40" fillId="0" borderId="0" applyBorder="0">
      <alignment horizontal="centerContinuous"/>
    </xf>
    <xf numFmtId="0" fontId="41" fillId="0" borderId="0" applyBorder="0">
      <alignment horizontal="centerContinuous"/>
    </xf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166" fontId="1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169" fontId="1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166" fontId="1" fillId="0" borderId="0" applyFont="0" applyFill="0" applyBorder="0" applyProtection="0">
      <alignment vertical="top"/>
    </xf>
    <xf numFmtId="0" fontId="1" fillId="0" borderId="0"/>
    <xf numFmtId="9" fontId="21" fillId="0" borderId="0" applyFont="0" applyFill="0" applyBorder="0" applyAlignment="0" applyProtection="0"/>
    <xf numFmtId="166" fontId="1" fillId="0" borderId="0" applyFont="0" applyFill="0" applyBorder="0" applyProtection="0">
      <alignment vertical="top"/>
    </xf>
    <xf numFmtId="166" fontId="1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9" fontId="1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" fillId="0" borderId="0" applyFont="0" applyFill="0" applyBorder="0" applyProtection="0">
      <alignment vertical="top"/>
    </xf>
    <xf numFmtId="166" fontId="1" fillId="0" borderId="0" applyFont="0" applyFill="0" applyBorder="0" applyProtection="0">
      <alignment vertical="top"/>
    </xf>
    <xf numFmtId="166" fontId="1" fillId="0" borderId="0" applyFont="0" applyFill="0" applyBorder="0" applyProtection="0">
      <alignment vertical="top"/>
    </xf>
    <xf numFmtId="166" fontId="1" fillId="0" borderId="0" applyFont="0" applyFill="0" applyBorder="0" applyProtection="0">
      <alignment vertical="top"/>
    </xf>
    <xf numFmtId="166" fontId="1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0" fontId="3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8" fillId="0" borderId="0" applyFont="0" applyFill="0" applyBorder="0" applyProtection="0">
      <alignment vertical="top"/>
    </xf>
    <xf numFmtId="0" fontId="1" fillId="0" borderId="0"/>
    <xf numFmtId="0" fontId="1" fillId="0" borderId="0"/>
    <xf numFmtId="0" fontId="1" fillId="0" borderId="0"/>
    <xf numFmtId="166" fontId="18" fillId="0" borderId="0" applyFont="0" applyFill="0" applyBorder="0" applyProtection="0">
      <alignment vertical="top"/>
    </xf>
    <xf numFmtId="0" fontId="1" fillId="0" borderId="0"/>
    <xf numFmtId="166" fontId="18" fillId="0" borderId="0" applyFont="0" applyFill="0" applyBorder="0" applyProtection="0">
      <alignment vertical="top"/>
    </xf>
    <xf numFmtId="176" fontId="18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Protection="0">
      <alignment vertical="top"/>
    </xf>
    <xf numFmtId="177" fontId="18" fillId="0" borderId="0" applyFont="0" applyFill="0" applyBorder="0" applyProtection="0">
      <alignment vertical="top"/>
    </xf>
    <xf numFmtId="170" fontId="18" fillId="0" borderId="0" applyFont="0" applyFill="0" applyBorder="0" applyProtection="0">
      <alignment vertical="top"/>
    </xf>
    <xf numFmtId="172" fontId="18" fillId="0" borderId="0" applyFont="0" applyFill="0" applyBorder="0" applyProtection="0">
      <alignment vertical="top"/>
    </xf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6" fontId="18" fillId="0" borderId="0" applyFont="0" applyFill="0" applyBorder="0" applyProtection="0">
      <alignment vertical="top"/>
    </xf>
    <xf numFmtId="166" fontId="18" fillId="0" borderId="0" applyFont="0" applyFill="0" applyBorder="0" applyProtection="0">
      <alignment vertical="top"/>
    </xf>
    <xf numFmtId="166" fontId="18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31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6" borderId="0" applyNumberFormat="0" applyBorder="0" applyAlignment="0" applyProtection="0"/>
    <xf numFmtId="0" fontId="22" fillId="59" borderId="0" applyNumberFormat="0" applyBorder="0" applyAlignment="0" applyProtection="0"/>
    <xf numFmtId="0" fontId="22" fillId="57" borderId="0" applyNumberFormat="0" applyBorder="0" applyAlignment="0" applyProtection="0"/>
    <xf numFmtId="0" fontId="22" fillId="60" borderId="0" applyNumberFormat="0" applyBorder="0" applyAlignment="0" applyProtection="0"/>
    <xf numFmtId="0" fontId="22" fillId="61" borderId="0" applyNumberFormat="0" applyBorder="0" applyAlignment="0" applyProtection="0"/>
    <xf numFmtId="0" fontId="22" fillId="43" borderId="0" applyNumberFormat="0" applyBorder="0" applyAlignment="0" applyProtection="0"/>
    <xf numFmtId="0" fontId="22" fillId="60" borderId="0" applyNumberFormat="0" applyBorder="0" applyAlignment="0" applyProtection="0"/>
    <xf numFmtId="0" fontId="22" fillId="62" borderId="0" applyNumberFormat="0" applyBorder="0" applyAlignment="0" applyProtection="0"/>
    <xf numFmtId="0" fontId="22" fillId="57" borderId="0" applyNumberFormat="0" applyBorder="0" applyAlignment="0" applyProtection="0"/>
    <xf numFmtId="0" fontId="46" fillId="63" borderId="0" applyNumberFormat="0" applyBorder="0" applyAlignment="0" applyProtection="0"/>
    <xf numFmtId="0" fontId="46" fillId="61" borderId="0" applyNumberFormat="0" applyBorder="0" applyAlignment="0" applyProtection="0"/>
    <xf numFmtId="0" fontId="46" fillId="43" borderId="0" applyNumberFormat="0" applyBorder="0" applyAlignment="0" applyProtection="0"/>
    <xf numFmtId="0" fontId="46" fillId="60" borderId="0" applyNumberFormat="0" applyBorder="0" applyAlignment="0" applyProtection="0"/>
    <xf numFmtId="0" fontId="46" fillId="63" borderId="0" applyNumberFormat="0" applyBorder="0" applyAlignment="0" applyProtection="0"/>
    <xf numFmtId="0" fontId="46" fillId="57" borderId="0" applyNumberFormat="0" applyBorder="0" applyAlignment="0" applyProtection="0"/>
    <xf numFmtId="0" fontId="46" fillId="63" borderId="0" applyNumberFormat="0" applyBorder="0" applyAlignment="0" applyProtection="0"/>
    <xf numFmtId="0" fontId="46" fillId="64" borderId="0" applyNumberFormat="0" applyBorder="0" applyAlignment="0" applyProtection="0"/>
    <xf numFmtId="0" fontId="46" fillId="65" borderId="0" applyNumberFormat="0" applyBorder="0" applyAlignment="0" applyProtection="0"/>
    <xf numFmtId="0" fontId="46" fillId="66" borderId="0" applyNumberFormat="0" applyBorder="0" applyAlignment="0" applyProtection="0"/>
    <xf numFmtId="0" fontId="46" fillId="63" borderId="0" applyNumberFormat="0" applyBorder="0" applyAlignment="0" applyProtection="0"/>
    <xf numFmtId="0" fontId="46" fillId="67" borderId="0" applyNumberFormat="0" applyBorder="0" applyAlignment="0" applyProtection="0"/>
    <xf numFmtId="0" fontId="47" fillId="68" borderId="0" applyNumberFormat="0" applyBorder="0" applyAlignment="0" applyProtection="0"/>
    <xf numFmtId="37" fontId="45" fillId="69" borderId="29">
      <alignment horizontal="left"/>
    </xf>
    <xf numFmtId="37" fontId="48" fillId="69" borderId="30"/>
    <xf numFmtId="0" fontId="20" fillId="69" borderId="31" applyNumberFormat="0" applyBorder="0"/>
    <xf numFmtId="0" fontId="49" fillId="56" borderId="32" applyNumberFormat="0" applyAlignment="0" applyProtection="0"/>
    <xf numFmtId="0" fontId="50" fillId="70" borderId="33" applyNumberFormat="0" applyAlignment="0" applyProtection="0"/>
    <xf numFmtId="0" fontId="51" fillId="0" borderId="0" applyNumberFormat="0" applyFill="0" applyBorder="0" applyAlignment="0" applyProtection="0"/>
    <xf numFmtId="0" fontId="52" fillId="71" borderId="0" applyNumberFormat="0" applyBorder="0" applyAlignment="0" applyProtection="0"/>
    <xf numFmtId="0" fontId="53" fillId="69" borderId="34"/>
    <xf numFmtId="37" fontId="20" fillId="69" borderId="0">
      <alignment horizontal="right"/>
    </xf>
    <xf numFmtId="0" fontId="54" fillId="0" borderId="35" applyNumberFormat="0" applyFill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6" fillId="0" borderId="0" applyNumberFormat="0" applyFill="0" applyBorder="0" applyAlignment="0" applyProtection="0"/>
    <xf numFmtId="0" fontId="57" fillId="57" borderId="32" applyNumberFormat="0" applyAlignment="0" applyProtection="0"/>
    <xf numFmtId="0" fontId="58" fillId="0" borderId="38" applyNumberFormat="0" applyFill="0" applyAlignment="0" applyProtection="0"/>
    <xf numFmtId="0" fontId="59" fillId="43" borderId="0" applyNumberFormat="0" applyBorder="0" applyAlignment="0" applyProtection="0"/>
    <xf numFmtId="0" fontId="20" fillId="58" borderId="39" applyNumberFormat="0" applyFont="0" applyAlignment="0" applyProtection="0"/>
    <xf numFmtId="0" fontId="60" fillId="56" borderId="40" applyNumberFormat="0" applyAlignment="0" applyProtection="0"/>
    <xf numFmtId="9" fontId="20" fillId="0" borderId="0" applyFont="0" applyFill="0" applyBorder="0" applyAlignment="0" applyProtection="0"/>
    <xf numFmtId="0" fontId="44" fillId="0" borderId="0">
      <alignment vertical="top"/>
    </xf>
    <xf numFmtId="0" fontId="61" fillId="0" borderId="0" applyNumberFormat="0" applyFill="0" applyBorder="0" applyAlignment="0" applyProtection="0"/>
    <xf numFmtId="0" fontId="62" fillId="0" borderId="41" applyNumberFormat="0" applyFill="0" applyAlignment="0" applyProtection="0"/>
    <xf numFmtId="0" fontId="63" fillId="0" borderId="0" applyNumberFormat="0" applyFill="0" applyBorder="0" applyAlignment="0" applyProtection="0"/>
    <xf numFmtId="37" fontId="64" fillId="72" borderId="42"/>
    <xf numFmtId="0" fontId="65" fillId="0" borderId="0" applyNumberFormat="0" applyFill="0" applyBorder="0" applyAlignment="0" applyProtection="0">
      <alignment vertical="top"/>
      <protection locked="0"/>
    </xf>
    <xf numFmtId="43" fontId="20" fillId="0" borderId="0" applyFont="0" applyFill="0" applyBorder="0" applyAlignment="0" applyProtection="0"/>
    <xf numFmtId="0" fontId="20" fillId="0" borderId="0">
      <alignment vertical="top"/>
    </xf>
    <xf numFmtId="0" fontId="20" fillId="0" borderId="0">
      <alignment vertical="top"/>
    </xf>
    <xf numFmtId="43" fontId="20" fillId="0" borderId="0" applyFont="0" applyFill="0" applyBorder="0" applyAlignment="0" applyProtection="0"/>
    <xf numFmtId="0" fontId="20" fillId="0" borderId="0">
      <alignment vertical="top"/>
    </xf>
    <xf numFmtId="9" fontId="20" fillId="0" borderId="0" applyFont="0" applyFill="0" applyBorder="0" applyAlignment="0" applyProtection="0"/>
    <xf numFmtId="0" fontId="20" fillId="0" borderId="0">
      <alignment vertical="top"/>
    </xf>
    <xf numFmtId="43" fontId="20" fillId="0" borderId="0" applyFont="0" applyFill="0" applyBorder="0" applyAlignment="0" applyProtection="0"/>
    <xf numFmtId="0" fontId="20" fillId="0" borderId="0">
      <alignment vertical="top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9" fontId="18" fillId="0" borderId="0" applyFont="0" applyFill="0" applyBorder="0" applyAlignment="0" applyProtection="0"/>
    <xf numFmtId="0" fontId="21" fillId="0" borderId="0"/>
    <xf numFmtId="0" fontId="1" fillId="0" borderId="0"/>
    <xf numFmtId="0" fontId="1" fillId="0" borderId="0"/>
    <xf numFmtId="43" fontId="21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67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178" fontId="1" fillId="0" borderId="0" applyFont="0" applyFill="0" applyBorder="0" applyAlignment="0" applyProtection="0"/>
    <xf numFmtId="166" fontId="75" fillId="0" borderId="0" applyFont="0" applyFill="0" applyBorder="0" applyProtection="0">
      <alignment vertical="top"/>
    </xf>
    <xf numFmtId="166" fontId="69" fillId="0" borderId="0" applyFill="0" applyBorder="0" applyProtection="0">
      <alignment vertical="top"/>
    </xf>
    <xf numFmtId="172" fontId="69" fillId="0" borderId="0" applyFont="0" applyFill="0" applyBorder="0" applyProtection="0">
      <alignment vertical="top"/>
    </xf>
    <xf numFmtId="0" fontId="80" fillId="0" borderId="0" applyNumberFormat="0" applyFill="0" applyBorder="0" applyAlignment="0" applyProtection="0"/>
    <xf numFmtId="0" fontId="82" fillId="0" borderId="0"/>
  </cellStyleXfs>
  <cellXfs count="259">
    <xf numFmtId="0" fontId="0" fillId="0" borderId="0" xfId="0"/>
    <xf numFmtId="0" fontId="68" fillId="0" borderId="0" xfId="0" applyFont="1"/>
    <xf numFmtId="0" fontId="18" fillId="50" borderId="0" xfId="0" applyFont="1" applyFill="1"/>
    <xf numFmtId="0" fontId="18" fillId="0" borderId="0" xfId="0" applyFont="1"/>
    <xf numFmtId="0" fontId="70" fillId="0" borderId="0" xfId="0" applyFont="1"/>
    <xf numFmtId="0" fontId="18" fillId="73" borderId="0" xfId="0" applyFont="1" applyFill="1"/>
    <xf numFmtId="0" fontId="72" fillId="0" borderId="0" xfId="0" applyFont="1"/>
    <xf numFmtId="0" fontId="72" fillId="0" borderId="0" xfId="0" quotePrefix="1" applyFont="1"/>
    <xf numFmtId="0" fontId="73" fillId="0" borderId="0" xfId="43" applyFont="1" applyAlignment="1">
      <alignment vertical="center"/>
    </xf>
    <xf numFmtId="0" fontId="18" fillId="0" borderId="0" xfId="0" applyFont="1" applyAlignment="1">
      <alignment vertical="center"/>
    </xf>
    <xf numFmtId="0" fontId="73" fillId="0" borderId="0" xfId="43" applyFont="1" applyAlignment="1">
      <alignment horizontal="left" vertical="center"/>
    </xf>
    <xf numFmtId="178" fontId="18" fillId="0" borderId="0" xfId="0" applyNumberFormat="1" applyFont="1" applyAlignment="1">
      <alignment vertical="center"/>
    </xf>
    <xf numFmtId="164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165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9" fontId="18" fillId="33" borderId="10" xfId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70" fillId="0" borderId="0" xfId="0" applyFont="1" applyAlignment="1">
      <alignment horizontal="centerContinuous" vertical="center"/>
    </xf>
    <xf numFmtId="0" fontId="18" fillId="0" borderId="0" xfId="0" applyFont="1" applyAlignment="1">
      <alignment horizontal="centerContinuous" vertical="center" wrapText="1"/>
    </xf>
    <xf numFmtId="0" fontId="18" fillId="0" borderId="0" xfId="0" applyFont="1" applyAlignment="1">
      <alignment horizontal="centerContinuous" wrapText="1"/>
    </xf>
    <xf numFmtId="0" fontId="73" fillId="0" borderId="0" xfId="0" applyFont="1"/>
    <xf numFmtId="0" fontId="74" fillId="73" borderId="0" xfId="0" applyFont="1" applyFill="1"/>
    <xf numFmtId="0" fontId="18" fillId="0" borderId="0" xfId="0" applyFont="1" applyAlignment="1">
      <alignment horizontal="center" vertical="center" wrapText="1"/>
    </xf>
    <xf numFmtId="0" fontId="70" fillId="0" borderId="0" xfId="0" applyFont="1" applyAlignment="1">
      <alignment vertical="center"/>
    </xf>
    <xf numFmtId="0" fontId="18" fillId="0" borderId="0" xfId="0" applyFont="1" applyAlignment="1">
      <alignment horizontal="center" vertical="top" wrapText="1"/>
    </xf>
    <xf numFmtId="4" fontId="18" fillId="0" borderId="0" xfId="42237" applyNumberFormat="1" applyFont="1" applyFill="1" applyBorder="1" applyAlignment="1">
      <alignment vertical="center"/>
    </xf>
    <xf numFmtId="3" fontId="70" fillId="0" borderId="0" xfId="42237" applyNumberFormat="1" applyFont="1" applyFill="1" applyBorder="1" applyAlignment="1">
      <alignment vertical="center"/>
    </xf>
    <xf numFmtId="3" fontId="70" fillId="0" borderId="0" xfId="42237" applyNumberFormat="1" applyFont="1" applyBorder="1" applyAlignment="1">
      <alignment vertical="center"/>
    </xf>
    <xf numFmtId="4" fontId="18" fillId="0" borderId="0" xfId="42237" applyNumberFormat="1" applyFont="1" applyBorder="1" applyAlignment="1">
      <alignment vertical="center"/>
    </xf>
    <xf numFmtId="166" fontId="76" fillId="76" borderId="0" xfId="63376" applyFont="1" applyFill="1" applyAlignment="1">
      <alignment horizontal="left" vertical="top"/>
    </xf>
    <xf numFmtId="166" fontId="76" fillId="76" borderId="0" xfId="63376" applyFont="1" applyFill="1">
      <alignment vertical="top"/>
    </xf>
    <xf numFmtId="166" fontId="77" fillId="76" borderId="0" xfId="63377" applyFont="1" applyFill="1">
      <alignment vertical="top"/>
    </xf>
    <xf numFmtId="166" fontId="77" fillId="0" borderId="0" xfId="63377" applyFont="1" applyFill="1">
      <alignment vertical="top"/>
    </xf>
    <xf numFmtId="166" fontId="78" fillId="0" borderId="0" xfId="63377" applyFont="1" applyFill="1">
      <alignment vertical="top"/>
    </xf>
    <xf numFmtId="0" fontId="79" fillId="0" borderId="0" xfId="63377" applyNumberFormat="1" applyFont="1" applyFill="1">
      <alignment vertical="top"/>
    </xf>
    <xf numFmtId="0" fontId="78" fillId="0" borderId="0" xfId="63377" applyNumberFormat="1" applyFont="1" applyFill="1">
      <alignment vertical="top"/>
    </xf>
    <xf numFmtId="0" fontId="77" fillId="0" borderId="0" xfId="63377" applyNumberFormat="1" applyFont="1" applyFill="1">
      <alignment vertical="top"/>
    </xf>
    <xf numFmtId="0" fontId="77" fillId="0" borderId="0" xfId="63377" applyNumberFormat="1" applyFont="1" applyFill="1" applyAlignment="1">
      <alignment horizontal="left" vertical="top"/>
    </xf>
    <xf numFmtId="0" fontId="77" fillId="0" borderId="0" xfId="63377" applyNumberFormat="1" applyFont="1" applyFill="1" applyAlignment="1">
      <alignment horizontal="left" vertical="center"/>
    </xf>
    <xf numFmtId="188" fontId="77" fillId="0" borderId="0" xfId="63378" applyNumberFormat="1" applyFont="1" applyFill="1" applyAlignment="1">
      <alignment horizontal="left" vertical="top"/>
    </xf>
    <xf numFmtId="0" fontId="80" fillId="0" borderId="0" xfId="63379" applyNumberFormat="1" applyFill="1" applyAlignment="1">
      <alignment vertical="top"/>
    </xf>
    <xf numFmtId="0" fontId="71" fillId="0" borderId="0" xfId="63376" applyNumberFormat="1" applyFont="1" applyAlignment="1"/>
    <xf numFmtId="0" fontId="71" fillId="0" borderId="0" xfId="2626" applyFont="1"/>
    <xf numFmtId="0" fontId="81" fillId="0" borderId="0" xfId="2626" applyFont="1" applyAlignment="1">
      <alignment vertical="top"/>
    </xf>
    <xf numFmtId="0" fontId="77" fillId="0" borderId="0" xfId="2626" applyFont="1" applyAlignment="1">
      <alignment vertical="top"/>
    </xf>
    <xf numFmtId="0" fontId="77" fillId="0" borderId="0" xfId="2626" applyFont="1" applyAlignment="1">
      <alignment horizontal="center" vertical="top"/>
    </xf>
    <xf numFmtId="0" fontId="83" fillId="77" borderId="0" xfId="63380" applyFont="1" applyFill="1" applyAlignment="1">
      <alignment vertical="center"/>
    </xf>
    <xf numFmtId="0" fontId="84" fillId="77" borderId="0" xfId="63380" applyFont="1" applyFill="1" applyAlignment="1">
      <alignment vertical="center"/>
    </xf>
    <xf numFmtId="0" fontId="85" fillId="0" borderId="0" xfId="2626" applyFont="1" applyAlignment="1">
      <alignment vertical="top"/>
    </xf>
    <xf numFmtId="0" fontId="86" fillId="0" borderId="0" xfId="2626" applyFont="1" applyAlignment="1">
      <alignment vertical="top"/>
    </xf>
    <xf numFmtId="0" fontId="81" fillId="0" borderId="0" xfId="2626" applyFont="1" applyAlignment="1">
      <alignment horizontal="centerContinuous" vertical="top"/>
    </xf>
    <xf numFmtId="0" fontId="87" fillId="0" borderId="0" xfId="2626" applyFont="1" applyAlignment="1">
      <alignment horizontal="centerContinuous" vertical="top"/>
    </xf>
    <xf numFmtId="0" fontId="77" fillId="0" borderId="0" xfId="2626" applyFont="1" applyAlignment="1">
      <alignment horizontal="centerContinuous" vertical="top"/>
    </xf>
    <xf numFmtId="0" fontId="81" fillId="0" borderId="0" xfId="2626" applyFont="1" applyAlignment="1">
      <alignment horizontal="center" vertical="top"/>
    </xf>
    <xf numFmtId="0" fontId="85" fillId="0" borderId="0" xfId="2626" applyFont="1" applyAlignment="1">
      <alignment horizontal="centerContinuous" vertical="top"/>
    </xf>
    <xf numFmtId="0" fontId="86" fillId="0" borderId="0" xfId="2626" applyFont="1" applyAlignment="1">
      <alignment horizontal="centerContinuous" vertical="top"/>
    </xf>
    <xf numFmtId="0" fontId="88" fillId="78" borderId="0" xfId="2626" applyFont="1" applyFill="1" applyAlignment="1">
      <alignment vertical="top"/>
    </xf>
    <xf numFmtId="0" fontId="88" fillId="78" borderId="0" xfId="2626" applyFont="1" applyFill="1" applyAlignment="1">
      <alignment wrapText="1"/>
    </xf>
    <xf numFmtId="0" fontId="88" fillId="78" borderId="0" xfId="2626" applyFont="1" applyFill="1" applyAlignment="1">
      <alignment horizontal="left" vertical="center" wrapText="1"/>
    </xf>
    <xf numFmtId="0" fontId="88" fillId="78" borderId="0" xfId="2626" applyFont="1" applyFill="1" applyAlignment="1">
      <alignment vertical="top" wrapText="1"/>
    </xf>
    <xf numFmtId="0" fontId="71" fillId="0" borderId="0" xfId="2626" applyFont="1" applyAlignment="1">
      <alignment vertical="top"/>
    </xf>
    <xf numFmtId="0" fontId="82" fillId="0" borderId="0" xfId="0" applyFont="1"/>
    <xf numFmtId="0" fontId="90" fillId="0" borderId="0" xfId="0" applyFont="1"/>
    <xf numFmtId="179" fontId="69" fillId="0" borderId="10" xfId="2795" applyNumberFormat="1" applyFont="1" applyFill="1" applyBorder="1" applyAlignment="1">
      <alignment horizontal="left" vertical="center"/>
    </xf>
    <xf numFmtId="0" fontId="82" fillId="0" borderId="10" xfId="0" applyFont="1" applyBorder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82" fillId="0" borderId="26" xfId="0" applyFont="1" applyBorder="1" applyAlignment="1">
      <alignment horizontal="center"/>
    </xf>
    <xf numFmtId="0" fontId="82" fillId="0" borderId="28" xfId="0" applyFont="1" applyBorder="1" applyAlignment="1">
      <alignment horizontal="center"/>
    </xf>
    <xf numFmtId="9" fontId="82" fillId="33" borderId="28" xfId="1" applyFont="1" applyFill="1" applyBorder="1" applyAlignment="1">
      <alignment horizontal="center" vertical="center"/>
    </xf>
    <xf numFmtId="0" fontId="82" fillId="0" borderId="10" xfId="0" applyFont="1" applyBorder="1" applyAlignment="1">
      <alignment horizontal="center"/>
    </xf>
    <xf numFmtId="9" fontId="82" fillId="33" borderId="10" xfId="1" applyFont="1" applyFill="1" applyBorder="1" applyAlignment="1">
      <alignment horizontal="center" vertical="center"/>
    </xf>
    <xf numFmtId="0" fontId="82" fillId="0" borderId="11" xfId="0" applyFont="1" applyBorder="1"/>
    <xf numFmtId="0" fontId="82" fillId="0" borderId="12" xfId="0" applyFont="1" applyBorder="1"/>
    <xf numFmtId="165" fontId="82" fillId="33" borderId="10" xfId="52" applyNumberFormat="1" applyFont="1" applyFill="1" applyBorder="1"/>
    <xf numFmtId="167" fontId="82" fillId="0" borderId="0" xfId="0" applyNumberFormat="1" applyFont="1"/>
    <xf numFmtId="0" fontId="82" fillId="0" borderId="10" xfId="0" applyFont="1" applyBorder="1"/>
    <xf numFmtId="167" fontId="82" fillId="0" borderId="0" xfId="1" applyNumberFormat="1" applyFont="1" applyFill="1" applyBorder="1"/>
    <xf numFmtId="0" fontId="82" fillId="0" borderId="0" xfId="0" applyFont="1" applyAlignment="1">
      <alignment horizontal="center" wrapText="1"/>
    </xf>
    <xf numFmtId="0" fontId="82" fillId="33" borderId="10" xfId="52" applyNumberFormat="1" applyFont="1" applyFill="1" applyBorder="1" applyAlignment="1">
      <alignment horizontal="right"/>
    </xf>
    <xf numFmtId="165" fontId="82" fillId="33" borderId="10" xfId="52" applyNumberFormat="1" applyFont="1" applyFill="1" applyBorder="1" applyAlignment="1">
      <alignment horizontal="right"/>
    </xf>
    <xf numFmtId="0" fontId="92" fillId="73" borderId="0" xfId="0" applyFont="1" applyFill="1"/>
    <xf numFmtId="0" fontId="82" fillId="73" borderId="0" xfId="0" applyFont="1" applyFill="1"/>
    <xf numFmtId="0" fontId="93" fillId="0" borderId="0" xfId="43" applyFont="1" applyAlignment="1">
      <alignment vertical="center"/>
    </xf>
    <xf numFmtId="0" fontId="71" fillId="0" borderId="0" xfId="0" applyFont="1"/>
    <xf numFmtId="185" fontId="71" fillId="0" borderId="0" xfId="0" applyNumberFormat="1" applyFont="1"/>
    <xf numFmtId="0" fontId="89" fillId="0" borderId="0" xfId="0" applyFont="1" applyAlignment="1">
      <alignment vertical="center"/>
    </xf>
    <xf numFmtId="0" fontId="82" fillId="35" borderId="10" xfId="0" applyFont="1" applyFill="1" applyBorder="1" applyAlignment="1">
      <alignment horizontal="center"/>
    </xf>
    <xf numFmtId="0" fontId="82" fillId="33" borderId="10" xfId="0" applyFont="1" applyFill="1" applyBorder="1"/>
    <xf numFmtId="164" fontId="82" fillId="51" borderId="10" xfId="0" quotePrefix="1" applyNumberFormat="1" applyFont="1" applyFill="1" applyBorder="1"/>
    <xf numFmtId="164" fontId="82" fillId="0" borderId="0" xfId="0" quotePrefix="1" applyNumberFormat="1" applyFont="1"/>
    <xf numFmtId="0" fontId="88" fillId="0" borderId="10" xfId="0" applyFont="1" applyBorder="1" applyAlignment="1">
      <alignment vertical="center" wrapText="1"/>
    </xf>
    <xf numFmtId="0" fontId="71" fillId="0" borderId="10" xfId="0" applyFont="1" applyBorder="1" applyAlignment="1">
      <alignment horizontal="left" vertical="center" wrapText="1"/>
    </xf>
    <xf numFmtId="0" fontId="71" fillId="0" borderId="10" xfId="0" applyFont="1" applyBorder="1" applyAlignment="1">
      <alignment vertical="center" wrapText="1"/>
    </xf>
    <xf numFmtId="0" fontId="71" fillId="33" borderId="10" xfId="0" applyFont="1" applyFill="1" applyBorder="1" applyAlignment="1">
      <alignment horizontal="center" vertical="center" wrapText="1"/>
    </xf>
    <xf numFmtId="0" fontId="71" fillId="0" borderId="10" xfId="0" applyFont="1" applyBorder="1"/>
    <xf numFmtId="0" fontId="71" fillId="0" borderId="10" xfId="0" applyFont="1" applyBorder="1" applyAlignment="1">
      <alignment vertical="center"/>
    </xf>
    <xf numFmtId="3" fontId="71" fillId="0" borderId="10" xfId="0" quotePrefix="1" applyNumberFormat="1" applyFont="1" applyBorder="1"/>
    <xf numFmtId="182" fontId="71" fillId="0" borderId="10" xfId="0" quotePrefix="1" applyNumberFormat="1" applyFont="1" applyBorder="1"/>
    <xf numFmtId="1" fontId="71" fillId="0" borderId="0" xfId="0" applyNumberFormat="1" applyFont="1"/>
    <xf numFmtId="3" fontId="71" fillId="0" borderId="0" xfId="0" applyNumberFormat="1" applyFont="1"/>
    <xf numFmtId="0" fontId="71" fillId="0" borderId="0" xfId="0" quotePrefix="1" applyFont="1"/>
    <xf numFmtId="4" fontId="71" fillId="0" borderId="10" xfId="0" quotePrefix="1" applyNumberFormat="1" applyFont="1" applyBorder="1"/>
    <xf numFmtId="0" fontId="71" fillId="0" borderId="13" xfId="0" applyFont="1" applyBorder="1" applyAlignment="1">
      <alignment horizontal="center" vertical="center" wrapText="1"/>
    </xf>
    <xf numFmtId="0" fontId="95" fillId="0" borderId="0" xfId="0" applyFont="1"/>
    <xf numFmtId="0" fontId="71" fillId="0" borderId="0" xfId="0" applyFont="1" applyAlignment="1">
      <alignment vertical="center"/>
    </xf>
    <xf numFmtId="0" fontId="71" fillId="0" borderId="0" xfId="0" applyFont="1" applyAlignment="1">
      <alignment vertical="center" wrapText="1"/>
    </xf>
    <xf numFmtId="0" fontId="71" fillId="33" borderId="10" xfId="0" applyFont="1" applyFill="1" applyBorder="1" applyAlignment="1">
      <alignment vertical="center" wrapText="1"/>
    </xf>
    <xf numFmtId="0" fontId="71" fillId="33" borderId="10" xfId="0" applyFont="1" applyFill="1" applyBorder="1" applyAlignment="1">
      <alignment vertical="center"/>
    </xf>
    <xf numFmtId="2" fontId="71" fillId="49" borderId="10" xfId="0" applyNumberFormat="1" applyFont="1" applyFill="1" applyBorder="1" applyAlignment="1">
      <alignment vertical="top" wrapText="1"/>
    </xf>
    <xf numFmtId="2" fontId="71" fillId="49" borderId="10" xfId="0" applyNumberFormat="1" applyFont="1" applyFill="1" applyBorder="1" applyAlignment="1">
      <alignment vertical="top"/>
    </xf>
    <xf numFmtId="2" fontId="71" fillId="34" borderId="10" xfId="0" applyNumberFormat="1" applyFont="1" applyFill="1" applyBorder="1" applyAlignment="1">
      <alignment vertical="top" wrapText="1"/>
    </xf>
    <xf numFmtId="2" fontId="71" fillId="49" borderId="10" xfId="0" applyNumberFormat="1" applyFont="1" applyFill="1" applyBorder="1" applyAlignment="1">
      <alignment horizontal="center" vertical="top" wrapText="1"/>
    </xf>
    <xf numFmtId="180" fontId="71" fillId="34" borderId="10" xfId="52" applyNumberFormat="1" applyFont="1" applyFill="1" applyBorder="1" applyAlignment="1">
      <alignment horizontal="center" vertical="top" wrapText="1"/>
    </xf>
    <xf numFmtId="180" fontId="71" fillId="34" borderId="10" xfId="52" applyNumberFormat="1" applyFont="1" applyFill="1" applyBorder="1" applyAlignment="1">
      <alignment horizontal="center" vertical="center" wrapText="1"/>
    </xf>
    <xf numFmtId="2" fontId="71" fillId="49" borderId="10" xfId="0" applyNumberFormat="1" applyFont="1" applyFill="1" applyBorder="1"/>
    <xf numFmtId="180" fontId="71" fillId="51" borderId="10" xfId="52" applyNumberFormat="1" applyFont="1" applyFill="1" applyBorder="1" applyAlignment="1">
      <alignment vertical="center" wrapText="1"/>
    </xf>
    <xf numFmtId="178" fontId="71" fillId="51" borderId="10" xfId="52" applyFont="1" applyFill="1" applyBorder="1" applyAlignment="1">
      <alignment vertical="center" wrapText="1"/>
    </xf>
    <xf numFmtId="184" fontId="71" fillId="51" borderId="10" xfId="52" applyNumberFormat="1" applyFont="1" applyFill="1" applyBorder="1" applyAlignment="1">
      <alignment vertical="center" wrapText="1"/>
    </xf>
    <xf numFmtId="178" fontId="71" fillId="0" borderId="0" xfId="0" applyNumberFormat="1" applyFont="1" applyAlignment="1">
      <alignment vertical="center"/>
    </xf>
    <xf numFmtId="165" fontId="71" fillId="0" borderId="0" xfId="0" applyNumberFormat="1" applyFont="1" applyAlignment="1">
      <alignment vertical="center"/>
    </xf>
    <xf numFmtId="0" fontId="71" fillId="0" borderId="11" xfId="0" applyFont="1" applyBorder="1" applyAlignment="1">
      <alignment horizontal="left" vertical="center"/>
    </xf>
    <xf numFmtId="0" fontId="71" fillId="0" borderId="10" xfId="0" applyFont="1" applyBorder="1" applyAlignment="1">
      <alignment horizontal="left" vertical="center"/>
    </xf>
    <xf numFmtId="181" fontId="71" fillId="0" borderId="10" xfId="52" quotePrefix="1" applyNumberFormat="1" applyFont="1" applyFill="1" applyBorder="1" applyAlignment="1">
      <alignment horizontal="right" vertical="center"/>
    </xf>
    <xf numFmtId="181" fontId="71" fillId="33" borderId="10" xfId="52" quotePrefix="1" applyNumberFormat="1" applyFont="1" applyFill="1" applyBorder="1" applyAlignment="1">
      <alignment horizontal="right" vertical="center"/>
    </xf>
    <xf numFmtId="0" fontId="71" fillId="0" borderId="0" xfId="0" applyFont="1" applyAlignment="1">
      <alignment horizontal="left" vertical="center"/>
    </xf>
    <xf numFmtId="185" fontId="71" fillId="0" borderId="10" xfId="52" applyNumberFormat="1" applyFont="1" applyFill="1" applyBorder="1" applyAlignment="1">
      <alignment horizontal="right" vertical="center"/>
    </xf>
    <xf numFmtId="3" fontId="71" fillId="0" borderId="0" xfId="52" applyNumberFormat="1" applyFont="1" applyFill="1" applyBorder="1" applyAlignment="1">
      <alignment horizontal="right" vertical="center"/>
    </xf>
    <xf numFmtId="4" fontId="71" fillId="0" borderId="10" xfId="52" applyNumberFormat="1" applyFont="1" applyFill="1" applyBorder="1" applyAlignment="1">
      <alignment horizontal="right" vertical="center"/>
    </xf>
    <xf numFmtId="180" fontId="71" fillId="0" borderId="0" xfId="63375" applyNumberFormat="1" applyFont="1" applyFill="1" applyBorder="1" applyAlignment="1">
      <alignment vertical="center"/>
    </xf>
    <xf numFmtId="183" fontId="71" fillId="0" borderId="0" xfId="63375" applyNumberFormat="1" applyFont="1" applyFill="1" applyBorder="1" applyAlignment="1">
      <alignment vertical="center"/>
    </xf>
    <xf numFmtId="187" fontId="88" fillId="0" borderId="0" xfId="0" applyNumberFormat="1" applyFont="1"/>
    <xf numFmtId="4" fontId="71" fillId="0" borderId="0" xfId="52" applyNumberFormat="1" applyFont="1" applyFill="1" applyBorder="1" applyAlignment="1">
      <alignment horizontal="right" vertical="center"/>
    </xf>
    <xf numFmtId="0" fontId="88" fillId="0" borderId="0" xfId="0" applyFont="1"/>
    <xf numFmtId="183" fontId="88" fillId="0" borderId="0" xfId="63375" applyNumberFormat="1" applyFont="1" applyFill="1" applyBorder="1" applyAlignment="1">
      <alignment wrapText="1"/>
    </xf>
    <xf numFmtId="0" fontId="88" fillId="0" borderId="11" xfId="0" applyFont="1" applyBorder="1" applyAlignment="1">
      <alignment horizontal="left" vertical="center" wrapText="1"/>
    </xf>
    <xf numFmtId="0" fontId="88" fillId="0" borderId="10" xfId="0" applyFont="1" applyBorder="1" applyAlignment="1">
      <alignment horizontal="left" vertical="center" wrapText="1"/>
    </xf>
    <xf numFmtId="0" fontId="88" fillId="0" borderId="10" xfId="0" applyFont="1" applyBorder="1" applyAlignment="1">
      <alignment horizontal="center" vertical="center" wrapText="1"/>
    </xf>
    <xf numFmtId="0" fontId="88" fillId="0" borderId="0" xfId="0" applyFont="1" applyAlignment="1">
      <alignment horizontal="center" vertical="center" wrapText="1"/>
    </xf>
    <xf numFmtId="0" fontId="88" fillId="34" borderId="10" xfId="0" applyFont="1" applyFill="1" applyBorder="1" applyAlignment="1">
      <alignment horizontal="center" vertical="center" wrapText="1"/>
    </xf>
    <xf numFmtId="0" fontId="81" fillId="0" borderId="0" xfId="0" applyFont="1" applyAlignment="1">
      <alignment horizontal="center" vertical="center" wrapText="1"/>
    </xf>
    <xf numFmtId="0" fontId="96" fillId="0" borderId="0" xfId="43" applyFont="1" applyAlignment="1">
      <alignment horizontal="left" vertical="center"/>
    </xf>
    <xf numFmtId="179" fontId="94" fillId="52" borderId="0" xfId="52" applyNumberFormat="1" applyFont="1" applyFill="1" applyBorder="1" applyAlignment="1">
      <alignment horizontal="left" vertical="center"/>
    </xf>
    <xf numFmtId="179" fontId="88" fillId="52" borderId="0" xfId="52" applyNumberFormat="1" applyFont="1" applyFill="1" applyBorder="1" applyAlignment="1">
      <alignment horizontal="right" vertical="center"/>
    </xf>
    <xf numFmtId="9" fontId="71" fillId="0" borderId="0" xfId="1" applyFont="1" applyFill="1" applyAlignment="1">
      <alignment vertical="center"/>
    </xf>
    <xf numFmtId="43" fontId="97" fillId="0" borderId="0" xfId="0" applyNumberFormat="1" applyFont="1" applyAlignment="1">
      <alignment vertical="center"/>
    </xf>
    <xf numFmtId="0" fontId="97" fillId="0" borderId="0" xfId="0" applyFont="1" applyAlignment="1">
      <alignment vertical="center"/>
    </xf>
    <xf numFmtId="0" fontId="88" fillId="0" borderId="11" xfId="0" applyFont="1" applyBorder="1" applyAlignment="1">
      <alignment horizontal="center" vertical="center" wrapText="1"/>
    </xf>
    <xf numFmtId="0" fontId="88" fillId="0" borderId="13" xfId="0" applyFont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center"/>
    </xf>
    <xf numFmtId="178" fontId="71" fillId="0" borderId="10" xfId="52" applyFont="1" applyBorder="1" applyAlignment="1">
      <alignment vertical="center" wrapText="1"/>
    </xf>
    <xf numFmtId="181" fontId="71" fillId="0" borderId="10" xfId="52" applyNumberFormat="1" applyFont="1" applyBorder="1" applyAlignment="1">
      <alignment vertical="center" wrapText="1"/>
    </xf>
    <xf numFmtId="0" fontId="71" fillId="0" borderId="11" xfId="0" applyFont="1" applyBorder="1"/>
    <xf numFmtId="0" fontId="71" fillId="0" borderId="13" xfId="0" applyFont="1" applyBorder="1"/>
    <xf numFmtId="0" fontId="71" fillId="0" borderId="24" xfId="0" applyFont="1" applyBorder="1" applyAlignment="1">
      <alignment vertical="center"/>
    </xf>
    <xf numFmtId="0" fontId="71" fillId="0" borderId="14" xfId="0" applyFont="1" applyBorder="1" applyAlignment="1">
      <alignment vertical="center"/>
    </xf>
    <xf numFmtId="0" fontId="71" fillId="0" borderId="10" xfId="0" applyFont="1" applyBorder="1" applyAlignment="1">
      <alignment horizontal="center" vertical="center"/>
    </xf>
    <xf numFmtId="178" fontId="71" fillId="0" borderId="10" xfId="63375" applyFont="1" applyBorder="1" applyAlignment="1">
      <alignment wrapText="1"/>
    </xf>
    <xf numFmtId="0" fontId="71" fillId="33" borderId="10" xfId="0" applyFont="1" applyFill="1" applyBorder="1" applyAlignment="1">
      <alignment horizontal="center" vertical="center"/>
    </xf>
    <xf numFmtId="0" fontId="71" fillId="0" borderId="25" xfId="0" applyFont="1" applyBorder="1" applyAlignment="1">
      <alignment vertical="center"/>
    </xf>
    <xf numFmtId="0" fontId="71" fillId="0" borderId="26" xfId="0" applyFont="1" applyBorder="1" applyAlignment="1">
      <alignment vertical="center"/>
    </xf>
    <xf numFmtId="0" fontId="71" fillId="0" borderId="27" xfId="0" applyFont="1" applyBorder="1" applyAlignment="1">
      <alignment vertical="center"/>
    </xf>
    <xf numFmtId="178" fontId="71" fillId="33" borderId="10" xfId="52" applyFont="1" applyFill="1" applyBorder="1" applyAlignment="1">
      <alignment vertical="center" wrapText="1"/>
    </xf>
    <xf numFmtId="183" fontId="71" fillId="33" borderId="10" xfId="52" applyNumberFormat="1" applyFont="1" applyFill="1" applyBorder="1" applyAlignment="1">
      <alignment vertical="center" wrapText="1"/>
    </xf>
    <xf numFmtId="0" fontId="71" fillId="33" borderId="11" xfId="0" applyFont="1" applyFill="1" applyBorder="1"/>
    <xf numFmtId="0" fontId="71" fillId="33" borderId="13" xfId="0" applyFont="1" applyFill="1" applyBorder="1"/>
    <xf numFmtId="179" fontId="88" fillId="0" borderId="0" xfId="52" applyNumberFormat="1" applyFont="1" applyFill="1" applyBorder="1" applyAlignment="1">
      <alignment horizontal="right" vertical="center"/>
    </xf>
    <xf numFmtId="179" fontId="88" fillId="0" borderId="0" xfId="52" applyNumberFormat="1" applyFont="1" applyFill="1" applyBorder="1" applyAlignment="1">
      <alignment horizontal="left" vertical="center"/>
    </xf>
    <xf numFmtId="179" fontId="81" fillId="0" borderId="0" xfId="52" applyNumberFormat="1" applyFont="1" applyFill="1" applyBorder="1" applyAlignment="1">
      <alignment horizontal="left" vertical="center"/>
    </xf>
    <xf numFmtId="179" fontId="88" fillId="0" borderId="0" xfId="52" applyNumberFormat="1" applyFont="1" applyFill="1" applyBorder="1" applyAlignment="1">
      <alignment horizontal="center"/>
    </xf>
    <xf numFmtId="179" fontId="88" fillId="0" borderId="10" xfId="52" applyNumberFormat="1" applyFont="1" applyFill="1" applyBorder="1" applyAlignment="1">
      <alignment horizontal="left" vertical="center"/>
    </xf>
    <xf numFmtId="0" fontId="88" fillId="49" borderId="10" xfId="0" applyFont="1" applyFill="1" applyBorder="1" applyAlignment="1">
      <alignment horizontal="centerContinuous" vertical="center" wrapText="1"/>
    </xf>
    <xf numFmtId="0" fontId="71" fillId="49" borderId="10" xfId="0" applyFont="1" applyFill="1" applyBorder="1" applyAlignment="1">
      <alignment horizontal="centerContinuous" vertical="center" wrapText="1"/>
    </xf>
    <xf numFmtId="0" fontId="88" fillId="54" borderId="11" xfId="0" applyFont="1" applyFill="1" applyBorder="1" applyAlignment="1">
      <alignment horizontal="center" vertical="center" wrapText="1"/>
    </xf>
    <xf numFmtId="0" fontId="71" fillId="49" borderId="10" xfId="0" applyFont="1" applyFill="1" applyBorder="1" applyAlignment="1">
      <alignment horizontal="center" vertical="center" wrapText="1"/>
    </xf>
    <xf numFmtId="0" fontId="71" fillId="53" borderId="10" xfId="0" applyFont="1" applyFill="1" applyBorder="1" applyAlignment="1">
      <alignment horizontal="center" vertical="center" wrapText="1"/>
    </xf>
    <xf numFmtId="0" fontId="71" fillId="55" borderId="10" xfId="0" applyFont="1" applyFill="1" applyBorder="1" applyAlignment="1">
      <alignment horizontal="center" vertical="center" wrapText="1"/>
    </xf>
    <xf numFmtId="0" fontId="71" fillId="54" borderId="10" xfId="0" applyFont="1" applyFill="1" applyBorder="1" applyAlignment="1">
      <alignment horizontal="center" vertical="center" wrapText="1"/>
    </xf>
    <xf numFmtId="9" fontId="71" fillId="33" borderId="10" xfId="1" applyFont="1" applyFill="1" applyBorder="1" applyAlignment="1">
      <alignment horizontal="center" vertical="center"/>
    </xf>
    <xf numFmtId="179" fontId="71" fillId="0" borderId="10" xfId="52" applyNumberFormat="1" applyFont="1" applyFill="1" applyBorder="1" applyAlignment="1">
      <alignment horizontal="right" vertical="center" wrapText="1"/>
    </xf>
    <xf numFmtId="181" fontId="71" fillId="0" borderId="10" xfId="52" applyNumberFormat="1" applyFont="1" applyFill="1" applyBorder="1" applyAlignment="1">
      <alignment horizontal="right" vertical="center" wrapText="1"/>
    </xf>
    <xf numFmtId="182" fontId="71" fillId="0" borderId="10" xfId="52" quotePrefix="1" applyNumberFormat="1" applyFont="1" applyFill="1" applyBorder="1" applyAlignment="1">
      <alignment horizontal="right" vertical="center" wrapText="1"/>
    </xf>
    <xf numFmtId="182" fontId="71" fillId="0" borderId="10" xfId="52" applyNumberFormat="1" applyFont="1" applyFill="1" applyBorder="1" applyAlignment="1">
      <alignment horizontal="right" vertical="center" wrapText="1"/>
    </xf>
    <xf numFmtId="43" fontId="71" fillId="0" borderId="0" xfId="0" applyNumberFormat="1" applyFont="1" applyAlignment="1">
      <alignment vertical="center"/>
    </xf>
    <xf numFmtId="0" fontId="71" fillId="33" borderId="11" xfId="0" applyFont="1" applyFill="1" applyBorder="1" applyAlignment="1">
      <alignment vertical="center"/>
    </xf>
    <xf numFmtId="0" fontId="71" fillId="0" borderId="0" xfId="0" applyFont="1" applyAlignment="1">
      <alignment horizontal="right" vertical="center"/>
    </xf>
    <xf numFmtId="0" fontId="71" fillId="0" borderId="10" xfId="0" applyFont="1" applyBorder="1" applyAlignment="1">
      <alignment horizontal="center" vertical="center" wrapText="1"/>
    </xf>
    <xf numFmtId="179" fontId="88" fillId="0" borderId="10" xfId="52" applyNumberFormat="1" applyFont="1" applyFill="1" applyBorder="1" applyAlignment="1">
      <alignment horizontal="right" vertical="center"/>
    </xf>
    <xf numFmtId="2" fontId="88" fillId="0" borderId="10" xfId="0" applyNumberFormat="1" applyFont="1" applyBorder="1" applyAlignment="1">
      <alignment horizontal="centerContinuous" vertical="center" wrapText="1"/>
    </xf>
    <xf numFmtId="0" fontId="88" fillId="0" borderId="10" xfId="0" applyFont="1" applyBorder="1" applyAlignment="1">
      <alignment horizontal="centerContinuous" vertical="center" wrapText="1"/>
    </xf>
    <xf numFmtId="2" fontId="71" fillId="0" borderId="10" xfId="0" applyNumberFormat="1" applyFont="1" applyBorder="1" applyAlignment="1">
      <alignment horizontal="center" vertical="center" wrapText="1"/>
    </xf>
    <xf numFmtId="1" fontId="71" fillId="0" borderId="10" xfId="0" applyNumberFormat="1" applyFont="1" applyBorder="1" applyAlignment="1">
      <alignment horizontal="center" vertical="center" wrapText="1"/>
    </xf>
    <xf numFmtId="2" fontId="71" fillId="0" borderId="10" xfId="0" applyNumberFormat="1" applyFont="1" applyBorder="1" applyAlignment="1">
      <alignment vertical="center"/>
    </xf>
    <xf numFmtId="2" fontId="71" fillId="0" borderId="0" xfId="0" applyNumberFormat="1" applyFont="1" applyAlignment="1">
      <alignment vertical="center" wrapText="1"/>
    </xf>
    <xf numFmtId="0" fontId="98" fillId="73" borderId="0" xfId="0" applyFont="1" applyFill="1" applyAlignment="1">
      <alignment vertical="center"/>
    </xf>
    <xf numFmtId="0" fontId="71" fillId="73" borderId="0" xfId="0" applyFont="1" applyFill="1" applyAlignment="1">
      <alignment vertical="center"/>
    </xf>
    <xf numFmtId="0" fontId="71" fillId="73" borderId="0" xfId="0" applyFont="1" applyFill="1" applyAlignment="1">
      <alignment vertical="center" wrapText="1"/>
    </xf>
    <xf numFmtId="0" fontId="88" fillId="50" borderId="0" xfId="0" applyFont="1" applyFill="1"/>
    <xf numFmtId="0" fontId="71" fillId="0" borderId="0" xfId="0" applyFont="1" applyAlignment="1">
      <alignment horizontal="center" vertical="center" wrapText="1"/>
    </xf>
    <xf numFmtId="0" fontId="71" fillId="0" borderId="26" xfId="0" applyFont="1" applyBorder="1" applyAlignment="1">
      <alignment horizontal="center" vertical="center" wrapText="1"/>
    </xf>
    <xf numFmtId="3" fontId="71" fillId="0" borderId="0" xfId="42237" applyNumberFormat="1" applyFont="1" applyFill="1" applyBorder="1" applyAlignment="1">
      <alignment vertical="center"/>
    </xf>
    <xf numFmtId="3" fontId="71" fillId="49" borderId="10" xfId="42237" applyNumberFormat="1" applyFont="1" applyFill="1" applyBorder="1" applyAlignment="1">
      <alignment vertical="center"/>
    </xf>
    <xf numFmtId="3" fontId="88" fillId="0" borderId="10" xfId="42237" applyNumberFormat="1" applyFont="1" applyBorder="1" applyAlignment="1">
      <alignment vertical="center"/>
    </xf>
    <xf numFmtId="3" fontId="71" fillId="33" borderId="10" xfId="42237" applyNumberFormat="1" applyFont="1" applyFill="1" applyBorder="1" applyAlignment="1">
      <alignment vertical="center"/>
    </xf>
    <xf numFmtId="0" fontId="88" fillId="74" borderId="0" xfId="0" applyFont="1" applyFill="1"/>
    <xf numFmtId="0" fontId="71" fillId="74" borderId="0" xfId="0" applyFont="1" applyFill="1"/>
    <xf numFmtId="0" fontId="71" fillId="50" borderId="0" xfId="0" applyFont="1" applyFill="1"/>
    <xf numFmtId="0" fontId="88" fillId="0" borderId="0" xfId="0" applyFont="1" applyAlignment="1">
      <alignment vertical="center"/>
    </xf>
    <xf numFmtId="0" fontId="99" fillId="75" borderId="10" xfId="0" applyFont="1" applyFill="1" applyBorder="1" applyAlignment="1">
      <alignment horizontal="center" vertical="center" wrapText="1"/>
    </xf>
    <xf numFmtId="0" fontId="99" fillId="75" borderId="10" xfId="0" applyFont="1" applyFill="1" applyBorder="1" applyAlignment="1">
      <alignment horizontal="center" vertical="center"/>
    </xf>
    <xf numFmtId="185" fontId="71" fillId="49" borderId="10" xfId="0" applyNumberFormat="1" applyFont="1" applyFill="1" applyBorder="1" applyAlignment="1">
      <alignment vertical="center"/>
    </xf>
    <xf numFmtId="0" fontId="99" fillId="75" borderId="10" xfId="0" applyFont="1" applyFill="1" applyBorder="1" applyAlignment="1">
      <alignment vertical="center"/>
    </xf>
    <xf numFmtId="0" fontId="99" fillId="75" borderId="10" xfId="0" applyFont="1" applyFill="1" applyBorder="1" applyAlignment="1">
      <alignment vertical="center" wrapText="1"/>
    </xf>
    <xf numFmtId="186" fontId="71" fillId="0" borderId="0" xfId="0" applyNumberFormat="1" applyFont="1"/>
    <xf numFmtId="185" fontId="71" fillId="0" borderId="10" xfId="0" applyNumberFormat="1" applyFont="1" applyBorder="1" applyAlignment="1">
      <alignment vertical="center"/>
    </xf>
    <xf numFmtId="0" fontId="100" fillId="0" borderId="0" xfId="0" applyFont="1"/>
    <xf numFmtId="185" fontId="71" fillId="0" borderId="0" xfId="0" quotePrefix="1" applyNumberFormat="1" applyFont="1"/>
    <xf numFmtId="186" fontId="71" fillId="0" borderId="0" xfId="0" quotePrefix="1" applyNumberFormat="1" applyFont="1"/>
    <xf numFmtId="0" fontId="71" fillId="0" borderId="10" xfId="0" applyFont="1" applyBorder="1" applyAlignment="1">
      <alignment wrapText="1"/>
    </xf>
    <xf numFmtId="0" fontId="71" fillId="0" borderId="10" xfId="0" applyFont="1" applyBorder="1" applyAlignment="1">
      <alignment vertical="top" wrapText="1"/>
    </xf>
    <xf numFmtId="185" fontId="71" fillId="0" borderId="10" xfId="0" applyNumberFormat="1" applyFont="1" applyBorder="1"/>
    <xf numFmtId="183" fontId="82" fillId="33" borderId="10" xfId="52" applyNumberFormat="1" applyFont="1" applyFill="1" applyBorder="1"/>
    <xf numFmtId="181" fontId="97" fillId="0" borderId="0" xfId="0" applyNumberFormat="1" applyFont="1" applyAlignment="1">
      <alignment vertical="center"/>
    </xf>
    <xf numFmtId="181" fontId="88" fillId="0" borderId="21" xfId="0" applyNumberFormat="1" applyFont="1" applyBorder="1" applyAlignment="1">
      <alignment vertical="center"/>
    </xf>
    <xf numFmtId="2" fontId="99" fillId="75" borderId="10" xfId="0" applyNumberFormat="1" applyFont="1" applyFill="1" applyBorder="1" applyAlignment="1">
      <alignment vertical="center"/>
    </xf>
    <xf numFmtId="0" fontId="36" fillId="0" borderId="0" xfId="0" applyFont="1"/>
    <xf numFmtId="0" fontId="22" fillId="0" borderId="0" xfId="0" applyFont="1"/>
    <xf numFmtId="0" fontId="101" fillId="0" borderId="0" xfId="0" applyFont="1"/>
    <xf numFmtId="0" fontId="102" fillId="79" borderId="0" xfId="0" applyFont="1" applyFill="1"/>
    <xf numFmtId="182" fontId="22" fillId="80" borderId="0" xfId="0" applyNumberFormat="1" applyFont="1" applyFill="1"/>
    <xf numFmtId="10" fontId="22" fillId="80" borderId="0" xfId="0" applyNumberFormat="1" applyFont="1" applyFill="1"/>
    <xf numFmtId="0" fontId="22" fillId="80" borderId="0" xfId="0" applyFont="1" applyFill="1"/>
    <xf numFmtId="3" fontId="22" fillId="80" borderId="0" xfId="0" applyNumberFormat="1" applyFont="1" applyFill="1"/>
    <xf numFmtId="0" fontId="82" fillId="0" borderId="0" xfId="0" applyFont="1" applyAlignment="1">
      <alignment vertical="center"/>
    </xf>
    <xf numFmtId="0" fontId="82" fillId="0" borderId="0" xfId="0" applyFont="1" applyAlignment="1">
      <alignment vertical="center" wrapText="1"/>
    </xf>
    <xf numFmtId="167" fontId="82" fillId="0" borderId="0" xfId="0" applyNumberFormat="1" applyFont="1" applyAlignment="1">
      <alignment vertical="center" wrapText="1"/>
    </xf>
    <xf numFmtId="10" fontId="82" fillId="0" borderId="0" xfId="0" applyNumberFormat="1" applyFont="1" applyAlignment="1">
      <alignment vertical="center"/>
    </xf>
    <xf numFmtId="0" fontId="91" fillId="0" borderId="0" xfId="0" applyFont="1"/>
    <xf numFmtId="179" fontId="69" fillId="0" borderId="43" xfId="2795" applyNumberFormat="1" applyFont="1" applyFill="1" applyBorder="1" applyAlignment="1">
      <alignment horizontal="center" vertical="center" wrapText="1"/>
    </xf>
    <xf numFmtId="179" fontId="69" fillId="0" borderId="28" xfId="2795" applyNumberFormat="1" applyFont="1" applyFill="1" applyBorder="1" applyAlignment="1">
      <alignment horizontal="center" vertical="center" wrapText="1"/>
    </xf>
    <xf numFmtId="0" fontId="89" fillId="35" borderId="10" xfId="0" applyFont="1" applyFill="1" applyBorder="1" applyAlignment="1">
      <alignment horizontal="center" vertical="center"/>
    </xf>
    <xf numFmtId="178" fontId="88" fillId="34" borderId="11" xfId="52" applyFont="1" applyFill="1" applyBorder="1" applyAlignment="1">
      <alignment horizontal="center" vertical="center" wrapText="1"/>
    </xf>
    <xf numFmtId="178" fontId="88" fillId="34" borderId="12" xfId="52" applyFont="1" applyFill="1" applyBorder="1" applyAlignment="1">
      <alignment horizontal="center" vertical="center" wrapText="1"/>
    </xf>
    <xf numFmtId="2" fontId="88" fillId="49" borderId="11" xfId="0" applyNumberFormat="1" applyFont="1" applyFill="1" applyBorder="1" applyAlignment="1">
      <alignment horizontal="center" vertical="center"/>
    </xf>
    <xf numFmtId="2" fontId="88" fillId="49" borderId="12" xfId="0" applyNumberFormat="1" applyFont="1" applyFill="1" applyBorder="1" applyAlignment="1">
      <alignment horizontal="center" vertical="center"/>
    </xf>
    <xf numFmtId="2" fontId="88" fillId="49" borderId="13" xfId="0" applyNumberFormat="1" applyFont="1" applyFill="1" applyBorder="1" applyAlignment="1">
      <alignment horizontal="center" vertical="center"/>
    </xf>
    <xf numFmtId="0" fontId="88" fillId="0" borderId="18" xfId="0" applyFont="1" applyBorder="1" applyAlignment="1">
      <alignment horizontal="center" vertical="center" wrapText="1"/>
    </xf>
    <xf numFmtId="0" fontId="88" fillId="0" borderId="19" xfId="0" applyFont="1" applyBorder="1" applyAlignment="1">
      <alignment horizontal="center" vertical="center" wrapText="1"/>
    </xf>
    <xf numFmtId="0" fontId="88" fillId="0" borderId="20" xfId="0" applyFont="1" applyBorder="1" applyAlignment="1">
      <alignment horizontal="center" vertical="center" wrapText="1"/>
    </xf>
    <xf numFmtId="0" fontId="88" fillId="0" borderId="22" xfId="0" applyFont="1" applyBorder="1" applyAlignment="1">
      <alignment horizontal="left" vertical="center" wrapText="1"/>
    </xf>
    <xf numFmtId="0" fontId="88" fillId="0" borderId="23" xfId="0" applyFont="1" applyBorder="1" applyAlignment="1">
      <alignment horizontal="left" vertical="center" wrapText="1"/>
    </xf>
    <xf numFmtId="179" fontId="88" fillId="0" borderId="10" xfId="52" applyNumberFormat="1" applyFont="1" applyFill="1" applyBorder="1" applyAlignment="1">
      <alignment horizontal="left" vertical="center"/>
    </xf>
    <xf numFmtId="0" fontId="88" fillId="53" borderId="10" xfId="0" applyFont="1" applyFill="1" applyBorder="1" applyAlignment="1">
      <alignment horizontal="center" vertical="center" wrapText="1"/>
    </xf>
    <xf numFmtId="179" fontId="88" fillId="53" borderId="10" xfId="52" applyNumberFormat="1" applyFont="1" applyFill="1" applyBorder="1" applyAlignment="1">
      <alignment horizontal="center" vertical="center"/>
    </xf>
    <xf numFmtId="3" fontId="94" fillId="52" borderId="11" xfId="0" applyNumberFormat="1" applyFont="1" applyFill="1" applyBorder="1" applyAlignment="1">
      <alignment horizontal="center" vertical="center" wrapText="1"/>
    </xf>
    <xf numFmtId="3" fontId="94" fillId="52" borderId="12" xfId="0" applyNumberFormat="1" applyFont="1" applyFill="1" applyBorder="1" applyAlignment="1">
      <alignment horizontal="center" vertical="center" wrapText="1"/>
    </xf>
    <xf numFmtId="3" fontId="94" fillId="52" borderId="13" xfId="0" applyNumberFormat="1" applyFont="1" applyFill="1" applyBorder="1" applyAlignment="1">
      <alignment horizontal="center" vertical="center" wrapText="1"/>
    </xf>
  </cellXfs>
  <cellStyles count="63381">
    <cellStyle name="]_x000d__x000a_Zoomed=1_x000d__x000a_Row=0_x000d__x000a_Column=0_x000d__x000a_Height=0_x000d__x000a_Width=0_x000d__x000a_FontName=FoxFont_x000d__x000a_FontStyle=0_x000d__x000a_FontSize=9_x000d__x000a_PrtFontName=FoxPrin" xfId="63313" xr:uid="{C9273B1E-A8E0-426C-91FE-5F616923DD19}"/>
    <cellStyle name="20% - Accent1" xfId="20" builtinId="30" customBuiltin="1"/>
    <cellStyle name="20% - Accent1 2" xfId="63262" xr:uid="{EF2FB9E0-88B3-4173-9692-2669BBFD62DE}"/>
    <cellStyle name="20% - Accent2" xfId="24" builtinId="34" customBuiltin="1"/>
    <cellStyle name="20% - Accent2 2" xfId="63263" xr:uid="{33704EC8-CE30-41C4-A013-194E988AE150}"/>
    <cellStyle name="20% - Accent3" xfId="28" builtinId="38" customBuiltin="1"/>
    <cellStyle name="20% - Accent3 2" xfId="63264" xr:uid="{92A1CAAA-D432-49AC-B239-EC76616E8DE2}"/>
    <cellStyle name="20% - Accent4" xfId="32" builtinId="42" customBuiltin="1"/>
    <cellStyle name="20% - Accent4 2" xfId="63265" xr:uid="{1A138563-495D-45D2-8828-381696F8D6F9}"/>
    <cellStyle name="20% - Accent5" xfId="36" builtinId="46" customBuiltin="1"/>
    <cellStyle name="20% - Accent5 2" xfId="63266" xr:uid="{2E9922B9-BA75-4C61-BA6A-BC0B31BC096A}"/>
    <cellStyle name="20% - Accent6" xfId="40" builtinId="50" customBuiltin="1"/>
    <cellStyle name="20% - Accent6 2" xfId="63267" xr:uid="{6EB0F40E-8FB0-4EC8-86E8-E39A5FA03791}"/>
    <cellStyle name="40% - Accent1" xfId="21" builtinId="31" customBuiltin="1"/>
    <cellStyle name="40% - Accent1 2" xfId="63268" xr:uid="{45A2F735-A945-4EDA-A4DC-289EB4D33378}"/>
    <cellStyle name="40% - Accent2" xfId="25" builtinId="35" customBuiltin="1"/>
    <cellStyle name="40% - Accent2 2" xfId="63269" xr:uid="{BECCE432-5A0B-4AC6-8D5E-B0CA5A52BA0D}"/>
    <cellStyle name="40% - Accent3" xfId="29" builtinId="39" customBuiltin="1"/>
    <cellStyle name="40% - Accent3 2" xfId="63270" xr:uid="{66EFA7F9-6ED3-4667-8B14-0CF2824F0516}"/>
    <cellStyle name="40% - Accent4" xfId="33" builtinId="43" customBuiltin="1"/>
    <cellStyle name="40% - Accent4 2" xfId="63271" xr:uid="{9B619CA0-8C7D-4E3A-BFBC-159D67D4DD2A}"/>
    <cellStyle name="40% - Accent5" xfId="37" builtinId="47" customBuiltin="1"/>
    <cellStyle name="40% - Accent5 2" xfId="63272" xr:uid="{B39BF30C-AE82-4B7C-A76E-CB936C7D3574}"/>
    <cellStyle name="40% - Accent6" xfId="41" builtinId="51" customBuiltin="1"/>
    <cellStyle name="40% - Accent6 2" xfId="63273" xr:uid="{4186A31F-443C-4F9A-A2B4-CE8803806F68}"/>
    <cellStyle name="60% - Accent1" xfId="22" builtinId="32" customBuiltin="1"/>
    <cellStyle name="60% - Accent1 2" xfId="63274" xr:uid="{DF20798D-2901-4D25-BE07-76F702CBDE32}"/>
    <cellStyle name="60% - Accent2" xfId="26" builtinId="36" customBuiltin="1"/>
    <cellStyle name="60% - Accent2 2" xfId="63275" xr:uid="{1C36548F-C571-4A89-AC96-2238305D3CE6}"/>
    <cellStyle name="60% - Accent3" xfId="30" builtinId="40" customBuiltin="1"/>
    <cellStyle name="60% - Accent3 2" xfId="63276" xr:uid="{93DD321B-6310-42E0-8302-EFA9A07E46A0}"/>
    <cellStyle name="60% - Accent4" xfId="34" builtinId="44" customBuiltin="1"/>
    <cellStyle name="60% - Accent4 2" xfId="63277" xr:uid="{4925C1D0-7463-4CAF-BEE7-9B568799B664}"/>
    <cellStyle name="60% - Accent5" xfId="38" builtinId="48" customBuiltin="1"/>
    <cellStyle name="60% - Accent5 2" xfId="63278" xr:uid="{03DB3244-1882-4CCD-AF2C-0E375C79FB3A}"/>
    <cellStyle name="60% - Accent6" xfId="42" builtinId="52" customBuiltin="1"/>
    <cellStyle name="60% - Accent6 2" xfId="63279" xr:uid="{FFAA816C-6BA7-4E0A-B0F1-63315397823E}"/>
    <cellStyle name="Accent1" xfId="19" builtinId="29" customBuiltin="1"/>
    <cellStyle name="Accent1 2" xfId="63280" xr:uid="{5DD1A298-D027-4B06-8A08-B94ADF0E95D8}"/>
    <cellStyle name="Accent2" xfId="23" builtinId="33" customBuiltin="1"/>
    <cellStyle name="Accent2 2" xfId="63281" xr:uid="{FA2CFF88-2252-4DE6-82CC-A2AC84F3F001}"/>
    <cellStyle name="Accent3" xfId="27" builtinId="37" customBuiltin="1"/>
    <cellStyle name="Accent3 - 40%" xfId="51" xr:uid="{45A14D89-B669-4312-BA9B-7777076E4BC6}"/>
    <cellStyle name="Accent3 2" xfId="63282" xr:uid="{DC18E924-0E0D-44C6-BF88-0C246E96F233}"/>
    <cellStyle name="Accent4" xfId="31" builtinId="41" customBuiltin="1"/>
    <cellStyle name="Accent4 2" xfId="63283" xr:uid="{45CC8002-17F6-4BAF-B514-2F075A7B32F2}"/>
    <cellStyle name="Accent5" xfId="35" builtinId="45" customBuiltin="1"/>
    <cellStyle name="Accent5 2" xfId="63284" xr:uid="{E8975438-88A3-4467-90F9-58D85DDBE843}"/>
    <cellStyle name="Accent6" xfId="39" builtinId="49" customBuiltin="1"/>
    <cellStyle name="Accent6 2" xfId="63285" xr:uid="{9BD42E6C-DDF0-481A-AFD9-C23662C07862}"/>
    <cellStyle name="Att1" xfId="218" xr:uid="{BCD182CD-BA5D-4FC4-9E56-1ABED55FAEAA}"/>
    <cellStyle name="Att1 2" xfId="219" xr:uid="{0B555539-4BEF-44EA-A04D-98478D74ABF8}"/>
    <cellStyle name="Att1 2 2" xfId="220" xr:uid="{83D7F21C-05A8-4463-9604-F0D77380F917}"/>
    <cellStyle name="Att1 3" xfId="221" xr:uid="{4C710246-DFAB-4D7A-A213-17B6A4774199}"/>
    <cellStyle name="Att1 3 2" xfId="222" xr:uid="{3641D093-B686-43F9-AD30-346706634CF2}"/>
    <cellStyle name="Att1 3 3" xfId="223" xr:uid="{9E9DDDC6-106C-4A5E-8D4D-427F42C3D4D0}"/>
    <cellStyle name="Att1 4" xfId="224" xr:uid="{15D6A460-4534-4E5A-AC1B-EBCB5F63CBE7}"/>
    <cellStyle name="Att1 4 2" xfId="225" xr:uid="{4DCC7C93-4A38-4534-993B-E7CAAAF7D34C}"/>
    <cellStyle name="Att1 4 3" xfId="226" xr:uid="{8C316DB8-7216-4872-901C-D1507D6DA91A}"/>
    <cellStyle name="Bad" xfId="8" builtinId="27" customBuiltin="1"/>
    <cellStyle name="Bad 2" xfId="63286" xr:uid="{A459F545-94A3-4427-9BC5-65E6DCF599FD}"/>
    <cellStyle name="BM Heading 3" xfId="78" xr:uid="{E5A3B3F4-B3AB-4BC5-92FD-0CF6E6CD2FD7}"/>
    <cellStyle name="BM Input" xfId="81" xr:uid="{A8B11A02-FC0D-4AC0-93A8-8FF5DFBC4994}"/>
    <cellStyle name="bold_text" xfId="63287" xr:uid="{21370B98-6FD4-443A-A28D-6D805BA03560}"/>
    <cellStyle name="boldbluetxt_green" xfId="63288" xr:uid="{0C0212C9-E7B5-4208-A820-45224528811E}"/>
    <cellStyle name="box" xfId="63289" xr:uid="{59CA3637-A3AD-45B6-80A2-16F46B2039D5}"/>
    <cellStyle name="Calculation" xfId="12" builtinId="22" customBuiltin="1"/>
    <cellStyle name="Calculation 2" xfId="63290" xr:uid="{5A58DF33-D719-4CC9-A94C-7D910E0937D6}"/>
    <cellStyle name="Check Cell" xfId="14" builtinId="23" customBuiltin="1"/>
    <cellStyle name="Check Cell 2" xfId="63291" xr:uid="{5BA2A4BA-BBFA-4CB5-A0B5-AD193EEFAA2A}"/>
    <cellStyle name="Column 4" xfId="83" xr:uid="{0C4167CB-9A89-455A-9864-B1E7B643E9FC}"/>
    <cellStyle name="Comma" xfId="42237" builtinId="3"/>
    <cellStyle name="Comma 10" xfId="2684" xr:uid="{FEFAFC19-9D76-46DE-9E9C-9BE19964629A}"/>
    <cellStyle name="Comma 10 2" xfId="5316" xr:uid="{1CCACE91-640D-434A-B130-3B53DE83DE37}"/>
    <cellStyle name="Comma 10 2 2" xfId="15850" xr:uid="{73EF3306-AF72-4432-8D0C-0D1F4A3A7B17}"/>
    <cellStyle name="Comma 10 2 2 2" xfId="36872" xr:uid="{0CC6622B-90B1-4992-BE62-7CEF29F835AC}"/>
    <cellStyle name="Comma 10 2 2 3" xfId="57896" xr:uid="{2609AC6D-A18F-4CB4-9EC6-5066EEF9FCE1}"/>
    <cellStyle name="Comma 10 2 3" xfId="26362" xr:uid="{C4A155E5-9C2F-4A32-A0D2-AD357620D6FD}"/>
    <cellStyle name="Comma 10 2 4" xfId="47386" xr:uid="{422BEB24-A3C3-45B0-A645-66B3A48CC0DC}"/>
    <cellStyle name="Comma 10 3" xfId="7944" xr:uid="{63FDF148-9212-40A0-921A-141ECDB4637E}"/>
    <cellStyle name="Comma 10 3 2" xfId="18478" xr:uid="{A6FB8129-FDAF-4A4E-B696-D00EB412755A}"/>
    <cellStyle name="Comma 10 3 2 2" xfId="39500" xr:uid="{48C416B0-CC3A-4B8E-A831-2189DB89F964}"/>
    <cellStyle name="Comma 10 3 2 3" xfId="60524" xr:uid="{8B4324AF-3A55-4642-8F0A-1AD00C469428}"/>
    <cellStyle name="Comma 10 3 3" xfId="28990" xr:uid="{86ABA54F-C316-4E6D-8A79-729CE14E997A}"/>
    <cellStyle name="Comma 10 3 4" xfId="50014" xr:uid="{4CDA944F-E5C4-4E1E-8E5C-270056AA943F}"/>
    <cellStyle name="Comma 10 4" xfId="10571" xr:uid="{9BAF51CF-9953-4E67-8911-D82AF70242D4}"/>
    <cellStyle name="Comma 10 4 2" xfId="21105" xr:uid="{E08B5E72-8470-4DB6-BB35-51E4002E8879}"/>
    <cellStyle name="Comma 10 4 2 2" xfId="42127" xr:uid="{5F817D52-15F2-4925-A3E5-4D706E3A910E}"/>
    <cellStyle name="Comma 10 4 2 3" xfId="63151" xr:uid="{2E68CBBC-E52F-46BE-A6BC-A5B107ADDF08}"/>
    <cellStyle name="Comma 10 4 3" xfId="31617" xr:uid="{C98A8FCA-DC8B-4188-9DE1-9A6F45FA8960}"/>
    <cellStyle name="Comma 10 4 4" xfId="52641" xr:uid="{FFF559B3-13E7-43F4-B804-D2FC6FC12EF5}"/>
    <cellStyle name="Comma 10 5" xfId="13223" xr:uid="{A78D9EF2-814C-47A5-9EC7-D8CC6CF96D9D}"/>
    <cellStyle name="Comma 10 5 2" xfId="34245" xr:uid="{FB42DE2F-5060-4477-AC67-3CE1A5B8BFAE}"/>
    <cellStyle name="Comma 10 5 3" xfId="55269" xr:uid="{0715FB49-5609-45D5-9BBF-E676AD91FDCF}"/>
    <cellStyle name="Comma 10 6" xfId="23734" xr:uid="{4D700A9D-82B7-4BF0-91C7-98C2AB2F3CAA}"/>
    <cellStyle name="Comma 10 7" xfId="44759" xr:uid="{77079CB7-ECED-4992-B224-12FC39FB12B9}"/>
    <cellStyle name="Comma 11" xfId="68" xr:uid="{B0CBAE59-0BBF-4CE0-A576-78E8965450E9}"/>
    <cellStyle name="Comma 11 2" xfId="2800" xr:uid="{59DCBA56-B667-47D4-AA63-0BC356F5810E}"/>
    <cellStyle name="Comma 11 2 2" xfId="13334" xr:uid="{96F0F4CD-47A8-4722-8BA5-1C1E6A062FE0}"/>
    <cellStyle name="Comma 11 2 2 2" xfId="34356" xr:uid="{6CB56BAF-A3E6-49A6-BAE6-AB22C503111E}"/>
    <cellStyle name="Comma 11 2 2 3" xfId="55380" xr:uid="{98584AB7-3C19-4355-84C8-F298E5ED1885}"/>
    <cellStyle name="Comma 11 2 3" xfId="23846" xr:uid="{21778117-6C22-4B1E-85B2-8E708255CF49}"/>
    <cellStyle name="Comma 11 2 4" xfId="44870" xr:uid="{ED7037F5-63A9-49EA-922A-7473B2C80CB7}"/>
    <cellStyle name="Comma 11 3" xfId="5428" xr:uid="{7C01F0E7-5EB5-4D4E-BD38-C651A831F29F}"/>
    <cellStyle name="Comma 11 3 2" xfId="15962" xr:uid="{E88FD351-CEE8-466C-90FE-8936EEDC33F2}"/>
    <cellStyle name="Comma 11 3 2 2" xfId="36984" xr:uid="{6F8EBB15-D429-417A-9BE2-E030A7C883FD}"/>
    <cellStyle name="Comma 11 3 2 3" xfId="58008" xr:uid="{60E78D5C-3A05-4639-B2D8-8E53704A85FD}"/>
    <cellStyle name="Comma 11 3 3" xfId="26474" xr:uid="{BA16EB74-92EC-43A9-919F-BA3C946A9A8C}"/>
    <cellStyle name="Comma 11 3 4" xfId="47498" xr:uid="{957C3AD0-606E-47D7-9AEB-7FB9D2B5908B}"/>
    <cellStyle name="Comma 11 4" xfId="8055" xr:uid="{C419F425-FDF0-462A-8ACD-1796B17DEF5D}"/>
    <cellStyle name="Comma 11 4 2" xfId="18589" xr:uid="{976AA711-C2EB-4813-8C06-CCBC2780982C}"/>
    <cellStyle name="Comma 11 4 2 2" xfId="39611" xr:uid="{C8DA3765-DA9C-4F23-9C26-BAD67F89FDC6}"/>
    <cellStyle name="Comma 11 4 2 3" xfId="60635" xr:uid="{E1816704-B480-4B37-B046-59B31566C3AF}"/>
    <cellStyle name="Comma 11 4 3" xfId="29101" xr:uid="{CA0FBBBC-A7C1-4886-8799-FA4B31DDDD77}"/>
    <cellStyle name="Comma 11 4 4" xfId="50125" xr:uid="{5D58A47B-CCD0-4AD9-A314-4E14C66F9427}"/>
    <cellStyle name="Comma 11 5" xfId="10708" xr:uid="{B8CDAE9A-0831-406D-9F22-45EB64F0C332}"/>
    <cellStyle name="Comma 11 5 2" xfId="31730" xr:uid="{727FAE07-85F6-4039-AB6E-70BC55AE80CF}"/>
    <cellStyle name="Comma 11 5 3" xfId="52754" xr:uid="{B310CB0A-7E8F-4391-A4B5-67F056E2A7E4}"/>
    <cellStyle name="Comma 11 6" xfId="21218" xr:uid="{BAF26801-6B7B-47FF-8D8F-A84FCD8BD8A6}"/>
    <cellStyle name="Comma 11 7" xfId="42243" xr:uid="{70B170F7-432B-412A-9739-643D1E9A412C}"/>
    <cellStyle name="Comma 12" xfId="10679" xr:uid="{2581EF3F-E9DC-406A-B802-94294F12D24B}"/>
    <cellStyle name="Comma 12 2" xfId="31725" xr:uid="{28C1422E-8F56-4A79-85B3-7F3C6D194F0F}"/>
    <cellStyle name="Comma 13" xfId="52749" xr:uid="{A8FA7DAD-8023-48BB-B036-4765092FFB53}"/>
    <cellStyle name="Comma 2" xfId="44" xr:uid="{C08C698E-8488-4EB1-8AA3-24B44671E340}"/>
    <cellStyle name="Comma 2 10" xfId="228" xr:uid="{841D65F4-473C-483E-A34C-197A17F8CB3B}"/>
    <cellStyle name="Comma 2 10 10" xfId="42349" xr:uid="{24EA0F70-32FB-4296-9CBD-4A301DC72616}"/>
    <cellStyle name="Comma 2 10 2" xfId="229" xr:uid="{BFBDB201-0A69-44D8-961D-51226DF6BBD5}"/>
    <cellStyle name="Comma 2 10 2 2" xfId="230" xr:uid="{34913800-48B6-4A84-86AB-FFCF054B01F4}"/>
    <cellStyle name="Comma 2 10 2 2 2" xfId="2908" xr:uid="{EE482BA2-343A-4E82-85D0-222D7B8093FC}"/>
    <cellStyle name="Comma 2 10 2 2 2 2" xfId="13442" xr:uid="{A0808285-86CF-483A-940C-3E3EEA79ACF3}"/>
    <cellStyle name="Comma 2 10 2 2 2 2 2" xfId="34464" xr:uid="{682F9759-6478-4FD5-AF05-68FF4425B688}"/>
    <cellStyle name="Comma 2 10 2 2 2 2 3" xfId="55488" xr:uid="{8EA5817F-E171-47AA-BB2B-C435C75B322B}"/>
    <cellStyle name="Comma 2 10 2 2 2 3" xfId="23954" xr:uid="{CE4A9DF7-40F7-4443-B6C2-869E2DEF088F}"/>
    <cellStyle name="Comma 2 10 2 2 2 4" xfId="44978" xr:uid="{381BEE7E-F7CC-468B-BF9F-7996D406C146}"/>
    <cellStyle name="Comma 2 10 2 2 3" xfId="5536" xr:uid="{67728653-C9D5-4E76-89BC-2B94B20D8A11}"/>
    <cellStyle name="Comma 2 10 2 2 3 2" xfId="16070" xr:uid="{D424E668-5946-4655-BD5A-0C44AA2EB9EB}"/>
    <cellStyle name="Comma 2 10 2 2 3 2 2" xfId="37092" xr:uid="{2A1CFF88-2224-4946-8089-2DE6E776EB22}"/>
    <cellStyle name="Comma 2 10 2 2 3 2 3" xfId="58116" xr:uid="{CB61E232-F337-47D9-A5F6-5BAFC2D77F0C}"/>
    <cellStyle name="Comma 2 10 2 2 3 3" xfId="26582" xr:uid="{B122C2D1-ACBA-47FD-B7FD-B7F5DC07121E}"/>
    <cellStyle name="Comma 2 10 2 2 3 4" xfId="47606" xr:uid="{A89A54BD-9977-4820-A0F0-F90D78A239F7}"/>
    <cellStyle name="Comma 2 10 2 2 4" xfId="8163" xr:uid="{0BB6F7EA-15CD-49BF-9454-753EC949B0F3}"/>
    <cellStyle name="Comma 2 10 2 2 4 2" xfId="18697" xr:uid="{E4E66CF7-2CDA-47BE-B509-BC73BA988D0A}"/>
    <cellStyle name="Comma 2 10 2 2 4 2 2" xfId="39719" xr:uid="{2B839B2E-0B46-434D-9686-3359D6B3B8C4}"/>
    <cellStyle name="Comma 2 10 2 2 4 2 3" xfId="60743" xr:uid="{DF2BBAD1-7369-4A6A-91F2-6D799A67C7B0}"/>
    <cellStyle name="Comma 2 10 2 2 4 3" xfId="29209" xr:uid="{868F3138-86A4-4857-9D45-79BFFE7D7599}"/>
    <cellStyle name="Comma 2 10 2 2 4 4" xfId="50233" xr:uid="{C87BE4BB-6A39-449B-ADC9-41D2FDEB49CA}"/>
    <cellStyle name="Comma 2 10 2 2 5" xfId="10815" xr:uid="{B96F7504-36C2-46F8-B1C5-62C70D9FF7E2}"/>
    <cellStyle name="Comma 2 10 2 2 5 2" xfId="31837" xr:uid="{5C82D9E9-28D0-4232-9E1F-BA8F06EB3E39}"/>
    <cellStyle name="Comma 2 10 2 2 5 3" xfId="52861" xr:uid="{164F84AF-DF1B-4E15-B768-361951649B20}"/>
    <cellStyle name="Comma 2 10 2 2 6" xfId="21326" xr:uid="{6DB52134-4EB4-4EB5-8881-DF2288D05ED6}"/>
    <cellStyle name="Comma 2 10 2 2 7" xfId="42351" xr:uid="{76AACFB0-6FDD-4AF0-81FB-2CDA52A8725C}"/>
    <cellStyle name="Comma 2 10 2 3" xfId="2907" xr:uid="{92D2B574-082F-48F7-85ED-E867DB7D07D1}"/>
    <cellStyle name="Comma 2 10 2 3 2" xfId="13441" xr:uid="{653F5852-A8F7-4C54-9BE2-20947376C9D8}"/>
    <cellStyle name="Comma 2 10 2 3 2 2" xfId="34463" xr:uid="{5B9BD4C6-7905-4BC2-B5F3-90286CC24600}"/>
    <cellStyle name="Comma 2 10 2 3 2 3" xfId="55487" xr:uid="{B1AF6740-0E99-46A8-8ED2-3B242BA1EB3C}"/>
    <cellStyle name="Comma 2 10 2 3 3" xfId="23953" xr:uid="{B43FDF18-17FA-461B-AF4D-A40C987E617C}"/>
    <cellStyle name="Comma 2 10 2 3 4" xfId="44977" xr:uid="{08E95A50-9460-4E16-801C-8927B16EC729}"/>
    <cellStyle name="Comma 2 10 2 4" xfId="5535" xr:uid="{EC1A8127-D22E-4440-B669-8D930138DE54}"/>
    <cellStyle name="Comma 2 10 2 4 2" xfId="16069" xr:uid="{29097961-060F-43E9-AF92-30E2D6DAE1C8}"/>
    <cellStyle name="Comma 2 10 2 4 2 2" xfId="37091" xr:uid="{FA32EA70-B873-4630-A71B-9DE6EECCC624}"/>
    <cellStyle name="Comma 2 10 2 4 2 3" xfId="58115" xr:uid="{B3C133FC-6C0E-43E1-B942-5482E52363FD}"/>
    <cellStyle name="Comma 2 10 2 4 3" xfId="26581" xr:uid="{B6559CE5-FA28-43D2-B734-7CA395E8B76D}"/>
    <cellStyle name="Comma 2 10 2 4 4" xfId="47605" xr:uid="{04746E13-1B6D-4B2C-82A2-04DB1A9E0BD7}"/>
    <cellStyle name="Comma 2 10 2 5" xfId="8162" xr:uid="{FFAD2A7A-9F0A-43F7-827C-1B03BB70CEA7}"/>
    <cellStyle name="Comma 2 10 2 5 2" xfId="18696" xr:uid="{DF0618EE-6E67-4AA9-9B23-685A1E382EB4}"/>
    <cellStyle name="Comma 2 10 2 5 2 2" xfId="39718" xr:uid="{21AEA8E0-543A-42BF-BB68-66E80B6BD132}"/>
    <cellStyle name="Comma 2 10 2 5 2 3" xfId="60742" xr:uid="{F0085654-7C1C-4580-9BBF-1EDF07A9D930}"/>
    <cellStyle name="Comma 2 10 2 5 3" xfId="29208" xr:uid="{B0969EF5-98A1-4533-879F-DCA61350C4A7}"/>
    <cellStyle name="Comma 2 10 2 5 4" xfId="50232" xr:uid="{D8A4B6DE-70C4-44FB-9090-7BB42E86D870}"/>
    <cellStyle name="Comma 2 10 2 6" xfId="10814" xr:uid="{F7EEB4D3-61D0-41A9-AC3E-5AA6CB6DD565}"/>
    <cellStyle name="Comma 2 10 2 6 2" xfId="31836" xr:uid="{675DD9BF-E3A6-4BE9-8F2A-C701EFB4CC9D}"/>
    <cellStyle name="Comma 2 10 2 6 3" xfId="52860" xr:uid="{6A86685B-DE6B-4DCA-B5B1-C034ACA94C56}"/>
    <cellStyle name="Comma 2 10 2 7" xfId="21325" xr:uid="{4514FAF0-66D0-4F98-8996-9AE7A54E4BE5}"/>
    <cellStyle name="Comma 2 10 2 8" xfId="42350" xr:uid="{7EC6D299-3086-49AD-9AF4-B80ECB13AE7F}"/>
    <cellStyle name="Comma 2 10 3" xfId="231" xr:uid="{724DBDAF-84AC-42F2-B08F-A780937DF8BA}"/>
    <cellStyle name="Comma 2 10 3 2" xfId="2909" xr:uid="{B3F07E21-11A3-431B-9FCC-2783EC519E5C}"/>
    <cellStyle name="Comma 2 10 3 2 2" xfId="13443" xr:uid="{7EDE3CF9-C468-4CC3-9E50-91744BCE9F2F}"/>
    <cellStyle name="Comma 2 10 3 2 2 2" xfId="34465" xr:uid="{DD7321E2-9E42-4084-88BC-D59717F9889B}"/>
    <cellStyle name="Comma 2 10 3 2 2 3" xfId="55489" xr:uid="{C543DEF6-33A8-4D29-A2C1-45B8537DD483}"/>
    <cellStyle name="Comma 2 10 3 2 3" xfId="23955" xr:uid="{95D113EE-0805-4049-BB10-A6146F32B84C}"/>
    <cellStyle name="Comma 2 10 3 2 4" xfId="44979" xr:uid="{09A00520-69C8-411D-BC36-CC0538FB98CB}"/>
    <cellStyle name="Comma 2 10 3 3" xfId="5537" xr:uid="{3935F9CD-3C87-461C-A261-EEFA1F9A13A5}"/>
    <cellStyle name="Comma 2 10 3 3 2" xfId="16071" xr:uid="{DC5DDB7D-CE03-4007-9A65-288DE078A18E}"/>
    <cellStyle name="Comma 2 10 3 3 2 2" xfId="37093" xr:uid="{E9AA312A-658C-46AC-98D4-A7D62BF6B578}"/>
    <cellStyle name="Comma 2 10 3 3 2 3" xfId="58117" xr:uid="{83EFC1C1-B030-428C-8575-49862895404F}"/>
    <cellStyle name="Comma 2 10 3 3 3" xfId="26583" xr:uid="{489B75BA-FB8A-4857-A0DF-49D84F8DA437}"/>
    <cellStyle name="Comma 2 10 3 3 4" xfId="47607" xr:uid="{F2E4EC0A-0DD8-4846-8D39-CEC7F70E8ACD}"/>
    <cellStyle name="Comma 2 10 3 4" xfId="8164" xr:uid="{05B7E20C-86DD-4890-9289-A09A8BAB604C}"/>
    <cellStyle name="Comma 2 10 3 4 2" xfId="18698" xr:uid="{A1B6CF92-E838-4493-B41A-FFD9565DC9A7}"/>
    <cellStyle name="Comma 2 10 3 4 2 2" xfId="39720" xr:uid="{BD87BD15-1CF0-432A-A733-753F845AD700}"/>
    <cellStyle name="Comma 2 10 3 4 2 3" xfId="60744" xr:uid="{4E6B8D6C-B723-49DE-8026-F1A07C6E2878}"/>
    <cellStyle name="Comma 2 10 3 4 3" xfId="29210" xr:uid="{6513623E-475B-48DF-80FC-1A88AABB71C9}"/>
    <cellStyle name="Comma 2 10 3 4 4" xfId="50234" xr:uid="{1D2BE0BF-3677-4D9C-9382-4F01E127E82E}"/>
    <cellStyle name="Comma 2 10 3 5" xfId="10816" xr:uid="{9F0C4C0D-2123-48A1-9288-592D3F8CE90D}"/>
    <cellStyle name="Comma 2 10 3 5 2" xfId="31838" xr:uid="{7CF870D1-4CEE-4352-9560-F6E6FEBD67DF}"/>
    <cellStyle name="Comma 2 10 3 5 3" xfId="52862" xr:uid="{9006AD95-6F40-4DEC-832B-8C54DEF4B7A6}"/>
    <cellStyle name="Comma 2 10 3 6" xfId="21327" xr:uid="{471A883B-1D59-488D-8BF9-B7E4548A4974}"/>
    <cellStyle name="Comma 2 10 3 7" xfId="42352" xr:uid="{CA372CD0-29F1-43A5-967D-1527C722D3A3}"/>
    <cellStyle name="Comma 2 10 4" xfId="232" xr:uid="{C2F61C1B-05AD-46AC-8365-944CCC547E5B}"/>
    <cellStyle name="Comma 2 10 4 2" xfId="2910" xr:uid="{700ACF9A-C669-4443-B6BB-6FCEADE78946}"/>
    <cellStyle name="Comma 2 10 4 2 2" xfId="13444" xr:uid="{68B82132-7C56-4946-A46B-28B5DC3EF2C0}"/>
    <cellStyle name="Comma 2 10 4 2 2 2" xfId="34466" xr:uid="{219F0EB7-BA3B-43C3-9D3B-0AF29834F594}"/>
    <cellStyle name="Comma 2 10 4 2 2 3" xfId="55490" xr:uid="{80B939B4-13D0-42F8-89DB-EAD4A2AB7563}"/>
    <cellStyle name="Comma 2 10 4 2 3" xfId="23956" xr:uid="{870AA5B1-4AA1-461A-837D-9248C3930973}"/>
    <cellStyle name="Comma 2 10 4 2 4" xfId="44980" xr:uid="{23AE7561-91AE-4757-9290-00203F6C7EF9}"/>
    <cellStyle name="Comma 2 10 4 3" xfId="5538" xr:uid="{4A9F9205-CEDD-4104-9C8D-64268EFE767F}"/>
    <cellStyle name="Comma 2 10 4 3 2" xfId="16072" xr:uid="{A8C144D7-FAD6-4625-9788-720380EEFECD}"/>
    <cellStyle name="Comma 2 10 4 3 2 2" xfId="37094" xr:uid="{1EFBCCC5-CC29-404E-A753-1E9957A2195D}"/>
    <cellStyle name="Comma 2 10 4 3 2 3" xfId="58118" xr:uid="{CADB3590-2DAE-45C0-AA98-FA5EDBBDFF12}"/>
    <cellStyle name="Comma 2 10 4 3 3" xfId="26584" xr:uid="{CE5AFA8E-979B-41DA-8363-40F8754A26D7}"/>
    <cellStyle name="Comma 2 10 4 3 4" xfId="47608" xr:uid="{79E6274B-9100-460E-B0D4-4FBB412D3D3C}"/>
    <cellStyle name="Comma 2 10 4 4" xfId="8165" xr:uid="{DCE9DD86-8092-429B-AD0A-E3B9B5DFD420}"/>
    <cellStyle name="Comma 2 10 4 4 2" xfId="18699" xr:uid="{DEA670A9-41CF-48E8-84FC-BEF76B771A28}"/>
    <cellStyle name="Comma 2 10 4 4 2 2" xfId="39721" xr:uid="{515F9785-743A-4B97-B188-198AD937D721}"/>
    <cellStyle name="Comma 2 10 4 4 2 3" xfId="60745" xr:uid="{6215910C-945A-4EB6-996E-54FF61920F81}"/>
    <cellStyle name="Comma 2 10 4 4 3" xfId="29211" xr:uid="{12DC036B-6387-4D7F-A528-3BE304814FA8}"/>
    <cellStyle name="Comma 2 10 4 4 4" xfId="50235" xr:uid="{9EE09C07-BEFC-4157-BDEF-995E2EBC45B2}"/>
    <cellStyle name="Comma 2 10 4 5" xfId="10817" xr:uid="{23100FC2-EE66-437C-A1E2-6BC44C427F3C}"/>
    <cellStyle name="Comma 2 10 4 5 2" xfId="31839" xr:uid="{403029C1-0CC7-4C5E-942B-88186EDBA223}"/>
    <cellStyle name="Comma 2 10 4 5 3" xfId="52863" xr:uid="{BE3B080E-2DA7-4309-846C-18D5BB7E0B95}"/>
    <cellStyle name="Comma 2 10 4 6" xfId="21328" xr:uid="{1610C236-B3AE-427D-ADEA-B028692765BD}"/>
    <cellStyle name="Comma 2 10 4 7" xfId="42353" xr:uid="{77B3B054-C14F-47D8-8078-D57B63BE9697}"/>
    <cellStyle name="Comma 2 10 5" xfId="2906" xr:uid="{A50F8435-3BF1-4930-B887-ADD08743D443}"/>
    <cellStyle name="Comma 2 10 5 2" xfId="13440" xr:uid="{FDAEEF00-DBDA-4E40-9EDB-C142CB36CEE7}"/>
    <cellStyle name="Comma 2 10 5 2 2" xfId="34462" xr:uid="{A9CDF04D-5202-4F4F-A6CB-4F252A777B2C}"/>
    <cellStyle name="Comma 2 10 5 2 3" xfId="55486" xr:uid="{51E993E0-A196-43FC-92BD-58FECB6E7794}"/>
    <cellStyle name="Comma 2 10 5 3" xfId="23952" xr:uid="{91E6DE69-0425-40A8-B94C-D1A448EEEF8D}"/>
    <cellStyle name="Comma 2 10 5 4" xfId="44976" xr:uid="{F7CF58F3-0E19-48A3-96A7-0D21648F1C72}"/>
    <cellStyle name="Comma 2 10 6" xfId="5534" xr:uid="{AFFD1F16-E0A5-481A-82FF-E6669244F76E}"/>
    <cellStyle name="Comma 2 10 6 2" xfId="16068" xr:uid="{503E820C-F302-49BC-AF0E-A0E9D6DEF2A1}"/>
    <cellStyle name="Comma 2 10 6 2 2" xfId="37090" xr:uid="{1C219F80-FBDB-452A-ACB5-2F6D84B804DA}"/>
    <cellStyle name="Comma 2 10 6 2 3" xfId="58114" xr:uid="{8C64DED1-41E3-4F36-967D-BB5B238E64C0}"/>
    <cellStyle name="Comma 2 10 6 3" xfId="26580" xr:uid="{F8EB6D70-1D05-4062-BC4C-FE02588DC04A}"/>
    <cellStyle name="Comma 2 10 6 4" xfId="47604" xr:uid="{4BF97AEB-B22E-4E9A-8ED0-1F24C0CA8B3E}"/>
    <cellStyle name="Comma 2 10 7" xfId="8161" xr:uid="{10FB0733-417B-4F31-9442-CA53401CD97A}"/>
    <cellStyle name="Comma 2 10 7 2" xfId="18695" xr:uid="{8D51DAA9-9AD7-481A-82BF-BF5F21E1A0CF}"/>
    <cellStyle name="Comma 2 10 7 2 2" xfId="39717" xr:uid="{1ADFC57E-941A-43B2-A1B2-47798802F442}"/>
    <cellStyle name="Comma 2 10 7 2 3" xfId="60741" xr:uid="{B8C2E3FF-A8AD-4854-B869-C5C295BF3F22}"/>
    <cellStyle name="Comma 2 10 7 3" xfId="29207" xr:uid="{26295099-E706-43B6-83FD-E93FF4C57263}"/>
    <cellStyle name="Comma 2 10 7 4" xfId="50231" xr:uid="{D3AB40A3-1BAE-4634-8285-F55977D2504E}"/>
    <cellStyle name="Comma 2 10 8" xfId="10813" xr:uid="{A037B87E-F8EC-4BCD-BD60-39F1CF7679A6}"/>
    <cellStyle name="Comma 2 10 8 2" xfId="31835" xr:uid="{9ACC0B8D-2F12-4A0A-A83B-C6DBEF95CB4B}"/>
    <cellStyle name="Comma 2 10 8 3" xfId="52859" xr:uid="{3C933A42-9A08-4B3D-A047-A0465108DB70}"/>
    <cellStyle name="Comma 2 10 9" xfId="21324" xr:uid="{4A4DD60A-E475-490D-B2C2-95BF1331DECF}"/>
    <cellStyle name="Comma 2 11" xfId="233" xr:uid="{30DDFD4D-15D8-408F-8F7C-86C8B448A601}"/>
    <cellStyle name="Comma 2 11 10" xfId="42354" xr:uid="{1E76E518-744A-46C9-B343-BB0B604D72FF}"/>
    <cellStyle name="Comma 2 11 2" xfId="234" xr:uid="{C079424C-ADA5-4FC9-BFAB-87C65FA5364B}"/>
    <cellStyle name="Comma 2 11 2 2" xfId="235" xr:uid="{7D2A2C9A-AD10-4AC6-8556-DB98835D5AAC}"/>
    <cellStyle name="Comma 2 11 2 2 2" xfId="2913" xr:uid="{E1F32EBA-3758-4E9F-9FCA-C5140E90C707}"/>
    <cellStyle name="Comma 2 11 2 2 2 2" xfId="13447" xr:uid="{DA9D29F3-32AA-4D7F-9B79-ED28235A36F3}"/>
    <cellStyle name="Comma 2 11 2 2 2 2 2" xfId="34469" xr:uid="{AF9D79F8-BDD2-49A7-93C2-512B84DA0746}"/>
    <cellStyle name="Comma 2 11 2 2 2 2 3" xfId="55493" xr:uid="{4F3D605D-2D0B-43F8-A973-04CF1E3E74FC}"/>
    <cellStyle name="Comma 2 11 2 2 2 3" xfId="23959" xr:uid="{46D17A63-507A-4392-A143-C18E64EB7473}"/>
    <cellStyle name="Comma 2 11 2 2 2 4" xfId="44983" xr:uid="{6A93B9DD-E002-416D-98D3-073B6D34CC14}"/>
    <cellStyle name="Comma 2 11 2 2 3" xfId="5541" xr:uid="{1076F126-0D4D-426E-A9D1-2D3D388450F3}"/>
    <cellStyle name="Comma 2 11 2 2 3 2" xfId="16075" xr:uid="{40489710-CB9C-4F4F-8251-EAD1EE4C37F2}"/>
    <cellStyle name="Comma 2 11 2 2 3 2 2" xfId="37097" xr:uid="{3DEC47E1-3233-4CD0-8F08-8897ED3496F0}"/>
    <cellStyle name="Comma 2 11 2 2 3 2 3" xfId="58121" xr:uid="{17FDA387-8AA2-4AFE-9FCC-FBA6D0A31CDD}"/>
    <cellStyle name="Comma 2 11 2 2 3 3" xfId="26587" xr:uid="{1F07C170-DEEF-4662-994B-2B195879E5C2}"/>
    <cellStyle name="Comma 2 11 2 2 3 4" xfId="47611" xr:uid="{0D79771D-E33C-4D95-9CC2-26DA52207228}"/>
    <cellStyle name="Comma 2 11 2 2 4" xfId="8168" xr:uid="{66CA1B75-21BD-489C-9C7D-08BCACB6550A}"/>
    <cellStyle name="Comma 2 11 2 2 4 2" xfId="18702" xr:uid="{0D9BA211-CC62-4F31-B51B-3A9DAEF1824E}"/>
    <cellStyle name="Comma 2 11 2 2 4 2 2" xfId="39724" xr:uid="{C463F3D4-6326-4A06-8AD0-1BAAE450B86A}"/>
    <cellStyle name="Comma 2 11 2 2 4 2 3" xfId="60748" xr:uid="{5443AE75-B534-4B97-8B67-9A34B1D20065}"/>
    <cellStyle name="Comma 2 11 2 2 4 3" xfId="29214" xr:uid="{4C6E9B0A-0E5F-4674-821D-1BA6B5F136D6}"/>
    <cellStyle name="Comma 2 11 2 2 4 4" xfId="50238" xr:uid="{02878751-ACD3-4505-AF0F-EEA948BE0BC1}"/>
    <cellStyle name="Comma 2 11 2 2 5" xfId="10820" xr:uid="{B6937DC3-219B-4449-AA01-5FB4CC5B4AD1}"/>
    <cellStyle name="Comma 2 11 2 2 5 2" xfId="31842" xr:uid="{CFD20194-A0B1-460A-86B4-6356FAA627ED}"/>
    <cellStyle name="Comma 2 11 2 2 5 3" xfId="52866" xr:uid="{C18D3DB6-E690-4CD4-940C-1E9BB727BF6B}"/>
    <cellStyle name="Comma 2 11 2 2 6" xfId="21331" xr:uid="{BBA87792-C443-433A-8C6B-96E1E4343F9E}"/>
    <cellStyle name="Comma 2 11 2 2 7" xfId="42356" xr:uid="{83EE871E-3D31-4EE9-8FCA-A629DE5671D2}"/>
    <cellStyle name="Comma 2 11 2 3" xfId="2912" xr:uid="{9E9064D6-2F6C-4064-B84F-34F96E21FF78}"/>
    <cellStyle name="Comma 2 11 2 3 2" xfId="13446" xr:uid="{BED17E60-FC40-4D02-A8E5-4476C5B15A0A}"/>
    <cellStyle name="Comma 2 11 2 3 2 2" xfId="34468" xr:uid="{2A8A9D75-9B66-489C-9A5F-0558337F7066}"/>
    <cellStyle name="Comma 2 11 2 3 2 3" xfId="55492" xr:uid="{579FA4EC-A0BB-4324-9171-7443FE25D877}"/>
    <cellStyle name="Comma 2 11 2 3 3" xfId="23958" xr:uid="{C54BC972-0802-403B-8ACC-CEE8E407C217}"/>
    <cellStyle name="Comma 2 11 2 3 4" xfId="44982" xr:uid="{B484B9F5-1ECD-4732-9CC5-52B410BD0C9D}"/>
    <cellStyle name="Comma 2 11 2 4" xfId="5540" xr:uid="{B1F072D0-17AD-4ACC-B212-E06C90CF9FB3}"/>
    <cellStyle name="Comma 2 11 2 4 2" xfId="16074" xr:uid="{19190A76-17CF-4828-BE16-4FFA7990CB48}"/>
    <cellStyle name="Comma 2 11 2 4 2 2" xfId="37096" xr:uid="{BB07A72E-A072-484C-BA08-832B53401961}"/>
    <cellStyle name="Comma 2 11 2 4 2 3" xfId="58120" xr:uid="{EC1E18FF-CB52-40BD-8DE2-A165DFEEB1E8}"/>
    <cellStyle name="Comma 2 11 2 4 3" xfId="26586" xr:uid="{2C2172B0-75D2-4E26-81EE-B3D8FDC3A0A7}"/>
    <cellStyle name="Comma 2 11 2 4 4" xfId="47610" xr:uid="{E18E5907-3511-405D-AF93-A7AE5D8ADD26}"/>
    <cellStyle name="Comma 2 11 2 5" xfId="8167" xr:uid="{0244C7E3-4B66-40FD-B26B-E1AFA22B67F9}"/>
    <cellStyle name="Comma 2 11 2 5 2" xfId="18701" xr:uid="{80CAD0CB-AC77-40EC-A319-8137B72F102F}"/>
    <cellStyle name="Comma 2 11 2 5 2 2" xfId="39723" xr:uid="{F00BEFB8-6521-4A3F-8A87-6EE239DA5217}"/>
    <cellStyle name="Comma 2 11 2 5 2 3" xfId="60747" xr:uid="{2CEE038A-D584-4523-8001-EE228635EAFE}"/>
    <cellStyle name="Comma 2 11 2 5 3" xfId="29213" xr:uid="{A903556A-91B7-4162-8EF4-1DE46D519745}"/>
    <cellStyle name="Comma 2 11 2 5 4" xfId="50237" xr:uid="{FCB8B24D-130B-49E6-9AAB-B0779300BCBE}"/>
    <cellStyle name="Comma 2 11 2 6" xfId="10819" xr:uid="{DF379E22-38F0-4817-84CB-5FF2EC14848E}"/>
    <cellStyle name="Comma 2 11 2 6 2" xfId="31841" xr:uid="{AEE886F5-0799-48D6-9695-EFCAEF4B72A0}"/>
    <cellStyle name="Comma 2 11 2 6 3" xfId="52865" xr:uid="{70895FA7-F7A8-4881-9867-8FF501EF7370}"/>
    <cellStyle name="Comma 2 11 2 7" xfId="21330" xr:uid="{BD561B82-60D9-4807-B290-DD8131EED7DE}"/>
    <cellStyle name="Comma 2 11 2 8" xfId="42355" xr:uid="{0C8FDC2E-BBF6-4AFA-B418-758EA8A62C10}"/>
    <cellStyle name="Comma 2 11 3" xfId="236" xr:uid="{34BCA652-180D-4B08-8218-4F36AA38034E}"/>
    <cellStyle name="Comma 2 11 3 2" xfId="2914" xr:uid="{470AAC76-3DCD-40F6-A117-A223A718CDA9}"/>
    <cellStyle name="Comma 2 11 3 2 2" xfId="13448" xr:uid="{293D6ABA-5B0D-411A-9172-71AE6797D06F}"/>
    <cellStyle name="Comma 2 11 3 2 2 2" xfId="34470" xr:uid="{F4A66A3B-F0CD-4FE7-A871-DF4555661C11}"/>
    <cellStyle name="Comma 2 11 3 2 2 3" xfId="55494" xr:uid="{F970D2C2-34F3-4B9C-9291-B49E8FBC973E}"/>
    <cellStyle name="Comma 2 11 3 2 3" xfId="23960" xr:uid="{B5FD90A6-D65E-4A75-AC05-8696FCEBEDB4}"/>
    <cellStyle name="Comma 2 11 3 2 4" xfId="44984" xr:uid="{833A9548-AFCF-4D5E-BD17-DDB38F05B2F5}"/>
    <cellStyle name="Comma 2 11 3 3" xfId="5542" xr:uid="{B440A3C9-1FD9-47E7-A8D8-F8B2A220C7E5}"/>
    <cellStyle name="Comma 2 11 3 3 2" xfId="16076" xr:uid="{3050273E-07FB-4551-AAF8-3FA0027C3FDD}"/>
    <cellStyle name="Comma 2 11 3 3 2 2" xfId="37098" xr:uid="{C3279DEE-C39C-4EF1-9EF3-C3BAB5EC5739}"/>
    <cellStyle name="Comma 2 11 3 3 2 3" xfId="58122" xr:uid="{2A7F8E07-54EB-4D64-8D0F-F4938ACCD1AB}"/>
    <cellStyle name="Comma 2 11 3 3 3" xfId="26588" xr:uid="{7346AE2C-D17C-4EF3-BB04-1772B71D004C}"/>
    <cellStyle name="Comma 2 11 3 3 4" xfId="47612" xr:uid="{486A0F3A-FD73-4B5C-AAA5-FC82759E6C3A}"/>
    <cellStyle name="Comma 2 11 3 4" xfId="8169" xr:uid="{8EDD2C34-25C4-48FE-8525-A4827C37F8CD}"/>
    <cellStyle name="Comma 2 11 3 4 2" xfId="18703" xr:uid="{A2A9AE2E-8169-4D5C-A348-1EBD93BDF5CE}"/>
    <cellStyle name="Comma 2 11 3 4 2 2" xfId="39725" xr:uid="{FE5164B7-56EB-4AEE-A2E5-5CBE295043D2}"/>
    <cellStyle name="Comma 2 11 3 4 2 3" xfId="60749" xr:uid="{329AE155-AEB9-42C3-9E90-2B94C68D62F9}"/>
    <cellStyle name="Comma 2 11 3 4 3" xfId="29215" xr:uid="{62E2E0C8-C66B-4B13-9DA1-A91E2B767937}"/>
    <cellStyle name="Comma 2 11 3 4 4" xfId="50239" xr:uid="{F494BB74-9269-43E6-B876-2D793306D955}"/>
    <cellStyle name="Comma 2 11 3 5" xfId="10821" xr:uid="{B80D3D44-4F32-41E5-B3C1-6610AF09DAC1}"/>
    <cellStyle name="Comma 2 11 3 5 2" xfId="31843" xr:uid="{B24E7AE7-F03A-49E0-9957-8355F9610BF6}"/>
    <cellStyle name="Comma 2 11 3 5 3" xfId="52867" xr:uid="{98CF2B2E-FE0D-44C5-8F40-4DE6FC594B68}"/>
    <cellStyle name="Comma 2 11 3 6" xfId="21332" xr:uid="{F6E9DBD2-9368-41D4-8CD4-CD0ED0FA01B7}"/>
    <cellStyle name="Comma 2 11 3 7" xfId="42357" xr:uid="{76CED945-B36E-4E13-8ABE-ACEFCEAF27FE}"/>
    <cellStyle name="Comma 2 11 4" xfId="237" xr:uid="{EA3AA1AB-EAE4-49ED-BA3B-20952EB20705}"/>
    <cellStyle name="Comma 2 11 4 2" xfId="2915" xr:uid="{41AE696C-046B-43A6-BD41-66E29391FE38}"/>
    <cellStyle name="Comma 2 11 4 2 2" xfId="13449" xr:uid="{0619C2BA-A1BF-4BC4-BB56-17E1A0ACD264}"/>
    <cellStyle name="Comma 2 11 4 2 2 2" xfId="34471" xr:uid="{7CB5DFD7-92DE-4204-BCFD-E143540A6E21}"/>
    <cellStyle name="Comma 2 11 4 2 2 3" xfId="55495" xr:uid="{346BBF52-8AE9-4A30-81AC-AD20349ADAC5}"/>
    <cellStyle name="Comma 2 11 4 2 3" xfId="23961" xr:uid="{FC881E4A-4B7F-4FB6-B130-4011EEDC92C9}"/>
    <cellStyle name="Comma 2 11 4 2 4" xfId="44985" xr:uid="{C1F834D5-9E3A-407E-B926-650688C7E8E2}"/>
    <cellStyle name="Comma 2 11 4 3" xfId="5543" xr:uid="{62767E65-B68A-4182-AD49-0DC738C96873}"/>
    <cellStyle name="Comma 2 11 4 3 2" xfId="16077" xr:uid="{D29DB6BD-A961-4D18-99A5-E3BBDC47024A}"/>
    <cellStyle name="Comma 2 11 4 3 2 2" xfId="37099" xr:uid="{1D9B68DC-3569-478C-A94D-8815BB2F3B3B}"/>
    <cellStyle name="Comma 2 11 4 3 2 3" xfId="58123" xr:uid="{9A4CD2DB-0C4F-48CF-A49A-4603F7953C4F}"/>
    <cellStyle name="Comma 2 11 4 3 3" xfId="26589" xr:uid="{8CB6FE4E-28B4-4976-B34B-62E4960537A7}"/>
    <cellStyle name="Comma 2 11 4 3 4" xfId="47613" xr:uid="{E770D9CB-AB7F-4281-8786-B2D0ACD24BEB}"/>
    <cellStyle name="Comma 2 11 4 4" xfId="8170" xr:uid="{84409CFA-6EBE-4E9E-97AD-42E598332643}"/>
    <cellStyle name="Comma 2 11 4 4 2" xfId="18704" xr:uid="{02C7D771-206C-4BB6-A677-2010AC63D76E}"/>
    <cellStyle name="Comma 2 11 4 4 2 2" xfId="39726" xr:uid="{92EAFDD7-11D3-4D7E-838C-C8741E7A3CA5}"/>
    <cellStyle name="Comma 2 11 4 4 2 3" xfId="60750" xr:uid="{2F82E41E-EA80-474A-90BD-20BF7913B61D}"/>
    <cellStyle name="Comma 2 11 4 4 3" xfId="29216" xr:uid="{E8AE3C30-ED24-4D9F-ACE7-0BE31C135552}"/>
    <cellStyle name="Comma 2 11 4 4 4" xfId="50240" xr:uid="{9737660E-352F-43D3-9C6C-E4D62BAB92AC}"/>
    <cellStyle name="Comma 2 11 4 5" xfId="10822" xr:uid="{73C27773-3991-4788-9874-CECB63997983}"/>
    <cellStyle name="Comma 2 11 4 5 2" xfId="31844" xr:uid="{460422C6-BE0C-4F7A-813E-BFD5911FA3C8}"/>
    <cellStyle name="Comma 2 11 4 5 3" xfId="52868" xr:uid="{8F45C911-A31A-485F-9851-3367F02897B9}"/>
    <cellStyle name="Comma 2 11 4 6" xfId="21333" xr:uid="{E1572BBF-8C51-4480-AE52-0AE07BD39A3F}"/>
    <cellStyle name="Comma 2 11 4 7" xfId="42358" xr:uid="{3ED188A1-A96E-4229-B8DE-5285F9448F81}"/>
    <cellStyle name="Comma 2 11 5" xfId="2911" xr:uid="{8ADDA4F0-38EB-419D-920B-BD4C95C636E5}"/>
    <cellStyle name="Comma 2 11 5 2" xfId="13445" xr:uid="{8173B29D-1041-41FD-8601-955E924AD8D2}"/>
    <cellStyle name="Comma 2 11 5 2 2" xfId="34467" xr:uid="{719EF311-B9BB-4A3B-9BBD-5B477845680A}"/>
    <cellStyle name="Comma 2 11 5 2 3" xfId="55491" xr:uid="{32B7F63C-7F94-48EF-A3B2-016E8326C12A}"/>
    <cellStyle name="Comma 2 11 5 3" xfId="23957" xr:uid="{67A2ECB8-95C4-4788-A9E2-F3F5C59CD2D7}"/>
    <cellStyle name="Comma 2 11 5 4" xfId="44981" xr:uid="{0EADE39A-0098-49B6-B945-1043C338B90A}"/>
    <cellStyle name="Comma 2 11 6" xfId="5539" xr:uid="{9B78A99A-7A4B-49C1-9644-D7F7209C9C0F}"/>
    <cellStyle name="Comma 2 11 6 2" xfId="16073" xr:uid="{6A811BAA-EFFA-4E48-A2FE-889496B24681}"/>
    <cellStyle name="Comma 2 11 6 2 2" xfId="37095" xr:uid="{5B7E75EA-FFE6-4087-B917-BD35DE56D587}"/>
    <cellStyle name="Comma 2 11 6 2 3" xfId="58119" xr:uid="{5DBCD96B-EFCF-4913-B0DB-94B758EAA10F}"/>
    <cellStyle name="Comma 2 11 6 3" xfId="26585" xr:uid="{E5B0B812-7845-4906-9A6C-4D680A3C9E1E}"/>
    <cellStyle name="Comma 2 11 6 4" xfId="47609" xr:uid="{9C66122E-F225-4AD3-A68F-E8F9E93DA6AA}"/>
    <cellStyle name="Comma 2 11 7" xfId="8166" xr:uid="{5D0D2878-4CAB-4DE2-AE42-DEA84A94C28D}"/>
    <cellStyle name="Comma 2 11 7 2" xfId="18700" xr:uid="{EE4AEC4C-628F-4C2E-83E0-36C78CF52DC2}"/>
    <cellStyle name="Comma 2 11 7 2 2" xfId="39722" xr:uid="{97EB835D-314A-4793-AB9A-9434486C1612}"/>
    <cellStyle name="Comma 2 11 7 2 3" xfId="60746" xr:uid="{1908AF83-C67E-46C8-980A-458842702212}"/>
    <cellStyle name="Comma 2 11 7 3" xfId="29212" xr:uid="{B7CEB52F-9B57-4092-B795-FC5821DB459E}"/>
    <cellStyle name="Comma 2 11 7 4" xfId="50236" xr:uid="{76C58EF6-DA6A-47CA-BEBE-2C825E2E4E7A}"/>
    <cellStyle name="Comma 2 11 8" xfId="10818" xr:uid="{21BC4E19-A618-4C79-90B4-EA379633CC14}"/>
    <cellStyle name="Comma 2 11 8 2" xfId="31840" xr:uid="{0B1C1EA5-E343-473A-9670-B6AE60E1E32C}"/>
    <cellStyle name="Comma 2 11 8 3" xfId="52864" xr:uid="{7ADA1A65-A05D-4006-850B-525589BAC9D3}"/>
    <cellStyle name="Comma 2 11 9" xfId="21329" xr:uid="{806BEBBC-6084-4876-8160-F669373141A2}"/>
    <cellStyle name="Comma 2 12" xfId="238" xr:uid="{2C0C1332-E93B-4EAF-8DD5-55ABDE6AD5CA}"/>
    <cellStyle name="Comma 2 12 10" xfId="42359" xr:uid="{6E27386D-F6CD-4C60-A963-2027EECD8FE1}"/>
    <cellStyle name="Comma 2 12 2" xfId="239" xr:uid="{CC16379E-6EE2-4791-87B9-CE7D8C4F2102}"/>
    <cellStyle name="Comma 2 12 2 2" xfId="240" xr:uid="{FF1383DE-44F2-413C-8EBC-4CAF408D1E40}"/>
    <cellStyle name="Comma 2 12 2 2 2" xfId="2918" xr:uid="{424C0E97-1019-4402-AE94-28CA79DE101F}"/>
    <cellStyle name="Comma 2 12 2 2 2 2" xfId="13452" xr:uid="{935FFD51-5AD4-49AC-A8F5-F7CFFFFAD808}"/>
    <cellStyle name="Comma 2 12 2 2 2 2 2" xfId="34474" xr:uid="{46606FA8-520D-4F47-8FFB-F44AA35BAB44}"/>
    <cellStyle name="Comma 2 12 2 2 2 2 3" xfId="55498" xr:uid="{D74A8F70-6B53-4CC4-AD4E-296F1029A3A6}"/>
    <cellStyle name="Comma 2 12 2 2 2 3" xfId="23964" xr:uid="{5F20AF01-D93C-4C7B-A462-9854DF53A9D4}"/>
    <cellStyle name="Comma 2 12 2 2 2 4" xfId="44988" xr:uid="{41415773-F4B8-49E5-885E-A453491016F1}"/>
    <cellStyle name="Comma 2 12 2 2 3" xfId="5546" xr:uid="{F3E7818B-E9F5-4DB3-82FA-6A602FFEAC72}"/>
    <cellStyle name="Comma 2 12 2 2 3 2" xfId="16080" xr:uid="{3C20B03F-AC5B-4F03-916F-AAD3BD2F7D1D}"/>
    <cellStyle name="Comma 2 12 2 2 3 2 2" xfId="37102" xr:uid="{1DECB75B-5F5E-433E-8584-6CB1878C7603}"/>
    <cellStyle name="Comma 2 12 2 2 3 2 3" xfId="58126" xr:uid="{43966972-F5E0-4BB5-9938-4001CA59073C}"/>
    <cellStyle name="Comma 2 12 2 2 3 3" xfId="26592" xr:uid="{62E10739-BCEC-4CEF-9951-71FF8778DDDB}"/>
    <cellStyle name="Comma 2 12 2 2 3 4" xfId="47616" xr:uid="{394CA2CE-07EB-4E6C-A010-D2B2BF312C55}"/>
    <cellStyle name="Comma 2 12 2 2 4" xfId="8173" xr:uid="{4168FA5E-5004-4EA4-B854-4F60C6DCEADD}"/>
    <cellStyle name="Comma 2 12 2 2 4 2" xfId="18707" xr:uid="{6F823342-D867-4E71-969A-CC9CB5AE6FD3}"/>
    <cellStyle name="Comma 2 12 2 2 4 2 2" xfId="39729" xr:uid="{7B30A627-7060-4329-970F-7727EAFD2787}"/>
    <cellStyle name="Comma 2 12 2 2 4 2 3" xfId="60753" xr:uid="{7B5429F1-1A0D-4D46-A1A8-AAC7D1876701}"/>
    <cellStyle name="Comma 2 12 2 2 4 3" xfId="29219" xr:uid="{48B6B295-C358-4D2A-8FCB-110726B054BC}"/>
    <cellStyle name="Comma 2 12 2 2 4 4" xfId="50243" xr:uid="{61940CC2-2EB1-4740-AE57-299C2A9EC2F1}"/>
    <cellStyle name="Comma 2 12 2 2 5" xfId="10825" xr:uid="{D88F6701-2052-41FC-B929-DB7C91C3F344}"/>
    <cellStyle name="Comma 2 12 2 2 5 2" xfId="31847" xr:uid="{6E25739E-CB48-46A9-9BC0-8CBD1E37174D}"/>
    <cellStyle name="Comma 2 12 2 2 5 3" xfId="52871" xr:uid="{F0D5E494-EBDE-460E-9520-6283967B004B}"/>
    <cellStyle name="Comma 2 12 2 2 6" xfId="21336" xr:uid="{4EABEB07-7F50-48AF-88F7-175971CE4A11}"/>
    <cellStyle name="Comma 2 12 2 2 7" xfId="42361" xr:uid="{9330A730-EA33-41AD-A4E9-B820E27C1DEC}"/>
    <cellStyle name="Comma 2 12 2 3" xfId="2917" xr:uid="{1B143047-B516-4EAD-89CC-159FD6AAC74B}"/>
    <cellStyle name="Comma 2 12 2 3 2" xfId="13451" xr:uid="{A826F587-1853-49BC-B658-C4E0122423C8}"/>
    <cellStyle name="Comma 2 12 2 3 2 2" xfId="34473" xr:uid="{80515BB4-69B5-4C30-9910-85B0FA35D706}"/>
    <cellStyle name="Comma 2 12 2 3 2 3" xfId="55497" xr:uid="{F5C3DE56-AED7-4E92-81FE-3D068C4727F3}"/>
    <cellStyle name="Comma 2 12 2 3 3" xfId="23963" xr:uid="{A1910DBB-ECE9-4600-BE14-9146383B6747}"/>
    <cellStyle name="Comma 2 12 2 3 4" xfId="44987" xr:uid="{29A2A58F-7CE2-4113-95AF-F3AF427C72AD}"/>
    <cellStyle name="Comma 2 12 2 4" xfId="5545" xr:uid="{FF909525-295F-4659-98B0-5EF22B2217ED}"/>
    <cellStyle name="Comma 2 12 2 4 2" xfId="16079" xr:uid="{411EFEDA-D095-4D55-A96E-122D5B04D9BA}"/>
    <cellStyle name="Comma 2 12 2 4 2 2" xfId="37101" xr:uid="{24A852D4-729D-4B14-BB6A-D02534DED8C1}"/>
    <cellStyle name="Comma 2 12 2 4 2 3" xfId="58125" xr:uid="{6CFCE583-264F-4B74-B2A4-6D34430EA403}"/>
    <cellStyle name="Comma 2 12 2 4 3" xfId="26591" xr:uid="{F481B979-9E0C-4F05-A74D-94C1E6F94438}"/>
    <cellStyle name="Comma 2 12 2 4 4" xfId="47615" xr:uid="{D3E47E39-7901-41DB-85E7-EC4F63E59FA4}"/>
    <cellStyle name="Comma 2 12 2 5" xfId="8172" xr:uid="{4E39F04E-45C8-430E-86A6-C531AD6143CC}"/>
    <cellStyle name="Comma 2 12 2 5 2" xfId="18706" xr:uid="{A210CC61-6340-4B89-93E9-E928F46DBC00}"/>
    <cellStyle name="Comma 2 12 2 5 2 2" xfId="39728" xr:uid="{E5F18E6E-895E-489A-8A67-26F2B7EB44F2}"/>
    <cellStyle name="Comma 2 12 2 5 2 3" xfId="60752" xr:uid="{32BD12AB-8CF7-4FC5-8B40-B7964E13177E}"/>
    <cellStyle name="Comma 2 12 2 5 3" xfId="29218" xr:uid="{2C7E803A-B414-4D15-BF85-1F59D829CF7D}"/>
    <cellStyle name="Comma 2 12 2 5 4" xfId="50242" xr:uid="{9510F655-5274-4727-8A2E-52EF9D7CE6F4}"/>
    <cellStyle name="Comma 2 12 2 6" xfId="10824" xr:uid="{70AE90C0-8665-4E7C-A124-7C153F093CB4}"/>
    <cellStyle name="Comma 2 12 2 6 2" xfId="31846" xr:uid="{5A216A94-9BA4-4B6C-8AC0-07B8D41E0058}"/>
    <cellStyle name="Comma 2 12 2 6 3" xfId="52870" xr:uid="{5D81F3F4-BA59-487E-80C1-D9BA4CBAD6D2}"/>
    <cellStyle name="Comma 2 12 2 7" xfId="21335" xr:uid="{88E431E6-90AF-425B-BEA2-E342F66B8D77}"/>
    <cellStyle name="Comma 2 12 2 8" xfId="42360" xr:uid="{08FB5944-42AE-4D75-BBE3-1137FEAA7B48}"/>
    <cellStyle name="Comma 2 12 3" xfId="241" xr:uid="{0C3E00B6-648D-4CB7-A531-9B2E0672A290}"/>
    <cellStyle name="Comma 2 12 3 2" xfId="2919" xr:uid="{DB4C319F-1B8C-4861-8B88-D7AF95439C50}"/>
    <cellStyle name="Comma 2 12 3 2 2" xfId="13453" xr:uid="{0DDAAC7A-4730-4464-A97D-AABAF62D72F5}"/>
    <cellStyle name="Comma 2 12 3 2 2 2" xfId="34475" xr:uid="{1F7D0D31-ABC9-43EA-9415-B5FFE7D5A0C0}"/>
    <cellStyle name="Comma 2 12 3 2 2 3" xfId="55499" xr:uid="{D2E29FE5-EB1B-425E-91AB-9F3F1C9B8A7B}"/>
    <cellStyle name="Comma 2 12 3 2 3" xfId="23965" xr:uid="{3BD93F9F-9BD5-429A-B9E8-F7D47BC365CF}"/>
    <cellStyle name="Comma 2 12 3 2 4" xfId="44989" xr:uid="{5F5B6F1A-7C72-4861-B273-B9D43A24B5D5}"/>
    <cellStyle name="Comma 2 12 3 3" xfId="5547" xr:uid="{63D49322-408A-4157-B3AF-EFA6D1F7924B}"/>
    <cellStyle name="Comma 2 12 3 3 2" xfId="16081" xr:uid="{92D46C42-8732-4ED6-9105-80D7E256B39F}"/>
    <cellStyle name="Comma 2 12 3 3 2 2" xfId="37103" xr:uid="{984EDC26-873D-456B-B688-3D5C91A962BA}"/>
    <cellStyle name="Comma 2 12 3 3 2 3" xfId="58127" xr:uid="{43CD3205-14C4-4857-9E14-74352E09F8A7}"/>
    <cellStyle name="Comma 2 12 3 3 3" xfId="26593" xr:uid="{7D33BEEF-753D-46B7-B45B-8CC14074BF62}"/>
    <cellStyle name="Comma 2 12 3 3 4" xfId="47617" xr:uid="{62580B40-0258-485C-9DD2-4EF676374F7D}"/>
    <cellStyle name="Comma 2 12 3 4" xfId="8174" xr:uid="{D325831A-C2DE-4093-A918-720281C4046C}"/>
    <cellStyle name="Comma 2 12 3 4 2" xfId="18708" xr:uid="{F152825C-EC22-4425-BF00-3183DDD261BA}"/>
    <cellStyle name="Comma 2 12 3 4 2 2" xfId="39730" xr:uid="{8F94C568-5785-4164-AE0B-7FE0E60B9415}"/>
    <cellStyle name="Comma 2 12 3 4 2 3" xfId="60754" xr:uid="{288B908A-6CC2-4C5D-97FC-27B1E1607E4F}"/>
    <cellStyle name="Comma 2 12 3 4 3" xfId="29220" xr:uid="{1A4029E6-8C78-419B-874C-93DB05D4F28D}"/>
    <cellStyle name="Comma 2 12 3 4 4" xfId="50244" xr:uid="{8EBC7ED4-BF30-4161-9B58-000D2212C38D}"/>
    <cellStyle name="Comma 2 12 3 5" xfId="10826" xr:uid="{96D9E51B-7BA4-436A-A508-EBB418B7CEFB}"/>
    <cellStyle name="Comma 2 12 3 5 2" xfId="31848" xr:uid="{4F14BBA6-60E7-4BEE-8DC0-C82548B74993}"/>
    <cellStyle name="Comma 2 12 3 5 3" xfId="52872" xr:uid="{6959533A-CCCB-417F-82A3-E53157440C70}"/>
    <cellStyle name="Comma 2 12 3 6" xfId="21337" xr:uid="{920469F1-CAD1-488D-9CB7-FCFD1A4962CE}"/>
    <cellStyle name="Comma 2 12 3 7" xfId="42362" xr:uid="{5E5BE331-3868-4466-BDB6-63B1C72EF80C}"/>
    <cellStyle name="Comma 2 12 4" xfId="242" xr:uid="{5AF3C777-1129-44DB-952F-E7692442CBE3}"/>
    <cellStyle name="Comma 2 12 4 2" xfId="2920" xr:uid="{3BBBBB03-E167-40FA-8A03-F057801AEA94}"/>
    <cellStyle name="Comma 2 12 4 2 2" xfId="13454" xr:uid="{88D17F96-F54C-48A8-816F-D67A29DBD8F9}"/>
    <cellStyle name="Comma 2 12 4 2 2 2" xfId="34476" xr:uid="{7B96D676-6243-4B76-B579-760B9E016AFE}"/>
    <cellStyle name="Comma 2 12 4 2 2 3" xfId="55500" xr:uid="{955A0DC4-1151-487C-B7FD-49A0F47209D1}"/>
    <cellStyle name="Comma 2 12 4 2 3" xfId="23966" xr:uid="{8FA602DE-B65E-4277-AFD4-F9777A7BA0B5}"/>
    <cellStyle name="Comma 2 12 4 2 4" xfId="44990" xr:uid="{E10DDAF8-1AD0-42F8-97AD-C89B84E13B44}"/>
    <cellStyle name="Comma 2 12 4 3" xfId="5548" xr:uid="{5A005525-0D59-4EFB-89D6-5075E2BB3A1A}"/>
    <cellStyle name="Comma 2 12 4 3 2" xfId="16082" xr:uid="{AFCA00F0-A8AB-41DA-B32E-5BF273807C9E}"/>
    <cellStyle name="Comma 2 12 4 3 2 2" xfId="37104" xr:uid="{8C20E55F-A989-4EFB-916B-D8D5228A82A5}"/>
    <cellStyle name="Comma 2 12 4 3 2 3" xfId="58128" xr:uid="{2A5A870E-6C4F-4059-9ED1-E41CBB331314}"/>
    <cellStyle name="Comma 2 12 4 3 3" xfId="26594" xr:uid="{EE51003C-289C-4D15-A901-64E09F4A8223}"/>
    <cellStyle name="Comma 2 12 4 3 4" xfId="47618" xr:uid="{E4D3C8E4-30F6-4B76-AD72-12E8C7AEC162}"/>
    <cellStyle name="Comma 2 12 4 4" xfId="8175" xr:uid="{3BCE5F40-30D4-49FD-A996-0DE757B51D26}"/>
    <cellStyle name="Comma 2 12 4 4 2" xfId="18709" xr:uid="{990CD824-F03B-4408-AE18-C0A19FDF6E65}"/>
    <cellStyle name="Comma 2 12 4 4 2 2" xfId="39731" xr:uid="{A7EDA20F-E95E-4ACC-A41C-F61F3EDA4039}"/>
    <cellStyle name="Comma 2 12 4 4 2 3" xfId="60755" xr:uid="{A3979D1D-5609-4F67-B304-379BB7BC27BF}"/>
    <cellStyle name="Comma 2 12 4 4 3" xfId="29221" xr:uid="{53E0D57C-405F-4DB0-9A51-0677920FE38D}"/>
    <cellStyle name="Comma 2 12 4 4 4" xfId="50245" xr:uid="{4C8E7C80-0742-4E4E-87EA-60160023E0FB}"/>
    <cellStyle name="Comma 2 12 4 5" xfId="10827" xr:uid="{2B472F9B-9C75-4195-8E78-0814D3410DF5}"/>
    <cellStyle name="Comma 2 12 4 5 2" xfId="31849" xr:uid="{C1C5D3A2-405C-4EDB-B38F-322EB3E04BCD}"/>
    <cellStyle name="Comma 2 12 4 5 3" xfId="52873" xr:uid="{EA7BD7B1-061C-4DD1-ACDE-64CE1A6A8186}"/>
    <cellStyle name="Comma 2 12 4 6" xfId="21338" xr:uid="{37A3EE95-A5DB-4831-967A-258C8D48232C}"/>
    <cellStyle name="Comma 2 12 4 7" xfId="42363" xr:uid="{47A50DA2-0DB1-42E3-9EAE-50822DF5F745}"/>
    <cellStyle name="Comma 2 12 5" xfId="2916" xr:uid="{1D64AC29-1931-4D90-9161-0617FE56CB5A}"/>
    <cellStyle name="Comma 2 12 5 2" xfId="13450" xr:uid="{B55244AE-7FC6-42DE-9E67-89EBAAA053A2}"/>
    <cellStyle name="Comma 2 12 5 2 2" xfId="34472" xr:uid="{22F0A0CD-D1BA-4690-8864-82EF1AEF6852}"/>
    <cellStyle name="Comma 2 12 5 2 3" xfId="55496" xr:uid="{B2F20D95-A316-4091-B95A-21B958D78E27}"/>
    <cellStyle name="Comma 2 12 5 3" xfId="23962" xr:uid="{646ED813-1914-49C9-9133-AAF3695EC13B}"/>
    <cellStyle name="Comma 2 12 5 4" xfId="44986" xr:uid="{C918F8FE-26B9-4B31-B807-2E7DE3A39235}"/>
    <cellStyle name="Comma 2 12 6" xfId="5544" xr:uid="{92404428-515F-4B70-9F36-C22F2F8C4242}"/>
    <cellStyle name="Comma 2 12 6 2" xfId="16078" xr:uid="{F49DF52A-A625-4D75-A952-704E73A291B4}"/>
    <cellStyle name="Comma 2 12 6 2 2" xfId="37100" xr:uid="{32C13213-9839-474F-B8BE-F2FC86CFFBD4}"/>
    <cellStyle name="Comma 2 12 6 2 3" xfId="58124" xr:uid="{BB66A5D2-3923-4322-9C42-B5A206EBED29}"/>
    <cellStyle name="Comma 2 12 6 3" xfId="26590" xr:uid="{F4D31836-E723-48CE-A4F4-B2C1AFE3C25E}"/>
    <cellStyle name="Comma 2 12 6 4" xfId="47614" xr:uid="{E7C59EAF-6BC4-4559-AFD2-A784D9BC2804}"/>
    <cellStyle name="Comma 2 12 7" xfId="8171" xr:uid="{6F39D3F1-01BA-4B8F-8FFD-B6F7A2F51B1B}"/>
    <cellStyle name="Comma 2 12 7 2" xfId="18705" xr:uid="{AD1AFF8A-D365-434D-A522-2C80169EC723}"/>
    <cellStyle name="Comma 2 12 7 2 2" xfId="39727" xr:uid="{B4B31C0E-097B-482B-BD12-80A44C427D81}"/>
    <cellStyle name="Comma 2 12 7 2 3" xfId="60751" xr:uid="{D8FA3228-0CE5-4FD7-8B30-2956A0898F74}"/>
    <cellStyle name="Comma 2 12 7 3" xfId="29217" xr:uid="{B01629B5-73DA-421F-8001-F241056C7C7E}"/>
    <cellStyle name="Comma 2 12 7 4" xfId="50241" xr:uid="{1FC8B68E-4924-44BA-82DB-5CCE6A8ACA02}"/>
    <cellStyle name="Comma 2 12 8" xfId="10823" xr:uid="{2EB8121B-FB77-465F-B52F-9CF33B604211}"/>
    <cellStyle name="Comma 2 12 8 2" xfId="31845" xr:uid="{A679EA80-71BD-4C97-B79C-88F357F7EA89}"/>
    <cellStyle name="Comma 2 12 8 3" xfId="52869" xr:uid="{9469CCD8-F2EB-4185-82A0-7A9B9559BA29}"/>
    <cellStyle name="Comma 2 12 9" xfId="21334" xr:uid="{EB66E1B1-7C22-4940-9C33-1BA091A81B51}"/>
    <cellStyle name="Comma 2 13" xfId="243" xr:uid="{3A23358F-B48F-40F2-BB4E-02F6478174FD}"/>
    <cellStyle name="Comma 2 13 10" xfId="42364" xr:uid="{55ADE310-CD03-48CB-ADD4-016FB979B20B}"/>
    <cellStyle name="Comma 2 13 2" xfId="244" xr:uid="{C8040DFE-AD2E-4182-8AF6-F543E72AD8E0}"/>
    <cellStyle name="Comma 2 13 2 2" xfId="245" xr:uid="{E5CABB76-4DB0-4432-B07D-0A1B657C9116}"/>
    <cellStyle name="Comma 2 13 2 2 2" xfId="2923" xr:uid="{EC4E064C-1C7B-4F93-B49E-C18260C0A60D}"/>
    <cellStyle name="Comma 2 13 2 2 2 2" xfId="13457" xr:uid="{0FD78324-FAD1-45D4-A5CD-8A7F342CCDC6}"/>
    <cellStyle name="Comma 2 13 2 2 2 2 2" xfId="34479" xr:uid="{07DDFB46-2818-478E-97BF-5A100E5E0144}"/>
    <cellStyle name="Comma 2 13 2 2 2 2 3" xfId="55503" xr:uid="{92F5CEF0-642B-47F8-86AF-F306C30B35BD}"/>
    <cellStyle name="Comma 2 13 2 2 2 3" xfId="23969" xr:uid="{9C0D5BA3-0DA3-4526-A08F-8E2E64AEC768}"/>
    <cellStyle name="Comma 2 13 2 2 2 4" xfId="44993" xr:uid="{5FDF6187-BA44-4B78-8ABF-BE747A1F2390}"/>
    <cellStyle name="Comma 2 13 2 2 3" xfId="5551" xr:uid="{007407DF-F2A3-4155-98EE-C289CEFE0BF2}"/>
    <cellStyle name="Comma 2 13 2 2 3 2" xfId="16085" xr:uid="{FEEB783B-A322-4ABF-9B1A-132C61ECE40B}"/>
    <cellStyle name="Comma 2 13 2 2 3 2 2" xfId="37107" xr:uid="{0A043D6F-6C57-4CFE-8D51-19A3C3D7066E}"/>
    <cellStyle name="Comma 2 13 2 2 3 2 3" xfId="58131" xr:uid="{5257975A-57D3-406F-87D1-9BD8B7837E81}"/>
    <cellStyle name="Comma 2 13 2 2 3 3" xfId="26597" xr:uid="{8775D8A0-0A6B-40B7-B2C2-BAB23EDB2873}"/>
    <cellStyle name="Comma 2 13 2 2 3 4" xfId="47621" xr:uid="{6CEEC51A-AA18-4DDC-81C9-3F8358F08AC5}"/>
    <cellStyle name="Comma 2 13 2 2 4" xfId="8178" xr:uid="{08E71D78-1E3D-43C1-BD44-844E06BA0385}"/>
    <cellStyle name="Comma 2 13 2 2 4 2" xfId="18712" xr:uid="{21C07225-DD5F-40B8-B672-061076CDD3B8}"/>
    <cellStyle name="Comma 2 13 2 2 4 2 2" xfId="39734" xr:uid="{9C556C7A-E201-4DBE-9F9A-3082194B919B}"/>
    <cellStyle name="Comma 2 13 2 2 4 2 3" xfId="60758" xr:uid="{90E2E74A-A166-4035-91AA-23E3520186CC}"/>
    <cellStyle name="Comma 2 13 2 2 4 3" xfId="29224" xr:uid="{8DFAF880-801C-4F63-B8BA-1A81B2BB6111}"/>
    <cellStyle name="Comma 2 13 2 2 4 4" xfId="50248" xr:uid="{9367A4DB-E812-43D6-AA6B-4FA153F08067}"/>
    <cellStyle name="Comma 2 13 2 2 5" xfId="10830" xr:uid="{80C863AC-BFA4-4CE1-9788-FE75681E42A2}"/>
    <cellStyle name="Comma 2 13 2 2 5 2" xfId="31852" xr:uid="{5F07DA0B-7373-421A-9FF6-F6931F18CED7}"/>
    <cellStyle name="Comma 2 13 2 2 5 3" xfId="52876" xr:uid="{65AFC1C7-8ABC-4419-8363-A2E5CBB4346F}"/>
    <cellStyle name="Comma 2 13 2 2 6" xfId="21341" xr:uid="{446B23E1-0880-4669-BED5-74AB8983D6DA}"/>
    <cellStyle name="Comma 2 13 2 2 7" xfId="42366" xr:uid="{8503D049-D675-4A31-8A7B-BB1807E7A04C}"/>
    <cellStyle name="Comma 2 13 2 3" xfId="2922" xr:uid="{30247319-A9CC-408B-B4E1-7B5A0AB64856}"/>
    <cellStyle name="Comma 2 13 2 3 2" xfId="13456" xr:uid="{05016BAB-1133-4A05-9922-21F8DBD84991}"/>
    <cellStyle name="Comma 2 13 2 3 2 2" xfId="34478" xr:uid="{BD46B887-E4EC-436E-A24C-58C19BE79F35}"/>
    <cellStyle name="Comma 2 13 2 3 2 3" xfId="55502" xr:uid="{62E3EB34-1491-4C75-B92B-23D9D35800DE}"/>
    <cellStyle name="Comma 2 13 2 3 3" xfId="23968" xr:uid="{D9F7D49F-4080-4E45-8875-6DA9D19F795E}"/>
    <cellStyle name="Comma 2 13 2 3 4" xfId="44992" xr:uid="{3ED99563-93F9-4502-82D0-1FBD83AD8B89}"/>
    <cellStyle name="Comma 2 13 2 4" xfId="5550" xr:uid="{9552D38F-7392-4F55-95FF-7D8856BC7C03}"/>
    <cellStyle name="Comma 2 13 2 4 2" xfId="16084" xr:uid="{2B4E8C43-6D1D-48C7-B753-560741710AF9}"/>
    <cellStyle name="Comma 2 13 2 4 2 2" xfId="37106" xr:uid="{894D7316-DE6F-4D71-B96E-4BDCF337E811}"/>
    <cellStyle name="Comma 2 13 2 4 2 3" xfId="58130" xr:uid="{19DFCA07-B36B-486D-931C-FE143FE41786}"/>
    <cellStyle name="Comma 2 13 2 4 3" xfId="26596" xr:uid="{06069BF0-32A2-40C0-891B-B83D65726A0A}"/>
    <cellStyle name="Comma 2 13 2 4 4" xfId="47620" xr:uid="{6F71EBF4-41CA-48C4-A600-DB057F8DCA03}"/>
    <cellStyle name="Comma 2 13 2 5" xfId="8177" xr:uid="{E8ED6D5C-E30B-42F1-9B86-E3CECD19CB4D}"/>
    <cellStyle name="Comma 2 13 2 5 2" xfId="18711" xr:uid="{E1CD3387-1F46-4A18-B3F7-25D1B0DBD23F}"/>
    <cellStyle name="Comma 2 13 2 5 2 2" xfId="39733" xr:uid="{48FCA3B2-C472-4E86-88D8-BDA5869C1747}"/>
    <cellStyle name="Comma 2 13 2 5 2 3" xfId="60757" xr:uid="{9521C66C-26C3-4665-94E4-3B95DB0E543B}"/>
    <cellStyle name="Comma 2 13 2 5 3" xfId="29223" xr:uid="{AB5543AF-E452-4E6D-9376-1A1BF2E13800}"/>
    <cellStyle name="Comma 2 13 2 5 4" xfId="50247" xr:uid="{01E73485-7B39-4DA0-9330-9E277CD91CB9}"/>
    <cellStyle name="Comma 2 13 2 6" xfId="10829" xr:uid="{BAEB25A1-AFE8-4098-8CB2-CD2AB4F1E76B}"/>
    <cellStyle name="Comma 2 13 2 6 2" xfId="31851" xr:uid="{7687C88B-9DA8-4A39-B51D-8AAC5B624D16}"/>
    <cellStyle name="Comma 2 13 2 6 3" xfId="52875" xr:uid="{376B98C0-670E-4C4F-8D14-EA8D56703C71}"/>
    <cellStyle name="Comma 2 13 2 7" xfId="21340" xr:uid="{4256C67B-D7E6-4431-82C8-38DD92D38AF8}"/>
    <cellStyle name="Comma 2 13 2 8" xfId="42365" xr:uid="{9604D43A-79C0-468D-86EF-AADA166FBA3D}"/>
    <cellStyle name="Comma 2 13 3" xfId="246" xr:uid="{207DC20F-3C3E-4215-8D5A-ED41B999E25A}"/>
    <cellStyle name="Comma 2 13 3 2" xfId="2924" xr:uid="{19827EE6-9229-4AF4-A13E-9797690E45EE}"/>
    <cellStyle name="Comma 2 13 3 2 2" xfId="13458" xr:uid="{DCA6C0AE-9675-4F7F-AEBE-1D877CA27148}"/>
    <cellStyle name="Comma 2 13 3 2 2 2" xfId="34480" xr:uid="{2F0E5523-5E73-48A2-9826-5659400AAC34}"/>
    <cellStyle name="Comma 2 13 3 2 2 3" xfId="55504" xr:uid="{F64A3F44-6821-4BE5-8771-1BC842FA0647}"/>
    <cellStyle name="Comma 2 13 3 2 3" xfId="23970" xr:uid="{02880CCA-2BDD-41CE-9E15-4BDA7E1558A3}"/>
    <cellStyle name="Comma 2 13 3 2 4" xfId="44994" xr:uid="{CE20261F-E797-4079-8B41-21120F92EB74}"/>
    <cellStyle name="Comma 2 13 3 3" xfId="5552" xr:uid="{135A34BA-4E91-4F69-90BB-3B36632A443C}"/>
    <cellStyle name="Comma 2 13 3 3 2" xfId="16086" xr:uid="{AECAAA8E-1B2A-4005-92E3-A9C8171CFF76}"/>
    <cellStyle name="Comma 2 13 3 3 2 2" xfId="37108" xr:uid="{382B4E32-0E8B-4C31-BDA9-E169B2F364F7}"/>
    <cellStyle name="Comma 2 13 3 3 2 3" xfId="58132" xr:uid="{3E8F98E7-9EBB-40B0-BFBC-02FEB8D73031}"/>
    <cellStyle name="Comma 2 13 3 3 3" xfId="26598" xr:uid="{A49B6AE4-890D-48C2-92DD-426672FDE408}"/>
    <cellStyle name="Comma 2 13 3 3 4" xfId="47622" xr:uid="{8CA88768-FC7E-4129-B2A0-CF503E94FA1E}"/>
    <cellStyle name="Comma 2 13 3 4" xfId="8179" xr:uid="{F7782B81-D3CF-4829-8183-102C3BF09A0E}"/>
    <cellStyle name="Comma 2 13 3 4 2" xfId="18713" xr:uid="{3F474F99-096C-4CE5-90B0-A9E748FE0B20}"/>
    <cellStyle name="Comma 2 13 3 4 2 2" xfId="39735" xr:uid="{BA9343FD-B7C8-42C2-B312-E6B160FEBFD5}"/>
    <cellStyle name="Comma 2 13 3 4 2 3" xfId="60759" xr:uid="{C9E8408C-62F6-4B0F-9A5C-0C4B8D09CF09}"/>
    <cellStyle name="Comma 2 13 3 4 3" xfId="29225" xr:uid="{00C9C70B-B5BC-4B6E-B1E4-8F424CF6C927}"/>
    <cellStyle name="Comma 2 13 3 4 4" xfId="50249" xr:uid="{9B3633E7-2593-4593-BB75-BEE259A47460}"/>
    <cellStyle name="Comma 2 13 3 5" xfId="10831" xr:uid="{291AEB4B-E2F6-470B-BCBA-21058F0B4718}"/>
    <cellStyle name="Comma 2 13 3 5 2" xfId="31853" xr:uid="{3E62560D-DB4E-45DB-B5D6-0A58C770A558}"/>
    <cellStyle name="Comma 2 13 3 5 3" xfId="52877" xr:uid="{1E14F908-BBDE-494C-AF42-D9AB98F31E85}"/>
    <cellStyle name="Comma 2 13 3 6" xfId="21342" xr:uid="{A5362EE3-F49B-401B-B853-B6E9F092FA4F}"/>
    <cellStyle name="Comma 2 13 3 7" xfId="42367" xr:uid="{11E7C5C1-F707-427F-81A6-577B43D5D26E}"/>
    <cellStyle name="Comma 2 13 4" xfId="247" xr:uid="{79FB9B5D-865B-4322-BA9C-76FFF2A6F08C}"/>
    <cellStyle name="Comma 2 13 4 2" xfId="2925" xr:uid="{FE9DF8EC-4871-4914-8263-B69B943F1814}"/>
    <cellStyle name="Comma 2 13 4 2 2" xfId="13459" xr:uid="{4F03BF7C-0655-4A0A-BCB9-0ADCD696555F}"/>
    <cellStyle name="Comma 2 13 4 2 2 2" xfId="34481" xr:uid="{B3631E4B-852D-40EF-85AF-143D620A00CD}"/>
    <cellStyle name="Comma 2 13 4 2 2 3" xfId="55505" xr:uid="{9E4EF9C0-5B53-4C0E-87F4-1F0E44A28D3C}"/>
    <cellStyle name="Comma 2 13 4 2 3" xfId="23971" xr:uid="{2E768910-5626-4171-92D7-86F5EFD2610A}"/>
    <cellStyle name="Comma 2 13 4 2 4" xfId="44995" xr:uid="{CA6C5761-C873-4DA0-879B-D2FFCA45B17B}"/>
    <cellStyle name="Comma 2 13 4 3" xfId="5553" xr:uid="{9D0B16CE-9162-4604-97A8-B711B4A0D67B}"/>
    <cellStyle name="Comma 2 13 4 3 2" xfId="16087" xr:uid="{E080C955-AA5E-4F1E-98EF-83FA03ABB16C}"/>
    <cellStyle name="Comma 2 13 4 3 2 2" xfId="37109" xr:uid="{5E428445-D3D6-4C4A-8096-0ED922109FD2}"/>
    <cellStyle name="Comma 2 13 4 3 2 3" xfId="58133" xr:uid="{AA3C4E1F-9B7F-4CA0-8DAA-034FF95F4723}"/>
    <cellStyle name="Comma 2 13 4 3 3" xfId="26599" xr:uid="{D5889081-0627-46C1-82A6-64DD507C7AFC}"/>
    <cellStyle name="Comma 2 13 4 3 4" xfId="47623" xr:uid="{34E775A0-1063-4684-A13A-DB9130262BB0}"/>
    <cellStyle name="Comma 2 13 4 4" xfId="8180" xr:uid="{57DDE20E-0E96-451A-AC8C-B99791B3D865}"/>
    <cellStyle name="Comma 2 13 4 4 2" xfId="18714" xr:uid="{CE1F53CA-1155-4C4E-BD20-E1C41BBADF5C}"/>
    <cellStyle name="Comma 2 13 4 4 2 2" xfId="39736" xr:uid="{E5C99575-161E-4B80-A2B8-9CC4BADA3C71}"/>
    <cellStyle name="Comma 2 13 4 4 2 3" xfId="60760" xr:uid="{18E70E6F-3817-4C54-B212-BFD7DAA26D64}"/>
    <cellStyle name="Comma 2 13 4 4 3" xfId="29226" xr:uid="{C5B619C5-0C74-49CE-A802-3EC3AD618E79}"/>
    <cellStyle name="Comma 2 13 4 4 4" xfId="50250" xr:uid="{08FA4552-2CA1-444E-BA98-C70732692F55}"/>
    <cellStyle name="Comma 2 13 4 5" xfId="10832" xr:uid="{68C0C6CD-A0F7-45AC-AD73-78549B33A105}"/>
    <cellStyle name="Comma 2 13 4 5 2" xfId="31854" xr:uid="{2D9DC0A4-6354-44C5-9F45-8B0649206327}"/>
    <cellStyle name="Comma 2 13 4 5 3" xfId="52878" xr:uid="{8D614BCE-ACE9-4F1D-8E6E-0875E5AB0E74}"/>
    <cellStyle name="Comma 2 13 4 6" xfId="21343" xr:uid="{C2796385-060E-4D40-A211-E81757BEB4D8}"/>
    <cellStyle name="Comma 2 13 4 7" xfId="42368" xr:uid="{09E1AB75-C916-4190-9D16-91081609CB93}"/>
    <cellStyle name="Comma 2 13 5" xfId="2921" xr:uid="{5A91A814-C70C-4281-BE2C-D2049CD1E5AE}"/>
    <cellStyle name="Comma 2 13 5 2" xfId="13455" xr:uid="{767DF7D9-6BB8-455E-BD61-1B3A361AA8CB}"/>
    <cellStyle name="Comma 2 13 5 2 2" xfId="34477" xr:uid="{6E22EC40-271C-4006-B200-0ABA78AAE576}"/>
    <cellStyle name="Comma 2 13 5 2 3" xfId="55501" xr:uid="{16300784-9ED7-4183-A5C9-8EA17DE257BE}"/>
    <cellStyle name="Comma 2 13 5 3" xfId="23967" xr:uid="{8EA8D822-4E0F-4842-A76D-A826C46C8FF1}"/>
    <cellStyle name="Comma 2 13 5 4" xfId="44991" xr:uid="{1B283984-C9E8-484F-A059-419E12BE3548}"/>
    <cellStyle name="Comma 2 13 6" xfId="5549" xr:uid="{BB788D2E-89C3-4578-A339-8F379B57EFFA}"/>
    <cellStyle name="Comma 2 13 6 2" xfId="16083" xr:uid="{4BE74DFE-759A-48B3-B58D-662E744F2366}"/>
    <cellStyle name="Comma 2 13 6 2 2" xfId="37105" xr:uid="{54CEFCBB-6BFA-4EB2-BA05-CE1BB3F4F9A4}"/>
    <cellStyle name="Comma 2 13 6 2 3" xfId="58129" xr:uid="{72D7069D-9352-48C7-BD12-D9182E5DC5B7}"/>
    <cellStyle name="Comma 2 13 6 3" xfId="26595" xr:uid="{877E00C7-41AC-46F6-ABA5-9A9B29C81921}"/>
    <cellStyle name="Comma 2 13 6 4" xfId="47619" xr:uid="{98D799C6-ADCE-45B6-8810-70DB68993A88}"/>
    <cellStyle name="Comma 2 13 7" xfId="8176" xr:uid="{FE622273-CBF7-45EA-82D3-271B6957C325}"/>
    <cellStyle name="Comma 2 13 7 2" xfId="18710" xr:uid="{4C6E294A-9F16-4E14-A7DC-73CE5011600F}"/>
    <cellStyle name="Comma 2 13 7 2 2" xfId="39732" xr:uid="{962B5863-1138-4D6B-8079-1C4AA7D75906}"/>
    <cellStyle name="Comma 2 13 7 2 3" xfId="60756" xr:uid="{62F553FD-F792-4D69-AA2C-827988E1EF37}"/>
    <cellStyle name="Comma 2 13 7 3" xfId="29222" xr:uid="{C7CBC838-854E-4BFA-9DE1-E1F5C7C74438}"/>
    <cellStyle name="Comma 2 13 7 4" xfId="50246" xr:uid="{4D7EE473-BF54-45B4-A7F8-039372A8345F}"/>
    <cellStyle name="Comma 2 13 8" xfId="10828" xr:uid="{E5175AD6-09B3-4550-9F10-3F51C36BED5E}"/>
    <cellStyle name="Comma 2 13 8 2" xfId="31850" xr:uid="{6AEE4A56-00E5-4BF4-8B08-83C56F7D44CF}"/>
    <cellStyle name="Comma 2 13 8 3" xfId="52874" xr:uid="{AC603FE4-34BB-4E72-8D12-C40C603595EF}"/>
    <cellStyle name="Comma 2 13 9" xfId="21339" xr:uid="{8A65DCC3-2067-453C-B00E-E18FDC424507}"/>
    <cellStyle name="Comma 2 14" xfId="248" xr:uid="{DB2CBDDB-5003-4168-B4CA-B906AAACA9A2}"/>
    <cellStyle name="Comma 2 14 2" xfId="249" xr:uid="{A5571192-380A-4ED9-8B97-6C08065E747F}"/>
    <cellStyle name="Comma 2 14 2 2" xfId="2927" xr:uid="{6F2AEF67-B625-4FBB-9782-FE9AF4CABA7F}"/>
    <cellStyle name="Comma 2 14 2 2 2" xfId="13461" xr:uid="{595D0359-D2C4-4A37-8A2D-BF71580BBB44}"/>
    <cellStyle name="Comma 2 14 2 2 2 2" xfId="34483" xr:uid="{B73C7E4E-A2DA-4F5E-AB30-9E4035A7F574}"/>
    <cellStyle name="Comma 2 14 2 2 2 3" xfId="55507" xr:uid="{EFE72A30-B949-4C3B-9061-8369508B9F80}"/>
    <cellStyle name="Comma 2 14 2 2 3" xfId="23973" xr:uid="{5E9177FB-CD64-4F6B-ACFB-E514942C0E42}"/>
    <cellStyle name="Comma 2 14 2 2 4" xfId="44997" xr:uid="{97956AC6-92FF-4363-8D79-DD59C89B2369}"/>
    <cellStyle name="Comma 2 14 2 3" xfId="5555" xr:uid="{D3A16AEB-9F5B-40AB-B652-64E1EDAC4AA6}"/>
    <cellStyle name="Comma 2 14 2 3 2" xfId="16089" xr:uid="{7F0DA7F4-6FB9-4EBD-83C0-CB84D9433D18}"/>
    <cellStyle name="Comma 2 14 2 3 2 2" xfId="37111" xr:uid="{0C033E23-53AF-445B-9081-AC1CCD009E3B}"/>
    <cellStyle name="Comma 2 14 2 3 2 3" xfId="58135" xr:uid="{439253A3-4433-4AB7-B839-C73ACF063AC7}"/>
    <cellStyle name="Comma 2 14 2 3 3" xfId="26601" xr:uid="{36C82AC4-A131-4007-B055-861091DCF6BB}"/>
    <cellStyle name="Comma 2 14 2 3 4" xfId="47625" xr:uid="{230BE729-55A0-4D10-B0C1-B7C60CD78510}"/>
    <cellStyle name="Comma 2 14 2 4" xfId="8182" xr:uid="{7314544A-AC19-40F1-BC70-901A33875473}"/>
    <cellStyle name="Comma 2 14 2 4 2" xfId="18716" xr:uid="{14AF8F98-B583-430C-B6A6-A08E2059CFA6}"/>
    <cellStyle name="Comma 2 14 2 4 2 2" xfId="39738" xr:uid="{1D6B44D5-B7E0-4292-B098-83931E00F06A}"/>
    <cellStyle name="Comma 2 14 2 4 2 3" xfId="60762" xr:uid="{7C91A5C2-0F0C-4F39-B328-729576F34BD9}"/>
    <cellStyle name="Comma 2 14 2 4 3" xfId="29228" xr:uid="{744E5DDE-5703-4403-B85F-33889F244417}"/>
    <cellStyle name="Comma 2 14 2 4 4" xfId="50252" xr:uid="{2B09857C-2ABF-4CFB-96D0-3EBDD0C7F851}"/>
    <cellStyle name="Comma 2 14 2 5" xfId="10834" xr:uid="{FFADB76A-1CE1-46BA-ACCB-EA75212D27A2}"/>
    <cellStyle name="Comma 2 14 2 5 2" xfId="31856" xr:uid="{5AE7C906-AC77-4B43-B22F-3C56B2B6C5D0}"/>
    <cellStyle name="Comma 2 14 2 5 3" xfId="52880" xr:uid="{3A4DE732-A036-4A8C-89E8-C400688C4CE0}"/>
    <cellStyle name="Comma 2 14 2 6" xfId="21345" xr:uid="{59C6E8AB-B62C-40BF-A979-13A630691107}"/>
    <cellStyle name="Comma 2 14 2 7" xfId="42370" xr:uid="{8986820E-21E5-45E6-B37B-6551B8724949}"/>
    <cellStyle name="Comma 2 14 3" xfId="250" xr:uid="{EC233262-CE38-43BF-B4D6-217866A7CABF}"/>
    <cellStyle name="Comma 2 14 3 2" xfId="2928" xr:uid="{6637205E-A1FD-4A8D-AF82-3DE9EA4C82A0}"/>
    <cellStyle name="Comma 2 14 3 2 2" xfId="13462" xr:uid="{C24B986D-03BB-4E40-A264-05BEE9513273}"/>
    <cellStyle name="Comma 2 14 3 2 2 2" xfId="34484" xr:uid="{FC3AC282-0059-466A-92C4-668EAEBBAE0F}"/>
    <cellStyle name="Comma 2 14 3 2 2 3" xfId="55508" xr:uid="{8241620F-CD46-4B89-B0DB-EACF1819B0BC}"/>
    <cellStyle name="Comma 2 14 3 2 3" xfId="23974" xr:uid="{99154C30-2692-4797-B47B-00E18FAB8F1C}"/>
    <cellStyle name="Comma 2 14 3 2 4" xfId="44998" xr:uid="{7A3D0972-15E8-42CD-A0C3-458CBDECDE66}"/>
    <cellStyle name="Comma 2 14 3 3" xfId="5556" xr:uid="{955F4A6C-0346-4EB4-AB7F-1566F6FC4EC8}"/>
    <cellStyle name="Comma 2 14 3 3 2" xfId="16090" xr:uid="{66618D48-63E6-4050-A703-EF0AEB87084B}"/>
    <cellStyle name="Comma 2 14 3 3 2 2" xfId="37112" xr:uid="{ABB61F3B-E4D9-4EC7-BD02-6EBED418450E}"/>
    <cellStyle name="Comma 2 14 3 3 2 3" xfId="58136" xr:uid="{BC441095-2494-4FF0-9275-CFA0B32B577E}"/>
    <cellStyle name="Comma 2 14 3 3 3" xfId="26602" xr:uid="{8B235A0E-A25C-4FCA-BF1C-036AEF76CE84}"/>
    <cellStyle name="Comma 2 14 3 3 4" xfId="47626" xr:uid="{065B3676-1631-4D02-BBEC-8F7699E6899B}"/>
    <cellStyle name="Comma 2 14 3 4" xfId="8183" xr:uid="{83C2D342-8812-4BAE-BAC3-0340365B80C7}"/>
    <cellStyle name="Comma 2 14 3 4 2" xfId="18717" xr:uid="{6EBFEAED-CF37-4F50-8386-EF32C4E6390C}"/>
    <cellStyle name="Comma 2 14 3 4 2 2" xfId="39739" xr:uid="{CD4199F1-4E2F-4776-8A8D-D2E374899A53}"/>
    <cellStyle name="Comma 2 14 3 4 2 3" xfId="60763" xr:uid="{2E286274-2C79-40C8-9562-396CC14D56BD}"/>
    <cellStyle name="Comma 2 14 3 4 3" xfId="29229" xr:uid="{A0B4C601-56B9-47DA-89AA-F863C7BEFC24}"/>
    <cellStyle name="Comma 2 14 3 4 4" xfId="50253" xr:uid="{36A81CE5-CF2A-4B7C-9939-DDF1C336C2C2}"/>
    <cellStyle name="Comma 2 14 3 5" xfId="10835" xr:uid="{36D55DAE-7899-49D0-A08F-4689B3A122EB}"/>
    <cellStyle name="Comma 2 14 3 5 2" xfId="31857" xr:uid="{6FA809C3-1B93-4CF0-A923-5AFD22AF9F16}"/>
    <cellStyle name="Comma 2 14 3 5 3" xfId="52881" xr:uid="{B7B220EA-7096-4DE1-9A75-4E06DEDB7814}"/>
    <cellStyle name="Comma 2 14 3 6" xfId="21346" xr:uid="{DCB2309E-7563-4CE8-B3E0-38E977A1B4B6}"/>
    <cellStyle name="Comma 2 14 3 7" xfId="42371" xr:uid="{9BF0553C-788F-4815-9F05-CC879D293D52}"/>
    <cellStyle name="Comma 2 14 4" xfId="2926" xr:uid="{8BB5FA40-F062-492F-AD16-F576BB8EF45A}"/>
    <cellStyle name="Comma 2 14 4 2" xfId="13460" xr:uid="{58053B25-596B-45B4-9C1B-14C3AF2938EF}"/>
    <cellStyle name="Comma 2 14 4 2 2" xfId="34482" xr:uid="{C1F2A340-0CB6-4DF1-B255-9F7E0B01AE84}"/>
    <cellStyle name="Comma 2 14 4 2 3" xfId="55506" xr:uid="{A4C8EFE1-F183-4639-B0BF-9CABF6A1B2CF}"/>
    <cellStyle name="Comma 2 14 4 3" xfId="23972" xr:uid="{032560DB-DF33-477E-817A-A1739DA9FB5F}"/>
    <cellStyle name="Comma 2 14 4 4" xfId="44996" xr:uid="{865EC8F4-2FA0-42C1-ACF3-43F0827F20EC}"/>
    <cellStyle name="Comma 2 14 5" xfId="5554" xr:uid="{417C8CD5-C407-415A-9740-6D256073481B}"/>
    <cellStyle name="Comma 2 14 5 2" xfId="16088" xr:uid="{B941830E-7A1A-4E6E-A5FD-6A138B8A2C56}"/>
    <cellStyle name="Comma 2 14 5 2 2" xfId="37110" xr:uid="{1EEA0519-B0E2-4AFE-9781-3B0A916EB13A}"/>
    <cellStyle name="Comma 2 14 5 2 3" xfId="58134" xr:uid="{FE2B1339-97B6-45D4-868B-F578219E649B}"/>
    <cellStyle name="Comma 2 14 5 3" xfId="26600" xr:uid="{ED6B1C2D-76DA-4EF2-8005-C9748E91EB16}"/>
    <cellStyle name="Comma 2 14 5 4" xfId="47624" xr:uid="{F18319C1-8EBB-48AA-B881-1F7EA6ABC40B}"/>
    <cellStyle name="Comma 2 14 6" xfId="8181" xr:uid="{A14CA469-5A09-4F40-95B3-C090CBE0CEDC}"/>
    <cellStyle name="Comma 2 14 6 2" xfId="18715" xr:uid="{E28AC9FE-7548-4648-9FCC-96CE2757C62C}"/>
    <cellStyle name="Comma 2 14 6 2 2" xfId="39737" xr:uid="{328404E8-749E-458C-B4C7-DD60ACDAB5B6}"/>
    <cellStyle name="Comma 2 14 6 2 3" xfId="60761" xr:uid="{F4698EC9-4A28-4253-9E49-E0DA5D96FF88}"/>
    <cellStyle name="Comma 2 14 6 3" xfId="29227" xr:uid="{E3743A7D-127D-459B-8277-5E5F88AA8F8E}"/>
    <cellStyle name="Comma 2 14 6 4" xfId="50251" xr:uid="{F7617C3F-C54F-4915-A015-191853716F18}"/>
    <cellStyle name="Comma 2 14 7" xfId="10833" xr:uid="{430000E9-9022-44DB-B2D9-C02AD38167EB}"/>
    <cellStyle name="Comma 2 14 7 2" xfId="31855" xr:uid="{52196909-00F1-4477-A980-8924465B534E}"/>
    <cellStyle name="Comma 2 14 7 3" xfId="52879" xr:uid="{E6B961F0-B2B2-4AC2-AA56-94D926B7B09D}"/>
    <cellStyle name="Comma 2 14 8" xfId="21344" xr:uid="{AAC44C10-5176-4148-ADC2-96ED8FECCF46}"/>
    <cellStyle name="Comma 2 14 9" xfId="42369" xr:uid="{9B15B84A-03BB-46A5-9044-7407E2B46E4C}"/>
    <cellStyle name="Comma 2 15" xfId="251" xr:uid="{0C5FBDAB-0D6C-4C69-9566-BE90F13CAE9E}"/>
    <cellStyle name="Comma 2 15 2" xfId="252" xr:uid="{D015280A-71F4-49B8-95F4-398C6AE3D536}"/>
    <cellStyle name="Comma 2 15 2 2" xfId="2930" xr:uid="{33696493-87AE-4DC6-938D-FE9755C6AE06}"/>
    <cellStyle name="Comma 2 15 2 2 2" xfId="13464" xr:uid="{900A7F4F-E563-4836-BEA6-F3F4F6D85114}"/>
    <cellStyle name="Comma 2 15 2 2 2 2" xfId="34486" xr:uid="{FE3B70CF-46D2-4BD3-AE57-BB8B63E1B7DF}"/>
    <cellStyle name="Comma 2 15 2 2 2 3" xfId="55510" xr:uid="{EC12999B-8797-4198-B951-EEFCFDF5831A}"/>
    <cellStyle name="Comma 2 15 2 2 3" xfId="23976" xr:uid="{1F3BDA10-FF0F-4B90-9AE5-14341763EE1C}"/>
    <cellStyle name="Comma 2 15 2 2 4" xfId="45000" xr:uid="{BB1B82DB-1A4A-434E-9621-443ABB51F1A5}"/>
    <cellStyle name="Comma 2 15 2 3" xfId="5558" xr:uid="{CD05A36B-67CF-4DDF-9B64-1CD943839858}"/>
    <cellStyle name="Comma 2 15 2 3 2" xfId="16092" xr:uid="{CB8EF59B-9375-44BB-A511-9FE522B6B071}"/>
    <cellStyle name="Comma 2 15 2 3 2 2" xfId="37114" xr:uid="{061A417A-35D8-4408-8FE0-7DF9FF7C7EB9}"/>
    <cellStyle name="Comma 2 15 2 3 2 3" xfId="58138" xr:uid="{C62FD54C-D666-443D-8F7D-868805AA7ACF}"/>
    <cellStyle name="Comma 2 15 2 3 3" xfId="26604" xr:uid="{A8777F59-3EB9-4E61-82DC-07ACC1BCC216}"/>
    <cellStyle name="Comma 2 15 2 3 4" xfId="47628" xr:uid="{B3B1E6B2-34EC-47B3-963C-6F1D02B76E3F}"/>
    <cellStyle name="Comma 2 15 2 4" xfId="8185" xr:uid="{C50B0526-03EB-46E5-9FE2-5A979412E4CB}"/>
    <cellStyle name="Comma 2 15 2 4 2" xfId="18719" xr:uid="{4796B0DC-67DB-44E1-9ABB-A4343D24B564}"/>
    <cellStyle name="Comma 2 15 2 4 2 2" xfId="39741" xr:uid="{417253CF-B904-4EEB-9E36-32E59BAD8375}"/>
    <cellStyle name="Comma 2 15 2 4 2 3" xfId="60765" xr:uid="{FE234351-CF7F-450A-AB9A-A59CC0E295FC}"/>
    <cellStyle name="Comma 2 15 2 4 3" xfId="29231" xr:uid="{2DCC848B-818C-4428-8F1A-CED27123047D}"/>
    <cellStyle name="Comma 2 15 2 4 4" xfId="50255" xr:uid="{6CC97C3B-25F0-455D-AE67-46A3B16E24F6}"/>
    <cellStyle name="Comma 2 15 2 5" xfId="10837" xr:uid="{E452F2BC-DB49-4EED-ACA8-471EC0650A3B}"/>
    <cellStyle name="Comma 2 15 2 5 2" xfId="31859" xr:uid="{8B4ED801-CC52-4AA4-B86B-E91B2F480790}"/>
    <cellStyle name="Comma 2 15 2 5 3" xfId="52883" xr:uid="{93F3AC28-86D6-4C73-BFE3-0D01ADEC431B}"/>
    <cellStyle name="Comma 2 15 2 6" xfId="21348" xr:uid="{A2EAAC99-3879-4F54-B550-B29331807632}"/>
    <cellStyle name="Comma 2 15 2 7" xfId="42373" xr:uid="{678CA5FE-9A9E-442A-9DC0-7771AAEA9C2E}"/>
    <cellStyle name="Comma 2 15 3" xfId="2929" xr:uid="{F52F3AC7-00D4-473E-8D80-E88B2C50AB2E}"/>
    <cellStyle name="Comma 2 15 3 2" xfId="13463" xr:uid="{C419A7F9-8A73-4715-B235-29F9339A4CE9}"/>
    <cellStyle name="Comma 2 15 3 2 2" xfId="34485" xr:uid="{CCBF5891-A3B6-4606-93AE-AECDCD4C5F8F}"/>
    <cellStyle name="Comma 2 15 3 2 3" xfId="55509" xr:uid="{88137C4F-7DD3-486C-BED1-6388702AB16B}"/>
    <cellStyle name="Comma 2 15 3 3" xfId="23975" xr:uid="{107CCAA1-77FF-4437-996A-86B3F8BCECB8}"/>
    <cellStyle name="Comma 2 15 3 4" xfId="44999" xr:uid="{941BDDF8-1DB3-4101-96BB-6D6AC2D3C5F6}"/>
    <cellStyle name="Comma 2 15 4" xfId="5557" xr:uid="{0EC5560F-EC34-40DB-A635-ABC96B23E33E}"/>
    <cellStyle name="Comma 2 15 4 2" xfId="16091" xr:uid="{6486E776-05E3-451D-BFA5-2D6300BC8FF6}"/>
    <cellStyle name="Comma 2 15 4 2 2" xfId="37113" xr:uid="{C932CFD4-7814-498E-B56A-BEBCD7D4C63D}"/>
    <cellStyle name="Comma 2 15 4 2 3" xfId="58137" xr:uid="{2A4C6C16-32C9-4A90-A0F9-774ECEB0A83A}"/>
    <cellStyle name="Comma 2 15 4 3" xfId="26603" xr:uid="{021615D6-67F8-4F69-A4A9-BC621DADDFA3}"/>
    <cellStyle name="Comma 2 15 4 4" xfId="47627" xr:uid="{1646FA87-CDA5-4C7F-BE9A-4AD521918147}"/>
    <cellStyle name="Comma 2 15 5" xfId="8184" xr:uid="{C092367F-ECB8-427D-A078-003BA376D0A6}"/>
    <cellStyle name="Comma 2 15 5 2" xfId="18718" xr:uid="{C487F7F6-A213-47FE-9327-C22E2C834229}"/>
    <cellStyle name="Comma 2 15 5 2 2" xfId="39740" xr:uid="{1D2C8FFF-A1E6-42B3-BDE8-FFAB18479329}"/>
    <cellStyle name="Comma 2 15 5 2 3" xfId="60764" xr:uid="{5FB9D809-519C-4EB6-A3EA-7EE6396779AB}"/>
    <cellStyle name="Comma 2 15 5 3" xfId="29230" xr:uid="{458618D5-64F8-4871-9F2C-D3A2C6856181}"/>
    <cellStyle name="Comma 2 15 5 4" xfId="50254" xr:uid="{895CCD9A-2A6B-4CF2-8DF6-39998BCEA3A0}"/>
    <cellStyle name="Comma 2 15 6" xfId="10836" xr:uid="{1561E48D-B751-4106-A840-2DC8B297FC97}"/>
    <cellStyle name="Comma 2 15 6 2" xfId="31858" xr:uid="{D48F63E1-BB57-4DFD-B843-0B3E7FB4DEFF}"/>
    <cellStyle name="Comma 2 15 6 3" xfId="52882" xr:uid="{DA82F991-5246-42A4-8DF2-D9369BBE3BFF}"/>
    <cellStyle name="Comma 2 15 7" xfId="21347" xr:uid="{CEC698D0-8CCB-4775-962C-4AE751CA309A}"/>
    <cellStyle name="Comma 2 15 8" xfId="42372" xr:uid="{9BB973E6-0C86-4A08-99AB-94CA135F07E9}"/>
    <cellStyle name="Comma 2 16" xfId="253" xr:uid="{CC164F1B-37F3-4F20-8920-EEE791B2259C}"/>
    <cellStyle name="Comma 2 16 2" xfId="2931" xr:uid="{6285ADC7-FCE9-4BE9-8EB5-0B746A08C520}"/>
    <cellStyle name="Comma 2 16 2 2" xfId="13465" xr:uid="{E306D6A9-D5E2-4EBC-A37E-C630639653A5}"/>
    <cellStyle name="Comma 2 16 2 2 2" xfId="34487" xr:uid="{08E9D488-04CF-4C61-A644-CA45EEA0A3E2}"/>
    <cellStyle name="Comma 2 16 2 2 3" xfId="55511" xr:uid="{4502A586-9F29-46D0-A056-06209BF49ED4}"/>
    <cellStyle name="Comma 2 16 2 3" xfId="23977" xr:uid="{E631C465-F610-4F62-971A-006D0CF4500C}"/>
    <cellStyle name="Comma 2 16 2 4" xfId="45001" xr:uid="{A3DDAFA2-C998-40A9-8DFA-DAE0D2E0D08E}"/>
    <cellStyle name="Comma 2 16 3" xfId="5559" xr:uid="{FD730E8F-07E0-4B43-B5A9-426BBEE916AF}"/>
    <cellStyle name="Comma 2 16 3 2" xfId="16093" xr:uid="{CD061CB1-BEC5-4CA0-B7C2-54A99622B67E}"/>
    <cellStyle name="Comma 2 16 3 2 2" xfId="37115" xr:uid="{A5D247BB-C455-4010-85A5-D7CBE728DA7A}"/>
    <cellStyle name="Comma 2 16 3 2 3" xfId="58139" xr:uid="{CF89A0D3-1052-4D49-BB54-32D9ACBD48C9}"/>
    <cellStyle name="Comma 2 16 3 3" xfId="26605" xr:uid="{C7B79177-2587-40A5-8B20-D84DFF281EA4}"/>
    <cellStyle name="Comma 2 16 3 4" xfId="47629" xr:uid="{0E4BDDAB-7BC7-4449-9569-8E09E4FC8B7D}"/>
    <cellStyle name="Comma 2 16 4" xfId="8186" xr:uid="{5FCD08DA-6474-45AF-A63A-58E8570BE38D}"/>
    <cellStyle name="Comma 2 16 4 2" xfId="18720" xr:uid="{76412869-6C30-4FCB-9A45-798900C177F8}"/>
    <cellStyle name="Comma 2 16 4 2 2" xfId="39742" xr:uid="{B0217BC6-6253-4581-97BA-95846083D522}"/>
    <cellStyle name="Comma 2 16 4 2 3" xfId="60766" xr:uid="{E96D0617-5FBB-462F-AA73-4F47021F3CDD}"/>
    <cellStyle name="Comma 2 16 4 3" xfId="29232" xr:uid="{5CF78449-4275-4202-95B4-8C6E861002A0}"/>
    <cellStyle name="Comma 2 16 4 4" xfId="50256" xr:uid="{AA8803DC-BC0A-4F0A-839B-5150E542561B}"/>
    <cellStyle name="Comma 2 16 5" xfId="10838" xr:uid="{34052BE0-9320-4DBF-8453-C17FD2A8ACC3}"/>
    <cellStyle name="Comma 2 16 5 2" xfId="31860" xr:uid="{51C78D17-5488-45BC-BCEE-BB8839BBB46E}"/>
    <cellStyle name="Comma 2 16 5 3" xfId="52884" xr:uid="{7C78BCF0-4CC1-4903-B77C-86507C28ADF7}"/>
    <cellStyle name="Comma 2 16 6" xfId="21349" xr:uid="{01B29A45-2C0D-497B-8558-9781789B6F4C}"/>
    <cellStyle name="Comma 2 16 7" xfId="42374" xr:uid="{19E9C22E-4895-4857-80BF-CB91FA51C664}"/>
    <cellStyle name="Comma 2 17" xfId="254" xr:uid="{A1B39C62-01E9-4E87-B208-EEFDA0B23DF5}"/>
    <cellStyle name="Comma 2 17 2" xfId="2932" xr:uid="{1136FFAB-3085-48DA-A46C-4ADA25EBE448}"/>
    <cellStyle name="Comma 2 17 2 2" xfId="13466" xr:uid="{08CA758F-60C4-4D2C-8831-55D816AC90D6}"/>
    <cellStyle name="Comma 2 17 2 2 2" xfId="34488" xr:uid="{203CACA4-526E-4475-BED3-3851D88522E0}"/>
    <cellStyle name="Comma 2 17 2 2 3" xfId="55512" xr:uid="{6011410D-5C33-4D64-9C41-AE52C2386DCB}"/>
    <cellStyle name="Comma 2 17 2 3" xfId="23978" xr:uid="{A8C2FB51-68F4-4E76-BEAD-2FC4FBD5A3B4}"/>
    <cellStyle name="Comma 2 17 2 4" xfId="45002" xr:uid="{3B6401BA-38BE-4BD7-8BF6-F6758DA618D8}"/>
    <cellStyle name="Comma 2 17 3" xfId="5560" xr:uid="{EA92BCEA-31CA-4906-AA38-3BC81913CB4E}"/>
    <cellStyle name="Comma 2 17 3 2" xfId="16094" xr:uid="{4E47DF1E-3ED7-46B6-BA30-ADDE5460449A}"/>
    <cellStyle name="Comma 2 17 3 2 2" xfId="37116" xr:uid="{50632D68-7797-4624-8281-C45205874616}"/>
    <cellStyle name="Comma 2 17 3 2 3" xfId="58140" xr:uid="{A09B6113-047F-4047-8CB1-39DDA221EDBD}"/>
    <cellStyle name="Comma 2 17 3 3" xfId="26606" xr:uid="{46B09E71-E2C3-4882-8C12-221EC95DA591}"/>
    <cellStyle name="Comma 2 17 3 4" xfId="47630" xr:uid="{D47AFE3C-A953-41F2-9A7D-E28E2ECDFD61}"/>
    <cellStyle name="Comma 2 17 4" xfId="8187" xr:uid="{1BBB12D3-554F-4898-93EE-DB0184590DCF}"/>
    <cellStyle name="Comma 2 17 4 2" xfId="18721" xr:uid="{9F679B32-76D6-4B6A-A55E-0AD215D05AF2}"/>
    <cellStyle name="Comma 2 17 4 2 2" xfId="39743" xr:uid="{383D0C0D-94F2-4BD0-81B7-D127961FDCC3}"/>
    <cellStyle name="Comma 2 17 4 2 3" xfId="60767" xr:uid="{16C42587-CB15-4FBD-B57D-1E1A03CE71DF}"/>
    <cellStyle name="Comma 2 17 4 3" xfId="29233" xr:uid="{DF37533C-86A8-4B24-9DD5-97D05C62B8DF}"/>
    <cellStyle name="Comma 2 17 4 4" xfId="50257" xr:uid="{7DE4C541-66D4-4D28-A461-337C22E2CD4B}"/>
    <cellStyle name="Comma 2 17 5" xfId="10839" xr:uid="{E0281CEB-6C64-4231-9A85-6C1DFD5D2663}"/>
    <cellStyle name="Comma 2 17 5 2" xfId="31861" xr:uid="{6D797AE7-A577-4C20-8CE2-AA44E0F5756E}"/>
    <cellStyle name="Comma 2 17 5 3" xfId="52885" xr:uid="{BE5A6914-726B-4ED3-A255-3577B0A66906}"/>
    <cellStyle name="Comma 2 17 6" xfId="21350" xr:uid="{AB846DE0-72FF-4E05-84AC-BA3225A8EF54}"/>
    <cellStyle name="Comma 2 17 7" xfId="42375" xr:uid="{B6DE980E-25DD-4196-8FDA-90CB511180B1}"/>
    <cellStyle name="Comma 2 18" xfId="255" xr:uid="{3B44004F-0477-4859-B82C-760932754340}"/>
    <cellStyle name="Comma 2 18 2" xfId="2933" xr:uid="{22219E5F-D81C-40CF-A60E-1B873CA142F6}"/>
    <cellStyle name="Comma 2 18 2 2" xfId="13467" xr:uid="{88A3AB42-31F4-4BF8-8CD3-D18472A8C240}"/>
    <cellStyle name="Comma 2 18 2 2 2" xfId="34489" xr:uid="{93E5C3BA-B443-4576-B890-DD7C478FB30C}"/>
    <cellStyle name="Comma 2 18 2 2 3" xfId="55513" xr:uid="{F5255FD2-C3C2-4DAB-A61A-F1D98C446E39}"/>
    <cellStyle name="Comma 2 18 2 3" xfId="23979" xr:uid="{C4EC1AB3-AA67-495E-9F7B-2ED5F44E699F}"/>
    <cellStyle name="Comma 2 18 2 4" xfId="45003" xr:uid="{E7487F1C-0A37-435C-A4E8-0FE64D7C5C7F}"/>
    <cellStyle name="Comma 2 18 3" xfId="5561" xr:uid="{4B24FEAF-F57A-4817-98F4-88FED92E7532}"/>
    <cellStyle name="Comma 2 18 3 2" xfId="16095" xr:uid="{5C5056F2-C351-47DF-BBC4-B4356AF797FC}"/>
    <cellStyle name="Comma 2 18 3 2 2" xfId="37117" xr:uid="{12D725AA-389A-4711-BE48-E61F9E91F975}"/>
    <cellStyle name="Comma 2 18 3 2 3" xfId="58141" xr:uid="{C0760C40-AC5C-4CBC-A08B-99026B4C3979}"/>
    <cellStyle name="Comma 2 18 3 3" xfId="26607" xr:uid="{3B4F86F6-61BD-477C-85DD-A2D8AD6A9322}"/>
    <cellStyle name="Comma 2 18 3 4" xfId="47631" xr:uid="{C20A42BE-3709-4D56-8AC1-04107D4240BA}"/>
    <cellStyle name="Comma 2 18 4" xfId="8188" xr:uid="{176D1234-867A-43AD-A5F7-AE2A30C8E065}"/>
    <cellStyle name="Comma 2 18 4 2" xfId="18722" xr:uid="{E3A4CBBE-6F30-4E54-8A4D-86FA65A3607D}"/>
    <cellStyle name="Comma 2 18 4 2 2" xfId="39744" xr:uid="{D2075B95-7DCB-44AE-922B-7602FDA05FAD}"/>
    <cellStyle name="Comma 2 18 4 2 3" xfId="60768" xr:uid="{60F26473-FFB7-46BD-A989-DA558BDCA2AA}"/>
    <cellStyle name="Comma 2 18 4 3" xfId="29234" xr:uid="{D9EF0140-4EF3-46D5-85A4-0728711CB57A}"/>
    <cellStyle name="Comma 2 18 4 4" xfId="50258" xr:uid="{C113216F-4065-47A9-B040-4937685A370F}"/>
    <cellStyle name="Comma 2 18 5" xfId="10840" xr:uid="{990810BC-8702-4965-BABF-2C834A14F54B}"/>
    <cellStyle name="Comma 2 18 5 2" xfId="31862" xr:uid="{5458F162-BBEA-4EF8-8679-5F3E0DE9D4CE}"/>
    <cellStyle name="Comma 2 18 5 3" xfId="52886" xr:uid="{EB0A0767-7E74-4043-9BD6-B17570A9110D}"/>
    <cellStyle name="Comma 2 18 6" xfId="21351" xr:uid="{28206CD9-BE71-4C87-A51D-5109934CD3C2}"/>
    <cellStyle name="Comma 2 18 7" xfId="42376" xr:uid="{B75E90AF-3F58-4F0C-B469-E881EC343174}"/>
    <cellStyle name="Comma 2 19" xfId="2617" xr:uid="{A54007B3-AFCC-4804-BD4D-AD5BAC1BC1DE}"/>
    <cellStyle name="Comma 2 19 2" xfId="5263" xr:uid="{53D6151F-3C21-4F7C-9A7C-BF1B07856DAD}"/>
    <cellStyle name="Comma 2 19 2 2" xfId="15797" xr:uid="{6F38B1D6-D35B-45E7-9A7A-9806B25F059D}"/>
    <cellStyle name="Comma 2 19 2 2 2" xfId="36819" xr:uid="{CBB1D7EC-0A9E-43B7-A319-AFA6FBF78CEB}"/>
    <cellStyle name="Comma 2 19 2 2 3" xfId="57843" xr:uid="{DD5F69A0-CA29-4ADF-BF2D-040AC5CABBAD}"/>
    <cellStyle name="Comma 2 19 2 3" xfId="26309" xr:uid="{298A607A-F045-4091-BDB2-163798A6EFBE}"/>
    <cellStyle name="Comma 2 19 2 4" xfId="47333" xr:uid="{4B342B50-D97D-4BCE-885A-3242B833CDA8}"/>
    <cellStyle name="Comma 2 19 3" xfId="7891" xr:uid="{F230AC8B-6D72-47EB-8D5C-A5773A6D001C}"/>
    <cellStyle name="Comma 2 19 3 2" xfId="18425" xr:uid="{3EBD36D1-0767-4A7D-9044-AE3A5813CB78}"/>
    <cellStyle name="Comma 2 19 3 2 2" xfId="39447" xr:uid="{26A384F8-2E10-4272-9F9E-6E89BB76AD21}"/>
    <cellStyle name="Comma 2 19 3 2 3" xfId="60471" xr:uid="{7F26CA09-457B-4B01-B782-892380CEEF80}"/>
    <cellStyle name="Comma 2 19 3 3" xfId="28937" xr:uid="{6950E3F7-517E-4DB8-868F-113B253E85D6}"/>
    <cellStyle name="Comma 2 19 3 4" xfId="49961" xr:uid="{3F83B900-9119-4709-BC7B-3F029B226212}"/>
    <cellStyle name="Comma 2 19 4" xfId="10518" xr:uid="{DF91FE0C-3198-4AEF-B811-D617B0004618}"/>
    <cellStyle name="Comma 2 19 4 2" xfId="21052" xr:uid="{892D62FB-40AE-4FD6-B044-4DF09FA30AFB}"/>
    <cellStyle name="Comma 2 19 4 2 2" xfId="42074" xr:uid="{6E003B9A-7AA7-4AE3-BE1D-5C0912D51379}"/>
    <cellStyle name="Comma 2 19 4 2 3" xfId="63098" xr:uid="{C375B4E0-032D-4ABA-A101-BB98D2B7E0E4}"/>
    <cellStyle name="Comma 2 19 4 3" xfId="31564" xr:uid="{CC7F51A9-EDAD-49C2-B6CD-B18897494D38}"/>
    <cellStyle name="Comma 2 19 4 4" xfId="52588" xr:uid="{935B854C-4B7B-4F47-8160-7E42D67EA139}"/>
    <cellStyle name="Comma 2 19 5" xfId="13170" xr:uid="{8A3DD9FD-3C59-4B24-805D-B0CEE21D86C6}"/>
    <cellStyle name="Comma 2 19 5 2" xfId="34192" xr:uid="{308A148C-FD27-4E9F-93D2-6F3008677A7A}"/>
    <cellStyle name="Comma 2 19 5 3" xfId="55216" xr:uid="{C5010DAC-C0F3-42CA-940F-014AA06D3E49}"/>
    <cellStyle name="Comma 2 19 6" xfId="23681" xr:uid="{2B1F15F1-3D76-4702-9195-C9E276582A41}"/>
    <cellStyle name="Comma 2 19 7" xfId="44706" xr:uid="{6C2A2B77-DFFE-40C5-9E85-A4EAAC42669B}"/>
    <cellStyle name="Comma 2 2" xfId="59" xr:uid="{B45901B0-174F-493A-B0D8-755264D05392}"/>
    <cellStyle name="Comma 2 2 10" xfId="257" xr:uid="{29B393F3-2146-4B53-8C7C-A5772DE4E7AE}"/>
    <cellStyle name="Comma 2 2 10 2" xfId="258" xr:uid="{72A8E641-A516-4CE1-81B0-C3950CD53C03}"/>
    <cellStyle name="Comma 2 2 10 2 2" xfId="2936" xr:uid="{19F4BC8C-C948-4EEB-AE55-DD0E2CB3DAB8}"/>
    <cellStyle name="Comma 2 2 10 2 2 2" xfId="13470" xr:uid="{B7425286-2645-492E-8BA9-DBFA1028E164}"/>
    <cellStyle name="Comma 2 2 10 2 2 2 2" xfId="34492" xr:uid="{73C9D0BA-2783-4D79-84A9-2462383B1852}"/>
    <cellStyle name="Comma 2 2 10 2 2 2 3" xfId="55516" xr:uid="{3E6AA57C-2D16-4CDA-9BB5-039F3EFCF638}"/>
    <cellStyle name="Comma 2 2 10 2 2 3" xfId="23982" xr:uid="{D1C6D248-202B-4266-9588-456046736CC7}"/>
    <cellStyle name="Comma 2 2 10 2 2 4" xfId="45006" xr:uid="{0B2DA205-1C98-4722-88F7-F08DFA245179}"/>
    <cellStyle name="Comma 2 2 10 2 3" xfId="5564" xr:uid="{09516311-E32C-44D2-9D4E-73922547FCF2}"/>
    <cellStyle name="Comma 2 2 10 2 3 2" xfId="16098" xr:uid="{472F91FF-EE46-461D-B3FD-0CBA5ABFB2AF}"/>
    <cellStyle name="Comma 2 2 10 2 3 2 2" xfId="37120" xr:uid="{13F0CC30-332C-4560-B26E-3107469DDCEA}"/>
    <cellStyle name="Comma 2 2 10 2 3 2 3" xfId="58144" xr:uid="{3E5323A0-AC22-4EFE-9E3B-F8CB8E2C59D3}"/>
    <cellStyle name="Comma 2 2 10 2 3 3" xfId="26610" xr:uid="{F410AEFF-44FA-465E-93C6-15013A50C4E9}"/>
    <cellStyle name="Comma 2 2 10 2 3 4" xfId="47634" xr:uid="{ABE69864-DE2C-4D41-B24A-3FE835721537}"/>
    <cellStyle name="Comma 2 2 10 2 4" xfId="8191" xr:uid="{D8484A37-18D8-4FA1-B658-EDCB76283970}"/>
    <cellStyle name="Comma 2 2 10 2 4 2" xfId="18725" xr:uid="{7070D523-5451-47B7-BC8E-C5D77F401FDE}"/>
    <cellStyle name="Comma 2 2 10 2 4 2 2" xfId="39747" xr:uid="{6B3E3906-6B1E-4FFB-BE92-6E42FD73F726}"/>
    <cellStyle name="Comma 2 2 10 2 4 2 3" xfId="60771" xr:uid="{8C48499D-866D-4004-BDE2-E47FE347823A}"/>
    <cellStyle name="Comma 2 2 10 2 4 3" xfId="29237" xr:uid="{E3F2B022-5288-4D21-9648-80E12A8B8984}"/>
    <cellStyle name="Comma 2 2 10 2 4 4" xfId="50261" xr:uid="{262F3C6F-85FD-44CB-8D4A-9F3EE51A71FD}"/>
    <cellStyle name="Comma 2 2 10 2 5" xfId="10843" xr:uid="{A846DFFE-6CF6-48D8-8BD1-0D8FD42D833A}"/>
    <cellStyle name="Comma 2 2 10 2 5 2" xfId="31865" xr:uid="{BF1D5133-C6A4-4F58-926A-7F8AEDD7A01B}"/>
    <cellStyle name="Comma 2 2 10 2 5 3" xfId="52889" xr:uid="{8CB8EB61-6FF7-401B-B4EF-8999298770D1}"/>
    <cellStyle name="Comma 2 2 10 2 6" xfId="21354" xr:uid="{2F56E7D7-6BDC-4F65-BD4B-359D6627AD9C}"/>
    <cellStyle name="Comma 2 2 10 2 7" xfId="42379" xr:uid="{D6FEDEAF-4BB1-453C-9DEC-9CB51D4AE70B}"/>
    <cellStyle name="Comma 2 2 10 3" xfId="259" xr:uid="{18B1EBD3-E964-4AD8-BE4F-63A9C3ED6926}"/>
    <cellStyle name="Comma 2 2 10 3 2" xfId="2937" xr:uid="{BDCA6476-9ACA-4B2C-B31E-DF6DBDC80655}"/>
    <cellStyle name="Comma 2 2 10 3 2 2" xfId="13471" xr:uid="{03B1670A-0C5C-4B41-91EB-E32826C0542C}"/>
    <cellStyle name="Comma 2 2 10 3 2 2 2" xfId="34493" xr:uid="{5FAD9B1A-20C9-4121-AC7E-84D8CD8E8541}"/>
    <cellStyle name="Comma 2 2 10 3 2 2 3" xfId="55517" xr:uid="{6B4C048B-742A-4A8D-8199-C96F01BC198E}"/>
    <cellStyle name="Comma 2 2 10 3 2 3" xfId="23983" xr:uid="{0C71077C-EC71-4296-B0B3-4FC9E2C5B190}"/>
    <cellStyle name="Comma 2 2 10 3 2 4" xfId="45007" xr:uid="{F2BBD4EF-297C-4AE4-9C98-A5BEA13D2930}"/>
    <cellStyle name="Comma 2 2 10 3 3" xfId="5565" xr:uid="{D1555FAB-8508-4346-AF0A-BDBD1C6B481D}"/>
    <cellStyle name="Comma 2 2 10 3 3 2" xfId="16099" xr:uid="{B865F07E-53F5-4677-AE7A-61AF6C26C396}"/>
    <cellStyle name="Comma 2 2 10 3 3 2 2" xfId="37121" xr:uid="{DC6C45DF-93A1-486C-A4F5-3B726A5F327D}"/>
    <cellStyle name="Comma 2 2 10 3 3 2 3" xfId="58145" xr:uid="{D573B8DB-7D6A-4CB9-9C29-AECD4C28E804}"/>
    <cellStyle name="Comma 2 2 10 3 3 3" xfId="26611" xr:uid="{E4BFD919-D0FE-4897-BFFA-E714B34EE28B}"/>
    <cellStyle name="Comma 2 2 10 3 3 4" xfId="47635" xr:uid="{99B6095B-2AA5-4B8B-9386-4C3B03034389}"/>
    <cellStyle name="Comma 2 2 10 3 4" xfId="8192" xr:uid="{73ADB31F-EC82-4819-A08F-E4F9E80672E9}"/>
    <cellStyle name="Comma 2 2 10 3 4 2" xfId="18726" xr:uid="{20290DBE-93F9-48BE-8B80-F30C5EC3E0C6}"/>
    <cellStyle name="Comma 2 2 10 3 4 2 2" xfId="39748" xr:uid="{CCFDFC87-0BB9-4B8D-8842-B74AF7171992}"/>
    <cellStyle name="Comma 2 2 10 3 4 2 3" xfId="60772" xr:uid="{68AC1A1F-CD1C-4C8B-99F8-D15C30C64709}"/>
    <cellStyle name="Comma 2 2 10 3 4 3" xfId="29238" xr:uid="{3DAEE99E-7166-4CEB-9944-E6F03E966B90}"/>
    <cellStyle name="Comma 2 2 10 3 4 4" xfId="50262" xr:uid="{1AE32EBA-634F-4CD9-84AF-FB812385C91E}"/>
    <cellStyle name="Comma 2 2 10 3 5" xfId="10844" xr:uid="{1541AF1D-3ADE-4717-AEA9-BE1AF362D816}"/>
    <cellStyle name="Comma 2 2 10 3 5 2" xfId="31866" xr:uid="{D278F48A-196B-4D1D-96B4-E69EAF12BE93}"/>
    <cellStyle name="Comma 2 2 10 3 5 3" xfId="52890" xr:uid="{86C6F948-16D9-46A1-8998-317331B5106D}"/>
    <cellStyle name="Comma 2 2 10 3 6" xfId="21355" xr:uid="{2CD07E1A-2227-4247-B3F1-C638FDD9BB74}"/>
    <cellStyle name="Comma 2 2 10 3 7" xfId="42380" xr:uid="{FE459F07-310C-4B2D-B1D6-824643454D63}"/>
    <cellStyle name="Comma 2 2 10 4" xfId="2935" xr:uid="{B1B14E1E-0CDA-4AD0-AB0F-C528063452B6}"/>
    <cellStyle name="Comma 2 2 10 4 2" xfId="13469" xr:uid="{B7B63714-3DAB-4E45-94B4-CCA265C834D9}"/>
    <cellStyle name="Comma 2 2 10 4 2 2" xfId="34491" xr:uid="{1118F5D9-3D94-4252-9265-C120A6084277}"/>
    <cellStyle name="Comma 2 2 10 4 2 3" xfId="55515" xr:uid="{8FF98269-16E2-4D9A-B955-47FE8BC8BC8C}"/>
    <cellStyle name="Comma 2 2 10 4 3" xfId="23981" xr:uid="{A86CBC83-3342-4008-9E35-E5DE7EB90B4C}"/>
    <cellStyle name="Comma 2 2 10 4 4" xfId="45005" xr:uid="{4131B4DC-4ABF-484A-AB02-3C1D8F5DC13A}"/>
    <cellStyle name="Comma 2 2 10 5" xfId="5563" xr:uid="{32860478-EDD9-41CA-B036-49D9D3744227}"/>
    <cellStyle name="Comma 2 2 10 5 2" xfId="16097" xr:uid="{8C71D654-8070-4080-9A0F-E973BF4AD7A7}"/>
    <cellStyle name="Comma 2 2 10 5 2 2" xfId="37119" xr:uid="{3AA18BC2-41A9-4508-A68B-A710B38B6456}"/>
    <cellStyle name="Comma 2 2 10 5 2 3" xfId="58143" xr:uid="{7A07F0F0-570F-43F4-A2F7-23993A21A33B}"/>
    <cellStyle name="Comma 2 2 10 5 3" xfId="26609" xr:uid="{507ADB75-A000-40BB-9270-5F5EA899F0F5}"/>
    <cellStyle name="Comma 2 2 10 5 4" xfId="47633" xr:uid="{E1E1517A-2E5C-4441-A842-484B399806C9}"/>
    <cellStyle name="Comma 2 2 10 6" xfId="8190" xr:uid="{37567893-571E-46F1-81BE-9C647C577487}"/>
    <cellStyle name="Comma 2 2 10 6 2" xfId="18724" xr:uid="{4D092B94-6E47-47F3-A314-AD63F1FEC2C9}"/>
    <cellStyle name="Comma 2 2 10 6 2 2" xfId="39746" xr:uid="{70FE6B2D-94E5-4E49-A89C-7CC92D731A41}"/>
    <cellStyle name="Comma 2 2 10 6 2 3" xfId="60770" xr:uid="{BFEAA61F-555D-48BF-9D20-BFC3BADAFDBA}"/>
    <cellStyle name="Comma 2 2 10 6 3" xfId="29236" xr:uid="{CAC9C257-3509-48B0-8FF1-5742FE6230B5}"/>
    <cellStyle name="Comma 2 2 10 6 4" xfId="50260" xr:uid="{2DA78F61-A1C4-4FA8-AAD3-896C6AA632D8}"/>
    <cellStyle name="Comma 2 2 10 7" xfId="10842" xr:uid="{70C8D2E3-526F-40C2-923B-F6EF4FE2C794}"/>
    <cellStyle name="Comma 2 2 10 7 2" xfId="31864" xr:uid="{F9F33A23-2F87-4591-9737-9F2F6B8E0888}"/>
    <cellStyle name="Comma 2 2 10 7 3" xfId="52888" xr:uid="{D1DCD70A-323C-4226-A4A7-AE800B7F5E71}"/>
    <cellStyle name="Comma 2 2 10 8" xfId="21353" xr:uid="{E5E048B5-9C8E-486A-AF7C-D5F3AD362456}"/>
    <cellStyle name="Comma 2 2 10 9" xfId="42378" xr:uid="{41C6FCA2-EDB1-4087-81D7-F808E9559086}"/>
    <cellStyle name="Comma 2 2 11" xfId="260" xr:uid="{AB81AFF6-D42C-4448-8F0B-54329D2835C7}"/>
    <cellStyle name="Comma 2 2 11 2" xfId="261" xr:uid="{EB0EBCC7-01AC-4045-A13E-5E8A6C20ED4F}"/>
    <cellStyle name="Comma 2 2 11 2 2" xfId="2939" xr:uid="{2EDB60AD-BC4D-4276-A953-5E4DBFB5E8BC}"/>
    <cellStyle name="Comma 2 2 11 2 2 2" xfId="13473" xr:uid="{E8D6249A-A688-4CAE-8291-AEAB92BCAC2D}"/>
    <cellStyle name="Comma 2 2 11 2 2 2 2" xfId="34495" xr:uid="{734E5E7A-D1B9-4441-A44A-03A27F76318B}"/>
    <cellStyle name="Comma 2 2 11 2 2 2 3" xfId="55519" xr:uid="{2C9DAF8C-34D4-4FC9-911E-1CF42BE9C3DA}"/>
    <cellStyle name="Comma 2 2 11 2 2 3" xfId="23985" xr:uid="{383ED770-DD3A-468A-BA0A-964E1D31347E}"/>
    <cellStyle name="Comma 2 2 11 2 2 4" xfId="45009" xr:uid="{5F8056E5-0C0D-4D35-85DA-CAC3F2428808}"/>
    <cellStyle name="Comma 2 2 11 2 3" xfId="5567" xr:uid="{44C5FFE2-CD9E-4516-8E90-188974D84FDC}"/>
    <cellStyle name="Comma 2 2 11 2 3 2" xfId="16101" xr:uid="{32D8BD9D-AE0F-46F8-8CC0-AB44D4DE6C3E}"/>
    <cellStyle name="Comma 2 2 11 2 3 2 2" xfId="37123" xr:uid="{A90BEE59-6E5B-4792-9171-3A379A58B3C2}"/>
    <cellStyle name="Comma 2 2 11 2 3 2 3" xfId="58147" xr:uid="{DF874AC0-934B-4C2B-9272-4ECEEEC80299}"/>
    <cellStyle name="Comma 2 2 11 2 3 3" xfId="26613" xr:uid="{7391A1D8-2726-41FC-82B4-482349C509AF}"/>
    <cellStyle name="Comma 2 2 11 2 3 4" xfId="47637" xr:uid="{3F9C25F5-58B8-47A7-AEAA-CE5CB61CC809}"/>
    <cellStyle name="Comma 2 2 11 2 4" xfId="8194" xr:uid="{277D9721-8B3F-46C4-8E51-2EBB21610D2E}"/>
    <cellStyle name="Comma 2 2 11 2 4 2" xfId="18728" xr:uid="{B35A8BB4-F2BF-4CBC-964F-FD3179EA25CB}"/>
    <cellStyle name="Comma 2 2 11 2 4 2 2" xfId="39750" xr:uid="{D07617BB-87B2-4F67-A18D-C5BD53AC7274}"/>
    <cellStyle name="Comma 2 2 11 2 4 2 3" xfId="60774" xr:uid="{BF970B9A-2751-4241-987F-7D86BBF9637D}"/>
    <cellStyle name="Comma 2 2 11 2 4 3" xfId="29240" xr:uid="{AD5EADCE-FE51-45E1-97CA-1B2661D7BE76}"/>
    <cellStyle name="Comma 2 2 11 2 4 4" xfId="50264" xr:uid="{B55C8D7A-EE89-49DC-8F54-7D67DCD5537E}"/>
    <cellStyle name="Comma 2 2 11 2 5" xfId="10846" xr:uid="{38838304-4F14-4732-A550-DF1191A4DD97}"/>
    <cellStyle name="Comma 2 2 11 2 5 2" xfId="31868" xr:uid="{4AC57E5C-9EBD-45AD-94B3-7498F11DD76B}"/>
    <cellStyle name="Comma 2 2 11 2 5 3" xfId="52892" xr:uid="{9F81284A-A2E6-49E8-B10E-4C70E4577F6B}"/>
    <cellStyle name="Comma 2 2 11 2 6" xfId="21357" xr:uid="{419A87B0-DFE0-4A6D-8753-2FE234E45B15}"/>
    <cellStyle name="Comma 2 2 11 2 7" xfId="42382" xr:uid="{9CCE35B7-BE3F-40E6-B190-7EBDC1420C21}"/>
    <cellStyle name="Comma 2 2 11 3" xfId="2938" xr:uid="{4C75D22E-7FE4-43EE-A15C-6E9E79B3C997}"/>
    <cellStyle name="Comma 2 2 11 3 2" xfId="13472" xr:uid="{20B0FA5B-C325-4EB3-93BC-D7F7512D86B1}"/>
    <cellStyle name="Comma 2 2 11 3 2 2" xfId="34494" xr:uid="{9CCCE635-DD97-4EC9-B54D-DBB17BCBE943}"/>
    <cellStyle name="Comma 2 2 11 3 2 3" xfId="55518" xr:uid="{6CDDE53A-BA3C-45CD-B45E-F2654E8FE18C}"/>
    <cellStyle name="Comma 2 2 11 3 3" xfId="23984" xr:uid="{B333BBAB-6A04-44A8-8ABE-3F9DAC278FE2}"/>
    <cellStyle name="Comma 2 2 11 3 4" xfId="45008" xr:uid="{B7799D6A-FD5A-4F2E-92B3-948E9BB908D3}"/>
    <cellStyle name="Comma 2 2 11 4" xfId="5566" xr:uid="{DE72657C-6A6B-4F74-A4DF-CD35A2CAFC0B}"/>
    <cellStyle name="Comma 2 2 11 4 2" xfId="16100" xr:uid="{1466073B-94F4-402A-AD93-DF747DADF44D}"/>
    <cellStyle name="Comma 2 2 11 4 2 2" xfId="37122" xr:uid="{5FDEB604-DA79-4BA3-BA67-129C49B7098A}"/>
    <cellStyle name="Comma 2 2 11 4 2 3" xfId="58146" xr:uid="{CDA49FB7-6037-4980-8AD1-87154C25A613}"/>
    <cellStyle name="Comma 2 2 11 4 3" xfId="26612" xr:uid="{1CBA09BD-CEC0-4D34-B4D6-3E2C2211114F}"/>
    <cellStyle name="Comma 2 2 11 4 4" xfId="47636" xr:uid="{77478A1C-B231-428D-AE5E-2239C6981C3D}"/>
    <cellStyle name="Comma 2 2 11 5" xfId="8193" xr:uid="{20AEFF37-F847-4595-97DA-DCFD7E3376E1}"/>
    <cellStyle name="Comma 2 2 11 5 2" xfId="18727" xr:uid="{46AC99BC-4167-43D8-9D26-2BEBF4211EDB}"/>
    <cellStyle name="Comma 2 2 11 5 2 2" xfId="39749" xr:uid="{48BFD100-86C3-4FAE-841B-C0911A00E5CB}"/>
    <cellStyle name="Comma 2 2 11 5 2 3" xfId="60773" xr:uid="{180CD284-5D6E-4E2B-8388-F4B21B82D295}"/>
    <cellStyle name="Comma 2 2 11 5 3" xfId="29239" xr:uid="{0C3CC24C-D721-4F13-95EC-D2D71C69A85F}"/>
    <cellStyle name="Comma 2 2 11 5 4" xfId="50263" xr:uid="{1ADA977A-A25E-40E8-8999-F8068B5EE6B3}"/>
    <cellStyle name="Comma 2 2 11 6" xfId="10845" xr:uid="{902124A6-3831-4729-B9D5-DEEB3759132E}"/>
    <cellStyle name="Comma 2 2 11 6 2" xfId="31867" xr:uid="{743A91C8-FB14-499D-BB55-747D2BE1B5C7}"/>
    <cellStyle name="Comma 2 2 11 6 3" xfId="52891" xr:uid="{1405D28E-94E8-4A75-B13D-1F96D1575491}"/>
    <cellStyle name="Comma 2 2 11 7" xfId="21356" xr:uid="{B2B812D2-E7FD-4697-8FA1-E37D4F94E532}"/>
    <cellStyle name="Comma 2 2 11 8" xfId="42381" xr:uid="{179F6778-7EB7-43CD-93BD-95A9626DBB49}"/>
    <cellStyle name="Comma 2 2 12" xfId="262" xr:uid="{02B83DF5-7673-41B4-9E04-1D19F40E29AA}"/>
    <cellStyle name="Comma 2 2 12 2" xfId="2940" xr:uid="{4C181D8A-ACC7-4067-B02A-7F69A8D035CE}"/>
    <cellStyle name="Comma 2 2 12 2 2" xfId="13474" xr:uid="{4A544948-82D0-48D4-8F7D-DB3FBBA25E86}"/>
    <cellStyle name="Comma 2 2 12 2 2 2" xfId="34496" xr:uid="{2AF8FA02-D25B-41BE-BE3B-C921AB4C5C42}"/>
    <cellStyle name="Comma 2 2 12 2 2 3" xfId="55520" xr:uid="{295F2797-8731-49CA-BB41-ED875BB8CB12}"/>
    <cellStyle name="Comma 2 2 12 2 3" xfId="23986" xr:uid="{3AE93024-2A85-4330-A7EA-40BD437ED3EC}"/>
    <cellStyle name="Comma 2 2 12 2 4" xfId="45010" xr:uid="{888CB0B6-EAD2-47B8-A79E-89C16162C0FF}"/>
    <cellStyle name="Comma 2 2 12 3" xfId="5568" xr:uid="{414D5DAC-7AC1-4F3F-BB44-2D8B34B20689}"/>
    <cellStyle name="Comma 2 2 12 3 2" xfId="16102" xr:uid="{731699E9-2261-47B3-BA19-0233FC7E2222}"/>
    <cellStyle name="Comma 2 2 12 3 2 2" xfId="37124" xr:uid="{89B188F8-254F-4F5B-ACE0-FA76762C460B}"/>
    <cellStyle name="Comma 2 2 12 3 2 3" xfId="58148" xr:uid="{48667BAA-DA26-4731-A578-0F3314B68FDF}"/>
    <cellStyle name="Comma 2 2 12 3 3" xfId="26614" xr:uid="{AF456F54-8C75-4B34-8820-DC16E63493EE}"/>
    <cellStyle name="Comma 2 2 12 3 4" xfId="47638" xr:uid="{7756A66A-FE6A-4B97-91F2-9CE5E6BFE5F2}"/>
    <cellStyle name="Comma 2 2 12 4" xfId="8195" xr:uid="{CF320447-4C4A-4CCB-BCC5-EA1077AF8B8A}"/>
    <cellStyle name="Comma 2 2 12 4 2" xfId="18729" xr:uid="{2EE09703-C1B9-4E35-8A40-7934980709AF}"/>
    <cellStyle name="Comma 2 2 12 4 2 2" xfId="39751" xr:uid="{2F97F02E-8798-4152-9EA0-38C03072AE0C}"/>
    <cellStyle name="Comma 2 2 12 4 2 3" xfId="60775" xr:uid="{47141AFF-56E7-4584-B0BA-97FFCD3C4898}"/>
    <cellStyle name="Comma 2 2 12 4 3" xfId="29241" xr:uid="{AD240168-3568-45E8-9195-A7AF23D91B26}"/>
    <cellStyle name="Comma 2 2 12 4 4" xfId="50265" xr:uid="{93BA9449-C35F-446A-B296-B314207112CD}"/>
    <cellStyle name="Comma 2 2 12 5" xfId="10847" xr:uid="{C4D11CFB-E624-4C81-ABDC-879D0A04A8D4}"/>
    <cellStyle name="Comma 2 2 12 5 2" xfId="31869" xr:uid="{EB1609B3-DB4F-45B2-878B-BAC1D920CA4B}"/>
    <cellStyle name="Comma 2 2 12 5 3" xfId="52893" xr:uid="{FECDD0CA-AC3E-454D-B753-125B17C31346}"/>
    <cellStyle name="Comma 2 2 12 6" xfId="21358" xr:uid="{256A38B2-8AB9-4E63-8412-8CD1F4B61B14}"/>
    <cellStyle name="Comma 2 2 12 7" xfId="42383" xr:uid="{21052236-B5CC-4B74-8432-A7F999C7C0B4}"/>
    <cellStyle name="Comma 2 2 13" xfId="263" xr:uid="{B3A305C9-1B7D-4B88-9CC7-BF70326FAAF9}"/>
    <cellStyle name="Comma 2 2 13 2" xfId="2941" xr:uid="{CE7CF9F5-F5EA-431F-8042-DD25AC50BD4B}"/>
    <cellStyle name="Comma 2 2 13 2 2" xfId="13475" xr:uid="{1817D09F-BDC6-42CB-A304-35BA199D58C7}"/>
    <cellStyle name="Comma 2 2 13 2 2 2" xfId="34497" xr:uid="{E0285653-5985-477A-B01E-A6DC7C6BBB81}"/>
    <cellStyle name="Comma 2 2 13 2 2 3" xfId="55521" xr:uid="{69E05F03-8AAE-42A9-AEA5-219849F3A83B}"/>
    <cellStyle name="Comma 2 2 13 2 3" xfId="23987" xr:uid="{B6E52E1F-FD5A-40DA-B22D-63E352DC19A6}"/>
    <cellStyle name="Comma 2 2 13 2 4" xfId="45011" xr:uid="{9AC2EFD3-C954-44E4-A93F-9A0F1CAC243B}"/>
    <cellStyle name="Comma 2 2 13 3" xfId="5569" xr:uid="{BD302258-6BA8-4AFC-82E5-BEB90B22F724}"/>
    <cellStyle name="Comma 2 2 13 3 2" xfId="16103" xr:uid="{892AD1A6-8551-4844-93D0-A3421AE2253D}"/>
    <cellStyle name="Comma 2 2 13 3 2 2" xfId="37125" xr:uid="{5F5D6E93-E395-4697-AB8F-AF9047579AF8}"/>
    <cellStyle name="Comma 2 2 13 3 2 3" xfId="58149" xr:uid="{F38F9792-924E-4E47-BE45-0A159BEA3711}"/>
    <cellStyle name="Comma 2 2 13 3 3" xfId="26615" xr:uid="{0932FB0A-6983-48B3-A1BC-631192422864}"/>
    <cellStyle name="Comma 2 2 13 3 4" xfId="47639" xr:uid="{093694E3-896E-46AC-AF91-3DEDF914ABE8}"/>
    <cellStyle name="Comma 2 2 13 4" xfId="8196" xr:uid="{4FDE3CB0-43AC-499E-A2D3-AB8C18C712E7}"/>
    <cellStyle name="Comma 2 2 13 4 2" xfId="18730" xr:uid="{D0E5F989-8A77-4679-A6CB-FA1248508001}"/>
    <cellStyle name="Comma 2 2 13 4 2 2" xfId="39752" xr:uid="{18C3061B-5E4E-49D3-BFD3-24076D0574DE}"/>
    <cellStyle name="Comma 2 2 13 4 2 3" xfId="60776" xr:uid="{0AAD9AB5-8E96-4A90-BE7E-F13CB404D00F}"/>
    <cellStyle name="Comma 2 2 13 4 3" xfId="29242" xr:uid="{F0E9418A-6124-4720-A9E8-5A12358E55BA}"/>
    <cellStyle name="Comma 2 2 13 4 4" xfId="50266" xr:uid="{07DE7F52-4D66-48E5-B5DA-3C092A819A95}"/>
    <cellStyle name="Comma 2 2 13 5" xfId="10848" xr:uid="{E364B5CA-43BE-4FE6-BAEB-46943559F479}"/>
    <cellStyle name="Comma 2 2 13 5 2" xfId="31870" xr:uid="{50F42FD1-8140-4D43-A777-2764764888A3}"/>
    <cellStyle name="Comma 2 2 13 5 3" xfId="52894" xr:uid="{0C33715C-8B9B-4124-9BB2-DFE2C01369C1}"/>
    <cellStyle name="Comma 2 2 13 6" xfId="21359" xr:uid="{B18387A6-64D3-4B38-931E-E5CCC1E6588C}"/>
    <cellStyle name="Comma 2 2 13 7" xfId="42384" xr:uid="{EC449D5F-D876-4AA4-B6DF-2EDF88C4C8FE}"/>
    <cellStyle name="Comma 2 2 14" xfId="264" xr:uid="{581C1A43-4EDD-4277-8DFD-A7CD72437C59}"/>
    <cellStyle name="Comma 2 2 14 2" xfId="2942" xr:uid="{260E6060-B673-418E-89F5-F75F4081338F}"/>
    <cellStyle name="Comma 2 2 14 2 2" xfId="13476" xr:uid="{42509927-D2E3-48EC-95A8-492D692EB386}"/>
    <cellStyle name="Comma 2 2 14 2 2 2" xfId="34498" xr:uid="{667D9029-1C65-4163-B82A-D445A88A652C}"/>
    <cellStyle name="Comma 2 2 14 2 2 3" xfId="55522" xr:uid="{F118943F-60C3-4718-8A4B-5C42F67451FC}"/>
    <cellStyle name="Comma 2 2 14 2 3" xfId="23988" xr:uid="{94400340-40FC-4A1A-9B80-3ABF64E34D82}"/>
    <cellStyle name="Comma 2 2 14 2 4" xfId="45012" xr:uid="{35E4CE6F-B7D6-406C-BDEC-9D58F90D6023}"/>
    <cellStyle name="Comma 2 2 14 3" xfId="5570" xr:uid="{F2DC5EA4-B067-421E-89B5-5464BE450D03}"/>
    <cellStyle name="Comma 2 2 14 3 2" xfId="16104" xr:uid="{C9C75C8E-7BF2-4640-9585-740FC2A8D057}"/>
    <cellStyle name="Comma 2 2 14 3 2 2" xfId="37126" xr:uid="{A21E21AC-8FE4-456D-9A39-CE4C6F7FC0F4}"/>
    <cellStyle name="Comma 2 2 14 3 2 3" xfId="58150" xr:uid="{06A3AC40-D782-4DA7-A788-DFBF76607AF6}"/>
    <cellStyle name="Comma 2 2 14 3 3" xfId="26616" xr:uid="{7227449A-4E10-4D98-9CB4-36A8F25E3634}"/>
    <cellStyle name="Comma 2 2 14 3 4" xfId="47640" xr:uid="{E0FF7852-166C-49DC-80D7-773759CAD6F2}"/>
    <cellStyle name="Comma 2 2 14 4" xfId="8197" xr:uid="{AF0A0D11-F7BF-454D-BB52-8A07FB7222B3}"/>
    <cellStyle name="Comma 2 2 14 4 2" xfId="18731" xr:uid="{375F5448-4A0C-485E-85BD-E22E0E92A283}"/>
    <cellStyle name="Comma 2 2 14 4 2 2" xfId="39753" xr:uid="{0573C79B-9EC4-40A1-9310-3642C10413FB}"/>
    <cellStyle name="Comma 2 2 14 4 2 3" xfId="60777" xr:uid="{A2EB295D-43F0-4E79-BA1C-2B898F69071D}"/>
    <cellStyle name="Comma 2 2 14 4 3" xfId="29243" xr:uid="{FCE2953B-7BDC-4473-A372-3EDCCC2DDB1F}"/>
    <cellStyle name="Comma 2 2 14 4 4" xfId="50267" xr:uid="{DB5AB7B8-D337-4D20-B54A-C077727B3065}"/>
    <cellStyle name="Comma 2 2 14 5" xfId="10849" xr:uid="{D5650DE5-7AFF-4F35-9F64-DD94C3159976}"/>
    <cellStyle name="Comma 2 2 14 5 2" xfId="31871" xr:uid="{3A67EC14-C67E-42B6-877C-7DF2D472BE66}"/>
    <cellStyle name="Comma 2 2 14 5 3" xfId="52895" xr:uid="{4B687CB0-DF23-4AAA-BF64-937F5832E3AD}"/>
    <cellStyle name="Comma 2 2 14 6" xfId="21360" xr:uid="{97A3FDE0-4683-4156-9DFD-C584040276DE}"/>
    <cellStyle name="Comma 2 2 14 7" xfId="42385" xr:uid="{2FA2114D-337D-47FC-B058-9E1C7CD9289B}"/>
    <cellStyle name="Comma 2 2 15" xfId="2623" xr:uid="{2C7580AB-5489-49D5-9E97-BC425D847007}"/>
    <cellStyle name="Comma 2 2 15 2" xfId="5264" xr:uid="{1EA7BAD7-73AB-49F2-96F5-8E053044806B}"/>
    <cellStyle name="Comma 2 2 15 2 2" xfId="15798" xr:uid="{1C35A64C-F35F-4745-BDB5-98DF978A7A8C}"/>
    <cellStyle name="Comma 2 2 15 2 2 2" xfId="36820" xr:uid="{7B3CD950-3F72-41BE-B589-927F8396AA79}"/>
    <cellStyle name="Comma 2 2 15 2 2 3" xfId="57844" xr:uid="{98201F22-0EEA-4C5D-B8D9-89F12E9FDC08}"/>
    <cellStyle name="Comma 2 2 15 2 3" xfId="26310" xr:uid="{698C3801-841E-44DD-869D-B32788A17F79}"/>
    <cellStyle name="Comma 2 2 15 2 4" xfId="47334" xr:uid="{FA0A86C5-DE17-45B9-B46B-991FEC817393}"/>
    <cellStyle name="Comma 2 2 15 3" xfId="7892" xr:uid="{5DCC05BF-ADC4-4686-A5ED-F16D115C3A38}"/>
    <cellStyle name="Comma 2 2 15 3 2" xfId="18426" xr:uid="{11B5E987-887E-4BCF-96BB-C36FDC243E4E}"/>
    <cellStyle name="Comma 2 2 15 3 2 2" xfId="39448" xr:uid="{57D0384C-7FD9-4E20-B7B9-FBF72450D01D}"/>
    <cellStyle name="Comma 2 2 15 3 2 3" xfId="60472" xr:uid="{A3B4AA6B-14D4-48C4-B2B9-7C450D4D31F3}"/>
    <cellStyle name="Comma 2 2 15 3 3" xfId="28938" xr:uid="{BECC5FC8-7D5B-4B6C-A4ED-B7508B55A947}"/>
    <cellStyle name="Comma 2 2 15 3 4" xfId="49962" xr:uid="{319EFAD1-6E08-4205-92A7-DDAA17324388}"/>
    <cellStyle name="Comma 2 2 15 4" xfId="10519" xr:uid="{FD8B233B-0072-45B7-B02D-32E09E642507}"/>
    <cellStyle name="Comma 2 2 15 4 2" xfId="21053" xr:uid="{0CCDB43D-A9BC-446D-BE7A-A5CB5BD1B583}"/>
    <cellStyle name="Comma 2 2 15 4 2 2" xfId="42075" xr:uid="{6E8BA8D8-33AD-40AC-BA73-47601974717C}"/>
    <cellStyle name="Comma 2 2 15 4 2 3" xfId="63099" xr:uid="{F2C0D386-8A86-40AE-8106-BFD1FC10FF6E}"/>
    <cellStyle name="Comma 2 2 15 4 3" xfId="31565" xr:uid="{50CA4A1A-7E26-4166-AABD-056B262FFF20}"/>
    <cellStyle name="Comma 2 2 15 4 4" xfId="52589" xr:uid="{B5EF0EC7-BD8A-456C-B1BE-5DBA39493DEF}"/>
    <cellStyle name="Comma 2 2 15 5" xfId="13171" xr:uid="{B43BD36A-2F17-4D33-86E4-092393AB15FC}"/>
    <cellStyle name="Comma 2 2 15 5 2" xfId="34193" xr:uid="{24569026-AD44-4D53-B586-09532E8F5418}"/>
    <cellStyle name="Comma 2 2 15 5 3" xfId="55217" xr:uid="{A391997E-D428-4206-B621-F16D5E07A6AC}"/>
    <cellStyle name="Comma 2 2 15 6" xfId="23682" xr:uid="{659F560A-4074-4299-A551-A3ED0B4B5393}"/>
    <cellStyle name="Comma 2 2 15 7" xfId="44707" xr:uid="{33C8C213-78D2-415C-8F35-0BF02270D436}"/>
    <cellStyle name="Comma 2 2 16" xfId="2686" xr:uid="{531EEEDD-BFF3-4E8F-B413-044D0E4F1C8A}"/>
    <cellStyle name="Comma 2 2 16 2" xfId="5318" xr:uid="{8D98B676-38EA-4CDA-8D9B-22C382B15753}"/>
    <cellStyle name="Comma 2 2 16 2 2" xfId="15852" xr:uid="{4E2613A0-A926-4CC2-AF36-57C71DD2C0ED}"/>
    <cellStyle name="Comma 2 2 16 2 2 2" xfId="36874" xr:uid="{682397F4-67F3-4EB8-87B2-6AB0C826F641}"/>
    <cellStyle name="Comma 2 2 16 2 2 3" xfId="57898" xr:uid="{128DCE67-70BB-4FE2-9F9E-84104DC59100}"/>
    <cellStyle name="Comma 2 2 16 2 3" xfId="26364" xr:uid="{811226F4-12C6-46C5-975E-2E9640268862}"/>
    <cellStyle name="Comma 2 2 16 2 4" xfId="47388" xr:uid="{78143A5B-5CDD-4EBF-9914-C948274D8E77}"/>
    <cellStyle name="Comma 2 2 16 3" xfId="7946" xr:uid="{869B7F3D-2EBC-4A4C-A5AC-BB90C224BB62}"/>
    <cellStyle name="Comma 2 2 16 3 2" xfId="18480" xr:uid="{6D21FD45-522B-4B85-93FB-E6D3F79AF883}"/>
    <cellStyle name="Comma 2 2 16 3 2 2" xfId="39502" xr:uid="{6B975BA6-C8A8-4BAA-BDCF-78AC319034ED}"/>
    <cellStyle name="Comma 2 2 16 3 2 3" xfId="60526" xr:uid="{B661D720-42BA-43FE-B475-E50205CDF1EA}"/>
    <cellStyle name="Comma 2 2 16 3 3" xfId="28992" xr:uid="{89581D73-BCDA-4B35-9E85-EE3A99F40BD0}"/>
    <cellStyle name="Comma 2 2 16 3 4" xfId="50016" xr:uid="{B44F87E8-C41E-4A31-B05F-A67C1C948A8A}"/>
    <cellStyle name="Comma 2 2 16 4" xfId="10573" xr:uid="{410E5763-2F32-4BAE-B1C0-50E1C0BCC4CC}"/>
    <cellStyle name="Comma 2 2 16 4 2" xfId="21107" xr:uid="{5D0E2B4B-EB70-4571-86D1-D55399AC804A}"/>
    <cellStyle name="Comma 2 2 16 4 2 2" xfId="42129" xr:uid="{4FDE1155-BDB5-46F2-A54E-0AA35804ED59}"/>
    <cellStyle name="Comma 2 2 16 4 2 3" xfId="63153" xr:uid="{2398068C-1FEF-4902-BA74-BC87983AE257}"/>
    <cellStyle name="Comma 2 2 16 4 3" xfId="31619" xr:uid="{61D01850-6059-42B2-8628-850A27C05665}"/>
    <cellStyle name="Comma 2 2 16 4 4" xfId="52643" xr:uid="{41692CD9-B3AD-4DF4-884C-25E87801C1E7}"/>
    <cellStyle name="Comma 2 2 16 5" xfId="13225" xr:uid="{A4EB6F6F-1A43-40D5-A698-BB1C41B32A95}"/>
    <cellStyle name="Comma 2 2 16 5 2" xfId="34247" xr:uid="{E59FA8D7-FD6D-40F8-892E-E5802D9F4187}"/>
    <cellStyle name="Comma 2 2 16 5 3" xfId="55271" xr:uid="{CA76CBF4-BBCE-474F-95BA-180257FB57EC}"/>
    <cellStyle name="Comma 2 2 16 6" xfId="23736" xr:uid="{3BFEB66A-90B5-42B3-9D3F-CFC9960E1D51}"/>
    <cellStyle name="Comma 2 2 16 7" xfId="44761" xr:uid="{A6F28055-05B1-452A-BED9-26F254546BE6}"/>
    <cellStyle name="Comma 2 2 17" xfId="256" xr:uid="{1AF7D122-1039-4814-87B6-924228F90E3D}"/>
    <cellStyle name="Comma 2 2 17 2" xfId="2934" xr:uid="{FBD85E72-F5A8-4018-B1AC-E50C7AC9D772}"/>
    <cellStyle name="Comma 2 2 17 2 2" xfId="13468" xr:uid="{C631572F-D0A3-459D-B18D-342F87BBD71D}"/>
    <cellStyle name="Comma 2 2 17 2 2 2" xfId="34490" xr:uid="{16674D6E-ACF9-4F8E-8772-A193969BE435}"/>
    <cellStyle name="Comma 2 2 17 2 2 3" xfId="55514" xr:uid="{8E5CF232-C468-4B18-B3A9-8E36E713D461}"/>
    <cellStyle name="Comma 2 2 17 2 3" xfId="23980" xr:uid="{2222AF78-0C07-4BB5-A370-4018A399A474}"/>
    <cellStyle name="Comma 2 2 17 2 4" xfId="45004" xr:uid="{EC8D79EE-F28D-4DA8-851B-CA0376527AB2}"/>
    <cellStyle name="Comma 2 2 17 3" xfId="5562" xr:uid="{9138D470-1574-4B93-A56D-86424BEECA6F}"/>
    <cellStyle name="Comma 2 2 17 3 2" xfId="16096" xr:uid="{F4B94722-BB64-47B0-AC0D-7F728AAC8CDB}"/>
    <cellStyle name="Comma 2 2 17 3 2 2" xfId="37118" xr:uid="{4C0F061C-E81B-4496-A19B-C62C4E080D6E}"/>
    <cellStyle name="Comma 2 2 17 3 2 3" xfId="58142" xr:uid="{1748219F-C6DC-496C-BFB6-789AEE14D574}"/>
    <cellStyle name="Comma 2 2 17 3 3" xfId="26608" xr:uid="{BF3E583A-AFBD-44AC-A371-4AB97CA8B33A}"/>
    <cellStyle name="Comma 2 2 17 3 4" xfId="47632" xr:uid="{589C9D2A-17B5-4975-986A-CC0C095B686B}"/>
    <cellStyle name="Comma 2 2 17 4" xfId="8189" xr:uid="{63670700-CCBA-470E-BB38-C9453583BBD6}"/>
    <cellStyle name="Comma 2 2 17 4 2" xfId="18723" xr:uid="{9F28A743-66A0-4608-B2E5-64A2D4301FB5}"/>
    <cellStyle name="Comma 2 2 17 4 2 2" xfId="39745" xr:uid="{C5AA4ECC-A08D-40D1-9012-1A4B2BDFCC9E}"/>
    <cellStyle name="Comma 2 2 17 4 2 3" xfId="60769" xr:uid="{1F7A42B1-EC03-4814-9C6B-9C1769EDADB7}"/>
    <cellStyle name="Comma 2 2 17 4 3" xfId="29235" xr:uid="{7C10F830-C072-4F7C-9B0C-BB64C27544A7}"/>
    <cellStyle name="Comma 2 2 17 4 4" xfId="50259" xr:uid="{382123DD-CCDF-4D32-A21D-C50F04CA3917}"/>
    <cellStyle name="Comma 2 2 17 5" xfId="10841" xr:uid="{6545A1BD-414F-47A3-A97B-F7C4C643EF55}"/>
    <cellStyle name="Comma 2 2 17 5 2" xfId="31863" xr:uid="{C9DC384F-4664-4DCD-A038-21641B8ECCDC}"/>
    <cellStyle name="Comma 2 2 17 5 3" xfId="52887" xr:uid="{A4077772-A6B9-4F23-A097-45F0A567AA75}"/>
    <cellStyle name="Comma 2 2 17 6" xfId="21352" xr:uid="{F3344904-7146-4C40-AF2F-637921D0ABDE}"/>
    <cellStyle name="Comma 2 2 17 7" xfId="42377" xr:uid="{FBD5E547-6606-48F1-9D4A-1E208C88BB0F}"/>
    <cellStyle name="Comma 2 2 18" xfId="2799" xr:uid="{60C471B3-1376-4814-92B2-85FE76C63948}"/>
    <cellStyle name="Comma 2 2 18 2" xfId="13333" xr:uid="{ABA0B823-07FB-4E1D-8EEA-A2C9DAEE3C67}"/>
    <cellStyle name="Comma 2 2 18 2 2" xfId="34355" xr:uid="{5B77DB71-D7C7-45A9-82BD-D553A0A37F78}"/>
    <cellStyle name="Comma 2 2 18 2 3" xfId="55379" xr:uid="{BAA2D86F-9AF8-42F1-8319-081395CA4474}"/>
    <cellStyle name="Comma 2 2 18 3" xfId="23845" xr:uid="{415C4441-561E-4B63-A181-A1D7067E841C}"/>
    <cellStyle name="Comma 2 2 18 4" xfId="44869" xr:uid="{CBF28117-C286-496F-B7E4-22C2E9295BD5}"/>
    <cellStyle name="Comma 2 2 19" xfId="5427" xr:uid="{372C6071-C3D0-44D7-8DFB-02C795DF51B7}"/>
    <cellStyle name="Comma 2 2 19 2" xfId="15961" xr:uid="{E73E9C44-AEB8-493C-9EC8-D2B5959E1C57}"/>
    <cellStyle name="Comma 2 2 19 2 2" xfId="36983" xr:uid="{87D7713A-CD60-457E-826E-28C6DBA725D7}"/>
    <cellStyle name="Comma 2 2 19 2 3" xfId="58007" xr:uid="{39AAAB22-4A3E-48EE-AF5D-CD244063DC88}"/>
    <cellStyle name="Comma 2 2 19 3" xfId="26473" xr:uid="{72371612-72A2-4C1F-8C52-ECB861017967}"/>
    <cellStyle name="Comma 2 2 19 4" xfId="47497" xr:uid="{DB5659D3-4B87-446D-919E-9CA0A405E379}"/>
    <cellStyle name="Comma 2 2 2" xfId="95" xr:uid="{E21B2CBC-821A-4ECC-8836-57E4B9C49845}"/>
    <cellStyle name="Comma 2 2 2 10" xfId="266" xr:uid="{9F06FB12-22BA-40E4-BF85-92500778041F}"/>
    <cellStyle name="Comma 2 2 2 10 2" xfId="2944" xr:uid="{75278DB2-054B-4772-BBFD-A35ECD843654}"/>
    <cellStyle name="Comma 2 2 2 10 2 2" xfId="13478" xr:uid="{DB7DED14-EEF9-4FB4-92D6-414DD55AC597}"/>
    <cellStyle name="Comma 2 2 2 10 2 2 2" xfId="34500" xr:uid="{DE0D2AE5-7B53-43AF-BA2C-30202A156128}"/>
    <cellStyle name="Comma 2 2 2 10 2 2 3" xfId="55524" xr:uid="{8FAE4DEE-2453-47D6-AE9E-EBD45F9D53CF}"/>
    <cellStyle name="Comma 2 2 2 10 2 3" xfId="23990" xr:uid="{AD380057-73FC-41E1-9D9C-0FF9FC13F3BC}"/>
    <cellStyle name="Comma 2 2 2 10 2 4" xfId="45014" xr:uid="{B6A097D8-895D-4DBE-82D9-318F53D41A2B}"/>
    <cellStyle name="Comma 2 2 2 10 3" xfId="5572" xr:uid="{6CD54D19-E02E-4CEC-A431-5BD996D3A7A4}"/>
    <cellStyle name="Comma 2 2 2 10 3 2" xfId="16106" xr:uid="{C02FBF1E-C116-41C3-896F-C923BCE2B3B1}"/>
    <cellStyle name="Comma 2 2 2 10 3 2 2" xfId="37128" xr:uid="{8E43AE3E-4C6A-4EC4-B789-906AB4485503}"/>
    <cellStyle name="Comma 2 2 2 10 3 2 3" xfId="58152" xr:uid="{9C47052F-A939-4BDD-8C1B-8B5A23C30B03}"/>
    <cellStyle name="Comma 2 2 2 10 3 3" xfId="26618" xr:uid="{F3B07972-91E3-460D-AE59-FB996B1F4446}"/>
    <cellStyle name="Comma 2 2 2 10 3 4" xfId="47642" xr:uid="{1E9F0F56-DD8C-4606-AC64-0A9F90955C5C}"/>
    <cellStyle name="Comma 2 2 2 10 4" xfId="8199" xr:uid="{04C9C533-B13B-4991-8E2F-51957A9A5F01}"/>
    <cellStyle name="Comma 2 2 2 10 4 2" xfId="18733" xr:uid="{AC38CB62-60F7-4F38-8831-B28A9B4C6E40}"/>
    <cellStyle name="Comma 2 2 2 10 4 2 2" xfId="39755" xr:uid="{D636BCAF-AE43-41BA-9D8A-67ED13DC6959}"/>
    <cellStyle name="Comma 2 2 2 10 4 2 3" xfId="60779" xr:uid="{FB3F598C-1651-4392-8D1F-EF3874DD97FB}"/>
    <cellStyle name="Comma 2 2 2 10 4 3" xfId="29245" xr:uid="{7AB95DCA-DE2A-4BA7-850B-A2AC6D222C73}"/>
    <cellStyle name="Comma 2 2 2 10 4 4" xfId="50269" xr:uid="{24BD073C-B633-4620-95C5-B5970D4B5E10}"/>
    <cellStyle name="Comma 2 2 2 10 5" xfId="10851" xr:uid="{AF001771-3250-49A8-ABF3-D4011F69E31E}"/>
    <cellStyle name="Comma 2 2 2 10 5 2" xfId="31873" xr:uid="{7F6829BB-9307-4C58-8B4D-3D6F466F20EA}"/>
    <cellStyle name="Comma 2 2 2 10 5 3" xfId="52897" xr:uid="{450BD0A1-C2EB-4696-96EC-96FF811C0233}"/>
    <cellStyle name="Comma 2 2 2 10 6" xfId="21362" xr:uid="{E457ED0F-9BBA-4A5E-96EE-9316A0AAE7DB}"/>
    <cellStyle name="Comma 2 2 2 10 7" xfId="42387" xr:uid="{6318CA0C-B392-426B-BE92-2B861E3B77EF}"/>
    <cellStyle name="Comma 2 2 2 11" xfId="2628" xr:uid="{228AEFC8-C47B-4C5D-BBE0-049E6A3152AA}"/>
    <cellStyle name="Comma 2 2 2 11 2" xfId="5267" xr:uid="{141D56C0-D1CA-4E17-9838-F346DDB04C88}"/>
    <cellStyle name="Comma 2 2 2 11 2 2" xfId="15801" xr:uid="{28546C32-723A-4F4E-B85E-0418FB63CDE5}"/>
    <cellStyle name="Comma 2 2 2 11 2 2 2" xfId="36823" xr:uid="{4648B604-B91D-49BF-B72C-79B092156093}"/>
    <cellStyle name="Comma 2 2 2 11 2 2 3" xfId="57847" xr:uid="{31F3E189-7F10-4014-AC7A-DD430BB3DB4E}"/>
    <cellStyle name="Comma 2 2 2 11 2 3" xfId="26313" xr:uid="{B4C9739E-BA52-4D3F-9380-934681E387FD}"/>
    <cellStyle name="Comma 2 2 2 11 2 4" xfId="47337" xr:uid="{D90A3AF0-F49B-4DA9-8EFC-6A337AD134D8}"/>
    <cellStyle name="Comma 2 2 2 11 3" xfId="7895" xr:uid="{2DF2AA65-EC91-4AA5-96C7-12E1AC8E3FE7}"/>
    <cellStyle name="Comma 2 2 2 11 3 2" xfId="18429" xr:uid="{64027A52-4B18-40F0-A8A3-7B8AB4766519}"/>
    <cellStyle name="Comma 2 2 2 11 3 2 2" xfId="39451" xr:uid="{199EF17F-FE1F-4B53-BAFD-8710627D8874}"/>
    <cellStyle name="Comma 2 2 2 11 3 2 3" xfId="60475" xr:uid="{AA84E4BC-BA5F-48E8-9A29-D52931B8BD56}"/>
    <cellStyle name="Comma 2 2 2 11 3 3" xfId="28941" xr:uid="{B5C5690B-8D59-49E4-9C8F-C4A7A65FC5C1}"/>
    <cellStyle name="Comma 2 2 2 11 3 4" xfId="49965" xr:uid="{26AF4238-D902-42DF-B659-C8917DF4213B}"/>
    <cellStyle name="Comma 2 2 2 11 4" xfId="10522" xr:uid="{C5CFFCBE-7880-4DE4-A2CD-E319B9C745B7}"/>
    <cellStyle name="Comma 2 2 2 11 4 2" xfId="21056" xr:uid="{57F22DFC-972E-4192-AE7A-8D1AE518232C}"/>
    <cellStyle name="Comma 2 2 2 11 4 2 2" xfId="42078" xr:uid="{ED03990C-EB17-4417-BE88-0C78E8A00037}"/>
    <cellStyle name="Comma 2 2 2 11 4 2 3" xfId="63102" xr:uid="{9468E621-5C17-41CF-AF1D-F53782533667}"/>
    <cellStyle name="Comma 2 2 2 11 4 3" xfId="31568" xr:uid="{151B45D3-DB1F-471B-99B5-293913E3EC6A}"/>
    <cellStyle name="Comma 2 2 2 11 4 4" xfId="52592" xr:uid="{28DAB8E3-A701-4B1F-9EEA-623CB3C64F5F}"/>
    <cellStyle name="Comma 2 2 2 11 5" xfId="13174" xr:uid="{6405A061-87C6-43A9-8A88-FF67403C2FB5}"/>
    <cellStyle name="Comma 2 2 2 11 5 2" xfId="34196" xr:uid="{14A85FF7-7D66-4781-AA6E-535A580144CA}"/>
    <cellStyle name="Comma 2 2 2 11 5 3" xfId="55220" xr:uid="{B37C9191-815F-46D2-8599-F121BE02149E}"/>
    <cellStyle name="Comma 2 2 2 11 6" xfId="23685" xr:uid="{561AE900-8927-4B99-9AB4-4D7511E9BC48}"/>
    <cellStyle name="Comma 2 2 2 11 7" xfId="44710" xr:uid="{FCB34891-01EE-486E-B19A-6828B860D777}"/>
    <cellStyle name="Comma 2 2 2 12" xfId="2689" xr:uid="{22B50500-136B-4290-9F7E-12AFB1DAA861}"/>
    <cellStyle name="Comma 2 2 2 12 2" xfId="5321" xr:uid="{4E269DED-5757-4AB1-A866-B42C87007501}"/>
    <cellStyle name="Comma 2 2 2 12 2 2" xfId="15855" xr:uid="{6B5B7A43-C995-468A-80B4-48BBB2160727}"/>
    <cellStyle name="Comma 2 2 2 12 2 2 2" xfId="36877" xr:uid="{B87DD0AB-811A-4639-9197-824FDE431E46}"/>
    <cellStyle name="Comma 2 2 2 12 2 2 3" xfId="57901" xr:uid="{52E2EA66-2D14-4D26-9E35-7AEFD9BD6FF7}"/>
    <cellStyle name="Comma 2 2 2 12 2 3" xfId="26367" xr:uid="{6454CCA0-105F-499C-B745-489B5ADF7FD7}"/>
    <cellStyle name="Comma 2 2 2 12 2 4" xfId="47391" xr:uid="{6CF04B9B-46E1-44E2-951A-E897D3A6B781}"/>
    <cellStyle name="Comma 2 2 2 12 3" xfId="7949" xr:uid="{32ECD4B3-E757-44AA-9AA5-3E704E466CE7}"/>
    <cellStyle name="Comma 2 2 2 12 3 2" xfId="18483" xr:uid="{9166CDAE-3B99-4DC3-9726-96F470CAAA58}"/>
    <cellStyle name="Comma 2 2 2 12 3 2 2" xfId="39505" xr:uid="{A16CB064-FA34-4536-85A2-0DFBFBA82BF4}"/>
    <cellStyle name="Comma 2 2 2 12 3 2 3" xfId="60529" xr:uid="{751F66B7-1121-4691-AAB1-DF5B15619EDE}"/>
    <cellStyle name="Comma 2 2 2 12 3 3" xfId="28995" xr:uid="{E6F0E167-8225-4D4D-A243-FF059F9BB65B}"/>
    <cellStyle name="Comma 2 2 2 12 3 4" xfId="50019" xr:uid="{965F4C9B-5FCB-4AA5-AC7B-3A19518D9378}"/>
    <cellStyle name="Comma 2 2 2 12 4" xfId="10576" xr:uid="{D30309C4-9985-4809-8876-ED29AE5FAC96}"/>
    <cellStyle name="Comma 2 2 2 12 4 2" xfId="21110" xr:uid="{EC639FAA-8838-4605-880F-27DAC5073EC9}"/>
    <cellStyle name="Comma 2 2 2 12 4 2 2" xfId="42132" xr:uid="{8F801747-4063-4486-8940-AC6B8446AD0B}"/>
    <cellStyle name="Comma 2 2 2 12 4 2 3" xfId="63156" xr:uid="{CDE74A27-675F-4075-A16B-7D0C743A90BE}"/>
    <cellStyle name="Comma 2 2 2 12 4 3" xfId="31622" xr:uid="{0F1B8F2B-03E7-4B5D-8DAE-FC60BED9028C}"/>
    <cellStyle name="Comma 2 2 2 12 4 4" xfId="52646" xr:uid="{EDCBFFD5-D9CD-44DA-B504-F3149E873065}"/>
    <cellStyle name="Comma 2 2 2 12 5" xfId="13228" xr:uid="{58D2E451-7BFE-43BD-AE20-0E75CD64C1F4}"/>
    <cellStyle name="Comma 2 2 2 12 5 2" xfId="34250" xr:uid="{5754B3B4-7CEA-4301-B8F3-79C1ABDF7457}"/>
    <cellStyle name="Comma 2 2 2 12 5 3" xfId="55274" xr:uid="{D1AC0F9C-B127-48C9-9E72-415907778CD3}"/>
    <cellStyle name="Comma 2 2 2 12 6" xfId="23739" xr:uid="{C4FAB758-B0EE-40B4-8C4B-7F10C643B028}"/>
    <cellStyle name="Comma 2 2 2 12 7" xfId="44764" xr:uid="{5888D097-9D93-4014-8410-B5505FF91024}"/>
    <cellStyle name="Comma 2 2 2 13" xfId="265" xr:uid="{C0DEE798-B796-4372-AF0E-2A02164DF6D0}"/>
    <cellStyle name="Comma 2 2 2 13 2" xfId="2943" xr:uid="{1283C179-40B2-4F1A-8DC3-1FFB0F16E47A}"/>
    <cellStyle name="Comma 2 2 2 13 2 2" xfId="13477" xr:uid="{723D6DE4-FFE7-4342-8658-3493A4B87B8A}"/>
    <cellStyle name="Comma 2 2 2 13 2 2 2" xfId="34499" xr:uid="{59ED0E2D-07A9-4040-BEEB-F8BAFC53E4C0}"/>
    <cellStyle name="Comma 2 2 2 13 2 2 3" xfId="55523" xr:uid="{76D00255-1E6C-494C-8037-E944BCA8FAA5}"/>
    <cellStyle name="Comma 2 2 2 13 2 3" xfId="23989" xr:uid="{0AA2748D-BC0E-44DF-82FC-908C21C175BF}"/>
    <cellStyle name="Comma 2 2 2 13 2 4" xfId="45013" xr:uid="{A0DC473F-5E9B-40AA-8086-598585AA3367}"/>
    <cellStyle name="Comma 2 2 2 13 3" xfId="5571" xr:uid="{83A35332-74A9-483F-858B-7693DA7923E3}"/>
    <cellStyle name="Comma 2 2 2 13 3 2" xfId="16105" xr:uid="{366B3990-1AB8-4A60-ABD3-109449011A20}"/>
    <cellStyle name="Comma 2 2 2 13 3 2 2" xfId="37127" xr:uid="{337C9952-7A36-427A-B1CD-81E74F35C82F}"/>
    <cellStyle name="Comma 2 2 2 13 3 2 3" xfId="58151" xr:uid="{C89C6335-0290-4BEE-AB6C-B822D1C67F0E}"/>
    <cellStyle name="Comma 2 2 2 13 3 3" xfId="26617" xr:uid="{B60E1DD2-0E55-4269-B2FB-5D07093782EC}"/>
    <cellStyle name="Comma 2 2 2 13 3 4" xfId="47641" xr:uid="{866E381C-3EFF-4DBB-9031-93E594FBFD9C}"/>
    <cellStyle name="Comma 2 2 2 13 4" xfId="8198" xr:uid="{3C4E2612-D395-47AC-8406-1A5AB7842F20}"/>
    <cellStyle name="Comma 2 2 2 13 4 2" xfId="18732" xr:uid="{97F8F30F-20E6-43AB-BBC2-B08E860972A8}"/>
    <cellStyle name="Comma 2 2 2 13 4 2 2" xfId="39754" xr:uid="{375D525D-C7B7-48EC-B91C-A6FB1EAB6FDD}"/>
    <cellStyle name="Comma 2 2 2 13 4 2 3" xfId="60778" xr:uid="{D9DFD957-8898-4275-A405-5D79DE1DBFE4}"/>
    <cellStyle name="Comma 2 2 2 13 4 3" xfId="29244" xr:uid="{1EE4E86B-53C7-4F01-8EF3-F3CB28B69677}"/>
    <cellStyle name="Comma 2 2 2 13 4 4" xfId="50268" xr:uid="{96493BCE-6D00-40CA-80C2-42FD5D8A79CF}"/>
    <cellStyle name="Comma 2 2 2 13 5" xfId="10850" xr:uid="{7D24CC04-673E-43D7-89AC-A2A77D88BA9D}"/>
    <cellStyle name="Comma 2 2 2 13 5 2" xfId="31872" xr:uid="{AFFCF48B-CD46-4EC6-8176-3FA9703D057B}"/>
    <cellStyle name="Comma 2 2 2 13 5 3" xfId="52896" xr:uid="{118AEEAE-347B-4D5C-9B6F-8EA5164C9C4A}"/>
    <cellStyle name="Comma 2 2 2 13 6" xfId="21361" xr:uid="{78EDE1F1-5535-4821-B121-F0917224743F}"/>
    <cellStyle name="Comma 2 2 2 13 7" xfId="42386" xr:uid="{86D794C2-3EC3-47D7-8788-827DB9A3CB4D}"/>
    <cellStyle name="Comma 2 2 2 14" xfId="2803" xr:uid="{3C7D9A84-2F75-4C96-BB8F-FF480FB655C6}"/>
    <cellStyle name="Comma 2 2 2 14 2" xfId="13337" xr:uid="{D89B3C4B-A3BD-4F92-A803-3BE5A3BA1170}"/>
    <cellStyle name="Comma 2 2 2 14 2 2" xfId="34359" xr:uid="{A37D1C3F-EAB3-4371-AA7E-83D36460E75E}"/>
    <cellStyle name="Comma 2 2 2 14 2 3" xfId="55383" xr:uid="{E1E443FF-5A7D-46BA-8615-15FEB0914800}"/>
    <cellStyle name="Comma 2 2 2 14 3" xfId="23849" xr:uid="{26CD805E-EE8B-420F-8126-46934FE565D9}"/>
    <cellStyle name="Comma 2 2 2 14 4" xfId="44873" xr:uid="{B13C83EC-ADDA-49DA-9731-D4BF0AFFA4A7}"/>
    <cellStyle name="Comma 2 2 2 15" xfId="5431" xr:uid="{86DFA8F4-A950-4940-901A-5C9D412879B5}"/>
    <cellStyle name="Comma 2 2 2 15 2" xfId="15965" xr:uid="{BBAA11E3-35C9-4E8C-898F-66ACAA4D8744}"/>
    <cellStyle name="Comma 2 2 2 15 2 2" xfId="36987" xr:uid="{D2B4F372-2847-40BA-BE3D-B993FBF98C0E}"/>
    <cellStyle name="Comma 2 2 2 15 2 3" xfId="58011" xr:uid="{2C9B797A-97D6-4C4C-BE52-4E2E35201250}"/>
    <cellStyle name="Comma 2 2 2 15 3" xfId="26477" xr:uid="{82FCC158-302C-470C-B8AC-E6DC149B321D}"/>
    <cellStyle name="Comma 2 2 2 15 4" xfId="47501" xr:uid="{57FC9719-65F4-4CC3-8BB0-AC84B1CA044E}"/>
    <cellStyle name="Comma 2 2 2 16" xfId="8058" xr:uid="{24F089A7-434C-4A82-A4D4-F5CBE0381409}"/>
    <cellStyle name="Comma 2 2 2 16 2" xfId="18592" xr:uid="{F399C591-D493-4940-8ECD-BF3ADE023D5B}"/>
    <cellStyle name="Comma 2 2 2 16 2 2" xfId="39614" xr:uid="{3CFC01FF-5798-44B8-A9D0-14B060DC1BBD}"/>
    <cellStyle name="Comma 2 2 2 16 2 3" xfId="60638" xr:uid="{F425F5D6-26DB-410F-B22C-2E21FC6FCC44}"/>
    <cellStyle name="Comma 2 2 2 16 3" xfId="29104" xr:uid="{DE31E716-30A0-4BA7-B568-9D494177B908}"/>
    <cellStyle name="Comma 2 2 2 16 4" xfId="50128" xr:uid="{AB0AB7FF-858E-4B64-9236-FCD2DB047C30}"/>
    <cellStyle name="Comma 2 2 2 17" xfId="10711" xr:uid="{9242EA79-05D0-4B28-B61E-839F0B089F50}"/>
    <cellStyle name="Comma 2 2 2 17 2" xfId="31733" xr:uid="{0D85DB0A-5095-444C-B887-D946BBFBFD5E}"/>
    <cellStyle name="Comma 2 2 2 17 3" xfId="52757" xr:uid="{3C819B94-1E55-4B2E-9BB2-7031FBC08BA6}"/>
    <cellStyle name="Comma 2 2 2 18" xfId="21221" xr:uid="{88F2B169-C928-4BAF-8DE9-55B1CD3A9952}"/>
    <cellStyle name="Comma 2 2 2 19" xfId="42246" xr:uid="{C8DADEDC-44EC-4F7B-A193-54C1CD2F6F5C}"/>
    <cellStyle name="Comma 2 2 2 2" xfId="118" xr:uid="{DF11D9D0-86C2-4433-8ACA-C5950E2EEB7A}"/>
    <cellStyle name="Comma 2 2 2 2 10" xfId="2636" xr:uid="{08B6BC50-5746-4CF0-AFEF-1F6D771464F9}"/>
    <cellStyle name="Comma 2 2 2 2 10 2" xfId="5274" xr:uid="{2BCBF419-4D3F-4863-B442-B3941931F325}"/>
    <cellStyle name="Comma 2 2 2 2 10 2 2" xfId="15808" xr:uid="{F93B27BC-CC25-44B8-8B43-50CC2A1A265A}"/>
    <cellStyle name="Comma 2 2 2 2 10 2 2 2" xfId="36830" xr:uid="{FC5B8F0E-8B91-47C0-8FE6-290E360E930B}"/>
    <cellStyle name="Comma 2 2 2 2 10 2 2 3" xfId="57854" xr:uid="{F71036B7-EB0C-473A-869B-DA47B98A8B19}"/>
    <cellStyle name="Comma 2 2 2 2 10 2 3" xfId="26320" xr:uid="{40646946-3DD0-4BB2-852E-838C1315CA69}"/>
    <cellStyle name="Comma 2 2 2 2 10 2 4" xfId="47344" xr:uid="{CC5A7C9C-E40D-4926-B074-C23096E74C20}"/>
    <cellStyle name="Comma 2 2 2 2 10 3" xfId="7902" xr:uid="{0CF38F01-85ED-4D82-8EBC-7234B6EB710E}"/>
    <cellStyle name="Comma 2 2 2 2 10 3 2" xfId="18436" xr:uid="{8AFEC84D-DEAF-43F7-9B48-CF68337B130D}"/>
    <cellStyle name="Comma 2 2 2 2 10 3 2 2" xfId="39458" xr:uid="{8965F1E7-DC33-4355-9F57-FBEB7D112CBA}"/>
    <cellStyle name="Comma 2 2 2 2 10 3 2 3" xfId="60482" xr:uid="{02644740-E0CA-45F6-A4D1-4D1C469DC786}"/>
    <cellStyle name="Comma 2 2 2 2 10 3 3" xfId="28948" xr:uid="{980F991D-14F5-4BC4-AA31-2B638FA581FF}"/>
    <cellStyle name="Comma 2 2 2 2 10 3 4" xfId="49972" xr:uid="{E1DA5D3D-F7BE-49FA-87DA-186EADBFF0C6}"/>
    <cellStyle name="Comma 2 2 2 2 10 4" xfId="10529" xr:uid="{40F08D79-F0A6-40A6-BEBA-850EF91C5F56}"/>
    <cellStyle name="Comma 2 2 2 2 10 4 2" xfId="21063" xr:uid="{14D47154-AC5A-4208-B3C6-6D81E5FDB44F}"/>
    <cellStyle name="Comma 2 2 2 2 10 4 2 2" xfId="42085" xr:uid="{26EF14CF-A287-416A-83BD-284C5B22CE60}"/>
    <cellStyle name="Comma 2 2 2 2 10 4 2 3" xfId="63109" xr:uid="{8203FD98-3203-4EE5-AB39-326004905E96}"/>
    <cellStyle name="Comma 2 2 2 2 10 4 3" xfId="31575" xr:uid="{120C572D-E714-4EA8-8237-19A443CD2E79}"/>
    <cellStyle name="Comma 2 2 2 2 10 4 4" xfId="52599" xr:uid="{4FFB316C-4E24-4289-BE1E-DC89E8DEF2C7}"/>
    <cellStyle name="Comma 2 2 2 2 10 5" xfId="13181" xr:uid="{603C351D-20F4-44BC-A1D0-B020FD832063}"/>
    <cellStyle name="Comma 2 2 2 2 10 5 2" xfId="34203" xr:uid="{85D3D026-885D-45CD-AA02-B4C2058B8894}"/>
    <cellStyle name="Comma 2 2 2 2 10 5 3" xfId="55227" xr:uid="{FE7EE44F-37D2-43DB-8BD1-FAFBEECE1200}"/>
    <cellStyle name="Comma 2 2 2 2 10 6" xfId="23692" xr:uid="{86BC61E2-6F4D-4F72-93F4-76E207E5CDA9}"/>
    <cellStyle name="Comma 2 2 2 2 10 7" xfId="44717" xr:uid="{0AE2B4FC-096D-45A4-9AC2-FE1E6C8050A0}"/>
    <cellStyle name="Comma 2 2 2 2 11" xfId="2696" xr:uid="{77C59DCB-78A0-4825-A486-CE6C9CC5A346}"/>
    <cellStyle name="Comma 2 2 2 2 11 2" xfId="5328" xr:uid="{9D7B7904-0A61-483F-A907-C984BF666F15}"/>
    <cellStyle name="Comma 2 2 2 2 11 2 2" xfId="15862" xr:uid="{337E55D2-40F4-4308-83BF-3A4E3BA3E5EE}"/>
    <cellStyle name="Comma 2 2 2 2 11 2 2 2" xfId="36884" xr:uid="{1870D19D-0397-474C-9494-BF9E6932B254}"/>
    <cellStyle name="Comma 2 2 2 2 11 2 2 3" xfId="57908" xr:uid="{F4201B67-68F2-4C71-AE80-6DD66479BFB2}"/>
    <cellStyle name="Comma 2 2 2 2 11 2 3" xfId="26374" xr:uid="{32601B24-046E-4EEB-AAC1-5DDD40E5930E}"/>
    <cellStyle name="Comma 2 2 2 2 11 2 4" xfId="47398" xr:uid="{F523F8DB-569A-44A9-980B-DFE592EC866D}"/>
    <cellStyle name="Comma 2 2 2 2 11 3" xfId="7956" xr:uid="{C7C4795A-A048-4D02-BDCC-3F8B200CCC48}"/>
    <cellStyle name="Comma 2 2 2 2 11 3 2" xfId="18490" xr:uid="{2BA84A20-C428-4634-9E71-87BDD9CF664F}"/>
    <cellStyle name="Comma 2 2 2 2 11 3 2 2" xfId="39512" xr:uid="{E365AB6D-69F6-4699-9E80-3CA378BBE6A3}"/>
    <cellStyle name="Comma 2 2 2 2 11 3 2 3" xfId="60536" xr:uid="{A1BEC01D-D222-49BC-813E-75CBBBE8648D}"/>
    <cellStyle name="Comma 2 2 2 2 11 3 3" xfId="29002" xr:uid="{08E73965-4C9D-46BA-BD2D-F7A3CE47F03E}"/>
    <cellStyle name="Comma 2 2 2 2 11 3 4" xfId="50026" xr:uid="{E94C8C73-99F6-4D0F-8E3D-C414531D8C4F}"/>
    <cellStyle name="Comma 2 2 2 2 11 4" xfId="10583" xr:uid="{DA6E386A-DAF0-4C47-8718-711BF1280890}"/>
    <cellStyle name="Comma 2 2 2 2 11 4 2" xfId="21117" xr:uid="{F97A8F2F-EC37-45DB-9E79-F3939DEB271E}"/>
    <cellStyle name="Comma 2 2 2 2 11 4 2 2" xfId="42139" xr:uid="{3CDCB851-EA36-4FB7-84F1-E644B3B98886}"/>
    <cellStyle name="Comma 2 2 2 2 11 4 2 3" xfId="63163" xr:uid="{35D39DC1-B320-4C1F-AA8E-C6935B102B96}"/>
    <cellStyle name="Comma 2 2 2 2 11 4 3" xfId="31629" xr:uid="{352C0F67-58BC-4163-9121-CF8DD1B151BB}"/>
    <cellStyle name="Comma 2 2 2 2 11 4 4" xfId="52653" xr:uid="{D4781B97-0783-4505-B6ED-04346BC8167F}"/>
    <cellStyle name="Comma 2 2 2 2 11 5" xfId="13235" xr:uid="{2C8EFDC5-4C40-4C57-B4B8-C09EAE2D6E04}"/>
    <cellStyle name="Comma 2 2 2 2 11 5 2" xfId="34257" xr:uid="{BC8C7ACB-29ED-4058-B5C5-34ABF50C36FB}"/>
    <cellStyle name="Comma 2 2 2 2 11 5 3" xfId="55281" xr:uid="{A492DEE6-244E-409A-BC19-0A807016A67D}"/>
    <cellStyle name="Comma 2 2 2 2 11 6" xfId="23746" xr:uid="{856ED0D8-4205-4464-80FF-95D0853B22CF}"/>
    <cellStyle name="Comma 2 2 2 2 11 7" xfId="44771" xr:uid="{BD1E523F-5674-447A-AACC-F93979892CD5}"/>
    <cellStyle name="Comma 2 2 2 2 12" xfId="267" xr:uid="{BAC64A53-8A4A-48C0-8ACD-3BBB6C7738E9}"/>
    <cellStyle name="Comma 2 2 2 2 12 2" xfId="2945" xr:uid="{B734A0FF-C72A-4B12-B514-4524611CB006}"/>
    <cellStyle name="Comma 2 2 2 2 12 2 2" xfId="13479" xr:uid="{F64A90B3-AC4B-4A13-B341-AE176C3C7B3B}"/>
    <cellStyle name="Comma 2 2 2 2 12 2 2 2" xfId="34501" xr:uid="{BAD45B95-13AC-4051-AC73-9984AD50E1C8}"/>
    <cellStyle name="Comma 2 2 2 2 12 2 2 3" xfId="55525" xr:uid="{F4B8806D-9D1C-4CB6-A6EA-E263F3406E0B}"/>
    <cellStyle name="Comma 2 2 2 2 12 2 3" xfId="23991" xr:uid="{44CEE8D6-3CCA-4ABB-AA37-76D09B713009}"/>
    <cellStyle name="Comma 2 2 2 2 12 2 4" xfId="45015" xr:uid="{6694FB76-098B-480C-94CB-8FD27FF86035}"/>
    <cellStyle name="Comma 2 2 2 2 12 3" xfId="5573" xr:uid="{415FCF1B-8F99-4079-A85C-158C1E3D348E}"/>
    <cellStyle name="Comma 2 2 2 2 12 3 2" xfId="16107" xr:uid="{A4228861-42C2-4630-AB66-329A4DA791AE}"/>
    <cellStyle name="Comma 2 2 2 2 12 3 2 2" xfId="37129" xr:uid="{AD11199F-890B-4C26-A434-CC764C73F852}"/>
    <cellStyle name="Comma 2 2 2 2 12 3 2 3" xfId="58153" xr:uid="{F3166CD7-1DB4-46B8-B2F7-45CCEB69026B}"/>
    <cellStyle name="Comma 2 2 2 2 12 3 3" xfId="26619" xr:uid="{1C9DDE91-20AB-48C6-9340-BA17A5C36A14}"/>
    <cellStyle name="Comma 2 2 2 2 12 3 4" xfId="47643" xr:uid="{32B11FC2-A7E9-4592-8C28-5E24207246B3}"/>
    <cellStyle name="Comma 2 2 2 2 12 4" xfId="8200" xr:uid="{6BDD7067-6840-4D92-8A60-963FAAD2EAEC}"/>
    <cellStyle name="Comma 2 2 2 2 12 4 2" xfId="18734" xr:uid="{C40AD54F-CE80-4CAA-B10E-FC891CE00D81}"/>
    <cellStyle name="Comma 2 2 2 2 12 4 2 2" xfId="39756" xr:uid="{4FCDAC6C-96A6-43A8-8A89-EA225D4CF591}"/>
    <cellStyle name="Comma 2 2 2 2 12 4 2 3" xfId="60780" xr:uid="{B8FC0616-E5B0-4086-96B1-CA538B37C544}"/>
    <cellStyle name="Comma 2 2 2 2 12 4 3" xfId="29246" xr:uid="{4C2C85A7-7B97-40C4-8456-92F716BFD0BF}"/>
    <cellStyle name="Comma 2 2 2 2 12 4 4" xfId="50270" xr:uid="{E41AB490-8B03-499A-A4EE-0E0644D24BBC}"/>
    <cellStyle name="Comma 2 2 2 2 12 5" xfId="10852" xr:uid="{2138AFE3-E561-463E-81AD-4327C794A539}"/>
    <cellStyle name="Comma 2 2 2 2 12 5 2" xfId="31874" xr:uid="{0215FFEF-00BB-47B6-B036-5B1C72D7D589}"/>
    <cellStyle name="Comma 2 2 2 2 12 5 3" xfId="52898" xr:uid="{EB4598D2-EFB6-48DB-87AC-E7CDC46C8647}"/>
    <cellStyle name="Comma 2 2 2 2 12 6" xfId="21363" xr:uid="{CD844FE5-0484-4D91-AEE1-CA17E40A8462}"/>
    <cellStyle name="Comma 2 2 2 2 12 7" xfId="42388" xr:uid="{6A5C12D0-C263-4933-8A28-C121B8C5E906}"/>
    <cellStyle name="Comma 2 2 2 2 13" xfId="2809" xr:uid="{DBB29455-3FCB-4099-B6DB-26C6124B9005}"/>
    <cellStyle name="Comma 2 2 2 2 13 2" xfId="13343" xr:uid="{99079B5C-ACA0-4208-8E6E-4806E574E718}"/>
    <cellStyle name="Comma 2 2 2 2 13 2 2" xfId="34365" xr:uid="{DE1B2D12-B931-4939-AA4A-61B55A382B91}"/>
    <cellStyle name="Comma 2 2 2 2 13 2 3" xfId="55389" xr:uid="{8B05F70C-0472-404E-AB42-2F9029216CC1}"/>
    <cellStyle name="Comma 2 2 2 2 13 3" xfId="23855" xr:uid="{BA45A449-E1FA-44F2-B613-C0CBD9A90720}"/>
    <cellStyle name="Comma 2 2 2 2 13 4" xfId="44879" xr:uid="{756FCA60-C593-4AC2-811E-F6BBED808840}"/>
    <cellStyle name="Comma 2 2 2 2 14" xfId="5437" xr:uid="{39A8AD6E-6FB1-4EDE-B861-E716F46C34D4}"/>
    <cellStyle name="Comma 2 2 2 2 14 2" xfId="15971" xr:uid="{86DE85BE-FA72-4B05-9697-5C7982DDB1AD}"/>
    <cellStyle name="Comma 2 2 2 2 14 2 2" xfId="36993" xr:uid="{BCA7B749-FC0A-4B02-A200-A8528E0BA480}"/>
    <cellStyle name="Comma 2 2 2 2 14 2 3" xfId="58017" xr:uid="{9EEE53B8-2309-4C85-9F2F-B469A488397A}"/>
    <cellStyle name="Comma 2 2 2 2 14 3" xfId="26483" xr:uid="{4078978A-C91E-4863-89BA-71B71C1CB3A3}"/>
    <cellStyle name="Comma 2 2 2 2 14 4" xfId="47507" xr:uid="{96E8039E-51E1-490D-8FAC-A0086EACF329}"/>
    <cellStyle name="Comma 2 2 2 2 15" xfId="8064" xr:uid="{D4D0CA50-5B61-4506-BD8C-C26692134151}"/>
    <cellStyle name="Comma 2 2 2 2 15 2" xfId="18598" xr:uid="{DC398284-B590-48E3-A09F-57ECD58DECCB}"/>
    <cellStyle name="Comma 2 2 2 2 15 2 2" xfId="39620" xr:uid="{DF934583-9486-4779-856A-BA4D4683CD9D}"/>
    <cellStyle name="Comma 2 2 2 2 15 2 3" xfId="60644" xr:uid="{C5D211B9-CDCA-40C9-9161-322925BF2FFE}"/>
    <cellStyle name="Comma 2 2 2 2 15 3" xfId="29110" xr:uid="{55D4E4B7-3B59-464D-90BA-EB069012E651}"/>
    <cellStyle name="Comma 2 2 2 2 15 4" xfId="50134" xr:uid="{9761273D-CD7C-4A8D-8FC6-96CBF5846703}"/>
    <cellStyle name="Comma 2 2 2 2 16" xfId="10717" xr:uid="{C7B63B32-2B98-4CE7-9FEC-82ED4B1B655A}"/>
    <cellStyle name="Comma 2 2 2 2 16 2" xfId="31739" xr:uid="{202D79E5-15C2-4164-86D7-88958A18C2BC}"/>
    <cellStyle name="Comma 2 2 2 2 16 3" xfId="52763" xr:uid="{B801B169-3C3F-4BE1-85CB-BEA70F7E4D1E}"/>
    <cellStyle name="Comma 2 2 2 2 17" xfId="21227" xr:uid="{120BF17D-D918-4FA3-BC36-D5355B73CA8D}"/>
    <cellStyle name="Comma 2 2 2 2 18" xfId="42252" xr:uid="{A55689B0-330C-47C7-A376-B5AB3D6DF245}"/>
    <cellStyle name="Comma 2 2 2 2 2" xfId="131" xr:uid="{33320897-5124-4560-8A80-C539AB797E26}"/>
    <cellStyle name="Comma 2 2 2 2 2 10" xfId="8077" xr:uid="{3F49D959-01A0-41F0-B3CE-9A8A996F3B04}"/>
    <cellStyle name="Comma 2 2 2 2 2 10 2" xfId="18611" xr:uid="{0E8387E0-C193-4688-8DEF-9465A901153D}"/>
    <cellStyle name="Comma 2 2 2 2 2 10 2 2" xfId="39633" xr:uid="{EBBEB2A1-BC1F-472F-8CAB-FFFF3A2DDC96}"/>
    <cellStyle name="Comma 2 2 2 2 2 10 2 3" xfId="60657" xr:uid="{57424CF4-0D78-464D-945D-DDDB5ADDA1F9}"/>
    <cellStyle name="Comma 2 2 2 2 2 10 3" xfId="29123" xr:uid="{B3542581-1883-46D7-B2FD-FE26D90BA31A}"/>
    <cellStyle name="Comma 2 2 2 2 2 10 4" xfId="50147" xr:uid="{BC55D8FB-8868-485F-947A-0AEC49883205}"/>
    <cellStyle name="Comma 2 2 2 2 2 11" xfId="10730" xr:uid="{998E4B51-4992-4020-B027-0DF2E76C2752}"/>
    <cellStyle name="Comma 2 2 2 2 2 11 2" xfId="31752" xr:uid="{73E4C72F-ACDC-48DA-9A91-8646F6446E49}"/>
    <cellStyle name="Comma 2 2 2 2 2 11 3" xfId="52776" xr:uid="{A8C10C32-02E8-4825-AEFB-F74804DD3578}"/>
    <cellStyle name="Comma 2 2 2 2 2 12" xfId="21240" xr:uid="{C753D340-83D8-41E8-A799-DF5A69C20B06}"/>
    <cellStyle name="Comma 2 2 2 2 2 13" xfId="42265" xr:uid="{D1BC6848-4368-4617-80DD-6968F5958150}"/>
    <cellStyle name="Comma 2 2 2 2 2 2" xfId="160" xr:uid="{31736C4B-D9F4-4E8D-B4CD-953D9B067C75}"/>
    <cellStyle name="Comma 2 2 2 2 2 2 10" xfId="21267" xr:uid="{7F90456C-FB41-4B15-BD6E-9A261774C6EA}"/>
    <cellStyle name="Comma 2 2 2 2 2 2 11" xfId="42292" xr:uid="{56A44F87-28BC-4306-9AFB-FAE72C0EE37E}"/>
    <cellStyle name="Comma 2 2 2 2 2 2 2" xfId="214" xr:uid="{F383F7CB-7BDF-43CB-8588-3A4F9AA3FF85}"/>
    <cellStyle name="Comma 2 2 2 2 2 2 2 2" xfId="2790" xr:uid="{6E77A01B-2685-4319-8EAD-3B3A12A0A91C}"/>
    <cellStyle name="Comma 2 2 2 2 2 2 2 2 2" xfId="5422" xr:uid="{B50501AB-C1EE-406C-8286-0285E4474EDA}"/>
    <cellStyle name="Comma 2 2 2 2 2 2 2 2 2 2" xfId="15956" xr:uid="{E4C066FE-F4FC-48EB-9CE4-1C778F40087C}"/>
    <cellStyle name="Comma 2 2 2 2 2 2 2 2 2 2 2" xfId="36978" xr:uid="{927D6BEB-9680-4B99-828D-44D7CD1D15F7}"/>
    <cellStyle name="Comma 2 2 2 2 2 2 2 2 2 2 3" xfId="58002" xr:uid="{97989B21-2ABA-416B-889C-632B50D562E0}"/>
    <cellStyle name="Comma 2 2 2 2 2 2 2 2 2 3" xfId="26468" xr:uid="{EE5D6D3B-E01B-4426-B4A0-05B8D3A64595}"/>
    <cellStyle name="Comma 2 2 2 2 2 2 2 2 2 4" xfId="47492" xr:uid="{0A944BD3-17B6-4F74-B66A-A0D0184B54BB}"/>
    <cellStyle name="Comma 2 2 2 2 2 2 2 2 3" xfId="8050" xr:uid="{FD4642C9-7718-42FE-87B5-9867DFBFC3B9}"/>
    <cellStyle name="Comma 2 2 2 2 2 2 2 2 3 2" xfId="18584" xr:uid="{CDD75E27-0E2A-40F9-A5A4-C99133EC6D30}"/>
    <cellStyle name="Comma 2 2 2 2 2 2 2 2 3 2 2" xfId="39606" xr:uid="{C71D5F8F-5276-4557-9C0E-4500EE957091}"/>
    <cellStyle name="Comma 2 2 2 2 2 2 2 2 3 2 3" xfId="60630" xr:uid="{0CE6FE12-2505-4DCC-B276-6485D69B02DB}"/>
    <cellStyle name="Comma 2 2 2 2 2 2 2 2 3 3" xfId="29096" xr:uid="{6E3E46B9-8DFD-449F-8992-4A713DA4CE02}"/>
    <cellStyle name="Comma 2 2 2 2 2 2 2 2 3 4" xfId="50120" xr:uid="{419918F7-DEDB-409F-B691-AA3551B1FC59}"/>
    <cellStyle name="Comma 2 2 2 2 2 2 2 2 4" xfId="10677" xr:uid="{88AA1EF6-81CD-4976-A36E-924E2266F0FB}"/>
    <cellStyle name="Comma 2 2 2 2 2 2 2 2 4 2" xfId="21211" xr:uid="{3B3AEB85-0D27-4AD4-9D1D-1ABC125D603A}"/>
    <cellStyle name="Comma 2 2 2 2 2 2 2 2 4 2 2" xfId="42233" xr:uid="{EA1C0D52-F43E-4FD2-874C-E7CAED9346C8}"/>
    <cellStyle name="Comma 2 2 2 2 2 2 2 2 4 2 3" xfId="63257" xr:uid="{AC649DB0-20AF-4325-B5B6-77436158C8D0}"/>
    <cellStyle name="Comma 2 2 2 2 2 2 2 2 4 3" xfId="31723" xr:uid="{DACA4EBF-9476-4D8E-A413-531D1D59A3F6}"/>
    <cellStyle name="Comma 2 2 2 2 2 2 2 2 4 4" xfId="52747" xr:uid="{9F297AD9-B831-4D5E-BC57-202D2CBE81CD}"/>
    <cellStyle name="Comma 2 2 2 2 2 2 2 2 5" xfId="13329" xr:uid="{7D5D8CFE-727A-468A-8C75-BD729F9F22DF}"/>
    <cellStyle name="Comma 2 2 2 2 2 2 2 2 5 2" xfId="34351" xr:uid="{F70A5C17-81E5-4E9A-A7C7-70761FA469B1}"/>
    <cellStyle name="Comma 2 2 2 2 2 2 2 2 5 3" xfId="55375" xr:uid="{B3F935A6-1166-442B-8287-4137D37FAD84}"/>
    <cellStyle name="Comma 2 2 2 2 2 2 2 2 6" xfId="23840" xr:uid="{6D6C08C2-DEC3-4C36-B6BE-F0B8676AFA39}"/>
    <cellStyle name="Comma 2 2 2 2 2 2 2 2 7" xfId="44865" xr:uid="{8A690493-D7FB-47D2-91F5-1530D5CB934C}"/>
    <cellStyle name="Comma 2 2 2 2 2 2 2 3" xfId="270" xr:uid="{A3C5408D-4E2B-4B3C-9131-0718800CE36D}"/>
    <cellStyle name="Comma 2 2 2 2 2 2 2 3 2" xfId="2948" xr:uid="{EAD49935-5324-4C79-9FD3-D9725ADAE26D}"/>
    <cellStyle name="Comma 2 2 2 2 2 2 2 3 2 2" xfId="13482" xr:uid="{80F7AC0E-FDA0-4DA8-BCB4-581199630209}"/>
    <cellStyle name="Comma 2 2 2 2 2 2 2 3 2 2 2" xfId="34504" xr:uid="{1A84F707-2773-4A5F-B05C-E78740380321}"/>
    <cellStyle name="Comma 2 2 2 2 2 2 2 3 2 2 3" xfId="55528" xr:uid="{8F30CAA9-137C-40C2-AEBA-789368EA67E8}"/>
    <cellStyle name="Comma 2 2 2 2 2 2 2 3 2 3" xfId="23994" xr:uid="{F405D7BC-2747-41B7-AE53-A4FA55DF3B0B}"/>
    <cellStyle name="Comma 2 2 2 2 2 2 2 3 2 4" xfId="45018" xr:uid="{A4E88EDE-66F0-4BE5-9C81-35D994A0DEC5}"/>
    <cellStyle name="Comma 2 2 2 2 2 2 2 3 3" xfId="5576" xr:uid="{451C690C-693D-48E1-BF00-22909348D9E3}"/>
    <cellStyle name="Comma 2 2 2 2 2 2 2 3 3 2" xfId="16110" xr:uid="{E15C75AA-6D94-4400-B567-6E4C98226E59}"/>
    <cellStyle name="Comma 2 2 2 2 2 2 2 3 3 2 2" xfId="37132" xr:uid="{C567D632-E46C-4EA1-92FE-F47D039D9128}"/>
    <cellStyle name="Comma 2 2 2 2 2 2 2 3 3 2 3" xfId="58156" xr:uid="{1867494C-EE95-4D92-B5B1-FCB414DF44E8}"/>
    <cellStyle name="Comma 2 2 2 2 2 2 2 3 3 3" xfId="26622" xr:uid="{1ACA7564-5048-4989-87A6-F8433AFE4835}"/>
    <cellStyle name="Comma 2 2 2 2 2 2 2 3 3 4" xfId="47646" xr:uid="{786D437B-4C99-4DB5-B31C-8EC7C6F27EE8}"/>
    <cellStyle name="Comma 2 2 2 2 2 2 2 3 4" xfId="8203" xr:uid="{C522604C-73B6-4107-B793-B9ED3E3E960C}"/>
    <cellStyle name="Comma 2 2 2 2 2 2 2 3 4 2" xfId="18737" xr:uid="{2283217D-30F7-4A9B-8E63-D11470D9F034}"/>
    <cellStyle name="Comma 2 2 2 2 2 2 2 3 4 2 2" xfId="39759" xr:uid="{96FBCF90-C560-4DAD-B094-8824F4AA3E68}"/>
    <cellStyle name="Comma 2 2 2 2 2 2 2 3 4 2 3" xfId="60783" xr:uid="{81FC2973-424A-4EFF-9D7F-11ECDF7605B7}"/>
    <cellStyle name="Comma 2 2 2 2 2 2 2 3 4 3" xfId="29249" xr:uid="{5CC8CDED-AD50-4213-BE2D-1C937098892A}"/>
    <cellStyle name="Comma 2 2 2 2 2 2 2 3 4 4" xfId="50273" xr:uid="{7A043339-9B71-4995-8598-5F8608BC4A5B}"/>
    <cellStyle name="Comma 2 2 2 2 2 2 2 3 5" xfId="10855" xr:uid="{E21F00CE-2FDC-4611-B4CC-8DC0284ACFBF}"/>
    <cellStyle name="Comma 2 2 2 2 2 2 2 3 5 2" xfId="31877" xr:uid="{94EB923E-1B09-4FD4-85CE-CC81344676B1}"/>
    <cellStyle name="Comma 2 2 2 2 2 2 2 3 5 3" xfId="52901" xr:uid="{86063129-D999-4309-BA6F-5165E6A2D214}"/>
    <cellStyle name="Comma 2 2 2 2 2 2 2 3 6" xfId="21366" xr:uid="{4CC953F4-4012-439D-8922-C6CE014FDEB0}"/>
    <cellStyle name="Comma 2 2 2 2 2 2 2 3 7" xfId="42391" xr:uid="{3158C462-8474-47FD-B456-05E0B21E2D57}"/>
    <cellStyle name="Comma 2 2 2 2 2 2 2 4" xfId="2903" xr:uid="{D49C55C0-CFA5-4AEA-8731-594981EE81F3}"/>
    <cellStyle name="Comma 2 2 2 2 2 2 2 4 2" xfId="13437" xr:uid="{AB6EBF89-E8A8-429F-8564-74807DCBCD7A}"/>
    <cellStyle name="Comma 2 2 2 2 2 2 2 4 2 2" xfId="34459" xr:uid="{56FE83D3-D2C6-48BF-9DF1-FCF8C8B2DCC1}"/>
    <cellStyle name="Comma 2 2 2 2 2 2 2 4 2 3" xfId="55483" xr:uid="{1D0FC0E6-0B67-4918-A594-32C00014419C}"/>
    <cellStyle name="Comma 2 2 2 2 2 2 2 4 3" xfId="23949" xr:uid="{6392A3E6-3974-4E8B-AA32-F0E2CF0408A8}"/>
    <cellStyle name="Comma 2 2 2 2 2 2 2 4 4" xfId="44973" xr:uid="{88F52DDF-36FA-45FE-BBB6-E0234765CBBD}"/>
    <cellStyle name="Comma 2 2 2 2 2 2 2 5" xfId="5531" xr:uid="{A4E24F45-A824-4D09-9C76-2DAFC286AD9C}"/>
    <cellStyle name="Comma 2 2 2 2 2 2 2 5 2" xfId="16065" xr:uid="{35AE07D1-A16B-45F5-9E9F-210597CC3C0A}"/>
    <cellStyle name="Comma 2 2 2 2 2 2 2 5 2 2" xfId="37087" xr:uid="{BF29CC5E-29EA-4DC1-BDDD-9AD00FFBC78B}"/>
    <cellStyle name="Comma 2 2 2 2 2 2 2 5 2 3" xfId="58111" xr:uid="{2725EB54-9B56-4A0A-B2C6-1A6BFC4EC142}"/>
    <cellStyle name="Comma 2 2 2 2 2 2 2 5 3" xfId="26577" xr:uid="{98E82D23-DE2A-4798-B411-729449122035}"/>
    <cellStyle name="Comma 2 2 2 2 2 2 2 5 4" xfId="47601" xr:uid="{9A3D32D3-D4E4-4818-A5F9-A2E58BC6F591}"/>
    <cellStyle name="Comma 2 2 2 2 2 2 2 6" xfId="8158" xr:uid="{429FF6AA-C4AC-451A-9BFE-EAD0DCEF617A}"/>
    <cellStyle name="Comma 2 2 2 2 2 2 2 6 2" xfId="18692" xr:uid="{30577FCF-5318-4669-877C-CEB66B3F79F2}"/>
    <cellStyle name="Comma 2 2 2 2 2 2 2 6 2 2" xfId="39714" xr:uid="{672130A4-DF73-49B7-8692-BAC7FC0A1F10}"/>
    <cellStyle name="Comma 2 2 2 2 2 2 2 6 2 3" xfId="60738" xr:uid="{71DCAC4D-575C-4CDD-92FA-E92A7FAF98B1}"/>
    <cellStyle name="Comma 2 2 2 2 2 2 2 6 3" xfId="29204" xr:uid="{659CEAA6-CF37-42AE-8AEA-EB210290E6AA}"/>
    <cellStyle name="Comma 2 2 2 2 2 2 2 6 4" xfId="50228" xr:uid="{980EE20A-68FC-497B-BBA0-D83E0AC78544}"/>
    <cellStyle name="Comma 2 2 2 2 2 2 2 7" xfId="10810" xr:uid="{14C23718-E2DC-4748-9D77-8853FF9A3D50}"/>
    <cellStyle name="Comma 2 2 2 2 2 2 2 7 2" xfId="31832" xr:uid="{CC113028-F0FD-4DE2-AC37-D23422E7F85F}"/>
    <cellStyle name="Comma 2 2 2 2 2 2 2 7 3" xfId="52856" xr:uid="{EB53747C-C8D7-467B-AC8F-1312D8BF4E20}"/>
    <cellStyle name="Comma 2 2 2 2 2 2 2 8" xfId="21321" xr:uid="{AB12E748-20D7-4829-87FB-525CFE76D509}"/>
    <cellStyle name="Comma 2 2 2 2 2 2 2 9" xfId="42346" xr:uid="{D1C59C1A-FECA-4665-ADE2-60B9FC080B24}"/>
    <cellStyle name="Comma 2 2 2 2 2 2 3" xfId="2677" xr:uid="{DF2216FA-ACD0-4751-9E57-2611B49EC971}"/>
    <cellStyle name="Comma 2 2 2 2 2 2 3 2" xfId="5314" xr:uid="{A9F309B9-C3F4-4D2E-BF3C-D3D3D2A14885}"/>
    <cellStyle name="Comma 2 2 2 2 2 2 3 2 2" xfId="15848" xr:uid="{FB5A38CD-DFF4-445C-A25F-05926755F747}"/>
    <cellStyle name="Comma 2 2 2 2 2 2 3 2 2 2" xfId="36870" xr:uid="{E22BF1F9-7DF9-45F4-8C83-ABE44F6776C5}"/>
    <cellStyle name="Comma 2 2 2 2 2 2 3 2 2 3" xfId="57894" xr:uid="{AB9FB124-69F5-4C68-AD16-1228DFC38B14}"/>
    <cellStyle name="Comma 2 2 2 2 2 2 3 2 3" xfId="26360" xr:uid="{4B48D1E3-EE51-455C-A2D8-87FA5647A835}"/>
    <cellStyle name="Comma 2 2 2 2 2 2 3 2 4" xfId="47384" xr:uid="{5BB24CC9-AF44-4BEA-B7F0-67C044693780}"/>
    <cellStyle name="Comma 2 2 2 2 2 2 3 3" xfId="7942" xr:uid="{F2044084-6B60-48A5-BD6E-BA0150D16318}"/>
    <cellStyle name="Comma 2 2 2 2 2 2 3 3 2" xfId="18476" xr:uid="{2C2CBFC6-AA29-4481-9BA0-9049BDE2F26F}"/>
    <cellStyle name="Comma 2 2 2 2 2 2 3 3 2 2" xfId="39498" xr:uid="{F4A7CFCB-E88D-4EB6-98B7-2D62A39F5101}"/>
    <cellStyle name="Comma 2 2 2 2 2 2 3 3 2 3" xfId="60522" xr:uid="{3B60E64F-29FF-4CE2-B7F0-9DA6526545DB}"/>
    <cellStyle name="Comma 2 2 2 2 2 2 3 3 3" xfId="28988" xr:uid="{32B37DA5-5851-4D1C-A40E-4446659A3B57}"/>
    <cellStyle name="Comma 2 2 2 2 2 2 3 3 4" xfId="50012" xr:uid="{0824069B-F792-48F1-90D9-2D85168DD21E}"/>
    <cellStyle name="Comma 2 2 2 2 2 2 3 4" xfId="10569" xr:uid="{4609BD85-53F8-429C-BA2A-C432DFD2977E}"/>
    <cellStyle name="Comma 2 2 2 2 2 2 3 4 2" xfId="21103" xr:uid="{17825CA2-C261-4AFA-8324-3B431E574225}"/>
    <cellStyle name="Comma 2 2 2 2 2 2 3 4 2 2" xfId="42125" xr:uid="{A6CD89B5-374E-4F15-8B31-E8570891224B}"/>
    <cellStyle name="Comma 2 2 2 2 2 2 3 4 2 3" xfId="63149" xr:uid="{5AE1AF09-705A-48E7-8286-67A50CE91298}"/>
    <cellStyle name="Comma 2 2 2 2 2 2 3 4 3" xfId="31615" xr:uid="{8823C453-8BE3-4E37-B4D0-8F38C3B55F7C}"/>
    <cellStyle name="Comma 2 2 2 2 2 2 3 4 4" xfId="52639" xr:uid="{91190EF6-941F-4F98-9CFB-53AE8616A9E5}"/>
    <cellStyle name="Comma 2 2 2 2 2 2 3 5" xfId="13221" xr:uid="{4E19A68C-3283-4B31-9F3A-D9AC28305009}"/>
    <cellStyle name="Comma 2 2 2 2 2 2 3 5 2" xfId="34243" xr:uid="{5D78358B-6D47-44B5-8D72-7CA1E72E68E4}"/>
    <cellStyle name="Comma 2 2 2 2 2 2 3 5 3" xfId="55267" xr:uid="{E2D599C6-A10C-4A79-9F40-0199CE3A30AA}"/>
    <cellStyle name="Comma 2 2 2 2 2 2 3 6" xfId="23732" xr:uid="{F513CE55-FDFD-4CA5-992C-E7622C822031}"/>
    <cellStyle name="Comma 2 2 2 2 2 2 3 7" xfId="44757" xr:uid="{67B77D23-1F48-4A9B-AB97-FA530C19F707}"/>
    <cellStyle name="Comma 2 2 2 2 2 2 4" xfId="2736" xr:uid="{063CDFDA-A3C3-46A9-BE06-9A064B117A91}"/>
    <cellStyle name="Comma 2 2 2 2 2 2 4 2" xfId="5368" xr:uid="{41F47773-F389-4838-8BA5-1414A2C15ACF}"/>
    <cellStyle name="Comma 2 2 2 2 2 2 4 2 2" xfId="15902" xr:uid="{CFBB2404-EE96-4904-9B5A-FFD8A590916E}"/>
    <cellStyle name="Comma 2 2 2 2 2 2 4 2 2 2" xfId="36924" xr:uid="{0C21264E-63CA-4BE4-BA63-406CD2400DE0}"/>
    <cellStyle name="Comma 2 2 2 2 2 2 4 2 2 3" xfId="57948" xr:uid="{F5581B66-580C-4D83-AA95-ECAB28F83D19}"/>
    <cellStyle name="Comma 2 2 2 2 2 2 4 2 3" xfId="26414" xr:uid="{9222BDCB-B08D-4A06-9E31-A25EDE0F2E22}"/>
    <cellStyle name="Comma 2 2 2 2 2 2 4 2 4" xfId="47438" xr:uid="{F0B93D14-07B7-4239-9807-B55E160818BE}"/>
    <cellStyle name="Comma 2 2 2 2 2 2 4 3" xfId="7996" xr:uid="{B487801B-9561-4983-90A7-0C7961374741}"/>
    <cellStyle name="Comma 2 2 2 2 2 2 4 3 2" xfId="18530" xr:uid="{320F018C-C53C-4422-AE5B-71FC9449DCBD}"/>
    <cellStyle name="Comma 2 2 2 2 2 2 4 3 2 2" xfId="39552" xr:uid="{74208920-73F0-43D5-BCF0-B74411950389}"/>
    <cellStyle name="Comma 2 2 2 2 2 2 4 3 2 3" xfId="60576" xr:uid="{7CC4241B-90D7-450E-97D6-F57D39AEF47D}"/>
    <cellStyle name="Comma 2 2 2 2 2 2 4 3 3" xfId="29042" xr:uid="{6F585291-61B1-4419-B6AD-2ACDF1F9F506}"/>
    <cellStyle name="Comma 2 2 2 2 2 2 4 3 4" xfId="50066" xr:uid="{1A02642A-FBBD-4272-9D93-E3EA8E7C62FB}"/>
    <cellStyle name="Comma 2 2 2 2 2 2 4 4" xfId="10623" xr:uid="{0793BDD7-E2A7-4BD9-8E37-D886E4C8275A}"/>
    <cellStyle name="Comma 2 2 2 2 2 2 4 4 2" xfId="21157" xr:uid="{5B18E492-CBA2-4596-92FD-CD546081FED9}"/>
    <cellStyle name="Comma 2 2 2 2 2 2 4 4 2 2" xfId="42179" xr:uid="{67CD1957-3EA6-498D-8C93-629DBDCD439F}"/>
    <cellStyle name="Comma 2 2 2 2 2 2 4 4 2 3" xfId="63203" xr:uid="{8CFF16A8-F255-48B0-AF86-1D72887457BF}"/>
    <cellStyle name="Comma 2 2 2 2 2 2 4 4 3" xfId="31669" xr:uid="{FDD11731-5AB9-471B-B3B6-B0A03E5E8E37}"/>
    <cellStyle name="Comma 2 2 2 2 2 2 4 4 4" xfId="52693" xr:uid="{C53391F3-C827-45FE-9702-2933D1FD7409}"/>
    <cellStyle name="Comma 2 2 2 2 2 2 4 5" xfId="13275" xr:uid="{0175BB9B-87C6-4937-9F19-9F2C19F5737F}"/>
    <cellStyle name="Comma 2 2 2 2 2 2 4 5 2" xfId="34297" xr:uid="{C3165294-44AD-45C5-A60C-D10CF86B0DEA}"/>
    <cellStyle name="Comma 2 2 2 2 2 2 4 5 3" xfId="55321" xr:uid="{EA32A330-DCC5-4CA1-9292-ADC2C07AA40C}"/>
    <cellStyle name="Comma 2 2 2 2 2 2 4 6" xfId="23786" xr:uid="{090D96C4-ACFA-4A6B-8A87-6682F97DCB73}"/>
    <cellStyle name="Comma 2 2 2 2 2 2 4 7" xfId="44811" xr:uid="{74FC853C-BD6C-488C-81B1-FF7A3C5868AF}"/>
    <cellStyle name="Comma 2 2 2 2 2 2 5" xfId="269" xr:uid="{7905BF28-72C7-4467-8726-9E7EC3AAACE7}"/>
    <cellStyle name="Comma 2 2 2 2 2 2 5 2" xfId="2947" xr:uid="{35BCE13E-B954-4B0B-9C09-239B41B5E06A}"/>
    <cellStyle name="Comma 2 2 2 2 2 2 5 2 2" xfId="13481" xr:uid="{1ED80FA8-AD85-480A-9CFE-8D90DD296E4C}"/>
    <cellStyle name="Comma 2 2 2 2 2 2 5 2 2 2" xfId="34503" xr:uid="{0A495533-A92B-4A1F-BEF1-63C22F5EF55A}"/>
    <cellStyle name="Comma 2 2 2 2 2 2 5 2 2 3" xfId="55527" xr:uid="{58C77F6A-A384-4C63-81B2-34EBC5121776}"/>
    <cellStyle name="Comma 2 2 2 2 2 2 5 2 3" xfId="23993" xr:uid="{79FB3689-C2A3-4837-923F-4D3DEF3490EA}"/>
    <cellStyle name="Comma 2 2 2 2 2 2 5 2 4" xfId="45017" xr:uid="{1F0758DA-FB04-4332-92EC-0EC93C79C390}"/>
    <cellStyle name="Comma 2 2 2 2 2 2 5 3" xfId="5575" xr:uid="{76CCE220-7F8F-4AD5-BF24-C1FE3BE74C55}"/>
    <cellStyle name="Comma 2 2 2 2 2 2 5 3 2" xfId="16109" xr:uid="{DE9ACCCB-BBAA-4D7D-AAF7-A0536128E376}"/>
    <cellStyle name="Comma 2 2 2 2 2 2 5 3 2 2" xfId="37131" xr:uid="{D23CB044-67FA-42EB-BF23-65B4D1C03639}"/>
    <cellStyle name="Comma 2 2 2 2 2 2 5 3 2 3" xfId="58155" xr:uid="{4E7864A8-106F-45BE-A318-AB22BF01A284}"/>
    <cellStyle name="Comma 2 2 2 2 2 2 5 3 3" xfId="26621" xr:uid="{BAE6ECD8-A1C5-4F6F-AE94-B76CEAB03906}"/>
    <cellStyle name="Comma 2 2 2 2 2 2 5 3 4" xfId="47645" xr:uid="{A5F8BE4B-0F0A-461E-A374-C729C3EA08F2}"/>
    <cellStyle name="Comma 2 2 2 2 2 2 5 4" xfId="8202" xr:uid="{7529BA80-01B2-4818-B3CC-F253A56CC9C8}"/>
    <cellStyle name="Comma 2 2 2 2 2 2 5 4 2" xfId="18736" xr:uid="{2FCC95CE-5260-4880-ABB6-68DAEA230ED7}"/>
    <cellStyle name="Comma 2 2 2 2 2 2 5 4 2 2" xfId="39758" xr:uid="{B8CC6526-645F-49F7-9F7B-F753FDB01016}"/>
    <cellStyle name="Comma 2 2 2 2 2 2 5 4 2 3" xfId="60782" xr:uid="{752DA183-50E3-495A-86F1-3F21F8F9B042}"/>
    <cellStyle name="Comma 2 2 2 2 2 2 5 4 3" xfId="29248" xr:uid="{5DC128C0-DFBC-42B5-AF0F-0270C03C36AC}"/>
    <cellStyle name="Comma 2 2 2 2 2 2 5 4 4" xfId="50272" xr:uid="{8976ED65-C3B2-4634-B291-8FCE198F03B9}"/>
    <cellStyle name="Comma 2 2 2 2 2 2 5 5" xfId="10854" xr:uid="{467D3AC7-F2E1-441C-A743-F2E3D1BA6ABA}"/>
    <cellStyle name="Comma 2 2 2 2 2 2 5 5 2" xfId="31876" xr:uid="{11DD44B7-C938-41E2-B6AD-E77B5A2F4CFA}"/>
    <cellStyle name="Comma 2 2 2 2 2 2 5 5 3" xfId="52900" xr:uid="{431E9DF7-A9A8-4D3C-8D7A-1DC9CFFAF6C5}"/>
    <cellStyle name="Comma 2 2 2 2 2 2 5 6" xfId="21365" xr:uid="{2FAF9DAB-B91F-42ED-A972-05F812C9E046}"/>
    <cellStyle name="Comma 2 2 2 2 2 2 5 7" xfId="42390" xr:uid="{C8ECAFB1-BC9E-40D4-A978-122E39F7588B}"/>
    <cellStyle name="Comma 2 2 2 2 2 2 6" xfId="2849" xr:uid="{63B65257-2576-4ADA-99AF-A773A40CFA5C}"/>
    <cellStyle name="Comma 2 2 2 2 2 2 6 2" xfId="13383" xr:uid="{9C79651F-BADC-4EBD-9B52-7051749FE45D}"/>
    <cellStyle name="Comma 2 2 2 2 2 2 6 2 2" xfId="34405" xr:uid="{D209E5B6-CE8E-47D9-89A5-3CA4311CACAC}"/>
    <cellStyle name="Comma 2 2 2 2 2 2 6 2 3" xfId="55429" xr:uid="{18040F5D-3431-4E5B-8FFB-1AFA6A8E11E3}"/>
    <cellStyle name="Comma 2 2 2 2 2 2 6 3" xfId="23895" xr:uid="{BD0B57A5-5F93-4DAB-A1EF-67DA1B60EBF0}"/>
    <cellStyle name="Comma 2 2 2 2 2 2 6 4" xfId="44919" xr:uid="{A62640A7-3B63-49D7-B3B6-EA189EF5347F}"/>
    <cellStyle name="Comma 2 2 2 2 2 2 7" xfId="5477" xr:uid="{BE2C279B-618F-401E-AE91-BCD0797ACF93}"/>
    <cellStyle name="Comma 2 2 2 2 2 2 7 2" xfId="16011" xr:uid="{7E691F37-6ABC-4F33-9E5E-B7CBB6DD1841}"/>
    <cellStyle name="Comma 2 2 2 2 2 2 7 2 2" xfId="37033" xr:uid="{232DAE9F-7360-4208-8491-9AFF772A251A}"/>
    <cellStyle name="Comma 2 2 2 2 2 2 7 2 3" xfId="58057" xr:uid="{74F82A7D-EA7B-49BE-B3DB-9C76B6FA0975}"/>
    <cellStyle name="Comma 2 2 2 2 2 2 7 3" xfId="26523" xr:uid="{F226E326-A604-40B6-A140-7C20E3E7776D}"/>
    <cellStyle name="Comma 2 2 2 2 2 2 7 4" xfId="47547" xr:uid="{610289FC-9000-4CFC-87F4-3CD56FBA17EC}"/>
    <cellStyle name="Comma 2 2 2 2 2 2 8" xfId="8104" xr:uid="{558CD2F4-C634-48E6-A127-BD461431E1B3}"/>
    <cellStyle name="Comma 2 2 2 2 2 2 8 2" xfId="18638" xr:uid="{6F06450E-2F57-4E70-9A25-7B44A4F0F4A8}"/>
    <cellStyle name="Comma 2 2 2 2 2 2 8 2 2" xfId="39660" xr:uid="{095DE790-8F7D-452E-92BC-791B124EE645}"/>
    <cellStyle name="Comma 2 2 2 2 2 2 8 2 3" xfId="60684" xr:uid="{01F43146-9E70-425C-A35E-0E394E423498}"/>
    <cellStyle name="Comma 2 2 2 2 2 2 8 3" xfId="29150" xr:uid="{E33459BA-060C-481D-8EDA-1D72A9B501E7}"/>
    <cellStyle name="Comma 2 2 2 2 2 2 8 4" xfId="50174" xr:uid="{6F0E8B05-8D58-495C-8FF1-E1EC14F54942}"/>
    <cellStyle name="Comma 2 2 2 2 2 2 9" xfId="10756" xr:uid="{09B39553-019B-4FBD-8C6C-87E59F5628C3}"/>
    <cellStyle name="Comma 2 2 2 2 2 2 9 2" xfId="31778" xr:uid="{EB93EF27-3E6B-4325-ADE9-5480EB1C1676}"/>
    <cellStyle name="Comma 2 2 2 2 2 2 9 3" xfId="52802" xr:uid="{2A6CEA24-6135-488F-9573-414D9C349365}"/>
    <cellStyle name="Comma 2 2 2 2 2 3" xfId="187" xr:uid="{59FB6AB4-DA8D-40F3-9355-2BBEA57192BE}"/>
    <cellStyle name="Comma 2 2 2 2 2 3 2" xfId="2763" xr:uid="{240442D4-5B89-44D0-BD1E-0A3322769E4D}"/>
    <cellStyle name="Comma 2 2 2 2 2 3 2 2" xfId="5395" xr:uid="{A19C1328-8424-40DB-9811-3803FBD72A45}"/>
    <cellStyle name="Comma 2 2 2 2 2 3 2 2 2" xfId="15929" xr:uid="{442A7B62-A63B-40C9-8E38-0B09EF3B7768}"/>
    <cellStyle name="Comma 2 2 2 2 2 3 2 2 2 2" xfId="36951" xr:uid="{0A4812A9-30EE-49D3-BC9E-ECF05C8DDD67}"/>
    <cellStyle name="Comma 2 2 2 2 2 3 2 2 2 3" xfId="57975" xr:uid="{A442431B-FA61-4558-90A8-DDC2A50E4933}"/>
    <cellStyle name="Comma 2 2 2 2 2 3 2 2 3" xfId="26441" xr:uid="{18544DB5-5253-49C7-8056-5B35584D0EDA}"/>
    <cellStyle name="Comma 2 2 2 2 2 3 2 2 4" xfId="47465" xr:uid="{BE7DBE62-C9CB-47F9-AFD0-6A120F73969C}"/>
    <cellStyle name="Comma 2 2 2 2 2 3 2 3" xfId="8023" xr:uid="{AA45866A-84AC-45B9-97F7-0DD072C7BE92}"/>
    <cellStyle name="Comma 2 2 2 2 2 3 2 3 2" xfId="18557" xr:uid="{663627A1-0694-4516-85CA-46EDB47E8838}"/>
    <cellStyle name="Comma 2 2 2 2 2 3 2 3 2 2" xfId="39579" xr:uid="{4A209155-FE92-48C1-8D7F-65852F8E993C}"/>
    <cellStyle name="Comma 2 2 2 2 2 3 2 3 2 3" xfId="60603" xr:uid="{8B23325E-1A8C-4B68-9C66-B73862A080BB}"/>
    <cellStyle name="Comma 2 2 2 2 2 3 2 3 3" xfId="29069" xr:uid="{23DAF09A-4497-4BF7-9AFB-46ADF560BD25}"/>
    <cellStyle name="Comma 2 2 2 2 2 3 2 3 4" xfId="50093" xr:uid="{383D1882-A9B0-4C47-920C-F566C8C6A841}"/>
    <cellStyle name="Comma 2 2 2 2 2 3 2 4" xfId="10650" xr:uid="{4AF341B0-DE45-4033-A8CC-028AB51FCAFA}"/>
    <cellStyle name="Comma 2 2 2 2 2 3 2 4 2" xfId="21184" xr:uid="{B37F922D-16FE-42CB-A594-B6AD149406CB}"/>
    <cellStyle name="Comma 2 2 2 2 2 3 2 4 2 2" xfId="42206" xr:uid="{1B260FAC-FD58-4C5D-B095-9A2A23743731}"/>
    <cellStyle name="Comma 2 2 2 2 2 3 2 4 2 3" xfId="63230" xr:uid="{689043E4-DDF4-4B5E-98AC-49EB77AB2D5A}"/>
    <cellStyle name="Comma 2 2 2 2 2 3 2 4 3" xfId="31696" xr:uid="{3B742C2C-C213-4A0D-BA05-1549BAE5D183}"/>
    <cellStyle name="Comma 2 2 2 2 2 3 2 4 4" xfId="52720" xr:uid="{D2B4026E-20EE-4ABC-9DAE-0528015D8506}"/>
    <cellStyle name="Comma 2 2 2 2 2 3 2 5" xfId="13302" xr:uid="{C849C87C-A8B3-46D2-87E8-73EAEA3A51A2}"/>
    <cellStyle name="Comma 2 2 2 2 2 3 2 5 2" xfId="34324" xr:uid="{8F337FC7-DEEA-4519-90A0-E6E7B6C97786}"/>
    <cellStyle name="Comma 2 2 2 2 2 3 2 5 3" xfId="55348" xr:uid="{0FF51133-40DB-4D62-AE9E-D82B51FB5DC0}"/>
    <cellStyle name="Comma 2 2 2 2 2 3 2 6" xfId="23813" xr:uid="{5A45B64A-29BF-47EB-9D52-3ECC3145D76F}"/>
    <cellStyle name="Comma 2 2 2 2 2 3 2 7" xfId="44838" xr:uid="{6618DE80-74CA-4D7B-B240-EED52EBA97AB}"/>
    <cellStyle name="Comma 2 2 2 2 2 3 3" xfId="271" xr:uid="{C7E3B6F7-5643-4487-9300-242DB9BBB3E3}"/>
    <cellStyle name="Comma 2 2 2 2 2 3 3 2" xfId="2949" xr:uid="{7FE5AFB2-3104-4B76-ADD1-D106C5E2BF2B}"/>
    <cellStyle name="Comma 2 2 2 2 2 3 3 2 2" xfId="13483" xr:uid="{EA597E8B-AA86-4DC9-AF35-C0F157671510}"/>
    <cellStyle name="Comma 2 2 2 2 2 3 3 2 2 2" xfId="34505" xr:uid="{13530F86-B2C1-4A47-A931-6920A49B6D8F}"/>
    <cellStyle name="Comma 2 2 2 2 2 3 3 2 2 3" xfId="55529" xr:uid="{C73B6FA8-DF73-4668-9636-1FC76AD8EB57}"/>
    <cellStyle name="Comma 2 2 2 2 2 3 3 2 3" xfId="23995" xr:uid="{9A6F7155-0631-456D-8B73-7A4F50E94D0A}"/>
    <cellStyle name="Comma 2 2 2 2 2 3 3 2 4" xfId="45019" xr:uid="{B064EB69-6700-4FE4-8472-F560DBF30CF6}"/>
    <cellStyle name="Comma 2 2 2 2 2 3 3 3" xfId="5577" xr:uid="{079BA94F-A412-4F40-A642-E81580DE5A6C}"/>
    <cellStyle name="Comma 2 2 2 2 2 3 3 3 2" xfId="16111" xr:uid="{CA0C8087-C586-419F-ABC9-31B5B03125CD}"/>
    <cellStyle name="Comma 2 2 2 2 2 3 3 3 2 2" xfId="37133" xr:uid="{3D62E623-D827-4D60-A7EB-6B495F8434FA}"/>
    <cellStyle name="Comma 2 2 2 2 2 3 3 3 2 3" xfId="58157" xr:uid="{5B587C6E-B463-4927-B85D-EC382D8BEA28}"/>
    <cellStyle name="Comma 2 2 2 2 2 3 3 3 3" xfId="26623" xr:uid="{302DB16F-3650-48DB-B2C2-6FDB14A513DE}"/>
    <cellStyle name="Comma 2 2 2 2 2 3 3 3 4" xfId="47647" xr:uid="{2790AD71-4E5A-4D61-8591-B45C08725ECC}"/>
    <cellStyle name="Comma 2 2 2 2 2 3 3 4" xfId="8204" xr:uid="{E0450445-CB3D-41FF-8DF4-A170FB289ACB}"/>
    <cellStyle name="Comma 2 2 2 2 2 3 3 4 2" xfId="18738" xr:uid="{C7962343-A111-4D6D-8FC9-FEF0CDFF0285}"/>
    <cellStyle name="Comma 2 2 2 2 2 3 3 4 2 2" xfId="39760" xr:uid="{B565D212-D956-410C-889B-740952F102B1}"/>
    <cellStyle name="Comma 2 2 2 2 2 3 3 4 2 3" xfId="60784" xr:uid="{2DD6D0D0-3A69-4D75-A22E-AB299DCBC826}"/>
    <cellStyle name="Comma 2 2 2 2 2 3 3 4 3" xfId="29250" xr:uid="{F984CC87-6EFF-4648-A027-B59D394811EB}"/>
    <cellStyle name="Comma 2 2 2 2 2 3 3 4 4" xfId="50274" xr:uid="{DB9904D5-6F68-4521-BD11-BB8E7DDBFA4D}"/>
    <cellStyle name="Comma 2 2 2 2 2 3 3 5" xfId="10856" xr:uid="{25E34A5D-5B7E-415A-A88F-41E02E961D4F}"/>
    <cellStyle name="Comma 2 2 2 2 2 3 3 5 2" xfId="31878" xr:uid="{5F149BC1-E5D2-46BA-816F-4E1B2B875818}"/>
    <cellStyle name="Comma 2 2 2 2 2 3 3 5 3" xfId="52902" xr:uid="{5648E16F-A17A-4A0B-B05B-3D0698D866C6}"/>
    <cellStyle name="Comma 2 2 2 2 2 3 3 6" xfId="21367" xr:uid="{6BD4FBEA-4B65-4320-8567-2895300F4269}"/>
    <cellStyle name="Comma 2 2 2 2 2 3 3 7" xfId="42392" xr:uid="{71620AA3-CDC3-449A-B791-F4EAF19ADCA9}"/>
    <cellStyle name="Comma 2 2 2 2 2 3 4" xfId="2876" xr:uid="{EB013193-C0BD-4D28-9E7B-FFEDEE123CC5}"/>
    <cellStyle name="Comma 2 2 2 2 2 3 4 2" xfId="13410" xr:uid="{630975DC-EB48-430A-A8CF-E7078861C7A9}"/>
    <cellStyle name="Comma 2 2 2 2 2 3 4 2 2" xfId="34432" xr:uid="{766B9ED0-93DC-4875-A785-D40A8DAB6DAB}"/>
    <cellStyle name="Comma 2 2 2 2 2 3 4 2 3" xfId="55456" xr:uid="{819AE246-5DA0-47D5-A048-8507AB39757A}"/>
    <cellStyle name="Comma 2 2 2 2 2 3 4 3" xfId="23922" xr:uid="{CE7560EA-069C-47C8-BEF2-BDEF098AE29F}"/>
    <cellStyle name="Comma 2 2 2 2 2 3 4 4" xfId="44946" xr:uid="{9CE86267-9394-4A11-8469-9B1B887400D1}"/>
    <cellStyle name="Comma 2 2 2 2 2 3 5" xfId="5504" xr:uid="{50FE67C1-C8FF-4DBD-8BE0-E9C9E7426484}"/>
    <cellStyle name="Comma 2 2 2 2 2 3 5 2" xfId="16038" xr:uid="{692C1F8B-08FD-4E90-8B01-BEE10B936933}"/>
    <cellStyle name="Comma 2 2 2 2 2 3 5 2 2" xfId="37060" xr:uid="{4046B629-2A04-43AB-A39F-C02DEB37B82B}"/>
    <cellStyle name="Comma 2 2 2 2 2 3 5 2 3" xfId="58084" xr:uid="{E6AC732B-405A-48AE-A1BE-93757CCB6998}"/>
    <cellStyle name="Comma 2 2 2 2 2 3 5 3" xfId="26550" xr:uid="{0988A742-DC41-495E-97AC-B8B21BCDF299}"/>
    <cellStyle name="Comma 2 2 2 2 2 3 5 4" xfId="47574" xr:uid="{A00F7CEB-F363-438B-ACEC-5079A226DBE2}"/>
    <cellStyle name="Comma 2 2 2 2 2 3 6" xfId="8131" xr:uid="{D2835D3B-B462-41A3-9E84-845C20E20861}"/>
    <cellStyle name="Comma 2 2 2 2 2 3 6 2" xfId="18665" xr:uid="{A4A4B825-1141-48F2-9F58-95A96DE93C4B}"/>
    <cellStyle name="Comma 2 2 2 2 2 3 6 2 2" xfId="39687" xr:uid="{638625E1-5942-4E80-9341-B1DA880A6094}"/>
    <cellStyle name="Comma 2 2 2 2 2 3 6 2 3" xfId="60711" xr:uid="{0936C868-86CF-4481-89C5-668148EF20A5}"/>
    <cellStyle name="Comma 2 2 2 2 2 3 6 3" xfId="29177" xr:uid="{C27807EB-AC7D-4798-8E9D-127010FB49D1}"/>
    <cellStyle name="Comma 2 2 2 2 2 3 6 4" xfId="50201" xr:uid="{2FFC60AF-8F1F-4024-AAEE-6C8CFBD1CB2F}"/>
    <cellStyle name="Comma 2 2 2 2 2 3 7" xfId="10783" xr:uid="{CA37D32C-2279-460B-A38D-C7E07033ADE4}"/>
    <cellStyle name="Comma 2 2 2 2 2 3 7 2" xfId="31805" xr:uid="{1C8CCFB8-2BD2-4943-9022-CA2D4B9D2AA9}"/>
    <cellStyle name="Comma 2 2 2 2 2 3 7 3" xfId="52829" xr:uid="{7CC0C715-EFA3-4BFB-83ED-BBFF52D9318F}"/>
    <cellStyle name="Comma 2 2 2 2 2 3 8" xfId="21294" xr:uid="{8B1DC4B7-668A-4F7C-9030-B6800F516243}"/>
    <cellStyle name="Comma 2 2 2 2 2 3 9" xfId="42319" xr:uid="{95264BDF-62B3-4F18-BBC2-09FA149A59C0}"/>
    <cellStyle name="Comma 2 2 2 2 2 4" xfId="272" xr:uid="{C5C9D3EB-DFD7-4E36-B6B4-BC925E7C00A7}"/>
    <cellStyle name="Comma 2 2 2 2 2 4 2" xfId="2950" xr:uid="{283EF532-37C2-4D55-8D0C-77ECA423248E}"/>
    <cellStyle name="Comma 2 2 2 2 2 4 2 2" xfId="13484" xr:uid="{5005D8A2-8390-42F8-B55B-5076B219570E}"/>
    <cellStyle name="Comma 2 2 2 2 2 4 2 2 2" xfId="34506" xr:uid="{7A0B374A-57F6-4CDF-8D89-1C1FCA8F3064}"/>
    <cellStyle name="Comma 2 2 2 2 2 4 2 2 3" xfId="55530" xr:uid="{F4A23637-2F05-4301-B57D-33E0A6199135}"/>
    <cellStyle name="Comma 2 2 2 2 2 4 2 3" xfId="23996" xr:uid="{85F2404E-8BBD-4BD1-BEDE-3647FB913CC9}"/>
    <cellStyle name="Comma 2 2 2 2 2 4 2 4" xfId="45020" xr:uid="{8DF81F62-7925-4CB2-8468-0EBF47EAFE29}"/>
    <cellStyle name="Comma 2 2 2 2 2 4 3" xfId="5578" xr:uid="{9E674DDF-C72E-4A2A-83D9-891ABE625082}"/>
    <cellStyle name="Comma 2 2 2 2 2 4 3 2" xfId="16112" xr:uid="{06BB088E-15DF-4455-8CC7-70382C29D733}"/>
    <cellStyle name="Comma 2 2 2 2 2 4 3 2 2" xfId="37134" xr:uid="{6D18CF44-1FFE-422B-B30F-5B925C6950CB}"/>
    <cellStyle name="Comma 2 2 2 2 2 4 3 2 3" xfId="58158" xr:uid="{208A980A-BFBF-449D-AF7E-9A70DADB14D8}"/>
    <cellStyle name="Comma 2 2 2 2 2 4 3 3" xfId="26624" xr:uid="{1BB3160B-FA9E-48EE-A268-6FF39C51BB86}"/>
    <cellStyle name="Comma 2 2 2 2 2 4 3 4" xfId="47648" xr:uid="{CCA1B9E2-1E36-458B-AB85-37F2AB72E1C9}"/>
    <cellStyle name="Comma 2 2 2 2 2 4 4" xfId="8205" xr:uid="{489D92D1-82F9-477B-A63B-105C4798C155}"/>
    <cellStyle name="Comma 2 2 2 2 2 4 4 2" xfId="18739" xr:uid="{7E6CEF29-08B4-4E30-BB4B-30EC2CE95AC0}"/>
    <cellStyle name="Comma 2 2 2 2 2 4 4 2 2" xfId="39761" xr:uid="{78E7953A-9C7F-4702-95A2-E32D7ECFD1BE}"/>
    <cellStyle name="Comma 2 2 2 2 2 4 4 2 3" xfId="60785" xr:uid="{53C3F29B-8754-4E43-8DED-303CA72EAF03}"/>
    <cellStyle name="Comma 2 2 2 2 2 4 4 3" xfId="29251" xr:uid="{D7F0D85E-9639-47AA-942F-940A8085D0F2}"/>
    <cellStyle name="Comma 2 2 2 2 2 4 4 4" xfId="50275" xr:uid="{03750415-D3A7-4078-9F32-57035A6C940F}"/>
    <cellStyle name="Comma 2 2 2 2 2 4 5" xfId="10857" xr:uid="{29872D55-1B43-4001-BFDB-9AEBBBA18261}"/>
    <cellStyle name="Comma 2 2 2 2 2 4 5 2" xfId="31879" xr:uid="{EF040C88-5544-4E47-BE34-B55031BF8188}"/>
    <cellStyle name="Comma 2 2 2 2 2 4 5 3" xfId="52903" xr:uid="{3F9604C4-C676-49DF-A6B6-606199639841}"/>
    <cellStyle name="Comma 2 2 2 2 2 4 6" xfId="21368" xr:uid="{3B56F811-5403-45C7-88DF-3838736D4C1F}"/>
    <cellStyle name="Comma 2 2 2 2 2 4 7" xfId="42393" xr:uid="{FF648D6C-7B74-44B4-A480-D6412A9D578A}"/>
    <cellStyle name="Comma 2 2 2 2 2 5" xfId="2649" xr:uid="{79781C01-4365-4374-9A53-7825B1EF5C0F}"/>
    <cellStyle name="Comma 2 2 2 2 2 5 2" xfId="5287" xr:uid="{7999B122-3F32-45BA-9F25-DAFB6402B7D1}"/>
    <cellStyle name="Comma 2 2 2 2 2 5 2 2" xfId="15821" xr:uid="{E7FD1338-4027-4E58-86EC-639645B8FA4E}"/>
    <cellStyle name="Comma 2 2 2 2 2 5 2 2 2" xfId="36843" xr:uid="{F4C26240-116D-4022-88BA-43B6A08BFABD}"/>
    <cellStyle name="Comma 2 2 2 2 2 5 2 2 3" xfId="57867" xr:uid="{35FA592C-1113-4588-9E44-85E82F339DCF}"/>
    <cellStyle name="Comma 2 2 2 2 2 5 2 3" xfId="26333" xr:uid="{B6790DB8-23A9-4F07-BBE3-41CAD6212216}"/>
    <cellStyle name="Comma 2 2 2 2 2 5 2 4" xfId="47357" xr:uid="{7C42E387-B35F-4D46-A70A-D5B632CC4697}"/>
    <cellStyle name="Comma 2 2 2 2 2 5 3" xfId="7915" xr:uid="{89021097-6E7C-4449-8D44-C4EE5902A47A}"/>
    <cellStyle name="Comma 2 2 2 2 2 5 3 2" xfId="18449" xr:uid="{E01C95B3-86E5-4103-84CA-EC7D3113612E}"/>
    <cellStyle name="Comma 2 2 2 2 2 5 3 2 2" xfId="39471" xr:uid="{8AE02CDD-22DF-4F9C-A144-FA800B3A1398}"/>
    <cellStyle name="Comma 2 2 2 2 2 5 3 2 3" xfId="60495" xr:uid="{BC177D6C-605A-458B-8525-73CFD91BF125}"/>
    <cellStyle name="Comma 2 2 2 2 2 5 3 3" xfId="28961" xr:uid="{AFD6C76D-B430-4728-8F8A-7E2F678414A7}"/>
    <cellStyle name="Comma 2 2 2 2 2 5 3 4" xfId="49985" xr:uid="{860B0ACD-6B03-4178-ADED-2F54F2ABBA82}"/>
    <cellStyle name="Comma 2 2 2 2 2 5 4" xfId="10542" xr:uid="{5A2CFDCE-AF17-4797-B1CA-65D33D47F834}"/>
    <cellStyle name="Comma 2 2 2 2 2 5 4 2" xfId="21076" xr:uid="{4A8F2A4A-9161-494A-A0AE-AC4C83ABE740}"/>
    <cellStyle name="Comma 2 2 2 2 2 5 4 2 2" xfId="42098" xr:uid="{72549FDA-E276-45D6-AFD6-764889829B57}"/>
    <cellStyle name="Comma 2 2 2 2 2 5 4 2 3" xfId="63122" xr:uid="{A630E197-B8DE-40DA-9158-7CF43A39C0EC}"/>
    <cellStyle name="Comma 2 2 2 2 2 5 4 3" xfId="31588" xr:uid="{0A8F0687-D7D0-44C0-9AA4-4C18E394F0B0}"/>
    <cellStyle name="Comma 2 2 2 2 2 5 4 4" xfId="52612" xr:uid="{E69930CB-D632-4F21-8783-18BE092C687D}"/>
    <cellStyle name="Comma 2 2 2 2 2 5 5" xfId="13194" xr:uid="{F5674C46-878F-45E7-9DDF-186DAA25B5F4}"/>
    <cellStyle name="Comma 2 2 2 2 2 5 5 2" xfId="34216" xr:uid="{223FEAAF-1E15-4D00-9025-F4C72F3F2621}"/>
    <cellStyle name="Comma 2 2 2 2 2 5 5 3" xfId="55240" xr:uid="{991800D5-C370-45B3-B93B-971261D41225}"/>
    <cellStyle name="Comma 2 2 2 2 2 5 6" xfId="23705" xr:uid="{0FD09995-2AAB-406D-A628-6031B9A76A78}"/>
    <cellStyle name="Comma 2 2 2 2 2 5 7" xfId="44730" xr:uid="{F84AD201-1276-42F0-A929-A22D050FDFC7}"/>
    <cellStyle name="Comma 2 2 2 2 2 6" xfId="2709" xr:uid="{65150AD0-A6DC-43CA-A220-C2A89F512A8C}"/>
    <cellStyle name="Comma 2 2 2 2 2 6 2" xfId="5341" xr:uid="{FA466245-43C5-4A13-9A23-F11114D7E39D}"/>
    <cellStyle name="Comma 2 2 2 2 2 6 2 2" xfId="15875" xr:uid="{13DB4B15-21F3-4A1F-B71F-95B45B85950D}"/>
    <cellStyle name="Comma 2 2 2 2 2 6 2 2 2" xfId="36897" xr:uid="{401A7149-E9B7-4999-B007-2900855AAA64}"/>
    <cellStyle name="Comma 2 2 2 2 2 6 2 2 3" xfId="57921" xr:uid="{1A9D5DF1-E1F3-487D-B53B-8B077FD6F1E1}"/>
    <cellStyle name="Comma 2 2 2 2 2 6 2 3" xfId="26387" xr:uid="{E9A99333-997D-4A45-9DFF-B79517AC705C}"/>
    <cellStyle name="Comma 2 2 2 2 2 6 2 4" xfId="47411" xr:uid="{30BC114E-4857-4293-9A3A-7FE7162B68F0}"/>
    <cellStyle name="Comma 2 2 2 2 2 6 3" xfId="7969" xr:uid="{FCCF2D93-E50D-4665-A92E-091A9308778A}"/>
    <cellStyle name="Comma 2 2 2 2 2 6 3 2" xfId="18503" xr:uid="{3123CE6E-BE84-4240-BF58-0DB9B5A92649}"/>
    <cellStyle name="Comma 2 2 2 2 2 6 3 2 2" xfId="39525" xr:uid="{9DBA6F7C-9839-4E13-A5E4-0E269A9E66B5}"/>
    <cellStyle name="Comma 2 2 2 2 2 6 3 2 3" xfId="60549" xr:uid="{9282BC36-DFD9-4F39-8AA5-66FEC57DE01E}"/>
    <cellStyle name="Comma 2 2 2 2 2 6 3 3" xfId="29015" xr:uid="{8D7EEEEA-2BDE-4F8F-B50A-7C50D2330180}"/>
    <cellStyle name="Comma 2 2 2 2 2 6 3 4" xfId="50039" xr:uid="{AE0521C6-DA53-4313-BA8A-D72A41502EBB}"/>
    <cellStyle name="Comma 2 2 2 2 2 6 4" xfId="10596" xr:uid="{55F0B086-8FCA-4B7B-9C54-B3C87380A1C8}"/>
    <cellStyle name="Comma 2 2 2 2 2 6 4 2" xfId="21130" xr:uid="{22F415A4-CD42-4545-94AF-CD14F3D7480C}"/>
    <cellStyle name="Comma 2 2 2 2 2 6 4 2 2" xfId="42152" xr:uid="{D46858A6-2553-4088-BF3A-3B407D2EF9A7}"/>
    <cellStyle name="Comma 2 2 2 2 2 6 4 2 3" xfId="63176" xr:uid="{24207D67-805D-483A-BF55-D906ED2CA28F}"/>
    <cellStyle name="Comma 2 2 2 2 2 6 4 3" xfId="31642" xr:uid="{E2067032-6B73-48D8-B7BD-2940CDB6934B}"/>
    <cellStyle name="Comma 2 2 2 2 2 6 4 4" xfId="52666" xr:uid="{C7DB0A0C-B024-4BF1-8B72-1567F3F9CE72}"/>
    <cellStyle name="Comma 2 2 2 2 2 6 5" xfId="13248" xr:uid="{4AECD6BB-8712-4FE8-B73E-945C68D01CD5}"/>
    <cellStyle name="Comma 2 2 2 2 2 6 5 2" xfId="34270" xr:uid="{FB805881-EBA0-4F35-894C-204FAA033F72}"/>
    <cellStyle name="Comma 2 2 2 2 2 6 5 3" xfId="55294" xr:uid="{30E6EBF2-0916-4BAA-8880-A11E18C4D692}"/>
    <cellStyle name="Comma 2 2 2 2 2 6 6" xfId="23759" xr:uid="{3587E829-E937-4522-8482-872AA683C51B}"/>
    <cellStyle name="Comma 2 2 2 2 2 6 7" xfId="44784" xr:uid="{2BCE3504-BBC2-4EA0-97F7-5F9BEE89662D}"/>
    <cellStyle name="Comma 2 2 2 2 2 7" xfId="268" xr:uid="{63883D6F-CB7B-4896-A2CB-E6E635836CD1}"/>
    <cellStyle name="Comma 2 2 2 2 2 7 2" xfId="2946" xr:uid="{64DB607B-41C0-49F5-B672-31BD5FE50F73}"/>
    <cellStyle name="Comma 2 2 2 2 2 7 2 2" xfId="13480" xr:uid="{23EC1D34-22BF-4867-AE47-6C916F289514}"/>
    <cellStyle name="Comma 2 2 2 2 2 7 2 2 2" xfId="34502" xr:uid="{F3197776-834B-4743-B89D-AE8F2F868BDE}"/>
    <cellStyle name="Comma 2 2 2 2 2 7 2 2 3" xfId="55526" xr:uid="{B5D90704-7193-4A9C-B0EA-6F1A7F1F6C3C}"/>
    <cellStyle name="Comma 2 2 2 2 2 7 2 3" xfId="23992" xr:uid="{988DD782-AD0D-4FC5-97C5-8118A1CD664C}"/>
    <cellStyle name="Comma 2 2 2 2 2 7 2 4" xfId="45016" xr:uid="{D0E89243-5F92-4B7B-8BC6-07CCBA6E74D5}"/>
    <cellStyle name="Comma 2 2 2 2 2 7 3" xfId="5574" xr:uid="{D151F503-9F44-43D5-B1F6-95CCD7897807}"/>
    <cellStyle name="Comma 2 2 2 2 2 7 3 2" xfId="16108" xr:uid="{5E2A1885-80D9-4B46-8899-FE04732013E7}"/>
    <cellStyle name="Comma 2 2 2 2 2 7 3 2 2" xfId="37130" xr:uid="{AB466F6C-8B62-42EE-A872-87B7B8A50D72}"/>
    <cellStyle name="Comma 2 2 2 2 2 7 3 2 3" xfId="58154" xr:uid="{2AAF4EC6-AF0F-4408-A4D3-C2CDE27FCC0B}"/>
    <cellStyle name="Comma 2 2 2 2 2 7 3 3" xfId="26620" xr:uid="{DA981CAE-9BD8-4C78-A675-395968C74034}"/>
    <cellStyle name="Comma 2 2 2 2 2 7 3 4" xfId="47644" xr:uid="{DE0AD92E-2D35-451D-9900-8B578ED7FA30}"/>
    <cellStyle name="Comma 2 2 2 2 2 7 4" xfId="8201" xr:uid="{91F959D2-2A92-4F87-ACA9-C2A3A4E7E800}"/>
    <cellStyle name="Comma 2 2 2 2 2 7 4 2" xfId="18735" xr:uid="{0CA8AC2B-3689-4D5A-B9B6-457764582174}"/>
    <cellStyle name="Comma 2 2 2 2 2 7 4 2 2" xfId="39757" xr:uid="{BBBEA40C-68F6-491E-BC91-975A06FFC174}"/>
    <cellStyle name="Comma 2 2 2 2 2 7 4 2 3" xfId="60781" xr:uid="{45F96347-E6A4-4E54-A3BF-F9C085995647}"/>
    <cellStyle name="Comma 2 2 2 2 2 7 4 3" xfId="29247" xr:uid="{3DAB398B-2342-4F3A-9845-957B3166E2F0}"/>
    <cellStyle name="Comma 2 2 2 2 2 7 4 4" xfId="50271" xr:uid="{EA0624CF-81E9-4879-BEAF-1909AE799C6F}"/>
    <cellStyle name="Comma 2 2 2 2 2 7 5" xfId="10853" xr:uid="{C9A2EC2C-9B53-4C09-B1A6-140B5ED5C14F}"/>
    <cellStyle name="Comma 2 2 2 2 2 7 5 2" xfId="31875" xr:uid="{64738B2A-2B22-4A3D-A076-083D941E0D3D}"/>
    <cellStyle name="Comma 2 2 2 2 2 7 5 3" xfId="52899" xr:uid="{D3263D04-3F4A-48C8-A8FC-2CBE9EA988F7}"/>
    <cellStyle name="Comma 2 2 2 2 2 7 6" xfId="21364" xr:uid="{36598AA5-E67F-435C-9964-D4ECC27C4C1D}"/>
    <cellStyle name="Comma 2 2 2 2 2 7 7" xfId="42389" xr:uid="{FA7BA846-99DD-45D1-ABF2-18E9D3158C47}"/>
    <cellStyle name="Comma 2 2 2 2 2 8" xfId="2822" xr:uid="{C939BE9A-A561-470F-9753-625E1DCCBE54}"/>
    <cellStyle name="Comma 2 2 2 2 2 8 2" xfId="13356" xr:uid="{2ED39BB6-3C04-4508-9D56-1FB317597808}"/>
    <cellStyle name="Comma 2 2 2 2 2 8 2 2" xfId="34378" xr:uid="{B84B868A-F859-4C61-8D51-7F86B52C46EA}"/>
    <cellStyle name="Comma 2 2 2 2 2 8 2 3" xfId="55402" xr:uid="{DADFF933-9263-49BF-AD99-542B25099F38}"/>
    <cellStyle name="Comma 2 2 2 2 2 8 3" xfId="23868" xr:uid="{5F33C6F7-FB93-4B6E-8C83-A4807421E262}"/>
    <cellStyle name="Comma 2 2 2 2 2 8 4" xfId="44892" xr:uid="{788A6970-7AD7-4C04-BB23-16450C9F30BE}"/>
    <cellStyle name="Comma 2 2 2 2 2 9" xfId="5450" xr:uid="{6825765C-66E9-4A7D-A418-9A1BD83C3D92}"/>
    <cellStyle name="Comma 2 2 2 2 2 9 2" xfId="15984" xr:uid="{69A05B17-83A7-4A76-BD2C-73ED374F3C3A}"/>
    <cellStyle name="Comma 2 2 2 2 2 9 2 2" xfId="37006" xr:uid="{F35FF2D7-C76C-4890-814D-26B4EBD4E33D}"/>
    <cellStyle name="Comma 2 2 2 2 2 9 2 3" xfId="58030" xr:uid="{B96CFE60-4902-4447-B699-DA0D17630C2E}"/>
    <cellStyle name="Comma 2 2 2 2 2 9 3" xfId="26496" xr:uid="{D9D28A28-914E-40D2-B27D-B1167245B635}"/>
    <cellStyle name="Comma 2 2 2 2 2 9 4" xfId="47520" xr:uid="{894B8093-C452-4EA2-92B0-4B6588BFD3DF}"/>
    <cellStyle name="Comma 2 2 2 2 3" xfId="147" xr:uid="{425875E4-89C6-4064-81F4-C21A3639B630}"/>
    <cellStyle name="Comma 2 2 2 2 3 10" xfId="8091" xr:uid="{2D0B1D93-6A70-4F62-A297-0D7B10831A2B}"/>
    <cellStyle name="Comma 2 2 2 2 3 10 2" xfId="18625" xr:uid="{602A3609-5B4A-4A4C-B0FA-9EED7DC03AB9}"/>
    <cellStyle name="Comma 2 2 2 2 3 10 2 2" xfId="39647" xr:uid="{42D74A66-C2F1-4004-870B-BD81FEF656F2}"/>
    <cellStyle name="Comma 2 2 2 2 3 10 2 3" xfId="60671" xr:uid="{27EFB3C6-E67E-4203-9954-AAB1FA059EE1}"/>
    <cellStyle name="Comma 2 2 2 2 3 10 3" xfId="29137" xr:uid="{808AC0AC-374A-4BEE-B27E-278D50F1C2DA}"/>
    <cellStyle name="Comma 2 2 2 2 3 10 4" xfId="50161" xr:uid="{D4A4B55C-D79D-46A4-9BC6-B88F0E2DE42D}"/>
    <cellStyle name="Comma 2 2 2 2 3 11" xfId="10743" xr:uid="{0D174362-F66A-43AA-A075-161367BEC318}"/>
    <cellStyle name="Comma 2 2 2 2 3 11 2" xfId="31765" xr:uid="{3204C9A0-B40C-461E-976F-A9098C2D5A80}"/>
    <cellStyle name="Comma 2 2 2 2 3 11 3" xfId="52789" xr:uid="{7CF03425-D9D9-4DC4-9B54-CA822382376E}"/>
    <cellStyle name="Comma 2 2 2 2 3 12" xfId="21254" xr:uid="{471E7E2C-4A15-4261-9362-2DDAA53C2B92}"/>
    <cellStyle name="Comma 2 2 2 2 3 13" xfId="42279" xr:uid="{0FEF8F3C-E1BC-44B2-89A7-38807029051E}"/>
    <cellStyle name="Comma 2 2 2 2 3 2" xfId="201" xr:uid="{AAC6AEEF-21D7-4B8A-8CCF-80745F048AB9}"/>
    <cellStyle name="Comma 2 2 2 2 3 2 10" xfId="42333" xr:uid="{F56A9444-4F52-46C1-A528-45D75B17FDC6}"/>
    <cellStyle name="Comma 2 2 2 2 3 2 2" xfId="275" xr:uid="{F5EF650A-AB9D-4054-8334-1431EB64F706}"/>
    <cellStyle name="Comma 2 2 2 2 3 2 2 2" xfId="2953" xr:uid="{4F8F3C7D-E5BA-4E6D-B8C9-B9C7DFA71494}"/>
    <cellStyle name="Comma 2 2 2 2 3 2 2 2 2" xfId="13487" xr:uid="{FE57A0F4-1386-4569-972A-94189AF6AFC4}"/>
    <cellStyle name="Comma 2 2 2 2 3 2 2 2 2 2" xfId="34509" xr:uid="{76132269-FB0F-42D6-8FC0-21346251A69F}"/>
    <cellStyle name="Comma 2 2 2 2 3 2 2 2 2 3" xfId="55533" xr:uid="{D33A117A-C85C-4359-BC55-D57CE8E53F52}"/>
    <cellStyle name="Comma 2 2 2 2 3 2 2 2 3" xfId="23999" xr:uid="{5BA4E3C4-3157-410A-9176-0E90284A900C}"/>
    <cellStyle name="Comma 2 2 2 2 3 2 2 2 4" xfId="45023" xr:uid="{DFC741CC-B1F6-487E-95A1-F6CD03A34147}"/>
    <cellStyle name="Comma 2 2 2 2 3 2 2 3" xfId="5581" xr:uid="{10AC8B29-17EA-462E-940C-4BB4DD15599D}"/>
    <cellStyle name="Comma 2 2 2 2 3 2 2 3 2" xfId="16115" xr:uid="{C66D682D-7CD9-431A-B48A-86E740F93D4E}"/>
    <cellStyle name="Comma 2 2 2 2 3 2 2 3 2 2" xfId="37137" xr:uid="{423BAB3C-3039-468B-B0E2-74B61F06F52B}"/>
    <cellStyle name="Comma 2 2 2 2 3 2 2 3 2 3" xfId="58161" xr:uid="{0F7BB501-EF18-4F0F-8762-14B51CB13E7E}"/>
    <cellStyle name="Comma 2 2 2 2 3 2 2 3 3" xfId="26627" xr:uid="{22506DC4-2239-46E1-9803-B408EC2D787D}"/>
    <cellStyle name="Comma 2 2 2 2 3 2 2 3 4" xfId="47651" xr:uid="{390AA509-0036-4854-8AED-9C9FC23D9692}"/>
    <cellStyle name="Comma 2 2 2 2 3 2 2 4" xfId="8208" xr:uid="{18847F7A-5B2F-4C29-9D0B-573D6EC378A4}"/>
    <cellStyle name="Comma 2 2 2 2 3 2 2 4 2" xfId="18742" xr:uid="{FEC62197-B007-4BF0-80F6-3EA66B7C4ED0}"/>
    <cellStyle name="Comma 2 2 2 2 3 2 2 4 2 2" xfId="39764" xr:uid="{1ABD704B-791C-4E18-9EE9-087BEE65FED6}"/>
    <cellStyle name="Comma 2 2 2 2 3 2 2 4 2 3" xfId="60788" xr:uid="{4F922F72-2F97-4026-845C-27F91E830477}"/>
    <cellStyle name="Comma 2 2 2 2 3 2 2 4 3" xfId="29254" xr:uid="{DBD44D63-56DF-4065-BEAB-4A3D43325EA9}"/>
    <cellStyle name="Comma 2 2 2 2 3 2 2 4 4" xfId="50278" xr:uid="{B1A6FBCA-0597-490B-A4E8-ED0D17B83BD9}"/>
    <cellStyle name="Comma 2 2 2 2 3 2 2 5" xfId="10860" xr:uid="{E2D0CEC1-15E2-487B-A339-BCE0CE86E99A}"/>
    <cellStyle name="Comma 2 2 2 2 3 2 2 5 2" xfId="31882" xr:uid="{F91E9890-863D-4402-9DB7-FE6A1F416528}"/>
    <cellStyle name="Comma 2 2 2 2 3 2 2 5 3" xfId="52906" xr:uid="{34C020D6-3322-477A-BB9B-42DCAFA18AE8}"/>
    <cellStyle name="Comma 2 2 2 2 3 2 2 6" xfId="21371" xr:uid="{AD21C6E9-0538-45E6-8885-571A4E9FC956}"/>
    <cellStyle name="Comma 2 2 2 2 3 2 2 7" xfId="42396" xr:uid="{42A3DFCD-AB77-4F07-B03D-7083E9F9148E}"/>
    <cellStyle name="Comma 2 2 2 2 3 2 3" xfId="2777" xr:uid="{1F23787C-E861-4C72-8312-63FE23B21A27}"/>
    <cellStyle name="Comma 2 2 2 2 3 2 3 2" xfId="5409" xr:uid="{E796C4BD-9F88-4BDA-8169-5B0E0AE47120}"/>
    <cellStyle name="Comma 2 2 2 2 3 2 3 2 2" xfId="15943" xr:uid="{7C6D5701-6D0C-4639-B47B-A5371B1A9AD1}"/>
    <cellStyle name="Comma 2 2 2 2 3 2 3 2 2 2" xfId="36965" xr:uid="{4E4D3837-629A-483F-8DB9-A4874CB33624}"/>
    <cellStyle name="Comma 2 2 2 2 3 2 3 2 2 3" xfId="57989" xr:uid="{C96F954F-250D-4810-8CD7-D36351B4CD15}"/>
    <cellStyle name="Comma 2 2 2 2 3 2 3 2 3" xfId="26455" xr:uid="{B0082BB4-E5A4-4F9A-BCE3-6059351260B7}"/>
    <cellStyle name="Comma 2 2 2 2 3 2 3 2 4" xfId="47479" xr:uid="{AD0CE111-3009-40A8-99FD-29BCE8D76C73}"/>
    <cellStyle name="Comma 2 2 2 2 3 2 3 3" xfId="8037" xr:uid="{75D2EE00-72BF-4EFA-84FE-06082FBCF003}"/>
    <cellStyle name="Comma 2 2 2 2 3 2 3 3 2" xfId="18571" xr:uid="{04CD0F7D-9182-40FC-B046-4CC83024E1BF}"/>
    <cellStyle name="Comma 2 2 2 2 3 2 3 3 2 2" xfId="39593" xr:uid="{B368C34B-FED6-4827-B90E-DFF5D372E622}"/>
    <cellStyle name="Comma 2 2 2 2 3 2 3 3 2 3" xfId="60617" xr:uid="{24B9819B-2E89-4EA6-9F1E-E99E0ED983CA}"/>
    <cellStyle name="Comma 2 2 2 2 3 2 3 3 3" xfId="29083" xr:uid="{AA58C8DC-6B00-4C10-AF15-5035A71B20DC}"/>
    <cellStyle name="Comma 2 2 2 2 3 2 3 3 4" xfId="50107" xr:uid="{CBCA1246-B241-4B64-BA39-67CBFF62C3BF}"/>
    <cellStyle name="Comma 2 2 2 2 3 2 3 4" xfId="10664" xr:uid="{647E84E1-5A6A-437E-BC9D-D47D5124BF3E}"/>
    <cellStyle name="Comma 2 2 2 2 3 2 3 4 2" xfId="21198" xr:uid="{7D8B181E-4A71-43E9-B5B1-1EACA1FC3B37}"/>
    <cellStyle name="Comma 2 2 2 2 3 2 3 4 2 2" xfId="42220" xr:uid="{F4372D47-D0E7-4A28-8315-6C50B6FBFC99}"/>
    <cellStyle name="Comma 2 2 2 2 3 2 3 4 2 3" xfId="63244" xr:uid="{C529D9EB-BC82-447D-AC3D-274636910ACB}"/>
    <cellStyle name="Comma 2 2 2 2 3 2 3 4 3" xfId="31710" xr:uid="{A383339C-BA95-498F-B3EC-A133F8627C92}"/>
    <cellStyle name="Comma 2 2 2 2 3 2 3 4 4" xfId="52734" xr:uid="{F1ADA6EF-89D2-4312-94BD-EBA4AB052446}"/>
    <cellStyle name="Comma 2 2 2 2 3 2 3 5" xfId="13316" xr:uid="{BC5B59D2-2BE3-4DEA-AF28-8CEC6AAB40D9}"/>
    <cellStyle name="Comma 2 2 2 2 3 2 3 5 2" xfId="34338" xr:uid="{1109990A-73D5-4950-B73B-A0CC9FF64CC9}"/>
    <cellStyle name="Comma 2 2 2 2 3 2 3 5 3" xfId="55362" xr:uid="{B1BBE7BA-BF91-4E88-8CDB-24508D0020E6}"/>
    <cellStyle name="Comma 2 2 2 2 3 2 3 6" xfId="23827" xr:uid="{00177C3F-C28C-4678-A4F9-901DF86E494F}"/>
    <cellStyle name="Comma 2 2 2 2 3 2 3 7" xfId="44852" xr:uid="{3C128815-C693-43B1-A93B-FFF384877A69}"/>
    <cellStyle name="Comma 2 2 2 2 3 2 4" xfId="274" xr:uid="{B52B677D-F283-4667-AB79-F57566455841}"/>
    <cellStyle name="Comma 2 2 2 2 3 2 4 2" xfId="2952" xr:uid="{26EAE126-952E-4EB2-9DB6-048863305891}"/>
    <cellStyle name="Comma 2 2 2 2 3 2 4 2 2" xfId="13486" xr:uid="{9C968CD2-862C-48F0-89B6-A97DCE7FE882}"/>
    <cellStyle name="Comma 2 2 2 2 3 2 4 2 2 2" xfId="34508" xr:uid="{6767438E-CA8B-4888-AEA5-88B4B5E566CD}"/>
    <cellStyle name="Comma 2 2 2 2 3 2 4 2 2 3" xfId="55532" xr:uid="{44D1F1FB-9B4D-42B1-8BAA-09DADBC8F683}"/>
    <cellStyle name="Comma 2 2 2 2 3 2 4 2 3" xfId="23998" xr:uid="{381DDAE1-4B85-43E7-8BC8-AD2ABA274E9A}"/>
    <cellStyle name="Comma 2 2 2 2 3 2 4 2 4" xfId="45022" xr:uid="{0918A8F1-B265-4232-9446-279DBE8E2793}"/>
    <cellStyle name="Comma 2 2 2 2 3 2 4 3" xfId="5580" xr:uid="{CE6D4B8F-C942-4356-889C-9C35B2F1BF67}"/>
    <cellStyle name="Comma 2 2 2 2 3 2 4 3 2" xfId="16114" xr:uid="{EED175D5-2C2B-4DE8-8486-D657EA8A8AD1}"/>
    <cellStyle name="Comma 2 2 2 2 3 2 4 3 2 2" xfId="37136" xr:uid="{6ED43991-E2B7-444A-9B5C-2318D02C4E2E}"/>
    <cellStyle name="Comma 2 2 2 2 3 2 4 3 2 3" xfId="58160" xr:uid="{43C4744E-6429-40FC-88D7-B8807B6AAE05}"/>
    <cellStyle name="Comma 2 2 2 2 3 2 4 3 3" xfId="26626" xr:uid="{6F43A324-3EA3-4B48-9D2B-A235A5206D6A}"/>
    <cellStyle name="Comma 2 2 2 2 3 2 4 3 4" xfId="47650" xr:uid="{C933DDC4-4DA1-4BE9-9FBA-C25717E066B3}"/>
    <cellStyle name="Comma 2 2 2 2 3 2 4 4" xfId="8207" xr:uid="{0D438CC6-E021-4123-BA9D-D1A287252374}"/>
    <cellStyle name="Comma 2 2 2 2 3 2 4 4 2" xfId="18741" xr:uid="{CCFAD098-595E-466E-B769-C709E413AF33}"/>
    <cellStyle name="Comma 2 2 2 2 3 2 4 4 2 2" xfId="39763" xr:uid="{CF9C7C47-E2EB-4688-A9B8-684AD7157E30}"/>
    <cellStyle name="Comma 2 2 2 2 3 2 4 4 2 3" xfId="60787" xr:uid="{CB1B7871-44DD-4777-BDAC-0DD3973D40BB}"/>
    <cellStyle name="Comma 2 2 2 2 3 2 4 4 3" xfId="29253" xr:uid="{2B7D24E6-1CDF-429B-8A8E-DBA7B8835906}"/>
    <cellStyle name="Comma 2 2 2 2 3 2 4 4 4" xfId="50277" xr:uid="{42BA575B-1096-4DE0-A1D5-0BE19EDFB2E9}"/>
    <cellStyle name="Comma 2 2 2 2 3 2 4 5" xfId="10859" xr:uid="{0D0A4F1C-B2F5-4F0E-85CB-2B284FDB4F24}"/>
    <cellStyle name="Comma 2 2 2 2 3 2 4 5 2" xfId="31881" xr:uid="{AD5A3595-C054-44DE-AB52-969B9390EDC4}"/>
    <cellStyle name="Comma 2 2 2 2 3 2 4 5 3" xfId="52905" xr:uid="{3BDA291E-FB9A-41E9-9D0A-34698074A75C}"/>
    <cellStyle name="Comma 2 2 2 2 3 2 4 6" xfId="21370" xr:uid="{FD58EFBE-17DF-4D26-9A95-D4D342701998}"/>
    <cellStyle name="Comma 2 2 2 2 3 2 4 7" xfId="42395" xr:uid="{3FC08E30-1EBC-40D0-9456-31AB101F146F}"/>
    <cellStyle name="Comma 2 2 2 2 3 2 5" xfId="2890" xr:uid="{D58ECC4F-76AB-458E-BB1A-D90D2A658F8E}"/>
    <cellStyle name="Comma 2 2 2 2 3 2 5 2" xfId="13424" xr:uid="{EA47A35C-647B-415E-88EF-8A1F487E9A8B}"/>
    <cellStyle name="Comma 2 2 2 2 3 2 5 2 2" xfId="34446" xr:uid="{68D9FD35-5165-4B67-B7C4-C2748D0E9377}"/>
    <cellStyle name="Comma 2 2 2 2 3 2 5 2 3" xfId="55470" xr:uid="{E0F7156C-67E6-4B78-88EE-497E31781097}"/>
    <cellStyle name="Comma 2 2 2 2 3 2 5 3" xfId="23936" xr:uid="{C789BD36-5CEF-4EB1-91C7-633937086456}"/>
    <cellStyle name="Comma 2 2 2 2 3 2 5 4" xfId="44960" xr:uid="{F8DA4AA5-3067-462A-9CFF-D2426497B5A1}"/>
    <cellStyle name="Comma 2 2 2 2 3 2 6" xfId="5518" xr:uid="{111ADCC6-7CE7-48C7-A28E-F19309F16639}"/>
    <cellStyle name="Comma 2 2 2 2 3 2 6 2" xfId="16052" xr:uid="{3A409D75-8952-4232-B45A-01CAD0D293D9}"/>
    <cellStyle name="Comma 2 2 2 2 3 2 6 2 2" xfId="37074" xr:uid="{E73E21C5-EF66-4C42-913D-19474FEDCB3E}"/>
    <cellStyle name="Comma 2 2 2 2 3 2 6 2 3" xfId="58098" xr:uid="{C484EAB9-A901-4F07-9E5B-F3D4D0E1467A}"/>
    <cellStyle name="Comma 2 2 2 2 3 2 6 3" xfId="26564" xr:uid="{E404EF58-5742-4763-B206-BDA82B0CD230}"/>
    <cellStyle name="Comma 2 2 2 2 3 2 6 4" xfId="47588" xr:uid="{E45C1912-E691-447B-8BF9-83919540C7EA}"/>
    <cellStyle name="Comma 2 2 2 2 3 2 7" xfId="8145" xr:uid="{4BDB9247-6545-46CC-8D6C-B4D182B8F0E5}"/>
    <cellStyle name="Comma 2 2 2 2 3 2 7 2" xfId="18679" xr:uid="{DDEF2A66-B02C-4B5C-B4A9-2117E52A92F1}"/>
    <cellStyle name="Comma 2 2 2 2 3 2 7 2 2" xfId="39701" xr:uid="{9C0E2F85-4A9B-4690-B784-DED44105A0E3}"/>
    <cellStyle name="Comma 2 2 2 2 3 2 7 2 3" xfId="60725" xr:uid="{408B56AE-0F86-43E1-92A8-17C4E2B271F3}"/>
    <cellStyle name="Comma 2 2 2 2 3 2 7 3" xfId="29191" xr:uid="{888E6F3B-D246-4BF0-B4D3-2FB96B8D36A3}"/>
    <cellStyle name="Comma 2 2 2 2 3 2 7 4" xfId="50215" xr:uid="{A13825C4-CB72-4885-98F2-2069381DA95B}"/>
    <cellStyle name="Comma 2 2 2 2 3 2 8" xfId="10797" xr:uid="{BDE10675-62A7-4231-BDA9-F744908F99C2}"/>
    <cellStyle name="Comma 2 2 2 2 3 2 8 2" xfId="31819" xr:uid="{759FCF2C-55CC-4C8A-8BC4-236FD05CC335}"/>
    <cellStyle name="Comma 2 2 2 2 3 2 8 3" xfId="52843" xr:uid="{7C498531-1F16-4608-9F0F-FDC249342E55}"/>
    <cellStyle name="Comma 2 2 2 2 3 2 9" xfId="21308" xr:uid="{8F611F24-075B-4E7F-A949-9D5E2FD1F001}"/>
    <cellStyle name="Comma 2 2 2 2 3 3" xfId="276" xr:uid="{DFC28D62-772B-4CCA-BB42-4A8751E4B7B2}"/>
    <cellStyle name="Comma 2 2 2 2 3 3 2" xfId="2954" xr:uid="{1DA92E3F-9A30-4D64-9088-7AD660CDC226}"/>
    <cellStyle name="Comma 2 2 2 2 3 3 2 2" xfId="13488" xr:uid="{997E3324-0637-4373-B9F6-08AB9E3F807D}"/>
    <cellStyle name="Comma 2 2 2 2 3 3 2 2 2" xfId="34510" xr:uid="{75289303-67B0-4A04-B07F-0B7CADE45383}"/>
    <cellStyle name="Comma 2 2 2 2 3 3 2 2 3" xfId="55534" xr:uid="{D3EF2825-423C-480A-9A0A-D1207A6B3FD2}"/>
    <cellStyle name="Comma 2 2 2 2 3 3 2 3" xfId="24000" xr:uid="{B1A3BE30-40A5-4168-AE5C-47E42AD1C16C}"/>
    <cellStyle name="Comma 2 2 2 2 3 3 2 4" xfId="45024" xr:uid="{4CCF6F68-F256-401D-9562-34963D53346F}"/>
    <cellStyle name="Comma 2 2 2 2 3 3 3" xfId="5582" xr:uid="{BC987932-424F-41DC-9EE2-82BC88F4577D}"/>
    <cellStyle name="Comma 2 2 2 2 3 3 3 2" xfId="16116" xr:uid="{4C21F6B0-27CD-4ACA-96B8-A1FB7673C746}"/>
    <cellStyle name="Comma 2 2 2 2 3 3 3 2 2" xfId="37138" xr:uid="{C06EE0A0-52AD-4595-862B-19DBF096062C}"/>
    <cellStyle name="Comma 2 2 2 2 3 3 3 2 3" xfId="58162" xr:uid="{F29B2623-380F-49CD-A251-A267EDCB5E73}"/>
    <cellStyle name="Comma 2 2 2 2 3 3 3 3" xfId="26628" xr:uid="{5480ADDF-2AB3-4BDF-AC19-FE89A0E2F603}"/>
    <cellStyle name="Comma 2 2 2 2 3 3 3 4" xfId="47652" xr:uid="{1D293F21-686E-4224-B9DA-C0A2C013AEC1}"/>
    <cellStyle name="Comma 2 2 2 2 3 3 4" xfId="8209" xr:uid="{EF20677C-D185-4CD2-9A82-A33ECF764016}"/>
    <cellStyle name="Comma 2 2 2 2 3 3 4 2" xfId="18743" xr:uid="{E6793ED5-543F-4433-BED5-95450AC600A7}"/>
    <cellStyle name="Comma 2 2 2 2 3 3 4 2 2" xfId="39765" xr:uid="{2545A3EC-81DE-425D-9A1D-56FA93D6A1E9}"/>
    <cellStyle name="Comma 2 2 2 2 3 3 4 2 3" xfId="60789" xr:uid="{EA5A5EF3-FEA5-47B3-95DF-00F743C17165}"/>
    <cellStyle name="Comma 2 2 2 2 3 3 4 3" xfId="29255" xr:uid="{28DD4478-0135-430F-8CF6-1102DEF020F1}"/>
    <cellStyle name="Comma 2 2 2 2 3 3 4 4" xfId="50279" xr:uid="{D54CE24D-9540-47E0-BC02-ACE647EBD8E1}"/>
    <cellStyle name="Comma 2 2 2 2 3 3 5" xfId="10861" xr:uid="{74D5A451-FC01-4893-A861-A214AC77E221}"/>
    <cellStyle name="Comma 2 2 2 2 3 3 5 2" xfId="31883" xr:uid="{8870EDB3-A34E-433D-8A07-7F80FC756E9B}"/>
    <cellStyle name="Comma 2 2 2 2 3 3 5 3" xfId="52907" xr:uid="{51902C00-6F24-42D3-BBD3-6D533EE72599}"/>
    <cellStyle name="Comma 2 2 2 2 3 3 6" xfId="21372" xr:uid="{BD7E82ED-32E1-4F9A-A093-E5086862C96D}"/>
    <cellStyle name="Comma 2 2 2 2 3 3 7" xfId="42397" xr:uid="{DA783570-0FA0-450E-BB20-EC58455CC0C3}"/>
    <cellStyle name="Comma 2 2 2 2 3 4" xfId="277" xr:uid="{A771E7CB-7941-4128-B5F2-0252889DA16A}"/>
    <cellStyle name="Comma 2 2 2 2 3 4 2" xfId="2955" xr:uid="{536A811D-4F16-4E9D-81B1-46D621201067}"/>
    <cellStyle name="Comma 2 2 2 2 3 4 2 2" xfId="13489" xr:uid="{13084839-68D1-4D41-AF74-0CBADF8D05A6}"/>
    <cellStyle name="Comma 2 2 2 2 3 4 2 2 2" xfId="34511" xr:uid="{F337D760-A8BD-47F0-BACB-14612C6EBF11}"/>
    <cellStyle name="Comma 2 2 2 2 3 4 2 2 3" xfId="55535" xr:uid="{6BC614AE-9B1F-4DF5-9B38-546AE321FCE0}"/>
    <cellStyle name="Comma 2 2 2 2 3 4 2 3" xfId="24001" xr:uid="{E1DDD507-A9C6-489C-9F15-B8118AF035C4}"/>
    <cellStyle name="Comma 2 2 2 2 3 4 2 4" xfId="45025" xr:uid="{DA4E6561-9DF3-4D94-AF0A-3012455C9D37}"/>
    <cellStyle name="Comma 2 2 2 2 3 4 3" xfId="5583" xr:uid="{CDE356F9-D242-47EC-90E2-A424F0F54982}"/>
    <cellStyle name="Comma 2 2 2 2 3 4 3 2" xfId="16117" xr:uid="{4B0EC79E-1172-45E8-8A28-C392FCFFB183}"/>
    <cellStyle name="Comma 2 2 2 2 3 4 3 2 2" xfId="37139" xr:uid="{CF614990-7227-46E0-98BE-27AD6E9AA3BE}"/>
    <cellStyle name="Comma 2 2 2 2 3 4 3 2 3" xfId="58163" xr:uid="{7BD7C544-4915-4F1E-BF48-69E4E41FFD52}"/>
    <cellStyle name="Comma 2 2 2 2 3 4 3 3" xfId="26629" xr:uid="{2967B726-8415-4EC7-AE1B-9DBC57E966B4}"/>
    <cellStyle name="Comma 2 2 2 2 3 4 3 4" xfId="47653" xr:uid="{15676773-A7BB-4669-8C0B-98F6A1B1B792}"/>
    <cellStyle name="Comma 2 2 2 2 3 4 4" xfId="8210" xr:uid="{C03CC7A6-4988-4826-A1A3-C5D9E1B54484}"/>
    <cellStyle name="Comma 2 2 2 2 3 4 4 2" xfId="18744" xr:uid="{F5F17252-06C0-41D8-80C8-3FD8FB8949B6}"/>
    <cellStyle name="Comma 2 2 2 2 3 4 4 2 2" xfId="39766" xr:uid="{546E544F-DFB3-484F-9413-BE5AD0377766}"/>
    <cellStyle name="Comma 2 2 2 2 3 4 4 2 3" xfId="60790" xr:uid="{C96A86DF-EF11-4D8B-97EC-0C668B30E416}"/>
    <cellStyle name="Comma 2 2 2 2 3 4 4 3" xfId="29256" xr:uid="{D91D6596-5DE4-4034-B053-66E996B65029}"/>
    <cellStyle name="Comma 2 2 2 2 3 4 4 4" xfId="50280" xr:uid="{48D5AF37-505C-4644-A228-F2694BE69EAE}"/>
    <cellStyle name="Comma 2 2 2 2 3 4 5" xfId="10862" xr:uid="{2DD1C781-5951-40FF-A580-8F2340DBFCBB}"/>
    <cellStyle name="Comma 2 2 2 2 3 4 5 2" xfId="31884" xr:uid="{895328D8-7FD6-49AC-80B4-53133DDD33ED}"/>
    <cellStyle name="Comma 2 2 2 2 3 4 5 3" xfId="52908" xr:uid="{38E7F4EA-20E5-48C0-B39E-955BBEB50612}"/>
    <cellStyle name="Comma 2 2 2 2 3 4 6" xfId="21373" xr:uid="{1D602F8A-F5A6-4D31-A99B-50D23E19CEDA}"/>
    <cellStyle name="Comma 2 2 2 2 3 4 7" xfId="42398" xr:uid="{EFABAC6A-805C-4E1D-A8C4-AE1D9D039A29}"/>
    <cellStyle name="Comma 2 2 2 2 3 5" xfId="2664" xr:uid="{688A01A3-4529-44CA-A128-D03F058DE26B}"/>
    <cellStyle name="Comma 2 2 2 2 3 5 2" xfId="5301" xr:uid="{5C8436BE-2BD1-4311-9621-D5CF266D0F7B}"/>
    <cellStyle name="Comma 2 2 2 2 3 5 2 2" xfId="15835" xr:uid="{71397C33-8C6E-45CC-B274-D7D6B7636DF1}"/>
    <cellStyle name="Comma 2 2 2 2 3 5 2 2 2" xfId="36857" xr:uid="{EF35E806-22E3-4B57-AB4A-79DF226BB0C5}"/>
    <cellStyle name="Comma 2 2 2 2 3 5 2 2 3" xfId="57881" xr:uid="{E9C02D3B-A2E8-4988-8713-3212EA44F599}"/>
    <cellStyle name="Comma 2 2 2 2 3 5 2 3" xfId="26347" xr:uid="{690FE275-6B56-4B72-9D28-B978BEF8EF49}"/>
    <cellStyle name="Comma 2 2 2 2 3 5 2 4" xfId="47371" xr:uid="{36DAE999-1DC5-4716-A294-DA7176BB6252}"/>
    <cellStyle name="Comma 2 2 2 2 3 5 3" xfId="7929" xr:uid="{357D356A-D4C5-48E1-A105-22CCE6EDD4AC}"/>
    <cellStyle name="Comma 2 2 2 2 3 5 3 2" xfId="18463" xr:uid="{F6D5EC82-2FCF-42E2-9E21-9456DA5832DE}"/>
    <cellStyle name="Comma 2 2 2 2 3 5 3 2 2" xfId="39485" xr:uid="{E1857376-CC43-4BE9-92CC-48DDDA96B939}"/>
    <cellStyle name="Comma 2 2 2 2 3 5 3 2 3" xfId="60509" xr:uid="{94E1EAB7-6A28-4240-AB99-09D9AC34A005}"/>
    <cellStyle name="Comma 2 2 2 2 3 5 3 3" xfId="28975" xr:uid="{39A35997-71D3-4A39-961A-98B0A2FF0D4A}"/>
    <cellStyle name="Comma 2 2 2 2 3 5 3 4" xfId="49999" xr:uid="{83F7825E-BE6C-4852-9D47-E013FD1962AF}"/>
    <cellStyle name="Comma 2 2 2 2 3 5 4" xfId="10556" xr:uid="{93DBCBC0-EF95-4A59-9023-499B41673F84}"/>
    <cellStyle name="Comma 2 2 2 2 3 5 4 2" xfId="21090" xr:uid="{CFE2E5EF-FBBB-4FF4-A2E9-A8E840BDDB98}"/>
    <cellStyle name="Comma 2 2 2 2 3 5 4 2 2" xfId="42112" xr:uid="{CE61C70E-A94F-47D4-AE8A-D60023AB8217}"/>
    <cellStyle name="Comma 2 2 2 2 3 5 4 2 3" xfId="63136" xr:uid="{ACCBDE59-6701-498F-99E3-5455EBC83D12}"/>
    <cellStyle name="Comma 2 2 2 2 3 5 4 3" xfId="31602" xr:uid="{557B2FDE-DA3A-429B-A7B3-F8E77982A0F6}"/>
    <cellStyle name="Comma 2 2 2 2 3 5 4 4" xfId="52626" xr:uid="{7362D181-C5BD-4CC4-B506-EA6C6B336CE0}"/>
    <cellStyle name="Comma 2 2 2 2 3 5 5" xfId="13208" xr:uid="{7AD93469-C071-4868-95BE-F50DB19A57D0}"/>
    <cellStyle name="Comma 2 2 2 2 3 5 5 2" xfId="34230" xr:uid="{AAD1A059-BA26-41A0-8BFC-D5599C0C4DE5}"/>
    <cellStyle name="Comma 2 2 2 2 3 5 5 3" xfId="55254" xr:uid="{6F63AAA4-28B6-45C3-B8FA-7E1DE83FB312}"/>
    <cellStyle name="Comma 2 2 2 2 3 5 6" xfId="23719" xr:uid="{A2836375-6B51-4C0E-8C3A-0D0B154F47A9}"/>
    <cellStyle name="Comma 2 2 2 2 3 5 7" xfId="44744" xr:uid="{8D37A6D6-DC64-4EA0-84D5-C142A8737BF4}"/>
    <cellStyle name="Comma 2 2 2 2 3 6" xfId="2723" xr:uid="{B78EE11A-15DE-450E-B6CC-7D940CFC7E80}"/>
    <cellStyle name="Comma 2 2 2 2 3 6 2" xfId="5355" xr:uid="{44F0D067-5BFE-4BD1-98EE-FD1CA4F3A97B}"/>
    <cellStyle name="Comma 2 2 2 2 3 6 2 2" xfId="15889" xr:uid="{82E7CD31-F74D-43F2-8DE0-9B59ADF6C7BA}"/>
    <cellStyle name="Comma 2 2 2 2 3 6 2 2 2" xfId="36911" xr:uid="{B6791E79-F4AA-4FA6-A61A-021B449B20D9}"/>
    <cellStyle name="Comma 2 2 2 2 3 6 2 2 3" xfId="57935" xr:uid="{8637D5A6-6AF8-49EE-B34D-8BADCFE1B098}"/>
    <cellStyle name="Comma 2 2 2 2 3 6 2 3" xfId="26401" xr:uid="{2AE89343-F627-47D8-88C9-2E29F5ED717E}"/>
    <cellStyle name="Comma 2 2 2 2 3 6 2 4" xfId="47425" xr:uid="{2F1B8E05-6654-4C39-933A-97BE8E1B9457}"/>
    <cellStyle name="Comma 2 2 2 2 3 6 3" xfId="7983" xr:uid="{BFE363D7-71D9-48E6-BB9A-EB76DF20B0C8}"/>
    <cellStyle name="Comma 2 2 2 2 3 6 3 2" xfId="18517" xr:uid="{A2E5F293-2EB9-420B-AFFD-1B9770B766F5}"/>
    <cellStyle name="Comma 2 2 2 2 3 6 3 2 2" xfId="39539" xr:uid="{F9BA1AD9-9AEF-47B3-8C64-E244E6170726}"/>
    <cellStyle name="Comma 2 2 2 2 3 6 3 2 3" xfId="60563" xr:uid="{3EA9C786-B252-449B-84A0-833B8EF28BFD}"/>
    <cellStyle name="Comma 2 2 2 2 3 6 3 3" xfId="29029" xr:uid="{17F3D163-CE4F-41FE-9AEE-3764CD2CE339}"/>
    <cellStyle name="Comma 2 2 2 2 3 6 3 4" xfId="50053" xr:uid="{603656F8-56F4-43F6-9CCF-02A9BCB1CE2C}"/>
    <cellStyle name="Comma 2 2 2 2 3 6 4" xfId="10610" xr:uid="{3AE4103E-6D1F-4DE9-94A7-07A5D366EE0E}"/>
    <cellStyle name="Comma 2 2 2 2 3 6 4 2" xfId="21144" xr:uid="{68956D77-8331-449D-B9EF-D97D2EA2E60D}"/>
    <cellStyle name="Comma 2 2 2 2 3 6 4 2 2" xfId="42166" xr:uid="{8F61E78C-7996-4705-8F7F-F0FA06B76B21}"/>
    <cellStyle name="Comma 2 2 2 2 3 6 4 2 3" xfId="63190" xr:uid="{892C1883-0713-4F7C-9E0D-B83C9FEA51F2}"/>
    <cellStyle name="Comma 2 2 2 2 3 6 4 3" xfId="31656" xr:uid="{E96DAC03-D525-41DC-9909-B6C3DC996454}"/>
    <cellStyle name="Comma 2 2 2 2 3 6 4 4" xfId="52680" xr:uid="{90AC272B-C48C-4B99-A475-2FA17315D7BD}"/>
    <cellStyle name="Comma 2 2 2 2 3 6 5" xfId="13262" xr:uid="{23137D19-45E3-46C6-8E92-8BFC094BE2D0}"/>
    <cellStyle name="Comma 2 2 2 2 3 6 5 2" xfId="34284" xr:uid="{9911A82E-3A72-42AF-9EB4-3EE1B4D21A1C}"/>
    <cellStyle name="Comma 2 2 2 2 3 6 5 3" xfId="55308" xr:uid="{B8CC3BEA-59C1-4890-9FDF-B7ABEEDCE0B2}"/>
    <cellStyle name="Comma 2 2 2 2 3 6 6" xfId="23773" xr:uid="{9E0651C7-DA82-41AA-B44E-CBC33C705A98}"/>
    <cellStyle name="Comma 2 2 2 2 3 6 7" xfId="44798" xr:uid="{FF91291F-533B-456A-97EC-98DAFE628E94}"/>
    <cellStyle name="Comma 2 2 2 2 3 7" xfId="273" xr:uid="{CB6DE462-F868-40CF-A2FB-61914F13928C}"/>
    <cellStyle name="Comma 2 2 2 2 3 7 2" xfId="2951" xr:uid="{9FFC7A71-9DF8-4B6C-84D7-47A33267C21B}"/>
    <cellStyle name="Comma 2 2 2 2 3 7 2 2" xfId="13485" xr:uid="{49A62904-3834-4BD0-9B5A-2E45177BA31C}"/>
    <cellStyle name="Comma 2 2 2 2 3 7 2 2 2" xfId="34507" xr:uid="{D5F4B2ED-7B2A-4B85-9C79-FEDCF9816C82}"/>
    <cellStyle name="Comma 2 2 2 2 3 7 2 2 3" xfId="55531" xr:uid="{7B62A434-785A-4BE0-9525-170C3BA956F0}"/>
    <cellStyle name="Comma 2 2 2 2 3 7 2 3" xfId="23997" xr:uid="{C5926695-77B2-48B8-903F-327B717ED49F}"/>
    <cellStyle name="Comma 2 2 2 2 3 7 2 4" xfId="45021" xr:uid="{A837A3AA-4CF5-428C-A6DF-D745D4F91913}"/>
    <cellStyle name="Comma 2 2 2 2 3 7 3" xfId="5579" xr:uid="{4F6775C0-47D0-4564-8432-2AF07485BA5A}"/>
    <cellStyle name="Comma 2 2 2 2 3 7 3 2" xfId="16113" xr:uid="{FB1CACFA-BB72-4997-B09E-C6A523027BB3}"/>
    <cellStyle name="Comma 2 2 2 2 3 7 3 2 2" xfId="37135" xr:uid="{F7715C45-2330-4A35-9A0F-A8F39A58974F}"/>
    <cellStyle name="Comma 2 2 2 2 3 7 3 2 3" xfId="58159" xr:uid="{C3CC2DC4-645F-4296-BF1F-798930D3C992}"/>
    <cellStyle name="Comma 2 2 2 2 3 7 3 3" xfId="26625" xr:uid="{1F147244-2CCC-4A25-A8AC-189D424752C6}"/>
    <cellStyle name="Comma 2 2 2 2 3 7 3 4" xfId="47649" xr:uid="{8BC67809-AFA6-4F74-900A-7A552CAD9348}"/>
    <cellStyle name="Comma 2 2 2 2 3 7 4" xfId="8206" xr:uid="{5F80DBE0-2B78-4E12-BC04-C94AF78CB31E}"/>
    <cellStyle name="Comma 2 2 2 2 3 7 4 2" xfId="18740" xr:uid="{47F013FC-B734-48B0-A683-A45345BAA98B}"/>
    <cellStyle name="Comma 2 2 2 2 3 7 4 2 2" xfId="39762" xr:uid="{16B420DA-8A56-4021-8B0C-6D0B99660B71}"/>
    <cellStyle name="Comma 2 2 2 2 3 7 4 2 3" xfId="60786" xr:uid="{6B6FED82-97D7-4E70-B604-0D02A54F8BD1}"/>
    <cellStyle name="Comma 2 2 2 2 3 7 4 3" xfId="29252" xr:uid="{CA7983AD-E148-4F06-8B6A-02A2DE0B3348}"/>
    <cellStyle name="Comma 2 2 2 2 3 7 4 4" xfId="50276" xr:uid="{0DD4B8FA-A933-4F12-A4BC-8452E0D8F828}"/>
    <cellStyle name="Comma 2 2 2 2 3 7 5" xfId="10858" xr:uid="{37BFFFC0-0E27-45E5-BE0E-5FBA2A240EF9}"/>
    <cellStyle name="Comma 2 2 2 2 3 7 5 2" xfId="31880" xr:uid="{10C73D99-2D9A-4DB6-9A9E-DA18A94EF81F}"/>
    <cellStyle name="Comma 2 2 2 2 3 7 5 3" xfId="52904" xr:uid="{64EE1B86-65AA-41E5-B314-FB45AD4DA8BC}"/>
    <cellStyle name="Comma 2 2 2 2 3 7 6" xfId="21369" xr:uid="{651789BD-C5D7-4678-AC89-DD9D7094B5AD}"/>
    <cellStyle name="Comma 2 2 2 2 3 7 7" xfId="42394" xr:uid="{5414B1A9-B7BC-4945-871A-8E9D98749D5C}"/>
    <cellStyle name="Comma 2 2 2 2 3 8" xfId="2836" xr:uid="{091EEEBE-3BA3-4EEE-A968-AB5AB642F7D6}"/>
    <cellStyle name="Comma 2 2 2 2 3 8 2" xfId="13370" xr:uid="{BA645A36-D238-45DA-A186-D635A246F4E3}"/>
    <cellStyle name="Comma 2 2 2 2 3 8 2 2" xfId="34392" xr:uid="{E7ECE693-1B63-4562-BCF7-C20C1CFD5116}"/>
    <cellStyle name="Comma 2 2 2 2 3 8 2 3" xfId="55416" xr:uid="{69AD5042-B2A7-474F-9FF1-E28667D65165}"/>
    <cellStyle name="Comma 2 2 2 2 3 8 3" xfId="23882" xr:uid="{28BE5CC5-1E39-4548-93FB-A2418CE92A49}"/>
    <cellStyle name="Comma 2 2 2 2 3 8 4" xfId="44906" xr:uid="{9F966636-295D-4632-8925-E024FA522640}"/>
    <cellStyle name="Comma 2 2 2 2 3 9" xfId="5464" xr:uid="{6620D294-54A9-4601-84AA-B7FC78CF4630}"/>
    <cellStyle name="Comma 2 2 2 2 3 9 2" xfId="15998" xr:uid="{3F2D3C5A-14FB-47D3-B40A-848251AD294B}"/>
    <cellStyle name="Comma 2 2 2 2 3 9 2 2" xfId="37020" xr:uid="{9C9FC148-4702-451D-A861-FD8FC9B56D25}"/>
    <cellStyle name="Comma 2 2 2 2 3 9 2 3" xfId="58044" xr:uid="{041BE825-1145-425C-9D47-F3E981973012}"/>
    <cellStyle name="Comma 2 2 2 2 3 9 3" xfId="26510" xr:uid="{1FDC866E-25BE-4AC9-9179-6108A687ED62}"/>
    <cellStyle name="Comma 2 2 2 2 3 9 4" xfId="47534" xr:uid="{09F1F1E7-7C10-4C86-B7A8-A5F9FDC2DA88}"/>
    <cellStyle name="Comma 2 2 2 2 4" xfId="174" xr:uid="{53FA5D41-5C85-4E03-BBBC-78E99EAE57CB}"/>
    <cellStyle name="Comma 2 2 2 2 4 10" xfId="10770" xr:uid="{592D367C-3DCA-4789-BB2F-1D54498A8552}"/>
    <cellStyle name="Comma 2 2 2 2 4 10 2" xfId="31792" xr:uid="{B7C80860-6220-4CF2-B6BD-51B18996D2F1}"/>
    <cellStyle name="Comma 2 2 2 2 4 10 3" xfId="52816" xr:uid="{0525F9A5-BAF7-46C3-ABFD-55EF7D7D925B}"/>
    <cellStyle name="Comma 2 2 2 2 4 11" xfId="21281" xr:uid="{99534B80-3CCB-463F-B031-F2CD006C7801}"/>
    <cellStyle name="Comma 2 2 2 2 4 12" xfId="42306" xr:uid="{0900C956-69CA-45F3-A5E6-09C2A4E71B3E}"/>
    <cellStyle name="Comma 2 2 2 2 4 2" xfId="279" xr:uid="{22AB5A54-E9D4-4E43-BFF5-9645DDE31B3B}"/>
    <cellStyle name="Comma 2 2 2 2 4 2 2" xfId="280" xr:uid="{9271C1E5-ABF1-467B-A5E8-C61A83C570BE}"/>
    <cellStyle name="Comma 2 2 2 2 4 2 2 2" xfId="2958" xr:uid="{44E1C8D4-DBED-490D-800C-D13C6D9BEA3F}"/>
    <cellStyle name="Comma 2 2 2 2 4 2 2 2 2" xfId="13492" xr:uid="{52F5B74D-DBE0-410E-A554-B2D13DBF5A3E}"/>
    <cellStyle name="Comma 2 2 2 2 4 2 2 2 2 2" xfId="34514" xr:uid="{C9542212-307C-4885-B1A1-AD177CB97166}"/>
    <cellStyle name="Comma 2 2 2 2 4 2 2 2 2 3" xfId="55538" xr:uid="{90F4E761-40FF-4FFB-A25D-4C46D4B1EA1C}"/>
    <cellStyle name="Comma 2 2 2 2 4 2 2 2 3" xfId="24004" xr:uid="{FF0C04EE-19CE-4136-9B16-233BFDB94DF5}"/>
    <cellStyle name="Comma 2 2 2 2 4 2 2 2 4" xfId="45028" xr:uid="{B8E51EC9-132B-49F0-B2F4-3045A7913D2E}"/>
    <cellStyle name="Comma 2 2 2 2 4 2 2 3" xfId="5586" xr:uid="{B267578A-DF85-43C5-A145-C107576EFECC}"/>
    <cellStyle name="Comma 2 2 2 2 4 2 2 3 2" xfId="16120" xr:uid="{F4377B5B-BE1F-4D02-A2FF-78108A03B8D2}"/>
    <cellStyle name="Comma 2 2 2 2 4 2 2 3 2 2" xfId="37142" xr:uid="{141EE558-EA61-4962-A0C4-2B91E366A9FF}"/>
    <cellStyle name="Comma 2 2 2 2 4 2 2 3 2 3" xfId="58166" xr:uid="{39DEDE84-EDE6-4D59-A62E-86659E6EBA8B}"/>
    <cellStyle name="Comma 2 2 2 2 4 2 2 3 3" xfId="26632" xr:uid="{1C39468F-1272-426A-9D8D-9D4332F06D3D}"/>
    <cellStyle name="Comma 2 2 2 2 4 2 2 3 4" xfId="47656" xr:uid="{9527791D-F5DB-483B-B2F2-879FAFD218C1}"/>
    <cellStyle name="Comma 2 2 2 2 4 2 2 4" xfId="8213" xr:uid="{47A012C3-2239-45B9-B470-755DA3FC4BD5}"/>
    <cellStyle name="Comma 2 2 2 2 4 2 2 4 2" xfId="18747" xr:uid="{F518D1D7-1CEA-4A4F-8101-F85AA99DEAFC}"/>
    <cellStyle name="Comma 2 2 2 2 4 2 2 4 2 2" xfId="39769" xr:uid="{D05A63A4-B58B-4438-9116-DABCFCFF5C33}"/>
    <cellStyle name="Comma 2 2 2 2 4 2 2 4 2 3" xfId="60793" xr:uid="{C76EB564-808D-4783-90F9-ACBD3275C673}"/>
    <cellStyle name="Comma 2 2 2 2 4 2 2 4 3" xfId="29259" xr:uid="{76A84B31-D2D7-44B4-9BB4-73C1A4F344F7}"/>
    <cellStyle name="Comma 2 2 2 2 4 2 2 4 4" xfId="50283" xr:uid="{2AD34B56-A60E-4833-B77C-DE3B7F40214B}"/>
    <cellStyle name="Comma 2 2 2 2 4 2 2 5" xfId="10865" xr:uid="{A921FCFB-9332-4241-A197-21A9F2D413B9}"/>
    <cellStyle name="Comma 2 2 2 2 4 2 2 5 2" xfId="31887" xr:uid="{2785753F-0A86-401E-B289-F60F767EF06C}"/>
    <cellStyle name="Comma 2 2 2 2 4 2 2 5 3" xfId="52911" xr:uid="{916611BA-012A-4CB1-B266-B64101407C27}"/>
    <cellStyle name="Comma 2 2 2 2 4 2 2 6" xfId="21376" xr:uid="{E79283BF-838F-4CEA-AA7F-12089BDA03CE}"/>
    <cellStyle name="Comma 2 2 2 2 4 2 2 7" xfId="42401" xr:uid="{134E753F-E42D-48FC-9916-71B1CEF357D2}"/>
    <cellStyle name="Comma 2 2 2 2 4 2 3" xfId="2957" xr:uid="{5C4E4D47-24FC-473D-81D8-8C6EEFD59720}"/>
    <cellStyle name="Comma 2 2 2 2 4 2 3 2" xfId="13491" xr:uid="{8BCAEF76-5BFC-4978-B40B-50707EDE4150}"/>
    <cellStyle name="Comma 2 2 2 2 4 2 3 2 2" xfId="34513" xr:uid="{7CF31F40-DA3A-4641-A7DF-B8A709F0F05A}"/>
    <cellStyle name="Comma 2 2 2 2 4 2 3 2 3" xfId="55537" xr:uid="{5575EE2A-D9FF-45BD-97FF-BF521DD253CD}"/>
    <cellStyle name="Comma 2 2 2 2 4 2 3 3" xfId="24003" xr:uid="{A8F45F4D-0ECC-4C8D-87E7-9F983459E405}"/>
    <cellStyle name="Comma 2 2 2 2 4 2 3 4" xfId="45027" xr:uid="{5059A201-5044-4F3A-8E34-865DD7124665}"/>
    <cellStyle name="Comma 2 2 2 2 4 2 4" xfId="5585" xr:uid="{D4904F42-EF5F-49BC-AA4C-7E0FDE558987}"/>
    <cellStyle name="Comma 2 2 2 2 4 2 4 2" xfId="16119" xr:uid="{563A9A47-6F5E-4B79-9331-6FEB06873E91}"/>
    <cellStyle name="Comma 2 2 2 2 4 2 4 2 2" xfId="37141" xr:uid="{7A67D25E-5C31-4E67-B738-D9AAF1A2C6A7}"/>
    <cellStyle name="Comma 2 2 2 2 4 2 4 2 3" xfId="58165" xr:uid="{EB147219-FB74-46A0-A87A-FEE7121D2DBE}"/>
    <cellStyle name="Comma 2 2 2 2 4 2 4 3" xfId="26631" xr:uid="{E37C3E2D-46D9-4AC4-99E5-91C29BACB746}"/>
    <cellStyle name="Comma 2 2 2 2 4 2 4 4" xfId="47655" xr:uid="{EB7475A7-709D-4E14-BA14-F788E37559E4}"/>
    <cellStyle name="Comma 2 2 2 2 4 2 5" xfId="8212" xr:uid="{D3B5B3F3-6748-4FD3-976B-91CF3B5C2410}"/>
    <cellStyle name="Comma 2 2 2 2 4 2 5 2" xfId="18746" xr:uid="{DBD7C6C6-22DD-4D23-B1BF-53DBE876D7AE}"/>
    <cellStyle name="Comma 2 2 2 2 4 2 5 2 2" xfId="39768" xr:uid="{30EDE2BF-E006-43DD-917A-8E47EAA8FF30}"/>
    <cellStyle name="Comma 2 2 2 2 4 2 5 2 3" xfId="60792" xr:uid="{62E15269-FF1A-4464-A994-0FB9FB4E93F9}"/>
    <cellStyle name="Comma 2 2 2 2 4 2 5 3" xfId="29258" xr:uid="{178BF629-385C-42AD-B237-A47AAB3DFD59}"/>
    <cellStyle name="Comma 2 2 2 2 4 2 5 4" xfId="50282" xr:uid="{096B4695-7494-4993-81D8-43D20B064F3F}"/>
    <cellStyle name="Comma 2 2 2 2 4 2 6" xfId="10864" xr:uid="{95261D98-B015-4AE6-AF00-EA91E1F790E0}"/>
    <cellStyle name="Comma 2 2 2 2 4 2 6 2" xfId="31886" xr:uid="{F8232E2B-62AE-4895-B29E-D033AB1E236D}"/>
    <cellStyle name="Comma 2 2 2 2 4 2 6 3" xfId="52910" xr:uid="{7CDE1389-D7CD-47D4-8D5F-558D2A59F305}"/>
    <cellStyle name="Comma 2 2 2 2 4 2 7" xfId="21375" xr:uid="{3011F365-D4B1-4BEF-A474-09EDE6E07489}"/>
    <cellStyle name="Comma 2 2 2 2 4 2 8" xfId="42400" xr:uid="{8F6A9CD4-303C-44BD-936D-A926C85C67F3}"/>
    <cellStyle name="Comma 2 2 2 2 4 3" xfId="281" xr:uid="{C523E960-FE2B-4430-BC4A-B8B81BC48690}"/>
    <cellStyle name="Comma 2 2 2 2 4 3 2" xfId="2959" xr:uid="{67566050-95B1-4E0E-A61D-932621532D70}"/>
    <cellStyle name="Comma 2 2 2 2 4 3 2 2" xfId="13493" xr:uid="{ABD57438-9430-403A-9BFE-4AF86369676B}"/>
    <cellStyle name="Comma 2 2 2 2 4 3 2 2 2" xfId="34515" xr:uid="{A190FF0D-7841-40AE-84F6-E21D5C199F98}"/>
    <cellStyle name="Comma 2 2 2 2 4 3 2 2 3" xfId="55539" xr:uid="{EF775EE8-4943-4E5D-8FAC-56C69F5A2B19}"/>
    <cellStyle name="Comma 2 2 2 2 4 3 2 3" xfId="24005" xr:uid="{201B1836-3293-4275-B75D-0833ABC7ABC5}"/>
    <cellStyle name="Comma 2 2 2 2 4 3 2 4" xfId="45029" xr:uid="{FB0833E8-6F7B-42EC-B35A-043DB409AB5E}"/>
    <cellStyle name="Comma 2 2 2 2 4 3 3" xfId="5587" xr:uid="{49D50E26-C5B6-4DF6-A932-F5B85F203AF2}"/>
    <cellStyle name="Comma 2 2 2 2 4 3 3 2" xfId="16121" xr:uid="{A6D6290F-505E-4FC8-AB77-2D088918951C}"/>
    <cellStyle name="Comma 2 2 2 2 4 3 3 2 2" xfId="37143" xr:uid="{D0B454A5-385B-424F-AD45-C681877A8888}"/>
    <cellStyle name="Comma 2 2 2 2 4 3 3 2 3" xfId="58167" xr:uid="{13B2726C-A2EA-410C-9BD3-746EE7DFB03C}"/>
    <cellStyle name="Comma 2 2 2 2 4 3 3 3" xfId="26633" xr:uid="{F99CB30E-0ADA-4F95-9223-CB92A78EADD5}"/>
    <cellStyle name="Comma 2 2 2 2 4 3 3 4" xfId="47657" xr:uid="{48EF008C-C8EA-41EC-9259-645B612ADDE4}"/>
    <cellStyle name="Comma 2 2 2 2 4 3 4" xfId="8214" xr:uid="{394CF301-EB3E-4A04-B695-0BA422E5FED4}"/>
    <cellStyle name="Comma 2 2 2 2 4 3 4 2" xfId="18748" xr:uid="{15D76154-74AC-4045-A895-C8848127FC64}"/>
    <cellStyle name="Comma 2 2 2 2 4 3 4 2 2" xfId="39770" xr:uid="{A81BF9A7-CC9A-4661-8784-BE48E4C5CDCB}"/>
    <cellStyle name="Comma 2 2 2 2 4 3 4 2 3" xfId="60794" xr:uid="{B31F467E-3115-4284-B1D1-CFF1C6DCE6BB}"/>
    <cellStyle name="Comma 2 2 2 2 4 3 4 3" xfId="29260" xr:uid="{99C690F3-F3AD-47C0-8BCC-26569A8F48BB}"/>
    <cellStyle name="Comma 2 2 2 2 4 3 4 4" xfId="50284" xr:uid="{8EB7DB9C-AE7A-4D7F-850D-3D5038D3BBF7}"/>
    <cellStyle name="Comma 2 2 2 2 4 3 5" xfId="10866" xr:uid="{D973FF52-7E6C-437F-9C57-791514CAC322}"/>
    <cellStyle name="Comma 2 2 2 2 4 3 5 2" xfId="31888" xr:uid="{6FB09F30-501D-4A64-9108-BF2486512F32}"/>
    <cellStyle name="Comma 2 2 2 2 4 3 5 3" xfId="52912" xr:uid="{A85ED860-2172-49F6-8831-FF3E17998367}"/>
    <cellStyle name="Comma 2 2 2 2 4 3 6" xfId="21377" xr:uid="{5F1D1014-070F-4531-AFD6-A2B2A3C56D1A}"/>
    <cellStyle name="Comma 2 2 2 2 4 3 7" xfId="42402" xr:uid="{0F161C99-77FB-498E-A5F4-2DC44715C5BF}"/>
    <cellStyle name="Comma 2 2 2 2 4 4" xfId="282" xr:uid="{974CEA57-18BF-4278-8E19-9B58A1A68C74}"/>
    <cellStyle name="Comma 2 2 2 2 4 4 2" xfId="2960" xr:uid="{DDE7365B-738F-4309-89A2-0267297F7F8B}"/>
    <cellStyle name="Comma 2 2 2 2 4 4 2 2" xfId="13494" xr:uid="{5C7046C2-EB0F-47D5-AE67-DE259B7377A9}"/>
    <cellStyle name="Comma 2 2 2 2 4 4 2 2 2" xfId="34516" xr:uid="{090E72F1-7875-4D13-A96B-A3C18222AD6A}"/>
    <cellStyle name="Comma 2 2 2 2 4 4 2 2 3" xfId="55540" xr:uid="{7D75C897-3CEF-4C73-8190-C7D726845F33}"/>
    <cellStyle name="Comma 2 2 2 2 4 4 2 3" xfId="24006" xr:uid="{7CD2AC23-4BEC-413F-B9CD-5871BBC619E5}"/>
    <cellStyle name="Comma 2 2 2 2 4 4 2 4" xfId="45030" xr:uid="{4EE6C7ED-C656-4CC7-86D1-087792B29F94}"/>
    <cellStyle name="Comma 2 2 2 2 4 4 3" xfId="5588" xr:uid="{3FB0379E-DBD7-49CA-9B73-CF3F93362CA2}"/>
    <cellStyle name="Comma 2 2 2 2 4 4 3 2" xfId="16122" xr:uid="{00F8ADD6-079A-4B8D-A77E-3D9F2B39279D}"/>
    <cellStyle name="Comma 2 2 2 2 4 4 3 2 2" xfId="37144" xr:uid="{B948CA2B-FCBD-47C8-A21E-829C31322D78}"/>
    <cellStyle name="Comma 2 2 2 2 4 4 3 2 3" xfId="58168" xr:uid="{1ED02A21-658B-4005-BBA5-D8D6B633151A}"/>
    <cellStyle name="Comma 2 2 2 2 4 4 3 3" xfId="26634" xr:uid="{54486EB4-B201-47ED-8B11-34F8223646FF}"/>
    <cellStyle name="Comma 2 2 2 2 4 4 3 4" xfId="47658" xr:uid="{FED050A9-BCFD-4BF0-8728-75FB360C7201}"/>
    <cellStyle name="Comma 2 2 2 2 4 4 4" xfId="8215" xr:uid="{FC113D7C-108E-435C-8B47-0B6DF448756B}"/>
    <cellStyle name="Comma 2 2 2 2 4 4 4 2" xfId="18749" xr:uid="{0A6543FD-1278-46D1-831A-A1953F0FD7E3}"/>
    <cellStyle name="Comma 2 2 2 2 4 4 4 2 2" xfId="39771" xr:uid="{EFBBA11E-D12B-4312-B762-FAD8C6F85289}"/>
    <cellStyle name="Comma 2 2 2 2 4 4 4 2 3" xfId="60795" xr:uid="{FA7611CC-6E59-47D5-921E-33D06B52E82B}"/>
    <cellStyle name="Comma 2 2 2 2 4 4 4 3" xfId="29261" xr:uid="{D70B8C56-06B9-46B8-ABD1-41FEF57EF071}"/>
    <cellStyle name="Comma 2 2 2 2 4 4 4 4" xfId="50285" xr:uid="{DD2FEF1C-F5BB-4087-81FB-375527C7C729}"/>
    <cellStyle name="Comma 2 2 2 2 4 4 5" xfId="10867" xr:uid="{85A41B48-3F6F-46AB-8BA2-6163CEE944CB}"/>
    <cellStyle name="Comma 2 2 2 2 4 4 5 2" xfId="31889" xr:uid="{BCDBBB09-59D7-48DC-BA77-C274EAD8B2CA}"/>
    <cellStyle name="Comma 2 2 2 2 4 4 5 3" xfId="52913" xr:uid="{B31D4B35-8F09-462D-81E9-1ED48CECC5EA}"/>
    <cellStyle name="Comma 2 2 2 2 4 4 6" xfId="21378" xr:uid="{D468784F-5D6E-4069-90F9-1D50D987C00B}"/>
    <cellStyle name="Comma 2 2 2 2 4 4 7" xfId="42403" xr:uid="{168B7DB4-7F7D-4545-832E-B3C53E9F6A63}"/>
    <cellStyle name="Comma 2 2 2 2 4 5" xfId="2750" xr:uid="{F0A470B8-E7F7-431C-95E9-F3AD648F5A58}"/>
    <cellStyle name="Comma 2 2 2 2 4 5 2" xfId="5382" xr:uid="{801C71C6-5535-413B-92F6-EC56BA2F0B12}"/>
    <cellStyle name="Comma 2 2 2 2 4 5 2 2" xfId="15916" xr:uid="{E6CC4A65-9421-4CB7-A518-DEC1AB2F2204}"/>
    <cellStyle name="Comma 2 2 2 2 4 5 2 2 2" xfId="36938" xr:uid="{5D04D49C-EA4F-40E6-BF9C-291E3EBAE82C}"/>
    <cellStyle name="Comma 2 2 2 2 4 5 2 2 3" xfId="57962" xr:uid="{FF76D4C2-F380-4042-AF49-38321EEEEFBF}"/>
    <cellStyle name="Comma 2 2 2 2 4 5 2 3" xfId="26428" xr:uid="{C7CB063B-16E2-4510-8D05-12669F1C68DD}"/>
    <cellStyle name="Comma 2 2 2 2 4 5 2 4" xfId="47452" xr:uid="{D060061A-EE99-4E34-86C6-A4940F6F76BC}"/>
    <cellStyle name="Comma 2 2 2 2 4 5 3" xfId="8010" xr:uid="{ECAFCB70-6BAA-4BEE-8384-14277CC43C95}"/>
    <cellStyle name="Comma 2 2 2 2 4 5 3 2" xfId="18544" xr:uid="{5E3D226E-12F8-4C20-B35E-81459607C427}"/>
    <cellStyle name="Comma 2 2 2 2 4 5 3 2 2" xfId="39566" xr:uid="{216F4576-CBA8-4A6F-91CD-E4602C8625B1}"/>
    <cellStyle name="Comma 2 2 2 2 4 5 3 2 3" xfId="60590" xr:uid="{00A726CD-2EDA-4089-B479-D3654BA9BC57}"/>
    <cellStyle name="Comma 2 2 2 2 4 5 3 3" xfId="29056" xr:uid="{C6B4AD52-445D-4689-B8B1-7D6BAC4040AD}"/>
    <cellStyle name="Comma 2 2 2 2 4 5 3 4" xfId="50080" xr:uid="{0008C4FD-9ADA-4CE5-91C9-53C06280A85A}"/>
    <cellStyle name="Comma 2 2 2 2 4 5 4" xfId="10637" xr:uid="{D0C4088C-DF22-42D1-AA8D-F9E85DAE1250}"/>
    <cellStyle name="Comma 2 2 2 2 4 5 4 2" xfId="21171" xr:uid="{FFBE6FBD-D036-4129-A4BA-EB7B85DDD880}"/>
    <cellStyle name="Comma 2 2 2 2 4 5 4 2 2" xfId="42193" xr:uid="{35D75066-AC2B-4A43-9A27-3E7CE82F824D}"/>
    <cellStyle name="Comma 2 2 2 2 4 5 4 2 3" xfId="63217" xr:uid="{9DFE6FD5-D1A2-4A2D-9576-7F7A2A470682}"/>
    <cellStyle name="Comma 2 2 2 2 4 5 4 3" xfId="31683" xr:uid="{319E8ACB-66CF-4850-9858-685848C818B7}"/>
    <cellStyle name="Comma 2 2 2 2 4 5 4 4" xfId="52707" xr:uid="{6FA1C666-0050-4852-ABB2-97B90F81FB7C}"/>
    <cellStyle name="Comma 2 2 2 2 4 5 5" xfId="13289" xr:uid="{CD1661CB-8501-4E50-B02F-114406667054}"/>
    <cellStyle name="Comma 2 2 2 2 4 5 5 2" xfId="34311" xr:uid="{86BEEA2F-2A5F-4AC3-B60A-21D070EC358D}"/>
    <cellStyle name="Comma 2 2 2 2 4 5 5 3" xfId="55335" xr:uid="{0C176D19-D4E8-40F4-8A3E-CDC6EE727978}"/>
    <cellStyle name="Comma 2 2 2 2 4 5 6" xfId="23800" xr:uid="{1F280858-273B-43C7-AE89-4ED3B5D574E3}"/>
    <cellStyle name="Comma 2 2 2 2 4 5 7" xfId="44825" xr:uid="{1F8D161E-F1F2-4234-8ECE-3912B7D6FEB3}"/>
    <cellStyle name="Comma 2 2 2 2 4 6" xfId="278" xr:uid="{4CEA1418-3ECD-44A4-A704-D4B2637AE2F2}"/>
    <cellStyle name="Comma 2 2 2 2 4 6 2" xfId="2956" xr:uid="{60863E59-3A4E-4A36-A76B-A7420C3D8DB2}"/>
    <cellStyle name="Comma 2 2 2 2 4 6 2 2" xfId="13490" xr:uid="{D7CBFD42-C35A-4ED2-B790-A9A514E65C36}"/>
    <cellStyle name="Comma 2 2 2 2 4 6 2 2 2" xfId="34512" xr:uid="{56DD510D-7D68-44D8-AB69-1161DFDDD617}"/>
    <cellStyle name="Comma 2 2 2 2 4 6 2 2 3" xfId="55536" xr:uid="{1A68718B-6755-4C70-90B0-D4D1FE30C294}"/>
    <cellStyle name="Comma 2 2 2 2 4 6 2 3" xfId="24002" xr:uid="{16E87E5A-89D9-429A-8074-F8B6A3F23A2D}"/>
    <cellStyle name="Comma 2 2 2 2 4 6 2 4" xfId="45026" xr:uid="{58F8B774-C568-4534-9498-02DADE64CF29}"/>
    <cellStyle name="Comma 2 2 2 2 4 6 3" xfId="5584" xr:uid="{0C3970D1-221B-45C8-A18C-0A8F5274A0C8}"/>
    <cellStyle name="Comma 2 2 2 2 4 6 3 2" xfId="16118" xr:uid="{FCEF7A72-4892-4C91-A2B0-D10E1F21A94E}"/>
    <cellStyle name="Comma 2 2 2 2 4 6 3 2 2" xfId="37140" xr:uid="{DADD773E-9818-4563-A95A-978DF7DB3DE1}"/>
    <cellStyle name="Comma 2 2 2 2 4 6 3 2 3" xfId="58164" xr:uid="{B621D2F7-E652-4502-AD07-634A4798665D}"/>
    <cellStyle name="Comma 2 2 2 2 4 6 3 3" xfId="26630" xr:uid="{49559126-9CE4-46BA-8B93-390391B374BC}"/>
    <cellStyle name="Comma 2 2 2 2 4 6 3 4" xfId="47654" xr:uid="{B01D347C-D0AD-482F-B9D8-3E8D11C30777}"/>
    <cellStyle name="Comma 2 2 2 2 4 6 4" xfId="8211" xr:uid="{905851D1-E136-44F2-BA95-09205880B8A8}"/>
    <cellStyle name="Comma 2 2 2 2 4 6 4 2" xfId="18745" xr:uid="{8971B547-9AFE-4003-977D-C5C5BF25027E}"/>
    <cellStyle name="Comma 2 2 2 2 4 6 4 2 2" xfId="39767" xr:uid="{EBB00425-D0DF-443B-BA15-370A3AA1AAE8}"/>
    <cellStyle name="Comma 2 2 2 2 4 6 4 2 3" xfId="60791" xr:uid="{60DFABF6-4223-45E0-B015-593A87BCD3C7}"/>
    <cellStyle name="Comma 2 2 2 2 4 6 4 3" xfId="29257" xr:uid="{30CDE7F7-14F0-48AB-A26A-18936263FC69}"/>
    <cellStyle name="Comma 2 2 2 2 4 6 4 4" xfId="50281" xr:uid="{C8D2B371-6959-417C-B6B3-62623863CD59}"/>
    <cellStyle name="Comma 2 2 2 2 4 6 5" xfId="10863" xr:uid="{AC39FCB3-8E6A-47C0-9A5E-E9FAC71D4E92}"/>
    <cellStyle name="Comma 2 2 2 2 4 6 5 2" xfId="31885" xr:uid="{3A52B00C-F3A5-4840-8B80-09902EDDD1DE}"/>
    <cellStyle name="Comma 2 2 2 2 4 6 5 3" xfId="52909" xr:uid="{B394D332-BFC0-431A-8D6B-2F8EBB57E82F}"/>
    <cellStyle name="Comma 2 2 2 2 4 6 6" xfId="21374" xr:uid="{4439B5D7-6DA1-4311-A451-D496DBC8C53D}"/>
    <cellStyle name="Comma 2 2 2 2 4 6 7" xfId="42399" xr:uid="{AE5B2F7F-220F-410C-9625-9CE83C43215A}"/>
    <cellStyle name="Comma 2 2 2 2 4 7" xfId="2863" xr:uid="{88B89898-A931-4BC6-9524-1518BAE114F9}"/>
    <cellStyle name="Comma 2 2 2 2 4 7 2" xfId="13397" xr:uid="{3D545F1A-106E-44C2-9533-722D854C8B77}"/>
    <cellStyle name="Comma 2 2 2 2 4 7 2 2" xfId="34419" xr:uid="{7BCCA3C8-37A4-4161-942D-1F73FB28018D}"/>
    <cellStyle name="Comma 2 2 2 2 4 7 2 3" xfId="55443" xr:uid="{F10363D4-078B-454B-B12E-B98C7FF65946}"/>
    <cellStyle name="Comma 2 2 2 2 4 7 3" xfId="23909" xr:uid="{FC71F376-ABB6-42A1-94F9-B41F511DF7E6}"/>
    <cellStyle name="Comma 2 2 2 2 4 7 4" xfId="44933" xr:uid="{15F283A9-7D4A-4250-89DA-15DCF4B9336C}"/>
    <cellStyle name="Comma 2 2 2 2 4 8" xfId="5491" xr:uid="{68915B6B-7619-450D-9E81-A7D9B9A1A127}"/>
    <cellStyle name="Comma 2 2 2 2 4 8 2" xfId="16025" xr:uid="{2D90C3BD-EDA1-4541-95A5-1D4C1AC34736}"/>
    <cellStyle name="Comma 2 2 2 2 4 8 2 2" xfId="37047" xr:uid="{2DC10DA7-A6A5-4280-A195-7B6FD9976180}"/>
    <cellStyle name="Comma 2 2 2 2 4 8 2 3" xfId="58071" xr:uid="{5F387D06-80C7-4753-A0F9-9737A68FBC6A}"/>
    <cellStyle name="Comma 2 2 2 2 4 8 3" xfId="26537" xr:uid="{1A05BFBC-416C-4FF2-BC86-9625F95664B1}"/>
    <cellStyle name="Comma 2 2 2 2 4 8 4" xfId="47561" xr:uid="{56122D8E-99A1-4171-BAFC-E919222E8EB1}"/>
    <cellStyle name="Comma 2 2 2 2 4 9" xfId="8118" xr:uid="{FE54367D-1A68-45C1-B395-4DE31E3BD247}"/>
    <cellStyle name="Comma 2 2 2 2 4 9 2" xfId="18652" xr:uid="{FEC1BC6C-146C-4594-B360-7BA89BC41B6D}"/>
    <cellStyle name="Comma 2 2 2 2 4 9 2 2" xfId="39674" xr:uid="{5D51B532-E5BC-4766-ADBA-AF2B9AE1927B}"/>
    <cellStyle name="Comma 2 2 2 2 4 9 2 3" xfId="60698" xr:uid="{2B2C0CB7-65F8-4653-9E31-162A7B37D9D6}"/>
    <cellStyle name="Comma 2 2 2 2 4 9 3" xfId="29164" xr:uid="{AA7C1D9E-A0A0-4E9B-B563-EEA9F0F74DBD}"/>
    <cellStyle name="Comma 2 2 2 2 4 9 4" xfId="50188" xr:uid="{88696938-C9E6-4975-B858-D0767F38460B}"/>
    <cellStyle name="Comma 2 2 2 2 5" xfId="283" xr:uid="{05DD4162-F897-448A-B1F4-84808468AA1F}"/>
    <cellStyle name="Comma 2 2 2 2 5 10" xfId="42404" xr:uid="{77C37C71-51CD-4997-908E-E02C219DB2AF}"/>
    <cellStyle name="Comma 2 2 2 2 5 2" xfId="284" xr:uid="{D83BA3B5-9657-42D7-9BFE-4F5B1A8B3CAD}"/>
    <cellStyle name="Comma 2 2 2 2 5 2 2" xfId="285" xr:uid="{94C726BE-F769-48B7-A61E-44E9BCE25959}"/>
    <cellStyle name="Comma 2 2 2 2 5 2 2 2" xfId="2963" xr:uid="{B82C0E7E-D7F5-4C31-AE9C-3FFD43C70682}"/>
    <cellStyle name="Comma 2 2 2 2 5 2 2 2 2" xfId="13497" xr:uid="{FC032C09-9B81-4ECC-A2AA-5E742BDA3948}"/>
    <cellStyle name="Comma 2 2 2 2 5 2 2 2 2 2" xfId="34519" xr:uid="{61D480C5-3212-439D-B1CD-C1DDDF7A71A3}"/>
    <cellStyle name="Comma 2 2 2 2 5 2 2 2 2 3" xfId="55543" xr:uid="{B21C2FAB-CE97-4A87-AB9C-34B2CA79047A}"/>
    <cellStyle name="Comma 2 2 2 2 5 2 2 2 3" xfId="24009" xr:uid="{1D874018-1DAC-4B63-B057-36D5EF04BA80}"/>
    <cellStyle name="Comma 2 2 2 2 5 2 2 2 4" xfId="45033" xr:uid="{7451ED14-EA4F-4A2A-837A-24B7A3BFF1F1}"/>
    <cellStyle name="Comma 2 2 2 2 5 2 2 3" xfId="5591" xr:uid="{2B71DFEF-ACD9-441B-9820-07FC7C4AF140}"/>
    <cellStyle name="Comma 2 2 2 2 5 2 2 3 2" xfId="16125" xr:uid="{815E068A-519D-440A-9D82-3C35FA1D135E}"/>
    <cellStyle name="Comma 2 2 2 2 5 2 2 3 2 2" xfId="37147" xr:uid="{7950DD4F-EF67-4C56-A72B-CF83B290A96A}"/>
    <cellStyle name="Comma 2 2 2 2 5 2 2 3 2 3" xfId="58171" xr:uid="{C229BCBF-69EE-43B6-BDED-735DBC94D42A}"/>
    <cellStyle name="Comma 2 2 2 2 5 2 2 3 3" xfId="26637" xr:uid="{C516A1E6-CE8E-4EE7-9718-6E2E696FA03D}"/>
    <cellStyle name="Comma 2 2 2 2 5 2 2 3 4" xfId="47661" xr:uid="{8FD4E954-E8A8-42BB-9672-21899941169E}"/>
    <cellStyle name="Comma 2 2 2 2 5 2 2 4" xfId="8218" xr:uid="{972B8B0B-41C1-4DB3-9736-DEF2A8D327FD}"/>
    <cellStyle name="Comma 2 2 2 2 5 2 2 4 2" xfId="18752" xr:uid="{A204C6D7-7C59-4D68-BD6A-FDB2C2815262}"/>
    <cellStyle name="Comma 2 2 2 2 5 2 2 4 2 2" xfId="39774" xr:uid="{6E7118B1-DE9A-4382-AD8E-4085CD5C427F}"/>
    <cellStyle name="Comma 2 2 2 2 5 2 2 4 2 3" xfId="60798" xr:uid="{59289A0A-F7CE-44EC-8F4B-20C293CDB9E4}"/>
    <cellStyle name="Comma 2 2 2 2 5 2 2 4 3" xfId="29264" xr:uid="{1971F0CB-0ADF-4B67-90B4-F487A8ECC891}"/>
    <cellStyle name="Comma 2 2 2 2 5 2 2 4 4" xfId="50288" xr:uid="{92F54445-7FC1-41CE-85BE-B3501D31D014}"/>
    <cellStyle name="Comma 2 2 2 2 5 2 2 5" xfId="10870" xr:uid="{7F920B44-4D54-41E9-B8B3-24DDAD347DAA}"/>
    <cellStyle name="Comma 2 2 2 2 5 2 2 5 2" xfId="31892" xr:uid="{FD57FA2D-CBBB-4D72-9EAF-709852889F1C}"/>
    <cellStyle name="Comma 2 2 2 2 5 2 2 5 3" xfId="52916" xr:uid="{10424689-73ED-4021-9721-39052547B0BB}"/>
    <cellStyle name="Comma 2 2 2 2 5 2 2 6" xfId="21381" xr:uid="{BBCFAA6C-8596-45BA-8189-D4EBF14E14B2}"/>
    <cellStyle name="Comma 2 2 2 2 5 2 2 7" xfId="42406" xr:uid="{3881137A-A4F8-43BD-9156-C93B2509D0D0}"/>
    <cellStyle name="Comma 2 2 2 2 5 2 3" xfId="2962" xr:uid="{C8FBED46-D38E-4A8E-AAC9-E2283AA08481}"/>
    <cellStyle name="Comma 2 2 2 2 5 2 3 2" xfId="13496" xr:uid="{C8330114-D45F-425A-972F-47D9DAE4F6E6}"/>
    <cellStyle name="Comma 2 2 2 2 5 2 3 2 2" xfId="34518" xr:uid="{CD0BD97F-97CB-4336-8A04-2EE966781C75}"/>
    <cellStyle name="Comma 2 2 2 2 5 2 3 2 3" xfId="55542" xr:uid="{C7D4D973-8AA6-4CC2-BD16-DB35DB06D62B}"/>
    <cellStyle name="Comma 2 2 2 2 5 2 3 3" xfId="24008" xr:uid="{91ECCC9C-C9E7-46A7-8CDE-2FA63EBE8340}"/>
    <cellStyle name="Comma 2 2 2 2 5 2 3 4" xfId="45032" xr:uid="{8FA582BA-B696-43CE-949B-88EE9CD89AF5}"/>
    <cellStyle name="Comma 2 2 2 2 5 2 4" xfId="5590" xr:uid="{5C2DD02C-F084-4D64-B630-E6276B0B8995}"/>
    <cellStyle name="Comma 2 2 2 2 5 2 4 2" xfId="16124" xr:uid="{C9B7A60B-75FE-48B7-B39B-186F6689057F}"/>
    <cellStyle name="Comma 2 2 2 2 5 2 4 2 2" xfId="37146" xr:uid="{9340E682-0C89-4449-9348-4AEA48C25A44}"/>
    <cellStyle name="Comma 2 2 2 2 5 2 4 2 3" xfId="58170" xr:uid="{0CB18E5A-F003-41C5-AC5E-57727D6BD5D7}"/>
    <cellStyle name="Comma 2 2 2 2 5 2 4 3" xfId="26636" xr:uid="{34678C6C-9E25-4084-8E53-855EEEA163F5}"/>
    <cellStyle name="Comma 2 2 2 2 5 2 4 4" xfId="47660" xr:uid="{BE374143-61DE-4F97-B84F-02EA8BF30E37}"/>
    <cellStyle name="Comma 2 2 2 2 5 2 5" xfId="8217" xr:uid="{58D62702-9D9D-4E6E-A3FD-8370E7C4F49E}"/>
    <cellStyle name="Comma 2 2 2 2 5 2 5 2" xfId="18751" xr:uid="{07205C20-C6E6-42B4-A650-F6178C2B4DF6}"/>
    <cellStyle name="Comma 2 2 2 2 5 2 5 2 2" xfId="39773" xr:uid="{800D8E07-47E8-4E6B-8369-C7D049E39A85}"/>
    <cellStyle name="Comma 2 2 2 2 5 2 5 2 3" xfId="60797" xr:uid="{724601DC-45AF-4E01-BFA8-85E694B19DC9}"/>
    <cellStyle name="Comma 2 2 2 2 5 2 5 3" xfId="29263" xr:uid="{264D4BE9-C269-40A6-8140-5FD270F84ACE}"/>
    <cellStyle name="Comma 2 2 2 2 5 2 5 4" xfId="50287" xr:uid="{678BD44A-7457-49ED-9031-D7A0ACAD5212}"/>
    <cellStyle name="Comma 2 2 2 2 5 2 6" xfId="10869" xr:uid="{54BEDA4D-38D8-4328-A551-35F8F5552D88}"/>
    <cellStyle name="Comma 2 2 2 2 5 2 6 2" xfId="31891" xr:uid="{8E91DB35-BD30-4EB4-B24F-311DB89EAFF3}"/>
    <cellStyle name="Comma 2 2 2 2 5 2 6 3" xfId="52915" xr:uid="{2059B157-085C-4CE0-B928-C117CA237237}"/>
    <cellStyle name="Comma 2 2 2 2 5 2 7" xfId="21380" xr:uid="{8338F5D6-BCAB-48AF-9E62-A060C3B487B0}"/>
    <cellStyle name="Comma 2 2 2 2 5 2 8" xfId="42405" xr:uid="{C32E31D5-8675-4902-A3E8-CA1571B39FB0}"/>
    <cellStyle name="Comma 2 2 2 2 5 3" xfId="286" xr:uid="{DA125DC5-27DC-47D9-B3A3-36618298ABC1}"/>
    <cellStyle name="Comma 2 2 2 2 5 3 2" xfId="2964" xr:uid="{B2DF4F11-DF79-4773-8A31-7F7A5D075C3B}"/>
    <cellStyle name="Comma 2 2 2 2 5 3 2 2" xfId="13498" xr:uid="{26CB552B-6BD1-47C1-9FEC-8A6132800F35}"/>
    <cellStyle name="Comma 2 2 2 2 5 3 2 2 2" xfId="34520" xr:uid="{9BA04062-BDE7-48F7-B4F1-F987694845EF}"/>
    <cellStyle name="Comma 2 2 2 2 5 3 2 2 3" xfId="55544" xr:uid="{940FA5FA-C863-45EA-B936-2D7F7C0E5F9F}"/>
    <cellStyle name="Comma 2 2 2 2 5 3 2 3" xfId="24010" xr:uid="{AB6DDB48-7239-4420-A53F-7A9B827E3BF7}"/>
    <cellStyle name="Comma 2 2 2 2 5 3 2 4" xfId="45034" xr:uid="{452098F0-079F-4000-AF2C-B31883286B09}"/>
    <cellStyle name="Comma 2 2 2 2 5 3 3" xfId="5592" xr:uid="{20DFA500-50B1-4BF0-9624-CB7E1E6D9C74}"/>
    <cellStyle name="Comma 2 2 2 2 5 3 3 2" xfId="16126" xr:uid="{F477252A-EEDC-463F-A959-B921FBB4CE67}"/>
    <cellStyle name="Comma 2 2 2 2 5 3 3 2 2" xfId="37148" xr:uid="{7F366205-7A87-4FE0-AA94-77C83A236EBA}"/>
    <cellStyle name="Comma 2 2 2 2 5 3 3 2 3" xfId="58172" xr:uid="{5A9DDAE0-FFA2-4C8B-9114-D372F79D4E55}"/>
    <cellStyle name="Comma 2 2 2 2 5 3 3 3" xfId="26638" xr:uid="{3A5E2B8E-D064-4F4F-862D-73D9736C496A}"/>
    <cellStyle name="Comma 2 2 2 2 5 3 3 4" xfId="47662" xr:uid="{199EA6B9-0B0B-42A3-9B50-7BBAC6EC6055}"/>
    <cellStyle name="Comma 2 2 2 2 5 3 4" xfId="8219" xr:uid="{056E2686-F4E6-43D3-ACBB-A9F4C0FF0ADE}"/>
    <cellStyle name="Comma 2 2 2 2 5 3 4 2" xfId="18753" xr:uid="{AEF6BA78-3EDD-408A-AD1B-43C2CD12391C}"/>
    <cellStyle name="Comma 2 2 2 2 5 3 4 2 2" xfId="39775" xr:uid="{76443303-E357-48FC-BB43-6018730BF5E2}"/>
    <cellStyle name="Comma 2 2 2 2 5 3 4 2 3" xfId="60799" xr:uid="{0BC15D1C-ACA3-46EB-9312-1F5ABFCFA9D7}"/>
    <cellStyle name="Comma 2 2 2 2 5 3 4 3" xfId="29265" xr:uid="{435CE49C-9B5B-402F-9656-9FF1542899D9}"/>
    <cellStyle name="Comma 2 2 2 2 5 3 4 4" xfId="50289" xr:uid="{98E71428-2C4B-4FF3-8096-851E443B48DD}"/>
    <cellStyle name="Comma 2 2 2 2 5 3 5" xfId="10871" xr:uid="{99885302-2388-428A-B744-446906DE1B72}"/>
    <cellStyle name="Comma 2 2 2 2 5 3 5 2" xfId="31893" xr:uid="{75DCD42B-7AD1-407F-8CCA-7E4F36C302FC}"/>
    <cellStyle name="Comma 2 2 2 2 5 3 5 3" xfId="52917" xr:uid="{7FB89C85-EABD-4695-9379-9E91AEEA3CD6}"/>
    <cellStyle name="Comma 2 2 2 2 5 3 6" xfId="21382" xr:uid="{62E9D214-37EE-4CB9-B8B7-C296668BEF6F}"/>
    <cellStyle name="Comma 2 2 2 2 5 3 7" xfId="42407" xr:uid="{FC683E3E-27A4-4B69-866C-04D01287C4E8}"/>
    <cellStyle name="Comma 2 2 2 2 5 4" xfId="287" xr:uid="{5F2D1450-B068-49C9-ABC1-23C7DD19DEB6}"/>
    <cellStyle name="Comma 2 2 2 2 5 4 2" xfId="2965" xr:uid="{B5E06CA7-84AC-4772-8B31-A81EF89D2E2D}"/>
    <cellStyle name="Comma 2 2 2 2 5 4 2 2" xfId="13499" xr:uid="{BB9AF899-BF57-4A35-BB3F-1FCA72139134}"/>
    <cellStyle name="Comma 2 2 2 2 5 4 2 2 2" xfId="34521" xr:uid="{4018DA4C-7624-412C-A889-C6109F33BB6A}"/>
    <cellStyle name="Comma 2 2 2 2 5 4 2 2 3" xfId="55545" xr:uid="{529216F0-3002-47EE-A55C-0F78C1F1B2FE}"/>
    <cellStyle name="Comma 2 2 2 2 5 4 2 3" xfId="24011" xr:uid="{CFC6A116-16D9-4DBC-B778-BB5F4D8E2A0B}"/>
    <cellStyle name="Comma 2 2 2 2 5 4 2 4" xfId="45035" xr:uid="{43B818B7-7186-4239-A225-DCFE7B23DE9D}"/>
    <cellStyle name="Comma 2 2 2 2 5 4 3" xfId="5593" xr:uid="{3526A563-B481-4247-9AA5-792BBBF598FA}"/>
    <cellStyle name="Comma 2 2 2 2 5 4 3 2" xfId="16127" xr:uid="{A20DF327-478B-4743-A81F-8D645F0BF795}"/>
    <cellStyle name="Comma 2 2 2 2 5 4 3 2 2" xfId="37149" xr:uid="{E5F4F479-188A-4A22-B03A-F665C36C4A42}"/>
    <cellStyle name="Comma 2 2 2 2 5 4 3 2 3" xfId="58173" xr:uid="{12C380AE-6C35-4293-8AFE-76EEF8F16BFD}"/>
    <cellStyle name="Comma 2 2 2 2 5 4 3 3" xfId="26639" xr:uid="{4B06B5CB-A881-46BA-B567-69B805B27F4B}"/>
    <cellStyle name="Comma 2 2 2 2 5 4 3 4" xfId="47663" xr:uid="{90651FDA-91F8-4A76-9AF7-31BE220952FC}"/>
    <cellStyle name="Comma 2 2 2 2 5 4 4" xfId="8220" xr:uid="{910934E6-1D41-41CE-B13F-F339242CBFBD}"/>
    <cellStyle name="Comma 2 2 2 2 5 4 4 2" xfId="18754" xr:uid="{8B8EE440-50BB-4536-83AD-9B49CF2F9586}"/>
    <cellStyle name="Comma 2 2 2 2 5 4 4 2 2" xfId="39776" xr:uid="{7AEC0F20-FE1F-4B42-B79A-6C0B8C528D1D}"/>
    <cellStyle name="Comma 2 2 2 2 5 4 4 2 3" xfId="60800" xr:uid="{EC45ECBA-B3D9-4E17-846A-2D970A3715A9}"/>
    <cellStyle name="Comma 2 2 2 2 5 4 4 3" xfId="29266" xr:uid="{8AD0C825-5F6A-496C-BAD3-51F21FFE66D0}"/>
    <cellStyle name="Comma 2 2 2 2 5 4 4 4" xfId="50290" xr:uid="{E2AD7148-A303-4690-83EB-97F3DC7AA939}"/>
    <cellStyle name="Comma 2 2 2 2 5 4 5" xfId="10872" xr:uid="{ED90D20E-6007-4A7E-8FE8-733DBF24B211}"/>
    <cellStyle name="Comma 2 2 2 2 5 4 5 2" xfId="31894" xr:uid="{FEE9542A-B115-46DA-9DCB-86834C27C32C}"/>
    <cellStyle name="Comma 2 2 2 2 5 4 5 3" xfId="52918" xr:uid="{FAE3D499-77E7-486A-9033-593EE956E4D5}"/>
    <cellStyle name="Comma 2 2 2 2 5 4 6" xfId="21383" xr:uid="{7375E151-CDF9-4FE4-98BE-5855DC6F037F}"/>
    <cellStyle name="Comma 2 2 2 2 5 4 7" xfId="42408" xr:uid="{1FB0F636-7D77-454A-8342-69127406CFD1}"/>
    <cellStyle name="Comma 2 2 2 2 5 5" xfId="2961" xr:uid="{6B7281D5-B600-4C1E-9295-1B39EC34C3F0}"/>
    <cellStyle name="Comma 2 2 2 2 5 5 2" xfId="13495" xr:uid="{5DEA4D44-A6C0-4CC4-8020-0D4291BA6A26}"/>
    <cellStyle name="Comma 2 2 2 2 5 5 2 2" xfId="34517" xr:uid="{6EABE50E-EC72-4542-B0AE-7AB2CD8AEBDE}"/>
    <cellStyle name="Comma 2 2 2 2 5 5 2 3" xfId="55541" xr:uid="{62772F5A-BFA1-4754-8F7D-D58CC95973BE}"/>
    <cellStyle name="Comma 2 2 2 2 5 5 3" xfId="24007" xr:uid="{6F110F4D-819E-47FE-85F7-EBCC44BAB62B}"/>
    <cellStyle name="Comma 2 2 2 2 5 5 4" xfId="45031" xr:uid="{682C853B-AFC0-43AB-9043-85EB595D04D6}"/>
    <cellStyle name="Comma 2 2 2 2 5 6" xfId="5589" xr:uid="{C0C6A44F-3282-4029-8B30-3FFF26DCE0C8}"/>
    <cellStyle name="Comma 2 2 2 2 5 6 2" xfId="16123" xr:uid="{21FB505E-F906-435F-B451-5C408A7D12F9}"/>
    <cellStyle name="Comma 2 2 2 2 5 6 2 2" xfId="37145" xr:uid="{04D598D1-939B-4DFC-89FA-649801C56C04}"/>
    <cellStyle name="Comma 2 2 2 2 5 6 2 3" xfId="58169" xr:uid="{0743D1CA-6771-426C-9F6C-30CD557C0FB8}"/>
    <cellStyle name="Comma 2 2 2 2 5 6 3" xfId="26635" xr:uid="{21D9F7BB-2D14-43E4-90FC-E0D6E8EF8C29}"/>
    <cellStyle name="Comma 2 2 2 2 5 6 4" xfId="47659" xr:uid="{E91EC144-0610-4613-A39B-AFF09248700F}"/>
    <cellStyle name="Comma 2 2 2 2 5 7" xfId="8216" xr:uid="{040D579F-1140-409A-9738-4292648A5F10}"/>
    <cellStyle name="Comma 2 2 2 2 5 7 2" xfId="18750" xr:uid="{40AAE261-5A4C-4489-9E16-007EF399F467}"/>
    <cellStyle name="Comma 2 2 2 2 5 7 2 2" xfId="39772" xr:uid="{211D5D44-5087-4DD1-B63D-18CAE7BE2264}"/>
    <cellStyle name="Comma 2 2 2 2 5 7 2 3" xfId="60796" xr:uid="{C6D6C68F-5BD6-4316-8B38-FEEFD1E685D5}"/>
    <cellStyle name="Comma 2 2 2 2 5 7 3" xfId="29262" xr:uid="{6F9BE0EC-0165-4B6C-9DA7-69D4A20E7CCC}"/>
    <cellStyle name="Comma 2 2 2 2 5 7 4" xfId="50286" xr:uid="{649A28EC-7BCE-476F-B420-CD3AB3715E26}"/>
    <cellStyle name="Comma 2 2 2 2 5 8" xfId="10868" xr:uid="{AE4F92CD-6790-4A44-B3CA-E9B4384AAEF9}"/>
    <cellStyle name="Comma 2 2 2 2 5 8 2" xfId="31890" xr:uid="{2FAF9275-0EEF-4C1B-8A31-C1BA15383BB1}"/>
    <cellStyle name="Comma 2 2 2 2 5 8 3" xfId="52914" xr:uid="{3167CFEE-55AC-43DA-85D9-082AF697B06A}"/>
    <cellStyle name="Comma 2 2 2 2 5 9" xfId="21379" xr:uid="{0C3CC6E0-D728-4A80-8AAF-A1478CB77325}"/>
    <cellStyle name="Comma 2 2 2 2 6" xfId="288" xr:uid="{2DA7D41B-4A0B-4280-BD26-1D89A903D6BE}"/>
    <cellStyle name="Comma 2 2 2 2 6 2" xfId="289" xr:uid="{02919ED1-B4F4-45ED-B3C7-0D804EEA7BF7}"/>
    <cellStyle name="Comma 2 2 2 2 6 2 2" xfId="2967" xr:uid="{4C171AAC-01F0-400F-ABC0-C8F53296E52F}"/>
    <cellStyle name="Comma 2 2 2 2 6 2 2 2" xfId="13501" xr:uid="{0F56CDA0-DCCA-4519-81DD-D4EDB022C71F}"/>
    <cellStyle name="Comma 2 2 2 2 6 2 2 2 2" xfId="34523" xr:uid="{DD5D237C-D789-4A58-A335-13EE269FB864}"/>
    <cellStyle name="Comma 2 2 2 2 6 2 2 2 3" xfId="55547" xr:uid="{D60F209D-9C55-4870-8938-A41DD5D76854}"/>
    <cellStyle name="Comma 2 2 2 2 6 2 2 3" xfId="24013" xr:uid="{D9BBDA18-C13B-4825-A848-C7705F49EEA4}"/>
    <cellStyle name="Comma 2 2 2 2 6 2 2 4" xfId="45037" xr:uid="{8DD04197-813B-41A3-A7B8-BF7228A431C4}"/>
    <cellStyle name="Comma 2 2 2 2 6 2 3" xfId="5595" xr:uid="{43F46BDE-E799-4A5C-A5C7-FBF4E60FBAEA}"/>
    <cellStyle name="Comma 2 2 2 2 6 2 3 2" xfId="16129" xr:uid="{ED731019-9258-468A-BA7D-E06058947E08}"/>
    <cellStyle name="Comma 2 2 2 2 6 2 3 2 2" xfId="37151" xr:uid="{C3650CC9-D486-479A-A6DE-525A2D44D8E7}"/>
    <cellStyle name="Comma 2 2 2 2 6 2 3 2 3" xfId="58175" xr:uid="{6A6DDF67-5379-41C8-A0BC-67A54DA3AE9F}"/>
    <cellStyle name="Comma 2 2 2 2 6 2 3 3" xfId="26641" xr:uid="{6C6DDC59-848E-462F-85D3-545C396562E7}"/>
    <cellStyle name="Comma 2 2 2 2 6 2 3 4" xfId="47665" xr:uid="{6F41B52B-B13A-47B2-B7A6-8319E2C0EA45}"/>
    <cellStyle name="Comma 2 2 2 2 6 2 4" xfId="8222" xr:uid="{8DD12D6A-EB6D-4A83-BD70-5E14D5522A43}"/>
    <cellStyle name="Comma 2 2 2 2 6 2 4 2" xfId="18756" xr:uid="{AC012FFB-D212-462B-8732-D596ACEFFFDC}"/>
    <cellStyle name="Comma 2 2 2 2 6 2 4 2 2" xfId="39778" xr:uid="{084D592E-1E73-4BC7-B171-B85F5C61FDDD}"/>
    <cellStyle name="Comma 2 2 2 2 6 2 4 2 3" xfId="60802" xr:uid="{55290FB4-FB24-461E-90C2-2E741C7DD03F}"/>
    <cellStyle name="Comma 2 2 2 2 6 2 4 3" xfId="29268" xr:uid="{E63CAF32-6FDC-4FAB-853E-5943E3C32FC7}"/>
    <cellStyle name="Comma 2 2 2 2 6 2 4 4" xfId="50292" xr:uid="{643FF22A-29EF-4D80-A8E8-DF72A034C859}"/>
    <cellStyle name="Comma 2 2 2 2 6 2 5" xfId="10874" xr:uid="{AC978690-0318-434C-A1B1-0DE79087A878}"/>
    <cellStyle name="Comma 2 2 2 2 6 2 5 2" xfId="31896" xr:uid="{574787FC-3520-4DD3-BBEE-B588DFCE1383}"/>
    <cellStyle name="Comma 2 2 2 2 6 2 5 3" xfId="52920" xr:uid="{0F8AC9B9-8B96-426C-B6D3-2AF86768BEB3}"/>
    <cellStyle name="Comma 2 2 2 2 6 2 6" xfId="21385" xr:uid="{F00AB3CD-2C94-4729-BBE6-CDBFE57FF420}"/>
    <cellStyle name="Comma 2 2 2 2 6 2 7" xfId="42410" xr:uid="{2AF8DE36-E9A9-44B0-A87D-7FF79F18CDEF}"/>
    <cellStyle name="Comma 2 2 2 2 6 3" xfId="290" xr:uid="{D4D49017-A428-40C7-9938-9AB3E70AB217}"/>
    <cellStyle name="Comma 2 2 2 2 6 3 2" xfId="2968" xr:uid="{2DADE745-0EB2-4CA8-86CE-9EAC5E8C562B}"/>
    <cellStyle name="Comma 2 2 2 2 6 3 2 2" xfId="13502" xr:uid="{6A6F7645-1F87-40B7-A3CC-2F6BF2317B0D}"/>
    <cellStyle name="Comma 2 2 2 2 6 3 2 2 2" xfId="34524" xr:uid="{924A6ABF-F8DA-4621-8823-89E04BCA8C62}"/>
    <cellStyle name="Comma 2 2 2 2 6 3 2 2 3" xfId="55548" xr:uid="{063279CC-CE97-4DAD-9073-B17A6548FA84}"/>
    <cellStyle name="Comma 2 2 2 2 6 3 2 3" xfId="24014" xr:uid="{728EE62D-574A-42B8-A355-039955E7C732}"/>
    <cellStyle name="Comma 2 2 2 2 6 3 2 4" xfId="45038" xr:uid="{92E936DB-7DB7-43CF-98E4-0BFFE66D66AA}"/>
    <cellStyle name="Comma 2 2 2 2 6 3 3" xfId="5596" xr:uid="{21268E9C-E37F-491C-A369-6744EDA24188}"/>
    <cellStyle name="Comma 2 2 2 2 6 3 3 2" xfId="16130" xr:uid="{63978F56-B1CC-4492-8EE8-62C633FDF87C}"/>
    <cellStyle name="Comma 2 2 2 2 6 3 3 2 2" xfId="37152" xr:uid="{DBAE0E48-6401-4D00-B3D2-F42D7576B278}"/>
    <cellStyle name="Comma 2 2 2 2 6 3 3 2 3" xfId="58176" xr:uid="{35622816-F109-4D34-91AC-EA7056352386}"/>
    <cellStyle name="Comma 2 2 2 2 6 3 3 3" xfId="26642" xr:uid="{51BD95FA-F450-43BD-8EA9-9C33147150DD}"/>
    <cellStyle name="Comma 2 2 2 2 6 3 3 4" xfId="47666" xr:uid="{BFA386C4-DA3A-4F47-AB00-DFFD56FABAED}"/>
    <cellStyle name="Comma 2 2 2 2 6 3 4" xfId="8223" xr:uid="{DBC98591-DFF4-4341-9650-C771E9C28F1B}"/>
    <cellStyle name="Comma 2 2 2 2 6 3 4 2" xfId="18757" xr:uid="{541BFD55-4C72-4E5F-9FF8-9FE4056BC721}"/>
    <cellStyle name="Comma 2 2 2 2 6 3 4 2 2" xfId="39779" xr:uid="{A8DADB19-761E-4D4A-AB10-24EAEA7DB8E0}"/>
    <cellStyle name="Comma 2 2 2 2 6 3 4 2 3" xfId="60803" xr:uid="{5D404FAD-E010-447C-8313-D8E5F8A8747E}"/>
    <cellStyle name="Comma 2 2 2 2 6 3 4 3" xfId="29269" xr:uid="{E28E2F30-4D23-435F-A515-965BFB535CA3}"/>
    <cellStyle name="Comma 2 2 2 2 6 3 4 4" xfId="50293" xr:uid="{BF152B57-8EFF-4BCF-9784-AA20C02943D2}"/>
    <cellStyle name="Comma 2 2 2 2 6 3 5" xfId="10875" xr:uid="{8ED87436-8D9E-459C-BEB5-64D5F7C60888}"/>
    <cellStyle name="Comma 2 2 2 2 6 3 5 2" xfId="31897" xr:uid="{6BDCB2A2-524A-49F6-B1A9-8E84F6E60D77}"/>
    <cellStyle name="Comma 2 2 2 2 6 3 5 3" xfId="52921" xr:uid="{4225F9CF-1D41-493B-A669-0D999473D989}"/>
    <cellStyle name="Comma 2 2 2 2 6 3 6" xfId="21386" xr:uid="{1120CB1F-EFF3-4922-819C-378ED5167158}"/>
    <cellStyle name="Comma 2 2 2 2 6 3 7" xfId="42411" xr:uid="{50A10FBD-88C5-4D5A-809A-155288B0292E}"/>
    <cellStyle name="Comma 2 2 2 2 6 4" xfId="2966" xr:uid="{A4FF59D6-C3FA-44A0-8852-D990131C10B8}"/>
    <cellStyle name="Comma 2 2 2 2 6 4 2" xfId="13500" xr:uid="{520283FA-82B6-42AD-8BEF-8D83F84B3B84}"/>
    <cellStyle name="Comma 2 2 2 2 6 4 2 2" xfId="34522" xr:uid="{F6718106-018B-4A58-9B32-A7BA22BB61DF}"/>
    <cellStyle name="Comma 2 2 2 2 6 4 2 3" xfId="55546" xr:uid="{936AD4F8-897B-4692-B8B0-D08791EE93D8}"/>
    <cellStyle name="Comma 2 2 2 2 6 4 3" xfId="24012" xr:uid="{D8711C7D-E190-477C-8D3F-7ABA0D7A7960}"/>
    <cellStyle name="Comma 2 2 2 2 6 4 4" xfId="45036" xr:uid="{C39DDE7C-46F9-4E0D-9A7A-2ED6BDB927CF}"/>
    <cellStyle name="Comma 2 2 2 2 6 5" xfId="5594" xr:uid="{E277C2E4-9F5F-47D0-9921-B2D65BBE6C2E}"/>
    <cellStyle name="Comma 2 2 2 2 6 5 2" xfId="16128" xr:uid="{55CDC138-71B7-4128-B8EE-34648B33C4C6}"/>
    <cellStyle name="Comma 2 2 2 2 6 5 2 2" xfId="37150" xr:uid="{85B0CA34-B40B-4CB3-9791-4037F3C5B0E9}"/>
    <cellStyle name="Comma 2 2 2 2 6 5 2 3" xfId="58174" xr:uid="{82037552-FCCA-4893-8F77-72BEB568FC15}"/>
    <cellStyle name="Comma 2 2 2 2 6 5 3" xfId="26640" xr:uid="{F3D5FF7F-8BA9-4907-8242-1E8A57D0D045}"/>
    <cellStyle name="Comma 2 2 2 2 6 5 4" xfId="47664" xr:uid="{8E0C99B4-302E-41BA-8A2D-E696F60D1637}"/>
    <cellStyle name="Comma 2 2 2 2 6 6" xfId="8221" xr:uid="{B09F29D7-441C-492E-B1FA-CDCEC9CBA137}"/>
    <cellStyle name="Comma 2 2 2 2 6 6 2" xfId="18755" xr:uid="{B969911D-EA88-4C53-A35F-7A256E54682B}"/>
    <cellStyle name="Comma 2 2 2 2 6 6 2 2" xfId="39777" xr:uid="{0EA4EFBA-FAE2-43EC-9F12-C687750B16BC}"/>
    <cellStyle name="Comma 2 2 2 2 6 6 2 3" xfId="60801" xr:uid="{A8B0EAA4-E1D5-476F-8735-7F8D6CDECF77}"/>
    <cellStyle name="Comma 2 2 2 2 6 6 3" xfId="29267" xr:uid="{E9C71511-CB4F-4BEC-B1FC-F8042CE063AD}"/>
    <cellStyle name="Comma 2 2 2 2 6 6 4" xfId="50291" xr:uid="{1D2E6670-1871-4EA9-96FE-3E3CAE90ADAB}"/>
    <cellStyle name="Comma 2 2 2 2 6 7" xfId="10873" xr:uid="{A52244CA-9FBA-484C-AC39-7719E6A86C2D}"/>
    <cellStyle name="Comma 2 2 2 2 6 7 2" xfId="31895" xr:uid="{1F4C0AFB-F400-479D-B248-0A25FDA00742}"/>
    <cellStyle name="Comma 2 2 2 2 6 7 3" xfId="52919" xr:uid="{3F2426A3-FA52-4E6E-B45D-DA11BAFCB5E4}"/>
    <cellStyle name="Comma 2 2 2 2 6 8" xfId="21384" xr:uid="{9FB4F79C-08BD-4E08-B8CD-1ACC071C42CA}"/>
    <cellStyle name="Comma 2 2 2 2 6 9" xfId="42409" xr:uid="{F92475A9-E11B-449F-9617-54D870C3570C}"/>
    <cellStyle name="Comma 2 2 2 2 7" xfId="291" xr:uid="{72EEA4BF-ADDD-4BC5-A21A-51C1B0DBA48C}"/>
    <cellStyle name="Comma 2 2 2 2 7 2" xfId="292" xr:uid="{7B0498AD-6FD8-4C5F-A689-09D92C786FCE}"/>
    <cellStyle name="Comma 2 2 2 2 7 2 2" xfId="2970" xr:uid="{66C10F55-B32D-4DB8-BEE7-D3FE8EC8B912}"/>
    <cellStyle name="Comma 2 2 2 2 7 2 2 2" xfId="13504" xr:uid="{6B59F0F3-9E80-4655-A5D8-1E803ED06EA6}"/>
    <cellStyle name="Comma 2 2 2 2 7 2 2 2 2" xfId="34526" xr:uid="{E790230E-E876-4CA7-89F0-3D218196B8AD}"/>
    <cellStyle name="Comma 2 2 2 2 7 2 2 2 3" xfId="55550" xr:uid="{8A45B890-B7E3-41B4-8D6B-FC88C55CA349}"/>
    <cellStyle name="Comma 2 2 2 2 7 2 2 3" xfId="24016" xr:uid="{1C5FF06F-033F-458E-81BA-53FBC67636E9}"/>
    <cellStyle name="Comma 2 2 2 2 7 2 2 4" xfId="45040" xr:uid="{4A593AFF-DD13-4BDF-8141-993DD5428D41}"/>
    <cellStyle name="Comma 2 2 2 2 7 2 3" xfId="5598" xr:uid="{1DE76D3E-C44B-4D86-BD23-1FEF24D39784}"/>
    <cellStyle name="Comma 2 2 2 2 7 2 3 2" xfId="16132" xr:uid="{A05798A5-91DC-4CA7-A1E3-FE23F6548769}"/>
    <cellStyle name="Comma 2 2 2 2 7 2 3 2 2" xfId="37154" xr:uid="{B52738F2-FCC8-4588-9957-4E8494C96D34}"/>
    <cellStyle name="Comma 2 2 2 2 7 2 3 2 3" xfId="58178" xr:uid="{3458A7FE-FE18-4451-92B8-EFDBE3F57AE6}"/>
    <cellStyle name="Comma 2 2 2 2 7 2 3 3" xfId="26644" xr:uid="{78846B05-6AF8-4A11-B493-12E54828192C}"/>
    <cellStyle name="Comma 2 2 2 2 7 2 3 4" xfId="47668" xr:uid="{64676FCE-5A8E-4023-8FA0-B9DA7394D77A}"/>
    <cellStyle name="Comma 2 2 2 2 7 2 4" xfId="8225" xr:uid="{300D59C1-9744-4D2E-8DA0-40055764C7FF}"/>
    <cellStyle name="Comma 2 2 2 2 7 2 4 2" xfId="18759" xr:uid="{70112E36-1627-41FF-86D9-7F518CB084F8}"/>
    <cellStyle name="Comma 2 2 2 2 7 2 4 2 2" xfId="39781" xr:uid="{861F67E8-9F0D-4ED8-9605-64D9108053B0}"/>
    <cellStyle name="Comma 2 2 2 2 7 2 4 2 3" xfId="60805" xr:uid="{CBBE8F8A-F101-4DB1-813E-C3DD14DD91DB}"/>
    <cellStyle name="Comma 2 2 2 2 7 2 4 3" xfId="29271" xr:uid="{4191F78F-24E1-458D-9105-1022F44C34AA}"/>
    <cellStyle name="Comma 2 2 2 2 7 2 4 4" xfId="50295" xr:uid="{5147FA6B-38A3-421C-90DD-393BDCFC06E4}"/>
    <cellStyle name="Comma 2 2 2 2 7 2 5" xfId="10877" xr:uid="{93AB1014-1254-48BF-845E-06B0807969EC}"/>
    <cellStyle name="Comma 2 2 2 2 7 2 5 2" xfId="31899" xr:uid="{4FDD9BE9-1E75-4514-A80B-92F96E2F3E30}"/>
    <cellStyle name="Comma 2 2 2 2 7 2 5 3" xfId="52923" xr:uid="{502D3F90-9CF7-4CAB-B2F9-FE0A95403CC2}"/>
    <cellStyle name="Comma 2 2 2 2 7 2 6" xfId="21388" xr:uid="{66B45534-B4BB-4EA9-9C58-3D7DA58BDF0D}"/>
    <cellStyle name="Comma 2 2 2 2 7 2 7" xfId="42413" xr:uid="{B951C888-01DB-4A1D-8C12-429CADB7C12E}"/>
    <cellStyle name="Comma 2 2 2 2 7 3" xfId="2969" xr:uid="{CAE89D47-9814-4AD4-BFE4-5244C5535438}"/>
    <cellStyle name="Comma 2 2 2 2 7 3 2" xfId="13503" xr:uid="{BE6ADDFB-E6E7-4B8A-AA7F-82E8BA07D3C7}"/>
    <cellStyle name="Comma 2 2 2 2 7 3 2 2" xfId="34525" xr:uid="{FD0EF67D-80A5-4FE7-9EE8-0F71F102AA08}"/>
    <cellStyle name="Comma 2 2 2 2 7 3 2 3" xfId="55549" xr:uid="{9BBECF51-1CEB-48A0-8D74-135BD2DF179D}"/>
    <cellStyle name="Comma 2 2 2 2 7 3 3" xfId="24015" xr:uid="{76C08EF0-C52A-4AC8-8D09-95AF71B0D594}"/>
    <cellStyle name="Comma 2 2 2 2 7 3 4" xfId="45039" xr:uid="{2E2012BE-0D7C-4EAD-B64F-F8B7D14CAB4B}"/>
    <cellStyle name="Comma 2 2 2 2 7 4" xfId="5597" xr:uid="{683733CE-A8B9-4D2A-9D30-1FEE6E4A23B9}"/>
    <cellStyle name="Comma 2 2 2 2 7 4 2" xfId="16131" xr:uid="{D490EDE2-93A4-414F-A0DE-EC7EC8B6E2A3}"/>
    <cellStyle name="Comma 2 2 2 2 7 4 2 2" xfId="37153" xr:uid="{BEAA0C67-5B03-41D1-8A11-BD1A881776F3}"/>
    <cellStyle name="Comma 2 2 2 2 7 4 2 3" xfId="58177" xr:uid="{3C9C2CCE-4107-4997-951E-3DC9A0948BA2}"/>
    <cellStyle name="Comma 2 2 2 2 7 4 3" xfId="26643" xr:uid="{5730421C-B36D-4720-93D0-3FEA396C2C90}"/>
    <cellStyle name="Comma 2 2 2 2 7 4 4" xfId="47667" xr:uid="{AF725B88-EA83-4875-B14B-7AC32FAC2E70}"/>
    <cellStyle name="Comma 2 2 2 2 7 5" xfId="8224" xr:uid="{2931EFC6-ABEF-4664-B982-BB3F922997BF}"/>
    <cellStyle name="Comma 2 2 2 2 7 5 2" xfId="18758" xr:uid="{EDC26A28-9253-47F2-9750-2E8EB0912BFA}"/>
    <cellStyle name="Comma 2 2 2 2 7 5 2 2" xfId="39780" xr:uid="{8A1BE41F-E7C9-4C1D-B54C-A99157C13998}"/>
    <cellStyle name="Comma 2 2 2 2 7 5 2 3" xfId="60804" xr:uid="{F71286A4-1E6C-4D30-BABA-A3EF54345C55}"/>
    <cellStyle name="Comma 2 2 2 2 7 5 3" xfId="29270" xr:uid="{F9122D6C-41AB-4756-BAFB-F3F6C0E21325}"/>
    <cellStyle name="Comma 2 2 2 2 7 5 4" xfId="50294" xr:uid="{5046C640-960A-4542-897F-FB6762659CE7}"/>
    <cellStyle name="Comma 2 2 2 2 7 6" xfId="10876" xr:uid="{5BD60917-712F-4CFD-9102-E5550530BB7B}"/>
    <cellStyle name="Comma 2 2 2 2 7 6 2" xfId="31898" xr:uid="{93090DCD-9084-4071-A6A7-7BBC8C67BA08}"/>
    <cellStyle name="Comma 2 2 2 2 7 6 3" xfId="52922" xr:uid="{4B1665BD-AFC2-4368-810B-AB5DBB8A2E87}"/>
    <cellStyle name="Comma 2 2 2 2 7 7" xfId="21387" xr:uid="{814ABE8E-36C7-4101-B916-8ED02E5CD45A}"/>
    <cellStyle name="Comma 2 2 2 2 7 8" xfId="42412" xr:uid="{B4F4AA57-14F1-4AA9-853A-D177E0DB87F2}"/>
    <cellStyle name="Comma 2 2 2 2 8" xfId="293" xr:uid="{541B65A6-CF42-4863-8CDA-BA9F4C3281E7}"/>
    <cellStyle name="Comma 2 2 2 2 8 2" xfId="2971" xr:uid="{8F3318AD-B331-4631-9319-5AE93F3B9536}"/>
    <cellStyle name="Comma 2 2 2 2 8 2 2" xfId="13505" xr:uid="{A0F01E74-2892-4508-850C-2551F97F3FC9}"/>
    <cellStyle name="Comma 2 2 2 2 8 2 2 2" xfId="34527" xr:uid="{B7C17C58-5248-4B09-9A7D-0F52B4000281}"/>
    <cellStyle name="Comma 2 2 2 2 8 2 2 3" xfId="55551" xr:uid="{27E315F9-5C2E-4FAF-859B-AAAF9FDB0A76}"/>
    <cellStyle name="Comma 2 2 2 2 8 2 3" xfId="24017" xr:uid="{B713C821-6548-4B1F-9343-31E7881C08A2}"/>
    <cellStyle name="Comma 2 2 2 2 8 2 4" xfId="45041" xr:uid="{A1BE032F-C6E9-4DA3-9B58-6957AE6CE913}"/>
    <cellStyle name="Comma 2 2 2 2 8 3" xfId="5599" xr:uid="{6DAA0015-6EA4-4095-B7AA-0D0769B8E934}"/>
    <cellStyle name="Comma 2 2 2 2 8 3 2" xfId="16133" xr:uid="{3989072A-8038-4060-A76C-3744DD6683E2}"/>
    <cellStyle name="Comma 2 2 2 2 8 3 2 2" xfId="37155" xr:uid="{144D778F-D478-49A1-90B4-75F07C4BAB8A}"/>
    <cellStyle name="Comma 2 2 2 2 8 3 2 3" xfId="58179" xr:uid="{E7198E7B-8417-4DC6-86FF-4380E200C70B}"/>
    <cellStyle name="Comma 2 2 2 2 8 3 3" xfId="26645" xr:uid="{791D3A6A-01D2-4281-A43B-CB1BCDE46B05}"/>
    <cellStyle name="Comma 2 2 2 2 8 3 4" xfId="47669" xr:uid="{0A0F7122-6BFE-482E-AC4A-1EC19C65AD50}"/>
    <cellStyle name="Comma 2 2 2 2 8 4" xfId="8226" xr:uid="{FFD47C65-281C-40DF-9547-BF65C427F724}"/>
    <cellStyle name="Comma 2 2 2 2 8 4 2" xfId="18760" xr:uid="{9EB063B4-3D2F-492A-A50A-FF0513A0EF7F}"/>
    <cellStyle name="Comma 2 2 2 2 8 4 2 2" xfId="39782" xr:uid="{66847DBC-1578-4DF4-A717-141783A21E1F}"/>
    <cellStyle name="Comma 2 2 2 2 8 4 2 3" xfId="60806" xr:uid="{071085EF-4C64-4C01-8801-DC43D7A5EB8C}"/>
    <cellStyle name="Comma 2 2 2 2 8 4 3" xfId="29272" xr:uid="{3A49E805-DF93-40CF-983F-B51375A36657}"/>
    <cellStyle name="Comma 2 2 2 2 8 4 4" xfId="50296" xr:uid="{E3885137-54F3-41F6-B2F7-B92331DB0986}"/>
    <cellStyle name="Comma 2 2 2 2 8 5" xfId="10878" xr:uid="{AC7FE73B-B27C-4F90-A562-7700E34B860F}"/>
    <cellStyle name="Comma 2 2 2 2 8 5 2" xfId="31900" xr:uid="{43144458-0FA9-4D73-BDD2-1A99ED4C0784}"/>
    <cellStyle name="Comma 2 2 2 2 8 5 3" xfId="52924" xr:uid="{072D8208-D26C-461B-A0A2-15D2698C5DE1}"/>
    <cellStyle name="Comma 2 2 2 2 8 6" xfId="21389" xr:uid="{CD4A23AA-9916-4412-9565-CF628CFE26C7}"/>
    <cellStyle name="Comma 2 2 2 2 8 7" xfId="42414" xr:uid="{83F12FCA-5718-4F26-A776-3553F994C0B8}"/>
    <cellStyle name="Comma 2 2 2 2 9" xfId="294" xr:uid="{C6D5BE72-84DC-4083-823A-8982A56ADD7D}"/>
    <cellStyle name="Comma 2 2 2 2 9 2" xfId="2972" xr:uid="{82F0D9CC-D39D-4C48-8103-1AC664C8E51F}"/>
    <cellStyle name="Comma 2 2 2 2 9 2 2" xfId="13506" xr:uid="{6152C4B8-879E-4811-810B-6B54D76303C4}"/>
    <cellStyle name="Comma 2 2 2 2 9 2 2 2" xfId="34528" xr:uid="{4868A01C-B97C-40D2-9925-CBC8533506CB}"/>
    <cellStyle name="Comma 2 2 2 2 9 2 2 3" xfId="55552" xr:uid="{8BD8705C-3E3E-4C27-9B28-07DA70CB073C}"/>
    <cellStyle name="Comma 2 2 2 2 9 2 3" xfId="24018" xr:uid="{C05B4E62-EC2B-4179-94B6-A83CC8B7A9C4}"/>
    <cellStyle name="Comma 2 2 2 2 9 2 4" xfId="45042" xr:uid="{AB6561A6-14FC-494F-9915-EC64E85C4D99}"/>
    <cellStyle name="Comma 2 2 2 2 9 3" xfId="5600" xr:uid="{1C03DF1D-BF99-43CD-A022-2E293537DD36}"/>
    <cellStyle name="Comma 2 2 2 2 9 3 2" xfId="16134" xr:uid="{A769E71C-50D9-4C90-B5BD-7182EAD32A0C}"/>
    <cellStyle name="Comma 2 2 2 2 9 3 2 2" xfId="37156" xr:uid="{3AC75D3C-E34F-4375-991A-25566CCC239E}"/>
    <cellStyle name="Comma 2 2 2 2 9 3 2 3" xfId="58180" xr:uid="{D06FF685-94A7-4AC7-9C3F-CCCFDF55476F}"/>
    <cellStyle name="Comma 2 2 2 2 9 3 3" xfId="26646" xr:uid="{14F09F6F-3553-477C-B3FA-E08912FF0F89}"/>
    <cellStyle name="Comma 2 2 2 2 9 3 4" xfId="47670" xr:uid="{FE2DF025-5A3F-4AC0-BA4C-487C3AFC6F2E}"/>
    <cellStyle name="Comma 2 2 2 2 9 4" xfId="8227" xr:uid="{4B78E290-7F5A-47C5-BF4F-DD8BAE735E57}"/>
    <cellStyle name="Comma 2 2 2 2 9 4 2" xfId="18761" xr:uid="{690E6E50-0566-4E30-8100-1F0DCB79FAE2}"/>
    <cellStyle name="Comma 2 2 2 2 9 4 2 2" xfId="39783" xr:uid="{4CBB5552-4FDC-44ED-9FCA-C0F38FEAE07F}"/>
    <cellStyle name="Comma 2 2 2 2 9 4 2 3" xfId="60807" xr:uid="{5430EB6C-3BD6-4F39-81A8-E9F821214464}"/>
    <cellStyle name="Comma 2 2 2 2 9 4 3" xfId="29273" xr:uid="{D6113427-F0A3-4035-AB41-8B76108FEAC0}"/>
    <cellStyle name="Comma 2 2 2 2 9 4 4" xfId="50297" xr:uid="{ED221721-56A9-45B7-8C74-CCEBBF7405DF}"/>
    <cellStyle name="Comma 2 2 2 2 9 5" xfId="10879" xr:uid="{56F8DA9D-7691-40A3-A5AE-56A01FC9DD8A}"/>
    <cellStyle name="Comma 2 2 2 2 9 5 2" xfId="31901" xr:uid="{D9D90E90-82EB-424C-B3F0-E45C3D158A2F}"/>
    <cellStyle name="Comma 2 2 2 2 9 5 3" xfId="52925" xr:uid="{EBFC2941-EE3F-45EA-B94C-C98E332CF93B}"/>
    <cellStyle name="Comma 2 2 2 2 9 6" xfId="21390" xr:uid="{B739D45A-D265-4726-B22C-8D1B98063B1A}"/>
    <cellStyle name="Comma 2 2 2 2 9 7" xfId="42415" xr:uid="{270E00F6-209D-49DD-BE93-0F9D466B1492}"/>
    <cellStyle name="Comma 2 2 2 20" xfId="63362" xr:uid="{E822864B-2665-4360-83FB-9FCF219A7146}"/>
    <cellStyle name="Comma 2 2 2 3" xfId="124" xr:uid="{A9E3BC13-6D59-4F36-8172-9834B1984421}"/>
    <cellStyle name="Comma 2 2 2 3 10" xfId="8070" xr:uid="{65C12CD9-40D9-4E6D-A095-F7A96B3E6258}"/>
    <cellStyle name="Comma 2 2 2 3 10 2" xfId="18604" xr:uid="{3BE8A0F8-B99D-46C6-883A-6FB135762F75}"/>
    <cellStyle name="Comma 2 2 2 3 10 2 2" xfId="39626" xr:uid="{D47E54C9-F834-4BD4-874F-312EC08D4A56}"/>
    <cellStyle name="Comma 2 2 2 3 10 2 3" xfId="60650" xr:uid="{4B90848A-8BA0-4408-9068-49947BCE10F1}"/>
    <cellStyle name="Comma 2 2 2 3 10 3" xfId="29116" xr:uid="{46685CC3-318C-4BF3-AF28-D8DDBAE47CCF}"/>
    <cellStyle name="Comma 2 2 2 3 10 4" xfId="50140" xr:uid="{B7A7D579-ECB0-4454-AABD-DD121F8D6DE2}"/>
    <cellStyle name="Comma 2 2 2 3 11" xfId="10723" xr:uid="{F02AD552-EA6A-4D00-8AA4-F28A41E67B67}"/>
    <cellStyle name="Comma 2 2 2 3 11 2" xfId="31745" xr:uid="{72941516-AAA9-4E6B-88DB-C7DAEB1F9A03}"/>
    <cellStyle name="Comma 2 2 2 3 11 3" xfId="52769" xr:uid="{9FE1A276-A456-4174-9288-978B958D1270}"/>
    <cellStyle name="Comma 2 2 2 3 12" xfId="21233" xr:uid="{9F13E05A-C747-43CE-85CF-57E1BEE6F926}"/>
    <cellStyle name="Comma 2 2 2 3 13" xfId="42258" xr:uid="{2435E61F-F4FD-4F1D-AAD5-43BD3E10AA19}"/>
    <cellStyle name="Comma 2 2 2 3 2" xfId="153" xr:uid="{D54886F4-E9D3-4509-9393-F15B9C87BC44}"/>
    <cellStyle name="Comma 2 2 2 3 2 10" xfId="21260" xr:uid="{2401388D-F629-492F-9514-BF1A97374F73}"/>
    <cellStyle name="Comma 2 2 2 3 2 11" xfId="42285" xr:uid="{76B2B1DE-9804-4146-B843-7E93C460DD34}"/>
    <cellStyle name="Comma 2 2 2 3 2 2" xfId="207" xr:uid="{3E7F608E-6B34-4031-A129-7370226D558F}"/>
    <cellStyle name="Comma 2 2 2 3 2 2 2" xfId="2783" xr:uid="{26F1E97F-9856-49F1-934D-C04F39B64982}"/>
    <cellStyle name="Comma 2 2 2 3 2 2 2 2" xfId="5415" xr:uid="{D5CAA99B-7DCA-4D97-9D72-8379DD564D08}"/>
    <cellStyle name="Comma 2 2 2 3 2 2 2 2 2" xfId="15949" xr:uid="{40FD0FEF-EC1C-4B5F-824C-7A6B2F9F1AEF}"/>
    <cellStyle name="Comma 2 2 2 3 2 2 2 2 2 2" xfId="36971" xr:uid="{B22DBD64-5F2F-4CAF-A2BA-9A373628041E}"/>
    <cellStyle name="Comma 2 2 2 3 2 2 2 2 2 3" xfId="57995" xr:uid="{842470E7-6FC1-40CF-8EDA-347712303F30}"/>
    <cellStyle name="Comma 2 2 2 3 2 2 2 2 3" xfId="26461" xr:uid="{6D275293-C5E3-4BC7-B4B5-A3159817AA7B}"/>
    <cellStyle name="Comma 2 2 2 3 2 2 2 2 4" xfId="47485" xr:uid="{ECA51E10-6996-4DA0-AF85-11840825B516}"/>
    <cellStyle name="Comma 2 2 2 3 2 2 2 3" xfId="8043" xr:uid="{6E959942-B39D-4BAF-ABBB-1A5208CCB0CB}"/>
    <cellStyle name="Comma 2 2 2 3 2 2 2 3 2" xfId="18577" xr:uid="{6AB9A3D0-C708-4CB7-8988-D9A0BFE4CB19}"/>
    <cellStyle name="Comma 2 2 2 3 2 2 2 3 2 2" xfId="39599" xr:uid="{BF5DEED4-859F-4F44-ABCA-31EDB77CF7F5}"/>
    <cellStyle name="Comma 2 2 2 3 2 2 2 3 2 3" xfId="60623" xr:uid="{6151005F-5190-41CB-A927-6F41A67C3CE0}"/>
    <cellStyle name="Comma 2 2 2 3 2 2 2 3 3" xfId="29089" xr:uid="{CF66A27A-B810-45CB-A06F-EC3888AA80F1}"/>
    <cellStyle name="Comma 2 2 2 3 2 2 2 3 4" xfId="50113" xr:uid="{F1469046-A186-4703-ADD0-439F87AEC16D}"/>
    <cellStyle name="Comma 2 2 2 3 2 2 2 4" xfId="10670" xr:uid="{99B921E8-C5BF-4181-936A-6B699446E492}"/>
    <cellStyle name="Comma 2 2 2 3 2 2 2 4 2" xfId="21204" xr:uid="{6C583967-B248-456E-B2E0-DD8AF86B6281}"/>
    <cellStyle name="Comma 2 2 2 3 2 2 2 4 2 2" xfId="42226" xr:uid="{DC5AA30A-6763-4F34-9162-9D0F7D58F6F4}"/>
    <cellStyle name="Comma 2 2 2 3 2 2 2 4 2 3" xfId="63250" xr:uid="{FE74DD7E-662A-4B67-B12B-6A7D31053D5C}"/>
    <cellStyle name="Comma 2 2 2 3 2 2 2 4 3" xfId="31716" xr:uid="{A9178354-AD6C-475A-AC50-9AF8AD39A54B}"/>
    <cellStyle name="Comma 2 2 2 3 2 2 2 4 4" xfId="52740" xr:uid="{CFE53B05-D304-4B47-BAEE-2B68E5EF36D7}"/>
    <cellStyle name="Comma 2 2 2 3 2 2 2 5" xfId="13322" xr:uid="{8252D4E7-DC07-4175-8CFA-07D9DF5A7BA8}"/>
    <cellStyle name="Comma 2 2 2 3 2 2 2 5 2" xfId="34344" xr:uid="{A8C9BAB5-1759-4F94-8124-672B2DD2229C}"/>
    <cellStyle name="Comma 2 2 2 3 2 2 2 5 3" xfId="55368" xr:uid="{75699703-C1AB-4B64-BE24-AF5DA42B9D39}"/>
    <cellStyle name="Comma 2 2 2 3 2 2 2 6" xfId="23833" xr:uid="{D433D01F-9E8B-4222-9DA8-A579BB9039A8}"/>
    <cellStyle name="Comma 2 2 2 3 2 2 2 7" xfId="44858" xr:uid="{9DE164A9-81F6-43E5-8900-42D46D82068F}"/>
    <cellStyle name="Comma 2 2 2 3 2 2 3" xfId="297" xr:uid="{2E16766B-59BC-431F-9C96-5ADD383E9365}"/>
    <cellStyle name="Comma 2 2 2 3 2 2 3 2" xfId="2975" xr:uid="{518C8051-121C-49DB-B78A-AF33F0CA8A95}"/>
    <cellStyle name="Comma 2 2 2 3 2 2 3 2 2" xfId="13509" xr:uid="{47530A63-B032-444B-8CA7-97BFFE841CA4}"/>
    <cellStyle name="Comma 2 2 2 3 2 2 3 2 2 2" xfId="34531" xr:uid="{B4155235-2A70-4932-897B-6CEA948A2A22}"/>
    <cellStyle name="Comma 2 2 2 3 2 2 3 2 2 3" xfId="55555" xr:uid="{4DB26974-CE46-43D7-91EF-41648E52EC87}"/>
    <cellStyle name="Comma 2 2 2 3 2 2 3 2 3" xfId="24021" xr:uid="{D306A21C-A696-4F4A-9244-9F7AF724D622}"/>
    <cellStyle name="Comma 2 2 2 3 2 2 3 2 4" xfId="45045" xr:uid="{171880A3-4196-49E7-A015-6F698EA03D51}"/>
    <cellStyle name="Comma 2 2 2 3 2 2 3 3" xfId="5603" xr:uid="{305E8D3A-3B42-47EA-A560-5BAD6180E3C4}"/>
    <cellStyle name="Comma 2 2 2 3 2 2 3 3 2" xfId="16137" xr:uid="{E4023141-3813-4393-A69E-1FB1F4981858}"/>
    <cellStyle name="Comma 2 2 2 3 2 2 3 3 2 2" xfId="37159" xr:uid="{79681A33-E868-456E-8D4D-C6B9C5215973}"/>
    <cellStyle name="Comma 2 2 2 3 2 2 3 3 2 3" xfId="58183" xr:uid="{4C03ED62-DB8B-4C6A-AFC8-BC9197BE72A4}"/>
    <cellStyle name="Comma 2 2 2 3 2 2 3 3 3" xfId="26649" xr:uid="{6490D682-F590-4C78-95D1-448717D22A1E}"/>
    <cellStyle name="Comma 2 2 2 3 2 2 3 3 4" xfId="47673" xr:uid="{5239970A-1F9E-4E23-AE9B-79763CE7632A}"/>
    <cellStyle name="Comma 2 2 2 3 2 2 3 4" xfId="8230" xr:uid="{7FB1E360-6C71-4A48-AEF3-1F0213551D69}"/>
    <cellStyle name="Comma 2 2 2 3 2 2 3 4 2" xfId="18764" xr:uid="{FF8C79C9-3CA7-4264-9B06-0883A623D855}"/>
    <cellStyle name="Comma 2 2 2 3 2 2 3 4 2 2" xfId="39786" xr:uid="{36AD5F00-8A60-417A-8862-1F25068303D6}"/>
    <cellStyle name="Comma 2 2 2 3 2 2 3 4 2 3" xfId="60810" xr:uid="{B6BE5AC9-10A3-4D65-9968-161766F36462}"/>
    <cellStyle name="Comma 2 2 2 3 2 2 3 4 3" xfId="29276" xr:uid="{ED2C5BC9-ED1E-4C8C-9D2E-B2F7338E3222}"/>
    <cellStyle name="Comma 2 2 2 3 2 2 3 4 4" xfId="50300" xr:uid="{66E26EE2-1F0A-49DE-A754-7E3C1C1835C8}"/>
    <cellStyle name="Comma 2 2 2 3 2 2 3 5" xfId="10882" xr:uid="{2C4DEEF4-79C7-4AC2-BF5F-6E77CDFFEB44}"/>
    <cellStyle name="Comma 2 2 2 3 2 2 3 5 2" xfId="31904" xr:uid="{46E9338E-BD90-4255-A269-E34272401461}"/>
    <cellStyle name="Comma 2 2 2 3 2 2 3 5 3" xfId="52928" xr:uid="{5706085A-70B7-4D98-B5AF-86561896737E}"/>
    <cellStyle name="Comma 2 2 2 3 2 2 3 6" xfId="21393" xr:uid="{02114705-ACE1-4EDB-9E29-CC5C9AD4687D}"/>
    <cellStyle name="Comma 2 2 2 3 2 2 3 7" xfId="42418" xr:uid="{D3C8EA42-0F66-4DFF-87EA-EEA63581BA50}"/>
    <cellStyle name="Comma 2 2 2 3 2 2 4" xfId="2896" xr:uid="{BDB56878-5CDF-4C38-BB89-B06E6928DC37}"/>
    <cellStyle name="Comma 2 2 2 3 2 2 4 2" xfId="13430" xr:uid="{07E3FE8C-8FDE-46EB-BE85-8A29CED57FD6}"/>
    <cellStyle name="Comma 2 2 2 3 2 2 4 2 2" xfId="34452" xr:uid="{9F0A02D1-D91E-4ADF-AAAE-B82348683EE6}"/>
    <cellStyle name="Comma 2 2 2 3 2 2 4 2 3" xfId="55476" xr:uid="{FA1FD767-6EB2-4E02-AF1C-186EDDB78024}"/>
    <cellStyle name="Comma 2 2 2 3 2 2 4 3" xfId="23942" xr:uid="{EBB43665-E148-42B3-93E6-2481466C7F41}"/>
    <cellStyle name="Comma 2 2 2 3 2 2 4 4" xfId="44966" xr:uid="{1BA3AF4A-1E2A-40C4-8E22-36489C79AF16}"/>
    <cellStyle name="Comma 2 2 2 3 2 2 5" xfId="5524" xr:uid="{3C6E6BFC-4A5B-4738-85F5-941F8350E166}"/>
    <cellStyle name="Comma 2 2 2 3 2 2 5 2" xfId="16058" xr:uid="{3A4BC579-75F2-4EE5-B72A-9D1B7710C8CA}"/>
    <cellStyle name="Comma 2 2 2 3 2 2 5 2 2" xfId="37080" xr:uid="{90C004EC-F8A2-44F0-AEFD-9B47950667EC}"/>
    <cellStyle name="Comma 2 2 2 3 2 2 5 2 3" xfId="58104" xr:uid="{0F573F82-9FB7-463D-8119-5E678B253398}"/>
    <cellStyle name="Comma 2 2 2 3 2 2 5 3" xfId="26570" xr:uid="{7689178A-28DD-4126-A42D-E95CD8176E5D}"/>
    <cellStyle name="Comma 2 2 2 3 2 2 5 4" xfId="47594" xr:uid="{EBD9C457-410F-4890-AE10-4A7BCEE16402}"/>
    <cellStyle name="Comma 2 2 2 3 2 2 6" xfId="8151" xr:uid="{1D5EC4EB-8C8A-40DB-B34E-4E2BE6543DAB}"/>
    <cellStyle name="Comma 2 2 2 3 2 2 6 2" xfId="18685" xr:uid="{A46BBF19-280D-4336-887D-28593A1F5447}"/>
    <cellStyle name="Comma 2 2 2 3 2 2 6 2 2" xfId="39707" xr:uid="{47D110A6-B442-4E39-B47B-53A0F073F0E0}"/>
    <cellStyle name="Comma 2 2 2 3 2 2 6 2 3" xfId="60731" xr:uid="{5B57665C-FDDE-4A73-B55F-3A0A71428BBD}"/>
    <cellStyle name="Comma 2 2 2 3 2 2 6 3" xfId="29197" xr:uid="{2734F736-F1B7-40BD-A3CC-A24B5D7CE6DB}"/>
    <cellStyle name="Comma 2 2 2 3 2 2 6 4" xfId="50221" xr:uid="{500C0D91-84F1-4A09-B452-561DB5D4CA5D}"/>
    <cellStyle name="Comma 2 2 2 3 2 2 7" xfId="10803" xr:uid="{11B77D62-8B26-4306-A123-305876106DDE}"/>
    <cellStyle name="Comma 2 2 2 3 2 2 7 2" xfId="31825" xr:uid="{CCCF4C9C-6F26-4373-BD4C-22C74C8CED22}"/>
    <cellStyle name="Comma 2 2 2 3 2 2 7 3" xfId="52849" xr:uid="{5D903905-8C87-42B2-A834-DB2705E3D9B2}"/>
    <cellStyle name="Comma 2 2 2 3 2 2 8" xfId="21314" xr:uid="{C412797A-6750-4BE4-A3EB-5F374744110B}"/>
    <cellStyle name="Comma 2 2 2 3 2 2 9" xfId="42339" xr:uid="{B7D9BE00-649A-4E96-8A48-AE16BB1FAF8D}"/>
    <cellStyle name="Comma 2 2 2 3 2 3" xfId="2670" xr:uid="{E4B35920-824D-40C5-A081-55CDAAD1164F}"/>
    <cellStyle name="Comma 2 2 2 3 2 3 2" xfId="5307" xr:uid="{9DC744F6-4699-4DEF-90FA-3A40F5FE4328}"/>
    <cellStyle name="Comma 2 2 2 3 2 3 2 2" xfId="15841" xr:uid="{737F619F-5B88-44FB-A0E1-C07FAEBE34C1}"/>
    <cellStyle name="Comma 2 2 2 3 2 3 2 2 2" xfId="36863" xr:uid="{9E1470F4-63B1-43C7-9232-D55E1B3ED58D}"/>
    <cellStyle name="Comma 2 2 2 3 2 3 2 2 3" xfId="57887" xr:uid="{24CE7C7C-BE9D-44BD-9494-49CFD1A9A46A}"/>
    <cellStyle name="Comma 2 2 2 3 2 3 2 3" xfId="26353" xr:uid="{4F40DE5A-30B3-47A1-AFE5-5DA409AF8359}"/>
    <cellStyle name="Comma 2 2 2 3 2 3 2 4" xfId="47377" xr:uid="{2B582F5E-7500-4865-9A4A-EFEF06353D79}"/>
    <cellStyle name="Comma 2 2 2 3 2 3 3" xfId="7935" xr:uid="{DC984713-D5AB-481D-849D-86C9558A2D84}"/>
    <cellStyle name="Comma 2 2 2 3 2 3 3 2" xfId="18469" xr:uid="{EB60807D-FC48-45EC-B206-3CA7848CBC88}"/>
    <cellStyle name="Comma 2 2 2 3 2 3 3 2 2" xfId="39491" xr:uid="{38AA0C12-C8A9-400A-BF3B-4763C4E0741B}"/>
    <cellStyle name="Comma 2 2 2 3 2 3 3 2 3" xfId="60515" xr:uid="{E89D6C41-37B9-4FEA-97C6-660EB345E6BB}"/>
    <cellStyle name="Comma 2 2 2 3 2 3 3 3" xfId="28981" xr:uid="{C997C77C-DA5E-45C1-9C3A-E6E675A0185E}"/>
    <cellStyle name="Comma 2 2 2 3 2 3 3 4" xfId="50005" xr:uid="{746FD81C-6877-4534-8009-DFD56C1C5419}"/>
    <cellStyle name="Comma 2 2 2 3 2 3 4" xfId="10562" xr:uid="{8DB5AF3F-8588-4179-B22B-B6936EC966FC}"/>
    <cellStyle name="Comma 2 2 2 3 2 3 4 2" xfId="21096" xr:uid="{8D1AC21B-307E-4C94-B35A-4D7C1D7B680E}"/>
    <cellStyle name="Comma 2 2 2 3 2 3 4 2 2" xfId="42118" xr:uid="{B05F0A51-9D75-44CD-A142-F416C7F93A7A}"/>
    <cellStyle name="Comma 2 2 2 3 2 3 4 2 3" xfId="63142" xr:uid="{426A71D1-28BE-4F4F-A0C6-52C2553B895D}"/>
    <cellStyle name="Comma 2 2 2 3 2 3 4 3" xfId="31608" xr:uid="{05AFE6D9-2531-4A01-A576-66B305D5F2BE}"/>
    <cellStyle name="Comma 2 2 2 3 2 3 4 4" xfId="52632" xr:uid="{DBB8BB7B-2B7C-4277-8FF2-B2CC4C05DF6A}"/>
    <cellStyle name="Comma 2 2 2 3 2 3 5" xfId="13214" xr:uid="{E559ABDC-2EF1-4FC7-A2BA-09A3D38299F4}"/>
    <cellStyle name="Comma 2 2 2 3 2 3 5 2" xfId="34236" xr:uid="{09C90025-FEA2-4EC1-A525-055FB16E4398}"/>
    <cellStyle name="Comma 2 2 2 3 2 3 5 3" xfId="55260" xr:uid="{D4D73CED-D5CE-4F31-8AE8-FD23D65AA44A}"/>
    <cellStyle name="Comma 2 2 2 3 2 3 6" xfId="23725" xr:uid="{1218AE7D-6A6F-490E-918E-07840752D8E7}"/>
    <cellStyle name="Comma 2 2 2 3 2 3 7" xfId="44750" xr:uid="{AE7E7DC9-2C1F-4568-AB6D-7E98E9F7CC9B}"/>
    <cellStyle name="Comma 2 2 2 3 2 4" xfId="2729" xr:uid="{470DDB01-2AFE-41A9-89FE-1E5778F0A880}"/>
    <cellStyle name="Comma 2 2 2 3 2 4 2" xfId="5361" xr:uid="{53A4E644-2498-4CE7-919B-D1C1E271C105}"/>
    <cellStyle name="Comma 2 2 2 3 2 4 2 2" xfId="15895" xr:uid="{E230897A-CEE1-46FC-905A-195F758179D6}"/>
    <cellStyle name="Comma 2 2 2 3 2 4 2 2 2" xfId="36917" xr:uid="{BDCCC779-BA74-443E-96F6-7D5CB61EDC63}"/>
    <cellStyle name="Comma 2 2 2 3 2 4 2 2 3" xfId="57941" xr:uid="{C8CF8C3F-9375-4D3F-95F0-37F87210B3FA}"/>
    <cellStyle name="Comma 2 2 2 3 2 4 2 3" xfId="26407" xr:uid="{23E590E3-C9DE-4F7C-BC2A-9A537B9BD3E1}"/>
    <cellStyle name="Comma 2 2 2 3 2 4 2 4" xfId="47431" xr:uid="{F40FA0FF-9936-4E2E-BE1F-398EE5FC2E1F}"/>
    <cellStyle name="Comma 2 2 2 3 2 4 3" xfId="7989" xr:uid="{BAE8C2E2-0F0E-44C1-A150-5AAA195DF8BB}"/>
    <cellStyle name="Comma 2 2 2 3 2 4 3 2" xfId="18523" xr:uid="{621B48F8-D0FE-4BEE-BA06-EE11FD043D43}"/>
    <cellStyle name="Comma 2 2 2 3 2 4 3 2 2" xfId="39545" xr:uid="{22CB3E9E-CE25-43A0-8F07-66E7F8FCDB62}"/>
    <cellStyle name="Comma 2 2 2 3 2 4 3 2 3" xfId="60569" xr:uid="{1E6FC39C-B6C5-4635-A633-992FEE45CF3D}"/>
    <cellStyle name="Comma 2 2 2 3 2 4 3 3" xfId="29035" xr:uid="{A46CA6B8-5AB8-4DBD-860C-0829FBA703FE}"/>
    <cellStyle name="Comma 2 2 2 3 2 4 3 4" xfId="50059" xr:uid="{02E361BB-CA2A-424A-BE24-F78339D67A99}"/>
    <cellStyle name="Comma 2 2 2 3 2 4 4" xfId="10616" xr:uid="{975A474A-E9F6-436B-BD17-F314D4F0D84E}"/>
    <cellStyle name="Comma 2 2 2 3 2 4 4 2" xfId="21150" xr:uid="{DDCB9675-D888-4A7B-8C21-67E7535BD4C4}"/>
    <cellStyle name="Comma 2 2 2 3 2 4 4 2 2" xfId="42172" xr:uid="{2576FC9A-6FA7-462F-A28A-EDF1AD03217E}"/>
    <cellStyle name="Comma 2 2 2 3 2 4 4 2 3" xfId="63196" xr:uid="{C386413D-8630-4FB3-A97A-496E2C6E5E2A}"/>
    <cellStyle name="Comma 2 2 2 3 2 4 4 3" xfId="31662" xr:uid="{215A8BB1-4C39-4AA6-989C-2520A5904C96}"/>
    <cellStyle name="Comma 2 2 2 3 2 4 4 4" xfId="52686" xr:uid="{DCB20A1E-B1EA-4E79-9131-A0B822D91A42}"/>
    <cellStyle name="Comma 2 2 2 3 2 4 5" xfId="13268" xr:uid="{B38ED3E0-D835-42B9-9AFE-B33311332018}"/>
    <cellStyle name="Comma 2 2 2 3 2 4 5 2" xfId="34290" xr:uid="{7951B26E-E7BE-4927-A525-6FD0B68E9DF2}"/>
    <cellStyle name="Comma 2 2 2 3 2 4 5 3" xfId="55314" xr:uid="{31F06565-D503-4223-8F7E-8C7291D36B25}"/>
    <cellStyle name="Comma 2 2 2 3 2 4 6" xfId="23779" xr:uid="{63E50EAB-4146-4944-90FD-F6EE139F10A0}"/>
    <cellStyle name="Comma 2 2 2 3 2 4 7" xfId="44804" xr:uid="{5AB22270-DFC8-4BDD-A174-6573F89A305E}"/>
    <cellStyle name="Comma 2 2 2 3 2 5" xfId="296" xr:uid="{39E29D9E-792C-4F20-9AE2-ABABDBBB36A6}"/>
    <cellStyle name="Comma 2 2 2 3 2 5 2" xfId="2974" xr:uid="{0CE0443D-2572-44E6-AFCA-7E740C9D4192}"/>
    <cellStyle name="Comma 2 2 2 3 2 5 2 2" xfId="13508" xr:uid="{9030DF58-B006-4579-95D1-E422865E57FC}"/>
    <cellStyle name="Comma 2 2 2 3 2 5 2 2 2" xfId="34530" xr:uid="{6C15F7C5-7997-490D-A198-E8F6C809AD07}"/>
    <cellStyle name="Comma 2 2 2 3 2 5 2 2 3" xfId="55554" xr:uid="{6AA12B89-7723-4AF9-83D2-54D3C7791E1B}"/>
    <cellStyle name="Comma 2 2 2 3 2 5 2 3" xfId="24020" xr:uid="{3E0102CE-3649-481C-82CE-7A5095553C1A}"/>
    <cellStyle name="Comma 2 2 2 3 2 5 2 4" xfId="45044" xr:uid="{05F60CB7-07BE-4BFB-85BA-F24893E73BD9}"/>
    <cellStyle name="Comma 2 2 2 3 2 5 3" xfId="5602" xr:uid="{F0BD0DF5-09F3-4C6E-A532-40C5CBD0CD6E}"/>
    <cellStyle name="Comma 2 2 2 3 2 5 3 2" xfId="16136" xr:uid="{F3EB74C5-5BFF-4A1F-B529-AEA0D3C59E3A}"/>
    <cellStyle name="Comma 2 2 2 3 2 5 3 2 2" xfId="37158" xr:uid="{D3144665-E5F9-449F-A33B-3D48B9863D2F}"/>
    <cellStyle name="Comma 2 2 2 3 2 5 3 2 3" xfId="58182" xr:uid="{F4061FA0-07B8-4626-9163-25B1BB461464}"/>
    <cellStyle name="Comma 2 2 2 3 2 5 3 3" xfId="26648" xr:uid="{34C106A7-B0B8-428E-80D9-1B4DDE222C2A}"/>
    <cellStyle name="Comma 2 2 2 3 2 5 3 4" xfId="47672" xr:uid="{7A92BF6D-2E76-4B40-A5F3-54EA87F1A77F}"/>
    <cellStyle name="Comma 2 2 2 3 2 5 4" xfId="8229" xr:uid="{9C21469E-E9CC-4A15-A4B4-14B3D836473E}"/>
    <cellStyle name="Comma 2 2 2 3 2 5 4 2" xfId="18763" xr:uid="{49BBE966-CB3A-4BEF-B86A-A214FCBAD673}"/>
    <cellStyle name="Comma 2 2 2 3 2 5 4 2 2" xfId="39785" xr:uid="{10140AAF-D181-45E7-82A7-5FA0C8677776}"/>
    <cellStyle name="Comma 2 2 2 3 2 5 4 2 3" xfId="60809" xr:uid="{ED271B7D-0115-4C52-8242-78008ADC3D79}"/>
    <cellStyle name="Comma 2 2 2 3 2 5 4 3" xfId="29275" xr:uid="{7E5F3D35-2645-41F1-9182-4113B6BD7445}"/>
    <cellStyle name="Comma 2 2 2 3 2 5 4 4" xfId="50299" xr:uid="{B5154506-F9CB-455A-9004-82D3A363C6AD}"/>
    <cellStyle name="Comma 2 2 2 3 2 5 5" xfId="10881" xr:uid="{7E6817CD-A703-43EE-B829-07BC42852237}"/>
    <cellStyle name="Comma 2 2 2 3 2 5 5 2" xfId="31903" xr:uid="{D4BFF3BD-4168-45DD-8A37-B8CC3C56B99A}"/>
    <cellStyle name="Comma 2 2 2 3 2 5 5 3" xfId="52927" xr:uid="{A5396F15-B183-48C2-A341-7705E8D07972}"/>
    <cellStyle name="Comma 2 2 2 3 2 5 6" xfId="21392" xr:uid="{5761D28B-FC3A-45DF-A357-312D254799A1}"/>
    <cellStyle name="Comma 2 2 2 3 2 5 7" xfId="42417" xr:uid="{9A00F0A3-6BCD-4D20-B317-FA13D9B67C8B}"/>
    <cellStyle name="Comma 2 2 2 3 2 6" xfId="2842" xr:uid="{9D163406-B293-4651-92CE-597CE79C08E6}"/>
    <cellStyle name="Comma 2 2 2 3 2 6 2" xfId="13376" xr:uid="{A1DC5CB5-C1AD-4121-9EA3-F992819E73F2}"/>
    <cellStyle name="Comma 2 2 2 3 2 6 2 2" xfId="34398" xr:uid="{78B8E0BF-8FCD-4F9B-A38A-A157CB1577B9}"/>
    <cellStyle name="Comma 2 2 2 3 2 6 2 3" xfId="55422" xr:uid="{C7D6CEE2-23AF-447A-8110-F355A2D8453E}"/>
    <cellStyle name="Comma 2 2 2 3 2 6 3" xfId="23888" xr:uid="{6D2EE9B5-AFCB-4BD3-B100-2931BFF6A2C1}"/>
    <cellStyle name="Comma 2 2 2 3 2 6 4" xfId="44912" xr:uid="{40B7313A-F2AC-4B27-9D7A-71030886895F}"/>
    <cellStyle name="Comma 2 2 2 3 2 7" xfId="5470" xr:uid="{48C2A3F8-CE4A-4F56-A1E0-BDBFD087A9E4}"/>
    <cellStyle name="Comma 2 2 2 3 2 7 2" xfId="16004" xr:uid="{1A3C8CC0-22D2-46C5-B640-D198108A9690}"/>
    <cellStyle name="Comma 2 2 2 3 2 7 2 2" xfId="37026" xr:uid="{9AA086B3-E620-4968-A3F2-79602CB68AF1}"/>
    <cellStyle name="Comma 2 2 2 3 2 7 2 3" xfId="58050" xr:uid="{0FC1B030-381C-4912-B873-ED713C9FE1F3}"/>
    <cellStyle name="Comma 2 2 2 3 2 7 3" xfId="26516" xr:uid="{BADC8C5D-AE0D-47B5-839D-EC19F2AE129A}"/>
    <cellStyle name="Comma 2 2 2 3 2 7 4" xfId="47540" xr:uid="{7CD27EC5-183F-4613-B463-20305F84140C}"/>
    <cellStyle name="Comma 2 2 2 3 2 8" xfId="8097" xr:uid="{E3B77B17-892D-40B4-9B03-28BE7619642A}"/>
    <cellStyle name="Comma 2 2 2 3 2 8 2" xfId="18631" xr:uid="{91C3C18C-214A-4E5F-8393-736FD5E19F9E}"/>
    <cellStyle name="Comma 2 2 2 3 2 8 2 2" xfId="39653" xr:uid="{1FEEFDCA-DB78-4F89-9987-589F880F3F6D}"/>
    <cellStyle name="Comma 2 2 2 3 2 8 2 3" xfId="60677" xr:uid="{68F1F368-3C49-4026-ABF6-8ACF3B47B67D}"/>
    <cellStyle name="Comma 2 2 2 3 2 8 3" xfId="29143" xr:uid="{99194926-2EE5-4962-9365-357119E50B95}"/>
    <cellStyle name="Comma 2 2 2 3 2 8 4" xfId="50167" xr:uid="{5F5C3835-D75B-4C6E-80EE-ADB67DED9DB8}"/>
    <cellStyle name="Comma 2 2 2 3 2 9" xfId="10749" xr:uid="{3DFE566C-0752-4D5A-B35B-139DC724F9AB}"/>
    <cellStyle name="Comma 2 2 2 3 2 9 2" xfId="31771" xr:uid="{98A40E69-3FA3-4C71-99C2-E5C0341B70E9}"/>
    <cellStyle name="Comma 2 2 2 3 2 9 3" xfId="52795" xr:uid="{945D4F35-81C1-4015-83CE-C8A7F372C6CB}"/>
    <cellStyle name="Comma 2 2 2 3 3" xfId="180" xr:uid="{1661BA97-6D5F-4AA7-838A-188B474A2125}"/>
    <cellStyle name="Comma 2 2 2 3 3 2" xfId="2756" xr:uid="{07932044-D9DF-47CE-91C6-5F1835797DAC}"/>
    <cellStyle name="Comma 2 2 2 3 3 2 2" xfId="5388" xr:uid="{98AC859C-CCA1-4AB1-B5B4-069C43D651F3}"/>
    <cellStyle name="Comma 2 2 2 3 3 2 2 2" xfId="15922" xr:uid="{1D045DB1-290D-4D4F-AE89-0FC0C868643C}"/>
    <cellStyle name="Comma 2 2 2 3 3 2 2 2 2" xfId="36944" xr:uid="{DF45E1C2-9948-45D6-A7AB-1E24E940FA51}"/>
    <cellStyle name="Comma 2 2 2 3 3 2 2 2 3" xfId="57968" xr:uid="{E7F7AA5B-D901-438F-9C37-E61ED6058E4B}"/>
    <cellStyle name="Comma 2 2 2 3 3 2 2 3" xfId="26434" xr:uid="{88A51111-C478-4890-A995-FAEC187E9568}"/>
    <cellStyle name="Comma 2 2 2 3 3 2 2 4" xfId="47458" xr:uid="{6D1A1103-0F36-4E93-9547-7FB2F2D30A0E}"/>
    <cellStyle name="Comma 2 2 2 3 3 2 3" xfId="8016" xr:uid="{0EAACAD3-E20F-4F16-B2B2-F9CE6031F45B}"/>
    <cellStyle name="Comma 2 2 2 3 3 2 3 2" xfId="18550" xr:uid="{39126726-C4EB-443D-A88B-EBF979B46EA9}"/>
    <cellStyle name="Comma 2 2 2 3 3 2 3 2 2" xfId="39572" xr:uid="{DC810784-11DF-4BA8-8A26-498281EE108E}"/>
    <cellStyle name="Comma 2 2 2 3 3 2 3 2 3" xfId="60596" xr:uid="{4A9117D1-53FB-4A82-B293-57F6AD049DB5}"/>
    <cellStyle name="Comma 2 2 2 3 3 2 3 3" xfId="29062" xr:uid="{F234249E-0AD5-4895-823C-3554B72D2356}"/>
    <cellStyle name="Comma 2 2 2 3 3 2 3 4" xfId="50086" xr:uid="{8B30E4EA-824F-4D92-8A2C-E2AD07563165}"/>
    <cellStyle name="Comma 2 2 2 3 3 2 4" xfId="10643" xr:uid="{22A9DC6C-695F-4B97-B182-8D118CC02456}"/>
    <cellStyle name="Comma 2 2 2 3 3 2 4 2" xfId="21177" xr:uid="{A925E7D4-0943-4449-B4B4-11C3D24890E1}"/>
    <cellStyle name="Comma 2 2 2 3 3 2 4 2 2" xfId="42199" xr:uid="{4D0B9F76-4711-431E-ABDD-6872F03A6386}"/>
    <cellStyle name="Comma 2 2 2 3 3 2 4 2 3" xfId="63223" xr:uid="{06A75919-F3C6-4C1C-A7C1-F4E4641AF214}"/>
    <cellStyle name="Comma 2 2 2 3 3 2 4 3" xfId="31689" xr:uid="{0DCDBF3C-C770-44C4-9367-0C40BDC128CB}"/>
    <cellStyle name="Comma 2 2 2 3 3 2 4 4" xfId="52713" xr:uid="{A85990C2-A7D6-4941-8E6E-AEB16A6AC71F}"/>
    <cellStyle name="Comma 2 2 2 3 3 2 5" xfId="13295" xr:uid="{50E761F5-001F-4675-B1D8-000627D03675}"/>
    <cellStyle name="Comma 2 2 2 3 3 2 5 2" xfId="34317" xr:uid="{16FD2F3D-1D75-48C3-90E8-80FC39D6354A}"/>
    <cellStyle name="Comma 2 2 2 3 3 2 5 3" xfId="55341" xr:uid="{FFB9FF57-850C-4DB4-9AD5-69698FE92094}"/>
    <cellStyle name="Comma 2 2 2 3 3 2 6" xfId="23806" xr:uid="{D7AABE0E-2ACF-4202-8411-EFA41987ABDC}"/>
    <cellStyle name="Comma 2 2 2 3 3 2 7" xfId="44831" xr:uid="{DE7C574A-3A15-4BF6-87EB-1AD58A4A4DB3}"/>
    <cellStyle name="Comma 2 2 2 3 3 3" xfId="298" xr:uid="{EDA0BC25-036D-4C1D-B377-15CAF59C5B64}"/>
    <cellStyle name="Comma 2 2 2 3 3 3 2" xfId="2976" xr:uid="{9A427E45-DA3F-4F04-B33F-628A5B873C35}"/>
    <cellStyle name="Comma 2 2 2 3 3 3 2 2" xfId="13510" xr:uid="{B819394A-7BD9-4EE8-AB2E-9A4F231C0908}"/>
    <cellStyle name="Comma 2 2 2 3 3 3 2 2 2" xfId="34532" xr:uid="{5617B187-7D2C-48A5-8555-2EF6D97D4A33}"/>
    <cellStyle name="Comma 2 2 2 3 3 3 2 2 3" xfId="55556" xr:uid="{F95D71A7-97D3-4F73-B530-4194FA64821B}"/>
    <cellStyle name="Comma 2 2 2 3 3 3 2 3" xfId="24022" xr:uid="{EAA22654-8D1F-432D-B0D4-CCA73D05A5A1}"/>
    <cellStyle name="Comma 2 2 2 3 3 3 2 4" xfId="45046" xr:uid="{257F8303-83B0-4A22-8214-06749305B308}"/>
    <cellStyle name="Comma 2 2 2 3 3 3 3" xfId="5604" xr:uid="{6F3C5B67-03C1-4156-80D7-A38CE4A67377}"/>
    <cellStyle name="Comma 2 2 2 3 3 3 3 2" xfId="16138" xr:uid="{36D65232-F855-4C5D-9101-AF67A744FC8D}"/>
    <cellStyle name="Comma 2 2 2 3 3 3 3 2 2" xfId="37160" xr:uid="{3BB98B70-F1C0-4B70-A22A-22F3DB23B8BA}"/>
    <cellStyle name="Comma 2 2 2 3 3 3 3 2 3" xfId="58184" xr:uid="{083094A3-9A1F-48EB-BF2D-C00666661037}"/>
    <cellStyle name="Comma 2 2 2 3 3 3 3 3" xfId="26650" xr:uid="{9FA96556-0B3B-4B02-A873-0F5D051E2CEA}"/>
    <cellStyle name="Comma 2 2 2 3 3 3 3 4" xfId="47674" xr:uid="{BFD121A1-14EC-4340-A62D-3DE82BDA7FCA}"/>
    <cellStyle name="Comma 2 2 2 3 3 3 4" xfId="8231" xr:uid="{5FEA7DB8-A6B8-4B0D-9FBB-AD1EB27BD15C}"/>
    <cellStyle name="Comma 2 2 2 3 3 3 4 2" xfId="18765" xr:uid="{74746DC4-9B28-4D1C-AC15-9DCCFCEE2994}"/>
    <cellStyle name="Comma 2 2 2 3 3 3 4 2 2" xfId="39787" xr:uid="{E8B039E3-F824-4C54-8AED-E11B067EE2E0}"/>
    <cellStyle name="Comma 2 2 2 3 3 3 4 2 3" xfId="60811" xr:uid="{8EAF8B17-DAB9-4814-ABDB-D38826F1D03E}"/>
    <cellStyle name="Comma 2 2 2 3 3 3 4 3" xfId="29277" xr:uid="{907469BD-041C-482D-9745-37B30BC2688E}"/>
    <cellStyle name="Comma 2 2 2 3 3 3 4 4" xfId="50301" xr:uid="{9FD750BE-F7CF-4D13-B5E1-0D62DF60B0EB}"/>
    <cellStyle name="Comma 2 2 2 3 3 3 5" xfId="10883" xr:uid="{B8938222-BD0E-4DBA-85FB-100FBDD1118E}"/>
    <cellStyle name="Comma 2 2 2 3 3 3 5 2" xfId="31905" xr:uid="{C906D30C-8664-4C9E-9E87-11860E94D6BE}"/>
    <cellStyle name="Comma 2 2 2 3 3 3 5 3" xfId="52929" xr:uid="{32BD2E44-1DAE-45DF-B7DB-F0E5AB7541F4}"/>
    <cellStyle name="Comma 2 2 2 3 3 3 6" xfId="21394" xr:uid="{CC665F10-A0A7-4493-B134-9607B4E10C07}"/>
    <cellStyle name="Comma 2 2 2 3 3 3 7" xfId="42419" xr:uid="{170817F3-328A-43D7-BB00-40DC5B60138A}"/>
    <cellStyle name="Comma 2 2 2 3 3 4" xfId="2869" xr:uid="{40AB604C-BF87-4234-80ED-E22B59DA1EF0}"/>
    <cellStyle name="Comma 2 2 2 3 3 4 2" xfId="13403" xr:uid="{062C2100-0B1A-4FE9-BEAE-5678584F5A23}"/>
    <cellStyle name="Comma 2 2 2 3 3 4 2 2" xfId="34425" xr:uid="{2537BF48-2DB8-4F8D-A46B-F152788CBD5E}"/>
    <cellStyle name="Comma 2 2 2 3 3 4 2 3" xfId="55449" xr:uid="{CC484B66-9CC6-49F4-8C4C-EED1B432E8F3}"/>
    <cellStyle name="Comma 2 2 2 3 3 4 3" xfId="23915" xr:uid="{8A064240-1EF5-43D4-8D0C-76C8BEE3A5CA}"/>
    <cellStyle name="Comma 2 2 2 3 3 4 4" xfId="44939" xr:uid="{84521A9B-282F-4AD2-A09E-58FEB1E426FF}"/>
    <cellStyle name="Comma 2 2 2 3 3 5" xfId="5497" xr:uid="{E47FC6A9-B5BB-480E-B9FC-69C04F63154A}"/>
    <cellStyle name="Comma 2 2 2 3 3 5 2" xfId="16031" xr:uid="{0D20FE95-FBD2-4646-96F8-83276C2C2348}"/>
    <cellStyle name="Comma 2 2 2 3 3 5 2 2" xfId="37053" xr:uid="{D12422B7-5608-4122-A7AE-D55BEE96C2F5}"/>
    <cellStyle name="Comma 2 2 2 3 3 5 2 3" xfId="58077" xr:uid="{F086AD9C-6D65-4FFC-80CB-A698367B2447}"/>
    <cellStyle name="Comma 2 2 2 3 3 5 3" xfId="26543" xr:uid="{AF442FEE-A8D8-4541-92D5-321B1AC6A4FA}"/>
    <cellStyle name="Comma 2 2 2 3 3 5 4" xfId="47567" xr:uid="{1F468F2D-8456-4DDA-B8FE-645A379A669D}"/>
    <cellStyle name="Comma 2 2 2 3 3 6" xfId="8124" xr:uid="{7AFD862A-8DC2-4127-B1A4-2489EE92A68D}"/>
    <cellStyle name="Comma 2 2 2 3 3 6 2" xfId="18658" xr:uid="{783AE323-D641-495D-BF73-33F1B5D8C822}"/>
    <cellStyle name="Comma 2 2 2 3 3 6 2 2" xfId="39680" xr:uid="{B07233E5-5C59-4D2F-B62E-FD3A679D34B8}"/>
    <cellStyle name="Comma 2 2 2 3 3 6 2 3" xfId="60704" xr:uid="{2B399871-54B5-4F6F-88EC-4C1F21D96432}"/>
    <cellStyle name="Comma 2 2 2 3 3 6 3" xfId="29170" xr:uid="{2600E0A3-4C78-4671-951B-49DD13747969}"/>
    <cellStyle name="Comma 2 2 2 3 3 6 4" xfId="50194" xr:uid="{9963994C-F8A2-4448-BCCA-9A5BE9F9CDE7}"/>
    <cellStyle name="Comma 2 2 2 3 3 7" xfId="10776" xr:uid="{810424F7-D8FE-48F0-9E7B-8977B85980BB}"/>
    <cellStyle name="Comma 2 2 2 3 3 7 2" xfId="31798" xr:uid="{B5023A94-7D05-4980-9EC8-D6EDDABE252E}"/>
    <cellStyle name="Comma 2 2 2 3 3 7 3" xfId="52822" xr:uid="{46D454F6-68EA-4617-84FF-DB9B0309C48F}"/>
    <cellStyle name="Comma 2 2 2 3 3 8" xfId="21287" xr:uid="{A275ED51-37F1-4B83-8B57-9693FC8C6D50}"/>
    <cellStyle name="Comma 2 2 2 3 3 9" xfId="42312" xr:uid="{42A27A97-E37B-4DA3-A10E-1699DA98D79C}"/>
    <cellStyle name="Comma 2 2 2 3 4" xfId="299" xr:uid="{4386A7A7-0F8F-4E0D-B4F2-93F6916C75A8}"/>
    <cellStyle name="Comma 2 2 2 3 4 2" xfId="2977" xr:uid="{84029C4B-EA50-4F43-85A3-D8D7E32B2A30}"/>
    <cellStyle name="Comma 2 2 2 3 4 2 2" xfId="13511" xr:uid="{BF9585D1-64DE-4954-8162-09C8F8B44D82}"/>
    <cellStyle name="Comma 2 2 2 3 4 2 2 2" xfId="34533" xr:uid="{8349FF2F-5108-4A0D-A9F5-64E24AA27B5B}"/>
    <cellStyle name="Comma 2 2 2 3 4 2 2 3" xfId="55557" xr:uid="{A7309D21-39C3-4BFE-8C78-50644C7DA26B}"/>
    <cellStyle name="Comma 2 2 2 3 4 2 3" xfId="24023" xr:uid="{6C61E47D-CE4E-43E4-B073-49CD8EFE84DE}"/>
    <cellStyle name="Comma 2 2 2 3 4 2 4" xfId="45047" xr:uid="{101527D0-F326-4B28-9B45-FC2A7FFBE377}"/>
    <cellStyle name="Comma 2 2 2 3 4 3" xfId="5605" xr:uid="{FCE65C00-547D-463C-8D0C-C0E799ECD2DF}"/>
    <cellStyle name="Comma 2 2 2 3 4 3 2" xfId="16139" xr:uid="{B98FAC26-5701-43AD-A896-49F559ED69DC}"/>
    <cellStyle name="Comma 2 2 2 3 4 3 2 2" xfId="37161" xr:uid="{B3FBA433-AEC8-4AF6-AE1E-5178789A9BFC}"/>
    <cellStyle name="Comma 2 2 2 3 4 3 2 3" xfId="58185" xr:uid="{21F469DB-D904-4C1A-89CF-81DD091E1697}"/>
    <cellStyle name="Comma 2 2 2 3 4 3 3" xfId="26651" xr:uid="{A140EB9D-4479-4BAE-808E-A7D68B07A59A}"/>
    <cellStyle name="Comma 2 2 2 3 4 3 4" xfId="47675" xr:uid="{89D84D3B-82E6-412D-A089-D57E1A916060}"/>
    <cellStyle name="Comma 2 2 2 3 4 4" xfId="8232" xr:uid="{70024A1C-55E7-4905-BF7D-78EC12E0AFCB}"/>
    <cellStyle name="Comma 2 2 2 3 4 4 2" xfId="18766" xr:uid="{78842F35-BD89-45D9-A834-A7FAC3C58A8A}"/>
    <cellStyle name="Comma 2 2 2 3 4 4 2 2" xfId="39788" xr:uid="{E782B61A-B049-4A9D-AA21-8CE977056562}"/>
    <cellStyle name="Comma 2 2 2 3 4 4 2 3" xfId="60812" xr:uid="{541F8F96-76D6-48C6-BA26-7291C027C477}"/>
    <cellStyle name="Comma 2 2 2 3 4 4 3" xfId="29278" xr:uid="{DA38EBBD-BC57-4121-A9AE-6A7F0066B0AA}"/>
    <cellStyle name="Comma 2 2 2 3 4 4 4" xfId="50302" xr:uid="{2053F923-7FE8-477C-A6FB-9A2822B58C0E}"/>
    <cellStyle name="Comma 2 2 2 3 4 5" xfId="10884" xr:uid="{4C138E07-5442-4C02-AE43-8BA0F6151F2B}"/>
    <cellStyle name="Comma 2 2 2 3 4 5 2" xfId="31906" xr:uid="{CF5B6581-0CEF-4C99-9BD0-913345B5C1C1}"/>
    <cellStyle name="Comma 2 2 2 3 4 5 3" xfId="52930" xr:uid="{61A42BA5-5F83-4BC7-8C70-489A3303F2ED}"/>
    <cellStyle name="Comma 2 2 2 3 4 6" xfId="21395" xr:uid="{E939F41E-9A93-4A12-BAF7-37E0768C0B11}"/>
    <cellStyle name="Comma 2 2 2 3 4 7" xfId="42420" xr:uid="{71168B4F-E652-4B9A-A2C5-F7978B7FF54F}"/>
    <cellStyle name="Comma 2 2 2 3 5" xfId="2642" xr:uid="{85024948-BD85-4CC2-A9BC-C6ACD8A0D3F3}"/>
    <cellStyle name="Comma 2 2 2 3 5 2" xfId="5280" xr:uid="{ED96095C-3057-4DEE-A0AD-7F46E95E6762}"/>
    <cellStyle name="Comma 2 2 2 3 5 2 2" xfId="15814" xr:uid="{78BBAD96-D1C5-4828-8AD9-890DE4623FAC}"/>
    <cellStyle name="Comma 2 2 2 3 5 2 2 2" xfId="36836" xr:uid="{AF0DDE62-16F7-47E5-93CE-AD22F3DD09BE}"/>
    <cellStyle name="Comma 2 2 2 3 5 2 2 3" xfId="57860" xr:uid="{5B04E72F-A7E2-44CF-B8DB-7FB2F8264787}"/>
    <cellStyle name="Comma 2 2 2 3 5 2 3" xfId="26326" xr:uid="{EA42BBCA-7845-44FB-9CE9-FFE77FC954AC}"/>
    <cellStyle name="Comma 2 2 2 3 5 2 4" xfId="47350" xr:uid="{E434B7FD-BA1D-44BC-9E9B-809F5BA2FDFC}"/>
    <cellStyle name="Comma 2 2 2 3 5 3" xfId="7908" xr:uid="{97E0C67A-6427-427A-BCBF-81451A5CA18D}"/>
    <cellStyle name="Comma 2 2 2 3 5 3 2" xfId="18442" xr:uid="{5B4039FF-8665-4137-B630-B4FB33D33399}"/>
    <cellStyle name="Comma 2 2 2 3 5 3 2 2" xfId="39464" xr:uid="{9193F258-2408-41DA-ACF6-21DC04AB4ADC}"/>
    <cellStyle name="Comma 2 2 2 3 5 3 2 3" xfId="60488" xr:uid="{EFF5223C-D23A-49CD-BC9C-B3A8C0CBF53B}"/>
    <cellStyle name="Comma 2 2 2 3 5 3 3" xfId="28954" xr:uid="{150E686B-D933-4113-B85F-1458A0012E28}"/>
    <cellStyle name="Comma 2 2 2 3 5 3 4" xfId="49978" xr:uid="{7276EB6E-4DA5-4F2B-90E4-76E50A32DFC8}"/>
    <cellStyle name="Comma 2 2 2 3 5 4" xfId="10535" xr:uid="{FFF4F7B6-0EC0-4C42-AB2C-02BF1B4193B5}"/>
    <cellStyle name="Comma 2 2 2 3 5 4 2" xfId="21069" xr:uid="{32342830-32EE-40F9-935B-89CA85E56F7E}"/>
    <cellStyle name="Comma 2 2 2 3 5 4 2 2" xfId="42091" xr:uid="{61EB1953-F46C-45E2-BA2B-61957C1D4AE9}"/>
    <cellStyle name="Comma 2 2 2 3 5 4 2 3" xfId="63115" xr:uid="{C0DD9A0A-29F5-46CF-A499-1816CFA60B3C}"/>
    <cellStyle name="Comma 2 2 2 3 5 4 3" xfId="31581" xr:uid="{E39AEE9D-FD5A-40C8-AFE9-BCD5BD2ADBA6}"/>
    <cellStyle name="Comma 2 2 2 3 5 4 4" xfId="52605" xr:uid="{6139C22F-BFE8-4B5F-9ACB-2D4BBC4EFDCB}"/>
    <cellStyle name="Comma 2 2 2 3 5 5" xfId="13187" xr:uid="{7CF8CF5A-C32F-400B-AED8-7BEEDAE4BC57}"/>
    <cellStyle name="Comma 2 2 2 3 5 5 2" xfId="34209" xr:uid="{02B9A11C-7330-4EC2-9BC0-249E901E97C3}"/>
    <cellStyle name="Comma 2 2 2 3 5 5 3" xfId="55233" xr:uid="{106281F2-0EE5-4308-9291-DFFA2A6BE009}"/>
    <cellStyle name="Comma 2 2 2 3 5 6" xfId="23698" xr:uid="{F1B3F2F3-DDD5-41CF-871E-17981CD653CC}"/>
    <cellStyle name="Comma 2 2 2 3 5 7" xfId="44723" xr:uid="{3125D775-4CC2-4FF2-B254-58EC88F72C9C}"/>
    <cellStyle name="Comma 2 2 2 3 6" xfId="2702" xr:uid="{D859A883-E214-4245-9BFD-5167989FF117}"/>
    <cellStyle name="Comma 2 2 2 3 6 2" xfId="5334" xr:uid="{43F837DE-FA5A-4C9E-AB66-C713616E4C6A}"/>
    <cellStyle name="Comma 2 2 2 3 6 2 2" xfId="15868" xr:uid="{B71D8F59-2BF0-4F48-8367-E95E20EC4E64}"/>
    <cellStyle name="Comma 2 2 2 3 6 2 2 2" xfId="36890" xr:uid="{609E4161-9340-4DB2-ADE8-FAD3B7E81890}"/>
    <cellStyle name="Comma 2 2 2 3 6 2 2 3" xfId="57914" xr:uid="{03EF23B5-BBBF-443E-9B0F-B2AC6431661B}"/>
    <cellStyle name="Comma 2 2 2 3 6 2 3" xfId="26380" xr:uid="{035731A4-4860-4AC4-B027-C228D8695933}"/>
    <cellStyle name="Comma 2 2 2 3 6 2 4" xfId="47404" xr:uid="{D4F510D1-A9C5-4206-BFB4-7686C2D3DAD3}"/>
    <cellStyle name="Comma 2 2 2 3 6 3" xfId="7962" xr:uid="{F2C850B5-FA50-4953-87E8-6DE6B575FECB}"/>
    <cellStyle name="Comma 2 2 2 3 6 3 2" xfId="18496" xr:uid="{A4DB1D9A-A5CB-4207-8571-BEFD6A252306}"/>
    <cellStyle name="Comma 2 2 2 3 6 3 2 2" xfId="39518" xr:uid="{2AF0608E-E004-4FDB-ACA9-788392CB7A9E}"/>
    <cellStyle name="Comma 2 2 2 3 6 3 2 3" xfId="60542" xr:uid="{03B54F5D-223F-4255-98E2-7AE1C1F3A78A}"/>
    <cellStyle name="Comma 2 2 2 3 6 3 3" xfId="29008" xr:uid="{A052D39F-8BA5-4966-8B87-E3D8BE83FD5E}"/>
    <cellStyle name="Comma 2 2 2 3 6 3 4" xfId="50032" xr:uid="{39FF39CC-37A9-45FE-A095-FF16F29571A0}"/>
    <cellStyle name="Comma 2 2 2 3 6 4" xfId="10589" xr:uid="{D10A0078-7779-4D39-AA60-28DE1FDD4C16}"/>
    <cellStyle name="Comma 2 2 2 3 6 4 2" xfId="21123" xr:uid="{F599E77C-3EA6-4C8C-B3A6-2E01F007E6E5}"/>
    <cellStyle name="Comma 2 2 2 3 6 4 2 2" xfId="42145" xr:uid="{01DD2EE1-DCFC-43C3-BABE-511EF9A7623D}"/>
    <cellStyle name="Comma 2 2 2 3 6 4 2 3" xfId="63169" xr:uid="{AD820DAC-FD04-438A-A66C-A6A9CFF5C204}"/>
    <cellStyle name="Comma 2 2 2 3 6 4 3" xfId="31635" xr:uid="{47D76DDC-6669-4FD0-86B6-D6220251C319}"/>
    <cellStyle name="Comma 2 2 2 3 6 4 4" xfId="52659" xr:uid="{5915ADD3-7DEB-4FD7-832D-E3399186EFCE}"/>
    <cellStyle name="Comma 2 2 2 3 6 5" xfId="13241" xr:uid="{7D29016D-9767-4ECC-9AE6-AE98148A8715}"/>
    <cellStyle name="Comma 2 2 2 3 6 5 2" xfId="34263" xr:uid="{53B2D1A8-ABFB-4348-8863-EFA6CB8FBA6C}"/>
    <cellStyle name="Comma 2 2 2 3 6 5 3" xfId="55287" xr:uid="{B52041C3-B419-4A64-8784-E19A79A9E33E}"/>
    <cellStyle name="Comma 2 2 2 3 6 6" xfId="23752" xr:uid="{63E49F6D-2E20-449D-BAA5-C7434D3424F3}"/>
    <cellStyle name="Comma 2 2 2 3 6 7" xfId="44777" xr:uid="{48EBBF73-19DE-4282-BC34-2AA11CAA0A84}"/>
    <cellStyle name="Comma 2 2 2 3 7" xfId="295" xr:uid="{96F10D84-F82E-4133-8954-2F742E281366}"/>
    <cellStyle name="Comma 2 2 2 3 7 2" xfId="2973" xr:uid="{12E3E023-2D51-4FF4-A58D-A8D9A3447F65}"/>
    <cellStyle name="Comma 2 2 2 3 7 2 2" xfId="13507" xr:uid="{1FBA27C5-B664-408E-BCAB-8BBE2EA78480}"/>
    <cellStyle name="Comma 2 2 2 3 7 2 2 2" xfId="34529" xr:uid="{9F21E2A5-F4B1-4E5E-B37F-2E5650930632}"/>
    <cellStyle name="Comma 2 2 2 3 7 2 2 3" xfId="55553" xr:uid="{57A21A2B-B503-4D57-AD08-9CB6F31FC708}"/>
    <cellStyle name="Comma 2 2 2 3 7 2 3" xfId="24019" xr:uid="{F5E83988-A96D-4EBB-BE65-91DED0198525}"/>
    <cellStyle name="Comma 2 2 2 3 7 2 4" xfId="45043" xr:uid="{13E29E2A-C51D-4138-8014-9D05BD10ED67}"/>
    <cellStyle name="Comma 2 2 2 3 7 3" xfId="5601" xr:uid="{37F4A44D-C769-4709-8510-CE1D505CF23F}"/>
    <cellStyle name="Comma 2 2 2 3 7 3 2" xfId="16135" xr:uid="{9AC9E85A-AE70-4391-B71F-F59F5983ED70}"/>
    <cellStyle name="Comma 2 2 2 3 7 3 2 2" xfId="37157" xr:uid="{A4F7A8F2-9FD1-438A-8CB9-11B78FE46D77}"/>
    <cellStyle name="Comma 2 2 2 3 7 3 2 3" xfId="58181" xr:uid="{15E4E243-B8F1-4BB3-8EBE-775C89D268A3}"/>
    <cellStyle name="Comma 2 2 2 3 7 3 3" xfId="26647" xr:uid="{C3CB8412-61BA-4B55-B1DC-16249DE7D643}"/>
    <cellStyle name="Comma 2 2 2 3 7 3 4" xfId="47671" xr:uid="{CB8831B9-5C84-4D89-B0AC-7E94952EB85B}"/>
    <cellStyle name="Comma 2 2 2 3 7 4" xfId="8228" xr:uid="{4BA50A3C-06A7-4B3F-AB41-E706666D220B}"/>
    <cellStyle name="Comma 2 2 2 3 7 4 2" xfId="18762" xr:uid="{0D3FC916-1364-4A62-9DEE-2F0286C9F959}"/>
    <cellStyle name="Comma 2 2 2 3 7 4 2 2" xfId="39784" xr:uid="{A57DA532-7CD9-4E14-9302-75374C085B60}"/>
    <cellStyle name="Comma 2 2 2 3 7 4 2 3" xfId="60808" xr:uid="{C13483A4-7FF4-4A3E-9F8C-3A09CFFE150C}"/>
    <cellStyle name="Comma 2 2 2 3 7 4 3" xfId="29274" xr:uid="{057342DF-E402-4CEC-9F1B-2D7F75A19417}"/>
    <cellStyle name="Comma 2 2 2 3 7 4 4" xfId="50298" xr:uid="{24B8251D-8140-4E65-A6E0-2C8F00B1B4FA}"/>
    <cellStyle name="Comma 2 2 2 3 7 5" xfId="10880" xr:uid="{3CE07F17-C844-4A63-ACB5-2F47089B503F}"/>
    <cellStyle name="Comma 2 2 2 3 7 5 2" xfId="31902" xr:uid="{C9F63390-E613-40E4-A279-C4F7D215C906}"/>
    <cellStyle name="Comma 2 2 2 3 7 5 3" xfId="52926" xr:uid="{6456171D-E1A8-409C-97D3-01E641916742}"/>
    <cellStyle name="Comma 2 2 2 3 7 6" xfId="21391" xr:uid="{77BB20AE-A12C-4102-A042-52D5F8D9DC8D}"/>
    <cellStyle name="Comma 2 2 2 3 7 7" xfId="42416" xr:uid="{B6BBD92A-FC23-4D15-9B50-E8EF4439524B}"/>
    <cellStyle name="Comma 2 2 2 3 8" xfId="2815" xr:uid="{085BFFD0-33DD-4003-B895-35F0454B5993}"/>
    <cellStyle name="Comma 2 2 2 3 8 2" xfId="13349" xr:uid="{AEFCE621-64AD-473E-A84B-C41AC36D56E7}"/>
    <cellStyle name="Comma 2 2 2 3 8 2 2" xfId="34371" xr:uid="{47142834-DF94-4AD7-BED2-AEC926EC05C3}"/>
    <cellStyle name="Comma 2 2 2 3 8 2 3" xfId="55395" xr:uid="{72B8014C-2138-41BC-8FB2-1FDAC0AAC6D3}"/>
    <cellStyle name="Comma 2 2 2 3 8 3" xfId="23861" xr:uid="{F6D8749B-1426-4FE1-820C-E1D708FBA5B4}"/>
    <cellStyle name="Comma 2 2 2 3 8 4" xfId="44885" xr:uid="{5B952631-33C5-40F3-A47C-B22261450308}"/>
    <cellStyle name="Comma 2 2 2 3 9" xfId="5443" xr:uid="{A2057593-343E-4C04-A42C-90010A1AB985}"/>
    <cellStyle name="Comma 2 2 2 3 9 2" xfId="15977" xr:uid="{72F6DB6E-A6B4-4E85-8976-45BA2ED56E73}"/>
    <cellStyle name="Comma 2 2 2 3 9 2 2" xfId="36999" xr:uid="{995C7559-7E10-4A8B-ACC7-B8594A11E9E5}"/>
    <cellStyle name="Comma 2 2 2 3 9 2 3" xfId="58023" xr:uid="{4E4C9999-16E3-4BA8-8D66-3FB026558FCB}"/>
    <cellStyle name="Comma 2 2 2 3 9 3" xfId="26489" xr:uid="{54098581-FEFD-4997-9BFE-48F8219D8553}"/>
    <cellStyle name="Comma 2 2 2 3 9 4" xfId="47513" xr:uid="{16A3EE4C-A782-47C1-BDEF-685DE7C67C0E}"/>
    <cellStyle name="Comma 2 2 2 4" xfId="140" xr:uid="{56AA1F28-D81B-4CF8-A75C-8F578958F287}"/>
    <cellStyle name="Comma 2 2 2 4 10" xfId="8084" xr:uid="{3B20CD35-B3EB-48CB-839B-46A9909960BC}"/>
    <cellStyle name="Comma 2 2 2 4 10 2" xfId="18618" xr:uid="{4B49A7B6-9002-467E-98F2-BDBF294ACA30}"/>
    <cellStyle name="Comma 2 2 2 4 10 2 2" xfId="39640" xr:uid="{4245716B-36C6-486B-AD05-555EB244C98F}"/>
    <cellStyle name="Comma 2 2 2 4 10 2 3" xfId="60664" xr:uid="{65C3DB04-0357-41DC-BEDD-2A88AAA7F6E1}"/>
    <cellStyle name="Comma 2 2 2 4 10 3" xfId="29130" xr:uid="{2C5CB4A4-1291-492C-B324-63541CB773DC}"/>
    <cellStyle name="Comma 2 2 2 4 10 4" xfId="50154" xr:uid="{667827DA-77A4-4771-8210-8BF63C2BD0FC}"/>
    <cellStyle name="Comma 2 2 2 4 11" xfId="10736" xr:uid="{7BB3071C-4E39-406E-A47A-D4169A5DE7FD}"/>
    <cellStyle name="Comma 2 2 2 4 11 2" xfId="31758" xr:uid="{13E8B8A3-A4A3-4172-AA20-3153042FC590}"/>
    <cellStyle name="Comma 2 2 2 4 11 3" xfId="52782" xr:uid="{ADE291E5-6B6F-494F-BC1E-0FBC81327FED}"/>
    <cellStyle name="Comma 2 2 2 4 12" xfId="21247" xr:uid="{8F1FD8F6-550C-44B4-992E-05CB2A89F884}"/>
    <cellStyle name="Comma 2 2 2 4 13" xfId="42272" xr:uid="{C77C6A75-C2B1-4AD9-9CE2-72C45BF9703B}"/>
    <cellStyle name="Comma 2 2 2 4 2" xfId="194" xr:uid="{7957CBC6-6911-45B7-90DD-CD260714455B}"/>
    <cellStyle name="Comma 2 2 2 4 2 10" xfId="42326" xr:uid="{2C4D3D90-B84F-422E-85C4-5F60D715BF04}"/>
    <cellStyle name="Comma 2 2 2 4 2 2" xfId="302" xr:uid="{9142496D-D9A0-4FD6-8DC9-4682153F32B4}"/>
    <cellStyle name="Comma 2 2 2 4 2 2 2" xfId="2980" xr:uid="{F8FCB0A4-6F3C-43C9-8C5C-49CF897E48CB}"/>
    <cellStyle name="Comma 2 2 2 4 2 2 2 2" xfId="13514" xr:uid="{B132EA72-174F-488F-88E0-8385A53FC9A9}"/>
    <cellStyle name="Comma 2 2 2 4 2 2 2 2 2" xfId="34536" xr:uid="{E4AF5C41-634E-4C54-A9E7-E541711F0482}"/>
    <cellStyle name="Comma 2 2 2 4 2 2 2 2 3" xfId="55560" xr:uid="{FA5A5824-E068-489C-A78D-766AF6A17B73}"/>
    <cellStyle name="Comma 2 2 2 4 2 2 2 3" xfId="24026" xr:uid="{00EA9E4B-0A46-43CC-9AE9-69D28A00C728}"/>
    <cellStyle name="Comma 2 2 2 4 2 2 2 4" xfId="45050" xr:uid="{8085AA90-BADF-4073-8C7A-5818DC691DF4}"/>
    <cellStyle name="Comma 2 2 2 4 2 2 3" xfId="5608" xr:uid="{4086D7E2-D9BB-49A9-B1BE-A47265F0F908}"/>
    <cellStyle name="Comma 2 2 2 4 2 2 3 2" xfId="16142" xr:uid="{5DE15CAB-5BC5-4D1A-9892-5A6AF94F89C6}"/>
    <cellStyle name="Comma 2 2 2 4 2 2 3 2 2" xfId="37164" xr:uid="{755AA19E-34C1-456E-9DEA-F3143DCE6D0D}"/>
    <cellStyle name="Comma 2 2 2 4 2 2 3 2 3" xfId="58188" xr:uid="{FB800409-B0E1-4696-A541-2B881AAA8DC1}"/>
    <cellStyle name="Comma 2 2 2 4 2 2 3 3" xfId="26654" xr:uid="{CCA5D110-8802-47DE-9978-036B26404117}"/>
    <cellStyle name="Comma 2 2 2 4 2 2 3 4" xfId="47678" xr:uid="{AB4B15FE-5ED9-4618-9AFD-C9B23624B1C0}"/>
    <cellStyle name="Comma 2 2 2 4 2 2 4" xfId="8235" xr:uid="{87C272E0-72FF-436F-BC55-DEE2DC8F95A4}"/>
    <cellStyle name="Comma 2 2 2 4 2 2 4 2" xfId="18769" xr:uid="{1F6D00D1-3EB3-4FDA-8F90-2FB9014FF6E4}"/>
    <cellStyle name="Comma 2 2 2 4 2 2 4 2 2" xfId="39791" xr:uid="{B8FA435F-016C-4273-BE14-F2D15581CDE9}"/>
    <cellStyle name="Comma 2 2 2 4 2 2 4 2 3" xfId="60815" xr:uid="{5254FED0-E37C-4B39-93D2-84113ACF70A1}"/>
    <cellStyle name="Comma 2 2 2 4 2 2 4 3" xfId="29281" xr:uid="{7CD314CF-9EF8-40FB-8C0E-B044471BC537}"/>
    <cellStyle name="Comma 2 2 2 4 2 2 4 4" xfId="50305" xr:uid="{4BD48057-F42B-4B55-8DEE-4F763A2DC8F4}"/>
    <cellStyle name="Comma 2 2 2 4 2 2 5" xfId="10887" xr:uid="{6DD2D273-444B-4E40-90DD-05C7B08C75E4}"/>
    <cellStyle name="Comma 2 2 2 4 2 2 5 2" xfId="31909" xr:uid="{09DC1420-050A-45B4-BA77-4F28CDF64F1C}"/>
    <cellStyle name="Comma 2 2 2 4 2 2 5 3" xfId="52933" xr:uid="{793F2FE4-E4CF-4B83-811C-DC268AF94AE8}"/>
    <cellStyle name="Comma 2 2 2 4 2 2 6" xfId="21398" xr:uid="{A6269B85-64BB-43E4-8E47-B31596AE89B6}"/>
    <cellStyle name="Comma 2 2 2 4 2 2 7" xfId="42423" xr:uid="{7C0901AD-505C-4DBC-866F-69E2459DB8CA}"/>
    <cellStyle name="Comma 2 2 2 4 2 3" xfId="2770" xr:uid="{108C9814-2D41-45A8-991D-718B110AFBA1}"/>
    <cellStyle name="Comma 2 2 2 4 2 3 2" xfId="5402" xr:uid="{134B24A7-FE9A-43ED-B69B-BAB7DC4FE3DA}"/>
    <cellStyle name="Comma 2 2 2 4 2 3 2 2" xfId="15936" xr:uid="{F5D8C9D1-52A3-4C84-BA0F-EBF01911F40A}"/>
    <cellStyle name="Comma 2 2 2 4 2 3 2 2 2" xfId="36958" xr:uid="{5670BC41-9437-4FDD-A9E1-7A96EDBDCFD5}"/>
    <cellStyle name="Comma 2 2 2 4 2 3 2 2 3" xfId="57982" xr:uid="{9A1EDEF1-2DAA-4810-9327-0FA0D610EF42}"/>
    <cellStyle name="Comma 2 2 2 4 2 3 2 3" xfId="26448" xr:uid="{D44AB884-D211-48E3-940C-2D48308655F5}"/>
    <cellStyle name="Comma 2 2 2 4 2 3 2 4" xfId="47472" xr:uid="{7391B98B-AE2F-4589-B735-9885E1E3D01E}"/>
    <cellStyle name="Comma 2 2 2 4 2 3 3" xfId="8030" xr:uid="{F504C506-2C88-494A-AE05-96CE3224B187}"/>
    <cellStyle name="Comma 2 2 2 4 2 3 3 2" xfId="18564" xr:uid="{CC10EA60-6D7B-43F5-8DCC-811750014CC2}"/>
    <cellStyle name="Comma 2 2 2 4 2 3 3 2 2" xfId="39586" xr:uid="{D79581DB-97BD-41B0-BF11-B4AEAB53641E}"/>
    <cellStyle name="Comma 2 2 2 4 2 3 3 2 3" xfId="60610" xr:uid="{310FC0C6-BD11-4E8D-82E1-6623640EA9A7}"/>
    <cellStyle name="Comma 2 2 2 4 2 3 3 3" xfId="29076" xr:uid="{6E8AB938-212E-468C-8420-AC430D71CC72}"/>
    <cellStyle name="Comma 2 2 2 4 2 3 3 4" xfId="50100" xr:uid="{47444729-3B1F-4E49-993E-A6F265A2A5A7}"/>
    <cellStyle name="Comma 2 2 2 4 2 3 4" xfId="10657" xr:uid="{2D6290A9-ACAD-45A6-A9D0-7DA9B7F0F1B4}"/>
    <cellStyle name="Comma 2 2 2 4 2 3 4 2" xfId="21191" xr:uid="{C3639A77-D0CC-436F-9260-5F13B97BB35F}"/>
    <cellStyle name="Comma 2 2 2 4 2 3 4 2 2" xfId="42213" xr:uid="{1C85E274-775E-47DF-AD03-014F70B91FB9}"/>
    <cellStyle name="Comma 2 2 2 4 2 3 4 2 3" xfId="63237" xr:uid="{8EF9729E-11E6-4A46-B266-74115E5993D8}"/>
    <cellStyle name="Comma 2 2 2 4 2 3 4 3" xfId="31703" xr:uid="{A2B6B2D4-3170-4149-9C9C-1F87339884F5}"/>
    <cellStyle name="Comma 2 2 2 4 2 3 4 4" xfId="52727" xr:uid="{84A4A786-F739-44B7-90A1-20ECE31F615B}"/>
    <cellStyle name="Comma 2 2 2 4 2 3 5" xfId="13309" xr:uid="{C81F565C-346B-498F-9C66-A04649FC5F6F}"/>
    <cellStyle name="Comma 2 2 2 4 2 3 5 2" xfId="34331" xr:uid="{25FABE10-BAC6-40DA-AFD1-765E30D3583E}"/>
    <cellStyle name="Comma 2 2 2 4 2 3 5 3" xfId="55355" xr:uid="{1B635433-49DF-4DC2-8F24-70F6CBC19FCA}"/>
    <cellStyle name="Comma 2 2 2 4 2 3 6" xfId="23820" xr:uid="{570D0D1F-85C6-491E-8B3B-002AA12384AE}"/>
    <cellStyle name="Comma 2 2 2 4 2 3 7" xfId="44845" xr:uid="{C6C2A71B-B3CD-493D-815B-3DFCDF81F5F0}"/>
    <cellStyle name="Comma 2 2 2 4 2 4" xfId="301" xr:uid="{CA6943A3-F5F2-47BB-96BD-B73F91349007}"/>
    <cellStyle name="Comma 2 2 2 4 2 4 2" xfId="2979" xr:uid="{92E49755-64A6-4E6C-AD54-D94D802366C0}"/>
    <cellStyle name="Comma 2 2 2 4 2 4 2 2" xfId="13513" xr:uid="{9EDD7A03-A917-4012-A8A5-64CC47BBC4CC}"/>
    <cellStyle name="Comma 2 2 2 4 2 4 2 2 2" xfId="34535" xr:uid="{FAC9FD13-3CA7-4C09-AB0A-DAA859A18EA9}"/>
    <cellStyle name="Comma 2 2 2 4 2 4 2 2 3" xfId="55559" xr:uid="{214D9263-B13D-4B74-BADA-548CFD048122}"/>
    <cellStyle name="Comma 2 2 2 4 2 4 2 3" xfId="24025" xr:uid="{76D80188-A424-48DA-A01A-CA1F8E08F9ED}"/>
    <cellStyle name="Comma 2 2 2 4 2 4 2 4" xfId="45049" xr:uid="{2B64023F-C20C-4692-8FB8-BF70149A5B7F}"/>
    <cellStyle name="Comma 2 2 2 4 2 4 3" xfId="5607" xr:uid="{6949D4BC-916A-46EC-88AB-B44D76469A23}"/>
    <cellStyle name="Comma 2 2 2 4 2 4 3 2" xfId="16141" xr:uid="{0C11D506-4021-4C22-B115-DE12A881945C}"/>
    <cellStyle name="Comma 2 2 2 4 2 4 3 2 2" xfId="37163" xr:uid="{26E6F685-C78F-4221-809A-7C4F85F0864E}"/>
    <cellStyle name="Comma 2 2 2 4 2 4 3 2 3" xfId="58187" xr:uid="{38144112-ACF0-4B88-B357-089C11A3E9BD}"/>
    <cellStyle name="Comma 2 2 2 4 2 4 3 3" xfId="26653" xr:uid="{ECB35A91-1177-449C-9838-8346CEB78CE0}"/>
    <cellStyle name="Comma 2 2 2 4 2 4 3 4" xfId="47677" xr:uid="{8B6FB05A-33B9-47AD-B1BD-D95AFE09344D}"/>
    <cellStyle name="Comma 2 2 2 4 2 4 4" xfId="8234" xr:uid="{E848D7B4-8058-4687-BCAD-57163C7C50B8}"/>
    <cellStyle name="Comma 2 2 2 4 2 4 4 2" xfId="18768" xr:uid="{FE765219-33AD-4262-8B70-21645A284654}"/>
    <cellStyle name="Comma 2 2 2 4 2 4 4 2 2" xfId="39790" xr:uid="{41293D76-BC73-4523-9262-C40CAE86FD86}"/>
    <cellStyle name="Comma 2 2 2 4 2 4 4 2 3" xfId="60814" xr:uid="{9A8E0BAE-801D-42F4-9C8F-33D9AB45F638}"/>
    <cellStyle name="Comma 2 2 2 4 2 4 4 3" xfId="29280" xr:uid="{05C25145-B585-4B44-A70B-69C4243D506E}"/>
    <cellStyle name="Comma 2 2 2 4 2 4 4 4" xfId="50304" xr:uid="{49C8AC6F-8688-4D89-ACA0-A3E45CC9AEF1}"/>
    <cellStyle name="Comma 2 2 2 4 2 4 5" xfId="10886" xr:uid="{8E729394-1BB6-4D17-A022-51694C458295}"/>
    <cellStyle name="Comma 2 2 2 4 2 4 5 2" xfId="31908" xr:uid="{90F8BEE9-5810-4D4F-809B-378E37DD8084}"/>
    <cellStyle name="Comma 2 2 2 4 2 4 5 3" xfId="52932" xr:uid="{133468CF-F901-449A-9F8D-52AE5FCA8C0C}"/>
    <cellStyle name="Comma 2 2 2 4 2 4 6" xfId="21397" xr:uid="{D36B27B6-8025-4BAC-A0F4-A2DA81E20B26}"/>
    <cellStyle name="Comma 2 2 2 4 2 4 7" xfId="42422" xr:uid="{B71926E8-DEB8-41AD-8C46-72480C73C256}"/>
    <cellStyle name="Comma 2 2 2 4 2 5" xfId="2883" xr:uid="{1B1965B0-8AB4-4A9B-A16B-A36C575348F0}"/>
    <cellStyle name="Comma 2 2 2 4 2 5 2" xfId="13417" xr:uid="{C6C77143-4F72-4681-8BB9-CB7563048FA8}"/>
    <cellStyle name="Comma 2 2 2 4 2 5 2 2" xfId="34439" xr:uid="{3ACF0F94-CA44-4CE9-9FBD-AD83402F7828}"/>
    <cellStyle name="Comma 2 2 2 4 2 5 2 3" xfId="55463" xr:uid="{5A62A956-5BA4-4DF8-906F-210D0790E78E}"/>
    <cellStyle name="Comma 2 2 2 4 2 5 3" xfId="23929" xr:uid="{F0E915EF-89CF-4C18-85FF-EE218844B81F}"/>
    <cellStyle name="Comma 2 2 2 4 2 5 4" xfId="44953" xr:uid="{2E9E5627-76A7-41FF-99DD-79C96F271FEF}"/>
    <cellStyle name="Comma 2 2 2 4 2 6" xfId="5511" xr:uid="{0EF0E3A7-B6E5-499B-A944-71AFD066177E}"/>
    <cellStyle name="Comma 2 2 2 4 2 6 2" xfId="16045" xr:uid="{0CF36C5B-2C41-42DF-885E-62958E83BCE0}"/>
    <cellStyle name="Comma 2 2 2 4 2 6 2 2" xfId="37067" xr:uid="{EA5C51D3-5256-49CB-8D7D-1D7A74CEF731}"/>
    <cellStyle name="Comma 2 2 2 4 2 6 2 3" xfId="58091" xr:uid="{FBC78456-7CC6-4221-9717-0F6F0E1765D3}"/>
    <cellStyle name="Comma 2 2 2 4 2 6 3" xfId="26557" xr:uid="{9912F3ED-03E1-4658-AB0C-EC9E71A447C9}"/>
    <cellStyle name="Comma 2 2 2 4 2 6 4" xfId="47581" xr:uid="{935B71D3-6403-4D5E-AB2E-8BA2122C1862}"/>
    <cellStyle name="Comma 2 2 2 4 2 7" xfId="8138" xr:uid="{9EDA7FC1-6C79-4B3E-8838-4BC4E0FE8C3F}"/>
    <cellStyle name="Comma 2 2 2 4 2 7 2" xfId="18672" xr:uid="{BB6B263A-0DEC-4F7B-9D61-1836AEA43992}"/>
    <cellStyle name="Comma 2 2 2 4 2 7 2 2" xfId="39694" xr:uid="{0FE81A93-364D-4742-9BBB-B76ABDC2B908}"/>
    <cellStyle name="Comma 2 2 2 4 2 7 2 3" xfId="60718" xr:uid="{62124770-DC7C-4395-A62A-7409D7EBB179}"/>
    <cellStyle name="Comma 2 2 2 4 2 7 3" xfId="29184" xr:uid="{FC1D0933-3B8D-4B35-ADBE-F82935540C4F}"/>
    <cellStyle name="Comma 2 2 2 4 2 7 4" xfId="50208" xr:uid="{982A4075-3295-4BAC-83CB-EA37DEE710D7}"/>
    <cellStyle name="Comma 2 2 2 4 2 8" xfId="10790" xr:uid="{541961F1-6DC5-461D-A9B3-0730AD242322}"/>
    <cellStyle name="Comma 2 2 2 4 2 8 2" xfId="31812" xr:uid="{49393ECD-306B-455E-A6D8-315494491F2F}"/>
    <cellStyle name="Comma 2 2 2 4 2 8 3" xfId="52836" xr:uid="{18BDB6D4-0907-446D-BD79-DBF02D14BE22}"/>
    <cellStyle name="Comma 2 2 2 4 2 9" xfId="21301" xr:uid="{70AFF29E-5D54-4A54-87F6-0DC4796D56B9}"/>
    <cellStyle name="Comma 2 2 2 4 3" xfId="303" xr:uid="{7DFCBC45-804B-456B-8368-1778FA54EB0D}"/>
    <cellStyle name="Comma 2 2 2 4 3 2" xfId="2981" xr:uid="{53891F20-86F0-49E3-9872-7D712CB9A669}"/>
    <cellStyle name="Comma 2 2 2 4 3 2 2" xfId="13515" xr:uid="{E2C02A70-7DB5-4405-971D-5BAA76D4B51A}"/>
    <cellStyle name="Comma 2 2 2 4 3 2 2 2" xfId="34537" xr:uid="{0B8E0E33-4EC9-43A7-9F0C-2BE36E3BE487}"/>
    <cellStyle name="Comma 2 2 2 4 3 2 2 3" xfId="55561" xr:uid="{2B8605D7-0B6A-45B2-B414-CEFCC7790358}"/>
    <cellStyle name="Comma 2 2 2 4 3 2 3" xfId="24027" xr:uid="{C4A9BC4B-323A-464D-AE5B-29D2C293D2EF}"/>
    <cellStyle name="Comma 2 2 2 4 3 2 4" xfId="45051" xr:uid="{6144ADB8-77D9-4371-B89C-31F968C23B6F}"/>
    <cellStyle name="Comma 2 2 2 4 3 3" xfId="5609" xr:uid="{ACF3652B-35AC-4B43-ACEF-BACDDC862348}"/>
    <cellStyle name="Comma 2 2 2 4 3 3 2" xfId="16143" xr:uid="{F7B69367-4B2F-4D8E-94B0-CAC832E6646E}"/>
    <cellStyle name="Comma 2 2 2 4 3 3 2 2" xfId="37165" xr:uid="{DB0775AF-F16F-45BA-9F06-3F05E93D2FB0}"/>
    <cellStyle name="Comma 2 2 2 4 3 3 2 3" xfId="58189" xr:uid="{96F42820-35D8-457B-8D67-F2432B4E5AD1}"/>
    <cellStyle name="Comma 2 2 2 4 3 3 3" xfId="26655" xr:uid="{6FA4FDD6-99D0-4E43-8C3E-4B286D917F77}"/>
    <cellStyle name="Comma 2 2 2 4 3 3 4" xfId="47679" xr:uid="{2782323E-D2B6-477F-8354-9763BE780547}"/>
    <cellStyle name="Comma 2 2 2 4 3 4" xfId="8236" xr:uid="{27CDB048-CF02-43C7-B380-71652861B6CD}"/>
    <cellStyle name="Comma 2 2 2 4 3 4 2" xfId="18770" xr:uid="{E74A9C2C-A115-4D26-8661-2100E1BBF6E9}"/>
    <cellStyle name="Comma 2 2 2 4 3 4 2 2" xfId="39792" xr:uid="{93897830-A7DE-46EF-B799-5C94601979C6}"/>
    <cellStyle name="Comma 2 2 2 4 3 4 2 3" xfId="60816" xr:uid="{06D0536E-E39A-43E4-87C5-65433A64D72C}"/>
    <cellStyle name="Comma 2 2 2 4 3 4 3" xfId="29282" xr:uid="{656BBA1F-766B-4F44-A62D-645C16C129D1}"/>
    <cellStyle name="Comma 2 2 2 4 3 4 4" xfId="50306" xr:uid="{F50C9DEB-6846-4343-AC53-2B2EDC3C98E1}"/>
    <cellStyle name="Comma 2 2 2 4 3 5" xfId="10888" xr:uid="{ABE658B1-D784-41EB-ADF5-A39841B99498}"/>
    <cellStyle name="Comma 2 2 2 4 3 5 2" xfId="31910" xr:uid="{79DBCB68-5ECF-4ADA-842A-70D86D7415A8}"/>
    <cellStyle name="Comma 2 2 2 4 3 5 3" xfId="52934" xr:uid="{00C86C88-7445-42B9-B860-77354744AFC4}"/>
    <cellStyle name="Comma 2 2 2 4 3 6" xfId="21399" xr:uid="{7DD386D6-2793-42E6-A386-FB6656D867AB}"/>
    <cellStyle name="Comma 2 2 2 4 3 7" xfId="42424" xr:uid="{6A537BAF-D238-46DB-8EC6-2D31D9847549}"/>
    <cellStyle name="Comma 2 2 2 4 4" xfId="304" xr:uid="{7B3C9E0E-12F0-4768-8FD4-F43A88A759DE}"/>
    <cellStyle name="Comma 2 2 2 4 4 2" xfId="2982" xr:uid="{F3D0ED3E-E33F-4DA2-ADFF-9D1944775BB8}"/>
    <cellStyle name="Comma 2 2 2 4 4 2 2" xfId="13516" xr:uid="{C64A5D76-5F38-4489-9766-69DBBB9AD4BD}"/>
    <cellStyle name="Comma 2 2 2 4 4 2 2 2" xfId="34538" xr:uid="{5C26D275-1965-473C-9156-2CFCD3776AB6}"/>
    <cellStyle name="Comma 2 2 2 4 4 2 2 3" xfId="55562" xr:uid="{C8AB92D3-56E5-4BF2-9811-DADF8C9FBD3C}"/>
    <cellStyle name="Comma 2 2 2 4 4 2 3" xfId="24028" xr:uid="{B2909A3A-D829-411C-BA1D-2926A39D8A72}"/>
    <cellStyle name="Comma 2 2 2 4 4 2 4" xfId="45052" xr:uid="{F7D7F442-3B58-4488-BC66-2A83517CEE3F}"/>
    <cellStyle name="Comma 2 2 2 4 4 3" xfId="5610" xr:uid="{5C27837E-0FC4-403E-BF81-DC55A409E165}"/>
    <cellStyle name="Comma 2 2 2 4 4 3 2" xfId="16144" xr:uid="{3B93835B-7B8A-44D4-AE3C-3C7682BDF3FF}"/>
    <cellStyle name="Comma 2 2 2 4 4 3 2 2" xfId="37166" xr:uid="{2B4B9104-99B5-412B-A0A5-FDFA7294E37D}"/>
    <cellStyle name="Comma 2 2 2 4 4 3 2 3" xfId="58190" xr:uid="{BCE08F45-A32D-448B-B051-BBC1BD28CA81}"/>
    <cellStyle name="Comma 2 2 2 4 4 3 3" xfId="26656" xr:uid="{D65D8413-129F-47A1-A29D-E33F41D5466D}"/>
    <cellStyle name="Comma 2 2 2 4 4 3 4" xfId="47680" xr:uid="{21C06D7F-3D74-463F-8D05-7E5CCB7375BF}"/>
    <cellStyle name="Comma 2 2 2 4 4 4" xfId="8237" xr:uid="{048D5E1F-EA80-4B03-8293-A2FBFEDECE60}"/>
    <cellStyle name="Comma 2 2 2 4 4 4 2" xfId="18771" xr:uid="{EA09A4DC-B0E3-42E7-94DD-3B9DC558B9AF}"/>
    <cellStyle name="Comma 2 2 2 4 4 4 2 2" xfId="39793" xr:uid="{61BABDCA-D548-4F69-8986-851464ACEEDF}"/>
    <cellStyle name="Comma 2 2 2 4 4 4 2 3" xfId="60817" xr:uid="{39DC3EA2-E73A-44CE-9C9F-ADE8825D36D7}"/>
    <cellStyle name="Comma 2 2 2 4 4 4 3" xfId="29283" xr:uid="{0A90B385-4E35-4ECF-8846-A516E2192E4F}"/>
    <cellStyle name="Comma 2 2 2 4 4 4 4" xfId="50307" xr:uid="{940DD350-21D4-419C-8834-2A6976650BA0}"/>
    <cellStyle name="Comma 2 2 2 4 4 5" xfId="10889" xr:uid="{F6A8A76A-66D3-4269-B9CC-5628F8ADA90D}"/>
    <cellStyle name="Comma 2 2 2 4 4 5 2" xfId="31911" xr:uid="{C58219B1-2BAA-485C-81E7-07893667B08F}"/>
    <cellStyle name="Comma 2 2 2 4 4 5 3" xfId="52935" xr:uid="{6B6CCBC6-990E-423A-8A9D-D1DD5087515A}"/>
    <cellStyle name="Comma 2 2 2 4 4 6" xfId="21400" xr:uid="{6F7A1F90-9123-4B75-89F3-88FE50DED670}"/>
    <cellStyle name="Comma 2 2 2 4 4 7" xfId="42425" xr:uid="{5738D716-0621-453A-AD0E-7A75AEF4FF6F}"/>
    <cellStyle name="Comma 2 2 2 4 5" xfId="2657" xr:uid="{3CC54CC1-582B-4123-873E-0D5D9D381D75}"/>
    <cellStyle name="Comma 2 2 2 4 5 2" xfId="5294" xr:uid="{BFE2B64E-8930-45D4-9715-626473215E70}"/>
    <cellStyle name="Comma 2 2 2 4 5 2 2" xfId="15828" xr:uid="{8CA2DC15-D7D0-4DD6-A538-590F45CCB86B}"/>
    <cellStyle name="Comma 2 2 2 4 5 2 2 2" xfId="36850" xr:uid="{1F941FF1-F045-4240-A5DF-21DC21CA0850}"/>
    <cellStyle name="Comma 2 2 2 4 5 2 2 3" xfId="57874" xr:uid="{CDC16999-D9E1-4E77-8673-C34605A5C3F0}"/>
    <cellStyle name="Comma 2 2 2 4 5 2 3" xfId="26340" xr:uid="{8BE66FDB-5DA9-4A78-BB94-AD641CEDFA9F}"/>
    <cellStyle name="Comma 2 2 2 4 5 2 4" xfId="47364" xr:uid="{8BAC4BD7-59FD-4D1C-BDC0-83D72B3CAABE}"/>
    <cellStyle name="Comma 2 2 2 4 5 3" xfId="7922" xr:uid="{3297DBC0-9A44-4756-A4F2-6DBE29E9A35B}"/>
    <cellStyle name="Comma 2 2 2 4 5 3 2" xfId="18456" xr:uid="{EB41B869-633C-4673-9086-B14F649DFD6F}"/>
    <cellStyle name="Comma 2 2 2 4 5 3 2 2" xfId="39478" xr:uid="{D8B107A9-ECC2-48EC-8EB0-7EDBB95DE975}"/>
    <cellStyle name="Comma 2 2 2 4 5 3 2 3" xfId="60502" xr:uid="{A2AADBC8-1387-49FC-B5DD-73C0A327190D}"/>
    <cellStyle name="Comma 2 2 2 4 5 3 3" xfId="28968" xr:uid="{F8BAD8C8-50A5-45D0-BCD5-2399B2E398FF}"/>
    <cellStyle name="Comma 2 2 2 4 5 3 4" xfId="49992" xr:uid="{F53D73C2-E1F6-461D-8321-9F150D4AF019}"/>
    <cellStyle name="Comma 2 2 2 4 5 4" xfId="10549" xr:uid="{01B21B7E-17F0-49DD-A748-FF237A0C7DE3}"/>
    <cellStyle name="Comma 2 2 2 4 5 4 2" xfId="21083" xr:uid="{39339E9D-2A75-429A-8474-02BC02D5E8A0}"/>
    <cellStyle name="Comma 2 2 2 4 5 4 2 2" xfId="42105" xr:uid="{5BC4EBF1-DD75-499F-9894-E03EE1E7F116}"/>
    <cellStyle name="Comma 2 2 2 4 5 4 2 3" xfId="63129" xr:uid="{D85BF207-AE45-4B55-9643-20C1CB7C0031}"/>
    <cellStyle name="Comma 2 2 2 4 5 4 3" xfId="31595" xr:uid="{E84CBBAF-BD34-450C-9482-571AC7DDFD9D}"/>
    <cellStyle name="Comma 2 2 2 4 5 4 4" xfId="52619" xr:uid="{CF98C42D-15FF-40D6-8BFE-8821EBC6CABD}"/>
    <cellStyle name="Comma 2 2 2 4 5 5" xfId="13201" xr:uid="{DCD90E5D-DA94-47C0-8C20-0034D571BCFB}"/>
    <cellStyle name="Comma 2 2 2 4 5 5 2" xfId="34223" xr:uid="{11008D78-2E4D-413A-A5A7-967D98E12D9E}"/>
    <cellStyle name="Comma 2 2 2 4 5 5 3" xfId="55247" xr:uid="{50F0FD5B-76A9-4884-8988-953615122ED7}"/>
    <cellStyle name="Comma 2 2 2 4 5 6" xfId="23712" xr:uid="{129910F0-5CC3-45D3-9E23-3DFF30FBA229}"/>
    <cellStyle name="Comma 2 2 2 4 5 7" xfId="44737" xr:uid="{BFA796EB-F484-4320-B6C8-D1A2EBFA307C}"/>
    <cellStyle name="Comma 2 2 2 4 6" xfId="2716" xr:uid="{1F0D8D68-8173-453E-89AA-3C7EA4FDE40E}"/>
    <cellStyle name="Comma 2 2 2 4 6 2" xfId="5348" xr:uid="{199C4783-80B8-4942-A0C4-8C35DBF875E0}"/>
    <cellStyle name="Comma 2 2 2 4 6 2 2" xfId="15882" xr:uid="{67087204-97CE-4B85-B8DF-C1F474FD649F}"/>
    <cellStyle name="Comma 2 2 2 4 6 2 2 2" xfId="36904" xr:uid="{D77F50BC-BF92-4B12-835F-358C19AB4B40}"/>
    <cellStyle name="Comma 2 2 2 4 6 2 2 3" xfId="57928" xr:uid="{35E31876-71F6-4DDC-90D7-9681076F4114}"/>
    <cellStyle name="Comma 2 2 2 4 6 2 3" xfId="26394" xr:uid="{CC6BD1D8-D798-4F76-A527-C42FE141B0AF}"/>
    <cellStyle name="Comma 2 2 2 4 6 2 4" xfId="47418" xr:uid="{8EADBAFE-C1D4-4DA5-983B-858908BB9EF7}"/>
    <cellStyle name="Comma 2 2 2 4 6 3" xfId="7976" xr:uid="{E8B4F16F-4A98-4320-8DD2-7B34B96E9794}"/>
    <cellStyle name="Comma 2 2 2 4 6 3 2" xfId="18510" xr:uid="{9E42FE26-0FE7-4780-8CFA-8F167734E5B6}"/>
    <cellStyle name="Comma 2 2 2 4 6 3 2 2" xfId="39532" xr:uid="{87DBFF00-936A-4E0A-956E-FD553D2FD1C6}"/>
    <cellStyle name="Comma 2 2 2 4 6 3 2 3" xfId="60556" xr:uid="{AC671405-E13D-45BC-B12A-6C854ACAF5B4}"/>
    <cellStyle name="Comma 2 2 2 4 6 3 3" xfId="29022" xr:uid="{B10093E8-1C05-4952-97E9-548DD10C34B3}"/>
    <cellStyle name="Comma 2 2 2 4 6 3 4" xfId="50046" xr:uid="{1B2F1F78-4BE6-40AE-AB2D-ED1011F9D085}"/>
    <cellStyle name="Comma 2 2 2 4 6 4" xfId="10603" xr:uid="{2750D13E-281E-476C-A086-A3637D147359}"/>
    <cellStyle name="Comma 2 2 2 4 6 4 2" xfId="21137" xr:uid="{B9BA0061-E474-45F9-91B1-3575C5D0053B}"/>
    <cellStyle name="Comma 2 2 2 4 6 4 2 2" xfId="42159" xr:uid="{80F3ACBC-2329-49B9-A963-3FCA5EF9317D}"/>
    <cellStyle name="Comma 2 2 2 4 6 4 2 3" xfId="63183" xr:uid="{D5370F49-B72C-490D-BE1D-1671EC493A93}"/>
    <cellStyle name="Comma 2 2 2 4 6 4 3" xfId="31649" xr:uid="{2D3EA4D1-B5D7-4692-BB54-5BE1A4372441}"/>
    <cellStyle name="Comma 2 2 2 4 6 4 4" xfId="52673" xr:uid="{13FD3D3A-C0FC-4603-B9AB-ECAAC104BB67}"/>
    <cellStyle name="Comma 2 2 2 4 6 5" xfId="13255" xr:uid="{9BD052D3-6BB9-43B7-A50C-EB21836F9F46}"/>
    <cellStyle name="Comma 2 2 2 4 6 5 2" xfId="34277" xr:uid="{7B31EE74-BFD9-4C4C-BCBB-2BF474A2F032}"/>
    <cellStyle name="Comma 2 2 2 4 6 5 3" xfId="55301" xr:uid="{B4881251-65C7-4FA5-9DB2-D2564AAFB276}"/>
    <cellStyle name="Comma 2 2 2 4 6 6" xfId="23766" xr:uid="{86251267-1992-4127-82AF-3914043C384B}"/>
    <cellStyle name="Comma 2 2 2 4 6 7" xfId="44791" xr:uid="{A818D8C2-0BBA-41B6-BD58-3FA181424C2B}"/>
    <cellStyle name="Comma 2 2 2 4 7" xfId="300" xr:uid="{1B9BC3FA-00C8-48B2-BF80-5953087CEB6F}"/>
    <cellStyle name="Comma 2 2 2 4 7 2" xfId="2978" xr:uid="{0EB0E01C-EF4C-4FEB-9646-DFD9838085E2}"/>
    <cellStyle name="Comma 2 2 2 4 7 2 2" xfId="13512" xr:uid="{538A50BB-F468-4CC2-8224-0BD43830EEB4}"/>
    <cellStyle name="Comma 2 2 2 4 7 2 2 2" xfId="34534" xr:uid="{21DFFC41-A6DF-490D-BE60-E49ADE78B7C8}"/>
    <cellStyle name="Comma 2 2 2 4 7 2 2 3" xfId="55558" xr:uid="{BAFBDCC5-37B6-4010-9905-81ACB1950F5D}"/>
    <cellStyle name="Comma 2 2 2 4 7 2 3" xfId="24024" xr:uid="{272A506B-1058-4C25-8A19-7811FE4A838B}"/>
    <cellStyle name="Comma 2 2 2 4 7 2 4" xfId="45048" xr:uid="{ECC7909D-3B97-437C-9432-5902089E6B24}"/>
    <cellStyle name="Comma 2 2 2 4 7 3" xfId="5606" xr:uid="{BAE5B65A-19E4-4ADE-BCA0-415450E4670D}"/>
    <cellStyle name="Comma 2 2 2 4 7 3 2" xfId="16140" xr:uid="{78215408-71E7-41A7-B9EF-CBA8C01F28D8}"/>
    <cellStyle name="Comma 2 2 2 4 7 3 2 2" xfId="37162" xr:uid="{EBC8C5F1-3D20-4E1E-99E1-56895D0CA0BC}"/>
    <cellStyle name="Comma 2 2 2 4 7 3 2 3" xfId="58186" xr:uid="{040877DC-F607-41F5-88FE-4FB388394982}"/>
    <cellStyle name="Comma 2 2 2 4 7 3 3" xfId="26652" xr:uid="{3730C654-8C44-4CF4-AA2F-44C9D6200D00}"/>
    <cellStyle name="Comma 2 2 2 4 7 3 4" xfId="47676" xr:uid="{F72BEED6-CD59-4A29-8468-825BF750FC08}"/>
    <cellStyle name="Comma 2 2 2 4 7 4" xfId="8233" xr:uid="{7D357A0F-0D06-4937-B5B8-1D4F84752EC2}"/>
    <cellStyle name="Comma 2 2 2 4 7 4 2" xfId="18767" xr:uid="{FBA6B208-D470-4C97-8394-25BC07C750FD}"/>
    <cellStyle name="Comma 2 2 2 4 7 4 2 2" xfId="39789" xr:uid="{0249F044-980D-4A98-A011-5CA061C954BC}"/>
    <cellStyle name="Comma 2 2 2 4 7 4 2 3" xfId="60813" xr:uid="{84EBCF02-6334-4929-B937-BF39B4975257}"/>
    <cellStyle name="Comma 2 2 2 4 7 4 3" xfId="29279" xr:uid="{52D1AAF6-09AD-4AEA-8C6F-BDAC73A2D7A1}"/>
    <cellStyle name="Comma 2 2 2 4 7 4 4" xfId="50303" xr:uid="{6D5851B4-0992-4249-8BF1-B26F357CF8DC}"/>
    <cellStyle name="Comma 2 2 2 4 7 5" xfId="10885" xr:uid="{F33639B2-07A7-4EB4-BB31-E4D40AFDF2DE}"/>
    <cellStyle name="Comma 2 2 2 4 7 5 2" xfId="31907" xr:uid="{291029F1-AE3F-4F74-889F-1A776B84BAF3}"/>
    <cellStyle name="Comma 2 2 2 4 7 5 3" xfId="52931" xr:uid="{18DC635A-1D39-4972-B8BE-30241096A42A}"/>
    <cellStyle name="Comma 2 2 2 4 7 6" xfId="21396" xr:uid="{02738F3B-A0D6-4025-8DC3-93411C9C9AE5}"/>
    <cellStyle name="Comma 2 2 2 4 7 7" xfId="42421" xr:uid="{48930A22-C842-4ED6-8E6A-F90C618F6054}"/>
    <cellStyle name="Comma 2 2 2 4 8" xfId="2829" xr:uid="{CC7C56C0-05B2-4F8C-8ED2-4EEAF4E670B2}"/>
    <cellStyle name="Comma 2 2 2 4 8 2" xfId="13363" xr:uid="{517B6289-11FA-454D-ADD1-709E87D04145}"/>
    <cellStyle name="Comma 2 2 2 4 8 2 2" xfId="34385" xr:uid="{A262BA9E-78DC-4DCC-B102-D36A1FBBA154}"/>
    <cellStyle name="Comma 2 2 2 4 8 2 3" xfId="55409" xr:uid="{FA771183-1379-4AFE-B911-8E989AF60535}"/>
    <cellStyle name="Comma 2 2 2 4 8 3" xfId="23875" xr:uid="{EB33C62B-3D4D-4AD4-9F75-D63210E8B07E}"/>
    <cellStyle name="Comma 2 2 2 4 8 4" xfId="44899" xr:uid="{20F5A6FC-CFDD-4F47-988F-D222263E6626}"/>
    <cellStyle name="Comma 2 2 2 4 9" xfId="5457" xr:uid="{659F3B95-20BE-48F1-BF9B-C6DBE586169F}"/>
    <cellStyle name="Comma 2 2 2 4 9 2" xfId="15991" xr:uid="{5D2231CD-D571-4B94-8798-9D8757520FCB}"/>
    <cellStyle name="Comma 2 2 2 4 9 2 2" xfId="37013" xr:uid="{461C18DD-A11B-44E3-8C2F-000AE7076F43}"/>
    <cellStyle name="Comma 2 2 2 4 9 2 3" xfId="58037" xr:uid="{95DBD792-FE67-4643-AD56-54CE96241ADF}"/>
    <cellStyle name="Comma 2 2 2 4 9 3" xfId="26503" xr:uid="{2787DD86-4759-420D-9959-AC0769095C64}"/>
    <cellStyle name="Comma 2 2 2 4 9 4" xfId="47527" xr:uid="{95F78291-EDEF-4834-BBF4-DA321598EA58}"/>
    <cellStyle name="Comma 2 2 2 5" xfId="167" xr:uid="{2FDA9BC8-4333-463B-9347-3D9DF30BCA56}"/>
    <cellStyle name="Comma 2 2 2 5 10" xfId="10763" xr:uid="{41FD5AEE-02C3-4EFA-BEB3-E1D3DD7635F6}"/>
    <cellStyle name="Comma 2 2 2 5 10 2" xfId="31785" xr:uid="{A4B5783F-7437-4305-A090-34242D845453}"/>
    <cellStyle name="Comma 2 2 2 5 10 3" xfId="52809" xr:uid="{0FB35F5B-F3B1-4AB2-AF39-2D700143361A}"/>
    <cellStyle name="Comma 2 2 2 5 11" xfId="21274" xr:uid="{D655FDDC-F642-4D26-AD59-B715F5F0008A}"/>
    <cellStyle name="Comma 2 2 2 5 12" xfId="42299" xr:uid="{63BD0F8F-F0B5-4303-B841-A9FC5A7E6FB7}"/>
    <cellStyle name="Comma 2 2 2 5 2" xfId="306" xr:uid="{9DB5B234-7D73-4A87-B348-9563AC671B42}"/>
    <cellStyle name="Comma 2 2 2 5 2 2" xfId="307" xr:uid="{E1AB219A-E743-40D4-90AE-E64C107106E0}"/>
    <cellStyle name="Comma 2 2 2 5 2 2 2" xfId="2985" xr:uid="{868A033A-0ACD-4F2D-AB16-C37B35C3E760}"/>
    <cellStyle name="Comma 2 2 2 5 2 2 2 2" xfId="13519" xr:uid="{0F4B7B6B-9CED-4FDF-9773-5CC2BAF1DEB2}"/>
    <cellStyle name="Comma 2 2 2 5 2 2 2 2 2" xfId="34541" xr:uid="{FCBF8EA9-861B-4251-9ED1-4258820AADFF}"/>
    <cellStyle name="Comma 2 2 2 5 2 2 2 2 3" xfId="55565" xr:uid="{AE9079D4-B9D4-4C63-9993-487E335C9FFD}"/>
    <cellStyle name="Comma 2 2 2 5 2 2 2 3" xfId="24031" xr:uid="{08766FC0-9C40-46AA-9718-2554ACC4CDE8}"/>
    <cellStyle name="Comma 2 2 2 5 2 2 2 4" xfId="45055" xr:uid="{0B960113-3172-47D5-A66A-7358DD84DCD9}"/>
    <cellStyle name="Comma 2 2 2 5 2 2 3" xfId="5613" xr:uid="{81232BE1-0590-4C07-94C8-2300975420C5}"/>
    <cellStyle name="Comma 2 2 2 5 2 2 3 2" xfId="16147" xr:uid="{D09EB75B-6785-4CA9-9D12-4345342EBCBB}"/>
    <cellStyle name="Comma 2 2 2 5 2 2 3 2 2" xfId="37169" xr:uid="{185F9EB5-640E-49AE-BBAF-0AA3054FE761}"/>
    <cellStyle name="Comma 2 2 2 5 2 2 3 2 3" xfId="58193" xr:uid="{DC6A3047-447D-491D-B2B1-57BACF8024D1}"/>
    <cellStyle name="Comma 2 2 2 5 2 2 3 3" xfId="26659" xr:uid="{540C6399-4F46-46A8-94E4-6E62DC12AE15}"/>
    <cellStyle name="Comma 2 2 2 5 2 2 3 4" xfId="47683" xr:uid="{E501983C-B589-4CF1-99EE-B6C50A1948C0}"/>
    <cellStyle name="Comma 2 2 2 5 2 2 4" xfId="8240" xr:uid="{7E0EDBC5-D2FE-41CD-9253-E03E354A9C85}"/>
    <cellStyle name="Comma 2 2 2 5 2 2 4 2" xfId="18774" xr:uid="{41A595A4-7CA5-42C1-8692-994B11E7CA68}"/>
    <cellStyle name="Comma 2 2 2 5 2 2 4 2 2" xfId="39796" xr:uid="{767E2B3A-AC17-4379-AA5C-5E2EC7FA3566}"/>
    <cellStyle name="Comma 2 2 2 5 2 2 4 2 3" xfId="60820" xr:uid="{A344D370-DA08-4B44-AB97-ABC0380CF396}"/>
    <cellStyle name="Comma 2 2 2 5 2 2 4 3" xfId="29286" xr:uid="{622EA830-EED6-4CAB-A13C-FC4BC1EB2A30}"/>
    <cellStyle name="Comma 2 2 2 5 2 2 4 4" xfId="50310" xr:uid="{62AAC083-8F81-491C-BD3B-C992AB49B8F9}"/>
    <cellStyle name="Comma 2 2 2 5 2 2 5" xfId="10892" xr:uid="{2F36CD31-8EB5-4B84-9C3F-D22659DF4343}"/>
    <cellStyle name="Comma 2 2 2 5 2 2 5 2" xfId="31914" xr:uid="{01FB3727-741F-4E4D-BDF7-7A4496466B37}"/>
    <cellStyle name="Comma 2 2 2 5 2 2 5 3" xfId="52938" xr:uid="{411CCE03-C6F3-4649-80EF-AC55FAA57F37}"/>
    <cellStyle name="Comma 2 2 2 5 2 2 6" xfId="21403" xr:uid="{01D24C32-28EA-47AE-A3B4-F5443D08D63C}"/>
    <cellStyle name="Comma 2 2 2 5 2 2 7" xfId="42428" xr:uid="{83DBE9C4-E8B6-4282-8E2D-E4D327FA8E5B}"/>
    <cellStyle name="Comma 2 2 2 5 2 3" xfId="2984" xr:uid="{55C791E7-C022-467E-8E9C-9A78141F78AB}"/>
    <cellStyle name="Comma 2 2 2 5 2 3 2" xfId="13518" xr:uid="{95BC8436-F452-4B05-9EAF-E9485F27B23B}"/>
    <cellStyle name="Comma 2 2 2 5 2 3 2 2" xfId="34540" xr:uid="{97B82EA4-2E3A-43B3-B19D-E4E02CEFFFC1}"/>
    <cellStyle name="Comma 2 2 2 5 2 3 2 3" xfId="55564" xr:uid="{2A8DB9F1-308A-4C53-8A0F-095852BED30F}"/>
    <cellStyle name="Comma 2 2 2 5 2 3 3" xfId="24030" xr:uid="{28CFAA83-05C9-4FD0-AE26-E0FD81B4320F}"/>
    <cellStyle name="Comma 2 2 2 5 2 3 4" xfId="45054" xr:uid="{23772A39-7B2C-417F-9C96-82468269629C}"/>
    <cellStyle name="Comma 2 2 2 5 2 4" xfId="5612" xr:uid="{1817BCEB-EE88-422B-900D-8D1C46EEBFFF}"/>
    <cellStyle name="Comma 2 2 2 5 2 4 2" xfId="16146" xr:uid="{484DF13D-F2F9-4298-A670-4F144883489B}"/>
    <cellStyle name="Comma 2 2 2 5 2 4 2 2" xfId="37168" xr:uid="{3B74D4CB-7AFD-4E16-A667-60D330DA132C}"/>
    <cellStyle name="Comma 2 2 2 5 2 4 2 3" xfId="58192" xr:uid="{EC4FCAFC-5C6E-4BE5-BD31-EDD38A89AAEE}"/>
    <cellStyle name="Comma 2 2 2 5 2 4 3" xfId="26658" xr:uid="{976484FD-4C6B-4535-937A-1A44F2F17DF2}"/>
    <cellStyle name="Comma 2 2 2 5 2 4 4" xfId="47682" xr:uid="{6DFEF897-DF29-4408-8846-B82404F5E220}"/>
    <cellStyle name="Comma 2 2 2 5 2 5" xfId="8239" xr:uid="{40B3366B-47DD-42A3-8051-7074AF64FF29}"/>
    <cellStyle name="Comma 2 2 2 5 2 5 2" xfId="18773" xr:uid="{DBDAD5F7-702C-48C6-B164-EF06819770A8}"/>
    <cellStyle name="Comma 2 2 2 5 2 5 2 2" xfId="39795" xr:uid="{A64A4823-41E7-4514-81B0-21F1FD7B21A9}"/>
    <cellStyle name="Comma 2 2 2 5 2 5 2 3" xfId="60819" xr:uid="{2BDEC85E-1DB8-4B20-9C20-3EB3563F2635}"/>
    <cellStyle name="Comma 2 2 2 5 2 5 3" xfId="29285" xr:uid="{3E907828-DA1B-4558-A8D3-E0BEFDA52F39}"/>
    <cellStyle name="Comma 2 2 2 5 2 5 4" xfId="50309" xr:uid="{1651DFF8-D929-4353-A295-3707B309383A}"/>
    <cellStyle name="Comma 2 2 2 5 2 6" xfId="10891" xr:uid="{A156BF55-FAE4-4EE7-A3B6-C5759A3DCBE7}"/>
    <cellStyle name="Comma 2 2 2 5 2 6 2" xfId="31913" xr:uid="{4D463988-D6A9-4E3F-BE5C-E4D64538178D}"/>
    <cellStyle name="Comma 2 2 2 5 2 6 3" xfId="52937" xr:uid="{3B47E020-69A7-44E0-8668-52AE011D58F6}"/>
    <cellStyle name="Comma 2 2 2 5 2 7" xfId="21402" xr:uid="{22AB7249-138C-44F9-849A-8CC051129291}"/>
    <cellStyle name="Comma 2 2 2 5 2 8" xfId="42427" xr:uid="{ED0EA5B5-37C1-4E07-87AD-9874DC4F4F02}"/>
    <cellStyle name="Comma 2 2 2 5 3" xfId="308" xr:uid="{289973CF-D856-487E-AE47-50634A0F9738}"/>
    <cellStyle name="Comma 2 2 2 5 3 2" xfId="2986" xr:uid="{74A34421-4BD4-4444-B77B-EA2676F47C2B}"/>
    <cellStyle name="Comma 2 2 2 5 3 2 2" xfId="13520" xr:uid="{05B07365-33AB-486B-9A56-E5CFE68E5FE1}"/>
    <cellStyle name="Comma 2 2 2 5 3 2 2 2" xfId="34542" xr:uid="{552ADEBF-FA80-4600-BE3D-B41AA6E5C0EF}"/>
    <cellStyle name="Comma 2 2 2 5 3 2 2 3" xfId="55566" xr:uid="{7A60600E-F7C6-49BA-99A6-A35549206E61}"/>
    <cellStyle name="Comma 2 2 2 5 3 2 3" xfId="24032" xr:uid="{F77EB1C9-A486-41A8-A26C-D3C39322007D}"/>
    <cellStyle name="Comma 2 2 2 5 3 2 4" xfId="45056" xr:uid="{9C4C1663-B4DB-4A60-94B0-37AD20428A90}"/>
    <cellStyle name="Comma 2 2 2 5 3 3" xfId="5614" xr:uid="{9FECC9A9-575C-4F4F-8CAB-11A9B2387E31}"/>
    <cellStyle name="Comma 2 2 2 5 3 3 2" xfId="16148" xr:uid="{03934E91-2195-4C1D-83F8-20F674E81461}"/>
    <cellStyle name="Comma 2 2 2 5 3 3 2 2" xfId="37170" xr:uid="{DC9E796B-6D3E-48E9-98FE-C9582B6FB307}"/>
    <cellStyle name="Comma 2 2 2 5 3 3 2 3" xfId="58194" xr:uid="{14E8EFB8-1D1E-481A-9C83-D981A23E5489}"/>
    <cellStyle name="Comma 2 2 2 5 3 3 3" xfId="26660" xr:uid="{9CCC443A-DA32-4611-961E-97378B38188F}"/>
    <cellStyle name="Comma 2 2 2 5 3 3 4" xfId="47684" xr:uid="{624C9D4F-CF01-49AA-A456-95CF8E777E6A}"/>
    <cellStyle name="Comma 2 2 2 5 3 4" xfId="8241" xr:uid="{D7BB9662-C1F9-4B63-A669-FFA1F2C857B3}"/>
    <cellStyle name="Comma 2 2 2 5 3 4 2" xfId="18775" xr:uid="{6DE3E58C-1EF0-4CFF-B724-6E80C4398F5F}"/>
    <cellStyle name="Comma 2 2 2 5 3 4 2 2" xfId="39797" xr:uid="{311EAB18-9631-4AA8-BC4B-CEBA6C52F8C3}"/>
    <cellStyle name="Comma 2 2 2 5 3 4 2 3" xfId="60821" xr:uid="{5FDE7444-42AB-4493-90F9-5F9BE409699B}"/>
    <cellStyle name="Comma 2 2 2 5 3 4 3" xfId="29287" xr:uid="{944B4681-499D-4512-8D30-4AB2615EDC8D}"/>
    <cellStyle name="Comma 2 2 2 5 3 4 4" xfId="50311" xr:uid="{F10C1873-2FAC-4B61-A0EF-F623C995829D}"/>
    <cellStyle name="Comma 2 2 2 5 3 5" xfId="10893" xr:uid="{DBC2E040-0FAB-43F4-9F63-BF99F1FC28EA}"/>
    <cellStyle name="Comma 2 2 2 5 3 5 2" xfId="31915" xr:uid="{6DA73916-2089-4E98-B700-CBCCC6700A5D}"/>
    <cellStyle name="Comma 2 2 2 5 3 5 3" xfId="52939" xr:uid="{4F63BC87-CD31-4C09-B081-ECF404A1E2BA}"/>
    <cellStyle name="Comma 2 2 2 5 3 6" xfId="21404" xr:uid="{4BC3090F-9735-4E90-85DD-7F09378F451E}"/>
    <cellStyle name="Comma 2 2 2 5 3 7" xfId="42429" xr:uid="{84FC3200-2FBF-4F19-8F1D-4278E9E837C9}"/>
    <cellStyle name="Comma 2 2 2 5 4" xfId="309" xr:uid="{2D7FCDFD-9F9C-4DCF-B073-302DFFD0789A}"/>
    <cellStyle name="Comma 2 2 2 5 4 2" xfId="2987" xr:uid="{B9593A3B-F664-4E93-BB52-ADE3E706559D}"/>
    <cellStyle name="Comma 2 2 2 5 4 2 2" xfId="13521" xr:uid="{B06C9605-1C90-4930-83C8-8ACAD4068B3E}"/>
    <cellStyle name="Comma 2 2 2 5 4 2 2 2" xfId="34543" xr:uid="{B697B98A-AFF6-4645-9DFC-11890FB150A7}"/>
    <cellStyle name="Comma 2 2 2 5 4 2 2 3" xfId="55567" xr:uid="{386B734C-9C0E-42C6-A620-AF197396B8CC}"/>
    <cellStyle name="Comma 2 2 2 5 4 2 3" xfId="24033" xr:uid="{A6816DF2-B390-4B28-8636-867FF914F3F7}"/>
    <cellStyle name="Comma 2 2 2 5 4 2 4" xfId="45057" xr:uid="{133A17EF-07F5-49DD-8628-B6A4B3BA018E}"/>
    <cellStyle name="Comma 2 2 2 5 4 3" xfId="5615" xr:uid="{EACAD001-7F5F-4462-A09E-853CC4D530D2}"/>
    <cellStyle name="Comma 2 2 2 5 4 3 2" xfId="16149" xr:uid="{A840F3FC-B038-46C0-B44D-BDAD655099C2}"/>
    <cellStyle name="Comma 2 2 2 5 4 3 2 2" xfId="37171" xr:uid="{A3A49B73-AF7C-428A-B247-818602792CC2}"/>
    <cellStyle name="Comma 2 2 2 5 4 3 2 3" xfId="58195" xr:uid="{A87E548C-8726-4615-8DE5-D43A44C7A159}"/>
    <cellStyle name="Comma 2 2 2 5 4 3 3" xfId="26661" xr:uid="{E8406C1E-CDA5-4DE9-A2D7-17B676FE796B}"/>
    <cellStyle name="Comma 2 2 2 5 4 3 4" xfId="47685" xr:uid="{5DA3C19F-A03A-4FA4-A1E8-F6E4962CA12C}"/>
    <cellStyle name="Comma 2 2 2 5 4 4" xfId="8242" xr:uid="{47EFA79F-B97A-4352-93D2-37EC93488B8C}"/>
    <cellStyle name="Comma 2 2 2 5 4 4 2" xfId="18776" xr:uid="{03F891B1-6A91-4A56-B447-C84F5D60BB42}"/>
    <cellStyle name="Comma 2 2 2 5 4 4 2 2" xfId="39798" xr:uid="{CFF57044-C32F-47D2-AD29-656DFDB51C94}"/>
    <cellStyle name="Comma 2 2 2 5 4 4 2 3" xfId="60822" xr:uid="{1E13094C-8E45-429F-A014-5406DEF01310}"/>
    <cellStyle name="Comma 2 2 2 5 4 4 3" xfId="29288" xr:uid="{1991029C-36E2-473C-8EAE-BB3A856F3718}"/>
    <cellStyle name="Comma 2 2 2 5 4 4 4" xfId="50312" xr:uid="{982A327E-6FD6-4ADE-B0BF-165004AED3CE}"/>
    <cellStyle name="Comma 2 2 2 5 4 5" xfId="10894" xr:uid="{445F4D6F-2D23-4CB1-B616-6D546A299343}"/>
    <cellStyle name="Comma 2 2 2 5 4 5 2" xfId="31916" xr:uid="{5C592816-EAD7-431E-A780-4A17ED21CC1E}"/>
    <cellStyle name="Comma 2 2 2 5 4 5 3" xfId="52940" xr:uid="{EAB2DFF9-E420-45FE-AE4A-E636C87950B0}"/>
    <cellStyle name="Comma 2 2 2 5 4 6" xfId="21405" xr:uid="{70CAF597-6A0C-41B7-9DA2-EBC47469FF9E}"/>
    <cellStyle name="Comma 2 2 2 5 4 7" xfId="42430" xr:uid="{50E2EBD1-689C-4691-A729-67361B143A11}"/>
    <cellStyle name="Comma 2 2 2 5 5" xfId="2743" xr:uid="{465856B4-E40C-4964-9C6C-7349A7913BA9}"/>
    <cellStyle name="Comma 2 2 2 5 5 2" xfId="5375" xr:uid="{0E330686-822B-436D-916E-98967053D908}"/>
    <cellStyle name="Comma 2 2 2 5 5 2 2" xfId="15909" xr:uid="{6C792DA0-F5A8-40A4-BEBE-1B8F13E06885}"/>
    <cellStyle name="Comma 2 2 2 5 5 2 2 2" xfId="36931" xr:uid="{614EBA34-6A06-4555-AF83-594F74A9E152}"/>
    <cellStyle name="Comma 2 2 2 5 5 2 2 3" xfId="57955" xr:uid="{FAC35CB1-CA84-4563-8C8C-6F17898DF118}"/>
    <cellStyle name="Comma 2 2 2 5 5 2 3" xfId="26421" xr:uid="{EE602959-6788-49CA-B4A5-85122AC11B6E}"/>
    <cellStyle name="Comma 2 2 2 5 5 2 4" xfId="47445" xr:uid="{CAE4C36D-48B0-48B3-A495-CFE875F877B3}"/>
    <cellStyle name="Comma 2 2 2 5 5 3" xfId="8003" xr:uid="{CF09BC53-6395-4E20-8C5E-E52A4630A4E3}"/>
    <cellStyle name="Comma 2 2 2 5 5 3 2" xfId="18537" xr:uid="{45E7C3A2-83EF-42BA-B34C-2344D1FC0DBE}"/>
    <cellStyle name="Comma 2 2 2 5 5 3 2 2" xfId="39559" xr:uid="{3B13F123-A045-4A97-A00E-86AD7F67C8A5}"/>
    <cellStyle name="Comma 2 2 2 5 5 3 2 3" xfId="60583" xr:uid="{CD381A97-56EB-4467-B5A3-C58ED00C8A87}"/>
    <cellStyle name="Comma 2 2 2 5 5 3 3" xfId="29049" xr:uid="{64E079FA-6DC1-43A8-9139-07241B948814}"/>
    <cellStyle name="Comma 2 2 2 5 5 3 4" xfId="50073" xr:uid="{CC000BCF-B00C-4649-B6C2-AE54C6B33769}"/>
    <cellStyle name="Comma 2 2 2 5 5 4" xfId="10630" xr:uid="{CFC3DD71-93FC-46B1-85FA-E6E7FF69B037}"/>
    <cellStyle name="Comma 2 2 2 5 5 4 2" xfId="21164" xr:uid="{A375D56B-098B-4A89-B29D-8B896B7D80B0}"/>
    <cellStyle name="Comma 2 2 2 5 5 4 2 2" xfId="42186" xr:uid="{4293E825-D9B3-4318-A076-E8AAA5EA3076}"/>
    <cellStyle name="Comma 2 2 2 5 5 4 2 3" xfId="63210" xr:uid="{5BBA2D13-3138-4932-A19C-1C863FD7FC63}"/>
    <cellStyle name="Comma 2 2 2 5 5 4 3" xfId="31676" xr:uid="{D893B8A5-F8B7-46C3-B637-C9B9BD690F18}"/>
    <cellStyle name="Comma 2 2 2 5 5 4 4" xfId="52700" xr:uid="{E2F33DA7-BF80-480B-B719-98F07EA097BA}"/>
    <cellStyle name="Comma 2 2 2 5 5 5" xfId="13282" xr:uid="{F565C26A-EE46-4738-ADAE-1462935E33F3}"/>
    <cellStyle name="Comma 2 2 2 5 5 5 2" xfId="34304" xr:uid="{CDF5B7DB-20E7-4F04-9186-4AD528926A80}"/>
    <cellStyle name="Comma 2 2 2 5 5 5 3" xfId="55328" xr:uid="{FBBC859D-A33B-4390-94FB-6512925F7D55}"/>
    <cellStyle name="Comma 2 2 2 5 5 6" xfId="23793" xr:uid="{0779DB10-058D-4022-8D47-B85247A08164}"/>
    <cellStyle name="Comma 2 2 2 5 5 7" xfId="44818" xr:uid="{51FC6547-1636-4CCC-AB97-4C56BAE645DF}"/>
    <cellStyle name="Comma 2 2 2 5 6" xfId="305" xr:uid="{EC0F1CEC-28B0-40FE-836A-3B77C17A4DD2}"/>
    <cellStyle name="Comma 2 2 2 5 6 2" xfId="2983" xr:uid="{4FF39219-51CE-4A10-8A5E-D7CEEEE84774}"/>
    <cellStyle name="Comma 2 2 2 5 6 2 2" xfId="13517" xr:uid="{3B6519D5-A88A-4F08-A667-493488300BEB}"/>
    <cellStyle name="Comma 2 2 2 5 6 2 2 2" xfId="34539" xr:uid="{3218AE62-0F0C-443B-9EA7-A09265714573}"/>
    <cellStyle name="Comma 2 2 2 5 6 2 2 3" xfId="55563" xr:uid="{8D9F701F-EE52-4160-AD79-4C2C63917DAD}"/>
    <cellStyle name="Comma 2 2 2 5 6 2 3" xfId="24029" xr:uid="{BB0FBE15-D4CC-4BCD-B19C-C5B99264E2DD}"/>
    <cellStyle name="Comma 2 2 2 5 6 2 4" xfId="45053" xr:uid="{6FF17A20-ECE6-470B-B6B4-4A1DDED17067}"/>
    <cellStyle name="Comma 2 2 2 5 6 3" xfId="5611" xr:uid="{F8120158-3C06-4FEF-B988-BFA3A83AEF14}"/>
    <cellStyle name="Comma 2 2 2 5 6 3 2" xfId="16145" xr:uid="{2B526FEB-E884-4932-B156-19C7080EDA63}"/>
    <cellStyle name="Comma 2 2 2 5 6 3 2 2" xfId="37167" xr:uid="{2E3DE2CA-2FE8-491E-94A5-E312BA21FF69}"/>
    <cellStyle name="Comma 2 2 2 5 6 3 2 3" xfId="58191" xr:uid="{572EADA0-16F2-4698-9E05-426CDDBBB38F}"/>
    <cellStyle name="Comma 2 2 2 5 6 3 3" xfId="26657" xr:uid="{9B28516B-7D5F-4421-ACF9-53AFB794D4DC}"/>
    <cellStyle name="Comma 2 2 2 5 6 3 4" xfId="47681" xr:uid="{BA2D85FC-A00D-4B19-9222-57EACFF86DE8}"/>
    <cellStyle name="Comma 2 2 2 5 6 4" xfId="8238" xr:uid="{2B48D806-7D91-46B3-A833-8C47DFCA4464}"/>
    <cellStyle name="Comma 2 2 2 5 6 4 2" xfId="18772" xr:uid="{14FC6651-D798-47D4-9B57-796B814801B4}"/>
    <cellStyle name="Comma 2 2 2 5 6 4 2 2" xfId="39794" xr:uid="{629A836A-9D3E-49CE-9766-685609A112FD}"/>
    <cellStyle name="Comma 2 2 2 5 6 4 2 3" xfId="60818" xr:uid="{32D0B50E-BC63-4762-90F6-DB94CE39A86F}"/>
    <cellStyle name="Comma 2 2 2 5 6 4 3" xfId="29284" xr:uid="{82743D5F-5F88-4471-8773-630A4B2EDD15}"/>
    <cellStyle name="Comma 2 2 2 5 6 4 4" xfId="50308" xr:uid="{BA84AFAB-B923-457A-B9CD-5A31EB7349F7}"/>
    <cellStyle name="Comma 2 2 2 5 6 5" xfId="10890" xr:uid="{C801F3D9-F2A6-49A6-927C-180AA5BCD2C4}"/>
    <cellStyle name="Comma 2 2 2 5 6 5 2" xfId="31912" xr:uid="{284285F5-314E-4220-A43C-4C6D536B0BE3}"/>
    <cellStyle name="Comma 2 2 2 5 6 5 3" xfId="52936" xr:uid="{8A1D8871-D9EE-4819-B5E2-8BE241A6B72D}"/>
    <cellStyle name="Comma 2 2 2 5 6 6" xfId="21401" xr:uid="{3FDBF9B7-0DD6-4545-8827-D40EB9BF41C9}"/>
    <cellStyle name="Comma 2 2 2 5 6 7" xfId="42426" xr:uid="{6AA7188F-1B5C-4BA0-A4A8-5659DE335C32}"/>
    <cellStyle name="Comma 2 2 2 5 7" xfId="2856" xr:uid="{27C7824C-03DB-411A-818C-0D552023A9EF}"/>
    <cellStyle name="Comma 2 2 2 5 7 2" xfId="13390" xr:uid="{6FE81F6C-04FD-4F74-A38D-E94ED483B3D2}"/>
    <cellStyle name="Comma 2 2 2 5 7 2 2" xfId="34412" xr:uid="{77303479-96C6-419A-B958-AF0CBB30ECAA}"/>
    <cellStyle name="Comma 2 2 2 5 7 2 3" xfId="55436" xr:uid="{D2ABE426-4FEA-4B03-9AF8-6D154EAC2728}"/>
    <cellStyle name="Comma 2 2 2 5 7 3" xfId="23902" xr:uid="{0E95373C-9FC2-435A-B25A-ECDA42DD1581}"/>
    <cellStyle name="Comma 2 2 2 5 7 4" xfId="44926" xr:uid="{AB9F803E-8074-4E3D-B87E-969BBE553609}"/>
    <cellStyle name="Comma 2 2 2 5 8" xfId="5484" xr:uid="{515A1104-74D4-416A-BEB7-768C4F79E7DA}"/>
    <cellStyle name="Comma 2 2 2 5 8 2" xfId="16018" xr:uid="{7309915A-4E4B-4079-9E4A-F4BB9981F3FB}"/>
    <cellStyle name="Comma 2 2 2 5 8 2 2" xfId="37040" xr:uid="{70B0D722-E3EF-4684-99C2-3C3E39C7B321}"/>
    <cellStyle name="Comma 2 2 2 5 8 2 3" xfId="58064" xr:uid="{0557FA53-CEFE-4498-B5AE-4144AA1EB084}"/>
    <cellStyle name="Comma 2 2 2 5 8 3" xfId="26530" xr:uid="{9AF98E5E-6CA4-4C5E-ABB2-5E68C5CD0D50}"/>
    <cellStyle name="Comma 2 2 2 5 8 4" xfId="47554" xr:uid="{C204E8D2-A801-4C25-9619-C6B7D83A1E34}"/>
    <cellStyle name="Comma 2 2 2 5 9" xfId="8111" xr:uid="{8FC1A130-E85B-4A9D-A10C-A8970F1D24BC}"/>
    <cellStyle name="Comma 2 2 2 5 9 2" xfId="18645" xr:uid="{DECF5E0A-CD8C-4F42-8812-E2BABC5A9FEB}"/>
    <cellStyle name="Comma 2 2 2 5 9 2 2" xfId="39667" xr:uid="{C0FC5BA4-9DD6-4762-837D-5BBE6C40C39D}"/>
    <cellStyle name="Comma 2 2 2 5 9 2 3" xfId="60691" xr:uid="{16484886-1085-4FC7-8115-CF2CFF1A0A6C}"/>
    <cellStyle name="Comma 2 2 2 5 9 3" xfId="29157" xr:uid="{24DDD76F-2952-496B-A199-6ADF2DF284DF}"/>
    <cellStyle name="Comma 2 2 2 5 9 4" xfId="50181" xr:uid="{90516CEE-51DE-4022-808E-0C818133D6E3}"/>
    <cellStyle name="Comma 2 2 2 6" xfId="310" xr:uid="{A8B4417D-1964-4A77-8554-EBC1D41B94D4}"/>
    <cellStyle name="Comma 2 2 2 6 10" xfId="42431" xr:uid="{13DB578B-C26C-4B36-8A4A-A30BB3D88D89}"/>
    <cellStyle name="Comma 2 2 2 6 2" xfId="311" xr:uid="{C70D6C84-7752-4DF1-B244-DEBDCCC32D68}"/>
    <cellStyle name="Comma 2 2 2 6 2 2" xfId="312" xr:uid="{6E8A2CC2-56AC-48BA-8C36-74969212C3BB}"/>
    <cellStyle name="Comma 2 2 2 6 2 2 2" xfId="2990" xr:uid="{71259E7F-113F-4D8E-8176-9FA44DB8BDE8}"/>
    <cellStyle name="Comma 2 2 2 6 2 2 2 2" xfId="13524" xr:uid="{E654B1FC-FC75-430F-9D8B-69B58F64D6BB}"/>
    <cellStyle name="Comma 2 2 2 6 2 2 2 2 2" xfId="34546" xr:uid="{F1B35094-54AC-4CD3-81D0-0ACDEBD56C5D}"/>
    <cellStyle name="Comma 2 2 2 6 2 2 2 2 3" xfId="55570" xr:uid="{0E93DF0B-55E5-44C8-A4E9-4F33B5F95A94}"/>
    <cellStyle name="Comma 2 2 2 6 2 2 2 3" xfId="24036" xr:uid="{1AB85C09-C8E6-499B-9336-EA4A117FC741}"/>
    <cellStyle name="Comma 2 2 2 6 2 2 2 4" xfId="45060" xr:uid="{641FB7E8-FD5E-48F4-8FA1-275508142413}"/>
    <cellStyle name="Comma 2 2 2 6 2 2 3" xfId="5618" xr:uid="{FFE40DC3-9151-405D-9152-6E14B1D10AC5}"/>
    <cellStyle name="Comma 2 2 2 6 2 2 3 2" xfId="16152" xr:uid="{6B521CCD-E1CB-4CCA-B140-DDD55D501BEC}"/>
    <cellStyle name="Comma 2 2 2 6 2 2 3 2 2" xfId="37174" xr:uid="{154E733B-E24E-42A6-9322-CD0B145E870E}"/>
    <cellStyle name="Comma 2 2 2 6 2 2 3 2 3" xfId="58198" xr:uid="{C4032217-DE7F-4464-ACB5-8C3CAE8D2DDF}"/>
    <cellStyle name="Comma 2 2 2 6 2 2 3 3" xfId="26664" xr:uid="{68866965-372D-484F-B6F5-0973FBEA92B7}"/>
    <cellStyle name="Comma 2 2 2 6 2 2 3 4" xfId="47688" xr:uid="{8E1F1291-C8E9-40AD-AB76-C32CE21B5474}"/>
    <cellStyle name="Comma 2 2 2 6 2 2 4" xfId="8245" xr:uid="{BCC66B61-AC29-4AF0-B2E6-FB4A32F6EDC1}"/>
    <cellStyle name="Comma 2 2 2 6 2 2 4 2" xfId="18779" xr:uid="{A99F8A1D-5328-4680-A295-66AC31C68FA3}"/>
    <cellStyle name="Comma 2 2 2 6 2 2 4 2 2" xfId="39801" xr:uid="{D653F5D2-58F0-4A0C-9B93-00EC3CCC1D14}"/>
    <cellStyle name="Comma 2 2 2 6 2 2 4 2 3" xfId="60825" xr:uid="{35DFF81F-97A7-4E0F-97C7-B813B38741A3}"/>
    <cellStyle name="Comma 2 2 2 6 2 2 4 3" xfId="29291" xr:uid="{F974D774-01DE-4B2E-BE81-18D906D9AA50}"/>
    <cellStyle name="Comma 2 2 2 6 2 2 4 4" xfId="50315" xr:uid="{5C7AEFB9-5B18-463A-B63E-11AB5C5EA3C5}"/>
    <cellStyle name="Comma 2 2 2 6 2 2 5" xfId="10897" xr:uid="{C8798BA8-671A-4481-BA39-4C2312CE0475}"/>
    <cellStyle name="Comma 2 2 2 6 2 2 5 2" xfId="31919" xr:uid="{7BA9367F-6E1D-4CEF-8E82-E273236BDE98}"/>
    <cellStyle name="Comma 2 2 2 6 2 2 5 3" xfId="52943" xr:uid="{BF3C2B1C-E23A-4153-A4A9-05ABFB81BDC1}"/>
    <cellStyle name="Comma 2 2 2 6 2 2 6" xfId="21408" xr:uid="{FA4C334B-08CB-4313-AA47-C0D57C20EE2B}"/>
    <cellStyle name="Comma 2 2 2 6 2 2 7" xfId="42433" xr:uid="{D98876B8-5F1D-4936-9561-9804D225524A}"/>
    <cellStyle name="Comma 2 2 2 6 2 3" xfId="2989" xr:uid="{8760EC97-513C-400A-B2E5-4F6ECC8D31B0}"/>
    <cellStyle name="Comma 2 2 2 6 2 3 2" xfId="13523" xr:uid="{B2875207-B4C4-4C59-A778-629A5F05C2A1}"/>
    <cellStyle name="Comma 2 2 2 6 2 3 2 2" xfId="34545" xr:uid="{804A5583-204E-4EC4-B2E9-A1440430FAD8}"/>
    <cellStyle name="Comma 2 2 2 6 2 3 2 3" xfId="55569" xr:uid="{FEBE8ABF-9986-4E5E-87C4-80804764C979}"/>
    <cellStyle name="Comma 2 2 2 6 2 3 3" xfId="24035" xr:uid="{B18F1202-9B59-4D02-8C5A-C069F393B4E5}"/>
    <cellStyle name="Comma 2 2 2 6 2 3 4" xfId="45059" xr:uid="{4F1B03F2-C98E-42A5-B003-9E0D2A603F00}"/>
    <cellStyle name="Comma 2 2 2 6 2 4" xfId="5617" xr:uid="{70E2E162-BEDC-467B-BC3D-AC3F80C59CCD}"/>
    <cellStyle name="Comma 2 2 2 6 2 4 2" xfId="16151" xr:uid="{3C9457CC-93AC-4F0A-9F35-76DA802E0DED}"/>
    <cellStyle name="Comma 2 2 2 6 2 4 2 2" xfId="37173" xr:uid="{2EA843FC-F877-4E63-9897-EA9D73E92B8A}"/>
    <cellStyle name="Comma 2 2 2 6 2 4 2 3" xfId="58197" xr:uid="{F878A6ED-39E2-47D7-8930-DD8BB0571EFD}"/>
    <cellStyle name="Comma 2 2 2 6 2 4 3" xfId="26663" xr:uid="{692E4A70-A328-4599-ABE4-FD7DE3B47EAC}"/>
    <cellStyle name="Comma 2 2 2 6 2 4 4" xfId="47687" xr:uid="{25E61547-BB14-4762-9B08-7B9FD2F8D17D}"/>
    <cellStyle name="Comma 2 2 2 6 2 5" xfId="8244" xr:uid="{A695F52D-C21D-44B4-B0E9-5E0EEC3222C3}"/>
    <cellStyle name="Comma 2 2 2 6 2 5 2" xfId="18778" xr:uid="{A7C80AED-2C1A-42A3-86F3-27F268C12789}"/>
    <cellStyle name="Comma 2 2 2 6 2 5 2 2" xfId="39800" xr:uid="{F5EE4FDF-4417-4B3D-93DA-3F18DDC2159E}"/>
    <cellStyle name="Comma 2 2 2 6 2 5 2 3" xfId="60824" xr:uid="{830C3694-8489-4B89-89BD-3083D87271AF}"/>
    <cellStyle name="Comma 2 2 2 6 2 5 3" xfId="29290" xr:uid="{7655DFFF-0349-48AD-A66F-F7F762FC5F39}"/>
    <cellStyle name="Comma 2 2 2 6 2 5 4" xfId="50314" xr:uid="{9FE88C2F-FB4A-4D9B-8349-E4BD033E068B}"/>
    <cellStyle name="Comma 2 2 2 6 2 6" xfId="10896" xr:uid="{7AE75D0E-432B-43CB-A440-73FCF90C4FA7}"/>
    <cellStyle name="Comma 2 2 2 6 2 6 2" xfId="31918" xr:uid="{7172D73C-2077-4180-A2A1-4C98B051E440}"/>
    <cellStyle name="Comma 2 2 2 6 2 6 3" xfId="52942" xr:uid="{956872DF-5B7C-4011-9E23-42698FB5B11D}"/>
    <cellStyle name="Comma 2 2 2 6 2 7" xfId="21407" xr:uid="{F7F67829-B2CC-4062-A797-04141A3EDE88}"/>
    <cellStyle name="Comma 2 2 2 6 2 8" xfId="42432" xr:uid="{5755510B-830D-4826-BBCB-DD5D3507ED2E}"/>
    <cellStyle name="Comma 2 2 2 6 3" xfId="313" xr:uid="{CC64143B-E370-4E96-B5F8-4818B15381A3}"/>
    <cellStyle name="Comma 2 2 2 6 3 2" xfId="2991" xr:uid="{4C2A136A-655E-49A3-8202-5E49F187BEF0}"/>
    <cellStyle name="Comma 2 2 2 6 3 2 2" xfId="13525" xr:uid="{D2F64722-56D6-4F51-A64D-159E69F865D4}"/>
    <cellStyle name="Comma 2 2 2 6 3 2 2 2" xfId="34547" xr:uid="{DC064FC8-B760-4986-B94E-D985C824D002}"/>
    <cellStyle name="Comma 2 2 2 6 3 2 2 3" xfId="55571" xr:uid="{3D75074B-02C4-4AC7-B152-8859CD3BDD11}"/>
    <cellStyle name="Comma 2 2 2 6 3 2 3" xfId="24037" xr:uid="{CDCACD04-677A-48A4-B213-D20353E350BD}"/>
    <cellStyle name="Comma 2 2 2 6 3 2 4" xfId="45061" xr:uid="{3F3A0B3F-AE25-4F77-A165-4718C86D2583}"/>
    <cellStyle name="Comma 2 2 2 6 3 3" xfId="5619" xr:uid="{16761676-BF82-4FED-9D5E-30DD4F30BE9C}"/>
    <cellStyle name="Comma 2 2 2 6 3 3 2" xfId="16153" xr:uid="{5D33584F-0219-4A18-A111-E0F68EC8AB81}"/>
    <cellStyle name="Comma 2 2 2 6 3 3 2 2" xfId="37175" xr:uid="{ED106729-54CB-410B-9AE8-0650418FBF15}"/>
    <cellStyle name="Comma 2 2 2 6 3 3 2 3" xfId="58199" xr:uid="{B2455C22-CA8C-4FFC-ABD6-00F454F01D47}"/>
    <cellStyle name="Comma 2 2 2 6 3 3 3" xfId="26665" xr:uid="{85FD7A3D-DCDA-498B-B58C-2315F035A1DF}"/>
    <cellStyle name="Comma 2 2 2 6 3 3 4" xfId="47689" xr:uid="{A7F42C29-99C6-402B-B8B8-5CA617B9B45C}"/>
    <cellStyle name="Comma 2 2 2 6 3 4" xfId="8246" xr:uid="{190F160F-E64B-4FD1-A792-21E3551ADB59}"/>
    <cellStyle name="Comma 2 2 2 6 3 4 2" xfId="18780" xr:uid="{E08F120B-422B-4CA8-894D-9032A293A0C1}"/>
    <cellStyle name="Comma 2 2 2 6 3 4 2 2" xfId="39802" xr:uid="{19F46F17-3795-4AD4-AC10-78F5726FC12D}"/>
    <cellStyle name="Comma 2 2 2 6 3 4 2 3" xfId="60826" xr:uid="{8E38F12A-B6E0-4108-8856-9A671D912CC3}"/>
    <cellStyle name="Comma 2 2 2 6 3 4 3" xfId="29292" xr:uid="{AA3BC0AD-54D8-449B-9D42-D4CCB3258419}"/>
    <cellStyle name="Comma 2 2 2 6 3 4 4" xfId="50316" xr:uid="{A304025A-4AB4-459D-B226-FFEBD327A468}"/>
    <cellStyle name="Comma 2 2 2 6 3 5" xfId="10898" xr:uid="{3063494B-9B9B-4E79-B0EA-FBB7A29228AE}"/>
    <cellStyle name="Comma 2 2 2 6 3 5 2" xfId="31920" xr:uid="{F167E630-FF8B-4B01-8A99-CB6E363F07E8}"/>
    <cellStyle name="Comma 2 2 2 6 3 5 3" xfId="52944" xr:uid="{27546574-B894-4A75-8117-DE378344EC81}"/>
    <cellStyle name="Comma 2 2 2 6 3 6" xfId="21409" xr:uid="{480933D4-CC89-4631-9E8A-74D3A1DB0E6D}"/>
    <cellStyle name="Comma 2 2 2 6 3 7" xfId="42434" xr:uid="{B7C1427F-AFDE-495F-8215-93193068D867}"/>
    <cellStyle name="Comma 2 2 2 6 4" xfId="314" xr:uid="{2EBD3859-6B3E-409F-A275-CFB9BE20DCE7}"/>
    <cellStyle name="Comma 2 2 2 6 4 2" xfId="2992" xr:uid="{7841E7E4-2107-4888-A77B-1E4B2670AF93}"/>
    <cellStyle name="Comma 2 2 2 6 4 2 2" xfId="13526" xr:uid="{91E35F3D-1855-4419-9418-0116C85D874F}"/>
    <cellStyle name="Comma 2 2 2 6 4 2 2 2" xfId="34548" xr:uid="{2135E205-7974-4A0E-B538-DC0D3BABFEDD}"/>
    <cellStyle name="Comma 2 2 2 6 4 2 2 3" xfId="55572" xr:uid="{4877264D-A889-4962-8E9A-F3BFE3E31814}"/>
    <cellStyle name="Comma 2 2 2 6 4 2 3" xfId="24038" xr:uid="{52584161-5184-4F0D-967B-5AB078A810CE}"/>
    <cellStyle name="Comma 2 2 2 6 4 2 4" xfId="45062" xr:uid="{8A1C4AF2-DEF5-4373-9325-9F4C8F625505}"/>
    <cellStyle name="Comma 2 2 2 6 4 3" xfId="5620" xr:uid="{A75A96E2-C387-4FCF-8DA3-9952D4BE84C6}"/>
    <cellStyle name="Comma 2 2 2 6 4 3 2" xfId="16154" xr:uid="{C517030F-5257-4F16-9F22-A632ABA820A5}"/>
    <cellStyle name="Comma 2 2 2 6 4 3 2 2" xfId="37176" xr:uid="{2EB3ACF2-F452-4A4F-9446-DAAF8FF4B19C}"/>
    <cellStyle name="Comma 2 2 2 6 4 3 2 3" xfId="58200" xr:uid="{1CAD1611-70A8-48A9-A5D9-DBD6C944CAB1}"/>
    <cellStyle name="Comma 2 2 2 6 4 3 3" xfId="26666" xr:uid="{311D4C03-CB99-43B4-A23E-09396764E87E}"/>
    <cellStyle name="Comma 2 2 2 6 4 3 4" xfId="47690" xr:uid="{0CC4AC43-8E07-4124-BD4F-B486320A03E2}"/>
    <cellStyle name="Comma 2 2 2 6 4 4" xfId="8247" xr:uid="{A3D274DB-1DFC-4102-92AA-ADE0F5A41CDE}"/>
    <cellStyle name="Comma 2 2 2 6 4 4 2" xfId="18781" xr:uid="{77473152-3830-4D15-AE48-8A2DCCBB1096}"/>
    <cellStyle name="Comma 2 2 2 6 4 4 2 2" xfId="39803" xr:uid="{63088F54-0DED-4D36-B48E-5C63F543FF4D}"/>
    <cellStyle name="Comma 2 2 2 6 4 4 2 3" xfId="60827" xr:uid="{43D76851-32E3-489E-9D49-67B0F557E425}"/>
    <cellStyle name="Comma 2 2 2 6 4 4 3" xfId="29293" xr:uid="{91FE025F-CC15-4EA1-9289-8CB14A45E3DB}"/>
    <cellStyle name="Comma 2 2 2 6 4 4 4" xfId="50317" xr:uid="{D11DF3A8-D39D-4A58-9694-4FA7DF1F7F6C}"/>
    <cellStyle name="Comma 2 2 2 6 4 5" xfId="10899" xr:uid="{3C14F5F5-8375-4B94-A8A5-0A78E45A59E0}"/>
    <cellStyle name="Comma 2 2 2 6 4 5 2" xfId="31921" xr:uid="{5EF4A569-F0F7-4006-94DA-2AB4AACA050C}"/>
    <cellStyle name="Comma 2 2 2 6 4 5 3" xfId="52945" xr:uid="{39F585ED-6C46-42D8-BA58-C1839A98F14E}"/>
    <cellStyle name="Comma 2 2 2 6 4 6" xfId="21410" xr:uid="{293E2AAA-0F33-404B-9CC4-084E348F2FBF}"/>
    <cellStyle name="Comma 2 2 2 6 4 7" xfId="42435" xr:uid="{87D15CB1-253A-41F7-9119-0A493B3D3E07}"/>
    <cellStyle name="Comma 2 2 2 6 5" xfId="2988" xr:uid="{1F20F73D-B3BA-4786-A3FC-10BB5CA5E3EC}"/>
    <cellStyle name="Comma 2 2 2 6 5 2" xfId="13522" xr:uid="{FE1AC319-EDC7-41B9-9150-B179FB869BCE}"/>
    <cellStyle name="Comma 2 2 2 6 5 2 2" xfId="34544" xr:uid="{C2DD6931-7C3C-4E2F-B711-3E0BC2C3DE75}"/>
    <cellStyle name="Comma 2 2 2 6 5 2 3" xfId="55568" xr:uid="{80824260-592B-4223-9412-0341EA9FD8E7}"/>
    <cellStyle name="Comma 2 2 2 6 5 3" xfId="24034" xr:uid="{A000A174-928E-4052-BC64-A8D432FFB175}"/>
    <cellStyle name="Comma 2 2 2 6 5 4" xfId="45058" xr:uid="{73F0CAA1-AD07-42D6-86CB-AA5F63A0E865}"/>
    <cellStyle name="Comma 2 2 2 6 6" xfId="5616" xr:uid="{CF0B8F6A-2D8B-4DDC-A91B-1772D7EC1337}"/>
    <cellStyle name="Comma 2 2 2 6 6 2" xfId="16150" xr:uid="{BC5AD705-5156-4EF8-8C25-ADD5FE34E6A2}"/>
    <cellStyle name="Comma 2 2 2 6 6 2 2" xfId="37172" xr:uid="{3A3313F1-5A45-45FD-B764-33B2A109A417}"/>
    <cellStyle name="Comma 2 2 2 6 6 2 3" xfId="58196" xr:uid="{0E1C712A-702F-46C4-B478-4787774545D1}"/>
    <cellStyle name="Comma 2 2 2 6 6 3" xfId="26662" xr:uid="{7ECEAA5A-8603-4020-8A79-63D8C95AD0B4}"/>
    <cellStyle name="Comma 2 2 2 6 6 4" xfId="47686" xr:uid="{7523DF66-85E6-4CF4-A604-F453FDF5257B}"/>
    <cellStyle name="Comma 2 2 2 6 7" xfId="8243" xr:uid="{CC982351-E7AA-465F-91A8-E9BB8DD1456B}"/>
    <cellStyle name="Comma 2 2 2 6 7 2" xfId="18777" xr:uid="{383747F8-DA63-4646-8707-E69C3033CFB2}"/>
    <cellStyle name="Comma 2 2 2 6 7 2 2" xfId="39799" xr:uid="{00061899-F490-4F6F-9996-123A32AB8130}"/>
    <cellStyle name="Comma 2 2 2 6 7 2 3" xfId="60823" xr:uid="{E21BD505-9050-46CF-B08C-E694F21D7119}"/>
    <cellStyle name="Comma 2 2 2 6 7 3" xfId="29289" xr:uid="{F5EFF65E-2472-4776-A743-43F9087704BD}"/>
    <cellStyle name="Comma 2 2 2 6 7 4" xfId="50313" xr:uid="{2A2BDAAC-DACF-4DED-A559-46BEDE3287BC}"/>
    <cellStyle name="Comma 2 2 2 6 8" xfId="10895" xr:uid="{45AE738B-82F5-4964-AA72-26FBC6E24705}"/>
    <cellStyle name="Comma 2 2 2 6 8 2" xfId="31917" xr:uid="{7F022C1D-4C2A-448F-A725-5E970A8876B4}"/>
    <cellStyle name="Comma 2 2 2 6 8 3" xfId="52941" xr:uid="{96FF0E89-C5E9-46B0-8260-02E35EAD8D66}"/>
    <cellStyle name="Comma 2 2 2 6 9" xfId="21406" xr:uid="{A1EFABD0-7CCA-49BF-82C7-48E34A2B8786}"/>
    <cellStyle name="Comma 2 2 2 7" xfId="315" xr:uid="{D4973FF2-F545-467E-98DA-3C58F00E728B}"/>
    <cellStyle name="Comma 2 2 2 7 2" xfId="316" xr:uid="{917FD65C-C06B-4C39-8D27-11CCC1E629B8}"/>
    <cellStyle name="Comma 2 2 2 7 2 2" xfId="2994" xr:uid="{65D5C294-E5C6-46E0-9078-8447367541FA}"/>
    <cellStyle name="Comma 2 2 2 7 2 2 2" xfId="13528" xr:uid="{4719B65D-2BEE-4BDD-9667-8A0EADA5D15D}"/>
    <cellStyle name="Comma 2 2 2 7 2 2 2 2" xfId="34550" xr:uid="{F80C25CF-F20E-445C-A557-F9869A4157A6}"/>
    <cellStyle name="Comma 2 2 2 7 2 2 2 3" xfId="55574" xr:uid="{132C0A8B-08EF-41B7-925E-804143299BDC}"/>
    <cellStyle name="Comma 2 2 2 7 2 2 3" xfId="24040" xr:uid="{E562853A-4E15-4B48-9E60-C0B266C37E92}"/>
    <cellStyle name="Comma 2 2 2 7 2 2 4" xfId="45064" xr:uid="{05B60291-0488-40D7-B515-2A61B6E9A737}"/>
    <cellStyle name="Comma 2 2 2 7 2 3" xfId="5622" xr:uid="{0F2649AC-3EFC-4202-9560-3047257BA038}"/>
    <cellStyle name="Comma 2 2 2 7 2 3 2" xfId="16156" xr:uid="{D8900B1F-D778-482B-BEB0-2F9E16B37825}"/>
    <cellStyle name="Comma 2 2 2 7 2 3 2 2" xfId="37178" xr:uid="{9F4BBCF3-5C4F-4B99-B960-DAEC5EFA9415}"/>
    <cellStyle name="Comma 2 2 2 7 2 3 2 3" xfId="58202" xr:uid="{6999853F-3C85-44F2-9A41-D46F2C490D11}"/>
    <cellStyle name="Comma 2 2 2 7 2 3 3" xfId="26668" xr:uid="{B90070C6-64F8-421A-9664-7C33E74A8D98}"/>
    <cellStyle name="Comma 2 2 2 7 2 3 4" xfId="47692" xr:uid="{38A8A0B7-58C2-4A17-BFB6-3C322D8A0294}"/>
    <cellStyle name="Comma 2 2 2 7 2 4" xfId="8249" xr:uid="{80EF8639-D77D-4452-84F5-22BB15B14736}"/>
    <cellStyle name="Comma 2 2 2 7 2 4 2" xfId="18783" xr:uid="{D197DB1B-5502-4CED-8A5B-B4DE062B6626}"/>
    <cellStyle name="Comma 2 2 2 7 2 4 2 2" xfId="39805" xr:uid="{EAADFAE6-07BE-491B-8E5F-D896B89FCFC5}"/>
    <cellStyle name="Comma 2 2 2 7 2 4 2 3" xfId="60829" xr:uid="{7BA50FCD-E321-4505-A35D-455C12BBDC96}"/>
    <cellStyle name="Comma 2 2 2 7 2 4 3" xfId="29295" xr:uid="{18A3397C-F275-4C47-BC4A-20F6AAFD5090}"/>
    <cellStyle name="Comma 2 2 2 7 2 4 4" xfId="50319" xr:uid="{B1F9B053-81D3-4007-955A-557FF0FC3B33}"/>
    <cellStyle name="Comma 2 2 2 7 2 5" xfId="10901" xr:uid="{32D7C48E-0071-4331-A4A8-806086CFE33B}"/>
    <cellStyle name="Comma 2 2 2 7 2 5 2" xfId="31923" xr:uid="{B00B1623-1A0E-4FB1-BF63-489BFA360B12}"/>
    <cellStyle name="Comma 2 2 2 7 2 5 3" xfId="52947" xr:uid="{64B84B7C-0F7C-41EC-9619-8734B5BC86CA}"/>
    <cellStyle name="Comma 2 2 2 7 2 6" xfId="21412" xr:uid="{6106A37A-EAA9-4C33-8D1B-E5F075823F05}"/>
    <cellStyle name="Comma 2 2 2 7 2 7" xfId="42437" xr:uid="{9B24A612-B342-4814-A63D-12247A9A1DBC}"/>
    <cellStyle name="Comma 2 2 2 7 3" xfId="317" xr:uid="{93D1EAE2-6224-4A29-BD20-ED1DE514343C}"/>
    <cellStyle name="Comma 2 2 2 7 3 2" xfId="2995" xr:uid="{E3455650-9E4E-4FBD-B33D-168C0EDB6EEF}"/>
    <cellStyle name="Comma 2 2 2 7 3 2 2" xfId="13529" xr:uid="{6FA09035-19F0-413C-9131-588CC9DA34F7}"/>
    <cellStyle name="Comma 2 2 2 7 3 2 2 2" xfId="34551" xr:uid="{8C02ADE2-9AB2-49F6-BD24-6A93943D6522}"/>
    <cellStyle name="Comma 2 2 2 7 3 2 2 3" xfId="55575" xr:uid="{A443B42E-B752-4253-810B-D9F8E7E71021}"/>
    <cellStyle name="Comma 2 2 2 7 3 2 3" xfId="24041" xr:uid="{0DA12C61-1DB2-4FED-B7F7-F6402F412500}"/>
    <cellStyle name="Comma 2 2 2 7 3 2 4" xfId="45065" xr:uid="{A9F4FF06-68AF-4292-AA04-5A64ABFFFC29}"/>
    <cellStyle name="Comma 2 2 2 7 3 3" xfId="5623" xr:uid="{AA885E8A-747A-49D7-B3BC-4AFB2B8DBCDE}"/>
    <cellStyle name="Comma 2 2 2 7 3 3 2" xfId="16157" xr:uid="{F55E3D2D-CE5B-419B-963B-ABB64040E7AC}"/>
    <cellStyle name="Comma 2 2 2 7 3 3 2 2" xfId="37179" xr:uid="{89C01178-6848-4C46-A487-99359F0203A3}"/>
    <cellStyle name="Comma 2 2 2 7 3 3 2 3" xfId="58203" xr:uid="{3B96BF9B-2376-476B-9322-B523C1D530BC}"/>
    <cellStyle name="Comma 2 2 2 7 3 3 3" xfId="26669" xr:uid="{53FC9293-ADB9-49B0-8632-5941EA8C489B}"/>
    <cellStyle name="Comma 2 2 2 7 3 3 4" xfId="47693" xr:uid="{8AE85A42-A4CE-4ED1-9C58-166B20CE230B}"/>
    <cellStyle name="Comma 2 2 2 7 3 4" xfId="8250" xr:uid="{0C3A4598-4DCE-49CA-BC69-766E0EEB62FF}"/>
    <cellStyle name="Comma 2 2 2 7 3 4 2" xfId="18784" xr:uid="{F55B4789-BC60-421E-83BC-C655A9567C44}"/>
    <cellStyle name="Comma 2 2 2 7 3 4 2 2" xfId="39806" xr:uid="{BA4F3812-C1DE-44C0-9300-1BFE560A9BC2}"/>
    <cellStyle name="Comma 2 2 2 7 3 4 2 3" xfId="60830" xr:uid="{DAB2B2B1-9227-4378-8CE8-8593179D1357}"/>
    <cellStyle name="Comma 2 2 2 7 3 4 3" xfId="29296" xr:uid="{5F0AAA45-AB99-49B5-B839-05DAC9140A6E}"/>
    <cellStyle name="Comma 2 2 2 7 3 4 4" xfId="50320" xr:uid="{2C387B3F-ED91-4316-B332-1FDF0B0CC6E6}"/>
    <cellStyle name="Comma 2 2 2 7 3 5" xfId="10902" xr:uid="{DC3C54BB-00D6-4CE4-8454-07B7BC068FD6}"/>
    <cellStyle name="Comma 2 2 2 7 3 5 2" xfId="31924" xr:uid="{970FC1ED-423D-49FC-AE94-4BBB5D2011F9}"/>
    <cellStyle name="Comma 2 2 2 7 3 5 3" xfId="52948" xr:uid="{9C5C2FE0-15E8-4458-A2B3-4694E13A32A7}"/>
    <cellStyle name="Comma 2 2 2 7 3 6" xfId="21413" xr:uid="{2CC4E3DD-A825-478F-93B5-A3BAC518EDBD}"/>
    <cellStyle name="Comma 2 2 2 7 3 7" xfId="42438" xr:uid="{EBC14E90-7E2A-4FB5-BD7C-771338D3005B}"/>
    <cellStyle name="Comma 2 2 2 7 4" xfId="2993" xr:uid="{1FC449CD-5FA5-4CD2-A9DA-759EAA534F4A}"/>
    <cellStyle name="Comma 2 2 2 7 4 2" xfId="13527" xr:uid="{28554273-0F57-4C1B-B643-F0C33DCD157F}"/>
    <cellStyle name="Comma 2 2 2 7 4 2 2" xfId="34549" xr:uid="{3C604625-527D-4860-83F4-9D456667773C}"/>
    <cellStyle name="Comma 2 2 2 7 4 2 3" xfId="55573" xr:uid="{F4BFFBF2-8D7F-47A0-A589-941CBF07CBB2}"/>
    <cellStyle name="Comma 2 2 2 7 4 3" xfId="24039" xr:uid="{5464BF9F-4FDE-42B2-8034-573B1BD3D38B}"/>
    <cellStyle name="Comma 2 2 2 7 4 4" xfId="45063" xr:uid="{B648CB03-CB9A-4629-82E5-79A631039068}"/>
    <cellStyle name="Comma 2 2 2 7 5" xfId="5621" xr:uid="{B9E68BA6-E3B8-4C73-A62A-9DB82D98BA69}"/>
    <cellStyle name="Comma 2 2 2 7 5 2" xfId="16155" xr:uid="{50B0FA90-83FA-4EFE-934C-D401E2E310C4}"/>
    <cellStyle name="Comma 2 2 2 7 5 2 2" xfId="37177" xr:uid="{6ACB9004-19E7-477E-988B-71D40DE7E4ED}"/>
    <cellStyle name="Comma 2 2 2 7 5 2 3" xfId="58201" xr:uid="{0050A864-3CD3-4293-9CF4-C0D6AB075687}"/>
    <cellStyle name="Comma 2 2 2 7 5 3" xfId="26667" xr:uid="{87FAC50E-774B-4314-8D24-A0CA5788B578}"/>
    <cellStyle name="Comma 2 2 2 7 5 4" xfId="47691" xr:uid="{9C803626-706F-4258-8B5F-ED97C458C0C7}"/>
    <cellStyle name="Comma 2 2 2 7 6" xfId="8248" xr:uid="{8955C6DA-D8CD-4E91-A17B-74F731CE5B7D}"/>
    <cellStyle name="Comma 2 2 2 7 6 2" xfId="18782" xr:uid="{7B8CE8E3-7143-4AE4-AC09-D67F6A1959A6}"/>
    <cellStyle name="Comma 2 2 2 7 6 2 2" xfId="39804" xr:uid="{06D41D08-E803-478B-BAA1-AE1A4067FFDC}"/>
    <cellStyle name="Comma 2 2 2 7 6 2 3" xfId="60828" xr:uid="{921EE099-03B7-4465-B98C-246EA1C445F0}"/>
    <cellStyle name="Comma 2 2 2 7 6 3" xfId="29294" xr:uid="{3C18B181-8B1A-463E-AD11-02551D7BD0A5}"/>
    <cellStyle name="Comma 2 2 2 7 6 4" xfId="50318" xr:uid="{C7249F61-F482-4DBC-833C-475C84D5C212}"/>
    <cellStyle name="Comma 2 2 2 7 7" xfId="10900" xr:uid="{324DA49F-E37A-4354-BF51-F79A514B28B5}"/>
    <cellStyle name="Comma 2 2 2 7 7 2" xfId="31922" xr:uid="{DED84FE7-AAF8-4F94-B065-92597E84B5B7}"/>
    <cellStyle name="Comma 2 2 2 7 7 3" xfId="52946" xr:uid="{A8D9BC70-E5E4-48B3-A96B-2EFA776A6511}"/>
    <cellStyle name="Comma 2 2 2 7 8" xfId="21411" xr:uid="{3D94BB05-97D3-42B5-82E2-E480CA9967A2}"/>
    <cellStyle name="Comma 2 2 2 7 9" xfId="42436" xr:uid="{42B28305-718A-4A17-868F-72DE39C0B6CE}"/>
    <cellStyle name="Comma 2 2 2 8" xfId="318" xr:uid="{F2F72838-C9DC-40CC-A221-8EBEABCAF92B}"/>
    <cellStyle name="Comma 2 2 2 8 2" xfId="319" xr:uid="{5458D848-750A-4A46-B0CB-872DFD696A2D}"/>
    <cellStyle name="Comma 2 2 2 8 2 2" xfId="2997" xr:uid="{D5EDD02C-55CB-43D1-9BA4-F8C5347D3130}"/>
    <cellStyle name="Comma 2 2 2 8 2 2 2" xfId="13531" xr:uid="{5669F2A0-386A-4888-88E4-D5D2A43F825A}"/>
    <cellStyle name="Comma 2 2 2 8 2 2 2 2" xfId="34553" xr:uid="{865008FD-FD5B-4F52-8DB7-FD1696D7AABB}"/>
    <cellStyle name="Comma 2 2 2 8 2 2 2 3" xfId="55577" xr:uid="{602CCEDB-6125-4225-9B18-58FE405DF6EA}"/>
    <cellStyle name="Comma 2 2 2 8 2 2 3" xfId="24043" xr:uid="{9AC19B3A-55F2-4483-8754-7853D4705519}"/>
    <cellStyle name="Comma 2 2 2 8 2 2 4" xfId="45067" xr:uid="{1345447D-3FE2-411C-9B66-6EB3F6FF91E7}"/>
    <cellStyle name="Comma 2 2 2 8 2 3" xfId="5625" xr:uid="{D3740BFB-7899-40F2-AF6C-A257FE3694E1}"/>
    <cellStyle name="Comma 2 2 2 8 2 3 2" xfId="16159" xr:uid="{06CC9F70-C1EB-4F75-A675-BB88F27EDF7C}"/>
    <cellStyle name="Comma 2 2 2 8 2 3 2 2" xfId="37181" xr:uid="{2A696E85-E86F-49C3-987B-AF589BF6A894}"/>
    <cellStyle name="Comma 2 2 2 8 2 3 2 3" xfId="58205" xr:uid="{C4F1CDB1-C982-4C7F-A2D5-39D70DBCE7FA}"/>
    <cellStyle name="Comma 2 2 2 8 2 3 3" xfId="26671" xr:uid="{3599C082-3A88-4740-B934-BB80A309AD46}"/>
    <cellStyle name="Comma 2 2 2 8 2 3 4" xfId="47695" xr:uid="{A8D5373C-6A21-4E48-A8AA-767074E0CD4F}"/>
    <cellStyle name="Comma 2 2 2 8 2 4" xfId="8252" xr:uid="{C0EDE7B0-22D3-42FC-A6CE-4735B9D18C35}"/>
    <cellStyle name="Comma 2 2 2 8 2 4 2" xfId="18786" xr:uid="{D7583462-5DDE-43DC-9C7A-7319E4260734}"/>
    <cellStyle name="Comma 2 2 2 8 2 4 2 2" xfId="39808" xr:uid="{2881F9AA-BFA1-454B-ACE5-D826509AACC4}"/>
    <cellStyle name="Comma 2 2 2 8 2 4 2 3" xfId="60832" xr:uid="{9C0BE2C4-ECD3-4CFE-BA84-5EB7E695531E}"/>
    <cellStyle name="Comma 2 2 2 8 2 4 3" xfId="29298" xr:uid="{CA0791C5-CB11-4A58-8189-86F2EFD2E444}"/>
    <cellStyle name="Comma 2 2 2 8 2 4 4" xfId="50322" xr:uid="{07DC0D50-61DE-428F-8294-EC570ADEAE2F}"/>
    <cellStyle name="Comma 2 2 2 8 2 5" xfId="10904" xr:uid="{19EDC509-47E3-4B7F-8D52-DEE02ABA65F3}"/>
    <cellStyle name="Comma 2 2 2 8 2 5 2" xfId="31926" xr:uid="{3CECA24C-3246-4F3C-96ED-21F9E7C0E0EB}"/>
    <cellStyle name="Comma 2 2 2 8 2 5 3" xfId="52950" xr:uid="{CDA26891-C7A2-4EC6-9A75-8AD07C420132}"/>
    <cellStyle name="Comma 2 2 2 8 2 6" xfId="21415" xr:uid="{09F07AB7-48F7-4241-8527-A427FA7D2172}"/>
    <cellStyle name="Comma 2 2 2 8 2 7" xfId="42440" xr:uid="{19A0746B-EF21-4BC0-B074-BFC98585F299}"/>
    <cellStyle name="Comma 2 2 2 8 3" xfId="2996" xr:uid="{21897F3F-4293-4567-8164-790C4E9D78A0}"/>
    <cellStyle name="Comma 2 2 2 8 3 2" xfId="13530" xr:uid="{150013AA-76E9-4525-98F5-6C7CF13ADA4B}"/>
    <cellStyle name="Comma 2 2 2 8 3 2 2" xfId="34552" xr:uid="{514AEFD8-8700-449D-B4ED-FCB47F671354}"/>
    <cellStyle name="Comma 2 2 2 8 3 2 3" xfId="55576" xr:uid="{6B2AB8DF-9D0C-4D52-8E80-B0561AAE2BAB}"/>
    <cellStyle name="Comma 2 2 2 8 3 3" xfId="24042" xr:uid="{82FC411C-168F-42D5-87A8-FEBBE3CF2473}"/>
    <cellStyle name="Comma 2 2 2 8 3 4" xfId="45066" xr:uid="{2663B604-70C4-48C0-8FC6-5753437CAF4D}"/>
    <cellStyle name="Comma 2 2 2 8 4" xfId="5624" xr:uid="{217B86C0-DC83-4E8B-A965-CFC9B1040634}"/>
    <cellStyle name="Comma 2 2 2 8 4 2" xfId="16158" xr:uid="{5D25FC32-E464-4CDE-9EFA-6E691E248079}"/>
    <cellStyle name="Comma 2 2 2 8 4 2 2" xfId="37180" xr:uid="{E6D00DFA-E115-4927-87B0-94FCFD57601F}"/>
    <cellStyle name="Comma 2 2 2 8 4 2 3" xfId="58204" xr:uid="{B3946E25-AEE4-41F0-863B-06F2217CD0E4}"/>
    <cellStyle name="Comma 2 2 2 8 4 3" xfId="26670" xr:uid="{94FA2AE7-44BD-4D96-B870-E80552FF9513}"/>
    <cellStyle name="Comma 2 2 2 8 4 4" xfId="47694" xr:uid="{F3D2C595-684C-4217-BD22-CFB5E0857DF3}"/>
    <cellStyle name="Comma 2 2 2 8 5" xfId="8251" xr:uid="{07C28510-9C11-41F8-8A98-FDFFBA7BF949}"/>
    <cellStyle name="Comma 2 2 2 8 5 2" xfId="18785" xr:uid="{EF455344-B8DA-45EB-9114-19EC8295CE70}"/>
    <cellStyle name="Comma 2 2 2 8 5 2 2" xfId="39807" xr:uid="{910C1853-D2A7-4566-8BF7-342DF7E3F35C}"/>
    <cellStyle name="Comma 2 2 2 8 5 2 3" xfId="60831" xr:uid="{BE4B763A-9D12-4DED-8032-1151C7007D1C}"/>
    <cellStyle name="Comma 2 2 2 8 5 3" xfId="29297" xr:uid="{2B836007-1DD2-4808-BB07-69BFADFE25ED}"/>
    <cellStyle name="Comma 2 2 2 8 5 4" xfId="50321" xr:uid="{9E602F26-7F1C-44CF-BFE9-43795869178E}"/>
    <cellStyle name="Comma 2 2 2 8 6" xfId="10903" xr:uid="{A0D683D4-2268-4046-9924-8E52C58AF47E}"/>
    <cellStyle name="Comma 2 2 2 8 6 2" xfId="31925" xr:uid="{F354A9A8-E414-4D60-AF13-45D313C6CE7A}"/>
    <cellStyle name="Comma 2 2 2 8 6 3" xfId="52949" xr:uid="{9522CF84-B7AE-4A5F-81DB-B869E1E59B17}"/>
    <cellStyle name="Comma 2 2 2 8 7" xfId="21414" xr:uid="{D7680B0B-22EB-46DB-BB21-6C7592C1C9E2}"/>
    <cellStyle name="Comma 2 2 2 8 8" xfId="42439" xr:uid="{A57C59E1-E0A0-45F1-8246-E178C3CED66D}"/>
    <cellStyle name="Comma 2 2 2 9" xfId="320" xr:uid="{96195D59-0E0F-4BC6-972E-2DABDF0A3DBD}"/>
    <cellStyle name="Comma 2 2 2 9 2" xfId="2998" xr:uid="{FD55E27D-A346-4D79-ACC6-BDAFBEA17095}"/>
    <cellStyle name="Comma 2 2 2 9 2 2" xfId="13532" xr:uid="{0B64E7FC-3915-4627-AA52-9AECFDE3D5D0}"/>
    <cellStyle name="Comma 2 2 2 9 2 2 2" xfId="34554" xr:uid="{2FF8BF11-A55C-4AC0-AF22-0B69414696A4}"/>
    <cellStyle name="Comma 2 2 2 9 2 2 3" xfId="55578" xr:uid="{CBAFB1B5-F951-499D-ABFA-32618B73F08B}"/>
    <cellStyle name="Comma 2 2 2 9 2 3" xfId="24044" xr:uid="{8FFD91A5-5F24-49EE-9BA2-2EE1BAC8CABB}"/>
    <cellStyle name="Comma 2 2 2 9 2 4" xfId="45068" xr:uid="{B95EF18F-40BA-4E16-B9F6-1B9C5508E689}"/>
    <cellStyle name="Comma 2 2 2 9 3" xfId="5626" xr:uid="{BA83709B-B341-44BA-AA98-BA69D5DE92D6}"/>
    <cellStyle name="Comma 2 2 2 9 3 2" xfId="16160" xr:uid="{C25F7B87-516D-4FB3-96CC-3FC2C2603872}"/>
    <cellStyle name="Comma 2 2 2 9 3 2 2" xfId="37182" xr:uid="{B042CADD-F2FC-419D-8DE3-B466A88D8D32}"/>
    <cellStyle name="Comma 2 2 2 9 3 2 3" xfId="58206" xr:uid="{BE3DA675-A655-40CA-BD60-C8CF07E85E06}"/>
    <cellStyle name="Comma 2 2 2 9 3 3" xfId="26672" xr:uid="{019E217F-37D7-4F47-862D-7244E1D03ED3}"/>
    <cellStyle name="Comma 2 2 2 9 3 4" xfId="47696" xr:uid="{7D6AD97E-0CB5-41DD-9187-BAF93EC77770}"/>
    <cellStyle name="Comma 2 2 2 9 4" xfId="8253" xr:uid="{78849977-6887-4886-9765-4DC3455BB872}"/>
    <cellStyle name="Comma 2 2 2 9 4 2" xfId="18787" xr:uid="{E52B910D-AB4C-4E6B-8A94-2EE3877C0F26}"/>
    <cellStyle name="Comma 2 2 2 9 4 2 2" xfId="39809" xr:uid="{8C2E4D5C-8543-4858-B36C-E4C6E1B93D2E}"/>
    <cellStyle name="Comma 2 2 2 9 4 2 3" xfId="60833" xr:uid="{6826F963-5156-4878-AA56-3F390E98D748}"/>
    <cellStyle name="Comma 2 2 2 9 4 3" xfId="29299" xr:uid="{0E0E2CA9-AB5F-45D4-8DE5-161F458524ED}"/>
    <cellStyle name="Comma 2 2 2 9 4 4" xfId="50323" xr:uid="{014A1103-A293-461E-926F-1A6E8239DEC2}"/>
    <cellStyle name="Comma 2 2 2 9 5" xfId="10905" xr:uid="{6A019DE8-00CA-4860-B8C6-64577284FFB2}"/>
    <cellStyle name="Comma 2 2 2 9 5 2" xfId="31927" xr:uid="{F06D1E13-1DBD-48A8-8FCF-E22A10763E3D}"/>
    <cellStyle name="Comma 2 2 2 9 5 3" xfId="52951" xr:uid="{C8474427-A1E0-4A1E-B7ED-B3ADA1C57136}"/>
    <cellStyle name="Comma 2 2 2 9 6" xfId="21416" xr:uid="{2FE067D6-CAE3-4D74-BA22-DA07DF89D58F}"/>
    <cellStyle name="Comma 2 2 2 9 7" xfId="42441" xr:uid="{9E7D0124-BD7C-432E-8FFA-4901EAD4CAEE}"/>
    <cellStyle name="Comma 2 2 20" xfId="8054" xr:uid="{F2D9B21D-3606-41F5-95BC-6D7D97545F84}"/>
    <cellStyle name="Comma 2 2 20 2" xfId="18588" xr:uid="{613EDB63-564F-45B0-922E-4AFB49E16AF2}"/>
    <cellStyle name="Comma 2 2 20 2 2" xfId="39610" xr:uid="{2CBE7679-3D96-4E9B-A73B-3ED8F3737798}"/>
    <cellStyle name="Comma 2 2 20 2 3" xfId="60634" xr:uid="{5A5D6082-4004-4E8A-B900-74909A9041CF}"/>
    <cellStyle name="Comma 2 2 20 3" xfId="29100" xr:uid="{4BC13C33-72CD-49BE-99C7-9FF18F80C532}"/>
    <cellStyle name="Comma 2 2 20 4" xfId="50124" xr:uid="{0917A3D3-0614-447B-9065-2DD6217FE87D}"/>
    <cellStyle name="Comma 2 2 21" xfId="10695" xr:uid="{0D441489-0A49-476A-B9EE-153A13682479}"/>
    <cellStyle name="Comma 2 2 21 2" xfId="31729" xr:uid="{D7A6A62A-6938-417D-8C97-62DF78A77011}"/>
    <cellStyle name="Comma 2 2 21 3" xfId="52753" xr:uid="{2486E254-2642-4E2B-BF79-1F2778A997BB}"/>
    <cellStyle name="Comma 2 2 22" xfId="21217" xr:uid="{1A9876C0-D7C9-4DFA-B444-FC763965BA15}"/>
    <cellStyle name="Comma 2 2 23" xfId="42242" xr:uid="{C1AEAE85-B9B6-46C9-BF49-E0FC8697FF35}"/>
    <cellStyle name="Comma 2 2 24" xfId="63312" xr:uid="{40CE6FC8-2C8B-40D3-960C-2F6ECEDBF88C}"/>
    <cellStyle name="Comma 2 2 3" xfId="115" xr:uid="{EF95E434-D312-472C-BDFC-25954FF8808E}"/>
    <cellStyle name="Comma 2 2 3 10" xfId="322" xr:uid="{3AAD477E-260A-456A-8DBF-7A05E002AA36}"/>
    <cellStyle name="Comma 2 2 3 10 2" xfId="3000" xr:uid="{724E619B-FB19-4E00-BD81-96FDC99F0A9C}"/>
    <cellStyle name="Comma 2 2 3 10 2 2" xfId="13534" xr:uid="{6D0EB8B1-AA98-407D-8446-472400CB81F5}"/>
    <cellStyle name="Comma 2 2 3 10 2 2 2" xfId="34556" xr:uid="{01391B91-8CC1-45D8-BDDB-983AE697D1E3}"/>
    <cellStyle name="Comma 2 2 3 10 2 2 3" xfId="55580" xr:uid="{66256AC2-2D21-4472-8696-0143AEA0F9C9}"/>
    <cellStyle name="Comma 2 2 3 10 2 3" xfId="24046" xr:uid="{20C4B408-6B85-452D-A46D-7225CF21BD72}"/>
    <cellStyle name="Comma 2 2 3 10 2 4" xfId="45070" xr:uid="{78D9CF8D-170F-4862-9906-E60935E9D4A5}"/>
    <cellStyle name="Comma 2 2 3 10 3" xfId="5628" xr:uid="{F8C80470-2899-4DC5-8570-A0405CD95FA2}"/>
    <cellStyle name="Comma 2 2 3 10 3 2" xfId="16162" xr:uid="{1F5DF2CC-EA8A-4619-B29C-CB10C9F2A17D}"/>
    <cellStyle name="Comma 2 2 3 10 3 2 2" xfId="37184" xr:uid="{4284492A-6A25-4050-AECC-C5356A79F090}"/>
    <cellStyle name="Comma 2 2 3 10 3 2 3" xfId="58208" xr:uid="{133CA651-C9F3-471C-8F54-9511C1EA7F77}"/>
    <cellStyle name="Comma 2 2 3 10 3 3" xfId="26674" xr:uid="{1DCA9744-93B9-489C-AD01-CC87FA31777D}"/>
    <cellStyle name="Comma 2 2 3 10 3 4" xfId="47698" xr:uid="{8FB5FAAF-58AA-4165-B840-C357C98AE5A1}"/>
    <cellStyle name="Comma 2 2 3 10 4" xfId="8255" xr:uid="{29CA7DB2-6B05-4E72-9A57-0FE709A0D930}"/>
    <cellStyle name="Comma 2 2 3 10 4 2" xfId="18789" xr:uid="{43A2AC88-52A7-4880-A3B9-113D8BEB60A3}"/>
    <cellStyle name="Comma 2 2 3 10 4 2 2" xfId="39811" xr:uid="{326CBEA6-090E-4E0D-A086-7BDF56AF8F97}"/>
    <cellStyle name="Comma 2 2 3 10 4 2 3" xfId="60835" xr:uid="{843A1AA8-4300-44C9-855C-4EDB70A8C2E3}"/>
    <cellStyle name="Comma 2 2 3 10 4 3" xfId="29301" xr:uid="{A075B3E3-E324-482A-9812-45C5BCF866C1}"/>
    <cellStyle name="Comma 2 2 3 10 4 4" xfId="50325" xr:uid="{E843A0F9-567B-4EF0-ADD4-D92D2ECDD5EA}"/>
    <cellStyle name="Comma 2 2 3 10 5" xfId="10907" xr:uid="{7E890021-CA73-4717-81BB-40FE3514C7BB}"/>
    <cellStyle name="Comma 2 2 3 10 5 2" xfId="31929" xr:uid="{CC3D9503-6105-4CCC-B855-DA9C51A41045}"/>
    <cellStyle name="Comma 2 2 3 10 5 3" xfId="52953" xr:uid="{B924DEF5-74F6-4709-955A-C787DF7AAFAA}"/>
    <cellStyle name="Comma 2 2 3 10 6" xfId="21418" xr:uid="{DCB4EDF0-149E-4272-BE48-1A1FD7C1E54A}"/>
    <cellStyle name="Comma 2 2 3 10 7" xfId="42443" xr:uid="{6CA5322C-317C-4B67-ADAC-CD273A187501}"/>
    <cellStyle name="Comma 2 2 3 11" xfId="2633" xr:uid="{99C66F2D-D770-40EF-A8C6-EE0DE2869EAB}"/>
    <cellStyle name="Comma 2 2 3 11 2" xfId="5271" xr:uid="{9874EB60-D91B-4FF5-B301-4EF1795FBB92}"/>
    <cellStyle name="Comma 2 2 3 11 2 2" xfId="15805" xr:uid="{D787CD18-C987-4F68-95B6-20B1F65CDD14}"/>
    <cellStyle name="Comma 2 2 3 11 2 2 2" xfId="36827" xr:uid="{841DE786-FC89-4421-8A7F-F080B3018019}"/>
    <cellStyle name="Comma 2 2 3 11 2 2 3" xfId="57851" xr:uid="{29A7DE75-D048-430D-8EE7-3F1CE11E0669}"/>
    <cellStyle name="Comma 2 2 3 11 2 3" xfId="26317" xr:uid="{00F9A69A-4429-48A2-A955-463639D09F58}"/>
    <cellStyle name="Comma 2 2 3 11 2 4" xfId="47341" xr:uid="{2BBC3744-8626-40F4-899B-EFFBF60729C6}"/>
    <cellStyle name="Comma 2 2 3 11 3" xfId="7899" xr:uid="{AE1E0AD3-33D0-4756-886B-BE6DB6D892B4}"/>
    <cellStyle name="Comma 2 2 3 11 3 2" xfId="18433" xr:uid="{EA756063-F720-4DCA-98CD-D3E97D04D4AE}"/>
    <cellStyle name="Comma 2 2 3 11 3 2 2" xfId="39455" xr:uid="{EA3E53E2-EA9A-4B67-8CBA-3F12F605430C}"/>
    <cellStyle name="Comma 2 2 3 11 3 2 3" xfId="60479" xr:uid="{04187790-931F-467E-B111-6386970EB4CD}"/>
    <cellStyle name="Comma 2 2 3 11 3 3" xfId="28945" xr:uid="{9744890C-AEE5-4D7E-BF2D-FCB692F708A8}"/>
    <cellStyle name="Comma 2 2 3 11 3 4" xfId="49969" xr:uid="{A1184B4C-F016-4C81-8C98-956DCE354676}"/>
    <cellStyle name="Comma 2 2 3 11 4" xfId="10526" xr:uid="{A5E81662-09A3-4449-B01A-697EEF024CE9}"/>
    <cellStyle name="Comma 2 2 3 11 4 2" xfId="21060" xr:uid="{17FE4CDF-63B5-4CF8-BEB8-F8D51E280A64}"/>
    <cellStyle name="Comma 2 2 3 11 4 2 2" xfId="42082" xr:uid="{FB41AFBC-E655-491F-900D-E38B4D06B3AC}"/>
    <cellStyle name="Comma 2 2 3 11 4 2 3" xfId="63106" xr:uid="{64216AB4-2B3A-486D-BDCD-7E6A175AF3A5}"/>
    <cellStyle name="Comma 2 2 3 11 4 3" xfId="31572" xr:uid="{54BF3EB3-A832-4E57-8AE3-7994CAF2B5FD}"/>
    <cellStyle name="Comma 2 2 3 11 4 4" xfId="52596" xr:uid="{9BFEB167-D854-43F2-A453-8AA4444E3D6F}"/>
    <cellStyle name="Comma 2 2 3 11 5" xfId="13178" xr:uid="{DE8FA01C-22B9-4E0C-8070-AE5AF4ECF495}"/>
    <cellStyle name="Comma 2 2 3 11 5 2" xfId="34200" xr:uid="{59E9E9FA-2920-408E-90AA-5A2C3AD233A8}"/>
    <cellStyle name="Comma 2 2 3 11 5 3" xfId="55224" xr:uid="{A81B5587-8A53-4921-8518-7292D9C5202F}"/>
    <cellStyle name="Comma 2 2 3 11 6" xfId="23689" xr:uid="{157E9969-F9DF-44AD-93F5-A56C445B4014}"/>
    <cellStyle name="Comma 2 2 3 11 7" xfId="44714" xr:uid="{ED3893EE-AB8E-4A9E-993D-ADCD3C7FF647}"/>
    <cellStyle name="Comma 2 2 3 12" xfId="2693" xr:uid="{C39ED6BC-587C-43DE-9651-7C718EAD44AF}"/>
    <cellStyle name="Comma 2 2 3 12 2" xfId="5325" xr:uid="{BC4FBA7F-B0C5-4372-B163-5C41EE928FEC}"/>
    <cellStyle name="Comma 2 2 3 12 2 2" xfId="15859" xr:uid="{EFD09D55-3CDA-406B-AE83-397BFD8A201C}"/>
    <cellStyle name="Comma 2 2 3 12 2 2 2" xfId="36881" xr:uid="{CFB5464F-D2F1-49CC-9A14-EDE47CDB4C27}"/>
    <cellStyle name="Comma 2 2 3 12 2 2 3" xfId="57905" xr:uid="{B5C708D1-8AC4-4A34-AAB9-5090DC7A152B}"/>
    <cellStyle name="Comma 2 2 3 12 2 3" xfId="26371" xr:uid="{3AB9410E-381F-4913-A524-786ED727C2EB}"/>
    <cellStyle name="Comma 2 2 3 12 2 4" xfId="47395" xr:uid="{E8A68A70-584B-491F-ABFE-E928868CCF86}"/>
    <cellStyle name="Comma 2 2 3 12 3" xfId="7953" xr:uid="{1D33912E-51C2-4FEE-AF17-674464A6CEBE}"/>
    <cellStyle name="Comma 2 2 3 12 3 2" xfId="18487" xr:uid="{000E5AD8-41C6-4D2C-8387-F2BA2FEB6EB6}"/>
    <cellStyle name="Comma 2 2 3 12 3 2 2" xfId="39509" xr:uid="{8C37F0FF-314A-4E43-9A01-9A676E7E1291}"/>
    <cellStyle name="Comma 2 2 3 12 3 2 3" xfId="60533" xr:uid="{C631B5B3-C1CD-49D0-A52A-3B4D6C7D54AC}"/>
    <cellStyle name="Comma 2 2 3 12 3 3" xfId="28999" xr:uid="{8ED61199-1B27-4A06-8EF3-C7639F2A5ABA}"/>
    <cellStyle name="Comma 2 2 3 12 3 4" xfId="50023" xr:uid="{2D88641E-5658-4F6D-B3DF-FB9B3DDDBEF4}"/>
    <cellStyle name="Comma 2 2 3 12 4" xfId="10580" xr:uid="{74B0353C-0A32-47B4-9467-856F6F1E1DF5}"/>
    <cellStyle name="Comma 2 2 3 12 4 2" xfId="21114" xr:uid="{47909CF9-9133-4B0F-93BE-F4F0FF321F15}"/>
    <cellStyle name="Comma 2 2 3 12 4 2 2" xfId="42136" xr:uid="{46088D9E-3FF3-4B0D-95AA-683ABCBA55FF}"/>
    <cellStyle name="Comma 2 2 3 12 4 2 3" xfId="63160" xr:uid="{CA88ED33-4F41-4917-AE0A-E77AE3615044}"/>
    <cellStyle name="Comma 2 2 3 12 4 3" xfId="31626" xr:uid="{93A81854-086D-448A-9B51-93339001C2CD}"/>
    <cellStyle name="Comma 2 2 3 12 4 4" xfId="52650" xr:uid="{0E91843E-F36E-4BE5-960C-E7909D32A878}"/>
    <cellStyle name="Comma 2 2 3 12 5" xfId="13232" xr:uid="{76EAEE4D-D27B-4913-9EE1-DD2B01038ED9}"/>
    <cellStyle name="Comma 2 2 3 12 5 2" xfId="34254" xr:uid="{53D68F09-FCCD-45B3-9F05-93D27B5076F9}"/>
    <cellStyle name="Comma 2 2 3 12 5 3" xfId="55278" xr:uid="{241FB95C-1666-4CD6-B885-865255F2CDBF}"/>
    <cellStyle name="Comma 2 2 3 12 6" xfId="23743" xr:uid="{FD370F39-B7CA-4827-9631-81A697EB7F83}"/>
    <cellStyle name="Comma 2 2 3 12 7" xfId="44768" xr:uid="{94DFCD16-B8EA-43F9-8F3A-D01FC146BD16}"/>
    <cellStyle name="Comma 2 2 3 13" xfId="321" xr:uid="{5541C5F8-0DDA-4DBC-90F2-E70D7A5473A7}"/>
    <cellStyle name="Comma 2 2 3 13 2" xfId="2999" xr:uid="{621DF469-5CD6-4570-A1B0-7D46A8ED601C}"/>
    <cellStyle name="Comma 2 2 3 13 2 2" xfId="13533" xr:uid="{676EF27C-8EAB-409B-B21C-4965ACDBFBF3}"/>
    <cellStyle name="Comma 2 2 3 13 2 2 2" xfId="34555" xr:uid="{125DB310-5CCF-4A34-B35C-F6DA677667DA}"/>
    <cellStyle name="Comma 2 2 3 13 2 2 3" xfId="55579" xr:uid="{BCBF373E-E8D5-4680-BA6F-A962689069E6}"/>
    <cellStyle name="Comma 2 2 3 13 2 3" xfId="24045" xr:uid="{E015B995-A176-4A8A-AE5F-78C2C14B3BE2}"/>
    <cellStyle name="Comma 2 2 3 13 2 4" xfId="45069" xr:uid="{6F139C15-E6EF-42AE-B56F-BAB9A2E896B9}"/>
    <cellStyle name="Comma 2 2 3 13 3" xfId="5627" xr:uid="{D783ECE7-0C22-4EC6-80D5-C352CAC8B5D0}"/>
    <cellStyle name="Comma 2 2 3 13 3 2" xfId="16161" xr:uid="{C981BE17-BCBE-4340-BE2B-0FE80DFCD8EF}"/>
    <cellStyle name="Comma 2 2 3 13 3 2 2" xfId="37183" xr:uid="{F8EDE095-082E-488A-8444-E90D012E60BB}"/>
    <cellStyle name="Comma 2 2 3 13 3 2 3" xfId="58207" xr:uid="{02FA203E-2537-4ACE-A0EC-4C2E61BC8FB6}"/>
    <cellStyle name="Comma 2 2 3 13 3 3" xfId="26673" xr:uid="{0937A27F-0428-4E13-B85D-8E573B28A0AE}"/>
    <cellStyle name="Comma 2 2 3 13 3 4" xfId="47697" xr:uid="{62E6B324-4576-4ECD-AA42-0FFA407CE57A}"/>
    <cellStyle name="Comma 2 2 3 13 4" xfId="8254" xr:uid="{784F4E5B-75BA-444E-A770-601A0D8BF41D}"/>
    <cellStyle name="Comma 2 2 3 13 4 2" xfId="18788" xr:uid="{E8AA0CF7-38F7-4A2E-8FFA-C960AE6A1105}"/>
    <cellStyle name="Comma 2 2 3 13 4 2 2" xfId="39810" xr:uid="{F6FA8090-2D81-43FA-B21D-FE4061FF900C}"/>
    <cellStyle name="Comma 2 2 3 13 4 2 3" xfId="60834" xr:uid="{047F1B46-08CF-4981-B79A-D0141D90A5EF}"/>
    <cellStyle name="Comma 2 2 3 13 4 3" xfId="29300" xr:uid="{37D240CD-02E8-4413-8D75-731D42283EDD}"/>
    <cellStyle name="Comma 2 2 3 13 4 4" xfId="50324" xr:uid="{30749B79-FA5E-4CFB-A7D2-C226F8FF80A2}"/>
    <cellStyle name="Comma 2 2 3 13 5" xfId="10906" xr:uid="{FAB7C9AA-1E32-4D74-944C-65E478616682}"/>
    <cellStyle name="Comma 2 2 3 13 5 2" xfId="31928" xr:uid="{48B90E26-D33F-45A9-B4AD-78E7CD1870DD}"/>
    <cellStyle name="Comma 2 2 3 13 5 3" xfId="52952" xr:uid="{F9FD936E-DF19-4F15-849C-D682A3018058}"/>
    <cellStyle name="Comma 2 2 3 13 6" xfId="21417" xr:uid="{7DEC25DB-7CE4-4DE5-8168-07CD4BA29A7A}"/>
    <cellStyle name="Comma 2 2 3 13 7" xfId="42442" xr:uid="{27675A4F-362E-4E4B-98E7-D229257D4FA9}"/>
    <cellStyle name="Comma 2 2 3 14" xfId="2806" xr:uid="{78AABA02-3905-4BFC-B902-1B711ABA9152}"/>
    <cellStyle name="Comma 2 2 3 14 2" xfId="13340" xr:uid="{9F66FE71-8397-410C-BD8C-514527772ABE}"/>
    <cellStyle name="Comma 2 2 3 14 2 2" xfId="34362" xr:uid="{D722C46A-F5C9-4DDC-BFDD-F316018A98E7}"/>
    <cellStyle name="Comma 2 2 3 14 2 3" xfId="55386" xr:uid="{5629CB4D-972B-4DCB-912B-A93EFF3B5282}"/>
    <cellStyle name="Comma 2 2 3 14 3" xfId="23852" xr:uid="{D0AFABEB-163D-4E4B-9056-AAB5DF11914A}"/>
    <cellStyle name="Comma 2 2 3 14 4" xfId="44876" xr:uid="{6AC48A9D-E4E6-49D1-94B1-9A42FB4FF41E}"/>
    <cellStyle name="Comma 2 2 3 15" xfId="5434" xr:uid="{358F45A5-341A-4081-B626-C04804E8DC93}"/>
    <cellStyle name="Comma 2 2 3 15 2" xfId="15968" xr:uid="{D7AA149B-BB6B-47B8-B18B-021E6397487E}"/>
    <cellStyle name="Comma 2 2 3 15 2 2" xfId="36990" xr:uid="{BB2D9AB8-2BC6-4E08-A321-61059E44BB2D}"/>
    <cellStyle name="Comma 2 2 3 15 2 3" xfId="58014" xr:uid="{CD1CF066-6ACD-4503-A14E-81D214C0052E}"/>
    <cellStyle name="Comma 2 2 3 15 3" xfId="26480" xr:uid="{54EE8773-71AC-4548-8321-2C31D58A420B}"/>
    <cellStyle name="Comma 2 2 3 15 4" xfId="47504" xr:uid="{FF41AB33-F107-49C4-B372-787C7A70AD04}"/>
    <cellStyle name="Comma 2 2 3 16" xfId="8061" xr:uid="{6A78811C-9AAD-4E39-B1BA-E3042B514953}"/>
    <cellStyle name="Comma 2 2 3 16 2" xfId="18595" xr:uid="{D4002D03-FB6E-497D-A612-7F36FEE70B47}"/>
    <cellStyle name="Comma 2 2 3 16 2 2" xfId="39617" xr:uid="{3CD2C3CD-5C20-4677-AF83-819A5B0BA90D}"/>
    <cellStyle name="Comma 2 2 3 16 2 3" xfId="60641" xr:uid="{5E1EF3C3-F6CA-479E-89FC-87C516219F7E}"/>
    <cellStyle name="Comma 2 2 3 16 3" xfId="29107" xr:uid="{BAFB5135-D595-4533-A14D-95D869923EAA}"/>
    <cellStyle name="Comma 2 2 3 16 4" xfId="50131" xr:uid="{D1C4C6C6-38BF-4366-96F0-88E7280D4E3D}"/>
    <cellStyle name="Comma 2 2 3 17" xfId="10714" xr:uid="{5EB51F3F-BF13-46C3-88FC-F2539A2699BD}"/>
    <cellStyle name="Comma 2 2 3 17 2" xfId="31736" xr:uid="{C45163D2-E364-4D37-9BDA-257012805CD0}"/>
    <cellStyle name="Comma 2 2 3 17 3" xfId="52760" xr:uid="{7D72110D-2735-48F1-82E0-438AB7EF9B43}"/>
    <cellStyle name="Comma 2 2 3 18" xfId="21224" xr:uid="{B0DD2C4E-2254-49F6-A59F-F01AED61EB4F}"/>
    <cellStyle name="Comma 2 2 3 19" xfId="42249" xr:uid="{4F43D8C2-F96F-4E5A-AC79-4B133D7BC9C6}"/>
    <cellStyle name="Comma 2 2 3 2" xfId="128" xr:uid="{1146B2A3-8628-4DBD-91E4-46D47A3F45FB}"/>
    <cellStyle name="Comma 2 2 3 2 10" xfId="2646" xr:uid="{09CA59AD-A8EF-46B3-A139-87F2A2EBF688}"/>
    <cellStyle name="Comma 2 2 3 2 10 2" xfId="5284" xr:uid="{D6ED122D-ABA1-4307-BF04-CDF4F53AFB8B}"/>
    <cellStyle name="Comma 2 2 3 2 10 2 2" xfId="15818" xr:uid="{5841EA65-F51B-4931-B5E7-DB7680A84DC2}"/>
    <cellStyle name="Comma 2 2 3 2 10 2 2 2" xfId="36840" xr:uid="{001E730D-2A35-4F73-A5CB-D266B328BFEF}"/>
    <cellStyle name="Comma 2 2 3 2 10 2 2 3" xfId="57864" xr:uid="{1E13F528-4F1B-418E-808E-EE27BDE1CB24}"/>
    <cellStyle name="Comma 2 2 3 2 10 2 3" xfId="26330" xr:uid="{5B5A994D-F63F-4CED-B632-1AD2541E7B1C}"/>
    <cellStyle name="Comma 2 2 3 2 10 2 4" xfId="47354" xr:uid="{8F4DB177-DF6B-4B97-A875-A5851FA04D3E}"/>
    <cellStyle name="Comma 2 2 3 2 10 3" xfId="7912" xr:uid="{1E18196C-02B9-4C4F-94C2-2087C05CE50C}"/>
    <cellStyle name="Comma 2 2 3 2 10 3 2" xfId="18446" xr:uid="{2AD909A7-E72D-4029-8898-3D7A012BAFE8}"/>
    <cellStyle name="Comma 2 2 3 2 10 3 2 2" xfId="39468" xr:uid="{78769CDB-A87A-4C88-9FA2-FFB416EFB14B}"/>
    <cellStyle name="Comma 2 2 3 2 10 3 2 3" xfId="60492" xr:uid="{15C4D49A-8260-47CB-8C40-564C09B2C045}"/>
    <cellStyle name="Comma 2 2 3 2 10 3 3" xfId="28958" xr:uid="{9197175E-F71E-4628-8524-C56B2E85752A}"/>
    <cellStyle name="Comma 2 2 3 2 10 3 4" xfId="49982" xr:uid="{8FFF1107-5A38-4A75-BD1B-F692A96BA564}"/>
    <cellStyle name="Comma 2 2 3 2 10 4" xfId="10539" xr:uid="{19B5B0D4-C836-4947-BDF2-43FEF96EAAF2}"/>
    <cellStyle name="Comma 2 2 3 2 10 4 2" xfId="21073" xr:uid="{42ED7707-5561-459D-90BB-0D33C1219891}"/>
    <cellStyle name="Comma 2 2 3 2 10 4 2 2" xfId="42095" xr:uid="{F759A1B8-C558-40AB-A961-0F1AE9465A2D}"/>
    <cellStyle name="Comma 2 2 3 2 10 4 2 3" xfId="63119" xr:uid="{F45F17D6-0B00-42BE-BF59-3BC676403BBC}"/>
    <cellStyle name="Comma 2 2 3 2 10 4 3" xfId="31585" xr:uid="{223F80F8-6194-4C17-A653-D42275D9F6A8}"/>
    <cellStyle name="Comma 2 2 3 2 10 4 4" xfId="52609" xr:uid="{B0C84C24-A969-4831-BD11-49CE75A2A80C}"/>
    <cellStyle name="Comma 2 2 3 2 10 5" xfId="13191" xr:uid="{23F92478-ED46-4B87-863D-072E8407D55E}"/>
    <cellStyle name="Comma 2 2 3 2 10 5 2" xfId="34213" xr:uid="{C71AC64F-7326-4E59-9750-661BD7F20608}"/>
    <cellStyle name="Comma 2 2 3 2 10 5 3" xfId="55237" xr:uid="{1E1A7C4D-856D-4C3C-9051-17CB6BD29A9A}"/>
    <cellStyle name="Comma 2 2 3 2 10 6" xfId="23702" xr:uid="{36DACA24-FE48-465D-B231-1EBA047167AA}"/>
    <cellStyle name="Comma 2 2 3 2 10 7" xfId="44727" xr:uid="{AA1BA0BB-FFC7-4388-A7D2-F83618413E4A}"/>
    <cellStyle name="Comma 2 2 3 2 11" xfId="2706" xr:uid="{1B5589DC-E3C5-4268-B323-413F911B353A}"/>
    <cellStyle name="Comma 2 2 3 2 11 2" xfId="5338" xr:uid="{C5D2BA73-4B04-44BC-AAF8-DF43A68C928E}"/>
    <cellStyle name="Comma 2 2 3 2 11 2 2" xfId="15872" xr:uid="{0D96D4AA-245F-4245-BF65-1A77DAA57B66}"/>
    <cellStyle name="Comma 2 2 3 2 11 2 2 2" xfId="36894" xr:uid="{98201A2C-4D40-4351-A94C-A26C94B29E2A}"/>
    <cellStyle name="Comma 2 2 3 2 11 2 2 3" xfId="57918" xr:uid="{29A6E0B2-81B9-4CE1-B748-BB241CA11B19}"/>
    <cellStyle name="Comma 2 2 3 2 11 2 3" xfId="26384" xr:uid="{71E064E8-4802-4531-B508-0EDDA3042490}"/>
    <cellStyle name="Comma 2 2 3 2 11 2 4" xfId="47408" xr:uid="{57551E7E-C3CF-4689-ACBF-D832FD6D4C2C}"/>
    <cellStyle name="Comma 2 2 3 2 11 3" xfId="7966" xr:uid="{C11F0270-1E97-469B-A6AC-FA4500F6B02B}"/>
    <cellStyle name="Comma 2 2 3 2 11 3 2" xfId="18500" xr:uid="{E7BD7F71-6AD2-4ADF-935C-D01DF8C18DD1}"/>
    <cellStyle name="Comma 2 2 3 2 11 3 2 2" xfId="39522" xr:uid="{44FBE8BA-547F-4DC0-B78C-088F1C57B30F}"/>
    <cellStyle name="Comma 2 2 3 2 11 3 2 3" xfId="60546" xr:uid="{0B0CE966-5BB8-4EFB-9F92-7F55A6121FFB}"/>
    <cellStyle name="Comma 2 2 3 2 11 3 3" xfId="29012" xr:uid="{D66ED7A3-BF43-4265-BA38-4EED54C3FDCD}"/>
    <cellStyle name="Comma 2 2 3 2 11 3 4" xfId="50036" xr:uid="{3051D5E3-CC9F-4E6E-AEB9-A8EF3FD92142}"/>
    <cellStyle name="Comma 2 2 3 2 11 4" xfId="10593" xr:uid="{BE58403A-B6C3-4248-A6B5-E744682BAFCA}"/>
    <cellStyle name="Comma 2 2 3 2 11 4 2" xfId="21127" xr:uid="{E7CAD36C-9BC9-4CE1-B77F-2CB20D43B527}"/>
    <cellStyle name="Comma 2 2 3 2 11 4 2 2" xfId="42149" xr:uid="{DCC2A753-D9C0-4FEB-8CDD-848BF299AAE8}"/>
    <cellStyle name="Comma 2 2 3 2 11 4 2 3" xfId="63173" xr:uid="{8924399D-C426-4865-90CE-E5E3B54E1BDE}"/>
    <cellStyle name="Comma 2 2 3 2 11 4 3" xfId="31639" xr:uid="{EA2C9A11-7142-4FB7-A36C-2E0C11DDB0E1}"/>
    <cellStyle name="Comma 2 2 3 2 11 4 4" xfId="52663" xr:uid="{E3B73083-616D-486F-8B7A-2275521C2F16}"/>
    <cellStyle name="Comma 2 2 3 2 11 5" xfId="13245" xr:uid="{59A3D5E1-1E70-47B8-83EB-BCEB5EF245E6}"/>
    <cellStyle name="Comma 2 2 3 2 11 5 2" xfId="34267" xr:uid="{5D82B21F-9204-4AC5-8957-B403A53F3219}"/>
    <cellStyle name="Comma 2 2 3 2 11 5 3" xfId="55291" xr:uid="{D10A3A64-5D7D-4956-B530-AA71077FD09D}"/>
    <cellStyle name="Comma 2 2 3 2 11 6" xfId="23756" xr:uid="{A2EE0588-833E-40B2-B02F-58446ED1005E}"/>
    <cellStyle name="Comma 2 2 3 2 11 7" xfId="44781" xr:uid="{7A96D04A-2ECB-4998-A62D-A285294A4858}"/>
    <cellStyle name="Comma 2 2 3 2 12" xfId="323" xr:uid="{70D99885-7E31-456A-807B-82C7A6DDB4A0}"/>
    <cellStyle name="Comma 2 2 3 2 12 2" xfId="3001" xr:uid="{A0045564-2956-4C22-A606-385341CBCFA6}"/>
    <cellStyle name="Comma 2 2 3 2 12 2 2" xfId="13535" xr:uid="{EB698B92-737F-4ACF-8262-09171B7AEE21}"/>
    <cellStyle name="Comma 2 2 3 2 12 2 2 2" xfId="34557" xr:uid="{7D0D14F6-AB10-4326-8F91-A55FBD863929}"/>
    <cellStyle name="Comma 2 2 3 2 12 2 2 3" xfId="55581" xr:uid="{CCC66B98-A194-463D-ABF4-07628F7C9C7D}"/>
    <cellStyle name="Comma 2 2 3 2 12 2 3" xfId="24047" xr:uid="{B8B21347-2457-40BC-8373-A95EC9D5B0F4}"/>
    <cellStyle name="Comma 2 2 3 2 12 2 4" xfId="45071" xr:uid="{2D42B633-9C1E-48F1-B2C4-35E4CEB5C9D8}"/>
    <cellStyle name="Comma 2 2 3 2 12 3" xfId="5629" xr:uid="{CBC2E191-D0CD-46CE-B08B-4739A846E77D}"/>
    <cellStyle name="Comma 2 2 3 2 12 3 2" xfId="16163" xr:uid="{A5C4BD65-26A8-4B60-9041-1ACEB401E4CF}"/>
    <cellStyle name="Comma 2 2 3 2 12 3 2 2" xfId="37185" xr:uid="{27F05301-96F4-4FE3-994E-DCAE707E7DAB}"/>
    <cellStyle name="Comma 2 2 3 2 12 3 2 3" xfId="58209" xr:uid="{606DC130-7423-4414-8053-42C29F508E05}"/>
    <cellStyle name="Comma 2 2 3 2 12 3 3" xfId="26675" xr:uid="{9DBCEACA-B7A7-480D-A1DC-87B5153C5C79}"/>
    <cellStyle name="Comma 2 2 3 2 12 3 4" xfId="47699" xr:uid="{36F6CECA-555F-4F18-8E5D-96382B0CF24E}"/>
    <cellStyle name="Comma 2 2 3 2 12 4" xfId="8256" xr:uid="{19C98864-AB59-423B-A3E2-C7453D871E68}"/>
    <cellStyle name="Comma 2 2 3 2 12 4 2" xfId="18790" xr:uid="{44B1C59D-7C3B-4190-B533-EB252DE948B2}"/>
    <cellStyle name="Comma 2 2 3 2 12 4 2 2" xfId="39812" xr:uid="{E0F8FC5E-84B9-492D-9CFB-E04954005D12}"/>
    <cellStyle name="Comma 2 2 3 2 12 4 2 3" xfId="60836" xr:uid="{609B64BB-187D-43E2-AD6B-D8ECFA372720}"/>
    <cellStyle name="Comma 2 2 3 2 12 4 3" xfId="29302" xr:uid="{C64C4FBE-5D32-4EFB-894C-D197C3B2A25C}"/>
    <cellStyle name="Comma 2 2 3 2 12 4 4" xfId="50326" xr:uid="{682D3361-B628-41BE-B535-87E8C76B17FB}"/>
    <cellStyle name="Comma 2 2 3 2 12 5" xfId="10908" xr:uid="{0517AB73-7E9A-45E7-A218-2D2DD43EED86}"/>
    <cellStyle name="Comma 2 2 3 2 12 5 2" xfId="31930" xr:uid="{97B7C1CF-3B6B-4EE0-96F0-34158BEE01CB}"/>
    <cellStyle name="Comma 2 2 3 2 12 5 3" xfId="52954" xr:uid="{E0E7AF22-DB86-4298-9A38-8A2D1ED66653}"/>
    <cellStyle name="Comma 2 2 3 2 12 6" xfId="21419" xr:uid="{F8AA8E55-B1CD-4E59-B0AD-9B9EC3DA5F86}"/>
    <cellStyle name="Comma 2 2 3 2 12 7" xfId="42444" xr:uid="{AFF3136B-866B-41C6-B182-A235368E1F23}"/>
    <cellStyle name="Comma 2 2 3 2 13" xfId="2819" xr:uid="{7F431358-A9EA-485F-A8DB-20D25B3730D2}"/>
    <cellStyle name="Comma 2 2 3 2 13 2" xfId="13353" xr:uid="{7BEECDE9-A846-49F8-B686-CA57CB453AA4}"/>
    <cellStyle name="Comma 2 2 3 2 13 2 2" xfId="34375" xr:uid="{1AE1EBAF-9745-421D-88C6-5E7BF4E53EE0}"/>
    <cellStyle name="Comma 2 2 3 2 13 2 3" xfId="55399" xr:uid="{0B6408CF-82A5-4B75-A7D3-BD70DB929EA4}"/>
    <cellStyle name="Comma 2 2 3 2 13 3" xfId="23865" xr:uid="{4B0EC91C-654F-491E-BB30-52C2DD96CAAC}"/>
    <cellStyle name="Comma 2 2 3 2 13 4" xfId="44889" xr:uid="{E2BE6A37-1B93-4213-84AB-EC6A615C73D2}"/>
    <cellStyle name="Comma 2 2 3 2 14" xfId="5447" xr:uid="{21A15902-ED5D-475A-9DDD-BC367E991F8C}"/>
    <cellStyle name="Comma 2 2 3 2 14 2" xfId="15981" xr:uid="{E7B2A14F-5EA8-4959-9D19-A77523B716F6}"/>
    <cellStyle name="Comma 2 2 3 2 14 2 2" xfId="37003" xr:uid="{D10AF646-1382-43CC-8C94-547BB2C3A7BE}"/>
    <cellStyle name="Comma 2 2 3 2 14 2 3" xfId="58027" xr:uid="{A6CF72CD-F6D2-46A2-8A96-B8C6187B8AD3}"/>
    <cellStyle name="Comma 2 2 3 2 14 3" xfId="26493" xr:uid="{BF55F4B4-6D42-4582-899C-D3320866DBB5}"/>
    <cellStyle name="Comma 2 2 3 2 14 4" xfId="47517" xr:uid="{5AC31ABA-D21E-46F0-AAE7-F3593D98129E}"/>
    <cellStyle name="Comma 2 2 3 2 15" xfId="8074" xr:uid="{D251879B-CF34-41FE-A153-A5B8DECC29EF}"/>
    <cellStyle name="Comma 2 2 3 2 15 2" xfId="18608" xr:uid="{F0ED338B-5311-44B9-A80A-66813E587008}"/>
    <cellStyle name="Comma 2 2 3 2 15 2 2" xfId="39630" xr:uid="{43F9AB50-587C-4910-99B4-7FDF0350A7FD}"/>
    <cellStyle name="Comma 2 2 3 2 15 2 3" xfId="60654" xr:uid="{4B0CBC42-A296-47B6-845F-BBB2983CFD8B}"/>
    <cellStyle name="Comma 2 2 3 2 15 3" xfId="29120" xr:uid="{7F0047B6-7117-4756-B83F-130646915BF4}"/>
    <cellStyle name="Comma 2 2 3 2 15 4" xfId="50144" xr:uid="{C188580F-F8CF-4C7C-A48F-63FC3AEBC8E8}"/>
    <cellStyle name="Comma 2 2 3 2 16" xfId="10727" xr:uid="{0194BB6B-921B-460B-AF6F-D38C15C5DFC9}"/>
    <cellStyle name="Comma 2 2 3 2 16 2" xfId="31749" xr:uid="{7668DDF4-7A40-470B-B3BE-E79779D85C98}"/>
    <cellStyle name="Comma 2 2 3 2 16 3" xfId="52773" xr:uid="{F8FDE242-89AC-4CAB-B739-53A0BFCB3745}"/>
    <cellStyle name="Comma 2 2 3 2 17" xfId="21237" xr:uid="{108A8E72-71DE-4A4E-A8FD-8E5C5BAD0E3B}"/>
    <cellStyle name="Comma 2 2 3 2 18" xfId="42262" xr:uid="{81C9D820-A2B4-42CC-85D5-53DC53C61E70}"/>
    <cellStyle name="Comma 2 2 3 2 2" xfId="157" xr:uid="{6000A388-A1C0-4792-8C8B-AE3469551C92}"/>
    <cellStyle name="Comma 2 2 3 2 2 10" xfId="8101" xr:uid="{44D0C44F-EAF2-48CE-B76C-084197977F81}"/>
    <cellStyle name="Comma 2 2 3 2 2 10 2" xfId="18635" xr:uid="{9064012F-F75D-4A2E-A7D3-D9648B9FAEC2}"/>
    <cellStyle name="Comma 2 2 3 2 2 10 2 2" xfId="39657" xr:uid="{4508810F-0B52-4581-A03D-39AA92D4DEDC}"/>
    <cellStyle name="Comma 2 2 3 2 2 10 2 3" xfId="60681" xr:uid="{F08FBE21-D12F-4A66-A8D8-82097C1A3079}"/>
    <cellStyle name="Comma 2 2 3 2 2 10 3" xfId="29147" xr:uid="{2A1BD04F-73CE-478C-BCF2-39E112D935A4}"/>
    <cellStyle name="Comma 2 2 3 2 2 10 4" xfId="50171" xr:uid="{2F869927-0BB6-4E76-A314-37DB0B95F939}"/>
    <cellStyle name="Comma 2 2 3 2 2 11" xfId="10753" xr:uid="{6FA8B1C0-486A-4E20-8E53-1C4BB9633B8C}"/>
    <cellStyle name="Comma 2 2 3 2 2 11 2" xfId="31775" xr:uid="{9E2F317B-0683-4190-B5AE-8A2E95DF636B}"/>
    <cellStyle name="Comma 2 2 3 2 2 11 3" xfId="52799" xr:uid="{6C9078CA-802A-4E49-91D1-EDEE7D3731C7}"/>
    <cellStyle name="Comma 2 2 3 2 2 12" xfId="21264" xr:uid="{649DB14B-8D9E-4C5B-8EC3-101962B1BEEA}"/>
    <cellStyle name="Comma 2 2 3 2 2 13" xfId="42289" xr:uid="{8CB73B2E-B471-4481-A51C-C5006092B43F}"/>
    <cellStyle name="Comma 2 2 3 2 2 2" xfId="211" xr:uid="{C55B49CE-CB20-4FE8-99EC-B49F84DBFEA8}"/>
    <cellStyle name="Comma 2 2 3 2 2 2 10" xfId="42343" xr:uid="{F72FD13A-5F78-4D6D-80E9-E3F1099B3396}"/>
    <cellStyle name="Comma 2 2 3 2 2 2 2" xfId="326" xr:uid="{EC09500F-5390-4AC8-B282-BE3BDE8CA1FD}"/>
    <cellStyle name="Comma 2 2 3 2 2 2 2 2" xfId="3004" xr:uid="{8BEB5833-3286-4E05-BBF0-88C180F1482D}"/>
    <cellStyle name="Comma 2 2 3 2 2 2 2 2 2" xfId="13538" xr:uid="{3576DCFA-AF42-4A1D-894E-C2739CF94149}"/>
    <cellStyle name="Comma 2 2 3 2 2 2 2 2 2 2" xfId="34560" xr:uid="{B02443AA-F99E-43DF-8BD6-15E65E9E9175}"/>
    <cellStyle name="Comma 2 2 3 2 2 2 2 2 2 3" xfId="55584" xr:uid="{30AB3967-E2BE-4A22-A687-DC8552C4F213}"/>
    <cellStyle name="Comma 2 2 3 2 2 2 2 2 3" xfId="24050" xr:uid="{5166AD14-65EB-43F2-881E-E87EA53EAADB}"/>
    <cellStyle name="Comma 2 2 3 2 2 2 2 2 4" xfId="45074" xr:uid="{ECE01352-9E4E-40FC-842B-9B0CA9883DE6}"/>
    <cellStyle name="Comma 2 2 3 2 2 2 2 3" xfId="5632" xr:uid="{4C8B3DC5-90F9-403A-9C68-3E8242417107}"/>
    <cellStyle name="Comma 2 2 3 2 2 2 2 3 2" xfId="16166" xr:uid="{92748053-EBF4-4640-9C67-FEA17E2320A4}"/>
    <cellStyle name="Comma 2 2 3 2 2 2 2 3 2 2" xfId="37188" xr:uid="{97AAD32D-C772-4273-86A8-4C0155BC9AA8}"/>
    <cellStyle name="Comma 2 2 3 2 2 2 2 3 2 3" xfId="58212" xr:uid="{8275136C-A45F-404B-A293-D7A3DCF0A3BF}"/>
    <cellStyle name="Comma 2 2 3 2 2 2 2 3 3" xfId="26678" xr:uid="{926664A4-751E-4A35-A81E-A7EF64CDDCF0}"/>
    <cellStyle name="Comma 2 2 3 2 2 2 2 3 4" xfId="47702" xr:uid="{A32118B5-F786-4EA7-9B75-412920A8960D}"/>
    <cellStyle name="Comma 2 2 3 2 2 2 2 4" xfId="8259" xr:uid="{7380F384-F518-4847-AE17-2B55618BB164}"/>
    <cellStyle name="Comma 2 2 3 2 2 2 2 4 2" xfId="18793" xr:uid="{136D8C3E-48D9-4136-920D-A6692D4536BD}"/>
    <cellStyle name="Comma 2 2 3 2 2 2 2 4 2 2" xfId="39815" xr:uid="{D3B73233-CB88-486C-A0D6-5CAFFC35B54C}"/>
    <cellStyle name="Comma 2 2 3 2 2 2 2 4 2 3" xfId="60839" xr:uid="{E33B47A3-B7D3-48F7-9D52-03775F868B70}"/>
    <cellStyle name="Comma 2 2 3 2 2 2 2 4 3" xfId="29305" xr:uid="{C1230632-9FCA-4096-9D4E-30FB78E078C6}"/>
    <cellStyle name="Comma 2 2 3 2 2 2 2 4 4" xfId="50329" xr:uid="{A6B18513-97C2-40A5-A69E-812B94FDF61F}"/>
    <cellStyle name="Comma 2 2 3 2 2 2 2 5" xfId="10911" xr:uid="{6111A3A2-943A-41F3-B43E-163C86E82BB2}"/>
    <cellStyle name="Comma 2 2 3 2 2 2 2 5 2" xfId="31933" xr:uid="{398C924C-7537-4744-A319-8346F7A3AE1A}"/>
    <cellStyle name="Comma 2 2 3 2 2 2 2 5 3" xfId="52957" xr:uid="{042721DC-65C2-4FA4-834C-02ABBC6B7B0A}"/>
    <cellStyle name="Comma 2 2 3 2 2 2 2 6" xfId="21422" xr:uid="{E3A85F8F-DA32-4B83-8517-536DCF0B5898}"/>
    <cellStyle name="Comma 2 2 3 2 2 2 2 7" xfId="42447" xr:uid="{BC3CA25B-E2B2-40E7-BB16-C2C6ECC07582}"/>
    <cellStyle name="Comma 2 2 3 2 2 2 3" xfId="2787" xr:uid="{AF6C68E7-5932-4F6C-80B8-6A29E13ECDB7}"/>
    <cellStyle name="Comma 2 2 3 2 2 2 3 2" xfId="5419" xr:uid="{2B71C7D8-2097-4AA8-B140-F60CBF359489}"/>
    <cellStyle name="Comma 2 2 3 2 2 2 3 2 2" xfId="15953" xr:uid="{827D0564-78D2-4908-8454-FFDDF68C2FF9}"/>
    <cellStyle name="Comma 2 2 3 2 2 2 3 2 2 2" xfId="36975" xr:uid="{EEB33BC4-43B8-47CF-916C-10D81C7A842A}"/>
    <cellStyle name="Comma 2 2 3 2 2 2 3 2 2 3" xfId="57999" xr:uid="{CE59CB2A-F577-40FB-9F80-EC0A79A0A214}"/>
    <cellStyle name="Comma 2 2 3 2 2 2 3 2 3" xfId="26465" xr:uid="{4DBEEC11-9979-4669-95DC-70325429BEF9}"/>
    <cellStyle name="Comma 2 2 3 2 2 2 3 2 4" xfId="47489" xr:uid="{71B399AB-9D4D-407A-B947-EBAC0AA5D791}"/>
    <cellStyle name="Comma 2 2 3 2 2 2 3 3" xfId="8047" xr:uid="{9BAB9BC8-17BA-4F08-82FB-1B31DF7BE0F6}"/>
    <cellStyle name="Comma 2 2 3 2 2 2 3 3 2" xfId="18581" xr:uid="{5B94C61C-C1B9-4990-9101-22286E69EC61}"/>
    <cellStyle name="Comma 2 2 3 2 2 2 3 3 2 2" xfId="39603" xr:uid="{15E08CC0-0098-455B-9F64-24AA299CE81E}"/>
    <cellStyle name="Comma 2 2 3 2 2 2 3 3 2 3" xfId="60627" xr:uid="{4EB4ACA8-7295-4006-B44A-76386CB09AF4}"/>
    <cellStyle name="Comma 2 2 3 2 2 2 3 3 3" xfId="29093" xr:uid="{D65CF4EC-4450-4A70-AFFC-04CE381C3451}"/>
    <cellStyle name="Comma 2 2 3 2 2 2 3 3 4" xfId="50117" xr:uid="{D75F8831-53BE-462C-B878-012B7FDEFFA4}"/>
    <cellStyle name="Comma 2 2 3 2 2 2 3 4" xfId="10674" xr:uid="{F05CFBD5-72A0-4845-B49F-3B4A23A239EA}"/>
    <cellStyle name="Comma 2 2 3 2 2 2 3 4 2" xfId="21208" xr:uid="{06FB7C90-B1F3-435E-AB63-3F48C07F0B1A}"/>
    <cellStyle name="Comma 2 2 3 2 2 2 3 4 2 2" xfId="42230" xr:uid="{AF8B6FD5-DBD9-4983-AE24-9BCC49556678}"/>
    <cellStyle name="Comma 2 2 3 2 2 2 3 4 2 3" xfId="63254" xr:uid="{3EEEF275-868B-44D3-B036-571FB1B41CE6}"/>
    <cellStyle name="Comma 2 2 3 2 2 2 3 4 3" xfId="31720" xr:uid="{1F3E2DDE-A1B0-43A4-AB8A-F8A570629ECB}"/>
    <cellStyle name="Comma 2 2 3 2 2 2 3 4 4" xfId="52744" xr:uid="{AB00AFE0-CD4E-4D8B-A2AD-2CA2E8F79FA1}"/>
    <cellStyle name="Comma 2 2 3 2 2 2 3 5" xfId="13326" xr:uid="{F6A486F7-EE21-472E-91BF-45DF21629699}"/>
    <cellStyle name="Comma 2 2 3 2 2 2 3 5 2" xfId="34348" xr:uid="{2A57A134-8797-42DD-8390-711E2A9C24DB}"/>
    <cellStyle name="Comma 2 2 3 2 2 2 3 5 3" xfId="55372" xr:uid="{BFE57CCB-1A66-4B85-85CD-9D28E9EFC527}"/>
    <cellStyle name="Comma 2 2 3 2 2 2 3 6" xfId="23837" xr:uid="{7EE34B61-73C4-45CB-97DC-8A0A25BB9938}"/>
    <cellStyle name="Comma 2 2 3 2 2 2 3 7" xfId="44862" xr:uid="{CDE5FC7A-677D-4332-88F1-EEBE471510F7}"/>
    <cellStyle name="Comma 2 2 3 2 2 2 4" xfId="325" xr:uid="{9AE62123-EA57-4EA2-801A-1558E8867F68}"/>
    <cellStyle name="Comma 2 2 3 2 2 2 4 2" xfId="3003" xr:uid="{E4853001-976C-41D9-9248-206B96986D73}"/>
    <cellStyle name="Comma 2 2 3 2 2 2 4 2 2" xfId="13537" xr:uid="{7971DEFC-0614-48DE-ACD0-56C8F9A316A8}"/>
    <cellStyle name="Comma 2 2 3 2 2 2 4 2 2 2" xfId="34559" xr:uid="{64A2C5E6-F5E9-493D-B333-FD723BDD0EC5}"/>
    <cellStyle name="Comma 2 2 3 2 2 2 4 2 2 3" xfId="55583" xr:uid="{6CB56B7A-CEB3-40AF-9B95-C8CAA91092FE}"/>
    <cellStyle name="Comma 2 2 3 2 2 2 4 2 3" xfId="24049" xr:uid="{8C15C071-0C30-4312-A512-4ADB7B2D5D0F}"/>
    <cellStyle name="Comma 2 2 3 2 2 2 4 2 4" xfId="45073" xr:uid="{0D4AF45A-9B7B-41F0-A4B1-5C516C4EAB26}"/>
    <cellStyle name="Comma 2 2 3 2 2 2 4 3" xfId="5631" xr:uid="{37D2D25A-A2EF-4E61-94B5-8D6F62AF0245}"/>
    <cellStyle name="Comma 2 2 3 2 2 2 4 3 2" xfId="16165" xr:uid="{C09C73B6-7ECA-4F6B-ABDF-1BB5FD1C1644}"/>
    <cellStyle name="Comma 2 2 3 2 2 2 4 3 2 2" xfId="37187" xr:uid="{63597FF2-1D15-4909-AE55-CB7860661BB2}"/>
    <cellStyle name="Comma 2 2 3 2 2 2 4 3 2 3" xfId="58211" xr:uid="{E760E878-A00D-4B1C-928D-4DAB02291566}"/>
    <cellStyle name="Comma 2 2 3 2 2 2 4 3 3" xfId="26677" xr:uid="{56FCDE63-2F6F-4C39-A29F-42BDF5C9E200}"/>
    <cellStyle name="Comma 2 2 3 2 2 2 4 3 4" xfId="47701" xr:uid="{3C0DC233-78B0-498B-835D-9BF31A038DF0}"/>
    <cellStyle name="Comma 2 2 3 2 2 2 4 4" xfId="8258" xr:uid="{E4D43DBF-16B8-48E7-94F9-FF0ED9672A08}"/>
    <cellStyle name="Comma 2 2 3 2 2 2 4 4 2" xfId="18792" xr:uid="{4F0730F7-E04F-4B60-8A4B-FD879D575756}"/>
    <cellStyle name="Comma 2 2 3 2 2 2 4 4 2 2" xfId="39814" xr:uid="{6A8821B5-896F-410A-BE54-FB9531225381}"/>
    <cellStyle name="Comma 2 2 3 2 2 2 4 4 2 3" xfId="60838" xr:uid="{037020AE-DB81-48D2-9F7F-85951075F8BE}"/>
    <cellStyle name="Comma 2 2 3 2 2 2 4 4 3" xfId="29304" xr:uid="{F4599EE1-2B23-4B0F-80A9-982ABAA1AE82}"/>
    <cellStyle name="Comma 2 2 3 2 2 2 4 4 4" xfId="50328" xr:uid="{6ED5F8EA-20E0-44B5-9625-84EF3696B0F0}"/>
    <cellStyle name="Comma 2 2 3 2 2 2 4 5" xfId="10910" xr:uid="{261F054A-2934-483D-AFC9-58FDCE9BAEA0}"/>
    <cellStyle name="Comma 2 2 3 2 2 2 4 5 2" xfId="31932" xr:uid="{EAAD334F-6F88-4165-BF74-0C7D6E8CA86D}"/>
    <cellStyle name="Comma 2 2 3 2 2 2 4 5 3" xfId="52956" xr:uid="{414FF6E5-5883-428F-BECD-CCEEEEEABEA4}"/>
    <cellStyle name="Comma 2 2 3 2 2 2 4 6" xfId="21421" xr:uid="{E16D121A-3413-4A14-A5A0-B0B82A5F1559}"/>
    <cellStyle name="Comma 2 2 3 2 2 2 4 7" xfId="42446" xr:uid="{A1BF3517-39EC-4304-93CE-EB698A04AD8F}"/>
    <cellStyle name="Comma 2 2 3 2 2 2 5" xfId="2900" xr:uid="{33C3FC3F-A90F-4919-92AC-0F0125CA419E}"/>
    <cellStyle name="Comma 2 2 3 2 2 2 5 2" xfId="13434" xr:uid="{AF16A85A-BF6A-4AA6-9416-BC432DEF1314}"/>
    <cellStyle name="Comma 2 2 3 2 2 2 5 2 2" xfId="34456" xr:uid="{A6BA6CDC-9B3E-40BC-A996-9F490D1E8430}"/>
    <cellStyle name="Comma 2 2 3 2 2 2 5 2 3" xfId="55480" xr:uid="{BA113DC9-3031-42E0-9B30-70825FF16D92}"/>
    <cellStyle name="Comma 2 2 3 2 2 2 5 3" xfId="23946" xr:uid="{78DA24CA-631B-4BD5-95D7-15B800A04EC1}"/>
    <cellStyle name="Comma 2 2 3 2 2 2 5 4" xfId="44970" xr:uid="{0EDEF027-ACD4-424D-8727-CBF81165D6E0}"/>
    <cellStyle name="Comma 2 2 3 2 2 2 6" xfId="5528" xr:uid="{FBEF66B4-F208-4107-9438-8198F865C53A}"/>
    <cellStyle name="Comma 2 2 3 2 2 2 6 2" xfId="16062" xr:uid="{708C269A-FFD2-4162-9813-ED3CE678CA7C}"/>
    <cellStyle name="Comma 2 2 3 2 2 2 6 2 2" xfId="37084" xr:uid="{40FE9C51-D17E-45F2-A35E-D03638985B3C}"/>
    <cellStyle name="Comma 2 2 3 2 2 2 6 2 3" xfId="58108" xr:uid="{BEE2AFC3-93B7-4570-A6CA-AF51FF927707}"/>
    <cellStyle name="Comma 2 2 3 2 2 2 6 3" xfId="26574" xr:uid="{67B6314E-FF60-486F-931F-B97DC8934684}"/>
    <cellStyle name="Comma 2 2 3 2 2 2 6 4" xfId="47598" xr:uid="{C7E1D8FC-94FE-4B48-83BA-E435B3CB575D}"/>
    <cellStyle name="Comma 2 2 3 2 2 2 7" xfId="8155" xr:uid="{7E56D664-B24D-4D7C-9EF6-A2560B66C180}"/>
    <cellStyle name="Comma 2 2 3 2 2 2 7 2" xfId="18689" xr:uid="{C08F1AEE-9595-4CD1-9322-9745F0A9BC1C}"/>
    <cellStyle name="Comma 2 2 3 2 2 2 7 2 2" xfId="39711" xr:uid="{C3780765-FF8D-4092-AA7B-EE83356F2233}"/>
    <cellStyle name="Comma 2 2 3 2 2 2 7 2 3" xfId="60735" xr:uid="{D90A67D5-11FA-4295-BE0B-90DAE99C5F1B}"/>
    <cellStyle name="Comma 2 2 3 2 2 2 7 3" xfId="29201" xr:uid="{468F263C-1D92-4503-91C8-10506A2290EF}"/>
    <cellStyle name="Comma 2 2 3 2 2 2 7 4" xfId="50225" xr:uid="{2818E7BD-D40B-47C6-880E-C3DD7645B302}"/>
    <cellStyle name="Comma 2 2 3 2 2 2 8" xfId="10807" xr:uid="{845C22A1-7E55-414D-9D4A-5760BDF627FC}"/>
    <cellStyle name="Comma 2 2 3 2 2 2 8 2" xfId="31829" xr:uid="{A49E06F2-B054-4987-991A-79130FCD73DA}"/>
    <cellStyle name="Comma 2 2 3 2 2 2 8 3" xfId="52853" xr:uid="{4DC160C4-1CA0-41C6-B51E-F81E15C0239C}"/>
    <cellStyle name="Comma 2 2 3 2 2 2 9" xfId="21318" xr:uid="{106DCD36-90F3-476E-8E9B-101D5BB47E46}"/>
    <cellStyle name="Comma 2 2 3 2 2 3" xfId="327" xr:uid="{58FCF518-1EE4-409D-8FFC-482BA0B60E53}"/>
    <cellStyle name="Comma 2 2 3 2 2 3 2" xfId="3005" xr:uid="{0C622D04-FAC4-4F08-B51D-1A44C4D47977}"/>
    <cellStyle name="Comma 2 2 3 2 2 3 2 2" xfId="13539" xr:uid="{CD8764EC-6A50-4302-A498-6D2A69FC0A27}"/>
    <cellStyle name="Comma 2 2 3 2 2 3 2 2 2" xfId="34561" xr:uid="{5F076F17-845A-43FB-B6ED-D00EB534A254}"/>
    <cellStyle name="Comma 2 2 3 2 2 3 2 2 3" xfId="55585" xr:uid="{7112B7FE-18C5-4E96-9A6F-68BBDD21D6AF}"/>
    <cellStyle name="Comma 2 2 3 2 2 3 2 3" xfId="24051" xr:uid="{05BE0A59-A69E-4D52-AE36-1DD73472C9FB}"/>
    <cellStyle name="Comma 2 2 3 2 2 3 2 4" xfId="45075" xr:uid="{EB16C113-D98B-45D9-974F-BD56CB920AB5}"/>
    <cellStyle name="Comma 2 2 3 2 2 3 3" xfId="5633" xr:uid="{8E783155-ADCE-49AE-A496-E42809F11F62}"/>
    <cellStyle name="Comma 2 2 3 2 2 3 3 2" xfId="16167" xr:uid="{DCEF9AE5-3CB2-444E-A32C-45535A736739}"/>
    <cellStyle name="Comma 2 2 3 2 2 3 3 2 2" xfId="37189" xr:uid="{0C6FD895-A8DD-41DF-8DF5-F54A65B437E4}"/>
    <cellStyle name="Comma 2 2 3 2 2 3 3 2 3" xfId="58213" xr:uid="{1954D8B9-00EE-4342-968D-3FAC6D369DDB}"/>
    <cellStyle name="Comma 2 2 3 2 2 3 3 3" xfId="26679" xr:uid="{FACF2212-DBDE-410C-8DD4-9C9559A9364B}"/>
    <cellStyle name="Comma 2 2 3 2 2 3 3 4" xfId="47703" xr:uid="{52864315-235B-4179-B776-70989A57D57E}"/>
    <cellStyle name="Comma 2 2 3 2 2 3 4" xfId="8260" xr:uid="{E5DA51FA-1022-465A-92E1-220DCC745C98}"/>
    <cellStyle name="Comma 2 2 3 2 2 3 4 2" xfId="18794" xr:uid="{4DF823C8-A3EA-4481-8066-43B59664CF66}"/>
    <cellStyle name="Comma 2 2 3 2 2 3 4 2 2" xfId="39816" xr:uid="{649DA64E-D8E1-4313-AAE3-65FFF7287EA1}"/>
    <cellStyle name="Comma 2 2 3 2 2 3 4 2 3" xfId="60840" xr:uid="{3AC1BAB5-6A64-4329-AFB9-40665FDDA474}"/>
    <cellStyle name="Comma 2 2 3 2 2 3 4 3" xfId="29306" xr:uid="{20F1DFD3-3EB1-45E0-A10F-712F24D51A6C}"/>
    <cellStyle name="Comma 2 2 3 2 2 3 4 4" xfId="50330" xr:uid="{F76AF50B-A33B-465B-B14D-FAE08E6D64B2}"/>
    <cellStyle name="Comma 2 2 3 2 2 3 5" xfId="10912" xr:uid="{86F57C1A-CBDD-4E2C-BC73-7FD55F044725}"/>
    <cellStyle name="Comma 2 2 3 2 2 3 5 2" xfId="31934" xr:uid="{F3453D63-CDF6-4244-9DAD-7704A192CDAF}"/>
    <cellStyle name="Comma 2 2 3 2 2 3 5 3" xfId="52958" xr:uid="{CC8DF429-9779-4220-A298-D4343F0987C4}"/>
    <cellStyle name="Comma 2 2 3 2 2 3 6" xfId="21423" xr:uid="{F123C58D-8697-4344-8CA0-8FC1BD60F30E}"/>
    <cellStyle name="Comma 2 2 3 2 2 3 7" xfId="42448" xr:uid="{D8822FFF-D63E-4A71-837E-0C0D30FFB9E9}"/>
    <cellStyle name="Comma 2 2 3 2 2 4" xfId="328" xr:uid="{53C3D4FB-DDD9-45C2-A975-A57C7C379588}"/>
    <cellStyle name="Comma 2 2 3 2 2 4 2" xfId="3006" xr:uid="{294AA863-CBD1-4DF8-B464-7F24F62422E1}"/>
    <cellStyle name="Comma 2 2 3 2 2 4 2 2" xfId="13540" xr:uid="{69F4470E-E331-49E8-A5CC-58FCB15D8C47}"/>
    <cellStyle name="Comma 2 2 3 2 2 4 2 2 2" xfId="34562" xr:uid="{8D730B76-0A47-4B3A-9DF3-7476775F53A9}"/>
    <cellStyle name="Comma 2 2 3 2 2 4 2 2 3" xfId="55586" xr:uid="{A84F2C0F-72D0-4EBA-BDEF-6C158B80DDDF}"/>
    <cellStyle name="Comma 2 2 3 2 2 4 2 3" xfId="24052" xr:uid="{CC98B0A1-6980-45A9-820D-EB9886658010}"/>
    <cellStyle name="Comma 2 2 3 2 2 4 2 4" xfId="45076" xr:uid="{48BBC5DD-8DCD-4B82-9B8B-67A1062ABF44}"/>
    <cellStyle name="Comma 2 2 3 2 2 4 3" xfId="5634" xr:uid="{450BD069-3AEB-4566-A27F-6C1701F21C46}"/>
    <cellStyle name="Comma 2 2 3 2 2 4 3 2" xfId="16168" xr:uid="{2C6BD09A-64C0-460D-9E3E-8B36F2E8EB8B}"/>
    <cellStyle name="Comma 2 2 3 2 2 4 3 2 2" xfId="37190" xr:uid="{AF98D5E7-2DA2-4CFD-A506-FC100705A5AA}"/>
    <cellStyle name="Comma 2 2 3 2 2 4 3 2 3" xfId="58214" xr:uid="{CF77250D-B338-4D71-9C97-57A3935F0A22}"/>
    <cellStyle name="Comma 2 2 3 2 2 4 3 3" xfId="26680" xr:uid="{5E604648-2B55-4E56-8A22-2D356FAB438D}"/>
    <cellStyle name="Comma 2 2 3 2 2 4 3 4" xfId="47704" xr:uid="{4F13EAA6-F0EA-4780-9DC8-19F979DB145A}"/>
    <cellStyle name="Comma 2 2 3 2 2 4 4" xfId="8261" xr:uid="{C0C25040-1B3B-4CA9-830F-5BB79F1CAD81}"/>
    <cellStyle name="Comma 2 2 3 2 2 4 4 2" xfId="18795" xr:uid="{9D4F352A-5C5A-4440-A62C-055744B476BF}"/>
    <cellStyle name="Comma 2 2 3 2 2 4 4 2 2" xfId="39817" xr:uid="{FDEC881A-E828-4C5A-B1C7-BE3F92D8D8A7}"/>
    <cellStyle name="Comma 2 2 3 2 2 4 4 2 3" xfId="60841" xr:uid="{7AEC0991-7ACE-4985-A1E5-5263F826C219}"/>
    <cellStyle name="Comma 2 2 3 2 2 4 4 3" xfId="29307" xr:uid="{7138FE5B-F4F9-4F07-8696-65D97BADA5F8}"/>
    <cellStyle name="Comma 2 2 3 2 2 4 4 4" xfId="50331" xr:uid="{CFC29602-8C8F-499F-91A0-30CE8C662BF8}"/>
    <cellStyle name="Comma 2 2 3 2 2 4 5" xfId="10913" xr:uid="{8F736F4E-A08E-47A8-A7F2-0134571940B4}"/>
    <cellStyle name="Comma 2 2 3 2 2 4 5 2" xfId="31935" xr:uid="{7E558463-B525-4171-923D-3F6A050C1575}"/>
    <cellStyle name="Comma 2 2 3 2 2 4 5 3" xfId="52959" xr:uid="{E1B61F96-02E2-44EC-9C52-836F6B560A97}"/>
    <cellStyle name="Comma 2 2 3 2 2 4 6" xfId="21424" xr:uid="{A145851A-7647-4134-9E2B-D866BD9423C0}"/>
    <cellStyle name="Comma 2 2 3 2 2 4 7" xfId="42449" xr:uid="{3E320994-F2E0-445E-B62D-12C8BA8DBB58}"/>
    <cellStyle name="Comma 2 2 3 2 2 5" xfId="2674" xr:uid="{535E7F63-5F0B-445F-9D0D-CDC7BEBB52A5}"/>
    <cellStyle name="Comma 2 2 3 2 2 5 2" xfId="5311" xr:uid="{3A417E99-55A0-41A8-A08D-882F37FA0AE5}"/>
    <cellStyle name="Comma 2 2 3 2 2 5 2 2" xfId="15845" xr:uid="{0C244E21-8C2E-45AA-B317-BE5FAD3EB400}"/>
    <cellStyle name="Comma 2 2 3 2 2 5 2 2 2" xfId="36867" xr:uid="{1957E69C-9898-425A-A2BB-BFB116DC9A22}"/>
    <cellStyle name="Comma 2 2 3 2 2 5 2 2 3" xfId="57891" xr:uid="{06411F65-1518-43E0-8C6F-95659BE72550}"/>
    <cellStyle name="Comma 2 2 3 2 2 5 2 3" xfId="26357" xr:uid="{B735DC1E-00A8-406B-B129-594FB98CBC18}"/>
    <cellStyle name="Comma 2 2 3 2 2 5 2 4" xfId="47381" xr:uid="{0B2F0481-A59F-439C-B9AD-96B7404716CF}"/>
    <cellStyle name="Comma 2 2 3 2 2 5 3" xfId="7939" xr:uid="{1C72CFB1-7583-461A-8631-FC47D04AAEEE}"/>
    <cellStyle name="Comma 2 2 3 2 2 5 3 2" xfId="18473" xr:uid="{5DDEC25F-16CF-430B-9217-DA6B6B2A378A}"/>
    <cellStyle name="Comma 2 2 3 2 2 5 3 2 2" xfId="39495" xr:uid="{DF13E3AB-A32E-42E9-AA7B-657113ACD580}"/>
    <cellStyle name="Comma 2 2 3 2 2 5 3 2 3" xfId="60519" xr:uid="{A03D748E-B97B-4FF9-ABE5-A46C5422A5C4}"/>
    <cellStyle name="Comma 2 2 3 2 2 5 3 3" xfId="28985" xr:uid="{71F86F14-5E57-4F17-87DD-3DA85C70D254}"/>
    <cellStyle name="Comma 2 2 3 2 2 5 3 4" xfId="50009" xr:uid="{700BFDDC-BF89-47A7-AE1C-585EFACC0C59}"/>
    <cellStyle name="Comma 2 2 3 2 2 5 4" xfId="10566" xr:uid="{58045A21-CC43-4CA0-89FD-132D3BF40B49}"/>
    <cellStyle name="Comma 2 2 3 2 2 5 4 2" xfId="21100" xr:uid="{BF8D1317-8FF7-451A-A2BF-9EA07D9D8617}"/>
    <cellStyle name="Comma 2 2 3 2 2 5 4 2 2" xfId="42122" xr:uid="{C2DA0F38-6819-434D-9777-6B754AEF3B73}"/>
    <cellStyle name="Comma 2 2 3 2 2 5 4 2 3" xfId="63146" xr:uid="{E3570B03-2F54-4F8C-B09E-809E033AC5BB}"/>
    <cellStyle name="Comma 2 2 3 2 2 5 4 3" xfId="31612" xr:uid="{E5749B73-6411-4155-A13F-C3EF78907F28}"/>
    <cellStyle name="Comma 2 2 3 2 2 5 4 4" xfId="52636" xr:uid="{103035C7-D366-43EA-ADD1-70083D5E973D}"/>
    <cellStyle name="Comma 2 2 3 2 2 5 5" xfId="13218" xr:uid="{55C4D0F1-19B7-4434-994B-337BF23635AC}"/>
    <cellStyle name="Comma 2 2 3 2 2 5 5 2" xfId="34240" xr:uid="{361D5C00-B98B-4A34-9F03-657C1B1198CF}"/>
    <cellStyle name="Comma 2 2 3 2 2 5 5 3" xfId="55264" xr:uid="{6751B34A-A27E-4F79-8DC2-6CEE21894EED}"/>
    <cellStyle name="Comma 2 2 3 2 2 5 6" xfId="23729" xr:uid="{AA25CE4E-15D8-4694-BFE9-8BB632873CD0}"/>
    <cellStyle name="Comma 2 2 3 2 2 5 7" xfId="44754" xr:uid="{1077906E-4A28-4E7D-A48A-566DE4F61830}"/>
    <cellStyle name="Comma 2 2 3 2 2 6" xfId="2733" xr:uid="{E2152BD3-08FD-40E2-A857-0DD581C82B44}"/>
    <cellStyle name="Comma 2 2 3 2 2 6 2" xfId="5365" xr:uid="{420D4C3A-10E8-461F-809E-A1CBD6D04307}"/>
    <cellStyle name="Comma 2 2 3 2 2 6 2 2" xfId="15899" xr:uid="{21F927AF-13E9-4672-A654-37F5CBB2E0A9}"/>
    <cellStyle name="Comma 2 2 3 2 2 6 2 2 2" xfId="36921" xr:uid="{DF6E01CF-3C55-4A52-965D-05F78B627200}"/>
    <cellStyle name="Comma 2 2 3 2 2 6 2 2 3" xfId="57945" xr:uid="{DDB0C30A-661D-4D4C-B477-3BBC59BE0C71}"/>
    <cellStyle name="Comma 2 2 3 2 2 6 2 3" xfId="26411" xr:uid="{EFDA2ABF-661B-485C-8BC7-55E9D59361F8}"/>
    <cellStyle name="Comma 2 2 3 2 2 6 2 4" xfId="47435" xr:uid="{1C770FF9-1774-4542-80B1-358B06332648}"/>
    <cellStyle name="Comma 2 2 3 2 2 6 3" xfId="7993" xr:uid="{00188C5D-73C0-468C-8B41-D15D3A82FC69}"/>
    <cellStyle name="Comma 2 2 3 2 2 6 3 2" xfId="18527" xr:uid="{F67419E0-FCA9-4125-B9D7-5ED50965ADA9}"/>
    <cellStyle name="Comma 2 2 3 2 2 6 3 2 2" xfId="39549" xr:uid="{F1F4BB5F-0E62-45A6-AB7C-B86A5A330F7E}"/>
    <cellStyle name="Comma 2 2 3 2 2 6 3 2 3" xfId="60573" xr:uid="{7396EB1A-C53D-468D-83A8-8542FF9259C5}"/>
    <cellStyle name="Comma 2 2 3 2 2 6 3 3" xfId="29039" xr:uid="{FB14D3AC-19DE-4EBB-AE73-43F1DE9B37EB}"/>
    <cellStyle name="Comma 2 2 3 2 2 6 3 4" xfId="50063" xr:uid="{FF968469-0B82-4702-A989-924082A36CC7}"/>
    <cellStyle name="Comma 2 2 3 2 2 6 4" xfId="10620" xr:uid="{57144501-8EBB-4D6A-BBF9-260BDE8AECFB}"/>
    <cellStyle name="Comma 2 2 3 2 2 6 4 2" xfId="21154" xr:uid="{C943B1A8-80F6-4078-9B12-CC99D65B84FC}"/>
    <cellStyle name="Comma 2 2 3 2 2 6 4 2 2" xfId="42176" xr:uid="{2C771AC5-80FF-4B84-9178-510D4B5489CB}"/>
    <cellStyle name="Comma 2 2 3 2 2 6 4 2 3" xfId="63200" xr:uid="{D62995D1-E68E-4525-9233-CF3376D1BE9D}"/>
    <cellStyle name="Comma 2 2 3 2 2 6 4 3" xfId="31666" xr:uid="{EFF16FD8-10EC-4326-B169-A1978DA62D19}"/>
    <cellStyle name="Comma 2 2 3 2 2 6 4 4" xfId="52690" xr:uid="{0728C32F-AEF3-4EEB-B897-F3E472C68851}"/>
    <cellStyle name="Comma 2 2 3 2 2 6 5" xfId="13272" xr:uid="{C98D4F3E-E89C-4823-816D-6C767B942C31}"/>
    <cellStyle name="Comma 2 2 3 2 2 6 5 2" xfId="34294" xr:uid="{08F5AD7F-BE37-4D23-AE39-EA85ABD43932}"/>
    <cellStyle name="Comma 2 2 3 2 2 6 5 3" xfId="55318" xr:uid="{B75D0227-15D1-4E23-8144-F661EEEBB57C}"/>
    <cellStyle name="Comma 2 2 3 2 2 6 6" xfId="23783" xr:uid="{B8D1AE93-30C4-4245-AD67-BBFF6F541479}"/>
    <cellStyle name="Comma 2 2 3 2 2 6 7" xfId="44808" xr:uid="{DDBDC34E-040D-4BAC-BD1F-21E9473BC607}"/>
    <cellStyle name="Comma 2 2 3 2 2 7" xfId="324" xr:uid="{C78E8C73-4A1A-4878-9D2F-FEF32E661A3F}"/>
    <cellStyle name="Comma 2 2 3 2 2 7 2" xfId="3002" xr:uid="{D2CA0939-18DE-45B6-B921-0D2F40245D4D}"/>
    <cellStyle name="Comma 2 2 3 2 2 7 2 2" xfId="13536" xr:uid="{9BC12CC4-81C3-4DA5-A7E0-FB0DE3D175CA}"/>
    <cellStyle name="Comma 2 2 3 2 2 7 2 2 2" xfId="34558" xr:uid="{5711698E-FEBD-44FF-B5A5-C1FBC53ECB9C}"/>
    <cellStyle name="Comma 2 2 3 2 2 7 2 2 3" xfId="55582" xr:uid="{581EA52B-1B86-4199-90D5-89E81644BD6E}"/>
    <cellStyle name="Comma 2 2 3 2 2 7 2 3" xfId="24048" xr:uid="{B5CB65DF-5BE5-4F14-903B-360EE775D2CD}"/>
    <cellStyle name="Comma 2 2 3 2 2 7 2 4" xfId="45072" xr:uid="{E1272ABA-1D80-4BD6-8B84-F035C8677397}"/>
    <cellStyle name="Comma 2 2 3 2 2 7 3" xfId="5630" xr:uid="{BE636887-FDBE-4A7F-B241-1080AEAD7710}"/>
    <cellStyle name="Comma 2 2 3 2 2 7 3 2" xfId="16164" xr:uid="{23AB89FE-3B1B-4F25-92B8-BF666241439A}"/>
    <cellStyle name="Comma 2 2 3 2 2 7 3 2 2" xfId="37186" xr:uid="{33D1E1C6-7FBD-4391-ACE4-61DBF75FCBD0}"/>
    <cellStyle name="Comma 2 2 3 2 2 7 3 2 3" xfId="58210" xr:uid="{DB3545C9-F969-4925-8CEB-E7B6E22A1DEE}"/>
    <cellStyle name="Comma 2 2 3 2 2 7 3 3" xfId="26676" xr:uid="{8C34F94B-85F6-4C27-8B35-FB5635A9CBEC}"/>
    <cellStyle name="Comma 2 2 3 2 2 7 3 4" xfId="47700" xr:uid="{A333E8FA-5CD7-4E95-8D3A-4992D63E75D0}"/>
    <cellStyle name="Comma 2 2 3 2 2 7 4" xfId="8257" xr:uid="{9FAEDAF5-08E3-46CF-B851-B20340A40CFB}"/>
    <cellStyle name="Comma 2 2 3 2 2 7 4 2" xfId="18791" xr:uid="{727FEF19-3F09-40A0-AD40-5D84385FFB5C}"/>
    <cellStyle name="Comma 2 2 3 2 2 7 4 2 2" xfId="39813" xr:uid="{44BA6624-2CA5-4DB9-87B0-961F43B65A1E}"/>
    <cellStyle name="Comma 2 2 3 2 2 7 4 2 3" xfId="60837" xr:uid="{77EFFD63-582D-471B-B975-AC407235B487}"/>
    <cellStyle name="Comma 2 2 3 2 2 7 4 3" xfId="29303" xr:uid="{B6D438D2-F592-4412-AF95-21F4E6343ACE}"/>
    <cellStyle name="Comma 2 2 3 2 2 7 4 4" xfId="50327" xr:uid="{DDF45A59-4B4C-408F-8054-DD387BE71A5C}"/>
    <cellStyle name="Comma 2 2 3 2 2 7 5" xfId="10909" xr:uid="{0D333E41-FF1A-430D-8BDC-0AC9DB9FE288}"/>
    <cellStyle name="Comma 2 2 3 2 2 7 5 2" xfId="31931" xr:uid="{099ED1BF-3406-4880-B476-C9C9ECD3D017}"/>
    <cellStyle name="Comma 2 2 3 2 2 7 5 3" xfId="52955" xr:uid="{0034E981-4F09-4BD5-9E0F-D68FC49F2EAC}"/>
    <cellStyle name="Comma 2 2 3 2 2 7 6" xfId="21420" xr:uid="{7854160D-D984-4CEA-93F4-7A915F60277C}"/>
    <cellStyle name="Comma 2 2 3 2 2 7 7" xfId="42445" xr:uid="{885EDB97-51ED-4180-B332-A3DF3CE39513}"/>
    <cellStyle name="Comma 2 2 3 2 2 8" xfId="2846" xr:uid="{24E635B9-57D2-401E-B03C-DCE69C02219F}"/>
    <cellStyle name="Comma 2 2 3 2 2 8 2" xfId="13380" xr:uid="{7D1F9CE9-50AE-4A66-BB9D-6EE429349882}"/>
    <cellStyle name="Comma 2 2 3 2 2 8 2 2" xfId="34402" xr:uid="{8D208668-C37A-4E4F-87D7-A4E6EB6CD151}"/>
    <cellStyle name="Comma 2 2 3 2 2 8 2 3" xfId="55426" xr:uid="{38737E91-7FF9-424B-99DF-870B5DA8E388}"/>
    <cellStyle name="Comma 2 2 3 2 2 8 3" xfId="23892" xr:uid="{438772F3-A4E0-4050-B86F-3D3E841DF1D8}"/>
    <cellStyle name="Comma 2 2 3 2 2 8 4" xfId="44916" xr:uid="{4BA1068F-597F-4E40-903A-EB876C6CD8CA}"/>
    <cellStyle name="Comma 2 2 3 2 2 9" xfId="5474" xr:uid="{F02F8D9F-9F9D-4E17-AAC4-038BC207DB50}"/>
    <cellStyle name="Comma 2 2 3 2 2 9 2" xfId="16008" xr:uid="{251A1FDF-A788-47D3-965F-F3D353AA958A}"/>
    <cellStyle name="Comma 2 2 3 2 2 9 2 2" xfId="37030" xr:uid="{334422BF-700F-4BC4-8A3C-EF8CD50D229C}"/>
    <cellStyle name="Comma 2 2 3 2 2 9 2 3" xfId="58054" xr:uid="{4F647313-EEB3-42B6-B2AD-4881789FB874}"/>
    <cellStyle name="Comma 2 2 3 2 2 9 3" xfId="26520" xr:uid="{898837AF-CDDB-48E1-9CB7-FC9344512243}"/>
    <cellStyle name="Comma 2 2 3 2 2 9 4" xfId="47544" xr:uid="{5F6513E4-14B1-4E18-A6EE-9424F32BAFF1}"/>
    <cellStyle name="Comma 2 2 3 2 3" xfId="184" xr:uid="{32AF4C7E-6244-4B10-9F5F-0553C6D0C757}"/>
    <cellStyle name="Comma 2 2 3 2 3 10" xfId="10780" xr:uid="{2F51397D-9B10-45BB-80C0-5D9E14D4A23D}"/>
    <cellStyle name="Comma 2 2 3 2 3 10 2" xfId="31802" xr:uid="{34202387-3A75-4F7A-A154-5ADA2396D77D}"/>
    <cellStyle name="Comma 2 2 3 2 3 10 3" xfId="52826" xr:uid="{8D92A13E-B10C-42E6-B8B3-92E9983105A3}"/>
    <cellStyle name="Comma 2 2 3 2 3 11" xfId="21291" xr:uid="{5EB38716-6DF4-489F-AF4A-7717BEA7CCDA}"/>
    <cellStyle name="Comma 2 2 3 2 3 12" xfId="42316" xr:uid="{B6D5F798-279F-4FC3-8ECB-9611F00AB00D}"/>
    <cellStyle name="Comma 2 2 3 2 3 2" xfId="330" xr:uid="{B9137108-53C2-45B0-BFD8-C5D216BF500F}"/>
    <cellStyle name="Comma 2 2 3 2 3 2 2" xfId="331" xr:uid="{EAB52243-82E0-46C0-871E-74FCB3EFAE01}"/>
    <cellStyle name="Comma 2 2 3 2 3 2 2 2" xfId="3009" xr:uid="{83E1B231-2B98-4797-98CD-54AD4F27FC27}"/>
    <cellStyle name="Comma 2 2 3 2 3 2 2 2 2" xfId="13543" xr:uid="{895658B3-4D67-45BD-866D-9D9A5D4F284F}"/>
    <cellStyle name="Comma 2 2 3 2 3 2 2 2 2 2" xfId="34565" xr:uid="{431CBECF-2B94-4AD2-827A-1B39AA72215B}"/>
    <cellStyle name="Comma 2 2 3 2 3 2 2 2 2 3" xfId="55589" xr:uid="{4AA831C3-B560-4638-BE30-926F4DD8907E}"/>
    <cellStyle name="Comma 2 2 3 2 3 2 2 2 3" xfId="24055" xr:uid="{16D52BA4-C715-4C69-A4A4-C3ED4DA2D498}"/>
    <cellStyle name="Comma 2 2 3 2 3 2 2 2 4" xfId="45079" xr:uid="{5AA60341-CFCC-4208-8906-9B6D48F73284}"/>
    <cellStyle name="Comma 2 2 3 2 3 2 2 3" xfId="5637" xr:uid="{719575E2-2CDB-4913-97BE-9F9006518CD1}"/>
    <cellStyle name="Comma 2 2 3 2 3 2 2 3 2" xfId="16171" xr:uid="{E62356B4-1EDB-455A-9FCC-7428DE8D8159}"/>
    <cellStyle name="Comma 2 2 3 2 3 2 2 3 2 2" xfId="37193" xr:uid="{5B8A6F25-2B65-42D4-B46C-5DF416EB8BFE}"/>
    <cellStyle name="Comma 2 2 3 2 3 2 2 3 2 3" xfId="58217" xr:uid="{3742DD70-52CB-484F-8B47-7E8DBB6E694E}"/>
    <cellStyle name="Comma 2 2 3 2 3 2 2 3 3" xfId="26683" xr:uid="{06671AED-DD1B-4489-A837-E13B53D64C42}"/>
    <cellStyle name="Comma 2 2 3 2 3 2 2 3 4" xfId="47707" xr:uid="{4ECD6830-213E-43AC-9F22-902AE2F75772}"/>
    <cellStyle name="Comma 2 2 3 2 3 2 2 4" xfId="8264" xr:uid="{94646CC4-4BD4-4F1F-ADF3-1A1E19A9B5A7}"/>
    <cellStyle name="Comma 2 2 3 2 3 2 2 4 2" xfId="18798" xr:uid="{C2AD8BE1-09B5-4F58-B3B2-4FE7B99BC8B5}"/>
    <cellStyle name="Comma 2 2 3 2 3 2 2 4 2 2" xfId="39820" xr:uid="{82BB9AF8-EE8B-4DB9-B2BE-915CF255CBCA}"/>
    <cellStyle name="Comma 2 2 3 2 3 2 2 4 2 3" xfId="60844" xr:uid="{78ADFC69-EB1E-4A81-9661-EDA5D6DBAF6B}"/>
    <cellStyle name="Comma 2 2 3 2 3 2 2 4 3" xfId="29310" xr:uid="{AE0DBB9E-B837-4E6B-87B3-690DEE7E5769}"/>
    <cellStyle name="Comma 2 2 3 2 3 2 2 4 4" xfId="50334" xr:uid="{D6CFBB88-4C28-42A4-8B5C-314E02F368C8}"/>
    <cellStyle name="Comma 2 2 3 2 3 2 2 5" xfId="10916" xr:uid="{5188EB95-6330-4C5A-89C7-0B237A3B2DFF}"/>
    <cellStyle name="Comma 2 2 3 2 3 2 2 5 2" xfId="31938" xr:uid="{E3706814-85ED-48A8-975B-9A0C9D2EFD9D}"/>
    <cellStyle name="Comma 2 2 3 2 3 2 2 5 3" xfId="52962" xr:uid="{9974A2ED-FA18-4B9A-8B46-DD36A9E2D602}"/>
    <cellStyle name="Comma 2 2 3 2 3 2 2 6" xfId="21427" xr:uid="{A2BC73C3-EE08-46F4-AD68-2959A4D81FDC}"/>
    <cellStyle name="Comma 2 2 3 2 3 2 2 7" xfId="42452" xr:uid="{AEE5E7D8-A1D4-4D44-9736-10C467305550}"/>
    <cellStyle name="Comma 2 2 3 2 3 2 3" xfId="3008" xr:uid="{045D7F2E-8144-46F9-927A-F94831D6CA3C}"/>
    <cellStyle name="Comma 2 2 3 2 3 2 3 2" xfId="13542" xr:uid="{BD6E3A87-3F9D-4E62-83B1-66E0C97F996B}"/>
    <cellStyle name="Comma 2 2 3 2 3 2 3 2 2" xfId="34564" xr:uid="{F5FD8D1F-3A2B-46C4-B90E-78953B0B6484}"/>
    <cellStyle name="Comma 2 2 3 2 3 2 3 2 3" xfId="55588" xr:uid="{6E0CB218-39B5-4BD3-A059-43E2AF9A3011}"/>
    <cellStyle name="Comma 2 2 3 2 3 2 3 3" xfId="24054" xr:uid="{0F99A305-2574-4B9D-9E28-7A3CCD54F315}"/>
    <cellStyle name="Comma 2 2 3 2 3 2 3 4" xfId="45078" xr:uid="{D97B60AF-DE48-4EAD-B0A4-A740533C5C45}"/>
    <cellStyle name="Comma 2 2 3 2 3 2 4" xfId="5636" xr:uid="{C253563A-3CB9-491E-84C0-BD42A9C0C156}"/>
    <cellStyle name="Comma 2 2 3 2 3 2 4 2" xfId="16170" xr:uid="{594FB674-6C0E-4414-88E9-5D06B45CFE90}"/>
    <cellStyle name="Comma 2 2 3 2 3 2 4 2 2" xfId="37192" xr:uid="{6318E894-0FCB-47A0-8C0D-CE2A19F828D5}"/>
    <cellStyle name="Comma 2 2 3 2 3 2 4 2 3" xfId="58216" xr:uid="{AB2011F9-212B-4070-B837-1C6A461562FC}"/>
    <cellStyle name="Comma 2 2 3 2 3 2 4 3" xfId="26682" xr:uid="{EB676A9B-ADF7-43C9-92ED-93E7B2F0B104}"/>
    <cellStyle name="Comma 2 2 3 2 3 2 4 4" xfId="47706" xr:uid="{19CB15CF-E2A2-420A-82A2-66BFFDB94AA4}"/>
    <cellStyle name="Comma 2 2 3 2 3 2 5" xfId="8263" xr:uid="{789D02C5-FE21-484E-982D-840631EF4F7D}"/>
    <cellStyle name="Comma 2 2 3 2 3 2 5 2" xfId="18797" xr:uid="{EE9DB9C6-D831-4196-B22F-3F4EF0F1C9D7}"/>
    <cellStyle name="Comma 2 2 3 2 3 2 5 2 2" xfId="39819" xr:uid="{B146E32F-E371-46AE-808C-9C6BB6AEBBEE}"/>
    <cellStyle name="Comma 2 2 3 2 3 2 5 2 3" xfId="60843" xr:uid="{C84BA217-C2D1-4F5E-95F3-61A128654795}"/>
    <cellStyle name="Comma 2 2 3 2 3 2 5 3" xfId="29309" xr:uid="{20C52668-DA1D-421F-8D56-85A4D62358CB}"/>
    <cellStyle name="Comma 2 2 3 2 3 2 5 4" xfId="50333" xr:uid="{290D19ED-506A-4A9D-885E-EA9347BC850E}"/>
    <cellStyle name="Comma 2 2 3 2 3 2 6" xfId="10915" xr:uid="{9987DF39-39E3-485F-B3EF-66E028CADF96}"/>
    <cellStyle name="Comma 2 2 3 2 3 2 6 2" xfId="31937" xr:uid="{5D30B303-E56C-40B6-B496-88AB27B99D7B}"/>
    <cellStyle name="Comma 2 2 3 2 3 2 6 3" xfId="52961" xr:uid="{C04698C8-7FD8-47A7-A446-ED3857FC9D7C}"/>
    <cellStyle name="Comma 2 2 3 2 3 2 7" xfId="21426" xr:uid="{7B03079A-0653-4C59-AE8E-6E6136608B22}"/>
    <cellStyle name="Comma 2 2 3 2 3 2 8" xfId="42451" xr:uid="{338BDA97-0597-43A4-A69F-3A55C31E6AE3}"/>
    <cellStyle name="Comma 2 2 3 2 3 3" xfId="332" xr:uid="{3E7BFEF9-5655-4B6E-8C74-C59D3A7E9146}"/>
    <cellStyle name="Comma 2 2 3 2 3 3 2" xfId="3010" xr:uid="{7A71F1A5-3DBE-4D6F-AAB1-B72CA11D5618}"/>
    <cellStyle name="Comma 2 2 3 2 3 3 2 2" xfId="13544" xr:uid="{7106B0A1-A9E8-4737-BC8D-CD8BC66FAB06}"/>
    <cellStyle name="Comma 2 2 3 2 3 3 2 2 2" xfId="34566" xr:uid="{AAA070A7-E624-479F-BDC7-EFD15451153E}"/>
    <cellStyle name="Comma 2 2 3 2 3 3 2 2 3" xfId="55590" xr:uid="{EC504891-CC23-4AA4-917B-1CE0A93B5A1C}"/>
    <cellStyle name="Comma 2 2 3 2 3 3 2 3" xfId="24056" xr:uid="{65D5233D-9521-46EF-816E-9E035DD1E3DB}"/>
    <cellStyle name="Comma 2 2 3 2 3 3 2 4" xfId="45080" xr:uid="{6F45678C-2CFE-49C4-AB0D-E4C2957D38A9}"/>
    <cellStyle name="Comma 2 2 3 2 3 3 3" xfId="5638" xr:uid="{EC245AC5-F11A-49FC-B6AB-93624ED51E7F}"/>
    <cellStyle name="Comma 2 2 3 2 3 3 3 2" xfId="16172" xr:uid="{AB117075-A309-4AE8-839C-4459076F723A}"/>
    <cellStyle name="Comma 2 2 3 2 3 3 3 2 2" xfId="37194" xr:uid="{8F1E2228-CB80-4CBD-8E2C-1473925DCADC}"/>
    <cellStyle name="Comma 2 2 3 2 3 3 3 2 3" xfId="58218" xr:uid="{09EE9B0E-119D-48DE-A0CD-3F5FC5678193}"/>
    <cellStyle name="Comma 2 2 3 2 3 3 3 3" xfId="26684" xr:uid="{4A7921ED-FD27-4C13-9213-42AE581A679B}"/>
    <cellStyle name="Comma 2 2 3 2 3 3 3 4" xfId="47708" xr:uid="{88D8C293-1F1F-4C97-99C6-8F1BE859475F}"/>
    <cellStyle name="Comma 2 2 3 2 3 3 4" xfId="8265" xr:uid="{E4445D11-2CC2-4157-BD6E-39B63D5AE270}"/>
    <cellStyle name="Comma 2 2 3 2 3 3 4 2" xfId="18799" xr:uid="{5D923D0F-AD7A-437D-8F50-3547A63B9CEA}"/>
    <cellStyle name="Comma 2 2 3 2 3 3 4 2 2" xfId="39821" xr:uid="{0FD1EAE6-17CC-4E6E-A76A-D7CD95ED8655}"/>
    <cellStyle name="Comma 2 2 3 2 3 3 4 2 3" xfId="60845" xr:uid="{95DE6920-70B2-4EF8-B122-87ED45259176}"/>
    <cellStyle name="Comma 2 2 3 2 3 3 4 3" xfId="29311" xr:uid="{9B89EDC0-7657-4266-BE2B-9F0C25A18CF6}"/>
    <cellStyle name="Comma 2 2 3 2 3 3 4 4" xfId="50335" xr:uid="{BE514CF0-0226-4EED-A84D-8141E2A17E55}"/>
    <cellStyle name="Comma 2 2 3 2 3 3 5" xfId="10917" xr:uid="{93A51483-A91E-4B2B-9A5F-844425066EE0}"/>
    <cellStyle name="Comma 2 2 3 2 3 3 5 2" xfId="31939" xr:uid="{B34296B2-D1C6-4FC6-8018-B21EE474609B}"/>
    <cellStyle name="Comma 2 2 3 2 3 3 5 3" xfId="52963" xr:uid="{5372F805-5EEB-4862-BC58-65D223E47C5C}"/>
    <cellStyle name="Comma 2 2 3 2 3 3 6" xfId="21428" xr:uid="{3760CFD4-2398-4362-81D2-3AF7EF8EF682}"/>
    <cellStyle name="Comma 2 2 3 2 3 3 7" xfId="42453" xr:uid="{FF0A6A92-AB81-46AD-BCFA-ED856DDF16FB}"/>
    <cellStyle name="Comma 2 2 3 2 3 4" xfId="333" xr:uid="{5C2CF79C-34DD-48E1-9BC5-C70FB9D1DCE7}"/>
    <cellStyle name="Comma 2 2 3 2 3 4 2" xfId="3011" xr:uid="{9D178449-FC3E-465E-8DD1-E0CD8DC58268}"/>
    <cellStyle name="Comma 2 2 3 2 3 4 2 2" xfId="13545" xr:uid="{265A9611-10D0-4051-94D6-5409938478BA}"/>
    <cellStyle name="Comma 2 2 3 2 3 4 2 2 2" xfId="34567" xr:uid="{32F1FED6-B916-4091-A5A5-33FA588BF1CB}"/>
    <cellStyle name="Comma 2 2 3 2 3 4 2 2 3" xfId="55591" xr:uid="{D9D032A5-F1E2-4604-80A2-C9BE5D10B49F}"/>
    <cellStyle name="Comma 2 2 3 2 3 4 2 3" xfId="24057" xr:uid="{974F9210-F47E-42D0-8BE7-8E0091CF3D31}"/>
    <cellStyle name="Comma 2 2 3 2 3 4 2 4" xfId="45081" xr:uid="{D713D29B-2CEB-4056-BD7B-50B1A3952568}"/>
    <cellStyle name="Comma 2 2 3 2 3 4 3" xfId="5639" xr:uid="{F6FDCCE1-13C8-4E00-83B8-E558B016F08D}"/>
    <cellStyle name="Comma 2 2 3 2 3 4 3 2" xfId="16173" xr:uid="{F7753B62-3896-4790-8F74-72399E5D3CE7}"/>
    <cellStyle name="Comma 2 2 3 2 3 4 3 2 2" xfId="37195" xr:uid="{C6E4852B-1F45-4B5B-B6CF-672FCD57182B}"/>
    <cellStyle name="Comma 2 2 3 2 3 4 3 2 3" xfId="58219" xr:uid="{E8C2895C-4A1D-432A-8D25-951C3B060FB4}"/>
    <cellStyle name="Comma 2 2 3 2 3 4 3 3" xfId="26685" xr:uid="{580A7573-836D-4098-9949-B174AE4FE2A7}"/>
    <cellStyle name="Comma 2 2 3 2 3 4 3 4" xfId="47709" xr:uid="{AF0785C8-9751-4E3F-8EAD-D4CA4F9BA66D}"/>
    <cellStyle name="Comma 2 2 3 2 3 4 4" xfId="8266" xr:uid="{19B44AAB-2FD0-4F9D-8756-D1A335D7C7F2}"/>
    <cellStyle name="Comma 2 2 3 2 3 4 4 2" xfId="18800" xr:uid="{1365476E-8EB3-474D-8604-F2F508FAED4A}"/>
    <cellStyle name="Comma 2 2 3 2 3 4 4 2 2" xfId="39822" xr:uid="{37AEDBC3-724E-453E-A06A-C6AF4EBAA80D}"/>
    <cellStyle name="Comma 2 2 3 2 3 4 4 2 3" xfId="60846" xr:uid="{EB88BFBD-CCA4-4D33-8D82-AA5E0722C570}"/>
    <cellStyle name="Comma 2 2 3 2 3 4 4 3" xfId="29312" xr:uid="{4923EC6A-0A09-4272-A263-97A2C8E51851}"/>
    <cellStyle name="Comma 2 2 3 2 3 4 4 4" xfId="50336" xr:uid="{C29C14C2-2C47-40D0-AAAC-36C84C019F77}"/>
    <cellStyle name="Comma 2 2 3 2 3 4 5" xfId="10918" xr:uid="{44E4DE01-5FF8-4C2D-81E7-B18AC7698BCF}"/>
    <cellStyle name="Comma 2 2 3 2 3 4 5 2" xfId="31940" xr:uid="{F84E5E09-95BF-4EA3-9AA1-87F2DF8C045F}"/>
    <cellStyle name="Comma 2 2 3 2 3 4 5 3" xfId="52964" xr:uid="{AEBFDB33-BBD1-47F2-8758-328A68D35955}"/>
    <cellStyle name="Comma 2 2 3 2 3 4 6" xfId="21429" xr:uid="{7772175C-B343-4BB9-9D0F-276BFAF17FE7}"/>
    <cellStyle name="Comma 2 2 3 2 3 4 7" xfId="42454" xr:uid="{6E8B19A3-972C-4E1F-8F83-3D9007B59D8C}"/>
    <cellStyle name="Comma 2 2 3 2 3 5" xfId="2760" xr:uid="{04244F4E-1412-43EE-8D4E-387E0EE38A64}"/>
    <cellStyle name="Comma 2 2 3 2 3 5 2" xfId="5392" xr:uid="{B1D58847-A01F-4C0A-B4B0-2AF0B744D917}"/>
    <cellStyle name="Comma 2 2 3 2 3 5 2 2" xfId="15926" xr:uid="{37824965-9ECE-4654-9580-34609E1617D1}"/>
    <cellStyle name="Comma 2 2 3 2 3 5 2 2 2" xfId="36948" xr:uid="{E857C672-D760-4B85-B589-266094827978}"/>
    <cellStyle name="Comma 2 2 3 2 3 5 2 2 3" xfId="57972" xr:uid="{5653DD36-BEB2-4ECA-A104-77F8755917D3}"/>
    <cellStyle name="Comma 2 2 3 2 3 5 2 3" xfId="26438" xr:uid="{4E971F27-11E9-4DBA-8F72-425A14AAF558}"/>
    <cellStyle name="Comma 2 2 3 2 3 5 2 4" xfId="47462" xr:uid="{F38F0DF0-1F3A-4ED4-BBF0-32552E4AC8EB}"/>
    <cellStyle name="Comma 2 2 3 2 3 5 3" xfId="8020" xr:uid="{71D5FD85-80D7-4AFC-BFEF-14FE30A31AC4}"/>
    <cellStyle name="Comma 2 2 3 2 3 5 3 2" xfId="18554" xr:uid="{982C3024-397C-45FA-9424-81239703402B}"/>
    <cellStyle name="Comma 2 2 3 2 3 5 3 2 2" xfId="39576" xr:uid="{F93668EA-D9B9-446E-8D2F-EE69E51963D6}"/>
    <cellStyle name="Comma 2 2 3 2 3 5 3 2 3" xfId="60600" xr:uid="{47C2A5D2-C9BF-4A4F-811E-6F4C7233F34D}"/>
    <cellStyle name="Comma 2 2 3 2 3 5 3 3" xfId="29066" xr:uid="{58CC599E-4A5F-4893-B3F6-B3B4915952D2}"/>
    <cellStyle name="Comma 2 2 3 2 3 5 3 4" xfId="50090" xr:uid="{4D84DD57-8ECD-44DA-98C1-AB8160EEAA03}"/>
    <cellStyle name="Comma 2 2 3 2 3 5 4" xfId="10647" xr:uid="{D6D36BE8-7C1D-4A68-9853-17807BBB4C4D}"/>
    <cellStyle name="Comma 2 2 3 2 3 5 4 2" xfId="21181" xr:uid="{4637863E-14AA-4C88-B25C-5B79B3271C8F}"/>
    <cellStyle name="Comma 2 2 3 2 3 5 4 2 2" xfId="42203" xr:uid="{3E2484BE-8300-409F-8D6A-46D51D91389D}"/>
    <cellStyle name="Comma 2 2 3 2 3 5 4 2 3" xfId="63227" xr:uid="{A92095EB-2EA3-4D4E-AF50-E52A3C7267A4}"/>
    <cellStyle name="Comma 2 2 3 2 3 5 4 3" xfId="31693" xr:uid="{A129845C-C2BE-4D8A-A8F8-C970CEC58690}"/>
    <cellStyle name="Comma 2 2 3 2 3 5 4 4" xfId="52717" xr:uid="{1916E094-A1A8-4F0F-90EA-CB6627F2F382}"/>
    <cellStyle name="Comma 2 2 3 2 3 5 5" xfId="13299" xr:uid="{AE41284A-7BFE-4003-B551-88CA6344CF3F}"/>
    <cellStyle name="Comma 2 2 3 2 3 5 5 2" xfId="34321" xr:uid="{8ABD95FD-2617-4CA2-816B-D8497AE2EC21}"/>
    <cellStyle name="Comma 2 2 3 2 3 5 5 3" xfId="55345" xr:uid="{3AA30CEB-191C-4482-B6E9-23B49DDE5A0C}"/>
    <cellStyle name="Comma 2 2 3 2 3 5 6" xfId="23810" xr:uid="{D2CB3847-9DD7-411D-A064-74B8645F2A3F}"/>
    <cellStyle name="Comma 2 2 3 2 3 5 7" xfId="44835" xr:uid="{D3E3C945-DCBA-4354-BADC-AAF0EF38E0C9}"/>
    <cellStyle name="Comma 2 2 3 2 3 6" xfId="329" xr:uid="{77650029-E4FD-4A7D-BAE5-D6F6E00553FA}"/>
    <cellStyle name="Comma 2 2 3 2 3 6 2" xfId="3007" xr:uid="{FB70EBB8-3895-4A61-A113-6CADF82FB8AF}"/>
    <cellStyle name="Comma 2 2 3 2 3 6 2 2" xfId="13541" xr:uid="{76B38423-0AD7-4167-841A-C5030B4B88DD}"/>
    <cellStyle name="Comma 2 2 3 2 3 6 2 2 2" xfId="34563" xr:uid="{A5C5206D-68BC-4B2C-A1BF-B10A0690782F}"/>
    <cellStyle name="Comma 2 2 3 2 3 6 2 2 3" xfId="55587" xr:uid="{4A69D5CC-0DE1-4454-B7F3-8700EEF7E65F}"/>
    <cellStyle name="Comma 2 2 3 2 3 6 2 3" xfId="24053" xr:uid="{898B59F5-A893-408D-B615-2FB080046AB1}"/>
    <cellStyle name="Comma 2 2 3 2 3 6 2 4" xfId="45077" xr:uid="{9AEF4996-762C-4E7B-88D7-4D0AED2A9DC5}"/>
    <cellStyle name="Comma 2 2 3 2 3 6 3" xfId="5635" xr:uid="{ABCAD35C-D932-4835-9659-D8B73D6E49AC}"/>
    <cellStyle name="Comma 2 2 3 2 3 6 3 2" xfId="16169" xr:uid="{80BEA51A-E07B-4FC1-8680-4ED1FE5BE2D1}"/>
    <cellStyle name="Comma 2 2 3 2 3 6 3 2 2" xfId="37191" xr:uid="{120791B5-4EDB-40E9-8A9A-6FB557AAED02}"/>
    <cellStyle name="Comma 2 2 3 2 3 6 3 2 3" xfId="58215" xr:uid="{7D5FDC5E-5FF2-4B5D-AAF8-7DB271AA3FA9}"/>
    <cellStyle name="Comma 2 2 3 2 3 6 3 3" xfId="26681" xr:uid="{2C5DB283-3FAB-4B3E-B6A4-64D6C51686B0}"/>
    <cellStyle name="Comma 2 2 3 2 3 6 3 4" xfId="47705" xr:uid="{F695A55E-6065-43F2-987E-4D8D5FF2243D}"/>
    <cellStyle name="Comma 2 2 3 2 3 6 4" xfId="8262" xr:uid="{B8BDEBB9-3887-42AA-88C7-6A830971D79A}"/>
    <cellStyle name="Comma 2 2 3 2 3 6 4 2" xfId="18796" xr:uid="{395880DF-53F8-4096-A8FE-5A7C594B5FBD}"/>
    <cellStyle name="Comma 2 2 3 2 3 6 4 2 2" xfId="39818" xr:uid="{116427EC-F6B7-4600-9CA6-62B1EA91EC97}"/>
    <cellStyle name="Comma 2 2 3 2 3 6 4 2 3" xfId="60842" xr:uid="{F8584730-99C6-41D7-8F2C-BB314A78190B}"/>
    <cellStyle name="Comma 2 2 3 2 3 6 4 3" xfId="29308" xr:uid="{594D30DE-7EEA-43AF-8616-D844D6E7A38E}"/>
    <cellStyle name="Comma 2 2 3 2 3 6 4 4" xfId="50332" xr:uid="{EEC0FA95-006C-4E4B-9617-70C528272639}"/>
    <cellStyle name="Comma 2 2 3 2 3 6 5" xfId="10914" xr:uid="{E089A87D-46C6-480E-9E23-19451B6A3CBE}"/>
    <cellStyle name="Comma 2 2 3 2 3 6 5 2" xfId="31936" xr:uid="{2D8AEB07-B1A8-4D0A-AC21-1F287ADDA658}"/>
    <cellStyle name="Comma 2 2 3 2 3 6 5 3" xfId="52960" xr:uid="{7E089CFE-F546-4EBD-9BC2-C40CF69C78A1}"/>
    <cellStyle name="Comma 2 2 3 2 3 6 6" xfId="21425" xr:uid="{F829C635-7996-4E23-9C57-4B72CB66FACB}"/>
    <cellStyle name="Comma 2 2 3 2 3 6 7" xfId="42450" xr:uid="{19B45021-F735-461C-A9B6-42F49D11FA3A}"/>
    <cellStyle name="Comma 2 2 3 2 3 7" xfId="2873" xr:uid="{3CB923F5-B2C1-4FBF-B49D-2888C70DFAE5}"/>
    <cellStyle name="Comma 2 2 3 2 3 7 2" xfId="13407" xr:uid="{1D13C7AD-5EFE-4120-A082-F3ED928B002B}"/>
    <cellStyle name="Comma 2 2 3 2 3 7 2 2" xfId="34429" xr:uid="{50D6B589-539B-4D1A-882D-43C0BFC58B95}"/>
    <cellStyle name="Comma 2 2 3 2 3 7 2 3" xfId="55453" xr:uid="{33C636AF-C8D7-486E-8C95-9F5F0866537C}"/>
    <cellStyle name="Comma 2 2 3 2 3 7 3" xfId="23919" xr:uid="{11427A11-FDB3-4260-8A18-C28ED63181E4}"/>
    <cellStyle name="Comma 2 2 3 2 3 7 4" xfId="44943" xr:uid="{E9B5DC07-D159-4335-BEE0-2054579009E4}"/>
    <cellStyle name="Comma 2 2 3 2 3 8" xfId="5501" xr:uid="{708AE6D2-0B1E-4157-8EEF-6257DE76B629}"/>
    <cellStyle name="Comma 2 2 3 2 3 8 2" xfId="16035" xr:uid="{C175B68C-7439-4C29-83CC-F989D84D800D}"/>
    <cellStyle name="Comma 2 2 3 2 3 8 2 2" xfId="37057" xr:uid="{9BD567D4-E37C-4273-91C0-91FB70F92DCC}"/>
    <cellStyle name="Comma 2 2 3 2 3 8 2 3" xfId="58081" xr:uid="{30578721-63DC-416E-A678-C05C4C2245B2}"/>
    <cellStyle name="Comma 2 2 3 2 3 8 3" xfId="26547" xr:uid="{8BE4185E-3A55-4CF5-A193-500789595F02}"/>
    <cellStyle name="Comma 2 2 3 2 3 8 4" xfId="47571" xr:uid="{F10EBBF7-D2FA-4B85-A1EF-9E350D19E0D8}"/>
    <cellStyle name="Comma 2 2 3 2 3 9" xfId="8128" xr:uid="{D4A71D64-AE25-4F91-9FEF-056F744336D1}"/>
    <cellStyle name="Comma 2 2 3 2 3 9 2" xfId="18662" xr:uid="{002E28CE-FF46-453A-819A-95D7E38211E5}"/>
    <cellStyle name="Comma 2 2 3 2 3 9 2 2" xfId="39684" xr:uid="{5B3D9C36-214A-441E-AC82-47310DD45E35}"/>
    <cellStyle name="Comma 2 2 3 2 3 9 2 3" xfId="60708" xr:uid="{70256DD4-27B7-4DCF-B738-6F1680BE58F4}"/>
    <cellStyle name="Comma 2 2 3 2 3 9 3" xfId="29174" xr:uid="{E6D75D2D-524C-45F9-B27B-3BAC22625B76}"/>
    <cellStyle name="Comma 2 2 3 2 3 9 4" xfId="50198" xr:uid="{ED9B0477-AD35-4702-81C8-269A828AAD80}"/>
    <cellStyle name="Comma 2 2 3 2 4" xfId="334" xr:uid="{711D710A-19D3-4538-BE50-A6A0EB41DAD8}"/>
    <cellStyle name="Comma 2 2 3 2 4 10" xfId="42455" xr:uid="{259694F8-FFD5-4ABA-918A-24107EBA09A3}"/>
    <cellStyle name="Comma 2 2 3 2 4 2" xfId="335" xr:uid="{C65A6027-7312-4707-8B61-A9BCCAFFCA66}"/>
    <cellStyle name="Comma 2 2 3 2 4 2 2" xfId="336" xr:uid="{C9A24429-FA70-41C5-81FD-D63E2F1B1633}"/>
    <cellStyle name="Comma 2 2 3 2 4 2 2 2" xfId="3014" xr:uid="{B478DD47-71DA-456C-9F6A-9388DBFEC4A5}"/>
    <cellStyle name="Comma 2 2 3 2 4 2 2 2 2" xfId="13548" xr:uid="{8308CADA-C8BB-4F88-BDEB-1CDBB78BBCD0}"/>
    <cellStyle name="Comma 2 2 3 2 4 2 2 2 2 2" xfId="34570" xr:uid="{82121E87-54C4-4227-9953-D0383F6EA860}"/>
    <cellStyle name="Comma 2 2 3 2 4 2 2 2 2 3" xfId="55594" xr:uid="{CDF6800F-F524-486D-8D9A-E12770625B00}"/>
    <cellStyle name="Comma 2 2 3 2 4 2 2 2 3" xfId="24060" xr:uid="{29F8F65D-73D6-402F-883C-8C32C3283C7F}"/>
    <cellStyle name="Comma 2 2 3 2 4 2 2 2 4" xfId="45084" xr:uid="{4B24EC6A-BC49-48A7-8AFB-C532A8262122}"/>
    <cellStyle name="Comma 2 2 3 2 4 2 2 3" xfId="5642" xr:uid="{7225193D-5D93-42E1-AEAC-B44827114E16}"/>
    <cellStyle name="Comma 2 2 3 2 4 2 2 3 2" xfId="16176" xr:uid="{82A54FC0-D871-4A97-8FEC-4B3364C5FC57}"/>
    <cellStyle name="Comma 2 2 3 2 4 2 2 3 2 2" xfId="37198" xr:uid="{0664B0E9-F40D-4680-8F35-2287651193C5}"/>
    <cellStyle name="Comma 2 2 3 2 4 2 2 3 2 3" xfId="58222" xr:uid="{C2FBDCB7-58A5-48D2-8708-FB10FB7BB725}"/>
    <cellStyle name="Comma 2 2 3 2 4 2 2 3 3" xfId="26688" xr:uid="{9AC4DE2F-3A67-4E25-BD93-B39C6EA2B0FD}"/>
    <cellStyle name="Comma 2 2 3 2 4 2 2 3 4" xfId="47712" xr:uid="{342ED936-DA88-4558-B87E-216E20518FF7}"/>
    <cellStyle name="Comma 2 2 3 2 4 2 2 4" xfId="8269" xr:uid="{BAF7B00A-D703-4A04-9906-823B97B30E01}"/>
    <cellStyle name="Comma 2 2 3 2 4 2 2 4 2" xfId="18803" xr:uid="{9AA10235-818F-4D90-8005-32EE83646B98}"/>
    <cellStyle name="Comma 2 2 3 2 4 2 2 4 2 2" xfId="39825" xr:uid="{4C36D14D-5D32-47D2-A6CE-08BB3B15D470}"/>
    <cellStyle name="Comma 2 2 3 2 4 2 2 4 2 3" xfId="60849" xr:uid="{6CF3C850-4B6E-4234-93BA-1B51D7A86797}"/>
    <cellStyle name="Comma 2 2 3 2 4 2 2 4 3" xfId="29315" xr:uid="{49342B1C-78A7-473F-BB7E-C2470471CC2B}"/>
    <cellStyle name="Comma 2 2 3 2 4 2 2 4 4" xfId="50339" xr:uid="{D6B5C35D-0E5F-43FE-BE40-203B10FA8AC9}"/>
    <cellStyle name="Comma 2 2 3 2 4 2 2 5" xfId="10921" xr:uid="{B3A2FF8A-AF90-4114-AB45-803510B2844C}"/>
    <cellStyle name="Comma 2 2 3 2 4 2 2 5 2" xfId="31943" xr:uid="{C31FB217-1634-4A6E-BC27-DDBC53483A0E}"/>
    <cellStyle name="Comma 2 2 3 2 4 2 2 5 3" xfId="52967" xr:uid="{36521EBA-B08A-493E-9E7A-AC8D824DCFA1}"/>
    <cellStyle name="Comma 2 2 3 2 4 2 2 6" xfId="21432" xr:uid="{0D10034A-DF5C-4411-9020-ABC3E54D7B2B}"/>
    <cellStyle name="Comma 2 2 3 2 4 2 2 7" xfId="42457" xr:uid="{4C2FC0DC-3D28-4D5D-ABF9-089EE01C5987}"/>
    <cellStyle name="Comma 2 2 3 2 4 2 3" xfId="3013" xr:uid="{6FFAC70B-09D7-4290-83DF-8611B634B571}"/>
    <cellStyle name="Comma 2 2 3 2 4 2 3 2" xfId="13547" xr:uid="{3032771D-6C58-493D-83D8-E84049535512}"/>
    <cellStyle name="Comma 2 2 3 2 4 2 3 2 2" xfId="34569" xr:uid="{0C1485D1-864D-458E-9EC0-C6AA18C70783}"/>
    <cellStyle name="Comma 2 2 3 2 4 2 3 2 3" xfId="55593" xr:uid="{E58B0077-9FA2-4B6D-B7FA-7BDC380D5DE5}"/>
    <cellStyle name="Comma 2 2 3 2 4 2 3 3" xfId="24059" xr:uid="{963A80A6-BC9C-402C-B61A-B19DC3E0050E}"/>
    <cellStyle name="Comma 2 2 3 2 4 2 3 4" xfId="45083" xr:uid="{D7ED58F6-DF75-4781-A591-CDDC62452A39}"/>
    <cellStyle name="Comma 2 2 3 2 4 2 4" xfId="5641" xr:uid="{23CB9171-7F1C-434F-9106-DAFD83824C64}"/>
    <cellStyle name="Comma 2 2 3 2 4 2 4 2" xfId="16175" xr:uid="{BEEB62C9-5E91-4B0E-BC4A-1E9081A24E6D}"/>
    <cellStyle name="Comma 2 2 3 2 4 2 4 2 2" xfId="37197" xr:uid="{748BA737-47CC-44ED-9BC8-F01E29EAE571}"/>
    <cellStyle name="Comma 2 2 3 2 4 2 4 2 3" xfId="58221" xr:uid="{6D76C29D-36DE-4304-BD71-15141DB04A31}"/>
    <cellStyle name="Comma 2 2 3 2 4 2 4 3" xfId="26687" xr:uid="{64C7B1A1-4AE6-4959-96BC-7772D784BE9A}"/>
    <cellStyle name="Comma 2 2 3 2 4 2 4 4" xfId="47711" xr:uid="{3CFBFEFF-4A28-45C4-A517-493CD61DCF51}"/>
    <cellStyle name="Comma 2 2 3 2 4 2 5" xfId="8268" xr:uid="{E43205CF-5B24-4C94-A750-EDDF2CBDD07D}"/>
    <cellStyle name="Comma 2 2 3 2 4 2 5 2" xfId="18802" xr:uid="{D3141DF1-D9E7-4960-A808-2AF60FC4828A}"/>
    <cellStyle name="Comma 2 2 3 2 4 2 5 2 2" xfId="39824" xr:uid="{1468A206-7C80-4AC0-BE90-4B6026D5379D}"/>
    <cellStyle name="Comma 2 2 3 2 4 2 5 2 3" xfId="60848" xr:uid="{70C9C8C5-17A8-4316-A288-E64D57CAE33A}"/>
    <cellStyle name="Comma 2 2 3 2 4 2 5 3" xfId="29314" xr:uid="{89802504-F00D-4547-B2AA-769BEC78971B}"/>
    <cellStyle name="Comma 2 2 3 2 4 2 5 4" xfId="50338" xr:uid="{597FCB05-A0D0-4ADE-908D-2D64BB443534}"/>
    <cellStyle name="Comma 2 2 3 2 4 2 6" xfId="10920" xr:uid="{06F30F63-4F94-4E51-8715-FA0B2315C865}"/>
    <cellStyle name="Comma 2 2 3 2 4 2 6 2" xfId="31942" xr:uid="{C03ACEFE-04DC-4388-AB9F-ADDC844C1E3B}"/>
    <cellStyle name="Comma 2 2 3 2 4 2 6 3" xfId="52966" xr:uid="{13D8E0C3-A945-49D6-926F-D98851800F98}"/>
    <cellStyle name="Comma 2 2 3 2 4 2 7" xfId="21431" xr:uid="{D8D13FB7-5D76-49CF-8A7B-93D7E8195196}"/>
    <cellStyle name="Comma 2 2 3 2 4 2 8" xfId="42456" xr:uid="{CF04750E-594B-4C6F-8952-00D54D5BAAAC}"/>
    <cellStyle name="Comma 2 2 3 2 4 3" xfId="337" xr:uid="{E441A968-9305-4374-B4E3-36BACE578761}"/>
    <cellStyle name="Comma 2 2 3 2 4 3 2" xfId="3015" xr:uid="{19791560-986C-46F5-9C43-3F47427F73F2}"/>
    <cellStyle name="Comma 2 2 3 2 4 3 2 2" xfId="13549" xr:uid="{B40F4698-2A93-4156-9A67-F764407C81FA}"/>
    <cellStyle name="Comma 2 2 3 2 4 3 2 2 2" xfId="34571" xr:uid="{97BC1F40-1063-4358-AB0B-C57196552308}"/>
    <cellStyle name="Comma 2 2 3 2 4 3 2 2 3" xfId="55595" xr:uid="{AA54A325-468E-4967-BDCF-2EB2B6F7C8D0}"/>
    <cellStyle name="Comma 2 2 3 2 4 3 2 3" xfId="24061" xr:uid="{34C2EFEA-3A8B-4F18-9576-EE0A81811E57}"/>
    <cellStyle name="Comma 2 2 3 2 4 3 2 4" xfId="45085" xr:uid="{C8C03C94-A5AF-44F6-B691-CC2EEE515A40}"/>
    <cellStyle name="Comma 2 2 3 2 4 3 3" xfId="5643" xr:uid="{86A34411-21D2-4476-9F83-EEA23262B829}"/>
    <cellStyle name="Comma 2 2 3 2 4 3 3 2" xfId="16177" xr:uid="{F9D2D673-03DB-4E59-81DC-914CFBC1F05F}"/>
    <cellStyle name="Comma 2 2 3 2 4 3 3 2 2" xfId="37199" xr:uid="{53F6C7BA-4FF6-4156-B1AE-07991FDC82AD}"/>
    <cellStyle name="Comma 2 2 3 2 4 3 3 2 3" xfId="58223" xr:uid="{9BEC7CED-52ED-4E70-BB98-EBBD8C4FA7BD}"/>
    <cellStyle name="Comma 2 2 3 2 4 3 3 3" xfId="26689" xr:uid="{9E3BF2DA-0431-4BB4-AA87-57CC9BC6683C}"/>
    <cellStyle name="Comma 2 2 3 2 4 3 3 4" xfId="47713" xr:uid="{91F6ED46-0153-45CB-83B7-A57C853F47E0}"/>
    <cellStyle name="Comma 2 2 3 2 4 3 4" xfId="8270" xr:uid="{7FA4C73F-16DD-4EDA-AFF2-93F6441869E9}"/>
    <cellStyle name="Comma 2 2 3 2 4 3 4 2" xfId="18804" xr:uid="{11741A86-E263-4044-9924-80D14F4BC26A}"/>
    <cellStyle name="Comma 2 2 3 2 4 3 4 2 2" xfId="39826" xr:uid="{7D2A7D84-A18F-44B6-8EAA-42A63CD3EAAF}"/>
    <cellStyle name="Comma 2 2 3 2 4 3 4 2 3" xfId="60850" xr:uid="{204512F2-2F28-4E8D-9221-0D89017BD11D}"/>
    <cellStyle name="Comma 2 2 3 2 4 3 4 3" xfId="29316" xr:uid="{9A49A77A-0C81-4764-B845-05274B6E7029}"/>
    <cellStyle name="Comma 2 2 3 2 4 3 4 4" xfId="50340" xr:uid="{EE8D18CB-6050-4FAB-80A9-B324DF26384C}"/>
    <cellStyle name="Comma 2 2 3 2 4 3 5" xfId="10922" xr:uid="{DCE9BA12-C2F8-4AB2-A082-74641119B204}"/>
    <cellStyle name="Comma 2 2 3 2 4 3 5 2" xfId="31944" xr:uid="{474565C2-FB2D-45D9-A570-19504C789DB5}"/>
    <cellStyle name="Comma 2 2 3 2 4 3 5 3" xfId="52968" xr:uid="{789D3B6B-E1DC-40B4-9016-DBAF6EBB4461}"/>
    <cellStyle name="Comma 2 2 3 2 4 3 6" xfId="21433" xr:uid="{59263F51-D2BE-417D-B336-4AA8E8127824}"/>
    <cellStyle name="Comma 2 2 3 2 4 3 7" xfId="42458" xr:uid="{FF727FD8-8994-4850-BE4C-70518573367B}"/>
    <cellStyle name="Comma 2 2 3 2 4 4" xfId="338" xr:uid="{8471535E-5F02-4207-8717-8641203EC531}"/>
    <cellStyle name="Comma 2 2 3 2 4 4 2" xfId="3016" xr:uid="{A6D9ADFE-C1F1-43E8-89CA-C7B03B0E4202}"/>
    <cellStyle name="Comma 2 2 3 2 4 4 2 2" xfId="13550" xr:uid="{A1B37984-4575-4B33-A330-75EB728904D6}"/>
    <cellStyle name="Comma 2 2 3 2 4 4 2 2 2" xfId="34572" xr:uid="{415DD9D1-3BE2-4E77-BC52-5483AC2954C3}"/>
    <cellStyle name="Comma 2 2 3 2 4 4 2 2 3" xfId="55596" xr:uid="{F95444D3-2E3E-4BEF-BD55-2BAEEDFE594F}"/>
    <cellStyle name="Comma 2 2 3 2 4 4 2 3" xfId="24062" xr:uid="{F413A59C-19FD-4B1A-B3E5-4CA6054DF1E4}"/>
    <cellStyle name="Comma 2 2 3 2 4 4 2 4" xfId="45086" xr:uid="{5EF49BDF-083D-4FF2-AB09-65183A03831C}"/>
    <cellStyle name="Comma 2 2 3 2 4 4 3" xfId="5644" xr:uid="{11E3D711-0865-4DFC-B199-2D8B15F61EC6}"/>
    <cellStyle name="Comma 2 2 3 2 4 4 3 2" xfId="16178" xr:uid="{FB448BC8-FD18-45D2-A73D-914742CDCC32}"/>
    <cellStyle name="Comma 2 2 3 2 4 4 3 2 2" xfId="37200" xr:uid="{7853AD6B-1BE7-4312-BDAD-8E16112EBC61}"/>
    <cellStyle name="Comma 2 2 3 2 4 4 3 2 3" xfId="58224" xr:uid="{7320F068-8FA8-46A1-AE5F-9A38C1435631}"/>
    <cellStyle name="Comma 2 2 3 2 4 4 3 3" xfId="26690" xr:uid="{790082DF-11BE-47F5-A50D-F1F98A1A6AEF}"/>
    <cellStyle name="Comma 2 2 3 2 4 4 3 4" xfId="47714" xr:uid="{AA031DF8-BF56-46DF-9BC4-6FB4C9498D8E}"/>
    <cellStyle name="Comma 2 2 3 2 4 4 4" xfId="8271" xr:uid="{DF26EF4E-2B0F-4F65-832A-694AC9E00880}"/>
    <cellStyle name="Comma 2 2 3 2 4 4 4 2" xfId="18805" xr:uid="{C49D1367-97F6-4452-9BC0-774BA906B8B3}"/>
    <cellStyle name="Comma 2 2 3 2 4 4 4 2 2" xfId="39827" xr:uid="{A2099476-027F-4938-9904-5B579207089C}"/>
    <cellStyle name="Comma 2 2 3 2 4 4 4 2 3" xfId="60851" xr:uid="{01E8E433-D6D2-4A51-8A6F-A3F5900AA0FC}"/>
    <cellStyle name="Comma 2 2 3 2 4 4 4 3" xfId="29317" xr:uid="{CF02AF7A-548C-43F6-A680-A94A7D387BC8}"/>
    <cellStyle name="Comma 2 2 3 2 4 4 4 4" xfId="50341" xr:uid="{4918BB96-EA08-47F2-87E1-D33B30571074}"/>
    <cellStyle name="Comma 2 2 3 2 4 4 5" xfId="10923" xr:uid="{51D49FCE-C539-4D62-A789-4FA7E66B0C3A}"/>
    <cellStyle name="Comma 2 2 3 2 4 4 5 2" xfId="31945" xr:uid="{FBC06FD7-971A-44A3-8001-3F95D5E878AE}"/>
    <cellStyle name="Comma 2 2 3 2 4 4 5 3" xfId="52969" xr:uid="{703930DA-DC21-4618-87FE-6E4EA0D54A60}"/>
    <cellStyle name="Comma 2 2 3 2 4 4 6" xfId="21434" xr:uid="{56D94011-395F-4972-99BB-6F38C92D89D6}"/>
    <cellStyle name="Comma 2 2 3 2 4 4 7" xfId="42459" xr:uid="{46C58A1D-1CF4-4645-BE85-D6CFB74DC809}"/>
    <cellStyle name="Comma 2 2 3 2 4 5" xfId="3012" xr:uid="{1B87C3B5-448B-438F-8CB0-15A3BE538C58}"/>
    <cellStyle name="Comma 2 2 3 2 4 5 2" xfId="13546" xr:uid="{A59481FD-BE29-4351-BABA-FE46B07FAFAA}"/>
    <cellStyle name="Comma 2 2 3 2 4 5 2 2" xfId="34568" xr:uid="{3D6467BB-0EE0-498C-B002-504C77EAA76D}"/>
    <cellStyle name="Comma 2 2 3 2 4 5 2 3" xfId="55592" xr:uid="{E393D452-FE1D-4F57-BF04-C4655F756A76}"/>
    <cellStyle name="Comma 2 2 3 2 4 5 3" xfId="24058" xr:uid="{61E73D0D-4270-4C5F-8A3E-39E31849879B}"/>
    <cellStyle name="Comma 2 2 3 2 4 5 4" xfId="45082" xr:uid="{4D4A60F1-FFB1-4C3C-8253-C258E94CF40A}"/>
    <cellStyle name="Comma 2 2 3 2 4 6" xfId="5640" xr:uid="{0BD32FE8-C8B7-4D11-A073-26B063FF02E2}"/>
    <cellStyle name="Comma 2 2 3 2 4 6 2" xfId="16174" xr:uid="{DB9DCB47-B013-4F8B-96C3-1D3C9545D49D}"/>
    <cellStyle name="Comma 2 2 3 2 4 6 2 2" xfId="37196" xr:uid="{53616B1E-8165-4CFE-AF80-4876882AB83F}"/>
    <cellStyle name="Comma 2 2 3 2 4 6 2 3" xfId="58220" xr:uid="{5045BD1C-32B3-491D-A76E-53401DAE571A}"/>
    <cellStyle name="Comma 2 2 3 2 4 6 3" xfId="26686" xr:uid="{89E1F930-1774-4448-9211-F1E783251FB5}"/>
    <cellStyle name="Comma 2 2 3 2 4 6 4" xfId="47710" xr:uid="{D24E2915-FA28-42C1-9D43-76FDE52D9CBB}"/>
    <cellStyle name="Comma 2 2 3 2 4 7" xfId="8267" xr:uid="{14D94531-47C2-432A-8430-16581D0AA373}"/>
    <cellStyle name="Comma 2 2 3 2 4 7 2" xfId="18801" xr:uid="{CE1C50A5-1F9D-446B-B110-F772746E7EBC}"/>
    <cellStyle name="Comma 2 2 3 2 4 7 2 2" xfId="39823" xr:uid="{375B2F9C-0C4D-40D1-9E83-57AA1EC26B2E}"/>
    <cellStyle name="Comma 2 2 3 2 4 7 2 3" xfId="60847" xr:uid="{E7A35E76-DDDE-4547-A06A-8C110CBD15FC}"/>
    <cellStyle name="Comma 2 2 3 2 4 7 3" xfId="29313" xr:uid="{80C5E61A-56F8-4EC4-85B9-C12A75C38BE3}"/>
    <cellStyle name="Comma 2 2 3 2 4 7 4" xfId="50337" xr:uid="{E90B67C9-3F07-4750-8579-C489D36DF2DB}"/>
    <cellStyle name="Comma 2 2 3 2 4 8" xfId="10919" xr:uid="{5608214D-10A1-4B5F-BC7F-3B7C5D1C8AB4}"/>
    <cellStyle name="Comma 2 2 3 2 4 8 2" xfId="31941" xr:uid="{EFEF929C-730E-4CEA-BB60-DBB9DF1B4D28}"/>
    <cellStyle name="Comma 2 2 3 2 4 8 3" xfId="52965" xr:uid="{3D3412C9-F5CE-45E3-851D-4DA9D1B532E2}"/>
    <cellStyle name="Comma 2 2 3 2 4 9" xfId="21430" xr:uid="{04BD38D8-E3DB-4CE3-BF1F-D1CF05E21AA1}"/>
    <cellStyle name="Comma 2 2 3 2 5" xfId="339" xr:uid="{2671C364-D6F9-41F6-8CE3-5D009E45EE3A}"/>
    <cellStyle name="Comma 2 2 3 2 5 10" xfId="42460" xr:uid="{7842DE67-F7B6-4B99-96F6-52D1EAFB2CA6}"/>
    <cellStyle name="Comma 2 2 3 2 5 2" xfId="340" xr:uid="{9B50A128-C119-4D25-8939-1B53D009C724}"/>
    <cellStyle name="Comma 2 2 3 2 5 2 2" xfId="341" xr:uid="{54010305-69EC-44C8-8BC9-CAD4B5D2EBA4}"/>
    <cellStyle name="Comma 2 2 3 2 5 2 2 2" xfId="3019" xr:uid="{D548E196-920A-4AFE-ACD9-AC3F1D710D38}"/>
    <cellStyle name="Comma 2 2 3 2 5 2 2 2 2" xfId="13553" xr:uid="{59854F2C-B14D-499B-99B5-ACDF37D08F80}"/>
    <cellStyle name="Comma 2 2 3 2 5 2 2 2 2 2" xfId="34575" xr:uid="{60638C79-1396-4359-A580-986924AAF2FA}"/>
    <cellStyle name="Comma 2 2 3 2 5 2 2 2 2 3" xfId="55599" xr:uid="{C6E8C8E3-7E1E-4828-B8DF-884946320B9E}"/>
    <cellStyle name="Comma 2 2 3 2 5 2 2 2 3" xfId="24065" xr:uid="{B97BC30C-B39B-4ADE-A1CE-E9DCB5D0C675}"/>
    <cellStyle name="Comma 2 2 3 2 5 2 2 2 4" xfId="45089" xr:uid="{24B1D31D-B2E5-4D29-83C4-5090ABD8ED8F}"/>
    <cellStyle name="Comma 2 2 3 2 5 2 2 3" xfId="5647" xr:uid="{8FA566E8-699C-4DB0-896C-E2B7811DA7C3}"/>
    <cellStyle name="Comma 2 2 3 2 5 2 2 3 2" xfId="16181" xr:uid="{7541F79F-E006-408D-AE2E-7DBE0BB1EB45}"/>
    <cellStyle name="Comma 2 2 3 2 5 2 2 3 2 2" xfId="37203" xr:uid="{7DE30628-5616-48FA-BC42-AA4434945B76}"/>
    <cellStyle name="Comma 2 2 3 2 5 2 2 3 2 3" xfId="58227" xr:uid="{37C7F44B-99E9-431F-AECD-620C1DB36E24}"/>
    <cellStyle name="Comma 2 2 3 2 5 2 2 3 3" xfId="26693" xr:uid="{24926D3E-9E37-4E13-A058-FB6290018BF2}"/>
    <cellStyle name="Comma 2 2 3 2 5 2 2 3 4" xfId="47717" xr:uid="{36EBBA7F-62AC-45E8-B5DF-D112459164F4}"/>
    <cellStyle name="Comma 2 2 3 2 5 2 2 4" xfId="8274" xr:uid="{C571F630-5521-4C9E-8D96-EB947FA6071A}"/>
    <cellStyle name="Comma 2 2 3 2 5 2 2 4 2" xfId="18808" xr:uid="{DC16FD8C-25DF-4171-9894-597DD9941D60}"/>
    <cellStyle name="Comma 2 2 3 2 5 2 2 4 2 2" xfId="39830" xr:uid="{A0BFB2ED-FCF0-431E-8AFE-E2E3155B635D}"/>
    <cellStyle name="Comma 2 2 3 2 5 2 2 4 2 3" xfId="60854" xr:uid="{37F4D14C-8606-45B1-89D0-61F245A2677C}"/>
    <cellStyle name="Comma 2 2 3 2 5 2 2 4 3" xfId="29320" xr:uid="{B0D45069-B530-4CAB-B7DB-A841FBC02B93}"/>
    <cellStyle name="Comma 2 2 3 2 5 2 2 4 4" xfId="50344" xr:uid="{AC245D33-8F7C-4654-BDAD-7ADA0B95BBDB}"/>
    <cellStyle name="Comma 2 2 3 2 5 2 2 5" xfId="10926" xr:uid="{832F01E2-C94C-4234-BF18-39A43F866374}"/>
    <cellStyle name="Comma 2 2 3 2 5 2 2 5 2" xfId="31948" xr:uid="{E37A8375-B379-4ABC-8689-50705CDBE089}"/>
    <cellStyle name="Comma 2 2 3 2 5 2 2 5 3" xfId="52972" xr:uid="{A2F52D1A-0A93-47E9-BC26-131CF9897894}"/>
    <cellStyle name="Comma 2 2 3 2 5 2 2 6" xfId="21437" xr:uid="{D6E40773-C30D-47B8-B117-4C74A7EB7579}"/>
    <cellStyle name="Comma 2 2 3 2 5 2 2 7" xfId="42462" xr:uid="{D18A372F-3161-4FD9-9069-AEC6740C0762}"/>
    <cellStyle name="Comma 2 2 3 2 5 2 3" xfId="3018" xr:uid="{DFA38B25-8C23-49D8-89CD-6ABB4FB5F03E}"/>
    <cellStyle name="Comma 2 2 3 2 5 2 3 2" xfId="13552" xr:uid="{80CFD0B0-DF20-4BD8-8942-32D6C9747301}"/>
    <cellStyle name="Comma 2 2 3 2 5 2 3 2 2" xfId="34574" xr:uid="{E7A1118E-EBE3-42A5-A2AC-407EF82E5F41}"/>
    <cellStyle name="Comma 2 2 3 2 5 2 3 2 3" xfId="55598" xr:uid="{CCC37EF1-052F-41F8-9235-00A53062F686}"/>
    <cellStyle name="Comma 2 2 3 2 5 2 3 3" xfId="24064" xr:uid="{C7DD31A6-62D0-4F47-837E-B85968FD862E}"/>
    <cellStyle name="Comma 2 2 3 2 5 2 3 4" xfId="45088" xr:uid="{40F2A871-8791-4049-B9D6-235C57C4F0F8}"/>
    <cellStyle name="Comma 2 2 3 2 5 2 4" xfId="5646" xr:uid="{11CCDF1B-1DFB-4810-9320-121849050CFE}"/>
    <cellStyle name="Comma 2 2 3 2 5 2 4 2" xfId="16180" xr:uid="{3A7D575C-5D73-4B31-A33A-3A19373B3B6D}"/>
    <cellStyle name="Comma 2 2 3 2 5 2 4 2 2" xfId="37202" xr:uid="{463DBF23-225B-4208-86FB-0889AFA95330}"/>
    <cellStyle name="Comma 2 2 3 2 5 2 4 2 3" xfId="58226" xr:uid="{38A55860-320C-4D05-8476-AA9DC4049CA6}"/>
    <cellStyle name="Comma 2 2 3 2 5 2 4 3" xfId="26692" xr:uid="{3E3294D8-CBAC-431C-8E39-3F4AE76886F1}"/>
    <cellStyle name="Comma 2 2 3 2 5 2 4 4" xfId="47716" xr:uid="{8CBC3928-3868-40F9-9375-F5F23614AE88}"/>
    <cellStyle name="Comma 2 2 3 2 5 2 5" xfId="8273" xr:uid="{F4D10C6D-9A63-4CEF-8C63-093F537A95AF}"/>
    <cellStyle name="Comma 2 2 3 2 5 2 5 2" xfId="18807" xr:uid="{B840C2C2-5457-44C1-BE6D-3CE63F225723}"/>
    <cellStyle name="Comma 2 2 3 2 5 2 5 2 2" xfId="39829" xr:uid="{E9B90433-32E9-42F7-A1ED-0D9FEEDC8E34}"/>
    <cellStyle name="Comma 2 2 3 2 5 2 5 2 3" xfId="60853" xr:uid="{7EF49247-6DC3-4FAA-A3D4-F4F9565C95E6}"/>
    <cellStyle name="Comma 2 2 3 2 5 2 5 3" xfId="29319" xr:uid="{29BDD5CF-0E5B-469A-BFFB-7CA44047C6FD}"/>
    <cellStyle name="Comma 2 2 3 2 5 2 5 4" xfId="50343" xr:uid="{4FC8FCA4-57AF-44C7-AB1F-34FEC0767813}"/>
    <cellStyle name="Comma 2 2 3 2 5 2 6" xfId="10925" xr:uid="{6E654C38-7208-4753-AB42-6B1CC5EDD7A1}"/>
    <cellStyle name="Comma 2 2 3 2 5 2 6 2" xfId="31947" xr:uid="{2BC5F779-61CD-45A8-94EF-8DE69EB2E419}"/>
    <cellStyle name="Comma 2 2 3 2 5 2 6 3" xfId="52971" xr:uid="{4364D212-4B06-4F39-B73E-A72B476EC1DF}"/>
    <cellStyle name="Comma 2 2 3 2 5 2 7" xfId="21436" xr:uid="{01268341-0ACE-4542-89C3-A8234765E1BF}"/>
    <cellStyle name="Comma 2 2 3 2 5 2 8" xfId="42461" xr:uid="{008274A9-DF66-4B49-B06C-1780B2719CBE}"/>
    <cellStyle name="Comma 2 2 3 2 5 3" xfId="342" xr:uid="{75346471-57E3-4E91-A852-FB89FE30F65E}"/>
    <cellStyle name="Comma 2 2 3 2 5 3 2" xfId="3020" xr:uid="{C7757D92-9859-45E9-A8B4-C131E45669DE}"/>
    <cellStyle name="Comma 2 2 3 2 5 3 2 2" xfId="13554" xr:uid="{45B974B2-4BDB-4750-BCC5-346BD35CD357}"/>
    <cellStyle name="Comma 2 2 3 2 5 3 2 2 2" xfId="34576" xr:uid="{D981B98F-F51C-4E27-A5CC-B84A38AD93FA}"/>
    <cellStyle name="Comma 2 2 3 2 5 3 2 2 3" xfId="55600" xr:uid="{E5F2C662-5013-4448-88D5-A0DB4360F4B0}"/>
    <cellStyle name="Comma 2 2 3 2 5 3 2 3" xfId="24066" xr:uid="{A1A8C14D-A42D-4D30-8FC7-6DAF261B0434}"/>
    <cellStyle name="Comma 2 2 3 2 5 3 2 4" xfId="45090" xr:uid="{311DF92A-8E39-47FA-9722-8F31B702558D}"/>
    <cellStyle name="Comma 2 2 3 2 5 3 3" xfId="5648" xr:uid="{E7A3B2B2-17C8-44C3-91D6-DA5E12D16462}"/>
    <cellStyle name="Comma 2 2 3 2 5 3 3 2" xfId="16182" xr:uid="{A1F7A9C4-33AA-4993-BEA0-69604D1676CB}"/>
    <cellStyle name="Comma 2 2 3 2 5 3 3 2 2" xfId="37204" xr:uid="{67EFF1D3-650E-4D88-ABFC-6E5D16BC5B76}"/>
    <cellStyle name="Comma 2 2 3 2 5 3 3 2 3" xfId="58228" xr:uid="{BE91F23C-2E5D-4FB9-B4EF-1314BBD075B6}"/>
    <cellStyle name="Comma 2 2 3 2 5 3 3 3" xfId="26694" xr:uid="{DFF8BB5B-D50E-45FC-AC54-AC2C0B1FE533}"/>
    <cellStyle name="Comma 2 2 3 2 5 3 3 4" xfId="47718" xr:uid="{8F375A9B-E2F2-4A59-BFD7-E2558D099042}"/>
    <cellStyle name="Comma 2 2 3 2 5 3 4" xfId="8275" xr:uid="{00AF3EB4-2A2A-42B6-8A58-D5DCD47D2BB7}"/>
    <cellStyle name="Comma 2 2 3 2 5 3 4 2" xfId="18809" xr:uid="{1C49F2BD-2BF2-4009-B51D-F11CFC06F231}"/>
    <cellStyle name="Comma 2 2 3 2 5 3 4 2 2" xfId="39831" xr:uid="{906DE754-66C1-4A8D-94AD-04454C78E8D2}"/>
    <cellStyle name="Comma 2 2 3 2 5 3 4 2 3" xfId="60855" xr:uid="{14B9188B-4053-45B3-BA3F-954EED291122}"/>
    <cellStyle name="Comma 2 2 3 2 5 3 4 3" xfId="29321" xr:uid="{939DAA92-4DE4-4A74-A902-D2DE1E04EFCC}"/>
    <cellStyle name="Comma 2 2 3 2 5 3 4 4" xfId="50345" xr:uid="{2668EDD9-709E-4008-BC44-3AB8328FFA65}"/>
    <cellStyle name="Comma 2 2 3 2 5 3 5" xfId="10927" xr:uid="{4119D192-FD8F-4B9D-8D17-FF16AF1D9D04}"/>
    <cellStyle name="Comma 2 2 3 2 5 3 5 2" xfId="31949" xr:uid="{3CBB060B-5980-462E-8952-26033EAF346B}"/>
    <cellStyle name="Comma 2 2 3 2 5 3 5 3" xfId="52973" xr:uid="{2978E33E-DDC8-40BE-8FF2-A969A40B950B}"/>
    <cellStyle name="Comma 2 2 3 2 5 3 6" xfId="21438" xr:uid="{DAD45D6F-7012-48EA-9C30-F9EE79B90801}"/>
    <cellStyle name="Comma 2 2 3 2 5 3 7" xfId="42463" xr:uid="{34054021-63C9-425D-9BE9-3061097EEDCB}"/>
    <cellStyle name="Comma 2 2 3 2 5 4" xfId="343" xr:uid="{A1B9CFF2-8991-4BDE-AE92-A4FD274A13E4}"/>
    <cellStyle name="Comma 2 2 3 2 5 4 2" xfId="3021" xr:uid="{616838B7-FD96-461B-991C-3A9EEA73767E}"/>
    <cellStyle name="Comma 2 2 3 2 5 4 2 2" xfId="13555" xr:uid="{211747FB-F65F-46C5-9632-50BE18136B7D}"/>
    <cellStyle name="Comma 2 2 3 2 5 4 2 2 2" xfId="34577" xr:uid="{F9022C64-2E40-4C12-9657-A6CF6F2EAF1C}"/>
    <cellStyle name="Comma 2 2 3 2 5 4 2 2 3" xfId="55601" xr:uid="{61557C16-8772-4123-A52E-CEFB4A3FD050}"/>
    <cellStyle name="Comma 2 2 3 2 5 4 2 3" xfId="24067" xr:uid="{54CEFF2C-C9E2-4BB3-B22A-C4E23C684EFF}"/>
    <cellStyle name="Comma 2 2 3 2 5 4 2 4" xfId="45091" xr:uid="{43206F8D-0CDC-4CC0-B7FC-A9983662A8ED}"/>
    <cellStyle name="Comma 2 2 3 2 5 4 3" xfId="5649" xr:uid="{1823F9B3-2ECD-43D8-8020-A6AB126E3FE8}"/>
    <cellStyle name="Comma 2 2 3 2 5 4 3 2" xfId="16183" xr:uid="{A063EC74-F76D-415A-A7B9-528AC946BA51}"/>
    <cellStyle name="Comma 2 2 3 2 5 4 3 2 2" xfId="37205" xr:uid="{6C367A26-70D3-4456-93E9-932E2D0B5764}"/>
    <cellStyle name="Comma 2 2 3 2 5 4 3 2 3" xfId="58229" xr:uid="{EAF957CE-7B01-4449-B825-345E977F47F2}"/>
    <cellStyle name="Comma 2 2 3 2 5 4 3 3" xfId="26695" xr:uid="{BF0D40EB-AECD-4019-9F10-4291CD6AE18D}"/>
    <cellStyle name="Comma 2 2 3 2 5 4 3 4" xfId="47719" xr:uid="{C98403B5-635E-45B1-BADE-3D8159F5E8FD}"/>
    <cellStyle name="Comma 2 2 3 2 5 4 4" xfId="8276" xr:uid="{31213CB7-85F7-48CC-895E-9A07058D9D9A}"/>
    <cellStyle name="Comma 2 2 3 2 5 4 4 2" xfId="18810" xr:uid="{18A70FF6-D71D-4902-B2A8-0F81F45C09D8}"/>
    <cellStyle name="Comma 2 2 3 2 5 4 4 2 2" xfId="39832" xr:uid="{A3C652A8-91EF-4578-B54D-6C366E3B1C70}"/>
    <cellStyle name="Comma 2 2 3 2 5 4 4 2 3" xfId="60856" xr:uid="{703C9015-3C36-4D46-804E-1C2DFAD47E51}"/>
    <cellStyle name="Comma 2 2 3 2 5 4 4 3" xfId="29322" xr:uid="{21EE7EBA-A4C7-4E63-BFF8-8F95DF6F02E0}"/>
    <cellStyle name="Comma 2 2 3 2 5 4 4 4" xfId="50346" xr:uid="{D67F2C29-0EA3-4EFA-930D-DA1F7D0D097C}"/>
    <cellStyle name="Comma 2 2 3 2 5 4 5" xfId="10928" xr:uid="{6BEDD926-9157-4F5C-84A2-E2E576AC91BB}"/>
    <cellStyle name="Comma 2 2 3 2 5 4 5 2" xfId="31950" xr:uid="{78774ACF-8A37-47A9-B448-5517A475F265}"/>
    <cellStyle name="Comma 2 2 3 2 5 4 5 3" xfId="52974" xr:uid="{C3AE5EDE-C915-4F57-A173-BEC0142BF10F}"/>
    <cellStyle name="Comma 2 2 3 2 5 4 6" xfId="21439" xr:uid="{F5961DBA-531E-4121-A604-CC8F06927AEB}"/>
    <cellStyle name="Comma 2 2 3 2 5 4 7" xfId="42464" xr:uid="{49F39F89-EC9F-4C0B-A1DF-2ED80AE2C3C3}"/>
    <cellStyle name="Comma 2 2 3 2 5 5" xfId="3017" xr:uid="{AA286E02-282F-43ED-96C4-7EDEEA264340}"/>
    <cellStyle name="Comma 2 2 3 2 5 5 2" xfId="13551" xr:uid="{2C93CEA7-C115-43E4-A39D-077FCA116112}"/>
    <cellStyle name="Comma 2 2 3 2 5 5 2 2" xfId="34573" xr:uid="{A88E37CF-30BC-4556-B1EB-A13F9FE170CB}"/>
    <cellStyle name="Comma 2 2 3 2 5 5 2 3" xfId="55597" xr:uid="{E23B6E17-4D5B-4F1D-8310-8E6D0B39008B}"/>
    <cellStyle name="Comma 2 2 3 2 5 5 3" xfId="24063" xr:uid="{4B39D431-1409-4B3C-A5D2-2B6E0A15473A}"/>
    <cellStyle name="Comma 2 2 3 2 5 5 4" xfId="45087" xr:uid="{68ADECC5-D999-488E-9035-251ADBE940DF}"/>
    <cellStyle name="Comma 2 2 3 2 5 6" xfId="5645" xr:uid="{17B8D39D-BA8B-47B5-88DC-795E9ACD04E1}"/>
    <cellStyle name="Comma 2 2 3 2 5 6 2" xfId="16179" xr:uid="{77743C93-A84F-40D5-BE5E-EDBB58D2BFE6}"/>
    <cellStyle name="Comma 2 2 3 2 5 6 2 2" xfId="37201" xr:uid="{281A037C-00A1-4BE1-B4E6-64216F2B29C7}"/>
    <cellStyle name="Comma 2 2 3 2 5 6 2 3" xfId="58225" xr:uid="{A146A138-7CDF-46C8-B27B-0627344B77BA}"/>
    <cellStyle name="Comma 2 2 3 2 5 6 3" xfId="26691" xr:uid="{F7953A24-68DC-4E36-8A68-41BFAA874A7C}"/>
    <cellStyle name="Comma 2 2 3 2 5 6 4" xfId="47715" xr:uid="{445FEE01-4C87-491E-9672-6B38B7A21E32}"/>
    <cellStyle name="Comma 2 2 3 2 5 7" xfId="8272" xr:uid="{89E52971-4F7A-45B5-A217-0665594E8C03}"/>
    <cellStyle name="Comma 2 2 3 2 5 7 2" xfId="18806" xr:uid="{A99B3EA4-CF43-4E08-8335-C6A084FCB400}"/>
    <cellStyle name="Comma 2 2 3 2 5 7 2 2" xfId="39828" xr:uid="{8E526849-45A2-4C40-A7CC-ACC3C7A0F2B9}"/>
    <cellStyle name="Comma 2 2 3 2 5 7 2 3" xfId="60852" xr:uid="{55E39D3C-CCAA-4651-8A27-1902CF4EC814}"/>
    <cellStyle name="Comma 2 2 3 2 5 7 3" xfId="29318" xr:uid="{E2A69B1F-85B2-478E-9F48-5DB720F2676B}"/>
    <cellStyle name="Comma 2 2 3 2 5 7 4" xfId="50342" xr:uid="{457CCD7D-B2DE-4ABD-8653-A86B6A4D720B}"/>
    <cellStyle name="Comma 2 2 3 2 5 8" xfId="10924" xr:uid="{2313A319-5694-4CE1-A6E2-38645A837AEC}"/>
    <cellStyle name="Comma 2 2 3 2 5 8 2" xfId="31946" xr:uid="{24761BBE-4D7D-4E25-A858-582E8C722D7B}"/>
    <cellStyle name="Comma 2 2 3 2 5 8 3" xfId="52970" xr:uid="{BAE29606-9DD0-43B8-8AF7-B9F4DC3F828C}"/>
    <cellStyle name="Comma 2 2 3 2 5 9" xfId="21435" xr:uid="{B9CB0ADA-DEB9-4125-A9E9-8A01B99EE291}"/>
    <cellStyle name="Comma 2 2 3 2 6" xfId="344" xr:uid="{C31C9438-C2AF-4ED8-A6CB-F1549E0A74F7}"/>
    <cellStyle name="Comma 2 2 3 2 6 2" xfId="345" xr:uid="{1052F2D8-ADFB-455B-9454-829BD7B6ACCF}"/>
    <cellStyle name="Comma 2 2 3 2 6 2 2" xfId="3023" xr:uid="{6A3D4155-A667-44AF-AD0E-36CB4872009F}"/>
    <cellStyle name="Comma 2 2 3 2 6 2 2 2" xfId="13557" xr:uid="{98D75BF2-A42C-42FD-9BC3-ADB07A033B75}"/>
    <cellStyle name="Comma 2 2 3 2 6 2 2 2 2" xfId="34579" xr:uid="{C4B1F6F2-871F-4EA6-80F0-7920AF5AC569}"/>
    <cellStyle name="Comma 2 2 3 2 6 2 2 2 3" xfId="55603" xr:uid="{8051118B-CC4A-4BA2-B866-0D779665D4AF}"/>
    <cellStyle name="Comma 2 2 3 2 6 2 2 3" xfId="24069" xr:uid="{C1BA1423-628F-4256-A7A0-510EC5978E61}"/>
    <cellStyle name="Comma 2 2 3 2 6 2 2 4" xfId="45093" xr:uid="{B77A839C-CECD-4F77-90A2-8AF63C641A4D}"/>
    <cellStyle name="Comma 2 2 3 2 6 2 3" xfId="5651" xr:uid="{459AB070-C325-41E7-934B-E2E95D2E382A}"/>
    <cellStyle name="Comma 2 2 3 2 6 2 3 2" xfId="16185" xr:uid="{EF445DEB-C0C2-4CAA-8B25-A1C7B33B1099}"/>
    <cellStyle name="Comma 2 2 3 2 6 2 3 2 2" xfId="37207" xr:uid="{C7D79A58-CD72-464F-A305-B4DB1B7F7758}"/>
    <cellStyle name="Comma 2 2 3 2 6 2 3 2 3" xfId="58231" xr:uid="{FB7F6EB9-9B9A-4F32-ACF7-3B964C1E88DA}"/>
    <cellStyle name="Comma 2 2 3 2 6 2 3 3" xfId="26697" xr:uid="{82FED188-D44B-43F8-ABC4-6DB4AD0181FC}"/>
    <cellStyle name="Comma 2 2 3 2 6 2 3 4" xfId="47721" xr:uid="{FDBD60E3-F63D-4B83-BD91-E68BFC82021A}"/>
    <cellStyle name="Comma 2 2 3 2 6 2 4" xfId="8278" xr:uid="{CB4F1F42-B073-4F02-B395-CC9B54909C3C}"/>
    <cellStyle name="Comma 2 2 3 2 6 2 4 2" xfId="18812" xr:uid="{AAF16B21-2ED3-4BC5-8E74-9F7C57505DF0}"/>
    <cellStyle name="Comma 2 2 3 2 6 2 4 2 2" xfId="39834" xr:uid="{4A983B8B-78B2-47E2-A397-1EB4E8B837E2}"/>
    <cellStyle name="Comma 2 2 3 2 6 2 4 2 3" xfId="60858" xr:uid="{55CA576A-C488-4012-8D50-F4943F176C1D}"/>
    <cellStyle name="Comma 2 2 3 2 6 2 4 3" xfId="29324" xr:uid="{A15CB935-5921-4562-AA0C-6DB3A5945715}"/>
    <cellStyle name="Comma 2 2 3 2 6 2 4 4" xfId="50348" xr:uid="{F2A58A07-4413-4C1B-BBDE-E410723A36B2}"/>
    <cellStyle name="Comma 2 2 3 2 6 2 5" xfId="10930" xr:uid="{8F51F4E3-DA8B-4E21-96DA-E3C6140985AD}"/>
    <cellStyle name="Comma 2 2 3 2 6 2 5 2" xfId="31952" xr:uid="{735B5930-6E79-45E2-8DE3-770F686521CD}"/>
    <cellStyle name="Comma 2 2 3 2 6 2 5 3" xfId="52976" xr:uid="{EA010454-4750-4B1F-ADE9-088D8B48295C}"/>
    <cellStyle name="Comma 2 2 3 2 6 2 6" xfId="21441" xr:uid="{CB532CEF-9315-4FC2-A941-FC7E0F0774B1}"/>
    <cellStyle name="Comma 2 2 3 2 6 2 7" xfId="42466" xr:uid="{F0A0483D-14FE-4933-BBB8-647186EC256D}"/>
    <cellStyle name="Comma 2 2 3 2 6 3" xfId="346" xr:uid="{F953A2C2-DE3D-4AA7-A8D4-2435DE42D441}"/>
    <cellStyle name="Comma 2 2 3 2 6 3 2" xfId="3024" xr:uid="{A489372F-73D4-418A-B2DD-A00E8D9B3D01}"/>
    <cellStyle name="Comma 2 2 3 2 6 3 2 2" xfId="13558" xr:uid="{479418B7-67FE-4A1B-902A-347F81ABF9A3}"/>
    <cellStyle name="Comma 2 2 3 2 6 3 2 2 2" xfId="34580" xr:uid="{05F99B75-823E-4844-A941-39DE5A8A8D8A}"/>
    <cellStyle name="Comma 2 2 3 2 6 3 2 2 3" xfId="55604" xr:uid="{560EB937-469E-4B45-BCE1-92AC1566CA83}"/>
    <cellStyle name="Comma 2 2 3 2 6 3 2 3" xfId="24070" xr:uid="{6F210E50-5EDB-4DBE-9B25-15660CDBA2E5}"/>
    <cellStyle name="Comma 2 2 3 2 6 3 2 4" xfId="45094" xr:uid="{12946EFF-66EC-4434-B995-AB9BF1025E17}"/>
    <cellStyle name="Comma 2 2 3 2 6 3 3" xfId="5652" xr:uid="{B10F1190-CB8B-4126-A785-BA6621C6C8E8}"/>
    <cellStyle name="Comma 2 2 3 2 6 3 3 2" xfId="16186" xr:uid="{FFEB0A71-C08E-4841-9F0C-C7F2C7BF19B5}"/>
    <cellStyle name="Comma 2 2 3 2 6 3 3 2 2" xfId="37208" xr:uid="{17A6B1AD-D548-45AC-BD4B-AFB5C51CF6AA}"/>
    <cellStyle name="Comma 2 2 3 2 6 3 3 2 3" xfId="58232" xr:uid="{66460322-C393-46D8-B0FD-44EE3CC7A55F}"/>
    <cellStyle name="Comma 2 2 3 2 6 3 3 3" xfId="26698" xr:uid="{6C692F84-E5F5-4D85-BF7F-15A185E92A1D}"/>
    <cellStyle name="Comma 2 2 3 2 6 3 3 4" xfId="47722" xr:uid="{58330D61-6A82-4C34-927C-DD8EABA28997}"/>
    <cellStyle name="Comma 2 2 3 2 6 3 4" xfId="8279" xr:uid="{B49CC463-370C-4804-94EF-8A01749A91FA}"/>
    <cellStyle name="Comma 2 2 3 2 6 3 4 2" xfId="18813" xr:uid="{C772C64D-B0AA-4658-9E19-59A4DE1EF385}"/>
    <cellStyle name="Comma 2 2 3 2 6 3 4 2 2" xfId="39835" xr:uid="{70974911-B387-471F-A20F-FA58B5F559B9}"/>
    <cellStyle name="Comma 2 2 3 2 6 3 4 2 3" xfId="60859" xr:uid="{B0E55E4A-30C4-42D3-8D04-1BDE36710840}"/>
    <cellStyle name="Comma 2 2 3 2 6 3 4 3" xfId="29325" xr:uid="{6844DC08-D172-48F6-97EC-23283233FB36}"/>
    <cellStyle name="Comma 2 2 3 2 6 3 4 4" xfId="50349" xr:uid="{7C6B4582-D960-4F8F-BF17-6EDBB4EFA080}"/>
    <cellStyle name="Comma 2 2 3 2 6 3 5" xfId="10931" xr:uid="{36F9D0DA-6AA2-475A-915C-C9DB33B42933}"/>
    <cellStyle name="Comma 2 2 3 2 6 3 5 2" xfId="31953" xr:uid="{C063E6EE-DE25-4663-8EBB-54590BC43BF6}"/>
    <cellStyle name="Comma 2 2 3 2 6 3 5 3" xfId="52977" xr:uid="{C0C46EA3-5631-40AD-A9F3-82B19C7B790D}"/>
    <cellStyle name="Comma 2 2 3 2 6 3 6" xfId="21442" xr:uid="{8DA50DF0-D03C-4272-8072-7F0F003C1F69}"/>
    <cellStyle name="Comma 2 2 3 2 6 3 7" xfId="42467" xr:uid="{172320C5-D579-4320-B076-9B18E2C910BB}"/>
    <cellStyle name="Comma 2 2 3 2 6 4" xfId="3022" xr:uid="{8556B67A-6089-497D-8BBF-6BA2C0B0A968}"/>
    <cellStyle name="Comma 2 2 3 2 6 4 2" xfId="13556" xr:uid="{1349BE55-A351-49F1-BEAF-C59B887D6C0F}"/>
    <cellStyle name="Comma 2 2 3 2 6 4 2 2" xfId="34578" xr:uid="{49610A4B-4D4B-427E-8A58-6493B3C94B22}"/>
    <cellStyle name="Comma 2 2 3 2 6 4 2 3" xfId="55602" xr:uid="{28236266-E26C-455A-8BA6-1D0E7117A36C}"/>
    <cellStyle name="Comma 2 2 3 2 6 4 3" xfId="24068" xr:uid="{A9BDBA21-C10E-4E75-9EAA-9C5DCBED3FA1}"/>
    <cellStyle name="Comma 2 2 3 2 6 4 4" xfId="45092" xr:uid="{5C52179F-5C9E-41BD-9DCA-E15907AC3784}"/>
    <cellStyle name="Comma 2 2 3 2 6 5" xfId="5650" xr:uid="{5833FB59-FA26-4D24-A5F6-67CCF928068B}"/>
    <cellStyle name="Comma 2 2 3 2 6 5 2" xfId="16184" xr:uid="{20975768-58F6-4C6A-A55C-ABD6FF84F3D0}"/>
    <cellStyle name="Comma 2 2 3 2 6 5 2 2" xfId="37206" xr:uid="{0505307A-BE6A-4B4C-B237-00333E1FEA8B}"/>
    <cellStyle name="Comma 2 2 3 2 6 5 2 3" xfId="58230" xr:uid="{764A03C3-ECAE-43C4-B393-7AFD615BFE61}"/>
    <cellStyle name="Comma 2 2 3 2 6 5 3" xfId="26696" xr:uid="{2B32EB4C-9A03-4AD7-BEDB-2EF885CEABF0}"/>
    <cellStyle name="Comma 2 2 3 2 6 5 4" xfId="47720" xr:uid="{A2B256CD-77BD-4D0F-BB76-7FD0AE678011}"/>
    <cellStyle name="Comma 2 2 3 2 6 6" xfId="8277" xr:uid="{6B900C86-06EF-4065-AD7D-7D5448247762}"/>
    <cellStyle name="Comma 2 2 3 2 6 6 2" xfId="18811" xr:uid="{26AF3A45-0F4C-42A5-A1BB-D7D5F8845EA6}"/>
    <cellStyle name="Comma 2 2 3 2 6 6 2 2" xfId="39833" xr:uid="{6DD0F7DB-3978-4F02-A118-1C5ABFBA0AAB}"/>
    <cellStyle name="Comma 2 2 3 2 6 6 2 3" xfId="60857" xr:uid="{4B87D2FE-D5AB-4268-8B02-7C84A0E74B35}"/>
    <cellStyle name="Comma 2 2 3 2 6 6 3" xfId="29323" xr:uid="{78D28ACC-0F28-48F3-9230-EED4A64B31F5}"/>
    <cellStyle name="Comma 2 2 3 2 6 6 4" xfId="50347" xr:uid="{5E1DC2A6-D98B-468E-9918-246D4C6937F7}"/>
    <cellStyle name="Comma 2 2 3 2 6 7" xfId="10929" xr:uid="{BB849517-01C6-43A9-979F-32FF01FB8BC7}"/>
    <cellStyle name="Comma 2 2 3 2 6 7 2" xfId="31951" xr:uid="{7D993E09-299F-442C-B5D3-97BFA3A91A2F}"/>
    <cellStyle name="Comma 2 2 3 2 6 7 3" xfId="52975" xr:uid="{68B36D03-EF23-4EBC-BFE5-6C7E3847FFA1}"/>
    <cellStyle name="Comma 2 2 3 2 6 8" xfId="21440" xr:uid="{41223289-295B-4BF8-B9F8-03DA722A54D7}"/>
    <cellStyle name="Comma 2 2 3 2 6 9" xfId="42465" xr:uid="{C404B946-73D2-4BD4-BF1F-F6B0EDCB638A}"/>
    <cellStyle name="Comma 2 2 3 2 7" xfId="347" xr:uid="{E68CD445-BA7F-4BC7-9345-CB1237AFB744}"/>
    <cellStyle name="Comma 2 2 3 2 7 2" xfId="348" xr:uid="{32C8B189-88A6-417B-B808-8314DDC7ECB9}"/>
    <cellStyle name="Comma 2 2 3 2 7 2 2" xfId="3026" xr:uid="{D5C79330-5750-4AF7-BCC9-1A2945A5B083}"/>
    <cellStyle name="Comma 2 2 3 2 7 2 2 2" xfId="13560" xr:uid="{BE3EF6D3-2B76-4EEB-920A-ED767EF3F93A}"/>
    <cellStyle name="Comma 2 2 3 2 7 2 2 2 2" xfId="34582" xr:uid="{73E0D2D8-1638-48D4-B1D6-4A20704928BB}"/>
    <cellStyle name="Comma 2 2 3 2 7 2 2 2 3" xfId="55606" xr:uid="{3B8C58E6-4FC8-42AE-9014-C9FDFA4BDD50}"/>
    <cellStyle name="Comma 2 2 3 2 7 2 2 3" xfId="24072" xr:uid="{35C2431B-73F0-4C8C-B2DF-FCEC0E940E90}"/>
    <cellStyle name="Comma 2 2 3 2 7 2 2 4" xfId="45096" xr:uid="{FA02CAA8-2E93-4417-8C8C-4E5BA44AD90E}"/>
    <cellStyle name="Comma 2 2 3 2 7 2 3" xfId="5654" xr:uid="{F8A0C0B7-EBC7-4005-A30C-5AB8476C6230}"/>
    <cellStyle name="Comma 2 2 3 2 7 2 3 2" xfId="16188" xr:uid="{213EE21A-F996-45D2-87C1-818ACDA6F14A}"/>
    <cellStyle name="Comma 2 2 3 2 7 2 3 2 2" xfId="37210" xr:uid="{CD9ABF73-D855-45AB-8DE9-8995D9A7E7AC}"/>
    <cellStyle name="Comma 2 2 3 2 7 2 3 2 3" xfId="58234" xr:uid="{F81200DB-E415-4D48-8D2D-1028A565DEE6}"/>
    <cellStyle name="Comma 2 2 3 2 7 2 3 3" xfId="26700" xr:uid="{B50613B8-321F-442D-82E3-97839CE5DAE4}"/>
    <cellStyle name="Comma 2 2 3 2 7 2 3 4" xfId="47724" xr:uid="{20B9D7E7-16A3-4381-8242-A44786CE0E60}"/>
    <cellStyle name="Comma 2 2 3 2 7 2 4" xfId="8281" xr:uid="{9B26C14A-6EFE-4B90-BF3E-B5087478433D}"/>
    <cellStyle name="Comma 2 2 3 2 7 2 4 2" xfId="18815" xr:uid="{F1A59F9B-0A40-4742-8D3E-098466E7C770}"/>
    <cellStyle name="Comma 2 2 3 2 7 2 4 2 2" xfId="39837" xr:uid="{63CBEEF1-0DFD-4E1A-93B4-0B63A2E49055}"/>
    <cellStyle name="Comma 2 2 3 2 7 2 4 2 3" xfId="60861" xr:uid="{8A3CDF18-2184-45C3-BAC8-AA57F1666035}"/>
    <cellStyle name="Comma 2 2 3 2 7 2 4 3" xfId="29327" xr:uid="{1EAD6289-D512-410B-B1C3-D7A9C874797C}"/>
    <cellStyle name="Comma 2 2 3 2 7 2 4 4" xfId="50351" xr:uid="{3191A390-1009-4308-9E45-B035199AE897}"/>
    <cellStyle name="Comma 2 2 3 2 7 2 5" xfId="10933" xr:uid="{33FD2E0F-A641-43F7-B4FE-7BF5777D3170}"/>
    <cellStyle name="Comma 2 2 3 2 7 2 5 2" xfId="31955" xr:uid="{62E9E6EB-61E8-4426-8F98-CFF29B2BEA9E}"/>
    <cellStyle name="Comma 2 2 3 2 7 2 5 3" xfId="52979" xr:uid="{34E75A92-8EED-40B3-B271-10F9B1F644D1}"/>
    <cellStyle name="Comma 2 2 3 2 7 2 6" xfId="21444" xr:uid="{FDB969FB-F643-4118-A642-C16713B69236}"/>
    <cellStyle name="Comma 2 2 3 2 7 2 7" xfId="42469" xr:uid="{623F9256-A5B7-436E-9400-F1104AF4FBA2}"/>
    <cellStyle name="Comma 2 2 3 2 7 3" xfId="3025" xr:uid="{C8EE95C1-07E3-4B5C-AB6E-F18E4EDB6E4A}"/>
    <cellStyle name="Comma 2 2 3 2 7 3 2" xfId="13559" xr:uid="{D0AED233-97C1-4C45-B5C2-0E7F888F96D0}"/>
    <cellStyle name="Comma 2 2 3 2 7 3 2 2" xfId="34581" xr:uid="{5973C81E-6D83-4732-951F-E28CB625DD89}"/>
    <cellStyle name="Comma 2 2 3 2 7 3 2 3" xfId="55605" xr:uid="{C9354FFF-1FED-4BC1-B924-69CAC68D246C}"/>
    <cellStyle name="Comma 2 2 3 2 7 3 3" xfId="24071" xr:uid="{D5134520-BD80-4F31-8893-914C3F6B053B}"/>
    <cellStyle name="Comma 2 2 3 2 7 3 4" xfId="45095" xr:uid="{4EAF16E1-B19A-4177-BDD2-560886E89EB0}"/>
    <cellStyle name="Comma 2 2 3 2 7 4" xfId="5653" xr:uid="{7652EDCE-3699-4D0C-A476-3D96BCD3C405}"/>
    <cellStyle name="Comma 2 2 3 2 7 4 2" xfId="16187" xr:uid="{B4DF2D05-B513-4A23-885F-3685BE6606D2}"/>
    <cellStyle name="Comma 2 2 3 2 7 4 2 2" xfId="37209" xr:uid="{D072065A-4BC0-4635-A6BE-A8DAEB9E2075}"/>
    <cellStyle name="Comma 2 2 3 2 7 4 2 3" xfId="58233" xr:uid="{B88A18E8-CF82-432E-A107-FECC1F52B88F}"/>
    <cellStyle name="Comma 2 2 3 2 7 4 3" xfId="26699" xr:uid="{D02BE977-6084-4FD7-A05E-57DBA1204256}"/>
    <cellStyle name="Comma 2 2 3 2 7 4 4" xfId="47723" xr:uid="{08B41E25-961C-44ED-84D8-DA5ACB587397}"/>
    <cellStyle name="Comma 2 2 3 2 7 5" xfId="8280" xr:uid="{4ABC10C7-59A3-4D4A-9052-A4BD80BD6733}"/>
    <cellStyle name="Comma 2 2 3 2 7 5 2" xfId="18814" xr:uid="{4B7E2EA8-6DD1-4789-ACF5-76BD622719AE}"/>
    <cellStyle name="Comma 2 2 3 2 7 5 2 2" xfId="39836" xr:uid="{765F0B57-F10F-486D-A716-864869302484}"/>
    <cellStyle name="Comma 2 2 3 2 7 5 2 3" xfId="60860" xr:uid="{EBD3A1F5-4801-4F66-8E09-F6F33D1D4C6A}"/>
    <cellStyle name="Comma 2 2 3 2 7 5 3" xfId="29326" xr:uid="{A0D40299-B1E2-478D-AEE5-B5BB1976BCE8}"/>
    <cellStyle name="Comma 2 2 3 2 7 5 4" xfId="50350" xr:uid="{5ED587C8-2A5D-456E-BC5A-5F4FF13797C3}"/>
    <cellStyle name="Comma 2 2 3 2 7 6" xfId="10932" xr:uid="{E9C576BC-77D2-4C24-B5BA-4AD496BD2450}"/>
    <cellStyle name="Comma 2 2 3 2 7 6 2" xfId="31954" xr:uid="{B3B2A4B2-1786-4452-9E85-C092FBB85B81}"/>
    <cellStyle name="Comma 2 2 3 2 7 6 3" xfId="52978" xr:uid="{B0AFF289-EEFC-4264-8A7A-685DF62ED188}"/>
    <cellStyle name="Comma 2 2 3 2 7 7" xfId="21443" xr:uid="{17AEE885-4514-4433-B026-3C3150BE420B}"/>
    <cellStyle name="Comma 2 2 3 2 7 8" xfId="42468" xr:uid="{25D084D9-D52A-4CCF-A3B6-AACDA6637428}"/>
    <cellStyle name="Comma 2 2 3 2 8" xfId="349" xr:uid="{3A62ACB1-DAB7-40CC-A4A2-A4D10661A6AE}"/>
    <cellStyle name="Comma 2 2 3 2 8 2" xfId="3027" xr:uid="{70284920-2181-44CC-B13B-80D4C6CA0DA4}"/>
    <cellStyle name="Comma 2 2 3 2 8 2 2" xfId="13561" xr:uid="{15EFB40E-7FDF-4378-A342-24C9DE8F211A}"/>
    <cellStyle name="Comma 2 2 3 2 8 2 2 2" xfId="34583" xr:uid="{E41B6708-B235-4E69-B7ED-734655B620B7}"/>
    <cellStyle name="Comma 2 2 3 2 8 2 2 3" xfId="55607" xr:uid="{CCD88D9F-2B7D-4AE6-8BA1-0AFABD682D50}"/>
    <cellStyle name="Comma 2 2 3 2 8 2 3" xfId="24073" xr:uid="{9ADEC659-07C5-48E8-8415-3845AE57FBA9}"/>
    <cellStyle name="Comma 2 2 3 2 8 2 4" xfId="45097" xr:uid="{AED82400-140C-4F6A-8DE4-18CA7659E666}"/>
    <cellStyle name="Comma 2 2 3 2 8 3" xfId="5655" xr:uid="{B782FDC6-84D2-4FC0-8214-BD644E97C0E7}"/>
    <cellStyle name="Comma 2 2 3 2 8 3 2" xfId="16189" xr:uid="{3B9FBAB4-6B67-433D-9227-9EE9E6E371A3}"/>
    <cellStyle name="Comma 2 2 3 2 8 3 2 2" xfId="37211" xr:uid="{CCEE2182-B3E0-49F0-8307-C1938575BDED}"/>
    <cellStyle name="Comma 2 2 3 2 8 3 2 3" xfId="58235" xr:uid="{299FB0F2-437F-4933-A745-6007EE340C61}"/>
    <cellStyle name="Comma 2 2 3 2 8 3 3" xfId="26701" xr:uid="{AAB07D30-F384-4286-B750-9266BCEC5342}"/>
    <cellStyle name="Comma 2 2 3 2 8 3 4" xfId="47725" xr:uid="{150C56ED-1585-46EC-AB2A-07DB4814D33C}"/>
    <cellStyle name="Comma 2 2 3 2 8 4" xfId="8282" xr:uid="{4924ECFB-03E3-418B-8E45-1F93088F1EBB}"/>
    <cellStyle name="Comma 2 2 3 2 8 4 2" xfId="18816" xr:uid="{E5CF14DC-6363-4C77-9F98-A46BFA612B35}"/>
    <cellStyle name="Comma 2 2 3 2 8 4 2 2" xfId="39838" xr:uid="{9A6C7A6D-C422-4A51-9C14-24FC45277793}"/>
    <cellStyle name="Comma 2 2 3 2 8 4 2 3" xfId="60862" xr:uid="{59B474AA-1BBB-4D07-AE7B-BEB4102D0563}"/>
    <cellStyle name="Comma 2 2 3 2 8 4 3" xfId="29328" xr:uid="{E36CAEDD-E1A7-4F92-8E94-33794DCB2C98}"/>
    <cellStyle name="Comma 2 2 3 2 8 4 4" xfId="50352" xr:uid="{117DC0C1-A66F-45DE-8743-5F12FF664D6D}"/>
    <cellStyle name="Comma 2 2 3 2 8 5" xfId="10934" xr:uid="{8A30279A-92CC-4F96-A452-F74F96E506EE}"/>
    <cellStyle name="Comma 2 2 3 2 8 5 2" xfId="31956" xr:uid="{4A091033-5443-4486-ABB1-A28BCA688669}"/>
    <cellStyle name="Comma 2 2 3 2 8 5 3" xfId="52980" xr:uid="{2009A3E9-F40E-43FF-9735-752F49C2D880}"/>
    <cellStyle name="Comma 2 2 3 2 8 6" xfId="21445" xr:uid="{BE63A008-3629-4540-ACD9-3EE8D2BED260}"/>
    <cellStyle name="Comma 2 2 3 2 8 7" xfId="42470" xr:uid="{90428A4A-C8EE-450A-B2A0-ECBA5E49B9AE}"/>
    <cellStyle name="Comma 2 2 3 2 9" xfId="350" xr:uid="{B8E313E1-F861-4A0D-9243-DBB10082FFB9}"/>
    <cellStyle name="Comma 2 2 3 2 9 2" xfId="3028" xr:uid="{EB023E1A-F543-4D1A-A5D1-CA68E1252513}"/>
    <cellStyle name="Comma 2 2 3 2 9 2 2" xfId="13562" xr:uid="{7E325CA3-1914-4D5E-92E2-2C420210A4F9}"/>
    <cellStyle name="Comma 2 2 3 2 9 2 2 2" xfId="34584" xr:uid="{E337F349-94A3-4DA4-B09A-B03731678589}"/>
    <cellStyle name="Comma 2 2 3 2 9 2 2 3" xfId="55608" xr:uid="{541DB0EF-33A6-4605-9E73-05D03595CE05}"/>
    <cellStyle name="Comma 2 2 3 2 9 2 3" xfId="24074" xr:uid="{4486255B-0650-4DBD-BADD-7A9B89A4267C}"/>
    <cellStyle name="Comma 2 2 3 2 9 2 4" xfId="45098" xr:uid="{335FC8F9-12DC-4667-9FAC-B2119FDB258E}"/>
    <cellStyle name="Comma 2 2 3 2 9 3" xfId="5656" xr:uid="{5EC0782D-B5E5-46DD-992A-DCF3D4706F33}"/>
    <cellStyle name="Comma 2 2 3 2 9 3 2" xfId="16190" xr:uid="{DA91FD44-438C-4428-910A-9AD717B308A4}"/>
    <cellStyle name="Comma 2 2 3 2 9 3 2 2" xfId="37212" xr:uid="{31151C61-E0E2-4407-861A-C0B7BB017E0F}"/>
    <cellStyle name="Comma 2 2 3 2 9 3 2 3" xfId="58236" xr:uid="{1726F228-27D4-47F0-A475-A17611078E14}"/>
    <cellStyle name="Comma 2 2 3 2 9 3 3" xfId="26702" xr:uid="{7652FCD5-8C12-4256-9A95-EED46B55028B}"/>
    <cellStyle name="Comma 2 2 3 2 9 3 4" xfId="47726" xr:uid="{46CDE687-7496-4031-8A60-669406320DC9}"/>
    <cellStyle name="Comma 2 2 3 2 9 4" xfId="8283" xr:uid="{9E3F9FD4-80BE-4654-A72D-8307FF24FB9C}"/>
    <cellStyle name="Comma 2 2 3 2 9 4 2" xfId="18817" xr:uid="{BF86F15E-F4BD-4B34-B735-67960376229A}"/>
    <cellStyle name="Comma 2 2 3 2 9 4 2 2" xfId="39839" xr:uid="{A86FFA8A-75E0-4A8D-B073-82575EB946D6}"/>
    <cellStyle name="Comma 2 2 3 2 9 4 2 3" xfId="60863" xr:uid="{71C1B16E-D9CD-4D7E-8375-E197DE32E846}"/>
    <cellStyle name="Comma 2 2 3 2 9 4 3" xfId="29329" xr:uid="{91764823-2309-4B39-BF8E-A77D73413DD4}"/>
    <cellStyle name="Comma 2 2 3 2 9 4 4" xfId="50353" xr:uid="{C3FAE954-B939-4D51-B290-96D7EB100125}"/>
    <cellStyle name="Comma 2 2 3 2 9 5" xfId="10935" xr:uid="{CD7A2202-6E37-4848-917B-C4D2F8C2753D}"/>
    <cellStyle name="Comma 2 2 3 2 9 5 2" xfId="31957" xr:uid="{9822438B-C1E4-476F-8615-4C7C5241CF10}"/>
    <cellStyle name="Comma 2 2 3 2 9 5 3" xfId="52981" xr:uid="{2664CF7D-3F9D-44DC-AD30-0AA839193A74}"/>
    <cellStyle name="Comma 2 2 3 2 9 6" xfId="21446" xr:uid="{FC1E390E-D75F-48D3-97DD-F9B2BADB3D4F}"/>
    <cellStyle name="Comma 2 2 3 2 9 7" xfId="42471" xr:uid="{686656EB-549F-404F-A249-A80F369C5D37}"/>
    <cellStyle name="Comma 2 2 3 20" xfId="63342" xr:uid="{A3EC063A-FA43-4D4F-889E-062436343909}"/>
    <cellStyle name="Comma 2 2 3 3" xfId="144" xr:uid="{5A529B8D-40CB-4424-8EA4-00CC31D1A07E}"/>
    <cellStyle name="Comma 2 2 3 3 10" xfId="8088" xr:uid="{DBEDE88B-2BD9-424F-B26B-ED879129D351}"/>
    <cellStyle name="Comma 2 2 3 3 10 2" xfId="18622" xr:uid="{06EF5983-5208-4315-BBAB-B0E4290E3D66}"/>
    <cellStyle name="Comma 2 2 3 3 10 2 2" xfId="39644" xr:uid="{E6C9FC52-2A62-413A-A9FA-0CBBECE0D0E8}"/>
    <cellStyle name="Comma 2 2 3 3 10 2 3" xfId="60668" xr:uid="{A5F02E35-4CEB-4626-9554-4DCE5B14D3C4}"/>
    <cellStyle name="Comma 2 2 3 3 10 3" xfId="29134" xr:uid="{F11C3380-A2F8-400F-84FB-401C593BCE7E}"/>
    <cellStyle name="Comma 2 2 3 3 10 4" xfId="50158" xr:uid="{F5EB37B6-3C46-4C8D-A0C0-939DCF30AE34}"/>
    <cellStyle name="Comma 2 2 3 3 11" xfId="10740" xr:uid="{9E7A4991-64D5-4C84-9584-B014FE729866}"/>
    <cellStyle name="Comma 2 2 3 3 11 2" xfId="31762" xr:uid="{4D26E925-80A4-46A4-A81F-3B25925C32D3}"/>
    <cellStyle name="Comma 2 2 3 3 11 3" xfId="52786" xr:uid="{ED8B78F3-7277-45A6-835F-CC2B4B1E60D3}"/>
    <cellStyle name="Comma 2 2 3 3 12" xfId="21251" xr:uid="{33E54A41-7301-4E71-AA60-35232279F0E0}"/>
    <cellStyle name="Comma 2 2 3 3 13" xfId="42276" xr:uid="{BB46899E-EF63-4E50-8D31-4079C70390E2}"/>
    <cellStyle name="Comma 2 2 3 3 2" xfId="198" xr:uid="{A39E745D-4127-4381-8DC0-F2E0F0DA46A0}"/>
    <cellStyle name="Comma 2 2 3 3 2 10" xfId="42330" xr:uid="{F6F3FE34-91A6-4935-AA1B-E2CB44F0D88F}"/>
    <cellStyle name="Comma 2 2 3 3 2 2" xfId="353" xr:uid="{E54B629D-0A84-430B-9D08-5B0F7F793ADA}"/>
    <cellStyle name="Comma 2 2 3 3 2 2 2" xfId="3031" xr:uid="{0E06FC20-5CC6-4901-B5A0-531C8FAAAA4C}"/>
    <cellStyle name="Comma 2 2 3 3 2 2 2 2" xfId="13565" xr:uid="{616E61D9-C0ED-4141-86E7-98E09869DEDE}"/>
    <cellStyle name="Comma 2 2 3 3 2 2 2 2 2" xfId="34587" xr:uid="{A11FE366-4868-40C3-A549-E7901B363766}"/>
    <cellStyle name="Comma 2 2 3 3 2 2 2 2 3" xfId="55611" xr:uid="{4B79B445-A28E-4ABE-95A9-355CB1EBCEDE}"/>
    <cellStyle name="Comma 2 2 3 3 2 2 2 3" xfId="24077" xr:uid="{70161728-D00B-4C74-80CB-645A5D821EE0}"/>
    <cellStyle name="Comma 2 2 3 3 2 2 2 4" xfId="45101" xr:uid="{97C4C642-F33D-46F6-A1C7-D7CD6CC47B58}"/>
    <cellStyle name="Comma 2 2 3 3 2 2 3" xfId="5659" xr:uid="{E69F2741-D96A-4AD8-8F89-53939428FC5A}"/>
    <cellStyle name="Comma 2 2 3 3 2 2 3 2" xfId="16193" xr:uid="{D7091628-2378-4AB7-B2C6-19D6CA1D987D}"/>
    <cellStyle name="Comma 2 2 3 3 2 2 3 2 2" xfId="37215" xr:uid="{DB76A716-EFB8-49B4-A45F-B651133BF3A8}"/>
    <cellStyle name="Comma 2 2 3 3 2 2 3 2 3" xfId="58239" xr:uid="{45642AC3-0DB1-4720-B62A-F8BF613E56D1}"/>
    <cellStyle name="Comma 2 2 3 3 2 2 3 3" xfId="26705" xr:uid="{8E6C0128-6783-4C30-AFF0-A53B863CF0C0}"/>
    <cellStyle name="Comma 2 2 3 3 2 2 3 4" xfId="47729" xr:uid="{FB7511B7-E8C8-4833-A074-FF7079EC747D}"/>
    <cellStyle name="Comma 2 2 3 3 2 2 4" xfId="8286" xr:uid="{E9806DED-8D6D-40CC-9BCC-2DD1C979A132}"/>
    <cellStyle name="Comma 2 2 3 3 2 2 4 2" xfId="18820" xr:uid="{D978E64C-0862-4DFE-8A44-0DE9065E6800}"/>
    <cellStyle name="Comma 2 2 3 3 2 2 4 2 2" xfId="39842" xr:uid="{FC014E44-CD49-4D7F-AB8F-85A078EC4823}"/>
    <cellStyle name="Comma 2 2 3 3 2 2 4 2 3" xfId="60866" xr:uid="{6D88A22D-3E54-4B1D-BCD2-732465C1B82F}"/>
    <cellStyle name="Comma 2 2 3 3 2 2 4 3" xfId="29332" xr:uid="{F1BB397B-52D4-48D7-9753-7ECF028B8F8E}"/>
    <cellStyle name="Comma 2 2 3 3 2 2 4 4" xfId="50356" xr:uid="{3C950157-D37C-4EF9-9BB7-90A02B2B6610}"/>
    <cellStyle name="Comma 2 2 3 3 2 2 5" xfId="10938" xr:uid="{142B927B-707F-4531-AA94-092AD4ADAC67}"/>
    <cellStyle name="Comma 2 2 3 3 2 2 5 2" xfId="31960" xr:uid="{6298E0E2-8697-4C1E-BD45-0CC6D12E517C}"/>
    <cellStyle name="Comma 2 2 3 3 2 2 5 3" xfId="52984" xr:uid="{F9C38A63-CD9F-4F6D-B9F6-11D7B7A32045}"/>
    <cellStyle name="Comma 2 2 3 3 2 2 6" xfId="21449" xr:uid="{E3C570C4-F28E-47B1-91E4-6D69CD8784CF}"/>
    <cellStyle name="Comma 2 2 3 3 2 2 7" xfId="42474" xr:uid="{51D58B1E-4952-44B4-B903-476EED876FEA}"/>
    <cellStyle name="Comma 2 2 3 3 2 3" xfId="2774" xr:uid="{C172CACA-9C20-48CF-BF9B-5CED40562337}"/>
    <cellStyle name="Comma 2 2 3 3 2 3 2" xfId="5406" xr:uid="{5B7B8B0A-D691-4523-8029-EEA139DD5EBB}"/>
    <cellStyle name="Comma 2 2 3 3 2 3 2 2" xfId="15940" xr:uid="{1B1522D6-8A31-45DC-ACC6-D8488C0A7AF2}"/>
    <cellStyle name="Comma 2 2 3 3 2 3 2 2 2" xfId="36962" xr:uid="{F9CF0D4E-E86F-4F1F-9559-0F3C9A1D5D0D}"/>
    <cellStyle name="Comma 2 2 3 3 2 3 2 2 3" xfId="57986" xr:uid="{F436D6E2-3BD8-442A-942F-2E4B416D1E38}"/>
    <cellStyle name="Comma 2 2 3 3 2 3 2 3" xfId="26452" xr:uid="{A15FC8E5-CF23-4BDC-B28C-FBBF0D3FFE80}"/>
    <cellStyle name="Comma 2 2 3 3 2 3 2 4" xfId="47476" xr:uid="{BD536DE9-B0BC-4256-B11D-BEAE7ACD5CDA}"/>
    <cellStyle name="Comma 2 2 3 3 2 3 3" xfId="8034" xr:uid="{8CA8BB50-9AB4-4532-B8C8-98D4C631C447}"/>
    <cellStyle name="Comma 2 2 3 3 2 3 3 2" xfId="18568" xr:uid="{520CA3BB-2270-419E-B151-73602AF8B10F}"/>
    <cellStyle name="Comma 2 2 3 3 2 3 3 2 2" xfId="39590" xr:uid="{8A598AF4-524D-4CEA-87A5-E868D7B0E094}"/>
    <cellStyle name="Comma 2 2 3 3 2 3 3 2 3" xfId="60614" xr:uid="{238F566B-3EDA-4720-81BB-E4E21E84EB1D}"/>
    <cellStyle name="Comma 2 2 3 3 2 3 3 3" xfId="29080" xr:uid="{0475494E-9D65-4591-B113-7F8415ABF1AA}"/>
    <cellStyle name="Comma 2 2 3 3 2 3 3 4" xfId="50104" xr:uid="{F3C3EC39-EE69-4ABC-B498-F347B2986829}"/>
    <cellStyle name="Comma 2 2 3 3 2 3 4" xfId="10661" xr:uid="{C417A3A7-BAF7-428B-AA34-960D55C0DBF8}"/>
    <cellStyle name="Comma 2 2 3 3 2 3 4 2" xfId="21195" xr:uid="{13F5D7B1-3680-49A9-B4BD-97E1D1C65858}"/>
    <cellStyle name="Comma 2 2 3 3 2 3 4 2 2" xfId="42217" xr:uid="{1AA47857-06C3-4C54-9368-BC280DEB53B8}"/>
    <cellStyle name="Comma 2 2 3 3 2 3 4 2 3" xfId="63241" xr:uid="{2539C16A-7FFF-4CBB-8DB9-990CB35BBCA9}"/>
    <cellStyle name="Comma 2 2 3 3 2 3 4 3" xfId="31707" xr:uid="{286ABC20-65A8-4875-85CD-4C9D5FC70216}"/>
    <cellStyle name="Comma 2 2 3 3 2 3 4 4" xfId="52731" xr:uid="{0E2AC9FB-EA6E-4008-82D3-AAAC4CDDEFB1}"/>
    <cellStyle name="Comma 2 2 3 3 2 3 5" xfId="13313" xr:uid="{9DD4BEC6-6FED-4C80-92BB-BC19D189CF7B}"/>
    <cellStyle name="Comma 2 2 3 3 2 3 5 2" xfId="34335" xr:uid="{58862EBE-DF16-4BDE-A551-2BAE5DAC4BD0}"/>
    <cellStyle name="Comma 2 2 3 3 2 3 5 3" xfId="55359" xr:uid="{1D8790C1-5B3B-4512-9B06-F45E4DCB0010}"/>
    <cellStyle name="Comma 2 2 3 3 2 3 6" xfId="23824" xr:uid="{7C2E5A06-0796-42AD-B663-D93438F18DA4}"/>
    <cellStyle name="Comma 2 2 3 3 2 3 7" xfId="44849" xr:uid="{0A5A8AB4-B06A-46C5-A8B5-A82252021800}"/>
    <cellStyle name="Comma 2 2 3 3 2 4" xfId="352" xr:uid="{064453E4-0D4C-45ED-95A1-D8217C60E413}"/>
    <cellStyle name="Comma 2 2 3 3 2 4 2" xfId="3030" xr:uid="{FD49507C-8768-40A8-A04A-656E7787ACF9}"/>
    <cellStyle name="Comma 2 2 3 3 2 4 2 2" xfId="13564" xr:uid="{CB9147DD-00F2-4454-8578-C2E0B648D420}"/>
    <cellStyle name="Comma 2 2 3 3 2 4 2 2 2" xfId="34586" xr:uid="{E960A1BE-E1E9-4390-B6AD-AC6CE0BE1C84}"/>
    <cellStyle name="Comma 2 2 3 3 2 4 2 2 3" xfId="55610" xr:uid="{DAA58B65-FCA9-4B59-A13B-45CF1211D13D}"/>
    <cellStyle name="Comma 2 2 3 3 2 4 2 3" xfId="24076" xr:uid="{948B9C7E-A850-43FF-8994-405D78C49EC6}"/>
    <cellStyle name="Comma 2 2 3 3 2 4 2 4" xfId="45100" xr:uid="{DA86AD8F-3F39-450D-8E62-965D48C65112}"/>
    <cellStyle name="Comma 2 2 3 3 2 4 3" xfId="5658" xr:uid="{69280D4E-3D8E-472B-B84F-3A28D9B34153}"/>
    <cellStyle name="Comma 2 2 3 3 2 4 3 2" xfId="16192" xr:uid="{A8CC37B3-AAEE-457D-BA26-49C024EBD588}"/>
    <cellStyle name="Comma 2 2 3 3 2 4 3 2 2" xfId="37214" xr:uid="{9C51E31D-A66C-401F-9BC6-6A4A70FD62AD}"/>
    <cellStyle name="Comma 2 2 3 3 2 4 3 2 3" xfId="58238" xr:uid="{C947C26A-7B25-44C2-88BA-96999DCE8A68}"/>
    <cellStyle name="Comma 2 2 3 3 2 4 3 3" xfId="26704" xr:uid="{E42439BC-A288-4BA7-AAC5-C1A43B03EEA8}"/>
    <cellStyle name="Comma 2 2 3 3 2 4 3 4" xfId="47728" xr:uid="{B4EF9313-4E03-436E-B033-BDCE5C6419A7}"/>
    <cellStyle name="Comma 2 2 3 3 2 4 4" xfId="8285" xr:uid="{A3F174A8-695B-4EEC-830F-79407136E49D}"/>
    <cellStyle name="Comma 2 2 3 3 2 4 4 2" xfId="18819" xr:uid="{C369FEDD-4EB4-443D-A036-76DAC6C46E07}"/>
    <cellStyle name="Comma 2 2 3 3 2 4 4 2 2" xfId="39841" xr:uid="{275A4BBA-62EA-4267-A1D3-45B7341222DB}"/>
    <cellStyle name="Comma 2 2 3 3 2 4 4 2 3" xfId="60865" xr:uid="{C8884250-770B-40A2-8F39-137396B5A346}"/>
    <cellStyle name="Comma 2 2 3 3 2 4 4 3" xfId="29331" xr:uid="{90D76C23-BE85-4806-B74C-CA259B23F7AD}"/>
    <cellStyle name="Comma 2 2 3 3 2 4 4 4" xfId="50355" xr:uid="{FBA4D7D8-ED60-45D4-B57F-8D9549528D59}"/>
    <cellStyle name="Comma 2 2 3 3 2 4 5" xfId="10937" xr:uid="{44056BDC-1C55-49CA-9390-865E07B41CA9}"/>
    <cellStyle name="Comma 2 2 3 3 2 4 5 2" xfId="31959" xr:uid="{9C604FB0-7543-4424-A550-8D883E4CF8C4}"/>
    <cellStyle name="Comma 2 2 3 3 2 4 5 3" xfId="52983" xr:uid="{A8A4E49B-FC7D-4A1E-A193-88CCB9AA7A2E}"/>
    <cellStyle name="Comma 2 2 3 3 2 4 6" xfId="21448" xr:uid="{D42A07F4-1F39-4673-AB33-D12D29AE7568}"/>
    <cellStyle name="Comma 2 2 3 3 2 4 7" xfId="42473" xr:uid="{F87BF507-13D1-4B5C-BA15-8F79E62C8125}"/>
    <cellStyle name="Comma 2 2 3 3 2 5" xfId="2887" xr:uid="{E09826F6-78D6-4675-89D4-48CB9D506485}"/>
    <cellStyle name="Comma 2 2 3 3 2 5 2" xfId="13421" xr:uid="{8306AACC-1AA1-40D6-8EB9-B97CE219EE08}"/>
    <cellStyle name="Comma 2 2 3 3 2 5 2 2" xfId="34443" xr:uid="{BC6899EF-88F5-44CB-866F-1D4FCAEADC9A}"/>
    <cellStyle name="Comma 2 2 3 3 2 5 2 3" xfId="55467" xr:uid="{C2EC58EC-C410-4164-96DC-A9F21EBDAC65}"/>
    <cellStyle name="Comma 2 2 3 3 2 5 3" xfId="23933" xr:uid="{8A22EA07-6779-47EA-BC9F-4F1B6A000CD6}"/>
    <cellStyle name="Comma 2 2 3 3 2 5 4" xfId="44957" xr:uid="{9C4A8921-12E3-4C99-8966-C8F4717961C0}"/>
    <cellStyle name="Comma 2 2 3 3 2 6" xfId="5515" xr:uid="{352DA77D-F8E7-4BF0-B5E8-7D724DE6FABF}"/>
    <cellStyle name="Comma 2 2 3 3 2 6 2" xfId="16049" xr:uid="{1C67DD12-D8DF-4636-9C81-1E41E0366726}"/>
    <cellStyle name="Comma 2 2 3 3 2 6 2 2" xfId="37071" xr:uid="{96A4DC85-99D1-4F93-8AE0-3661728FB437}"/>
    <cellStyle name="Comma 2 2 3 3 2 6 2 3" xfId="58095" xr:uid="{54DF76C8-CF95-4143-BAAF-C89B891BBD25}"/>
    <cellStyle name="Comma 2 2 3 3 2 6 3" xfId="26561" xr:uid="{DD079BA4-93CF-4C91-9136-5D0021F53F5A}"/>
    <cellStyle name="Comma 2 2 3 3 2 6 4" xfId="47585" xr:uid="{C82BEC6C-DC85-4389-BA3D-C5629B9DF485}"/>
    <cellStyle name="Comma 2 2 3 3 2 7" xfId="8142" xr:uid="{FBF1383F-A262-4E44-8A86-5FAA9DB177F9}"/>
    <cellStyle name="Comma 2 2 3 3 2 7 2" xfId="18676" xr:uid="{25646102-413B-49CD-8704-83FB77AF0D52}"/>
    <cellStyle name="Comma 2 2 3 3 2 7 2 2" xfId="39698" xr:uid="{B966BC31-E112-4F4B-A10E-7C4B707C4186}"/>
    <cellStyle name="Comma 2 2 3 3 2 7 2 3" xfId="60722" xr:uid="{54075634-16FF-45FA-8DA2-9C0ABBACB44C}"/>
    <cellStyle name="Comma 2 2 3 3 2 7 3" xfId="29188" xr:uid="{D1182598-A500-4651-8243-2D47D9D52008}"/>
    <cellStyle name="Comma 2 2 3 3 2 7 4" xfId="50212" xr:uid="{CAED6FAA-53E5-434F-9833-ED2435D73728}"/>
    <cellStyle name="Comma 2 2 3 3 2 8" xfId="10794" xr:uid="{34180C38-F026-4777-8A84-3EACB3AFA404}"/>
    <cellStyle name="Comma 2 2 3 3 2 8 2" xfId="31816" xr:uid="{56903BB8-27EA-4493-99F9-B81A71DE1538}"/>
    <cellStyle name="Comma 2 2 3 3 2 8 3" xfId="52840" xr:uid="{3D596B72-2D2E-4094-A8CB-483A92EDA4C1}"/>
    <cellStyle name="Comma 2 2 3 3 2 9" xfId="21305" xr:uid="{0331B5C3-D022-4733-9631-75D6B42D7019}"/>
    <cellStyle name="Comma 2 2 3 3 3" xfId="354" xr:uid="{5EBD696D-7176-486B-9F16-5047BE2B3313}"/>
    <cellStyle name="Comma 2 2 3 3 3 2" xfId="3032" xr:uid="{DF1E3A8B-B65B-436D-BA92-824C89D92BA3}"/>
    <cellStyle name="Comma 2 2 3 3 3 2 2" xfId="13566" xr:uid="{69F9D482-4597-450F-9CEA-CDDF9CA7DB07}"/>
    <cellStyle name="Comma 2 2 3 3 3 2 2 2" xfId="34588" xr:uid="{E848552D-F339-495C-B94C-E435F5D0A41E}"/>
    <cellStyle name="Comma 2 2 3 3 3 2 2 3" xfId="55612" xr:uid="{3B6CE321-A225-485E-90BC-A88089C1DA5F}"/>
    <cellStyle name="Comma 2 2 3 3 3 2 3" xfId="24078" xr:uid="{67EF1E6E-B4A7-46D9-AB0D-3C25C21B40B9}"/>
    <cellStyle name="Comma 2 2 3 3 3 2 4" xfId="45102" xr:uid="{E5650D8F-6856-446B-B528-A3447DC74933}"/>
    <cellStyle name="Comma 2 2 3 3 3 3" xfId="5660" xr:uid="{481242E2-0B52-4A61-BDA9-2B503C186346}"/>
    <cellStyle name="Comma 2 2 3 3 3 3 2" xfId="16194" xr:uid="{E2B7796D-4D5A-44A7-8BCD-79432F32A9D1}"/>
    <cellStyle name="Comma 2 2 3 3 3 3 2 2" xfId="37216" xr:uid="{F3568EA4-1BA4-4BC6-A95E-3B8265C51950}"/>
    <cellStyle name="Comma 2 2 3 3 3 3 2 3" xfId="58240" xr:uid="{8F87B807-8898-4A58-B51E-4EA49E22EECF}"/>
    <cellStyle name="Comma 2 2 3 3 3 3 3" xfId="26706" xr:uid="{00C6155B-5131-4D99-B0AF-4220A5B4B83F}"/>
    <cellStyle name="Comma 2 2 3 3 3 3 4" xfId="47730" xr:uid="{D4CE8752-4D2F-4313-99E7-2CD128B1B5F8}"/>
    <cellStyle name="Comma 2 2 3 3 3 4" xfId="8287" xr:uid="{F85A7961-951A-4E0F-8D27-44192B62EF3F}"/>
    <cellStyle name="Comma 2 2 3 3 3 4 2" xfId="18821" xr:uid="{EB741322-21A4-404A-9490-826583A997EB}"/>
    <cellStyle name="Comma 2 2 3 3 3 4 2 2" xfId="39843" xr:uid="{1DA9DCE0-1BBB-45B5-BF9A-466485E12979}"/>
    <cellStyle name="Comma 2 2 3 3 3 4 2 3" xfId="60867" xr:uid="{93E485D8-C419-42DE-B8CD-6C63AA6FEC4E}"/>
    <cellStyle name="Comma 2 2 3 3 3 4 3" xfId="29333" xr:uid="{909DE330-EAEA-4575-86C9-61303E39A910}"/>
    <cellStyle name="Comma 2 2 3 3 3 4 4" xfId="50357" xr:uid="{F3D54C28-5F8D-40E9-BC5F-691A7D0B02A0}"/>
    <cellStyle name="Comma 2 2 3 3 3 5" xfId="10939" xr:uid="{AA805660-A57C-4326-A52A-BEE7F577755A}"/>
    <cellStyle name="Comma 2 2 3 3 3 5 2" xfId="31961" xr:uid="{6F750AAC-302A-4CDE-A52F-54B7380E5CFC}"/>
    <cellStyle name="Comma 2 2 3 3 3 5 3" xfId="52985" xr:uid="{85F72B36-2B75-440E-8B7C-FF49C0CE4ED3}"/>
    <cellStyle name="Comma 2 2 3 3 3 6" xfId="21450" xr:uid="{E81095A1-C056-4FDD-8F57-B03D9E74B0B6}"/>
    <cellStyle name="Comma 2 2 3 3 3 7" xfId="42475" xr:uid="{2F3C9D27-6226-4339-9B6A-1F9B4C0B7F11}"/>
    <cellStyle name="Comma 2 2 3 3 4" xfId="355" xr:uid="{73925AC8-DFD3-4A42-A1C4-A1CDF5EDB673}"/>
    <cellStyle name="Comma 2 2 3 3 4 2" xfId="3033" xr:uid="{D00718C4-4601-4383-8CA9-A108CD0BBD94}"/>
    <cellStyle name="Comma 2 2 3 3 4 2 2" xfId="13567" xr:uid="{88BF2C39-F296-43A7-9C4E-A29632980845}"/>
    <cellStyle name="Comma 2 2 3 3 4 2 2 2" xfId="34589" xr:uid="{E3EEB88D-1AC4-4CF5-A060-1EEE7DDA9285}"/>
    <cellStyle name="Comma 2 2 3 3 4 2 2 3" xfId="55613" xr:uid="{FDBB487D-E07E-4129-B476-B0D26E501A41}"/>
    <cellStyle name="Comma 2 2 3 3 4 2 3" xfId="24079" xr:uid="{09F082B7-5E3F-4FB6-9142-2E57C167DC49}"/>
    <cellStyle name="Comma 2 2 3 3 4 2 4" xfId="45103" xr:uid="{482D78D6-0C79-46EC-9BEA-543871E8A79E}"/>
    <cellStyle name="Comma 2 2 3 3 4 3" xfId="5661" xr:uid="{9565D217-58D9-4A22-9FE2-5168DEEFA594}"/>
    <cellStyle name="Comma 2 2 3 3 4 3 2" xfId="16195" xr:uid="{9287ED6E-E62F-4237-B6C9-5DBA0A9C3D20}"/>
    <cellStyle name="Comma 2 2 3 3 4 3 2 2" xfId="37217" xr:uid="{AB686079-326C-478B-AA24-268D898B2175}"/>
    <cellStyle name="Comma 2 2 3 3 4 3 2 3" xfId="58241" xr:uid="{3F420398-7604-4FC0-A4B8-8DFACDC22074}"/>
    <cellStyle name="Comma 2 2 3 3 4 3 3" xfId="26707" xr:uid="{22A097A1-125B-4F20-A63D-D7978B01962D}"/>
    <cellStyle name="Comma 2 2 3 3 4 3 4" xfId="47731" xr:uid="{77D49FB3-1378-4839-B775-5C7EB1932E4C}"/>
    <cellStyle name="Comma 2 2 3 3 4 4" xfId="8288" xr:uid="{A982F8FE-7B6F-4C4A-80AF-44BB97A428E3}"/>
    <cellStyle name="Comma 2 2 3 3 4 4 2" xfId="18822" xr:uid="{0600F26E-899E-4B06-81B7-E67F91109479}"/>
    <cellStyle name="Comma 2 2 3 3 4 4 2 2" xfId="39844" xr:uid="{C18E88E1-C7E8-498D-94CC-D6F5DCEBA26A}"/>
    <cellStyle name="Comma 2 2 3 3 4 4 2 3" xfId="60868" xr:uid="{E6C6F614-626F-4F01-AC37-D731ED13A27B}"/>
    <cellStyle name="Comma 2 2 3 3 4 4 3" xfId="29334" xr:uid="{E95396E4-C183-4109-9830-73B3CA651106}"/>
    <cellStyle name="Comma 2 2 3 3 4 4 4" xfId="50358" xr:uid="{64396172-11A2-4198-BBAB-CA18C9FE8F0C}"/>
    <cellStyle name="Comma 2 2 3 3 4 5" xfId="10940" xr:uid="{CEDB6488-6D11-47CB-8BF2-C3DB309FC176}"/>
    <cellStyle name="Comma 2 2 3 3 4 5 2" xfId="31962" xr:uid="{A3DB0278-999B-41E0-84CB-A2BC3F600802}"/>
    <cellStyle name="Comma 2 2 3 3 4 5 3" xfId="52986" xr:uid="{CF40EC70-AB36-42B3-ACDE-0AFA2BAB8AA7}"/>
    <cellStyle name="Comma 2 2 3 3 4 6" xfId="21451" xr:uid="{78072DB7-A1D8-4788-8130-69A5D5D5EEE5}"/>
    <cellStyle name="Comma 2 2 3 3 4 7" xfId="42476" xr:uid="{982F20E4-3997-447D-88EA-8D71E7F3A8D6}"/>
    <cellStyle name="Comma 2 2 3 3 5" xfId="2661" xr:uid="{3104B08A-DB1E-470C-BA3B-B29FE78529D1}"/>
    <cellStyle name="Comma 2 2 3 3 5 2" xfId="5298" xr:uid="{BEA77BB5-E962-4522-B7CC-7116F7550E06}"/>
    <cellStyle name="Comma 2 2 3 3 5 2 2" xfId="15832" xr:uid="{D38ADF19-C9B5-4291-84E7-28329340549F}"/>
    <cellStyle name="Comma 2 2 3 3 5 2 2 2" xfId="36854" xr:uid="{3EFA2B28-7900-43D7-B913-035310968C6A}"/>
    <cellStyle name="Comma 2 2 3 3 5 2 2 3" xfId="57878" xr:uid="{7D0B8C6F-68CA-4B8F-8502-324196D1C15B}"/>
    <cellStyle name="Comma 2 2 3 3 5 2 3" xfId="26344" xr:uid="{9F0D29B1-9257-4660-B41F-F30D00C38D1C}"/>
    <cellStyle name="Comma 2 2 3 3 5 2 4" xfId="47368" xr:uid="{7A37E369-C4F3-4464-84B2-3C20E09B0428}"/>
    <cellStyle name="Comma 2 2 3 3 5 3" xfId="7926" xr:uid="{B692D3C2-48B9-4282-B247-FF58330F2F2B}"/>
    <cellStyle name="Comma 2 2 3 3 5 3 2" xfId="18460" xr:uid="{FE853E9C-6D26-4EA7-A863-97C5994C9D25}"/>
    <cellStyle name="Comma 2 2 3 3 5 3 2 2" xfId="39482" xr:uid="{99857963-2383-46BD-8C42-4D8D7C29D305}"/>
    <cellStyle name="Comma 2 2 3 3 5 3 2 3" xfId="60506" xr:uid="{3BA0E01A-CF1D-4E3C-9AF4-07191DCFEB88}"/>
    <cellStyle name="Comma 2 2 3 3 5 3 3" xfId="28972" xr:uid="{84353B66-F028-4E9C-AFEA-93C32AC6CBAD}"/>
    <cellStyle name="Comma 2 2 3 3 5 3 4" xfId="49996" xr:uid="{3D65D2D0-5B36-479C-BCD8-AECB81D247A6}"/>
    <cellStyle name="Comma 2 2 3 3 5 4" xfId="10553" xr:uid="{F778C799-3EF8-4CCE-89DC-040B9BBA3FEA}"/>
    <cellStyle name="Comma 2 2 3 3 5 4 2" xfId="21087" xr:uid="{221048AF-F9B1-4783-99B0-284BC3766CFE}"/>
    <cellStyle name="Comma 2 2 3 3 5 4 2 2" xfId="42109" xr:uid="{85027C88-6DE5-471B-8125-51BE4A62CF71}"/>
    <cellStyle name="Comma 2 2 3 3 5 4 2 3" xfId="63133" xr:uid="{8BF1EC86-3B5A-466C-8269-2AE3DD50E01E}"/>
    <cellStyle name="Comma 2 2 3 3 5 4 3" xfId="31599" xr:uid="{859077B8-C7CC-41E0-BBB7-392D26F3C13C}"/>
    <cellStyle name="Comma 2 2 3 3 5 4 4" xfId="52623" xr:uid="{27E03FAE-9024-40A6-8968-7A1F5DCDCA44}"/>
    <cellStyle name="Comma 2 2 3 3 5 5" xfId="13205" xr:uid="{8261C694-A1A9-40FC-9433-06F56D0CA3F9}"/>
    <cellStyle name="Comma 2 2 3 3 5 5 2" xfId="34227" xr:uid="{50252E78-AD4D-4E12-A904-9D877CA51973}"/>
    <cellStyle name="Comma 2 2 3 3 5 5 3" xfId="55251" xr:uid="{81114411-F630-49D1-BA78-0AB06E0C82C7}"/>
    <cellStyle name="Comma 2 2 3 3 5 6" xfId="23716" xr:uid="{C354E189-9923-41C9-83EA-C4C6C91B3D91}"/>
    <cellStyle name="Comma 2 2 3 3 5 7" xfId="44741" xr:uid="{A00144C0-B925-45E6-A244-BFC6832A72D3}"/>
    <cellStyle name="Comma 2 2 3 3 6" xfId="2720" xr:uid="{3391F7B6-F5B0-407D-8D9B-A6C32D70B421}"/>
    <cellStyle name="Comma 2 2 3 3 6 2" xfId="5352" xr:uid="{9FA35B08-D150-462E-8296-C868CDA29F3D}"/>
    <cellStyle name="Comma 2 2 3 3 6 2 2" xfId="15886" xr:uid="{50B9625F-FCFA-4F21-AE0C-D4B151AFB7F6}"/>
    <cellStyle name="Comma 2 2 3 3 6 2 2 2" xfId="36908" xr:uid="{57CAB718-6AA7-4A83-AD67-14BD47A5B234}"/>
    <cellStyle name="Comma 2 2 3 3 6 2 2 3" xfId="57932" xr:uid="{D06CE512-8703-457F-B7BF-C859F6BFCA65}"/>
    <cellStyle name="Comma 2 2 3 3 6 2 3" xfId="26398" xr:uid="{237C14D6-DBAB-40DE-A874-3A86DF08FAEC}"/>
    <cellStyle name="Comma 2 2 3 3 6 2 4" xfId="47422" xr:uid="{E7566CC3-ECB3-439A-8819-E94EE4EF171C}"/>
    <cellStyle name="Comma 2 2 3 3 6 3" xfId="7980" xr:uid="{8B7EF9EA-D052-41E3-894A-467B3A3E49FE}"/>
    <cellStyle name="Comma 2 2 3 3 6 3 2" xfId="18514" xr:uid="{0DB6F343-7A9F-4138-A94C-2B874089F2C3}"/>
    <cellStyle name="Comma 2 2 3 3 6 3 2 2" xfId="39536" xr:uid="{36869D5D-8CD8-479D-895A-681B09A2B937}"/>
    <cellStyle name="Comma 2 2 3 3 6 3 2 3" xfId="60560" xr:uid="{C7EA327B-C1C4-45F4-8B51-68B67AFDE6C6}"/>
    <cellStyle name="Comma 2 2 3 3 6 3 3" xfId="29026" xr:uid="{9ED3F10B-E462-448A-8F10-977A343401FE}"/>
    <cellStyle name="Comma 2 2 3 3 6 3 4" xfId="50050" xr:uid="{4332400D-1FAD-47D0-8F5E-C86189C08AC8}"/>
    <cellStyle name="Comma 2 2 3 3 6 4" xfId="10607" xr:uid="{1B892FCB-7A59-436B-8FC3-0AD17E475568}"/>
    <cellStyle name="Comma 2 2 3 3 6 4 2" xfId="21141" xr:uid="{2FECE070-023A-427E-9C53-E17BF696DDEE}"/>
    <cellStyle name="Comma 2 2 3 3 6 4 2 2" xfId="42163" xr:uid="{F0EBA279-20E8-4977-A72B-D05857438FCD}"/>
    <cellStyle name="Comma 2 2 3 3 6 4 2 3" xfId="63187" xr:uid="{F64126D2-D636-4CD6-9217-5C72EA7E91B7}"/>
    <cellStyle name="Comma 2 2 3 3 6 4 3" xfId="31653" xr:uid="{471F25E5-B646-4241-99EB-456B21BEEE82}"/>
    <cellStyle name="Comma 2 2 3 3 6 4 4" xfId="52677" xr:uid="{CC0F6BF5-8539-4564-8E2C-CE119E4CC31E}"/>
    <cellStyle name="Comma 2 2 3 3 6 5" xfId="13259" xr:uid="{AD676B15-C13E-41C0-916D-92EB7F480E3F}"/>
    <cellStyle name="Comma 2 2 3 3 6 5 2" xfId="34281" xr:uid="{3470E7B3-4B57-4EDE-9F85-5948B6FF400A}"/>
    <cellStyle name="Comma 2 2 3 3 6 5 3" xfId="55305" xr:uid="{F1FA7868-4311-4F0D-9CAD-2B3CE4C92D20}"/>
    <cellStyle name="Comma 2 2 3 3 6 6" xfId="23770" xr:uid="{B180E728-8871-4A85-9078-F21E23D81F62}"/>
    <cellStyle name="Comma 2 2 3 3 6 7" xfId="44795" xr:uid="{4C51881F-0CB1-4DA1-BD73-DF8871F12673}"/>
    <cellStyle name="Comma 2 2 3 3 7" xfId="351" xr:uid="{97FCDBAF-1CE3-4702-82AA-2D22E0401D98}"/>
    <cellStyle name="Comma 2 2 3 3 7 2" xfId="3029" xr:uid="{E1F0CC83-9965-4E30-9BFA-FBB7C2F22324}"/>
    <cellStyle name="Comma 2 2 3 3 7 2 2" xfId="13563" xr:uid="{A9127233-E111-499E-A50A-DDE11CA94D79}"/>
    <cellStyle name="Comma 2 2 3 3 7 2 2 2" xfId="34585" xr:uid="{9A5E4BEA-8837-4078-A42F-65100A087FA6}"/>
    <cellStyle name="Comma 2 2 3 3 7 2 2 3" xfId="55609" xr:uid="{417B68B5-0A16-4964-9BCF-5681D546715E}"/>
    <cellStyle name="Comma 2 2 3 3 7 2 3" xfId="24075" xr:uid="{B517F750-0D39-440A-A05A-867CA34A0AAD}"/>
    <cellStyle name="Comma 2 2 3 3 7 2 4" xfId="45099" xr:uid="{BF72DFE6-CE64-463D-9D7C-098A1282F647}"/>
    <cellStyle name="Comma 2 2 3 3 7 3" xfId="5657" xr:uid="{1EED1E7B-FDDE-4AEE-AA60-FCA9064BF4F9}"/>
    <cellStyle name="Comma 2 2 3 3 7 3 2" xfId="16191" xr:uid="{0B325A91-74F0-4262-9A6C-D9147084560E}"/>
    <cellStyle name="Comma 2 2 3 3 7 3 2 2" xfId="37213" xr:uid="{049DEBD3-E726-4668-93F0-FCD25C98F23B}"/>
    <cellStyle name="Comma 2 2 3 3 7 3 2 3" xfId="58237" xr:uid="{C697B18E-A5F8-40A3-A308-B375492B46CB}"/>
    <cellStyle name="Comma 2 2 3 3 7 3 3" xfId="26703" xr:uid="{E961D9D2-BB5A-410B-B43E-0F17E76DE1EC}"/>
    <cellStyle name="Comma 2 2 3 3 7 3 4" xfId="47727" xr:uid="{78DB7E96-0C00-44C9-AD18-8CEA8AF9FDED}"/>
    <cellStyle name="Comma 2 2 3 3 7 4" xfId="8284" xr:uid="{BCD73C26-333C-4FB8-974C-A6611CAD1DDB}"/>
    <cellStyle name="Comma 2 2 3 3 7 4 2" xfId="18818" xr:uid="{C3A20933-9F44-40F3-BD86-2AF3B9FD317E}"/>
    <cellStyle name="Comma 2 2 3 3 7 4 2 2" xfId="39840" xr:uid="{CE74ABA6-D85E-435D-A75B-26D3F6CF41E2}"/>
    <cellStyle name="Comma 2 2 3 3 7 4 2 3" xfId="60864" xr:uid="{1918C3D5-75D6-48C4-A798-9990EDAB522A}"/>
    <cellStyle name="Comma 2 2 3 3 7 4 3" xfId="29330" xr:uid="{D011940E-5AC1-4DDC-857A-3014C55EA14E}"/>
    <cellStyle name="Comma 2 2 3 3 7 4 4" xfId="50354" xr:uid="{7C031C6F-32EF-413A-92E7-56CBE52D03AC}"/>
    <cellStyle name="Comma 2 2 3 3 7 5" xfId="10936" xr:uid="{F667BC2D-CFC7-42A0-9F1D-68A81248617F}"/>
    <cellStyle name="Comma 2 2 3 3 7 5 2" xfId="31958" xr:uid="{D73513B2-5F5D-4EC2-8FE7-2AB3314BE436}"/>
    <cellStyle name="Comma 2 2 3 3 7 5 3" xfId="52982" xr:uid="{CB0129AB-5759-4DD4-B851-CF00755452E3}"/>
    <cellStyle name="Comma 2 2 3 3 7 6" xfId="21447" xr:uid="{D85A144D-7ED1-43C0-9E3D-B10BA7C4E417}"/>
    <cellStyle name="Comma 2 2 3 3 7 7" xfId="42472" xr:uid="{F1561289-EB65-4B66-ABF3-299EFE351F2C}"/>
    <cellStyle name="Comma 2 2 3 3 8" xfId="2833" xr:uid="{6C0E28C4-7A5B-401C-AA37-FA3970DCF28A}"/>
    <cellStyle name="Comma 2 2 3 3 8 2" xfId="13367" xr:uid="{7E5BF56E-EA2A-442A-8D45-BE9424CD14F3}"/>
    <cellStyle name="Comma 2 2 3 3 8 2 2" xfId="34389" xr:uid="{A1B651A1-B24F-4BA3-82E6-206D67A6CDCF}"/>
    <cellStyle name="Comma 2 2 3 3 8 2 3" xfId="55413" xr:uid="{0060FE8B-9ABE-41E5-AF0C-5451DE6EB7D6}"/>
    <cellStyle name="Comma 2 2 3 3 8 3" xfId="23879" xr:uid="{FE7274AE-5535-4522-935D-CAEFBAFD4198}"/>
    <cellStyle name="Comma 2 2 3 3 8 4" xfId="44903" xr:uid="{BB89B866-72D1-4750-8322-620281CA216D}"/>
    <cellStyle name="Comma 2 2 3 3 9" xfId="5461" xr:uid="{E4668D2D-2F81-45E0-9246-CD342B1BA553}"/>
    <cellStyle name="Comma 2 2 3 3 9 2" xfId="15995" xr:uid="{77D8C1D6-898F-4D3E-9953-1C0118BF9D5D}"/>
    <cellStyle name="Comma 2 2 3 3 9 2 2" xfId="37017" xr:uid="{123F4CE6-498E-4E07-B4BD-EB485D4295EF}"/>
    <cellStyle name="Comma 2 2 3 3 9 2 3" xfId="58041" xr:uid="{07DF93E6-A1D2-42F0-925A-E97D02EE9FCD}"/>
    <cellStyle name="Comma 2 2 3 3 9 3" xfId="26507" xr:uid="{8460C854-0025-446D-AD9A-B15D65C8DF6E}"/>
    <cellStyle name="Comma 2 2 3 3 9 4" xfId="47531" xr:uid="{76412F56-297C-47FB-9841-8F5D81DAC960}"/>
    <cellStyle name="Comma 2 2 3 4" xfId="171" xr:uid="{3D6CA1CB-CB4D-4A5A-B328-339DB6B03366}"/>
    <cellStyle name="Comma 2 2 3 4 10" xfId="10767" xr:uid="{132CE758-4E24-44F5-8F0E-B99942AB5409}"/>
    <cellStyle name="Comma 2 2 3 4 10 2" xfId="31789" xr:uid="{77B55617-0DC7-4D84-B4A5-C9516B60086C}"/>
    <cellStyle name="Comma 2 2 3 4 10 3" xfId="52813" xr:uid="{A451FA6F-F27E-4EA5-9E97-A906620F3C9F}"/>
    <cellStyle name="Comma 2 2 3 4 11" xfId="21278" xr:uid="{F3E66394-384B-43F7-89DA-1E9A58BE6358}"/>
    <cellStyle name="Comma 2 2 3 4 12" xfId="42303" xr:uid="{2C07E70C-153E-4D82-9E90-ED464B93509F}"/>
    <cellStyle name="Comma 2 2 3 4 2" xfId="357" xr:uid="{A8C9CA21-081C-4818-92A5-FD5C6E205F1A}"/>
    <cellStyle name="Comma 2 2 3 4 2 2" xfId="358" xr:uid="{BAD1AF14-888F-4E0B-B5C0-17AEE15EAC14}"/>
    <cellStyle name="Comma 2 2 3 4 2 2 2" xfId="3036" xr:uid="{C29F9F10-3609-475F-9D88-5F9B02F58B1B}"/>
    <cellStyle name="Comma 2 2 3 4 2 2 2 2" xfId="13570" xr:uid="{8B35C702-9A5E-4008-877B-02BB8C5B6DCA}"/>
    <cellStyle name="Comma 2 2 3 4 2 2 2 2 2" xfId="34592" xr:uid="{192929B8-13A0-40ED-8D4C-80A7B8D47035}"/>
    <cellStyle name="Comma 2 2 3 4 2 2 2 2 3" xfId="55616" xr:uid="{20CB373E-BA88-49F1-B0C6-246415817DE9}"/>
    <cellStyle name="Comma 2 2 3 4 2 2 2 3" xfId="24082" xr:uid="{88D3B182-F53C-4517-81E7-A363C8F70075}"/>
    <cellStyle name="Comma 2 2 3 4 2 2 2 4" xfId="45106" xr:uid="{FE538F90-2C9B-4DA6-A3F5-B1ACF71B34F5}"/>
    <cellStyle name="Comma 2 2 3 4 2 2 3" xfId="5664" xr:uid="{86983D29-DA7C-4D46-B610-7E5E57535C39}"/>
    <cellStyle name="Comma 2 2 3 4 2 2 3 2" xfId="16198" xr:uid="{07A147D5-AFDE-415B-8084-89EEE4D117B4}"/>
    <cellStyle name="Comma 2 2 3 4 2 2 3 2 2" xfId="37220" xr:uid="{6BA09E15-E0AC-43F3-BDE7-8923F501C612}"/>
    <cellStyle name="Comma 2 2 3 4 2 2 3 2 3" xfId="58244" xr:uid="{506336EE-3CC9-4320-AB92-15BEA4F79D0C}"/>
    <cellStyle name="Comma 2 2 3 4 2 2 3 3" xfId="26710" xr:uid="{6F352D9F-EEF5-4239-B36C-BD79B2004C9B}"/>
    <cellStyle name="Comma 2 2 3 4 2 2 3 4" xfId="47734" xr:uid="{A9C8E109-7AD1-49E3-948F-BCA8FF2F8A6F}"/>
    <cellStyle name="Comma 2 2 3 4 2 2 4" xfId="8291" xr:uid="{7FB407C6-A946-489F-8213-304D185D5BFE}"/>
    <cellStyle name="Comma 2 2 3 4 2 2 4 2" xfId="18825" xr:uid="{3FC8D99A-FBE1-42AC-A6DD-85997C52AB00}"/>
    <cellStyle name="Comma 2 2 3 4 2 2 4 2 2" xfId="39847" xr:uid="{3ECAA8B1-BD86-4AC2-A3D8-2806E4DDA991}"/>
    <cellStyle name="Comma 2 2 3 4 2 2 4 2 3" xfId="60871" xr:uid="{D00D607E-A780-4798-BBEC-F0091C1D5E99}"/>
    <cellStyle name="Comma 2 2 3 4 2 2 4 3" xfId="29337" xr:uid="{F924ADF5-91B1-4F10-9A79-2BA1C1897234}"/>
    <cellStyle name="Comma 2 2 3 4 2 2 4 4" xfId="50361" xr:uid="{F2F64EE9-97A2-459C-8522-B49222AB79CD}"/>
    <cellStyle name="Comma 2 2 3 4 2 2 5" xfId="10943" xr:uid="{9EED3A8D-1C5E-4B1C-ADAC-70A406B938CD}"/>
    <cellStyle name="Comma 2 2 3 4 2 2 5 2" xfId="31965" xr:uid="{727146C8-BB4B-4D01-AD09-D51230BB452D}"/>
    <cellStyle name="Comma 2 2 3 4 2 2 5 3" xfId="52989" xr:uid="{4F4B6D2D-FC85-426A-BCF8-B87A777DBFBD}"/>
    <cellStyle name="Comma 2 2 3 4 2 2 6" xfId="21454" xr:uid="{4C152184-4E10-4F2A-8E79-2B4E60911ED5}"/>
    <cellStyle name="Comma 2 2 3 4 2 2 7" xfId="42479" xr:uid="{5EE26F0B-6A6E-4B26-8562-77C5933AFCCD}"/>
    <cellStyle name="Comma 2 2 3 4 2 3" xfId="3035" xr:uid="{45B9224A-0B2C-4733-A528-2B715B99504E}"/>
    <cellStyle name="Comma 2 2 3 4 2 3 2" xfId="13569" xr:uid="{DDDFCB86-2956-40FC-A355-BA71E3F164AE}"/>
    <cellStyle name="Comma 2 2 3 4 2 3 2 2" xfId="34591" xr:uid="{8BDFEE3B-5044-48EF-9BE9-D632392B15B4}"/>
    <cellStyle name="Comma 2 2 3 4 2 3 2 3" xfId="55615" xr:uid="{FC7E29CA-9B40-41E1-A2B5-49E8E95C0F4D}"/>
    <cellStyle name="Comma 2 2 3 4 2 3 3" xfId="24081" xr:uid="{59400A4D-F1BF-46E5-8223-51CE0FA378DA}"/>
    <cellStyle name="Comma 2 2 3 4 2 3 4" xfId="45105" xr:uid="{759F5E4E-9EE8-471F-8D74-77AF14119212}"/>
    <cellStyle name="Comma 2 2 3 4 2 4" xfId="5663" xr:uid="{B5F1503B-9FBA-4DEC-9851-A41A6C63B4E9}"/>
    <cellStyle name="Comma 2 2 3 4 2 4 2" xfId="16197" xr:uid="{EAF9B98D-0348-4735-834B-D8BE1969F1A9}"/>
    <cellStyle name="Comma 2 2 3 4 2 4 2 2" xfId="37219" xr:uid="{78779236-1FFC-4190-A614-11581E6A08E2}"/>
    <cellStyle name="Comma 2 2 3 4 2 4 2 3" xfId="58243" xr:uid="{A224D128-92F9-4E16-8FA8-0BCE0E9FE719}"/>
    <cellStyle name="Comma 2 2 3 4 2 4 3" xfId="26709" xr:uid="{ABDFE35E-7A4F-4108-9F39-F1074E0B4796}"/>
    <cellStyle name="Comma 2 2 3 4 2 4 4" xfId="47733" xr:uid="{B4457017-1A93-4B6C-8CEF-72538C474D5D}"/>
    <cellStyle name="Comma 2 2 3 4 2 5" xfId="8290" xr:uid="{116E34F4-47FB-4CD0-AA12-F172423E8213}"/>
    <cellStyle name="Comma 2 2 3 4 2 5 2" xfId="18824" xr:uid="{B116F34D-D1C1-495A-A747-68FAA4BEB539}"/>
    <cellStyle name="Comma 2 2 3 4 2 5 2 2" xfId="39846" xr:uid="{25004ED6-6F1C-4219-94C6-C34EC135FEEF}"/>
    <cellStyle name="Comma 2 2 3 4 2 5 2 3" xfId="60870" xr:uid="{2F66930E-83A3-4367-A523-7E2BDC9995E5}"/>
    <cellStyle name="Comma 2 2 3 4 2 5 3" xfId="29336" xr:uid="{16701472-A7B4-47B1-9E1A-64A888405BBF}"/>
    <cellStyle name="Comma 2 2 3 4 2 5 4" xfId="50360" xr:uid="{E801BA71-CAF0-417B-A83D-DB9A93564567}"/>
    <cellStyle name="Comma 2 2 3 4 2 6" xfId="10942" xr:uid="{48F12FB8-5016-4F13-9E50-9ECA9EA382EC}"/>
    <cellStyle name="Comma 2 2 3 4 2 6 2" xfId="31964" xr:uid="{72D69E89-16F3-4417-8471-772935AE72DE}"/>
    <cellStyle name="Comma 2 2 3 4 2 6 3" xfId="52988" xr:uid="{F2F825BC-DCF1-4CC0-BD9D-CD42DDED11EE}"/>
    <cellStyle name="Comma 2 2 3 4 2 7" xfId="21453" xr:uid="{26DF98AB-E5BE-409A-B498-4FD8355852FC}"/>
    <cellStyle name="Comma 2 2 3 4 2 8" xfId="42478" xr:uid="{9AB4F52F-CA83-4631-BB45-997C627A26D6}"/>
    <cellStyle name="Comma 2 2 3 4 3" xfId="359" xr:uid="{7F7B4F3D-B688-46D5-8860-39EDE0DE5142}"/>
    <cellStyle name="Comma 2 2 3 4 3 2" xfId="3037" xr:uid="{9E51DDC0-0C94-433C-907D-E0DD4988A134}"/>
    <cellStyle name="Comma 2 2 3 4 3 2 2" xfId="13571" xr:uid="{AFF9C6AB-71F7-455A-B8C3-A33018D33058}"/>
    <cellStyle name="Comma 2 2 3 4 3 2 2 2" xfId="34593" xr:uid="{D09FFA7C-3ACE-4459-B931-7CDA9404DFFA}"/>
    <cellStyle name="Comma 2 2 3 4 3 2 2 3" xfId="55617" xr:uid="{94EF4742-C979-402D-80E3-539D3CCBAB80}"/>
    <cellStyle name="Comma 2 2 3 4 3 2 3" xfId="24083" xr:uid="{A09F72F5-13B7-417F-91BB-20596726B2DA}"/>
    <cellStyle name="Comma 2 2 3 4 3 2 4" xfId="45107" xr:uid="{FD895022-CE2D-44CC-BCD8-D875BD63265F}"/>
    <cellStyle name="Comma 2 2 3 4 3 3" xfId="5665" xr:uid="{C2357C37-E7CB-4B61-902F-6EE4DBE283DA}"/>
    <cellStyle name="Comma 2 2 3 4 3 3 2" xfId="16199" xr:uid="{54744CDB-A0AD-482C-BC99-C2EDE654AF80}"/>
    <cellStyle name="Comma 2 2 3 4 3 3 2 2" xfId="37221" xr:uid="{B9A4362A-2354-4A95-933A-0440820219FA}"/>
    <cellStyle name="Comma 2 2 3 4 3 3 2 3" xfId="58245" xr:uid="{446AB1E9-F806-42F4-AA68-353E2B77B77A}"/>
    <cellStyle name="Comma 2 2 3 4 3 3 3" xfId="26711" xr:uid="{0701C702-E887-444C-9DEB-EDCB08F39068}"/>
    <cellStyle name="Comma 2 2 3 4 3 3 4" xfId="47735" xr:uid="{2FB03B11-435C-4744-AA15-271445EC20B4}"/>
    <cellStyle name="Comma 2 2 3 4 3 4" xfId="8292" xr:uid="{A941AF00-821F-4548-9BD6-1C806DD60B41}"/>
    <cellStyle name="Comma 2 2 3 4 3 4 2" xfId="18826" xr:uid="{F386A36C-9A3F-4DDA-9098-9FC2488C5047}"/>
    <cellStyle name="Comma 2 2 3 4 3 4 2 2" xfId="39848" xr:uid="{34F3A602-F6C9-456C-99DD-7228F9A46477}"/>
    <cellStyle name="Comma 2 2 3 4 3 4 2 3" xfId="60872" xr:uid="{0D8DFD03-6ADD-4216-80B0-9F93BAEE54DA}"/>
    <cellStyle name="Comma 2 2 3 4 3 4 3" xfId="29338" xr:uid="{552A345F-8AAE-44F9-BEFB-0B5DE35AD938}"/>
    <cellStyle name="Comma 2 2 3 4 3 4 4" xfId="50362" xr:uid="{DAAB276B-66DD-4C7C-B273-9259A89945AC}"/>
    <cellStyle name="Comma 2 2 3 4 3 5" xfId="10944" xr:uid="{DCEE253A-ACC5-45CF-8503-83AE7A7B176F}"/>
    <cellStyle name="Comma 2 2 3 4 3 5 2" xfId="31966" xr:uid="{1180DDA9-D2F6-4417-B814-1AD3356336BE}"/>
    <cellStyle name="Comma 2 2 3 4 3 5 3" xfId="52990" xr:uid="{1F43524B-BC9C-4B26-82B4-4870B6F80780}"/>
    <cellStyle name="Comma 2 2 3 4 3 6" xfId="21455" xr:uid="{3562F987-C8A0-4879-B1F0-22B800F623FF}"/>
    <cellStyle name="Comma 2 2 3 4 3 7" xfId="42480" xr:uid="{1E7A3BA2-2D07-486B-98FC-CFFA090C476E}"/>
    <cellStyle name="Comma 2 2 3 4 4" xfId="360" xr:uid="{F49B4359-19BC-4DFC-B8F0-1DFB07D1C5BE}"/>
    <cellStyle name="Comma 2 2 3 4 4 2" xfId="3038" xr:uid="{3DF293BD-76BC-4ED1-8CCF-9BE3358C3671}"/>
    <cellStyle name="Comma 2 2 3 4 4 2 2" xfId="13572" xr:uid="{1C8FB4FF-0620-4A5B-B71A-57367FD8A947}"/>
    <cellStyle name="Comma 2 2 3 4 4 2 2 2" xfId="34594" xr:uid="{780D5F30-90F6-4F7A-BC74-F8892933C293}"/>
    <cellStyle name="Comma 2 2 3 4 4 2 2 3" xfId="55618" xr:uid="{D5D61D73-FE6A-4F9F-8DD9-59EB1B8B1C35}"/>
    <cellStyle name="Comma 2 2 3 4 4 2 3" xfId="24084" xr:uid="{86E73F21-2AC1-49BA-8006-7E24B56BD706}"/>
    <cellStyle name="Comma 2 2 3 4 4 2 4" xfId="45108" xr:uid="{EB8A637E-2C1B-42C8-A47C-B1A4214FB13A}"/>
    <cellStyle name="Comma 2 2 3 4 4 3" xfId="5666" xr:uid="{C97A4E63-5E2A-42E5-A8A9-12274D75C7A5}"/>
    <cellStyle name="Comma 2 2 3 4 4 3 2" xfId="16200" xr:uid="{98032508-BD57-4DB4-B037-B33A4ADAC595}"/>
    <cellStyle name="Comma 2 2 3 4 4 3 2 2" xfId="37222" xr:uid="{B23E6608-50F9-439D-94F9-D42E9BD53D98}"/>
    <cellStyle name="Comma 2 2 3 4 4 3 2 3" xfId="58246" xr:uid="{BCAF9BAE-6BA8-4384-B61E-3545C719A284}"/>
    <cellStyle name="Comma 2 2 3 4 4 3 3" xfId="26712" xr:uid="{60512CDB-E998-4CA2-9554-60AA97B8D02D}"/>
    <cellStyle name="Comma 2 2 3 4 4 3 4" xfId="47736" xr:uid="{382BD37B-200F-4A6B-AF8A-37F35D457F34}"/>
    <cellStyle name="Comma 2 2 3 4 4 4" xfId="8293" xr:uid="{316D7482-15A5-4CBD-97DB-FF4BFF967195}"/>
    <cellStyle name="Comma 2 2 3 4 4 4 2" xfId="18827" xr:uid="{5EDD4CEE-C590-4F9B-914F-8D93E14607A8}"/>
    <cellStyle name="Comma 2 2 3 4 4 4 2 2" xfId="39849" xr:uid="{263ADFDE-5BF3-49E4-B6CC-B4A33C4338FD}"/>
    <cellStyle name="Comma 2 2 3 4 4 4 2 3" xfId="60873" xr:uid="{7F06A7E0-CCA7-4496-91AD-0C2295B6EBC1}"/>
    <cellStyle name="Comma 2 2 3 4 4 4 3" xfId="29339" xr:uid="{68EC9161-CA49-43C4-B401-792877F2CF17}"/>
    <cellStyle name="Comma 2 2 3 4 4 4 4" xfId="50363" xr:uid="{7F1A688F-08DA-453E-98CD-1A5B74D17EA4}"/>
    <cellStyle name="Comma 2 2 3 4 4 5" xfId="10945" xr:uid="{E2E5ACEF-CC91-44B4-B7EA-8EF5E87DC444}"/>
    <cellStyle name="Comma 2 2 3 4 4 5 2" xfId="31967" xr:uid="{1DD4123F-7C39-4699-90A7-A8D8B73B7AF4}"/>
    <cellStyle name="Comma 2 2 3 4 4 5 3" xfId="52991" xr:uid="{D8B3DDDC-970C-4A61-8300-273B0C51DF82}"/>
    <cellStyle name="Comma 2 2 3 4 4 6" xfId="21456" xr:uid="{435A4057-2A27-4375-A594-AFEA7F9793A0}"/>
    <cellStyle name="Comma 2 2 3 4 4 7" xfId="42481" xr:uid="{0D84FA90-0022-44DF-8D21-68A61EB75938}"/>
    <cellStyle name="Comma 2 2 3 4 5" xfId="2747" xr:uid="{BE68AA6E-BA51-4060-9305-A05A96D11972}"/>
    <cellStyle name="Comma 2 2 3 4 5 2" xfId="5379" xr:uid="{02CB09E8-FBB0-4460-A666-F0A899F0428E}"/>
    <cellStyle name="Comma 2 2 3 4 5 2 2" xfId="15913" xr:uid="{8F40EEEE-4779-4ECD-8E0F-8B019722B898}"/>
    <cellStyle name="Comma 2 2 3 4 5 2 2 2" xfId="36935" xr:uid="{5988AC12-73DC-4DD6-B3C5-A53437D3017A}"/>
    <cellStyle name="Comma 2 2 3 4 5 2 2 3" xfId="57959" xr:uid="{874B5D66-4109-4788-B987-5E99B9F221FD}"/>
    <cellStyle name="Comma 2 2 3 4 5 2 3" xfId="26425" xr:uid="{A755F8E8-0359-48AE-B7F2-F6A7D7909E7F}"/>
    <cellStyle name="Comma 2 2 3 4 5 2 4" xfId="47449" xr:uid="{8B1266E0-D790-4735-855D-3082636AC2DB}"/>
    <cellStyle name="Comma 2 2 3 4 5 3" xfId="8007" xr:uid="{81358DB5-75A7-4091-85AF-2F727EB4E397}"/>
    <cellStyle name="Comma 2 2 3 4 5 3 2" xfId="18541" xr:uid="{FC7BD8C5-239A-497E-A828-EAEEAA9A656F}"/>
    <cellStyle name="Comma 2 2 3 4 5 3 2 2" xfId="39563" xr:uid="{D506D465-CEB0-48F0-BA21-620B01E88E9E}"/>
    <cellStyle name="Comma 2 2 3 4 5 3 2 3" xfId="60587" xr:uid="{EC8C9C5D-EAA9-4891-8924-99A5567E3DB2}"/>
    <cellStyle name="Comma 2 2 3 4 5 3 3" xfId="29053" xr:uid="{9710942F-A14C-4445-89EF-A49DE8160F22}"/>
    <cellStyle name="Comma 2 2 3 4 5 3 4" xfId="50077" xr:uid="{100E5ED6-40A0-4D8A-9E22-10C245A5057B}"/>
    <cellStyle name="Comma 2 2 3 4 5 4" xfId="10634" xr:uid="{1137EA89-F9D6-481F-A703-09717F47D1B1}"/>
    <cellStyle name="Comma 2 2 3 4 5 4 2" xfId="21168" xr:uid="{348EB51D-47A2-4496-B2F4-4492A141A39F}"/>
    <cellStyle name="Comma 2 2 3 4 5 4 2 2" xfId="42190" xr:uid="{69021F61-D6DB-4749-BC94-BDCBDDC6234B}"/>
    <cellStyle name="Comma 2 2 3 4 5 4 2 3" xfId="63214" xr:uid="{8D1BEDFD-BF7C-4302-B3F5-7B07E5ADA349}"/>
    <cellStyle name="Comma 2 2 3 4 5 4 3" xfId="31680" xr:uid="{F093BAAC-9F01-40EB-85A7-A85B1694BF31}"/>
    <cellStyle name="Comma 2 2 3 4 5 4 4" xfId="52704" xr:uid="{7A6AE7BC-A6ED-4DD0-89CA-F16043242673}"/>
    <cellStyle name="Comma 2 2 3 4 5 5" xfId="13286" xr:uid="{CA7ABD8C-B7B0-4627-930E-DB1DDBD35281}"/>
    <cellStyle name="Comma 2 2 3 4 5 5 2" xfId="34308" xr:uid="{B72499AE-F7DB-4766-B904-5CD712B24300}"/>
    <cellStyle name="Comma 2 2 3 4 5 5 3" xfId="55332" xr:uid="{EDBEA237-7CB1-424D-8EED-CC0E713F721D}"/>
    <cellStyle name="Comma 2 2 3 4 5 6" xfId="23797" xr:uid="{C3433216-4768-4F0E-8685-782EB4A971C0}"/>
    <cellStyle name="Comma 2 2 3 4 5 7" xfId="44822" xr:uid="{DB77B250-40F0-470B-AC85-7DD692BDC943}"/>
    <cellStyle name="Comma 2 2 3 4 6" xfId="356" xr:uid="{87367EF3-F270-4D82-899D-FCD54A5C032D}"/>
    <cellStyle name="Comma 2 2 3 4 6 2" xfId="3034" xr:uid="{A98C27E9-531E-4698-80D5-198F3FDB3FCC}"/>
    <cellStyle name="Comma 2 2 3 4 6 2 2" xfId="13568" xr:uid="{37F727FD-1654-479A-9FB6-94BE82770347}"/>
    <cellStyle name="Comma 2 2 3 4 6 2 2 2" xfId="34590" xr:uid="{B49A663C-F723-4113-A571-0A59E160FD25}"/>
    <cellStyle name="Comma 2 2 3 4 6 2 2 3" xfId="55614" xr:uid="{6A85399E-1AEE-4223-94C5-88AF993462B9}"/>
    <cellStyle name="Comma 2 2 3 4 6 2 3" xfId="24080" xr:uid="{B88BF65B-8525-433F-8FDA-04A502296561}"/>
    <cellStyle name="Comma 2 2 3 4 6 2 4" xfId="45104" xr:uid="{1180FEE0-A1BC-41E8-8158-44F88973FF85}"/>
    <cellStyle name="Comma 2 2 3 4 6 3" xfId="5662" xr:uid="{3AD58BB1-A72D-4E65-8AEB-BE05B4ECC92F}"/>
    <cellStyle name="Comma 2 2 3 4 6 3 2" xfId="16196" xr:uid="{57ED8C06-4C55-4B11-AF3A-8BB5425ADD5A}"/>
    <cellStyle name="Comma 2 2 3 4 6 3 2 2" xfId="37218" xr:uid="{11000334-E5BB-4BF6-8A76-F9B30AF9DE79}"/>
    <cellStyle name="Comma 2 2 3 4 6 3 2 3" xfId="58242" xr:uid="{84573571-9EB3-46C3-B085-B8F087A8CCFD}"/>
    <cellStyle name="Comma 2 2 3 4 6 3 3" xfId="26708" xr:uid="{15DA95F0-5209-4EE9-B9A9-ED2FC25C93D8}"/>
    <cellStyle name="Comma 2 2 3 4 6 3 4" xfId="47732" xr:uid="{82B31EFF-F9DA-45DE-A0C2-5E00F66ECAFC}"/>
    <cellStyle name="Comma 2 2 3 4 6 4" xfId="8289" xr:uid="{33EB9076-FEC7-42E6-B5D7-9BAF3BE34031}"/>
    <cellStyle name="Comma 2 2 3 4 6 4 2" xfId="18823" xr:uid="{DBD5A9AA-05B2-48BE-BF1E-C97DC88868D9}"/>
    <cellStyle name="Comma 2 2 3 4 6 4 2 2" xfId="39845" xr:uid="{27B4C32B-1EAC-4547-8E49-A2665B4FFF15}"/>
    <cellStyle name="Comma 2 2 3 4 6 4 2 3" xfId="60869" xr:uid="{9B810479-9175-4D24-85EA-0D8B8ACC07E9}"/>
    <cellStyle name="Comma 2 2 3 4 6 4 3" xfId="29335" xr:uid="{5C7FB024-0C0E-45BA-891E-B03D7A43B680}"/>
    <cellStyle name="Comma 2 2 3 4 6 4 4" xfId="50359" xr:uid="{1FDEDCDF-2F3E-4845-ABE9-8A2307149197}"/>
    <cellStyle name="Comma 2 2 3 4 6 5" xfId="10941" xr:uid="{84707BD9-2EE5-4A07-A384-E521032B3056}"/>
    <cellStyle name="Comma 2 2 3 4 6 5 2" xfId="31963" xr:uid="{3E4E0971-346C-4160-B44F-FB409599E0CD}"/>
    <cellStyle name="Comma 2 2 3 4 6 5 3" xfId="52987" xr:uid="{B5F416B5-2274-4429-8F15-F5013E6AC646}"/>
    <cellStyle name="Comma 2 2 3 4 6 6" xfId="21452" xr:uid="{A4B550A2-C54D-43AA-9656-E432CA1EAF9A}"/>
    <cellStyle name="Comma 2 2 3 4 6 7" xfId="42477" xr:uid="{3D98B5BA-60B6-40B6-9BFD-BEB52FA976D7}"/>
    <cellStyle name="Comma 2 2 3 4 7" xfId="2860" xr:uid="{4F2A2D65-7347-4762-ABED-E5C94958805C}"/>
    <cellStyle name="Comma 2 2 3 4 7 2" xfId="13394" xr:uid="{30D6CB43-BEED-4C73-BE12-E72C4988C3E9}"/>
    <cellStyle name="Comma 2 2 3 4 7 2 2" xfId="34416" xr:uid="{7BD987C4-369F-4015-8352-1C184D82E81E}"/>
    <cellStyle name="Comma 2 2 3 4 7 2 3" xfId="55440" xr:uid="{AA4BCCA8-42DD-492B-86ED-A7013D243E9A}"/>
    <cellStyle name="Comma 2 2 3 4 7 3" xfId="23906" xr:uid="{B99DFB11-EDE6-45C6-A18B-F258C7A6B3F6}"/>
    <cellStyle name="Comma 2 2 3 4 7 4" xfId="44930" xr:uid="{3841B3C4-F9B2-4E9D-97C6-7AC196DF25AE}"/>
    <cellStyle name="Comma 2 2 3 4 8" xfId="5488" xr:uid="{2DF621A9-E769-40A6-AE65-D5D260F3F107}"/>
    <cellStyle name="Comma 2 2 3 4 8 2" xfId="16022" xr:uid="{BC61805B-3333-46D1-A498-C262634C314B}"/>
    <cellStyle name="Comma 2 2 3 4 8 2 2" xfId="37044" xr:uid="{AA595E0F-5DB1-43DC-A88A-C6787C1B6C32}"/>
    <cellStyle name="Comma 2 2 3 4 8 2 3" xfId="58068" xr:uid="{531DD3AE-9BCC-46C8-810E-A9E48F80029A}"/>
    <cellStyle name="Comma 2 2 3 4 8 3" xfId="26534" xr:uid="{1A329995-F32E-4651-950A-3D409007736D}"/>
    <cellStyle name="Comma 2 2 3 4 8 4" xfId="47558" xr:uid="{E1418B0E-DE1C-47C3-97F4-577132FFA418}"/>
    <cellStyle name="Comma 2 2 3 4 9" xfId="8115" xr:uid="{4FC9633D-2C61-4DFC-BD64-6A18B645528E}"/>
    <cellStyle name="Comma 2 2 3 4 9 2" xfId="18649" xr:uid="{5273BC31-A1B9-4264-AF25-D7FEBABE3C3C}"/>
    <cellStyle name="Comma 2 2 3 4 9 2 2" xfId="39671" xr:uid="{33945461-0CDC-4DE5-889C-CE87369EDC3F}"/>
    <cellStyle name="Comma 2 2 3 4 9 2 3" xfId="60695" xr:uid="{12061AA7-E22C-4730-9857-8DA4D553B2EC}"/>
    <cellStyle name="Comma 2 2 3 4 9 3" xfId="29161" xr:uid="{0ABF9777-7B7E-493C-9A44-2F5E03602689}"/>
    <cellStyle name="Comma 2 2 3 4 9 4" xfId="50185" xr:uid="{A15FAA6C-7CC1-48FC-BCD2-C6D030A29A57}"/>
    <cellStyle name="Comma 2 2 3 5" xfId="361" xr:uid="{3DC1CE51-BF9D-4D60-A001-8118A5DB54D4}"/>
    <cellStyle name="Comma 2 2 3 5 10" xfId="42482" xr:uid="{E54CB785-A754-47DB-9CCB-D118A1F4B57C}"/>
    <cellStyle name="Comma 2 2 3 5 2" xfId="362" xr:uid="{DEECB630-3791-4DEE-A04C-8EB995C98451}"/>
    <cellStyle name="Comma 2 2 3 5 2 2" xfId="363" xr:uid="{576236C5-5B89-42C7-A39D-42FB1DA94865}"/>
    <cellStyle name="Comma 2 2 3 5 2 2 2" xfId="3041" xr:uid="{D2E6D0F7-6B04-4A17-B2A7-C15DEB50A42F}"/>
    <cellStyle name="Comma 2 2 3 5 2 2 2 2" xfId="13575" xr:uid="{96361842-EE37-487E-80F2-33D8C7819D7D}"/>
    <cellStyle name="Comma 2 2 3 5 2 2 2 2 2" xfId="34597" xr:uid="{1FBE24D1-166F-49AD-9302-61B25C352F2A}"/>
    <cellStyle name="Comma 2 2 3 5 2 2 2 2 3" xfId="55621" xr:uid="{E46272EC-21D9-4BBF-8BB7-5368575F283D}"/>
    <cellStyle name="Comma 2 2 3 5 2 2 2 3" xfId="24087" xr:uid="{500B3C2A-88B4-4532-BB28-4833D690EDF2}"/>
    <cellStyle name="Comma 2 2 3 5 2 2 2 4" xfId="45111" xr:uid="{CD676A4D-2CD2-47D4-8D06-45F6E428C4E1}"/>
    <cellStyle name="Comma 2 2 3 5 2 2 3" xfId="5669" xr:uid="{AF83BB43-9173-48E8-B781-55C0BDAB726B}"/>
    <cellStyle name="Comma 2 2 3 5 2 2 3 2" xfId="16203" xr:uid="{609AD58F-CDAF-4B6E-87E1-E0CF1C3C768C}"/>
    <cellStyle name="Comma 2 2 3 5 2 2 3 2 2" xfId="37225" xr:uid="{4822B482-E3B1-4FDB-9E9B-8898D205121F}"/>
    <cellStyle name="Comma 2 2 3 5 2 2 3 2 3" xfId="58249" xr:uid="{4A8AA9FD-0EB7-4588-8AD1-8A92C1D1B03F}"/>
    <cellStyle name="Comma 2 2 3 5 2 2 3 3" xfId="26715" xr:uid="{4B88041F-6C47-4D14-8082-1714A5F3C611}"/>
    <cellStyle name="Comma 2 2 3 5 2 2 3 4" xfId="47739" xr:uid="{C875F082-EFDA-46EC-84D0-277BAF02CE37}"/>
    <cellStyle name="Comma 2 2 3 5 2 2 4" xfId="8296" xr:uid="{8F628BDD-7171-4712-AE48-14729DFE3CAE}"/>
    <cellStyle name="Comma 2 2 3 5 2 2 4 2" xfId="18830" xr:uid="{EE59F92E-E662-43F1-B9DE-DDE0314862BB}"/>
    <cellStyle name="Comma 2 2 3 5 2 2 4 2 2" xfId="39852" xr:uid="{162239C6-9AC6-46B0-A140-87B57E8E883A}"/>
    <cellStyle name="Comma 2 2 3 5 2 2 4 2 3" xfId="60876" xr:uid="{307C870E-43C5-461D-B730-3C9E6EF16C5E}"/>
    <cellStyle name="Comma 2 2 3 5 2 2 4 3" xfId="29342" xr:uid="{F811B33D-CCEB-4D2C-94AC-EBBF7728492C}"/>
    <cellStyle name="Comma 2 2 3 5 2 2 4 4" xfId="50366" xr:uid="{E1DE83CE-ED50-442E-A366-09D65FB38719}"/>
    <cellStyle name="Comma 2 2 3 5 2 2 5" xfId="10948" xr:uid="{F2976039-546D-47AA-90BD-5890EAF5DE25}"/>
    <cellStyle name="Comma 2 2 3 5 2 2 5 2" xfId="31970" xr:uid="{241ADD07-5463-408E-9A42-7CC9F80955FA}"/>
    <cellStyle name="Comma 2 2 3 5 2 2 5 3" xfId="52994" xr:uid="{455F5E09-EE75-4282-B3C8-B7CE46F173DF}"/>
    <cellStyle name="Comma 2 2 3 5 2 2 6" xfId="21459" xr:uid="{4B18D9ED-417D-4AE8-B9BB-A05DC53D9D8E}"/>
    <cellStyle name="Comma 2 2 3 5 2 2 7" xfId="42484" xr:uid="{4BB2004C-5469-4CC2-8F3C-7C689D0C7412}"/>
    <cellStyle name="Comma 2 2 3 5 2 3" xfId="3040" xr:uid="{9CF04241-6481-43EE-A8E2-F16E906E9DDE}"/>
    <cellStyle name="Comma 2 2 3 5 2 3 2" xfId="13574" xr:uid="{A0D56816-00A5-40F2-9A97-0719191790CE}"/>
    <cellStyle name="Comma 2 2 3 5 2 3 2 2" xfId="34596" xr:uid="{FA37D0AF-6632-4762-B3C9-7431B0C87D48}"/>
    <cellStyle name="Comma 2 2 3 5 2 3 2 3" xfId="55620" xr:uid="{22F73F3F-8C20-441C-9C2F-367807EDFD0A}"/>
    <cellStyle name="Comma 2 2 3 5 2 3 3" xfId="24086" xr:uid="{06315108-C659-4A81-B278-3DEFE129DB0F}"/>
    <cellStyle name="Comma 2 2 3 5 2 3 4" xfId="45110" xr:uid="{496FAE0A-9ED6-4923-8D14-C99A396C697C}"/>
    <cellStyle name="Comma 2 2 3 5 2 4" xfId="5668" xr:uid="{71A20C28-D2B4-44B3-9B31-09FFC8F7E128}"/>
    <cellStyle name="Comma 2 2 3 5 2 4 2" xfId="16202" xr:uid="{AEB395D7-22E3-405C-BC20-05635C38A9D9}"/>
    <cellStyle name="Comma 2 2 3 5 2 4 2 2" xfId="37224" xr:uid="{3B912083-505C-4339-B112-C3F1A046A352}"/>
    <cellStyle name="Comma 2 2 3 5 2 4 2 3" xfId="58248" xr:uid="{3F90B1E9-0BBE-4026-B733-8025F3DD0366}"/>
    <cellStyle name="Comma 2 2 3 5 2 4 3" xfId="26714" xr:uid="{1403BCE0-8CE5-4A41-98DE-4DBA590B5142}"/>
    <cellStyle name="Comma 2 2 3 5 2 4 4" xfId="47738" xr:uid="{7BAE1369-D5C6-4372-B815-6B5C878F9B26}"/>
    <cellStyle name="Comma 2 2 3 5 2 5" xfId="8295" xr:uid="{A5233AC2-4A4A-44F4-ACE5-9ACA1D187DAF}"/>
    <cellStyle name="Comma 2 2 3 5 2 5 2" xfId="18829" xr:uid="{B66069B8-3BB1-4DD6-A959-4680A1577CC0}"/>
    <cellStyle name="Comma 2 2 3 5 2 5 2 2" xfId="39851" xr:uid="{A72B5165-80A1-4304-8265-F5BB8B73B5A1}"/>
    <cellStyle name="Comma 2 2 3 5 2 5 2 3" xfId="60875" xr:uid="{DF92921B-24AC-4E07-BC43-D11B0BE592C0}"/>
    <cellStyle name="Comma 2 2 3 5 2 5 3" xfId="29341" xr:uid="{D8ED7C5B-2DD1-4A7B-B74B-C52CA5E41D86}"/>
    <cellStyle name="Comma 2 2 3 5 2 5 4" xfId="50365" xr:uid="{D9F8C691-38BA-4163-ABF0-4526AC66170F}"/>
    <cellStyle name="Comma 2 2 3 5 2 6" xfId="10947" xr:uid="{F57083BD-DED7-4D4C-8A6F-1C2B57488C64}"/>
    <cellStyle name="Comma 2 2 3 5 2 6 2" xfId="31969" xr:uid="{1BAEC25C-4FAC-4778-B7A2-62EF8A573747}"/>
    <cellStyle name="Comma 2 2 3 5 2 6 3" xfId="52993" xr:uid="{4FD9E715-3089-418B-86EC-A64F36B29191}"/>
    <cellStyle name="Comma 2 2 3 5 2 7" xfId="21458" xr:uid="{B61E8D16-3C90-434E-82BE-362C455882A4}"/>
    <cellStyle name="Comma 2 2 3 5 2 8" xfId="42483" xr:uid="{484C1679-7E64-41CF-9583-3B415B814446}"/>
    <cellStyle name="Comma 2 2 3 5 3" xfId="364" xr:uid="{1DB970DE-4A33-45E0-8D08-47A3FC86FBF9}"/>
    <cellStyle name="Comma 2 2 3 5 3 2" xfId="3042" xr:uid="{CDB3105B-89AD-4A86-99F6-DFAF951CEEFE}"/>
    <cellStyle name="Comma 2 2 3 5 3 2 2" xfId="13576" xr:uid="{5E1A5197-A480-4E52-8774-2051F3F99670}"/>
    <cellStyle name="Comma 2 2 3 5 3 2 2 2" xfId="34598" xr:uid="{FB27DAF6-B2FA-4C14-BA32-DCFC9367B918}"/>
    <cellStyle name="Comma 2 2 3 5 3 2 2 3" xfId="55622" xr:uid="{58560E9D-9D02-4CF2-93D9-23C35BB483B4}"/>
    <cellStyle name="Comma 2 2 3 5 3 2 3" xfId="24088" xr:uid="{BB71513C-E89C-47E4-9A3D-5FA7AA207359}"/>
    <cellStyle name="Comma 2 2 3 5 3 2 4" xfId="45112" xr:uid="{1E5F53EA-4C6C-4D86-B142-392011A3E255}"/>
    <cellStyle name="Comma 2 2 3 5 3 3" xfId="5670" xr:uid="{24A08806-D9DD-4B3C-8C07-C68BF77B4B47}"/>
    <cellStyle name="Comma 2 2 3 5 3 3 2" xfId="16204" xr:uid="{FB0F6550-9B99-43FC-AC0B-8BF4FF5037E5}"/>
    <cellStyle name="Comma 2 2 3 5 3 3 2 2" xfId="37226" xr:uid="{392C48CA-332F-4133-8199-19B389CD3431}"/>
    <cellStyle name="Comma 2 2 3 5 3 3 2 3" xfId="58250" xr:uid="{DF98A34F-3E21-48C5-9DC2-226D24558023}"/>
    <cellStyle name="Comma 2 2 3 5 3 3 3" xfId="26716" xr:uid="{3362539C-5615-4141-A151-72603542E963}"/>
    <cellStyle name="Comma 2 2 3 5 3 3 4" xfId="47740" xr:uid="{FD86D65F-0176-4F4C-A687-639BF19F6CBD}"/>
    <cellStyle name="Comma 2 2 3 5 3 4" xfId="8297" xr:uid="{1185B6E0-A32C-4001-B688-7551F8BB2842}"/>
    <cellStyle name="Comma 2 2 3 5 3 4 2" xfId="18831" xr:uid="{70EB3771-EB79-4B55-8B94-07667306BD40}"/>
    <cellStyle name="Comma 2 2 3 5 3 4 2 2" xfId="39853" xr:uid="{4ADB1858-3252-433D-B523-E15B8521382A}"/>
    <cellStyle name="Comma 2 2 3 5 3 4 2 3" xfId="60877" xr:uid="{AE98BF6B-01D9-4C1A-8C67-A020C3E7065F}"/>
    <cellStyle name="Comma 2 2 3 5 3 4 3" xfId="29343" xr:uid="{6280D591-6BD8-4B33-A830-0E4E1C7005E2}"/>
    <cellStyle name="Comma 2 2 3 5 3 4 4" xfId="50367" xr:uid="{2AD735CF-BF1F-44FE-8246-44A10EAC424E}"/>
    <cellStyle name="Comma 2 2 3 5 3 5" xfId="10949" xr:uid="{190CCC7E-A6FA-4588-AC1B-4627794391D2}"/>
    <cellStyle name="Comma 2 2 3 5 3 5 2" xfId="31971" xr:uid="{E50EB844-55BB-40D7-B66F-3C28054B80D9}"/>
    <cellStyle name="Comma 2 2 3 5 3 5 3" xfId="52995" xr:uid="{E16FBAA1-AAD7-45D8-9D3D-1F74618907C0}"/>
    <cellStyle name="Comma 2 2 3 5 3 6" xfId="21460" xr:uid="{705BF006-2ABC-4C4B-AB14-6F62FA28A4E1}"/>
    <cellStyle name="Comma 2 2 3 5 3 7" xfId="42485" xr:uid="{6921D734-28EE-47A0-A254-711FBF19A639}"/>
    <cellStyle name="Comma 2 2 3 5 4" xfId="365" xr:uid="{52863738-D1A3-44A0-A83B-F56FF726415F}"/>
    <cellStyle name="Comma 2 2 3 5 4 2" xfId="3043" xr:uid="{9D869796-F16B-4902-9896-8A3404BEB96A}"/>
    <cellStyle name="Comma 2 2 3 5 4 2 2" xfId="13577" xr:uid="{AFF2C525-B235-476B-B99D-5FAC332B1B5A}"/>
    <cellStyle name="Comma 2 2 3 5 4 2 2 2" xfId="34599" xr:uid="{765C7E08-5562-4EC3-9E03-B6E7470D5439}"/>
    <cellStyle name="Comma 2 2 3 5 4 2 2 3" xfId="55623" xr:uid="{08E4B3A0-82B7-4EB0-97CC-EAC89FBF17D8}"/>
    <cellStyle name="Comma 2 2 3 5 4 2 3" xfId="24089" xr:uid="{97123D15-9AAA-4CAB-A365-413A91EB2359}"/>
    <cellStyle name="Comma 2 2 3 5 4 2 4" xfId="45113" xr:uid="{614AB627-73D4-4046-A070-B1F7771C2C0B}"/>
    <cellStyle name="Comma 2 2 3 5 4 3" xfId="5671" xr:uid="{3D284B2D-C1DC-44E7-BDCB-F590F4C61F16}"/>
    <cellStyle name="Comma 2 2 3 5 4 3 2" xfId="16205" xr:uid="{531E7D7E-7E56-4312-9314-8DD471795B90}"/>
    <cellStyle name="Comma 2 2 3 5 4 3 2 2" xfId="37227" xr:uid="{F9807E6F-84A7-4C3A-9C00-7A196437284A}"/>
    <cellStyle name="Comma 2 2 3 5 4 3 2 3" xfId="58251" xr:uid="{83BC7C71-E75F-485E-ABF6-FDD44DB00796}"/>
    <cellStyle name="Comma 2 2 3 5 4 3 3" xfId="26717" xr:uid="{B180BAB4-B99A-40E7-A9C9-84C7406D20FA}"/>
    <cellStyle name="Comma 2 2 3 5 4 3 4" xfId="47741" xr:uid="{288FBA0A-7087-4227-B19F-BEBA2196146B}"/>
    <cellStyle name="Comma 2 2 3 5 4 4" xfId="8298" xr:uid="{71CBC0D1-9BAA-427D-8838-8910CB4BBAA4}"/>
    <cellStyle name="Comma 2 2 3 5 4 4 2" xfId="18832" xr:uid="{AD7C6CC4-DF37-45FC-9545-4BDC581ACC3A}"/>
    <cellStyle name="Comma 2 2 3 5 4 4 2 2" xfId="39854" xr:uid="{8F8C2EE1-77B1-46E6-834F-4E003741D6D3}"/>
    <cellStyle name="Comma 2 2 3 5 4 4 2 3" xfId="60878" xr:uid="{F68684A8-194A-4049-95FC-CCC486375372}"/>
    <cellStyle name="Comma 2 2 3 5 4 4 3" xfId="29344" xr:uid="{3C73BF57-B1AF-43C0-9611-BC11055EB06C}"/>
    <cellStyle name="Comma 2 2 3 5 4 4 4" xfId="50368" xr:uid="{499FF348-B91A-483F-944F-D438DC54ABD4}"/>
    <cellStyle name="Comma 2 2 3 5 4 5" xfId="10950" xr:uid="{BF76B018-0C6C-4B03-BB8C-10503D4256C4}"/>
    <cellStyle name="Comma 2 2 3 5 4 5 2" xfId="31972" xr:uid="{3B5B591F-D793-415E-9D52-448E066E82D5}"/>
    <cellStyle name="Comma 2 2 3 5 4 5 3" xfId="52996" xr:uid="{82630C99-09E9-4C66-A4A1-F9A83094F3B0}"/>
    <cellStyle name="Comma 2 2 3 5 4 6" xfId="21461" xr:uid="{2928AEDB-31C0-4610-8C66-5B3C50949A13}"/>
    <cellStyle name="Comma 2 2 3 5 4 7" xfId="42486" xr:uid="{28403010-5CDE-47FE-A582-F3731B93F6D5}"/>
    <cellStyle name="Comma 2 2 3 5 5" xfId="3039" xr:uid="{26866527-FDA8-4E9F-BCC4-A338F8020B72}"/>
    <cellStyle name="Comma 2 2 3 5 5 2" xfId="13573" xr:uid="{7BD40B46-229A-4248-96E8-B6F73976FF64}"/>
    <cellStyle name="Comma 2 2 3 5 5 2 2" xfId="34595" xr:uid="{7643586F-3C63-48E5-ACBA-CE4B44D35AF6}"/>
    <cellStyle name="Comma 2 2 3 5 5 2 3" xfId="55619" xr:uid="{F6E7CC3E-2CD3-481F-BD42-0627C933B27E}"/>
    <cellStyle name="Comma 2 2 3 5 5 3" xfId="24085" xr:uid="{A38A5126-A2D5-4AF4-AD86-C7991A144829}"/>
    <cellStyle name="Comma 2 2 3 5 5 4" xfId="45109" xr:uid="{E5B725EF-8E63-42A9-9310-1B52E928CE76}"/>
    <cellStyle name="Comma 2 2 3 5 6" xfId="5667" xr:uid="{49EDEAEB-7B75-4342-9A15-4BEB916FD336}"/>
    <cellStyle name="Comma 2 2 3 5 6 2" xfId="16201" xr:uid="{2CB9A6F9-BF16-4058-9572-BD49A72C6D1D}"/>
    <cellStyle name="Comma 2 2 3 5 6 2 2" xfId="37223" xr:uid="{175D3BB1-E39B-4A48-815A-74772B3B1148}"/>
    <cellStyle name="Comma 2 2 3 5 6 2 3" xfId="58247" xr:uid="{EC36CAD0-7C19-4C31-8DF6-911273A28156}"/>
    <cellStyle name="Comma 2 2 3 5 6 3" xfId="26713" xr:uid="{CC34C03F-07AF-4624-A55A-E51A9227EFBD}"/>
    <cellStyle name="Comma 2 2 3 5 6 4" xfId="47737" xr:uid="{1D980D8D-541D-4AF8-9113-890D5E445A13}"/>
    <cellStyle name="Comma 2 2 3 5 7" xfId="8294" xr:uid="{0C7F8F86-C33B-4F7D-97EC-E91D9D0F24CF}"/>
    <cellStyle name="Comma 2 2 3 5 7 2" xfId="18828" xr:uid="{9CFA51FD-A94F-4892-A5E6-0FB1FD6B4E9A}"/>
    <cellStyle name="Comma 2 2 3 5 7 2 2" xfId="39850" xr:uid="{BC1A992A-8B26-433A-8CE2-3AA29E896410}"/>
    <cellStyle name="Comma 2 2 3 5 7 2 3" xfId="60874" xr:uid="{D2E6244C-FB35-43FA-AA93-2D1FB095CAB2}"/>
    <cellStyle name="Comma 2 2 3 5 7 3" xfId="29340" xr:uid="{BFF358AC-F933-403D-BAA2-6CBFF0FE82C9}"/>
    <cellStyle name="Comma 2 2 3 5 7 4" xfId="50364" xr:uid="{C0C6C535-FD86-41DB-8498-3BE8B18591F9}"/>
    <cellStyle name="Comma 2 2 3 5 8" xfId="10946" xr:uid="{59874646-3741-4702-AEB4-8A06CD4FA612}"/>
    <cellStyle name="Comma 2 2 3 5 8 2" xfId="31968" xr:uid="{BB4F9394-7D21-4FA1-9C13-B278E7597C96}"/>
    <cellStyle name="Comma 2 2 3 5 8 3" xfId="52992" xr:uid="{BC1A5546-4DEC-40F9-B8CA-2B06B9B87D3F}"/>
    <cellStyle name="Comma 2 2 3 5 9" xfId="21457" xr:uid="{A39DED49-937A-4CDA-8A33-E1C9B2F242BE}"/>
    <cellStyle name="Comma 2 2 3 6" xfId="366" xr:uid="{2E8DA0F8-7D08-49A8-80D7-91F9648DB1DF}"/>
    <cellStyle name="Comma 2 2 3 6 10" xfId="42487" xr:uid="{2939D2AB-36D8-4804-9D06-2294AE2F55D6}"/>
    <cellStyle name="Comma 2 2 3 6 2" xfId="367" xr:uid="{B44CB293-9B78-4786-ADAA-ACBD60DA316C}"/>
    <cellStyle name="Comma 2 2 3 6 2 2" xfId="368" xr:uid="{5A0BCC12-E5A3-49B2-91CF-901CAD79F0C0}"/>
    <cellStyle name="Comma 2 2 3 6 2 2 2" xfId="3046" xr:uid="{47AA19F3-B101-44D0-A33C-73F59F53974D}"/>
    <cellStyle name="Comma 2 2 3 6 2 2 2 2" xfId="13580" xr:uid="{72976791-6553-44BB-AC2F-0B0507198E0C}"/>
    <cellStyle name="Comma 2 2 3 6 2 2 2 2 2" xfId="34602" xr:uid="{D3A091F6-69E7-4DCA-8BC6-B38045951F93}"/>
    <cellStyle name="Comma 2 2 3 6 2 2 2 2 3" xfId="55626" xr:uid="{786CE003-AFF0-4184-89F2-238FEBC90FA2}"/>
    <cellStyle name="Comma 2 2 3 6 2 2 2 3" xfId="24092" xr:uid="{72CD0139-02F7-4872-A1E7-D729DC1E22C0}"/>
    <cellStyle name="Comma 2 2 3 6 2 2 2 4" xfId="45116" xr:uid="{9FEA134D-D3F5-4B42-8912-3907ED475FE7}"/>
    <cellStyle name="Comma 2 2 3 6 2 2 3" xfId="5674" xr:uid="{F37685FE-B1BD-4241-A323-BA0DB3119A67}"/>
    <cellStyle name="Comma 2 2 3 6 2 2 3 2" xfId="16208" xr:uid="{AF90DA96-11D6-4AA6-AD61-A32379053B26}"/>
    <cellStyle name="Comma 2 2 3 6 2 2 3 2 2" xfId="37230" xr:uid="{4CE75365-0C7C-484C-808F-6242DB2B633A}"/>
    <cellStyle name="Comma 2 2 3 6 2 2 3 2 3" xfId="58254" xr:uid="{B3B942CB-5FD5-441B-9701-117AFFAD5BB1}"/>
    <cellStyle name="Comma 2 2 3 6 2 2 3 3" xfId="26720" xr:uid="{1FF1A0C6-8BBE-462E-8CD2-75A0E858510F}"/>
    <cellStyle name="Comma 2 2 3 6 2 2 3 4" xfId="47744" xr:uid="{4B24574B-8C16-4E36-B822-849C89D43B83}"/>
    <cellStyle name="Comma 2 2 3 6 2 2 4" xfId="8301" xr:uid="{DB9EB746-BEE5-4362-8FA1-B379DD084485}"/>
    <cellStyle name="Comma 2 2 3 6 2 2 4 2" xfId="18835" xr:uid="{EE61E679-9F82-4906-8AB4-43AB3B55C3DE}"/>
    <cellStyle name="Comma 2 2 3 6 2 2 4 2 2" xfId="39857" xr:uid="{4BB41A3D-7D44-41D4-B85D-6D0FD0DD6BAD}"/>
    <cellStyle name="Comma 2 2 3 6 2 2 4 2 3" xfId="60881" xr:uid="{9154D12F-0E85-4EF5-BFA8-F178461E523C}"/>
    <cellStyle name="Comma 2 2 3 6 2 2 4 3" xfId="29347" xr:uid="{5AD943E1-0917-4B07-9FB2-1C5F0D4B7D3E}"/>
    <cellStyle name="Comma 2 2 3 6 2 2 4 4" xfId="50371" xr:uid="{6AF8F24A-1355-4378-8D6B-DC22912B04C8}"/>
    <cellStyle name="Comma 2 2 3 6 2 2 5" xfId="10953" xr:uid="{3306041E-C6CF-4FC4-922F-85145D9EAB71}"/>
    <cellStyle name="Comma 2 2 3 6 2 2 5 2" xfId="31975" xr:uid="{4E75F363-E9F2-49E3-844F-004282B7B78C}"/>
    <cellStyle name="Comma 2 2 3 6 2 2 5 3" xfId="52999" xr:uid="{D93F09DD-92D2-4454-8801-D375C43B9845}"/>
    <cellStyle name="Comma 2 2 3 6 2 2 6" xfId="21464" xr:uid="{21C4AB9D-FE5A-4A36-B1E4-BFA9534AFA52}"/>
    <cellStyle name="Comma 2 2 3 6 2 2 7" xfId="42489" xr:uid="{73ED0FC4-3320-4454-A504-085AD57C9673}"/>
    <cellStyle name="Comma 2 2 3 6 2 3" xfId="3045" xr:uid="{4A01FE3D-81C5-4C52-B547-21184ABD814F}"/>
    <cellStyle name="Comma 2 2 3 6 2 3 2" xfId="13579" xr:uid="{E44461EB-E56A-45D5-95F3-28ECAB15B48F}"/>
    <cellStyle name="Comma 2 2 3 6 2 3 2 2" xfId="34601" xr:uid="{D517030B-5B10-4B4A-87BF-B8DC2AE35F50}"/>
    <cellStyle name="Comma 2 2 3 6 2 3 2 3" xfId="55625" xr:uid="{5E05287E-6817-4C72-A739-4E47507E75F3}"/>
    <cellStyle name="Comma 2 2 3 6 2 3 3" xfId="24091" xr:uid="{9BFFEB82-F0E8-407E-9680-6FCC18D574AF}"/>
    <cellStyle name="Comma 2 2 3 6 2 3 4" xfId="45115" xr:uid="{5454BB67-E4B6-44EE-8176-C03CA61E0399}"/>
    <cellStyle name="Comma 2 2 3 6 2 4" xfId="5673" xr:uid="{C98143C2-BE86-4347-B489-E197F434F4B2}"/>
    <cellStyle name="Comma 2 2 3 6 2 4 2" xfId="16207" xr:uid="{D797DFC3-2A55-48FE-A9BE-B1D2B6733A42}"/>
    <cellStyle name="Comma 2 2 3 6 2 4 2 2" xfId="37229" xr:uid="{5B67435B-CE72-4D21-8130-6F8BE5972FAC}"/>
    <cellStyle name="Comma 2 2 3 6 2 4 2 3" xfId="58253" xr:uid="{DBE9E4AF-06C0-47A8-8507-4B36B7E82D72}"/>
    <cellStyle name="Comma 2 2 3 6 2 4 3" xfId="26719" xr:uid="{775D33AC-4DC5-4DAD-AA5A-57BA7BF59789}"/>
    <cellStyle name="Comma 2 2 3 6 2 4 4" xfId="47743" xr:uid="{94CE0E45-0419-45A4-9C23-6C96E21FE430}"/>
    <cellStyle name="Comma 2 2 3 6 2 5" xfId="8300" xr:uid="{26F54387-2C2E-405B-A276-44AC07A490A9}"/>
    <cellStyle name="Comma 2 2 3 6 2 5 2" xfId="18834" xr:uid="{0C905C08-BC7A-42AB-B747-0B650B8BEEDE}"/>
    <cellStyle name="Comma 2 2 3 6 2 5 2 2" xfId="39856" xr:uid="{D98BBBCA-C0FD-43B7-A89D-6C922D53D43F}"/>
    <cellStyle name="Comma 2 2 3 6 2 5 2 3" xfId="60880" xr:uid="{133BEE3F-C6FB-4E44-8EE5-D9A495604D47}"/>
    <cellStyle name="Comma 2 2 3 6 2 5 3" xfId="29346" xr:uid="{80DB0474-A54B-4C61-A6CB-6DAFA0E50A54}"/>
    <cellStyle name="Comma 2 2 3 6 2 5 4" xfId="50370" xr:uid="{3163859F-300D-4156-B843-B71F457DE900}"/>
    <cellStyle name="Comma 2 2 3 6 2 6" xfId="10952" xr:uid="{2627F337-2779-4F1E-AB95-75CD649E7676}"/>
    <cellStyle name="Comma 2 2 3 6 2 6 2" xfId="31974" xr:uid="{8EE7A163-C958-4912-ABC7-0A8BE151E340}"/>
    <cellStyle name="Comma 2 2 3 6 2 6 3" xfId="52998" xr:uid="{1A0CB2F1-42EC-4E64-8382-92ECB69840AE}"/>
    <cellStyle name="Comma 2 2 3 6 2 7" xfId="21463" xr:uid="{6D18F4C9-C5FE-416E-B2A1-D54B3C6BD2CC}"/>
    <cellStyle name="Comma 2 2 3 6 2 8" xfId="42488" xr:uid="{88F99FAB-F0B9-4610-91BC-F9A691DE1492}"/>
    <cellStyle name="Comma 2 2 3 6 3" xfId="369" xr:uid="{9A27119D-0A06-4EB0-BCB5-6A14F7817E1B}"/>
    <cellStyle name="Comma 2 2 3 6 3 2" xfId="3047" xr:uid="{61A5A16E-2F23-46FB-A8C0-0E5D9AB22F47}"/>
    <cellStyle name="Comma 2 2 3 6 3 2 2" xfId="13581" xr:uid="{34C411AA-8DA3-4771-945A-3B451169D9C9}"/>
    <cellStyle name="Comma 2 2 3 6 3 2 2 2" xfId="34603" xr:uid="{A7CA1C09-A37A-46F4-B489-46FC650EF944}"/>
    <cellStyle name="Comma 2 2 3 6 3 2 2 3" xfId="55627" xr:uid="{F2330FA7-294F-44D3-9446-36D5F1D7A5EC}"/>
    <cellStyle name="Comma 2 2 3 6 3 2 3" xfId="24093" xr:uid="{828A5009-1F70-4C4A-9755-59E6138E2C51}"/>
    <cellStyle name="Comma 2 2 3 6 3 2 4" xfId="45117" xr:uid="{ED0AF211-46F1-4262-B1A9-B6270DDD8EDC}"/>
    <cellStyle name="Comma 2 2 3 6 3 3" xfId="5675" xr:uid="{178BB06D-5C99-4E07-ABCC-B6CF234DB9A8}"/>
    <cellStyle name="Comma 2 2 3 6 3 3 2" xfId="16209" xr:uid="{C26F50F0-BBD6-4BBA-AB65-91CE46DE04C9}"/>
    <cellStyle name="Comma 2 2 3 6 3 3 2 2" xfId="37231" xr:uid="{C799D803-2434-426E-9965-A374B93B750A}"/>
    <cellStyle name="Comma 2 2 3 6 3 3 2 3" xfId="58255" xr:uid="{93FFCB76-AC6D-4C50-B9ED-CCCADBD3054E}"/>
    <cellStyle name="Comma 2 2 3 6 3 3 3" xfId="26721" xr:uid="{119079C7-53C6-440F-9248-C3D6357A2AB8}"/>
    <cellStyle name="Comma 2 2 3 6 3 3 4" xfId="47745" xr:uid="{7D59DEAF-3B25-48E4-A286-FA446E69ED52}"/>
    <cellStyle name="Comma 2 2 3 6 3 4" xfId="8302" xr:uid="{617D434A-2568-45B1-8867-00C80A36C788}"/>
    <cellStyle name="Comma 2 2 3 6 3 4 2" xfId="18836" xr:uid="{23CCA267-2861-4D37-AC83-078C58FEE58A}"/>
    <cellStyle name="Comma 2 2 3 6 3 4 2 2" xfId="39858" xr:uid="{86BEB8EF-19F1-40EE-A862-01A584700D93}"/>
    <cellStyle name="Comma 2 2 3 6 3 4 2 3" xfId="60882" xr:uid="{FF50E009-159E-4D44-8819-6F79D1E3696A}"/>
    <cellStyle name="Comma 2 2 3 6 3 4 3" xfId="29348" xr:uid="{E6E5652B-C416-4B6B-AE30-AE378E11BCF2}"/>
    <cellStyle name="Comma 2 2 3 6 3 4 4" xfId="50372" xr:uid="{A02A503D-3C6F-4919-B46C-C1B0D4042C71}"/>
    <cellStyle name="Comma 2 2 3 6 3 5" xfId="10954" xr:uid="{962D40C4-4324-496F-B834-6FC9E31FF1FC}"/>
    <cellStyle name="Comma 2 2 3 6 3 5 2" xfId="31976" xr:uid="{9952DEAA-04EE-4553-B5D3-428F0A854E50}"/>
    <cellStyle name="Comma 2 2 3 6 3 5 3" xfId="53000" xr:uid="{F78DD64A-46F4-4743-AE13-8B7F0399AC14}"/>
    <cellStyle name="Comma 2 2 3 6 3 6" xfId="21465" xr:uid="{29D0E604-4289-40C7-889C-24D18F436B04}"/>
    <cellStyle name="Comma 2 2 3 6 3 7" xfId="42490" xr:uid="{56C59811-AF38-4AF6-877F-B8030D6CFB43}"/>
    <cellStyle name="Comma 2 2 3 6 4" xfId="370" xr:uid="{359ECED9-8BE3-472C-A85C-24DEACF85410}"/>
    <cellStyle name="Comma 2 2 3 6 4 2" xfId="3048" xr:uid="{BE378E49-CA6C-40B0-BDC0-9594A2C4FDB8}"/>
    <cellStyle name="Comma 2 2 3 6 4 2 2" xfId="13582" xr:uid="{F1AEA2AC-68E8-452C-A016-B784858CED19}"/>
    <cellStyle name="Comma 2 2 3 6 4 2 2 2" xfId="34604" xr:uid="{49FB3B09-6D9F-4DC8-B476-B2497DB7D3DB}"/>
    <cellStyle name="Comma 2 2 3 6 4 2 2 3" xfId="55628" xr:uid="{028F32B4-95EB-4AA0-B9BC-609A3173F226}"/>
    <cellStyle name="Comma 2 2 3 6 4 2 3" xfId="24094" xr:uid="{96BED9D4-6894-48F0-9C1D-9AFD839EE9AF}"/>
    <cellStyle name="Comma 2 2 3 6 4 2 4" xfId="45118" xr:uid="{46A7C725-CA09-4251-8853-BEE729B00061}"/>
    <cellStyle name="Comma 2 2 3 6 4 3" xfId="5676" xr:uid="{AE075BF3-7FFC-48B6-9077-9B538AAB42A9}"/>
    <cellStyle name="Comma 2 2 3 6 4 3 2" xfId="16210" xr:uid="{55F71214-AF46-4EE3-B386-D2A117F78C6E}"/>
    <cellStyle name="Comma 2 2 3 6 4 3 2 2" xfId="37232" xr:uid="{4BA36BBF-5B28-422E-98E4-C72FB9A0B334}"/>
    <cellStyle name="Comma 2 2 3 6 4 3 2 3" xfId="58256" xr:uid="{189CF8B0-74F6-4370-88EC-5045774FF197}"/>
    <cellStyle name="Comma 2 2 3 6 4 3 3" xfId="26722" xr:uid="{4E615DB8-33B3-4171-A4BA-492188E87582}"/>
    <cellStyle name="Comma 2 2 3 6 4 3 4" xfId="47746" xr:uid="{1A350884-9C48-4070-86D1-AA696AFF1E6F}"/>
    <cellStyle name="Comma 2 2 3 6 4 4" xfId="8303" xr:uid="{66DFCE69-B614-4333-B206-9049C32A4826}"/>
    <cellStyle name="Comma 2 2 3 6 4 4 2" xfId="18837" xr:uid="{014708BF-0BC0-46F2-8541-39D688222252}"/>
    <cellStyle name="Comma 2 2 3 6 4 4 2 2" xfId="39859" xr:uid="{0E29C1DE-5C2D-4EA3-A9E5-4A33C89833DE}"/>
    <cellStyle name="Comma 2 2 3 6 4 4 2 3" xfId="60883" xr:uid="{D59DD1AA-A64C-4240-96A2-BEE8FFD19C61}"/>
    <cellStyle name="Comma 2 2 3 6 4 4 3" xfId="29349" xr:uid="{5C98C957-88FC-4E89-B996-3491B68C8D8C}"/>
    <cellStyle name="Comma 2 2 3 6 4 4 4" xfId="50373" xr:uid="{A07330EE-7DE9-4168-AA21-0A5C392BE7E9}"/>
    <cellStyle name="Comma 2 2 3 6 4 5" xfId="10955" xr:uid="{DE7F787F-40F7-440A-BBDB-969C54422BFC}"/>
    <cellStyle name="Comma 2 2 3 6 4 5 2" xfId="31977" xr:uid="{A9FA0B1B-6E53-4807-AEDE-B4840BB4C9E7}"/>
    <cellStyle name="Comma 2 2 3 6 4 5 3" xfId="53001" xr:uid="{96E7C0FC-D1C6-40DE-88D1-5F1C0C108351}"/>
    <cellStyle name="Comma 2 2 3 6 4 6" xfId="21466" xr:uid="{269BB84C-11E8-4547-AE8E-389ECBA1A86A}"/>
    <cellStyle name="Comma 2 2 3 6 4 7" xfId="42491" xr:uid="{21DC0EF9-8203-4E7A-945B-C61D3C1AA595}"/>
    <cellStyle name="Comma 2 2 3 6 5" xfId="3044" xr:uid="{8F73727E-186A-4E31-BDD7-50B6749FBD29}"/>
    <cellStyle name="Comma 2 2 3 6 5 2" xfId="13578" xr:uid="{601D73D8-93A4-4ACC-815A-6971F9F37A52}"/>
    <cellStyle name="Comma 2 2 3 6 5 2 2" xfId="34600" xr:uid="{04A26E71-4F39-42DC-BB6E-83A275F80A48}"/>
    <cellStyle name="Comma 2 2 3 6 5 2 3" xfId="55624" xr:uid="{25235DB9-A67C-467E-AE02-A6D9B9263503}"/>
    <cellStyle name="Comma 2 2 3 6 5 3" xfId="24090" xr:uid="{F6E33BFF-8AE4-4793-B422-5F370B07723F}"/>
    <cellStyle name="Comma 2 2 3 6 5 4" xfId="45114" xr:uid="{DC0E6D3B-1482-4854-AB7B-EF1400E44D8C}"/>
    <cellStyle name="Comma 2 2 3 6 6" xfId="5672" xr:uid="{C2C26A5B-ECE0-4F70-ABFF-CF11AF3D8CBC}"/>
    <cellStyle name="Comma 2 2 3 6 6 2" xfId="16206" xr:uid="{EB0595EA-8E72-4D7C-B74C-893E2F7FB583}"/>
    <cellStyle name="Comma 2 2 3 6 6 2 2" xfId="37228" xr:uid="{7DC116CD-E37E-4C0B-BD6A-5434C300D0F2}"/>
    <cellStyle name="Comma 2 2 3 6 6 2 3" xfId="58252" xr:uid="{7363C8B2-AF76-4759-B31D-9ACB5C62B42F}"/>
    <cellStyle name="Comma 2 2 3 6 6 3" xfId="26718" xr:uid="{D20206FF-D3CE-4872-8034-18ED7F2B195B}"/>
    <cellStyle name="Comma 2 2 3 6 6 4" xfId="47742" xr:uid="{597B252A-8DBB-4547-ADF5-6E010CD03DF7}"/>
    <cellStyle name="Comma 2 2 3 6 7" xfId="8299" xr:uid="{A72FECDE-CEF8-437F-862F-82E53DA3BB54}"/>
    <cellStyle name="Comma 2 2 3 6 7 2" xfId="18833" xr:uid="{6E74F354-8A59-4E4F-BAD9-EF0F744DD261}"/>
    <cellStyle name="Comma 2 2 3 6 7 2 2" xfId="39855" xr:uid="{9344A6EF-DE26-41FA-9AE0-7ECE4D15E4B2}"/>
    <cellStyle name="Comma 2 2 3 6 7 2 3" xfId="60879" xr:uid="{CFCF2C9E-563E-4F0C-908F-531F61CCC713}"/>
    <cellStyle name="Comma 2 2 3 6 7 3" xfId="29345" xr:uid="{BD22F190-7653-4533-AB01-761C8BB5280C}"/>
    <cellStyle name="Comma 2 2 3 6 7 4" xfId="50369" xr:uid="{1DB1FBB3-A3DA-42D0-8A14-8F26B67557E4}"/>
    <cellStyle name="Comma 2 2 3 6 8" xfId="10951" xr:uid="{7AFF98FB-6B0B-47A4-8019-116DD25D00D3}"/>
    <cellStyle name="Comma 2 2 3 6 8 2" xfId="31973" xr:uid="{5003293C-9857-4AD8-9952-41BA7B2A35BD}"/>
    <cellStyle name="Comma 2 2 3 6 8 3" xfId="52997" xr:uid="{843871EB-6FEC-4533-A6AE-530202D398E4}"/>
    <cellStyle name="Comma 2 2 3 6 9" xfId="21462" xr:uid="{682EDEF7-D6C3-4549-B567-99EA059AA9A1}"/>
    <cellStyle name="Comma 2 2 3 7" xfId="371" xr:uid="{617556FE-8EE1-4307-A423-4EEA78B651F0}"/>
    <cellStyle name="Comma 2 2 3 7 2" xfId="372" xr:uid="{D0477415-A31A-43F0-B332-2665A1FA5B9F}"/>
    <cellStyle name="Comma 2 2 3 7 2 2" xfId="3050" xr:uid="{3CC49A57-6690-4282-8D06-3632AE334867}"/>
    <cellStyle name="Comma 2 2 3 7 2 2 2" xfId="13584" xr:uid="{9E2EBAFB-4859-4281-8979-2586407C7750}"/>
    <cellStyle name="Comma 2 2 3 7 2 2 2 2" xfId="34606" xr:uid="{3E69232D-374B-47DD-A194-8F991106F2CD}"/>
    <cellStyle name="Comma 2 2 3 7 2 2 2 3" xfId="55630" xr:uid="{B63474BE-0F9C-4B19-9A63-5CF8DDCE25C6}"/>
    <cellStyle name="Comma 2 2 3 7 2 2 3" xfId="24096" xr:uid="{930E7C89-DEBE-43E1-9B3C-7FE42A5F6822}"/>
    <cellStyle name="Comma 2 2 3 7 2 2 4" xfId="45120" xr:uid="{99DD9A56-43D8-46C2-8565-35CFFCA1038C}"/>
    <cellStyle name="Comma 2 2 3 7 2 3" xfId="5678" xr:uid="{7F233E04-C23A-4571-9697-D17AF5D365B0}"/>
    <cellStyle name="Comma 2 2 3 7 2 3 2" xfId="16212" xr:uid="{5F45C950-E1F8-4E83-86FE-6D9824391E19}"/>
    <cellStyle name="Comma 2 2 3 7 2 3 2 2" xfId="37234" xr:uid="{05DE6CF8-93BB-48F3-A020-9CD5723D366F}"/>
    <cellStyle name="Comma 2 2 3 7 2 3 2 3" xfId="58258" xr:uid="{B694960F-48D7-46DC-A8E5-1E79C9B9B72F}"/>
    <cellStyle name="Comma 2 2 3 7 2 3 3" xfId="26724" xr:uid="{A7ACB712-EBF9-45FA-9E18-9E31324B5E6F}"/>
    <cellStyle name="Comma 2 2 3 7 2 3 4" xfId="47748" xr:uid="{FE11D54F-21FB-4B81-9D69-9EC2DC3A1A8B}"/>
    <cellStyle name="Comma 2 2 3 7 2 4" xfId="8305" xr:uid="{A45528E1-1950-4975-8EC9-A68A28E7C6A8}"/>
    <cellStyle name="Comma 2 2 3 7 2 4 2" xfId="18839" xr:uid="{E120D1E7-D568-4A9C-B931-0B7B4BBD6ADB}"/>
    <cellStyle name="Comma 2 2 3 7 2 4 2 2" xfId="39861" xr:uid="{2A251A58-7422-462E-B4A1-57636D9FA468}"/>
    <cellStyle name="Comma 2 2 3 7 2 4 2 3" xfId="60885" xr:uid="{5CB879C0-83A7-44AC-82A9-54987E7FF2A3}"/>
    <cellStyle name="Comma 2 2 3 7 2 4 3" xfId="29351" xr:uid="{058AAEFA-F48D-4113-A550-DC6EB0C917D9}"/>
    <cellStyle name="Comma 2 2 3 7 2 4 4" xfId="50375" xr:uid="{E522CDBF-48B7-4A19-8AEA-3541676A12FE}"/>
    <cellStyle name="Comma 2 2 3 7 2 5" xfId="10957" xr:uid="{2AC19BD0-6DC6-4310-B282-5274DD8F1261}"/>
    <cellStyle name="Comma 2 2 3 7 2 5 2" xfId="31979" xr:uid="{5AF161C9-5056-43A6-A08E-714F1DB345A5}"/>
    <cellStyle name="Comma 2 2 3 7 2 5 3" xfId="53003" xr:uid="{82DDF294-F745-482D-A198-55F59A665479}"/>
    <cellStyle name="Comma 2 2 3 7 2 6" xfId="21468" xr:uid="{8F47E2E7-847D-45F9-88EA-D58E79F54EA5}"/>
    <cellStyle name="Comma 2 2 3 7 2 7" xfId="42493" xr:uid="{D1E3F395-FBF0-44BC-A2A8-EBBA1572E18D}"/>
    <cellStyle name="Comma 2 2 3 7 3" xfId="373" xr:uid="{21B33ED6-99E9-4326-B323-1B5EF6561BDC}"/>
    <cellStyle name="Comma 2 2 3 7 3 2" xfId="3051" xr:uid="{C8F2743B-E7C1-4F27-BEB7-49C1962B2016}"/>
    <cellStyle name="Comma 2 2 3 7 3 2 2" xfId="13585" xr:uid="{33CA39C6-9E2E-4FEB-88B1-458F41D47CE7}"/>
    <cellStyle name="Comma 2 2 3 7 3 2 2 2" xfId="34607" xr:uid="{DA62048F-81AC-425E-B324-E8D7F455DF73}"/>
    <cellStyle name="Comma 2 2 3 7 3 2 2 3" xfId="55631" xr:uid="{F7426FE1-EF1C-45D8-96E5-BDB9CA1800C7}"/>
    <cellStyle name="Comma 2 2 3 7 3 2 3" xfId="24097" xr:uid="{F0B5BA39-ABA1-4618-B71C-76919D7B67C1}"/>
    <cellStyle name="Comma 2 2 3 7 3 2 4" xfId="45121" xr:uid="{C4C67D4F-9806-40A1-8487-0850DFC1B71F}"/>
    <cellStyle name="Comma 2 2 3 7 3 3" xfId="5679" xr:uid="{A9A187E6-5A03-4F3B-AE4A-748C140A1A04}"/>
    <cellStyle name="Comma 2 2 3 7 3 3 2" xfId="16213" xr:uid="{3EAE2EF1-6B65-4F6B-BC0E-D1C290641513}"/>
    <cellStyle name="Comma 2 2 3 7 3 3 2 2" xfId="37235" xr:uid="{EFE480D8-B33A-41D8-BADC-2210C4C348DF}"/>
    <cellStyle name="Comma 2 2 3 7 3 3 2 3" xfId="58259" xr:uid="{864FE415-8226-4974-B7D5-80C8366DD42A}"/>
    <cellStyle name="Comma 2 2 3 7 3 3 3" xfId="26725" xr:uid="{4FD9B79A-CBEE-4BC6-AF8E-204B9EA407AB}"/>
    <cellStyle name="Comma 2 2 3 7 3 3 4" xfId="47749" xr:uid="{221A22F2-1894-422B-A318-75172551F1BB}"/>
    <cellStyle name="Comma 2 2 3 7 3 4" xfId="8306" xr:uid="{37E1DC80-6E25-4B54-AFC2-F2D9C7F59C42}"/>
    <cellStyle name="Comma 2 2 3 7 3 4 2" xfId="18840" xr:uid="{EC82EF4C-344F-4E76-8000-00A7656A2B8B}"/>
    <cellStyle name="Comma 2 2 3 7 3 4 2 2" xfId="39862" xr:uid="{7BBFB2C3-CDFF-49C7-9778-B55183F294D1}"/>
    <cellStyle name="Comma 2 2 3 7 3 4 2 3" xfId="60886" xr:uid="{8C2E4D02-0429-4EEF-A990-63F8BFFC223C}"/>
    <cellStyle name="Comma 2 2 3 7 3 4 3" xfId="29352" xr:uid="{F0AAD555-C864-4AD4-BB1C-062684828479}"/>
    <cellStyle name="Comma 2 2 3 7 3 4 4" xfId="50376" xr:uid="{42AEC025-F61C-4962-B9A5-8A53330AB782}"/>
    <cellStyle name="Comma 2 2 3 7 3 5" xfId="10958" xr:uid="{D584305B-C472-4604-AFCD-DE8FCBF67EAC}"/>
    <cellStyle name="Comma 2 2 3 7 3 5 2" xfId="31980" xr:uid="{4FDE55D2-2398-4EF5-9944-D72C42AD86D5}"/>
    <cellStyle name="Comma 2 2 3 7 3 5 3" xfId="53004" xr:uid="{5D3AF0B6-69D2-4C18-8BBF-E4FA3E733B49}"/>
    <cellStyle name="Comma 2 2 3 7 3 6" xfId="21469" xr:uid="{7BB56967-5283-4D5D-B5C0-4A013CB6251A}"/>
    <cellStyle name="Comma 2 2 3 7 3 7" xfId="42494" xr:uid="{E8A5A92F-054E-4767-B0A3-3258411BED76}"/>
    <cellStyle name="Comma 2 2 3 7 4" xfId="3049" xr:uid="{FE27736B-8F19-459C-BDBE-E4D2B7A11B6A}"/>
    <cellStyle name="Comma 2 2 3 7 4 2" xfId="13583" xr:uid="{4BFB1258-FB6D-424E-9C87-05841DE7514F}"/>
    <cellStyle name="Comma 2 2 3 7 4 2 2" xfId="34605" xr:uid="{DF3159A8-8B3D-4DD4-9824-A44C00746F11}"/>
    <cellStyle name="Comma 2 2 3 7 4 2 3" xfId="55629" xr:uid="{D28D491C-3071-42CC-90D0-A5AFB6858527}"/>
    <cellStyle name="Comma 2 2 3 7 4 3" xfId="24095" xr:uid="{FF44104E-E346-4BC7-968D-1B01935B60F2}"/>
    <cellStyle name="Comma 2 2 3 7 4 4" xfId="45119" xr:uid="{EDD0BECD-3088-467B-9264-DFF8DABCDF06}"/>
    <cellStyle name="Comma 2 2 3 7 5" xfId="5677" xr:uid="{96A995E8-B843-4309-A176-8B0559A651F7}"/>
    <cellStyle name="Comma 2 2 3 7 5 2" xfId="16211" xr:uid="{BD5EC342-8AD7-46BE-B4CC-1DE3CFAB3A2A}"/>
    <cellStyle name="Comma 2 2 3 7 5 2 2" xfId="37233" xr:uid="{AD3B51BF-84BC-4EFC-BF6D-F83A1885F147}"/>
    <cellStyle name="Comma 2 2 3 7 5 2 3" xfId="58257" xr:uid="{0FF732AE-2CA4-4802-819D-17D2B1CAA382}"/>
    <cellStyle name="Comma 2 2 3 7 5 3" xfId="26723" xr:uid="{AA2AF6E7-2EEC-4A6B-A238-D3F7A50D9830}"/>
    <cellStyle name="Comma 2 2 3 7 5 4" xfId="47747" xr:uid="{1A283E1A-D8C7-4B5C-BE70-858148DC50FF}"/>
    <cellStyle name="Comma 2 2 3 7 6" xfId="8304" xr:uid="{736550E8-0EA9-4C95-A99D-FD1FC8B37875}"/>
    <cellStyle name="Comma 2 2 3 7 6 2" xfId="18838" xr:uid="{B6082EA6-C9ED-4885-A676-AC21A484E06B}"/>
    <cellStyle name="Comma 2 2 3 7 6 2 2" xfId="39860" xr:uid="{636B5E77-0E13-42A5-AF0B-6A18B9E9DBDD}"/>
    <cellStyle name="Comma 2 2 3 7 6 2 3" xfId="60884" xr:uid="{A4BBEDCE-D4D2-44F7-A892-2CE6D9AD36DE}"/>
    <cellStyle name="Comma 2 2 3 7 6 3" xfId="29350" xr:uid="{4405EC6E-D7D9-49A1-A559-0F55867F8666}"/>
    <cellStyle name="Comma 2 2 3 7 6 4" xfId="50374" xr:uid="{E07025E7-8A90-4FE7-9DEF-621652137920}"/>
    <cellStyle name="Comma 2 2 3 7 7" xfId="10956" xr:uid="{2E256F97-1FFA-48A4-BEC9-8CC6721D81D6}"/>
    <cellStyle name="Comma 2 2 3 7 7 2" xfId="31978" xr:uid="{59FFFB00-C5E9-4A60-8D31-56DB64E6B60A}"/>
    <cellStyle name="Comma 2 2 3 7 7 3" xfId="53002" xr:uid="{07457944-C9A2-4972-B2A2-56A9A999FA61}"/>
    <cellStyle name="Comma 2 2 3 7 8" xfId="21467" xr:uid="{8DA217AB-A989-4B3D-8958-68C937157704}"/>
    <cellStyle name="Comma 2 2 3 7 9" xfId="42492" xr:uid="{3834B224-1B66-4670-8870-6EF92AA35DDF}"/>
    <cellStyle name="Comma 2 2 3 8" xfId="374" xr:uid="{9065BFAC-3A84-4A3A-A3BE-0C4225DB9C40}"/>
    <cellStyle name="Comma 2 2 3 8 2" xfId="375" xr:uid="{1EC7C1C2-B285-44BA-9276-71307D1A58DF}"/>
    <cellStyle name="Comma 2 2 3 8 2 2" xfId="3053" xr:uid="{256519D3-20F8-4918-9B92-C174E59FBEFE}"/>
    <cellStyle name="Comma 2 2 3 8 2 2 2" xfId="13587" xr:uid="{A7B45BDF-5FB6-4064-B52F-222C8D4465CB}"/>
    <cellStyle name="Comma 2 2 3 8 2 2 2 2" xfId="34609" xr:uid="{D2AC4350-34AB-498E-A04A-3DBE36D771B2}"/>
    <cellStyle name="Comma 2 2 3 8 2 2 2 3" xfId="55633" xr:uid="{5C67CE4A-862C-4649-86E5-1E40E8915D00}"/>
    <cellStyle name="Comma 2 2 3 8 2 2 3" xfId="24099" xr:uid="{AD9D62F9-B7F2-4765-A442-E28FFB836E9D}"/>
    <cellStyle name="Comma 2 2 3 8 2 2 4" xfId="45123" xr:uid="{E63082E6-477A-48A7-B0BF-77E2D2D11CB4}"/>
    <cellStyle name="Comma 2 2 3 8 2 3" xfId="5681" xr:uid="{9C03E85C-2052-447A-92B6-2CFEC0952FDF}"/>
    <cellStyle name="Comma 2 2 3 8 2 3 2" xfId="16215" xr:uid="{6D1B3A59-DC6A-4B04-9371-EBE06CA88F08}"/>
    <cellStyle name="Comma 2 2 3 8 2 3 2 2" xfId="37237" xr:uid="{7784F319-B197-4DF0-8AFC-632791F028D4}"/>
    <cellStyle name="Comma 2 2 3 8 2 3 2 3" xfId="58261" xr:uid="{2DEBB744-7377-4983-A089-0CB914787538}"/>
    <cellStyle name="Comma 2 2 3 8 2 3 3" xfId="26727" xr:uid="{C4122C17-4AD4-4A99-AFAC-923C4F251FC5}"/>
    <cellStyle name="Comma 2 2 3 8 2 3 4" xfId="47751" xr:uid="{E8A4C70C-82B9-4C08-BCD3-8861D0561DB9}"/>
    <cellStyle name="Comma 2 2 3 8 2 4" xfId="8308" xr:uid="{1DD11857-A8F6-4713-A494-8030604856E8}"/>
    <cellStyle name="Comma 2 2 3 8 2 4 2" xfId="18842" xr:uid="{83CA1A37-1E54-45EB-A190-A4B718A17A53}"/>
    <cellStyle name="Comma 2 2 3 8 2 4 2 2" xfId="39864" xr:uid="{7FDB2B96-AC30-40D8-B0F1-ACE89497791B}"/>
    <cellStyle name="Comma 2 2 3 8 2 4 2 3" xfId="60888" xr:uid="{657072DE-8C6A-4554-999C-A0092BB85A8E}"/>
    <cellStyle name="Comma 2 2 3 8 2 4 3" xfId="29354" xr:uid="{BB662CE2-4063-497B-9661-C5B4A997A070}"/>
    <cellStyle name="Comma 2 2 3 8 2 4 4" xfId="50378" xr:uid="{E177A5D0-80D7-4D3D-B65B-B61680EEAEA5}"/>
    <cellStyle name="Comma 2 2 3 8 2 5" xfId="10960" xr:uid="{436A2B93-18C4-4C99-96B6-A4BC8F655EE1}"/>
    <cellStyle name="Comma 2 2 3 8 2 5 2" xfId="31982" xr:uid="{6CDFF3D8-71CB-415C-82F9-7A2E947849B5}"/>
    <cellStyle name="Comma 2 2 3 8 2 5 3" xfId="53006" xr:uid="{5F5AB241-2AE8-4671-908F-DD727756136C}"/>
    <cellStyle name="Comma 2 2 3 8 2 6" xfId="21471" xr:uid="{F22A7B89-DE3E-48CE-957A-9F2A27176CA5}"/>
    <cellStyle name="Comma 2 2 3 8 2 7" xfId="42496" xr:uid="{7D9CED37-F5AA-45EA-802D-271033177928}"/>
    <cellStyle name="Comma 2 2 3 8 3" xfId="3052" xr:uid="{5A8B4BC8-2F38-454C-A84A-7E9356E78113}"/>
    <cellStyle name="Comma 2 2 3 8 3 2" xfId="13586" xr:uid="{06A6706C-F7C9-4BFF-B205-C7D816EBCD04}"/>
    <cellStyle name="Comma 2 2 3 8 3 2 2" xfId="34608" xr:uid="{645F737F-7DFD-46AB-8577-806F011C9053}"/>
    <cellStyle name="Comma 2 2 3 8 3 2 3" xfId="55632" xr:uid="{76C0C2CE-52FF-4483-A4B8-F87E0A4BEF07}"/>
    <cellStyle name="Comma 2 2 3 8 3 3" xfId="24098" xr:uid="{B083F5BF-A65A-4E3D-AA2E-6882D0C558A0}"/>
    <cellStyle name="Comma 2 2 3 8 3 4" xfId="45122" xr:uid="{0D7770B0-63AE-4803-9320-84A4F3D0EEAA}"/>
    <cellStyle name="Comma 2 2 3 8 4" xfId="5680" xr:uid="{055A69F6-D498-4C76-8119-32CFDC83E72E}"/>
    <cellStyle name="Comma 2 2 3 8 4 2" xfId="16214" xr:uid="{900ECB48-E0C6-44E1-8277-37B9EB494486}"/>
    <cellStyle name="Comma 2 2 3 8 4 2 2" xfId="37236" xr:uid="{CB0CD8F4-AE2F-467A-84CE-14149F260FC9}"/>
    <cellStyle name="Comma 2 2 3 8 4 2 3" xfId="58260" xr:uid="{0610F8B2-197D-43B9-AE6B-7B084E04C9C1}"/>
    <cellStyle name="Comma 2 2 3 8 4 3" xfId="26726" xr:uid="{D6F73996-E282-485B-994C-2DD295D99C9E}"/>
    <cellStyle name="Comma 2 2 3 8 4 4" xfId="47750" xr:uid="{C146596F-9EEF-467B-AF62-577AC51CF1A6}"/>
    <cellStyle name="Comma 2 2 3 8 5" xfId="8307" xr:uid="{7A930C66-5F29-42F9-AC90-9E8EA5B5ECFA}"/>
    <cellStyle name="Comma 2 2 3 8 5 2" xfId="18841" xr:uid="{05F2BAA8-E2C5-42DC-90B4-E539C68748CC}"/>
    <cellStyle name="Comma 2 2 3 8 5 2 2" xfId="39863" xr:uid="{032F9006-62D7-4A07-92DF-72C78BCE3FB2}"/>
    <cellStyle name="Comma 2 2 3 8 5 2 3" xfId="60887" xr:uid="{B386A5ED-DCBD-4821-BDC6-E2688DDFE013}"/>
    <cellStyle name="Comma 2 2 3 8 5 3" xfId="29353" xr:uid="{833F241A-E8F6-4798-9BF7-08035855380B}"/>
    <cellStyle name="Comma 2 2 3 8 5 4" xfId="50377" xr:uid="{0EB4CC1E-182A-4B5C-8A8B-F68118260127}"/>
    <cellStyle name="Comma 2 2 3 8 6" xfId="10959" xr:uid="{E73EC601-65FB-4ED7-B6DA-045EDCC308F2}"/>
    <cellStyle name="Comma 2 2 3 8 6 2" xfId="31981" xr:uid="{77905FDF-33A0-456D-AFFE-E73EC38E4102}"/>
    <cellStyle name="Comma 2 2 3 8 6 3" xfId="53005" xr:uid="{39555F96-B86C-4417-ADFC-84FE555891DB}"/>
    <cellStyle name="Comma 2 2 3 8 7" xfId="21470" xr:uid="{1C4576E3-C417-4349-BA66-B65B079BE780}"/>
    <cellStyle name="Comma 2 2 3 8 8" xfId="42495" xr:uid="{E7734E60-4632-40A3-B0AB-8A7B1E2A4614}"/>
    <cellStyle name="Comma 2 2 3 9" xfId="376" xr:uid="{9EA8DA07-556C-44F0-8208-B11DDEBE949E}"/>
    <cellStyle name="Comma 2 2 3 9 2" xfId="3054" xr:uid="{796F03B2-6653-4A36-A585-8CB749FEED8B}"/>
    <cellStyle name="Comma 2 2 3 9 2 2" xfId="13588" xr:uid="{1F9590D4-92A3-4ACC-A1E3-2591DE04BA19}"/>
    <cellStyle name="Comma 2 2 3 9 2 2 2" xfId="34610" xr:uid="{CC8312F7-B655-4A1B-80C4-4D1488007EBA}"/>
    <cellStyle name="Comma 2 2 3 9 2 2 3" xfId="55634" xr:uid="{E09DDE5F-7C00-43E1-A1C0-9BD70169B01F}"/>
    <cellStyle name="Comma 2 2 3 9 2 3" xfId="24100" xr:uid="{64917571-9ECD-40FB-8F2B-2232D786EB81}"/>
    <cellStyle name="Comma 2 2 3 9 2 4" xfId="45124" xr:uid="{1C5B0AFD-41B7-4C81-9A2D-30013CDCC070}"/>
    <cellStyle name="Comma 2 2 3 9 3" xfId="5682" xr:uid="{023E6767-73E4-473D-BE07-36ABDA690B39}"/>
    <cellStyle name="Comma 2 2 3 9 3 2" xfId="16216" xr:uid="{FDBAC695-CB64-4A4D-BDAF-3F8C09EB7085}"/>
    <cellStyle name="Comma 2 2 3 9 3 2 2" xfId="37238" xr:uid="{989C5D4E-F52B-495C-BBCF-E33D2D012284}"/>
    <cellStyle name="Comma 2 2 3 9 3 2 3" xfId="58262" xr:uid="{9CFCFAD3-C618-4934-8855-48FCDDD6096D}"/>
    <cellStyle name="Comma 2 2 3 9 3 3" xfId="26728" xr:uid="{CEE1AE7A-B54C-4D7A-92DA-3F608747DF7D}"/>
    <cellStyle name="Comma 2 2 3 9 3 4" xfId="47752" xr:uid="{292C873C-DB9A-4B5F-95CC-0757CB1A26E1}"/>
    <cellStyle name="Comma 2 2 3 9 4" xfId="8309" xr:uid="{F15213D5-8507-49A4-B594-2865AE243FE3}"/>
    <cellStyle name="Comma 2 2 3 9 4 2" xfId="18843" xr:uid="{254C2DBB-3344-4826-8B43-4E587178D1E4}"/>
    <cellStyle name="Comma 2 2 3 9 4 2 2" xfId="39865" xr:uid="{FC561B66-98BC-42AC-9931-C96011811400}"/>
    <cellStyle name="Comma 2 2 3 9 4 2 3" xfId="60889" xr:uid="{206A2F5D-1FA8-4BD1-A771-7A3D0C8E2A74}"/>
    <cellStyle name="Comma 2 2 3 9 4 3" xfId="29355" xr:uid="{975E6B96-E9CA-4E8C-8955-5B8F0AACDC20}"/>
    <cellStyle name="Comma 2 2 3 9 4 4" xfId="50379" xr:uid="{2F445ACD-7D7B-4005-A54B-750E7C6AF134}"/>
    <cellStyle name="Comma 2 2 3 9 5" xfId="10961" xr:uid="{DFE7160A-2BC3-410D-9647-32FA40E6A72C}"/>
    <cellStyle name="Comma 2 2 3 9 5 2" xfId="31983" xr:uid="{5BC24BE2-E33E-46F8-B2E7-5D34BBA40DA2}"/>
    <cellStyle name="Comma 2 2 3 9 5 3" xfId="53007" xr:uid="{74A0A7C9-0734-4246-B235-2ACA37E9147A}"/>
    <cellStyle name="Comma 2 2 3 9 6" xfId="21472" xr:uid="{0D3A14E5-476F-4F0D-8EA2-82479AC2892E}"/>
    <cellStyle name="Comma 2 2 3 9 7" xfId="42497" xr:uid="{E3765CEE-65BB-4E8B-BA32-0BF7C9970CEA}"/>
    <cellStyle name="Comma 2 2 4" xfId="121" xr:uid="{6A81E78F-ECA0-4449-9296-EF11D3244295}"/>
    <cellStyle name="Comma 2 2 4 10" xfId="378" xr:uid="{5B175944-2058-4656-A70C-CB61BB449F0D}"/>
    <cellStyle name="Comma 2 2 4 10 2" xfId="3056" xr:uid="{F6640503-4220-458E-8D0B-7D60174C33E6}"/>
    <cellStyle name="Comma 2 2 4 10 2 2" xfId="13590" xr:uid="{827D228C-85B7-45C5-93CA-E811FAE98331}"/>
    <cellStyle name="Comma 2 2 4 10 2 2 2" xfId="34612" xr:uid="{033BC01E-6078-4C9A-8F68-7B95B91B4E0B}"/>
    <cellStyle name="Comma 2 2 4 10 2 2 3" xfId="55636" xr:uid="{2F2F84CA-63EA-4EC6-BED9-6CDA9AE9F4CA}"/>
    <cellStyle name="Comma 2 2 4 10 2 3" xfId="24102" xr:uid="{8C21CD7B-62BB-434E-A887-1E63CEB95A94}"/>
    <cellStyle name="Comma 2 2 4 10 2 4" xfId="45126" xr:uid="{3EE8AC88-9C90-4D7A-81C0-223F1E72A973}"/>
    <cellStyle name="Comma 2 2 4 10 3" xfId="5684" xr:uid="{4AC1C9F5-794C-4028-9441-122B2C4120F5}"/>
    <cellStyle name="Comma 2 2 4 10 3 2" xfId="16218" xr:uid="{3F914F0E-4562-4B48-A6A6-5A1E7D3606D8}"/>
    <cellStyle name="Comma 2 2 4 10 3 2 2" xfId="37240" xr:uid="{CF1C0A65-F3E7-4653-AC4D-88ECE3FD0206}"/>
    <cellStyle name="Comma 2 2 4 10 3 2 3" xfId="58264" xr:uid="{5B7819E9-1F90-4F2C-BE03-8979CDA4298C}"/>
    <cellStyle name="Comma 2 2 4 10 3 3" xfId="26730" xr:uid="{53D37B7A-EF94-4514-BE10-92DBDC13C398}"/>
    <cellStyle name="Comma 2 2 4 10 3 4" xfId="47754" xr:uid="{FE034D6F-0E61-46A0-A69F-F23611701D09}"/>
    <cellStyle name="Comma 2 2 4 10 4" xfId="8311" xr:uid="{CE05B6CF-B8A5-4BA6-B143-4F74DCDF00B1}"/>
    <cellStyle name="Comma 2 2 4 10 4 2" xfId="18845" xr:uid="{ED5FE924-0CBB-4E1E-949C-11727892449D}"/>
    <cellStyle name="Comma 2 2 4 10 4 2 2" xfId="39867" xr:uid="{C88AD07F-234F-4DFF-9640-EBBBA17FA34B}"/>
    <cellStyle name="Comma 2 2 4 10 4 2 3" xfId="60891" xr:uid="{F211A509-8A51-4F4D-B6F8-E5194D4514CE}"/>
    <cellStyle name="Comma 2 2 4 10 4 3" xfId="29357" xr:uid="{CC6BB605-8D3A-4A4C-A33C-A3BE2801CAFB}"/>
    <cellStyle name="Comma 2 2 4 10 4 4" xfId="50381" xr:uid="{1AAAF8A4-CA97-4C3A-B21C-B8900E2ACB6F}"/>
    <cellStyle name="Comma 2 2 4 10 5" xfId="10963" xr:uid="{EF2AC273-DB0C-4B4F-9D0E-0DCE645281B4}"/>
    <cellStyle name="Comma 2 2 4 10 5 2" xfId="31985" xr:uid="{15C3FC25-C985-4AC6-98DF-7912E35FD957}"/>
    <cellStyle name="Comma 2 2 4 10 5 3" xfId="53009" xr:uid="{DFC9A866-E063-4143-8F89-D81FF8489346}"/>
    <cellStyle name="Comma 2 2 4 10 6" xfId="21474" xr:uid="{ACD37F03-A2DF-4BAD-877F-21A54EADEAC0}"/>
    <cellStyle name="Comma 2 2 4 10 7" xfId="42499" xr:uid="{BB6F4F3A-58EE-44FB-8679-AE962A370DA6}"/>
    <cellStyle name="Comma 2 2 4 11" xfId="2639" xr:uid="{532A4CC1-B1E3-4B78-9C39-A0E21C2B58D8}"/>
    <cellStyle name="Comma 2 2 4 11 2" xfId="5277" xr:uid="{408E0D67-C45E-49A7-B5CB-EF589EA2E43C}"/>
    <cellStyle name="Comma 2 2 4 11 2 2" xfId="15811" xr:uid="{8935EB41-8419-46B3-B32F-B3289D304684}"/>
    <cellStyle name="Comma 2 2 4 11 2 2 2" xfId="36833" xr:uid="{62C8FCCF-9E28-4E6B-AE41-A56FFB45A62E}"/>
    <cellStyle name="Comma 2 2 4 11 2 2 3" xfId="57857" xr:uid="{D0070C34-3D27-41C4-887F-3A470295A74F}"/>
    <cellStyle name="Comma 2 2 4 11 2 3" xfId="26323" xr:uid="{BECAA68F-77A3-46D0-91C4-7408F9CB5C8D}"/>
    <cellStyle name="Comma 2 2 4 11 2 4" xfId="47347" xr:uid="{8CCB8F54-732F-4EB0-8092-B9310BD1B8A9}"/>
    <cellStyle name="Comma 2 2 4 11 3" xfId="7905" xr:uid="{BE19A8BA-4867-48FF-9122-DE2F2AE87527}"/>
    <cellStyle name="Comma 2 2 4 11 3 2" xfId="18439" xr:uid="{8F3E1587-39A1-4BD1-ABDF-FC121B13F08C}"/>
    <cellStyle name="Comma 2 2 4 11 3 2 2" xfId="39461" xr:uid="{F4AB8515-CB64-47A2-8C0B-E40E6F768836}"/>
    <cellStyle name="Comma 2 2 4 11 3 2 3" xfId="60485" xr:uid="{44D71196-7DE2-4DE4-9618-2244CA7B7F25}"/>
    <cellStyle name="Comma 2 2 4 11 3 3" xfId="28951" xr:uid="{1C496C09-D6EF-482A-B4CE-6DE141647F34}"/>
    <cellStyle name="Comma 2 2 4 11 3 4" xfId="49975" xr:uid="{91A9FB0E-FC7A-48DD-89C1-ACFD7B357897}"/>
    <cellStyle name="Comma 2 2 4 11 4" xfId="10532" xr:uid="{DD08BA3C-DDC6-4878-9527-087E54CED916}"/>
    <cellStyle name="Comma 2 2 4 11 4 2" xfId="21066" xr:uid="{24213250-90A1-402B-9E6F-D50A78692013}"/>
    <cellStyle name="Comma 2 2 4 11 4 2 2" xfId="42088" xr:uid="{4E93DFFE-71AC-45E2-97E3-A61F6B4CFE1A}"/>
    <cellStyle name="Comma 2 2 4 11 4 2 3" xfId="63112" xr:uid="{285B40AF-AD83-4019-A63C-6068ADEEE016}"/>
    <cellStyle name="Comma 2 2 4 11 4 3" xfId="31578" xr:uid="{45770ADE-EE08-4FF5-AD06-ECF354CB2AE0}"/>
    <cellStyle name="Comma 2 2 4 11 4 4" xfId="52602" xr:uid="{6D72F3EE-5516-4A96-AD5E-2AC98AC394B2}"/>
    <cellStyle name="Comma 2 2 4 11 5" xfId="13184" xr:uid="{B142F42E-8907-4002-AE21-71BE4224ECA4}"/>
    <cellStyle name="Comma 2 2 4 11 5 2" xfId="34206" xr:uid="{87F28351-F182-428D-B469-BA4D6F9DF881}"/>
    <cellStyle name="Comma 2 2 4 11 5 3" xfId="55230" xr:uid="{C82A7EFC-4CC3-47D4-9042-9F91E841BDD7}"/>
    <cellStyle name="Comma 2 2 4 11 6" xfId="23695" xr:uid="{FB7F8F31-7A3F-47F8-998A-AD24EBB6BE81}"/>
    <cellStyle name="Comma 2 2 4 11 7" xfId="44720" xr:uid="{E24315F8-4506-4730-9137-2E45E2AE7E26}"/>
    <cellStyle name="Comma 2 2 4 12" xfId="2699" xr:uid="{BF72C1FF-F9D7-4168-A4B2-6CEEC9D39567}"/>
    <cellStyle name="Comma 2 2 4 12 2" xfId="5331" xr:uid="{992548D0-B83E-4887-BFAF-D5728D19A7C6}"/>
    <cellStyle name="Comma 2 2 4 12 2 2" xfId="15865" xr:uid="{4B987C13-DB6F-4435-AFB6-A06BB8E224E7}"/>
    <cellStyle name="Comma 2 2 4 12 2 2 2" xfId="36887" xr:uid="{F355DDF3-AEA7-45D6-9033-109D92C3E8D4}"/>
    <cellStyle name="Comma 2 2 4 12 2 2 3" xfId="57911" xr:uid="{ABC6D3C0-C30E-4A99-9CE8-2F4615612D9F}"/>
    <cellStyle name="Comma 2 2 4 12 2 3" xfId="26377" xr:uid="{B0701AE4-91EF-4D77-9177-4C040E06471A}"/>
    <cellStyle name="Comma 2 2 4 12 2 4" xfId="47401" xr:uid="{2B6359E8-D268-4A03-88E1-3D38944207B6}"/>
    <cellStyle name="Comma 2 2 4 12 3" xfId="7959" xr:uid="{66628C1A-CBFC-4EE4-AE73-5836DD57139F}"/>
    <cellStyle name="Comma 2 2 4 12 3 2" xfId="18493" xr:uid="{975772C2-1C02-417A-BB1D-CEED3964C4D8}"/>
    <cellStyle name="Comma 2 2 4 12 3 2 2" xfId="39515" xr:uid="{30751276-2CF8-4D8A-8E6A-2E33FD8D2FF4}"/>
    <cellStyle name="Comma 2 2 4 12 3 2 3" xfId="60539" xr:uid="{A02A918F-F8C2-4885-9C2A-012393BC5F7B}"/>
    <cellStyle name="Comma 2 2 4 12 3 3" xfId="29005" xr:uid="{640474A2-F187-4A26-9BF1-6612E6F2329A}"/>
    <cellStyle name="Comma 2 2 4 12 3 4" xfId="50029" xr:uid="{B730254C-8DB5-4D17-B2DE-8BBDCD76FF7C}"/>
    <cellStyle name="Comma 2 2 4 12 4" xfId="10586" xr:uid="{1444036F-5240-4CD6-8DDB-FD31C04B2BB6}"/>
    <cellStyle name="Comma 2 2 4 12 4 2" xfId="21120" xr:uid="{36E911CC-48EB-48B3-B7B2-2512F6765A4E}"/>
    <cellStyle name="Comma 2 2 4 12 4 2 2" xfId="42142" xr:uid="{44E7608C-471B-4BB4-9524-B64F527AD58D}"/>
    <cellStyle name="Comma 2 2 4 12 4 2 3" xfId="63166" xr:uid="{848422C4-0DEF-46C8-922E-2C4A3C0C0056}"/>
    <cellStyle name="Comma 2 2 4 12 4 3" xfId="31632" xr:uid="{69F57088-34F4-4FE0-99AB-9A1D3D2B7CC7}"/>
    <cellStyle name="Comma 2 2 4 12 4 4" xfId="52656" xr:uid="{EF3EF03B-2F9E-40F4-AF40-6F0234B340F3}"/>
    <cellStyle name="Comma 2 2 4 12 5" xfId="13238" xr:uid="{AFC64619-FA5D-4C26-A4D5-F952F8D2E449}"/>
    <cellStyle name="Comma 2 2 4 12 5 2" xfId="34260" xr:uid="{C734E0A1-0BCA-4F9C-BF63-79DEEE40A0E7}"/>
    <cellStyle name="Comma 2 2 4 12 5 3" xfId="55284" xr:uid="{725021E6-98A7-48C1-9ECC-048C7185FEB2}"/>
    <cellStyle name="Comma 2 2 4 12 6" xfId="23749" xr:uid="{6F7810DE-1013-4487-BDC8-FC089297214E}"/>
    <cellStyle name="Comma 2 2 4 12 7" xfId="44774" xr:uid="{F60D6AD6-1B19-4C11-979E-9F20419A042F}"/>
    <cellStyle name="Comma 2 2 4 13" xfId="377" xr:uid="{05B45C1B-F4AB-4CD9-A1C8-BAD482E08EEA}"/>
    <cellStyle name="Comma 2 2 4 13 2" xfId="3055" xr:uid="{EEA6BAB2-B552-4098-9382-541DE7D78627}"/>
    <cellStyle name="Comma 2 2 4 13 2 2" xfId="13589" xr:uid="{95CF2110-008C-452C-AF33-A59F0F2B1682}"/>
    <cellStyle name="Comma 2 2 4 13 2 2 2" xfId="34611" xr:uid="{53DC5F3E-D951-4B54-B791-0F2C0C570CB4}"/>
    <cellStyle name="Comma 2 2 4 13 2 2 3" xfId="55635" xr:uid="{2A3EA80C-59B2-4437-88FB-C73B145E0474}"/>
    <cellStyle name="Comma 2 2 4 13 2 3" xfId="24101" xr:uid="{460468ED-31AB-445F-93AD-97BF12AAA252}"/>
    <cellStyle name="Comma 2 2 4 13 2 4" xfId="45125" xr:uid="{F11C7702-DDD9-4B69-BEC5-E8A9963546AD}"/>
    <cellStyle name="Comma 2 2 4 13 3" xfId="5683" xr:uid="{9244F679-525D-424F-A990-B2184CBCE1DD}"/>
    <cellStyle name="Comma 2 2 4 13 3 2" xfId="16217" xr:uid="{2F3318BB-4415-4894-A7FB-45EC9C2DCF97}"/>
    <cellStyle name="Comma 2 2 4 13 3 2 2" xfId="37239" xr:uid="{7ADAD9B2-23C1-4601-BE4F-409DC4E80EA6}"/>
    <cellStyle name="Comma 2 2 4 13 3 2 3" xfId="58263" xr:uid="{4E73A03A-F203-40D6-B6F8-F158068490E8}"/>
    <cellStyle name="Comma 2 2 4 13 3 3" xfId="26729" xr:uid="{0E72CB67-F59E-4AC1-B690-0E181F721B36}"/>
    <cellStyle name="Comma 2 2 4 13 3 4" xfId="47753" xr:uid="{E3CD67A3-BAE9-4C72-ADC5-7A3F0F3AC2FC}"/>
    <cellStyle name="Comma 2 2 4 13 4" xfId="8310" xr:uid="{7B679A6B-9987-4772-96A7-40F2878EDE69}"/>
    <cellStyle name="Comma 2 2 4 13 4 2" xfId="18844" xr:uid="{B31D842D-95A6-47B1-AE95-57D8D0F82160}"/>
    <cellStyle name="Comma 2 2 4 13 4 2 2" xfId="39866" xr:uid="{3CEC339C-34C1-4253-B731-EA1438136740}"/>
    <cellStyle name="Comma 2 2 4 13 4 2 3" xfId="60890" xr:uid="{F618C7AA-B3AB-4479-89C1-E5B9818DD87F}"/>
    <cellStyle name="Comma 2 2 4 13 4 3" xfId="29356" xr:uid="{253C352E-A4B9-46AE-B11C-55661E2FDE2E}"/>
    <cellStyle name="Comma 2 2 4 13 4 4" xfId="50380" xr:uid="{97FBA293-6AA0-493F-8427-C650DB5ED03F}"/>
    <cellStyle name="Comma 2 2 4 13 5" xfId="10962" xr:uid="{4F2E483D-DF4B-4EF3-A5E5-43AC82E4A9C1}"/>
    <cellStyle name="Comma 2 2 4 13 5 2" xfId="31984" xr:uid="{454EB93A-6DA6-4D99-A1AA-48F95F9FC9CC}"/>
    <cellStyle name="Comma 2 2 4 13 5 3" xfId="53008" xr:uid="{9C72B12E-B3B8-490E-B2AF-1428B64C42EE}"/>
    <cellStyle name="Comma 2 2 4 13 6" xfId="21473" xr:uid="{B3104C7B-759B-4AEC-AA4B-C0008A7D91F9}"/>
    <cellStyle name="Comma 2 2 4 13 7" xfId="42498" xr:uid="{FA2978FC-AC88-4479-AD47-0051E275838E}"/>
    <cellStyle name="Comma 2 2 4 14" xfId="2812" xr:uid="{C3BB2FCC-DD55-409D-8156-305B48C3C920}"/>
    <cellStyle name="Comma 2 2 4 14 2" xfId="13346" xr:uid="{364905FE-E928-4CF9-855A-09612C8F8AB6}"/>
    <cellStyle name="Comma 2 2 4 14 2 2" xfId="34368" xr:uid="{24CDE4B4-1795-46F7-98E1-BFB6DAC80805}"/>
    <cellStyle name="Comma 2 2 4 14 2 3" xfId="55392" xr:uid="{26575BC6-9758-4CE5-8C9D-F92DBE261FF6}"/>
    <cellStyle name="Comma 2 2 4 14 3" xfId="23858" xr:uid="{638F5974-1EB8-4200-BA64-50B7B74C3345}"/>
    <cellStyle name="Comma 2 2 4 14 4" xfId="44882" xr:uid="{453A9E3D-581A-4606-BBBF-E5B1B0D43A10}"/>
    <cellStyle name="Comma 2 2 4 15" xfId="5440" xr:uid="{8547D45A-6CF2-40C2-800C-65EE7727B5D2}"/>
    <cellStyle name="Comma 2 2 4 15 2" xfId="15974" xr:uid="{20B8C5BD-6380-4E09-B685-56BCBA0C2B71}"/>
    <cellStyle name="Comma 2 2 4 15 2 2" xfId="36996" xr:uid="{A9417581-3E8B-4B3F-8485-8B9EB743AECC}"/>
    <cellStyle name="Comma 2 2 4 15 2 3" xfId="58020" xr:uid="{5BC2099E-4BE5-44A0-A4B1-41AE53D2B508}"/>
    <cellStyle name="Comma 2 2 4 15 3" xfId="26486" xr:uid="{3F8498E9-DC5E-463B-A3C0-DF75FB03275B}"/>
    <cellStyle name="Comma 2 2 4 15 4" xfId="47510" xr:uid="{81B974E5-D840-42E4-86DA-CC78085853F9}"/>
    <cellStyle name="Comma 2 2 4 16" xfId="8067" xr:uid="{5F494F6D-CE31-49A6-A672-DA9ACF65FAF2}"/>
    <cellStyle name="Comma 2 2 4 16 2" xfId="18601" xr:uid="{52C4A6F4-74E9-4D8A-9BD6-DB1CCC25D292}"/>
    <cellStyle name="Comma 2 2 4 16 2 2" xfId="39623" xr:uid="{C20E39AD-AADC-452F-ADE0-895953E5F866}"/>
    <cellStyle name="Comma 2 2 4 16 2 3" xfId="60647" xr:uid="{087ACE1F-EE82-4260-9608-41F95E87C065}"/>
    <cellStyle name="Comma 2 2 4 16 3" xfId="29113" xr:uid="{17261CF0-63B9-4BEB-8217-C3DF3AD74F0C}"/>
    <cellStyle name="Comma 2 2 4 16 4" xfId="50137" xr:uid="{70102DC2-DB09-4C07-ADD1-3BC13FC00AFD}"/>
    <cellStyle name="Comma 2 2 4 17" xfId="10720" xr:uid="{1026F154-E1B1-468B-9774-0EE15D372288}"/>
    <cellStyle name="Comma 2 2 4 17 2" xfId="31742" xr:uid="{665AF334-FFC9-43D4-B3A9-8937D9E558B7}"/>
    <cellStyle name="Comma 2 2 4 17 3" xfId="52766" xr:uid="{4DEEC8ED-77EB-4FF1-B3C1-4B6688F17A19}"/>
    <cellStyle name="Comma 2 2 4 18" xfId="21230" xr:uid="{892097CA-211A-444B-A673-B87945B676F4}"/>
    <cellStyle name="Comma 2 2 4 19" xfId="42255" xr:uid="{E5C53EC9-B409-4A89-A5A8-D100B565597C}"/>
    <cellStyle name="Comma 2 2 4 2" xfId="150" xr:uid="{8EDC1798-00DC-4BDE-A23E-917EDE971AA9}"/>
    <cellStyle name="Comma 2 2 4 2 10" xfId="2667" xr:uid="{197BC0CE-003D-4116-AECE-EEB539EEDD90}"/>
    <cellStyle name="Comma 2 2 4 2 10 2" xfId="5304" xr:uid="{018BFAD9-FC55-4D1C-8B0C-DD836419E513}"/>
    <cellStyle name="Comma 2 2 4 2 10 2 2" xfId="15838" xr:uid="{93A1BA10-2A1D-4B79-BCA0-83D3A8DC928A}"/>
    <cellStyle name="Comma 2 2 4 2 10 2 2 2" xfId="36860" xr:uid="{5ABCC1A6-7B08-4DD7-907D-D55E8D302CB7}"/>
    <cellStyle name="Comma 2 2 4 2 10 2 2 3" xfId="57884" xr:uid="{4EF0752E-8A60-43A6-9447-D65329F06381}"/>
    <cellStyle name="Comma 2 2 4 2 10 2 3" xfId="26350" xr:uid="{221E55B4-6C73-4C06-833C-73F5F0B4C2A2}"/>
    <cellStyle name="Comma 2 2 4 2 10 2 4" xfId="47374" xr:uid="{47016DCD-BE19-4838-BD2C-0C991EB313E6}"/>
    <cellStyle name="Comma 2 2 4 2 10 3" xfId="7932" xr:uid="{2480117B-DF5D-4889-9BDB-95946F721899}"/>
    <cellStyle name="Comma 2 2 4 2 10 3 2" xfId="18466" xr:uid="{B2CFF18A-AC97-4D02-A47A-119A78A5E156}"/>
    <cellStyle name="Comma 2 2 4 2 10 3 2 2" xfId="39488" xr:uid="{808B0FEA-AE31-409E-BBA5-C6593FABA05A}"/>
    <cellStyle name="Comma 2 2 4 2 10 3 2 3" xfId="60512" xr:uid="{4262D434-C794-40D8-BD9D-27AB7B5DE41B}"/>
    <cellStyle name="Comma 2 2 4 2 10 3 3" xfId="28978" xr:uid="{C53D3CD0-4A75-46F0-AD15-6711695DCCAF}"/>
    <cellStyle name="Comma 2 2 4 2 10 3 4" xfId="50002" xr:uid="{E7899709-CF40-40FF-A2B5-2B40EA12EDE3}"/>
    <cellStyle name="Comma 2 2 4 2 10 4" xfId="10559" xr:uid="{B11C22C4-07EF-4EE7-B0B3-4BCE016A38DC}"/>
    <cellStyle name="Comma 2 2 4 2 10 4 2" xfId="21093" xr:uid="{F6CD9120-FAD4-4314-8D7A-E4F45E29E306}"/>
    <cellStyle name="Comma 2 2 4 2 10 4 2 2" xfId="42115" xr:uid="{1222F675-E6F8-43A7-BBB4-4434BFEB0695}"/>
    <cellStyle name="Comma 2 2 4 2 10 4 2 3" xfId="63139" xr:uid="{9E7C52EA-8E92-47F6-B3E2-7FA41B2799E4}"/>
    <cellStyle name="Comma 2 2 4 2 10 4 3" xfId="31605" xr:uid="{859EEF94-6EA4-4082-92A8-BBEED909374A}"/>
    <cellStyle name="Comma 2 2 4 2 10 4 4" xfId="52629" xr:uid="{FD616D9E-CA7C-4F47-9FAD-4731DA03AFD5}"/>
    <cellStyle name="Comma 2 2 4 2 10 5" xfId="13211" xr:uid="{91D6328D-EED0-4CFD-99C9-53E58FA66A9F}"/>
    <cellStyle name="Comma 2 2 4 2 10 5 2" xfId="34233" xr:uid="{BD15831B-BE1C-48B9-9D1B-99593EDC9554}"/>
    <cellStyle name="Comma 2 2 4 2 10 5 3" xfId="55257" xr:uid="{E124CE62-14F9-4916-8653-58AF9FD47858}"/>
    <cellStyle name="Comma 2 2 4 2 10 6" xfId="23722" xr:uid="{E80F1764-14C9-4996-9C00-D46EC6A9331F}"/>
    <cellStyle name="Comma 2 2 4 2 10 7" xfId="44747" xr:uid="{595B820F-264B-4765-A2E0-9D54E717CD7E}"/>
    <cellStyle name="Comma 2 2 4 2 11" xfId="2726" xr:uid="{AF0DFAE7-01EF-44C8-92F7-7CF4CF74AC7A}"/>
    <cellStyle name="Comma 2 2 4 2 11 2" xfId="5358" xr:uid="{D49790D0-952F-40F7-A8FE-09E03E894807}"/>
    <cellStyle name="Comma 2 2 4 2 11 2 2" xfId="15892" xr:uid="{073657BB-B5AE-45B6-9C54-B73634A7E2C8}"/>
    <cellStyle name="Comma 2 2 4 2 11 2 2 2" xfId="36914" xr:uid="{AADF78AF-7008-4118-8679-846C3CEA8FBF}"/>
    <cellStyle name="Comma 2 2 4 2 11 2 2 3" xfId="57938" xr:uid="{8DED4B1E-6D47-4417-A2F3-C083A2A8E6E7}"/>
    <cellStyle name="Comma 2 2 4 2 11 2 3" xfId="26404" xr:uid="{566035F9-76FB-420C-B219-3D475347D1F7}"/>
    <cellStyle name="Comma 2 2 4 2 11 2 4" xfId="47428" xr:uid="{D0D2A3F5-D740-466C-8100-45E32225F31D}"/>
    <cellStyle name="Comma 2 2 4 2 11 3" xfId="7986" xr:uid="{C03E5C68-9025-4877-9545-EC7DAB748812}"/>
    <cellStyle name="Comma 2 2 4 2 11 3 2" xfId="18520" xr:uid="{D3FD2A11-1739-4EED-BE39-24B131ECD644}"/>
    <cellStyle name="Comma 2 2 4 2 11 3 2 2" xfId="39542" xr:uid="{0BBCF467-078B-4D50-A91B-5AB5D9E5929E}"/>
    <cellStyle name="Comma 2 2 4 2 11 3 2 3" xfId="60566" xr:uid="{D383419A-0394-46A0-A01C-E09482A62FBD}"/>
    <cellStyle name="Comma 2 2 4 2 11 3 3" xfId="29032" xr:uid="{815B16C0-3644-441D-A85F-A16083854F89}"/>
    <cellStyle name="Comma 2 2 4 2 11 3 4" xfId="50056" xr:uid="{AB6687B1-0B42-4B34-80BF-486B26B78218}"/>
    <cellStyle name="Comma 2 2 4 2 11 4" xfId="10613" xr:uid="{0092128B-1531-440F-8660-AA6FDF5956AC}"/>
    <cellStyle name="Comma 2 2 4 2 11 4 2" xfId="21147" xr:uid="{A1A1479E-5E53-4827-BA04-C6976AD5A116}"/>
    <cellStyle name="Comma 2 2 4 2 11 4 2 2" xfId="42169" xr:uid="{AF65F0DE-0B83-41AE-A9D5-DC59A25254D4}"/>
    <cellStyle name="Comma 2 2 4 2 11 4 2 3" xfId="63193" xr:uid="{AAF6F555-58F9-4E8C-988A-3CEFB5B06FE4}"/>
    <cellStyle name="Comma 2 2 4 2 11 4 3" xfId="31659" xr:uid="{987B2183-EAF0-4A0C-B44F-6A5D1ED3293E}"/>
    <cellStyle name="Comma 2 2 4 2 11 4 4" xfId="52683" xr:uid="{FB7C1A89-5299-4DFF-A4CD-D9E3C45149CF}"/>
    <cellStyle name="Comma 2 2 4 2 11 5" xfId="13265" xr:uid="{00A95118-FF7E-40E5-B192-0319990E384E}"/>
    <cellStyle name="Comma 2 2 4 2 11 5 2" xfId="34287" xr:uid="{B1D61755-8621-46D7-ABD0-AC2D5783F966}"/>
    <cellStyle name="Comma 2 2 4 2 11 5 3" xfId="55311" xr:uid="{EDF8746A-A916-4283-8D9E-820B5C38929D}"/>
    <cellStyle name="Comma 2 2 4 2 11 6" xfId="23776" xr:uid="{F3E8A3F2-8F3B-4999-835B-BD900CBD1546}"/>
    <cellStyle name="Comma 2 2 4 2 11 7" xfId="44801" xr:uid="{4832B6B2-F8C6-49EE-A535-A9F3296E7A48}"/>
    <cellStyle name="Comma 2 2 4 2 12" xfId="379" xr:uid="{95AA9F34-0646-47CD-8A19-CFF4E36C3D9C}"/>
    <cellStyle name="Comma 2 2 4 2 12 2" xfId="3057" xr:uid="{DB8C0A95-2213-47AA-8BB7-2313B9F4FC59}"/>
    <cellStyle name="Comma 2 2 4 2 12 2 2" xfId="13591" xr:uid="{DD07967E-F4F6-40EC-BE74-87EC4726026E}"/>
    <cellStyle name="Comma 2 2 4 2 12 2 2 2" xfId="34613" xr:uid="{9A896477-C647-4249-A189-661B0A6799F7}"/>
    <cellStyle name="Comma 2 2 4 2 12 2 2 3" xfId="55637" xr:uid="{A7B50AAC-FEFD-4077-8A17-894CEB0DB556}"/>
    <cellStyle name="Comma 2 2 4 2 12 2 3" xfId="24103" xr:uid="{E8F8BA4C-CC21-4301-ADB5-849A099A2A47}"/>
    <cellStyle name="Comma 2 2 4 2 12 2 4" xfId="45127" xr:uid="{A63EA1A5-B9C6-4D2A-AEC0-7D009052E661}"/>
    <cellStyle name="Comma 2 2 4 2 12 3" xfId="5685" xr:uid="{390DD53E-7DE3-460C-8070-BB59629EFAC1}"/>
    <cellStyle name="Comma 2 2 4 2 12 3 2" xfId="16219" xr:uid="{4BE57A02-A04E-4E75-9467-55171A7A76A2}"/>
    <cellStyle name="Comma 2 2 4 2 12 3 2 2" xfId="37241" xr:uid="{94DE7D18-BF56-4B61-A324-F5E3ACF2887B}"/>
    <cellStyle name="Comma 2 2 4 2 12 3 2 3" xfId="58265" xr:uid="{704D65B9-98A9-4F5E-97A9-E24886814B8A}"/>
    <cellStyle name="Comma 2 2 4 2 12 3 3" xfId="26731" xr:uid="{8A3CADB1-855F-41D4-9979-A2880823D61A}"/>
    <cellStyle name="Comma 2 2 4 2 12 3 4" xfId="47755" xr:uid="{3DC1D25E-09A4-415C-88C2-89A0BC58F6D8}"/>
    <cellStyle name="Comma 2 2 4 2 12 4" xfId="8312" xr:uid="{606B1409-13E1-4CC6-9FC7-1122B904ABF1}"/>
    <cellStyle name="Comma 2 2 4 2 12 4 2" xfId="18846" xr:uid="{C94C95B6-1154-40D4-A3BD-819D5E5EFABF}"/>
    <cellStyle name="Comma 2 2 4 2 12 4 2 2" xfId="39868" xr:uid="{E6E70749-D70A-4BE6-83C4-FB7954D16440}"/>
    <cellStyle name="Comma 2 2 4 2 12 4 2 3" xfId="60892" xr:uid="{3AC2646E-5902-4F4B-8FEF-3F26BDA1DAFF}"/>
    <cellStyle name="Comma 2 2 4 2 12 4 3" xfId="29358" xr:uid="{4C5C639A-3E02-438C-9F98-80C037FECF36}"/>
    <cellStyle name="Comma 2 2 4 2 12 4 4" xfId="50382" xr:uid="{46933C71-6C0D-45D4-BFFF-D3688DFD7B72}"/>
    <cellStyle name="Comma 2 2 4 2 12 5" xfId="10964" xr:uid="{84BC0E02-085D-4B5F-B6C2-BC5C3516C292}"/>
    <cellStyle name="Comma 2 2 4 2 12 5 2" xfId="31986" xr:uid="{FB7B883B-D112-4098-8673-8EA1BE572CE0}"/>
    <cellStyle name="Comma 2 2 4 2 12 5 3" xfId="53010" xr:uid="{918E15FE-F097-4A48-9460-13EDEF61FA7F}"/>
    <cellStyle name="Comma 2 2 4 2 12 6" xfId="21475" xr:uid="{C3B6E3DC-2031-41B0-A136-A4B9434E05FC}"/>
    <cellStyle name="Comma 2 2 4 2 12 7" xfId="42500" xr:uid="{9BE25399-F371-40AD-98EE-6A3E6329CE49}"/>
    <cellStyle name="Comma 2 2 4 2 13" xfId="2839" xr:uid="{8E24356C-AC59-45DB-8B75-55A48E2E6390}"/>
    <cellStyle name="Comma 2 2 4 2 13 2" xfId="13373" xr:uid="{0B15AC88-469D-4A99-AE84-4FC8E20FA383}"/>
    <cellStyle name="Comma 2 2 4 2 13 2 2" xfId="34395" xr:uid="{BDE138F7-2340-4970-9F55-371AF5D07C68}"/>
    <cellStyle name="Comma 2 2 4 2 13 2 3" xfId="55419" xr:uid="{4CACD538-A535-454D-8C02-E7AD62316B86}"/>
    <cellStyle name="Comma 2 2 4 2 13 3" xfId="23885" xr:uid="{396FE6B2-211A-4E8D-A161-6EC50DE8E0EF}"/>
    <cellStyle name="Comma 2 2 4 2 13 4" xfId="44909" xr:uid="{E65D865B-01A8-4BCD-9180-BCA3FD511E8F}"/>
    <cellStyle name="Comma 2 2 4 2 14" xfId="5467" xr:uid="{B3797962-9ADF-4039-9626-A59262F93C2F}"/>
    <cellStyle name="Comma 2 2 4 2 14 2" xfId="16001" xr:uid="{24669894-95DD-4176-B43F-2C39D5E5EC85}"/>
    <cellStyle name="Comma 2 2 4 2 14 2 2" xfId="37023" xr:uid="{4781281D-4F1C-41AC-B5FA-2E0390A7CB84}"/>
    <cellStyle name="Comma 2 2 4 2 14 2 3" xfId="58047" xr:uid="{3F00AFD9-0522-4FD0-BADB-51C7C78A773C}"/>
    <cellStyle name="Comma 2 2 4 2 14 3" xfId="26513" xr:uid="{713B19D8-7E8B-43F4-9C4A-BF499211F1CA}"/>
    <cellStyle name="Comma 2 2 4 2 14 4" xfId="47537" xr:uid="{4A59FC83-5AB4-4A74-834E-6BC66B07DD83}"/>
    <cellStyle name="Comma 2 2 4 2 15" xfId="8094" xr:uid="{F5A3CA00-1C6E-4872-8FC6-C0E32FD353D4}"/>
    <cellStyle name="Comma 2 2 4 2 15 2" xfId="18628" xr:uid="{D8DAAE13-6EAD-413B-9EFB-F7E2DC88F73D}"/>
    <cellStyle name="Comma 2 2 4 2 15 2 2" xfId="39650" xr:uid="{642EB844-193C-4E51-B9A5-A1F5C60B99B4}"/>
    <cellStyle name="Comma 2 2 4 2 15 2 3" xfId="60674" xr:uid="{4F263668-FD27-433A-8A3B-623858DE81B3}"/>
    <cellStyle name="Comma 2 2 4 2 15 3" xfId="29140" xr:uid="{F76DD75E-B890-45F1-8880-8DEE34471064}"/>
    <cellStyle name="Comma 2 2 4 2 15 4" xfId="50164" xr:uid="{82548030-2070-46E3-8B53-08388EAB4D40}"/>
    <cellStyle name="Comma 2 2 4 2 16" xfId="10746" xr:uid="{793D0C66-7BBE-45D1-95FC-0E0E23B75A8F}"/>
    <cellStyle name="Comma 2 2 4 2 16 2" xfId="31768" xr:uid="{6B959FAB-2658-4644-A554-BBE7EE26B4C6}"/>
    <cellStyle name="Comma 2 2 4 2 16 3" xfId="52792" xr:uid="{7021B1A6-D802-431B-A50A-DF681C89F92B}"/>
    <cellStyle name="Comma 2 2 4 2 17" xfId="21257" xr:uid="{AB6B000B-83C5-4FC7-A98A-6BEE40B19E8D}"/>
    <cellStyle name="Comma 2 2 4 2 18" xfId="42282" xr:uid="{99FE9271-7774-461C-86D3-2F143ABC5F7B}"/>
    <cellStyle name="Comma 2 2 4 2 2" xfId="204" xr:uid="{D188D6AB-F1E7-49CE-92F5-F9F15FF4997F}"/>
    <cellStyle name="Comma 2 2 4 2 2 10" xfId="10800" xr:uid="{37B4054A-1271-4688-8C79-978034A1A519}"/>
    <cellStyle name="Comma 2 2 4 2 2 10 2" xfId="31822" xr:uid="{FD3C4045-985A-4B43-8F2B-296F92823031}"/>
    <cellStyle name="Comma 2 2 4 2 2 10 3" xfId="52846" xr:uid="{23391371-D793-44BA-9DF8-0F5BC6D7928C}"/>
    <cellStyle name="Comma 2 2 4 2 2 11" xfId="21311" xr:uid="{640D18FB-3DDC-429D-BE1A-3E1AF4D2CE8F}"/>
    <cellStyle name="Comma 2 2 4 2 2 12" xfId="42336" xr:uid="{11A18420-59CB-4AAF-9149-CD5CB264DDCC}"/>
    <cellStyle name="Comma 2 2 4 2 2 2" xfId="381" xr:uid="{9BAC2DD0-88D8-4704-B50D-C8EF85E4BC33}"/>
    <cellStyle name="Comma 2 2 4 2 2 2 2" xfId="382" xr:uid="{135B781A-3513-4F56-A1F9-A1228ABE2449}"/>
    <cellStyle name="Comma 2 2 4 2 2 2 2 2" xfId="3060" xr:uid="{0462DF78-8EE8-4913-9616-0AB75E89DE66}"/>
    <cellStyle name="Comma 2 2 4 2 2 2 2 2 2" xfId="13594" xr:uid="{5BB303D9-0C56-47D8-ABF8-CDB9847A552F}"/>
    <cellStyle name="Comma 2 2 4 2 2 2 2 2 2 2" xfId="34616" xr:uid="{D490AD13-FBFA-4D42-B574-863F4DB9E975}"/>
    <cellStyle name="Comma 2 2 4 2 2 2 2 2 2 3" xfId="55640" xr:uid="{2F06CBA3-44F8-4321-9EC7-2C2BE4C064A5}"/>
    <cellStyle name="Comma 2 2 4 2 2 2 2 2 3" xfId="24106" xr:uid="{C7B25642-4D22-4E3E-859D-350EF56B2B52}"/>
    <cellStyle name="Comma 2 2 4 2 2 2 2 2 4" xfId="45130" xr:uid="{C432915A-5E24-4054-BF83-6A55F952A607}"/>
    <cellStyle name="Comma 2 2 4 2 2 2 2 3" xfId="5688" xr:uid="{4E08F301-2CF1-4F49-84F3-71ECB1737798}"/>
    <cellStyle name="Comma 2 2 4 2 2 2 2 3 2" xfId="16222" xr:uid="{55C01000-4E46-49A1-9220-F8DEBBEF88ED}"/>
    <cellStyle name="Comma 2 2 4 2 2 2 2 3 2 2" xfId="37244" xr:uid="{C04C2BE2-5237-4B8C-AE9F-539D2ADC29DE}"/>
    <cellStyle name="Comma 2 2 4 2 2 2 2 3 2 3" xfId="58268" xr:uid="{E5F7E68E-B304-4852-9380-B75A62FFA0F2}"/>
    <cellStyle name="Comma 2 2 4 2 2 2 2 3 3" xfId="26734" xr:uid="{8D735BD7-5913-48F9-9DE8-029DBBCE280F}"/>
    <cellStyle name="Comma 2 2 4 2 2 2 2 3 4" xfId="47758" xr:uid="{A02F0266-CD27-4580-B636-F907D667E0E0}"/>
    <cellStyle name="Comma 2 2 4 2 2 2 2 4" xfId="8315" xr:uid="{1398749B-EDCE-4F42-A264-83CB3C0D5649}"/>
    <cellStyle name="Comma 2 2 4 2 2 2 2 4 2" xfId="18849" xr:uid="{2A1BB5B8-8A56-4FB9-AFDF-5250726C2B65}"/>
    <cellStyle name="Comma 2 2 4 2 2 2 2 4 2 2" xfId="39871" xr:uid="{93996785-C43D-4E8B-BA64-652BA2492063}"/>
    <cellStyle name="Comma 2 2 4 2 2 2 2 4 2 3" xfId="60895" xr:uid="{90AB45C9-52BB-4F74-9C5B-D6D0C2CF3D63}"/>
    <cellStyle name="Comma 2 2 4 2 2 2 2 4 3" xfId="29361" xr:uid="{D2BA963A-BBB5-467F-8605-EE185F5EB4BC}"/>
    <cellStyle name="Comma 2 2 4 2 2 2 2 4 4" xfId="50385" xr:uid="{1D9D09B0-8FF0-4CA6-8CCC-1F8DB37EF697}"/>
    <cellStyle name="Comma 2 2 4 2 2 2 2 5" xfId="10967" xr:uid="{B98B3034-902C-4754-B14F-74DE6995B3CC}"/>
    <cellStyle name="Comma 2 2 4 2 2 2 2 5 2" xfId="31989" xr:uid="{223D2C87-C5EA-4195-A539-99BB1BC542DB}"/>
    <cellStyle name="Comma 2 2 4 2 2 2 2 5 3" xfId="53013" xr:uid="{88534735-DAB2-48C9-B605-6F76D58348F8}"/>
    <cellStyle name="Comma 2 2 4 2 2 2 2 6" xfId="21478" xr:uid="{05DD82FF-F33A-4C2A-A4F0-CE548A0C7A10}"/>
    <cellStyle name="Comma 2 2 4 2 2 2 2 7" xfId="42503" xr:uid="{4E9BDC90-79CE-4AF4-AF53-0401E7ADF3C0}"/>
    <cellStyle name="Comma 2 2 4 2 2 2 3" xfId="3059" xr:uid="{A1DD26E1-F73B-46F3-AD33-4E70FF0BFB0C}"/>
    <cellStyle name="Comma 2 2 4 2 2 2 3 2" xfId="13593" xr:uid="{F98A4ACC-7AEF-43F7-8E26-9A5B58A92B93}"/>
    <cellStyle name="Comma 2 2 4 2 2 2 3 2 2" xfId="34615" xr:uid="{FBAFF030-ADD7-472B-A77F-C9488F0D18E7}"/>
    <cellStyle name="Comma 2 2 4 2 2 2 3 2 3" xfId="55639" xr:uid="{18A17A6C-AFDF-4035-9FE8-20467D03DA98}"/>
    <cellStyle name="Comma 2 2 4 2 2 2 3 3" xfId="24105" xr:uid="{C4D86017-C080-4573-9299-D3FE7511433E}"/>
    <cellStyle name="Comma 2 2 4 2 2 2 3 4" xfId="45129" xr:uid="{BD4ED313-8078-462F-B352-24CC5DB7E1F5}"/>
    <cellStyle name="Comma 2 2 4 2 2 2 4" xfId="5687" xr:uid="{85552D18-037A-45EC-AF06-5ACADF9970B9}"/>
    <cellStyle name="Comma 2 2 4 2 2 2 4 2" xfId="16221" xr:uid="{D11D9761-699D-4F9A-B3FB-371596DC53B5}"/>
    <cellStyle name="Comma 2 2 4 2 2 2 4 2 2" xfId="37243" xr:uid="{41F61CC4-812F-4F3C-946F-2A496833BFD8}"/>
    <cellStyle name="Comma 2 2 4 2 2 2 4 2 3" xfId="58267" xr:uid="{D69B5F42-5C8C-4E2A-8168-74F68692B554}"/>
    <cellStyle name="Comma 2 2 4 2 2 2 4 3" xfId="26733" xr:uid="{B717518F-B606-43F3-AD9A-C995E1691024}"/>
    <cellStyle name="Comma 2 2 4 2 2 2 4 4" xfId="47757" xr:uid="{93D55EA0-C5DF-4D84-B39C-118E0358EA19}"/>
    <cellStyle name="Comma 2 2 4 2 2 2 5" xfId="8314" xr:uid="{1805F075-D807-45EF-9673-B3D4362620DE}"/>
    <cellStyle name="Comma 2 2 4 2 2 2 5 2" xfId="18848" xr:uid="{A77DA9C1-A9D4-42E3-B18C-0EDB6944DA83}"/>
    <cellStyle name="Comma 2 2 4 2 2 2 5 2 2" xfId="39870" xr:uid="{2C2B5BE1-D86A-4496-A313-5EE70BF1D8AB}"/>
    <cellStyle name="Comma 2 2 4 2 2 2 5 2 3" xfId="60894" xr:uid="{64E12553-B24C-420C-B147-75C07E303745}"/>
    <cellStyle name="Comma 2 2 4 2 2 2 5 3" xfId="29360" xr:uid="{9F613213-427E-437C-9B19-F3ECF917AE4B}"/>
    <cellStyle name="Comma 2 2 4 2 2 2 5 4" xfId="50384" xr:uid="{0BB4CA37-6CAB-465C-B23D-9340F4EA75E2}"/>
    <cellStyle name="Comma 2 2 4 2 2 2 6" xfId="10966" xr:uid="{7864A062-1BCD-496A-A265-9C0B016E76CD}"/>
    <cellStyle name="Comma 2 2 4 2 2 2 6 2" xfId="31988" xr:uid="{3D307646-035E-4FEC-AD8C-988C1AC09318}"/>
    <cellStyle name="Comma 2 2 4 2 2 2 6 3" xfId="53012" xr:uid="{75107CFB-B88D-43C3-8F39-69AD8CE93931}"/>
    <cellStyle name="Comma 2 2 4 2 2 2 7" xfId="21477" xr:uid="{35C70ED3-CF0F-477E-B4B6-D796D81D4C60}"/>
    <cellStyle name="Comma 2 2 4 2 2 2 8" xfId="42502" xr:uid="{44C69B33-8A9F-4EA0-8AAE-68E18CC31CB7}"/>
    <cellStyle name="Comma 2 2 4 2 2 3" xfId="383" xr:uid="{346D0558-36E5-4E35-89C9-834B744922EE}"/>
    <cellStyle name="Comma 2 2 4 2 2 3 2" xfId="3061" xr:uid="{D4B7D29E-E7C6-4126-9D5F-C09D8837B9CB}"/>
    <cellStyle name="Comma 2 2 4 2 2 3 2 2" xfId="13595" xr:uid="{B1424FE6-C6DF-4A30-B54F-56F2AB1D7833}"/>
    <cellStyle name="Comma 2 2 4 2 2 3 2 2 2" xfId="34617" xr:uid="{C9E8F8F7-77EF-4A1D-97C1-D2AA71922870}"/>
    <cellStyle name="Comma 2 2 4 2 2 3 2 2 3" xfId="55641" xr:uid="{E04301E3-8CFD-4F12-91CE-A2D6EF1C9E7A}"/>
    <cellStyle name="Comma 2 2 4 2 2 3 2 3" xfId="24107" xr:uid="{03E3B2C1-D1E5-4070-BEAD-656E92FBFAA8}"/>
    <cellStyle name="Comma 2 2 4 2 2 3 2 4" xfId="45131" xr:uid="{4A342AC3-4E0E-4AA7-9E43-851631F15CBF}"/>
    <cellStyle name="Comma 2 2 4 2 2 3 3" xfId="5689" xr:uid="{2A385D36-3D2F-4B92-B7E1-BDAACEE763A9}"/>
    <cellStyle name="Comma 2 2 4 2 2 3 3 2" xfId="16223" xr:uid="{49F56D99-E2CF-4866-B311-1E2F139E3BC8}"/>
    <cellStyle name="Comma 2 2 4 2 2 3 3 2 2" xfId="37245" xr:uid="{E27E7068-490B-4D67-A7DD-4C9FA41C9724}"/>
    <cellStyle name="Comma 2 2 4 2 2 3 3 2 3" xfId="58269" xr:uid="{3B8F9917-99D8-4FBD-BCD2-41AFE7E0171E}"/>
    <cellStyle name="Comma 2 2 4 2 2 3 3 3" xfId="26735" xr:uid="{4C1AD2A0-0A4F-4DBE-AA03-5A96FBD1479A}"/>
    <cellStyle name="Comma 2 2 4 2 2 3 3 4" xfId="47759" xr:uid="{4BA65B7D-1334-4082-BA85-C46535A3C08D}"/>
    <cellStyle name="Comma 2 2 4 2 2 3 4" xfId="8316" xr:uid="{AE6AABFD-10F8-40DB-9A55-D6CED37F4006}"/>
    <cellStyle name="Comma 2 2 4 2 2 3 4 2" xfId="18850" xr:uid="{3F90EEA7-BE1B-4D4B-9C04-E56ED2488BBE}"/>
    <cellStyle name="Comma 2 2 4 2 2 3 4 2 2" xfId="39872" xr:uid="{87EC4433-20EB-4FA6-8121-D581C5AF30CE}"/>
    <cellStyle name="Comma 2 2 4 2 2 3 4 2 3" xfId="60896" xr:uid="{F134CA3A-8947-4C54-AD7C-08EDE9DCC469}"/>
    <cellStyle name="Comma 2 2 4 2 2 3 4 3" xfId="29362" xr:uid="{F8E896A1-43FF-4772-9782-BA7749C370FD}"/>
    <cellStyle name="Comma 2 2 4 2 2 3 4 4" xfId="50386" xr:uid="{4C66A912-F66E-4801-B94F-14A46FDE933D}"/>
    <cellStyle name="Comma 2 2 4 2 2 3 5" xfId="10968" xr:uid="{9E022019-D118-4781-8298-330BB458E4C2}"/>
    <cellStyle name="Comma 2 2 4 2 2 3 5 2" xfId="31990" xr:uid="{084046CA-5D6C-4FAC-9BB8-9AF298BEAA7B}"/>
    <cellStyle name="Comma 2 2 4 2 2 3 5 3" xfId="53014" xr:uid="{91F5800B-57EE-4234-864E-A52B40046A63}"/>
    <cellStyle name="Comma 2 2 4 2 2 3 6" xfId="21479" xr:uid="{662615C7-C3D5-474F-A1A4-64CC7A97A345}"/>
    <cellStyle name="Comma 2 2 4 2 2 3 7" xfId="42504" xr:uid="{FCBEBC7A-A929-4460-A0EA-19B572D2B40F}"/>
    <cellStyle name="Comma 2 2 4 2 2 4" xfId="384" xr:uid="{7FF93873-38C6-4F41-B04D-774FAFFC5F75}"/>
    <cellStyle name="Comma 2 2 4 2 2 4 2" xfId="3062" xr:uid="{48379A77-2C7A-43A3-8F07-C484669EA566}"/>
    <cellStyle name="Comma 2 2 4 2 2 4 2 2" xfId="13596" xr:uid="{98B2C480-CD01-4E57-9CE0-80988B4A5928}"/>
    <cellStyle name="Comma 2 2 4 2 2 4 2 2 2" xfId="34618" xr:uid="{DF046538-9A4E-430E-BBF8-A9D9AFFE8823}"/>
    <cellStyle name="Comma 2 2 4 2 2 4 2 2 3" xfId="55642" xr:uid="{1AABC56F-1B8B-4D4B-95DD-72BA2039F74C}"/>
    <cellStyle name="Comma 2 2 4 2 2 4 2 3" xfId="24108" xr:uid="{C5989E01-3170-4F78-8266-46B6A83AE4F6}"/>
    <cellStyle name="Comma 2 2 4 2 2 4 2 4" xfId="45132" xr:uid="{26C84D97-EF40-470A-9B94-16E5830273E6}"/>
    <cellStyle name="Comma 2 2 4 2 2 4 3" xfId="5690" xr:uid="{5CD1C388-F0C6-4D07-AFAE-DFAF7F6A9EBA}"/>
    <cellStyle name="Comma 2 2 4 2 2 4 3 2" xfId="16224" xr:uid="{3910804B-99A4-4565-915F-2BE692B0B3EC}"/>
    <cellStyle name="Comma 2 2 4 2 2 4 3 2 2" xfId="37246" xr:uid="{20209FE0-DF43-4069-BF98-5B87662D4F7F}"/>
    <cellStyle name="Comma 2 2 4 2 2 4 3 2 3" xfId="58270" xr:uid="{988CED85-FBA8-4721-8A6B-24F35B05821E}"/>
    <cellStyle name="Comma 2 2 4 2 2 4 3 3" xfId="26736" xr:uid="{33ED3CA1-D1BD-4F1B-885D-BAAB09953912}"/>
    <cellStyle name="Comma 2 2 4 2 2 4 3 4" xfId="47760" xr:uid="{41B5D919-3C5F-4B97-AD9B-0E18835AAF45}"/>
    <cellStyle name="Comma 2 2 4 2 2 4 4" xfId="8317" xr:uid="{EADF9487-3F89-4144-9734-5428B6F900B5}"/>
    <cellStyle name="Comma 2 2 4 2 2 4 4 2" xfId="18851" xr:uid="{12E77A74-96EB-4594-A9D6-7334D68097E8}"/>
    <cellStyle name="Comma 2 2 4 2 2 4 4 2 2" xfId="39873" xr:uid="{15297580-9DD7-4299-9ED6-C93BD03CF175}"/>
    <cellStyle name="Comma 2 2 4 2 2 4 4 2 3" xfId="60897" xr:uid="{31EFED49-8EF5-4711-B5A6-CA3BF22D6447}"/>
    <cellStyle name="Comma 2 2 4 2 2 4 4 3" xfId="29363" xr:uid="{E0771D72-C54A-4367-90F5-660B3E2CFA21}"/>
    <cellStyle name="Comma 2 2 4 2 2 4 4 4" xfId="50387" xr:uid="{BDCCFB34-ADC8-4644-A878-758EED43D5F3}"/>
    <cellStyle name="Comma 2 2 4 2 2 4 5" xfId="10969" xr:uid="{4291F5BE-B4B0-4C63-AC07-EF1B88DDCEB6}"/>
    <cellStyle name="Comma 2 2 4 2 2 4 5 2" xfId="31991" xr:uid="{2112B312-B9E3-4A3D-AA9C-4EE409199E05}"/>
    <cellStyle name="Comma 2 2 4 2 2 4 5 3" xfId="53015" xr:uid="{081544F0-121A-4B52-A638-7BB5BE6CBDC5}"/>
    <cellStyle name="Comma 2 2 4 2 2 4 6" xfId="21480" xr:uid="{4A04CF7B-206F-4D2E-888B-57559C6422C0}"/>
    <cellStyle name="Comma 2 2 4 2 2 4 7" xfId="42505" xr:uid="{33D94A5F-C799-4508-9702-F58427AF8212}"/>
    <cellStyle name="Comma 2 2 4 2 2 5" xfId="2780" xr:uid="{D68CD9BE-9131-441A-B656-3F3627D10199}"/>
    <cellStyle name="Comma 2 2 4 2 2 5 2" xfId="5412" xr:uid="{F424A7B8-B59E-4534-A43C-148AB0DE1D83}"/>
    <cellStyle name="Comma 2 2 4 2 2 5 2 2" xfId="15946" xr:uid="{CCA8A453-294F-45C3-A68A-76DDF175BB5C}"/>
    <cellStyle name="Comma 2 2 4 2 2 5 2 2 2" xfId="36968" xr:uid="{90204A9B-19FC-4A25-A3D1-D5B0F028A767}"/>
    <cellStyle name="Comma 2 2 4 2 2 5 2 2 3" xfId="57992" xr:uid="{D7ED6B72-EDEF-4261-A4E2-38DA97998537}"/>
    <cellStyle name="Comma 2 2 4 2 2 5 2 3" xfId="26458" xr:uid="{E492A679-A334-4DD5-B783-8FF94F18A629}"/>
    <cellStyle name="Comma 2 2 4 2 2 5 2 4" xfId="47482" xr:uid="{EA745268-EC4C-43F7-80CD-AAA84BE104F6}"/>
    <cellStyle name="Comma 2 2 4 2 2 5 3" xfId="8040" xr:uid="{D9AC5AA4-AA7F-4DFB-B312-6949A5241224}"/>
    <cellStyle name="Comma 2 2 4 2 2 5 3 2" xfId="18574" xr:uid="{CB5F30C9-862E-4710-A05C-646BE7B95F60}"/>
    <cellStyle name="Comma 2 2 4 2 2 5 3 2 2" xfId="39596" xr:uid="{B0994FA6-E348-43EA-AE77-7B7B06FE6EAA}"/>
    <cellStyle name="Comma 2 2 4 2 2 5 3 2 3" xfId="60620" xr:uid="{F7C68C30-CB3C-47A6-85BF-FC6A3E9CB4DA}"/>
    <cellStyle name="Comma 2 2 4 2 2 5 3 3" xfId="29086" xr:uid="{046E3EB3-B4B9-4603-B120-571C212FDEE3}"/>
    <cellStyle name="Comma 2 2 4 2 2 5 3 4" xfId="50110" xr:uid="{F7B42D32-BCDD-4E80-ACC4-684AD84319B5}"/>
    <cellStyle name="Comma 2 2 4 2 2 5 4" xfId="10667" xr:uid="{449E7E57-85B2-40AB-A471-5C42AC7C0207}"/>
    <cellStyle name="Comma 2 2 4 2 2 5 4 2" xfId="21201" xr:uid="{640786C3-910F-4D1F-8AA5-629D23CB519D}"/>
    <cellStyle name="Comma 2 2 4 2 2 5 4 2 2" xfId="42223" xr:uid="{6DB5EF1B-A0C3-4BE9-B84B-16010F9F74D2}"/>
    <cellStyle name="Comma 2 2 4 2 2 5 4 2 3" xfId="63247" xr:uid="{F5E254CC-E48A-4417-A347-6C17088B2B39}"/>
    <cellStyle name="Comma 2 2 4 2 2 5 4 3" xfId="31713" xr:uid="{3342DF8A-7965-4601-BC2C-CFB5B571BCBA}"/>
    <cellStyle name="Comma 2 2 4 2 2 5 4 4" xfId="52737" xr:uid="{D34D213A-AF09-407B-BF9D-A0F84A7D4B09}"/>
    <cellStyle name="Comma 2 2 4 2 2 5 5" xfId="13319" xr:uid="{F90C66BB-E8D6-46B9-A203-0A3090C3E1E2}"/>
    <cellStyle name="Comma 2 2 4 2 2 5 5 2" xfId="34341" xr:uid="{302FF760-9F8A-4041-A0F9-8E9C9CAADE77}"/>
    <cellStyle name="Comma 2 2 4 2 2 5 5 3" xfId="55365" xr:uid="{E3C80369-501E-475B-8FEE-2592368F5863}"/>
    <cellStyle name="Comma 2 2 4 2 2 5 6" xfId="23830" xr:uid="{14A16DAD-6725-4826-BDDE-21492D8EBD71}"/>
    <cellStyle name="Comma 2 2 4 2 2 5 7" xfId="44855" xr:uid="{1F48B058-260F-4C0C-BA4D-D329080AF175}"/>
    <cellStyle name="Comma 2 2 4 2 2 6" xfId="380" xr:uid="{A132DBAB-FCB7-42F1-B5C4-43D26BEE3023}"/>
    <cellStyle name="Comma 2 2 4 2 2 6 2" xfId="3058" xr:uid="{FF79941C-9791-4AB4-884B-40B82B360103}"/>
    <cellStyle name="Comma 2 2 4 2 2 6 2 2" xfId="13592" xr:uid="{7D2CEAB8-31C0-431C-8A79-ADDDBBE1C096}"/>
    <cellStyle name="Comma 2 2 4 2 2 6 2 2 2" xfId="34614" xr:uid="{C270DF12-1D22-49FC-A5BC-0CB44C54A744}"/>
    <cellStyle name="Comma 2 2 4 2 2 6 2 2 3" xfId="55638" xr:uid="{6A4E4303-8C9F-4879-A211-8DC7528EC8A2}"/>
    <cellStyle name="Comma 2 2 4 2 2 6 2 3" xfId="24104" xr:uid="{909D8D21-AF83-4F82-B34F-AAC4DAD4EE34}"/>
    <cellStyle name="Comma 2 2 4 2 2 6 2 4" xfId="45128" xr:uid="{0C7F019E-95C7-4FDD-9571-C8103FB8BCE2}"/>
    <cellStyle name="Comma 2 2 4 2 2 6 3" xfId="5686" xr:uid="{C0BE1EE1-AACD-425F-B796-EBE34E2A4E0E}"/>
    <cellStyle name="Comma 2 2 4 2 2 6 3 2" xfId="16220" xr:uid="{A5523DF3-72DF-49BC-A82C-97FDCF8B9173}"/>
    <cellStyle name="Comma 2 2 4 2 2 6 3 2 2" xfId="37242" xr:uid="{B26B1061-30C5-43D5-97F0-DB78EC9088A4}"/>
    <cellStyle name="Comma 2 2 4 2 2 6 3 2 3" xfId="58266" xr:uid="{B613008E-F721-4307-8A67-CEC18540407D}"/>
    <cellStyle name="Comma 2 2 4 2 2 6 3 3" xfId="26732" xr:uid="{4BA8228B-18E9-43DF-92B4-867E4AD0B788}"/>
    <cellStyle name="Comma 2 2 4 2 2 6 3 4" xfId="47756" xr:uid="{7C526C3B-A9D2-45BE-8BFB-325BCBC84305}"/>
    <cellStyle name="Comma 2 2 4 2 2 6 4" xfId="8313" xr:uid="{CA3C1C33-6E2D-49E0-BFB6-10DD46215B05}"/>
    <cellStyle name="Comma 2 2 4 2 2 6 4 2" xfId="18847" xr:uid="{5F00DC16-F4DE-4AFC-86A9-3EE8CD006032}"/>
    <cellStyle name="Comma 2 2 4 2 2 6 4 2 2" xfId="39869" xr:uid="{233F7B71-8F2D-4D7E-BE86-513426934F11}"/>
    <cellStyle name="Comma 2 2 4 2 2 6 4 2 3" xfId="60893" xr:uid="{284709BC-7676-4F46-87E4-9FC4BB2F9707}"/>
    <cellStyle name="Comma 2 2 4 2 2 6 4 3" xfId="29359" xr:uid="{F3288B72-8800-420E-AFF1-3F6398297E4E}"/>
    <cellStyle name="Comma 2 2 4 2 2 6 4 4" xfId="50383" xr:uid="{02AB51B6-52DE-44C3-AC94-5E003CB240A7}"/>
    <cellStyle name="Comma 2 2 4 2 2 6 5" xfId="10965" xr:uid="{E2553AC8-7FEB-4060-B1CF-0B7B2EA451A4}"/>
    <cellStyle name="Comma 2 2 4 2 2 6 5 2" xfId="31987" xr:uid="{408DDD00-8987-4A0A-8FF8-174F0FE5AA39}"/>
    <cellStyle name="Comma 2 2 4 2 2 6 5 3" xfId="53011" xr:uid="{6B848C07-0D5C-4AF8-B83D-84AC25B84A7A}"/>
    <cellStyle name="Comma 2 2 4 2 2 6 6" xfId="21476" xr:uid="{C1DCB1D9-26F2-4A7D-8F1B-126FE4B46D7A}"/>
    <cellStyle name="Comma 2 2 4 2 2 6 7" xfId="42501" xr:uid="{7B003479-7E41-435A-894F-8DC9AC78C31C}"/>
    <cellStyle name="Comma 2 2 4 2 2 7" xfId="2893" xr:uid="{6D162DA1-0D62-4C47-B3BE-B65F2D907A5E}"/>
    <cellStyle name="Comma 2 2 4 2 2 7 2" xfId="13427" xr:uid="{D6C45D33-8511-4DE2-BC6D-19D09EAEF376}"/>
    <cellStyle name="Comma 2 2 4 2 2 7 2 2" xfId="34449" xr:uid="{B9191CE8-EBC6-4362-9693-075D795D7F64}"/>
    <cellStyle name="Comma 2 2 4 2 2 7 2 3" xfId="55473" xr:uid="{72D5D006-F304-4073-A253-0BBA655B3464}"/>
    <cellStyle name="Comma 2 2 4 2 2 7 3" xfId="23939" xr:uid="{4A6D4D03-F932-4B25-BCB5-131735120AAD}"/>
    <cellStyle name="Comma 2 2 4 2 2 7 4" xfId="44963" xr:uid="{148C8F57-B5E1-40B6-BCF7-B96FD47769B8}"/>
    <cellStyle name="Comma 2 2 4 2 2 8" xfId="5521" xr:uid="{CC1A6512-C75E-4861-89CA-B59D64752D0A}"/>
    <cellStyle name="Comma 2 2 4 2 2 8 2" xfId="16055" xr:uid="{7DE7AD6A-9F5C-4B4A-9E2E-A124E17824B4}"/>
    <cellStyle name="Comma 2 2 4 2 2 8 2 2" xfId="37077" xr:uid="{508BCE3D-3011-48DD-9E99-0F3523B3E6FD}"/>
    <cellStyle name="Comma 2 2 4 2 2 8 2 3" xfId="58101" xr:uid="{4E166B03-E49D-4E15-8016-57E728BDD065}"/>
    <cellStyle name="Comma 2 2 4 2 2 8 3" xfId="26567" xr:uid="{55A0068B-807B-48FB-98B4-B15422CF50EA}"/>
    <cellStyle name="Comma 2 2 4 2 2 8 4" xfId="47591" xr:uid="{A6FF7B5B-B986-4B54-A1DC-685F0E317656}"/>
    <cellStyle name="Comma 2 2 4 2 2 9" xfId="8148" xr:uid="{302D2BC4-445D-4162-B439-27A5A7DDDA52}"/>
    <cellStyle name="Comma 2 2 4 2 2 9 2" xfId="18682" xr:uid="{0FB03925-12B8-4EF8-8696-4FB0C5C40F09}"/>
    <cellStyle name="Comma 2 2 4 2 2 9 2 2" xfId="39704" xr:uid="{1E4E34BC-3CDB-4DCC-8AD1-107716A5B272}"/>
    <cellStyle name="Comma 2 2 4 2 2 9 2 3" xfId="60728" xr:uid="{88650A18-2912-40A7-B780-6AA462AA405E}"/>
    <cellStyle name="Comma 2 2 4 2 2 9 3" xfId="29194" xr:uid="{CBA75622-2780-4167-AE09-E9EF3301A591}"/>
    <cellStyle name="Comma 2 2 4 2 2 9 4" xfId="50218" xr:uid="{3E459895-2C97-44CF-AEDD-AC323377D2C9}"/>
    <cellStyle name="Comma 2 2 4 2 3" xfId="385" xr:uid="{F9E942C7-727C-46FE-8436-D834A0C20201}"/>
    <cellStyle name="Comma 2 2 4 2 3 10" xfId="42506" xr:uid="{83D7AABF-0421-4EB6-BB34-A022C333522B}"/>
    <cellStyle name="Comma 2 2 4 2 3 2" xfId="386" xr:uid="{D106785D-2AA9-4CD2-BB0B-857187A552F4}"/>
    <cellStyle name="Comma 2 2 4 2 3 2 2" xfId="387" xr:uid="{B48FD987-775A-442D-BFEF-5A23B8FD48ED}"/>
    <cellStyle name="Comma 2 2 4 2 3 2 2 2" xfId="3065" xr:uid="{A06C63C3-9B3A-45EF-9B0A-E4766A665F87}"/>
    <cellStyle name="Comma 2 2 4 2 3 2 2 2 2" xfId="13599" xr:uid="{FDA3BC81-802B-4086-90C5-B641AFCEA775}"/>
    <cellStyle name="Comma 2 2 4 2 3 2 2 2 2 2" xfId="34621" xr:uid="{A6239B9B-5B52-4F8C-8368-D017800D3964}"/>
    <cellStyle name="Comma 2 2 4 2 3 2 2 2 2 3" xfId="55645" xr:uid="{4D4F41C1-AD2F-4F0B-ADE8-3CB4F43050B9}"/>
    <cellStyle name="Comma 2 2 4 2 3 2 2 2 3" xfId="24111" xr:uid="{56C671C4-4384-4AF5-91FD-5B405A893CB3}"/>
    <cellStyle name="Comma 2 2 4 2 3 2 2 2 4" xfId="45135" xr:uid="{4E8B8837-1E92-438A-82BC-6F9967BA2AE0}"/>
    <cellStyle name="Comma 2 2 4 2 3 2 2 3" xfId="5693" xr:uid="{6E682DF9-03BC-4B90-9209-992EEC03D222}"/>
    <cellStyle name="Comma 2 2 4 2 3 2 2 3 2" xfId="16227" xr:uid="{E49E0900-A9D1-41F6-BCFB-500968806220}"/>
    <cellStyle name="Comma 2 2 4 2 3 2 2 3 2 2" xfId="37249" xr:uid="{DCB60292-AA2F-4455-B78B-1D1EA1709B5A}"/>
    <cellStyle name="Comma 2 2 4 2 3 2 2 3 2 3" xfId="58273" xr:uid="{0EF394E5-AA7F-4598-B1BB-8D1AD5EF50EE}"/>
    <cellStyle name="Comma 2 2 4 2 3 2 2 3 3" xfId="26739" xr:uid="{7703760D-78AF-4DDA-A4AB-A2BF5743D2B8}"/>
    <cellStyle name="Comma 2 2 4 2 3 2 2 3 4" xfId="47763" xr:uid="{EA5497A2-1B73-4FA2-973F-04B04C307947}"/>
    <cellStyle name="Comma 2 2 4 2 3 2 2 4" xfId="8320" xr:uid="{C60C13DD-D7E1-4B2D-B479-DE3CE50825FD}"/>
    <cellStyle name="Comma 2 2 4 2 3 2 2 4 2" xfId="18854" xr:uid="{AD017785-68DE-49F6-86DF-010D71BCCAC7}"/>
    <cellStyle name="Comma 2 2 4 2 3 2 2 4 2 2" xfId="39876" xr:uid="{3E1D2B0B-23E1-4217-8ED4-DDA0782A53C7}"/>
    <cellStyle name="Comma 2 2 4 2 3 2 2 4 2 3" xfId="60900" xr:uid="{EB7DE781-599A-475D-B2F9-C286325D073C}"/>
    <cellStyle name="Comma 2 2 4 2 3 2 2 4 3" xfId="29366" xr:uid="{2E90AB56-1034-4E59-90AA-35C3AE58EE9B}"/>
    <cellStyle name="Comma 2 2 4 2 3 2 2 4 4" xfId="50390" xr:uid="{6CD24DF3-1AFD-4515-808E-C2FBBDE05CED}"/>
    <cellStyle name="Comma 2 2 4 2 3 2 2 5" xfId="10972" xr:uid="{361FA28C-135F-4D78-B51F-8FA2CD5FB698}"/>
    <cellStyle name="Comma 2 2 4 2 3 2 2 5 2" xfId="31994" xr:uid="{3185E20A-135A-40FC-821F-4A2309542281}"/>
    <cellStyle name="Comma 2 2 4 2 3 2 2 5 3" xfId="53018" xr:uid="{3DF4A3F8-714D-4233-B4FF-B8354F51ECFB}"/>
    <cellStyle name="Comma 2 2 4 2 3 2 2 6" xfId="21483" xr:uid="{4C12A1CE-1211-4222-AD83-68CB67034264}"/>
    <cellStyle name="Comma 2 2 4 2 3 2 2 7" xfId="42508" xr:uid="{4808A208-C65C-4027-B89B-B11D0E4BAA99}"/>
    <cellStyle name="Comma 2 2 4 2 3 2 3" xfId="3064" xr:uid="{F65F9C7B-7B95-4C1E-B4CB-CA36FAF3CBC5}"/>
    <cellStyle name="Comma 2 2 4 2 3 2 3 2" xfId="13598" xr:uid="{5CAB34A9-0C36-4A9B-8134-945DCCE91CDA}"/>
    <cellStyle name="Comma 2 2 4 2 3 2 3 2 2" xfId="34620" xr:uid="{17823EA7-EB8F-4B7E-9F63-FCDB51B3204B}"/>
    <cellStyle name="Comma 2 2 4 2 3 2 3 2 3" xfId="55644" xr:uid="{7897E302-6301-41F4-A2B0-F281439CB3A8}"/>
    <cellStyle name="Comma 2 2 4 2 3 2 3 3" xfId="24110" xr:uid="{4A93C3E1-8FA7-44A6-AC50-AD5FE57D73CF}"/>
    <cellStyle name="Comma 2 2 4 2 3 2 3 4" xfId="45134" xr:uid="{D26394D4-75FE-4725-9576-A60AEB679605}"/>
    <cellStyle name="Comma 2 2 4 2 3 2 4" xfId="5692" xr:uid="{E8830638-C720-4926-A248-7B8DEEA5A057}"/>
    <cellStyle name="Comma 2 2 4 2 3 2 4 2" xfId="16226" xr:uid="{77CB386C-3D42-4B38-920A-5797567D0B90}"/>
    <cellStyle name="Comma 2 2 4 2 3 2 4 2 2" xfId="37248" xr:uid="{67DB708E-0D4E-44F5-826E-7A18F44B255D}"/>
    <cellStyle name="Comma 2 2 4 2 3 2 4 2 3" xfId="58272" xr:uid="{66E2D0B9-0F23-4993-82B6-E6494C71FDFC}"/>
    <cellStyle name="Comma 2 2 4 2 3 2 4 3" xfId="26738" xr:uid="{D97D5F50-843C-4895-BC1D-B6FBBAFAA706}"/>
    <cellStyle name="Comma 2 2 4 2 3 2 4 4" xfId="47762" xr:uid="{85921FAE-7F0A-4DD6-BE25-CD263059C591}"/>
    <cellStyle name="Comma 2 2 4 2 3 2 5" xfId="8319" xr:uid="{F38BC6A8-77CE-43E6-8E16-192B5FEEBBD0}"/>
    <cellStyle name="Comma 2 2 4 2 3 2 5 2" xfId="18853" xr:uid="{C205E520-56B4-4F3F-B677-767076849034}"/>
    <cellStyle name="Comma 2 2 4 2 3 2 5 2 2" xfId="39875" xr:uid="{1E09E918-42A0-4D98-966A-3328FA90C338}"/>
    <cellStyle name="Comma 2 2 4 2 3 2 5 2 3" xfId="60899" xr:uid="{DB7AF434-7ADB-4960-809F-867638E0CD8A}"/>
    <cellStyle name="Comma 2 2 4 2 3 2 5 3" xfId="29365" xr:uid="{12B768CA-D7BA-4C47-B218-4C5BBC40B31A}"/>
    <cellStyle name="Comma 2 2 4 2 3 2 5 4" xfId="50389" xr:uid="{6E110B9A-EBB5-401B-B2E3-AC0D01EF84CC}"/>
    <cellStyle name="Comma 2 2 4 2 3 2 6" xfId="10971" xr:uid="{5FF130E0-4B28-4162-909C-477CB5A6C2CA}"/>
    <cellStyle name="Comma 2 2 4 2 3 2 6 2" xfId="31993" xr:uid="{99836D00-DD4B-4F53-B227-A5602800CCFA}"/>
    <cellStyle name="Comma 2 2 4 2 3 2 6 3" xfId="53017" xr:uid="{896744FA-9F5B-4262-BEFD-49CE271BDD40}"/>
    <cellStyle name="Comma 2 2 4 2 3 2 7" xfId="21482" xr:uid="{519CD4D5-A361-4F37-B0F6-D1FC655B7316}"/>
    <cellStyle name="Comma 2 2 4 2 3 2 8" xfId="42507" xr:uid="{649E201F-5A6C-42E5-ACBE-2322F1F474E4}"/>
    <cellStyle name="Comma 2 2 4 2 3 3" xfId="388" xr:uid="{8A89A444-5639-4BCB-A197-DB4CA2F24C4C}"/>
    <cellStyle name="Comma 2 2 4 2 3 3 2" xfId="3066" xr:uid="{B8E523AB-004D-4CAF-8976-93943CD4635A}"/>
    <cellStyle name="Comma 2 2 4 2 3 3 2 2" xfId="13600" xr:uid="{C0317B8C-4B45-48A7-8C24-9405C336F872}"/>
    <cellStyle name="Comma 2 2 4 2 3 3 2 2 2" xfId="34622" xr:uid="{42301C03-9208-40E6-8B61-AC3ABC5C9D4D}"/>
    <cellStyle name="Comma 2 2 4 2 3 3 2 2 3" xfId="55646" xr:uid="{0B315E97-389B-46FE-A742-D31F6D0A880B}"/>
    <cellStyle name="Comma 2 2 4 2 3 3 2 3" xfId="24112" xr:uid="{C1F56B94-48C2-4F1A-A083-81A3C489121C}"/>
    <cellStyle name="Comma 2 2 4 2 3 3 2 4" xfId="45136" xr:uid="{D32372F1-1C02-4EDF-9E8C-B381A6054428}"/>
    <cellStyle name="Comma 2 2 4 2 3 3 3" xfId="5694" xr:uid="{7983DD8E-12C6-4BC3-A3AA-4181537C30E0}"/>
    <cellStyle name="Comma 2 2 4 2 3 3 3 2" xfId="16228" xr:uid="{CC5DA175-2077-4AFD-A896-BA3EF2BF3E3D}"/>
    <cellStyle name="Comma 2 2 4 2 3 3 3 2 2" xfId="37250" xr:uid="{BF309DA5-1F5C-46FF-B9AD-209FF0359454}"/>
    <cellStyle name="Comma 2 2 4 2 3 3 3 2 3" xfId="58274" xr:uid="{F9EE5C1E-4A01-49CF-9F59-EF6E8864CF50}"/>
    <cellStyle name="Comma 2 2 4 2 3 3 3 3" xfId="26740" xr:uid="{9B44AA62-6F6A-48C1-8BC8-7682A250F248}"/>
    <cellStyle name="Comma 2 2 4 2 3 3 3 4" xfId="47764" xr:uid="{01471E52-F674-4DD5-B521-83CC426F218E}"/>
    <cellStyle name="Comma 2 2 4 2 3 3 4" xfId="8321" xr:uid="{4D161A7C-A34C-4C73-A89E-AA239781CCEA}"/>
    <cellStyle name="Comma 2 2 4 2 3 3 4 2" xfId="18855" xr:uid="{FBC81B80-68A2-4D45-A5DF-16D158E74907}"/>
    <cellStyle name="Comma 2 2 4 2 3 3 4 2 2" xfId="39877" xr:uid="{D7C73982-91E0-459A-9324-CCCD5A189676}"/>
    <cellStyle name="Comma 2 2 4 2 3 3 4 2 3" xfId="60901" xr:uid="{611D1CCF-1BB1-42D5-8163-E9B9D726A7DE}"/>
    <cellStyle name="Comma 2 2 4 2 3 3 4 3" xfId="29367" xr:uid="{AD8B5C33-CC14-4EE9-B8B2-46C3D7A754B0}"/>
    <cellStyle name="Comma 2 2 4 2 3 3 4 4" xfId="50391" xr:uid="{447FA72E-33F3-4AB2-A9F1-173CF64CEDEC}"/>
    <cellStyle name="Comma 2 2 4 2 3 3 5" xfId="10973" xr:uid="{4F17B1B9-0118-4A22-BD2E-DCB536C099D3}"/>
    <cellStyle name="Comma 2 2 4 2 3 3 5 2" xfId="31995" xr:uid="{2002F0AE-69FB-479B-A039-9CC1BEB40829}"/>
    <cellStyle name="Comma 2 2 4 2 3 3 5 3" xfId="53019" xr:uid="{D000C385-89DB-4C8F-BF6A-35A09E34EB93}"/>
    <cellStyle name="Comma 2 2 4 2 3 3 6" xfId="21484" xr:uid="{511FF537-0259-4DE8-8F36-5727166B4726}"/>
    <cellStyle name="Comma 2 2 4 2 3 3 7" xfId="42509" xr:uid="{E05E6B82-93DF-44C6-AAE7-EC3C178BAEC2}"/>
    <cellStyle name="Comma 2 2 4 2 3 4" xfId="389" xr:uid="{42D561E7-9D7B-4225-ABAD-8E5BA6FED163}"/>
    <cellStyle name="Comma 2 2 4 2 3 4 2" xfId="3067" xr:uid="{57F74CBD-1508-48C1-956C-3AB20D36FC36}"/>
    <cellStyle name="Comma 2 2 4 2 3 4 2 2" xfId="13601" xr:uid="{5D00855D-0702-4B24-9D07-436BDBA80DDA}"/>
    <cellStyle name="Comma 2 2 4 2 3 4 2 2 2" xfId="34623" xr:uid="{2BD063B8-D490-4860-B991-FB90B2CDF4B4}"/>
    <cellStyle name="Comma 2 2 4 2 3 4 2 2 3" xfId="55647" xr:uid="{956C14E1-A823-47BE-994D-B0DC5CFDEB84}"/>
    <cellStyle name="Comma 2 2 4 2 3 4 2 3" xfId="24113" xr:uid="{789770E3-3AD7-498A-A256-76444BECD70F}"/>
    <cellStyle name="Comma 2 2 4 2 3 4 2 4" xfId="45137" xr:uid="{D285A812-F4A4-4A81-9CC9-E97AEF287956}"/>
    <cellStyle name="Comma 2 2 4 2 3 4 3" xfId="5695" xr:uid="{E4419529-D1B8-40AF-9B37-56CA0F170426}"/>
    <cellStyle name="Comma 2 2 4 2 3 4 3 2" xfId="16229" xr:uid="{799CF710-EC33-4181-97DB-70370389A936}"/>
    <cellStyle name="Comma 2 2 4 2 3 4 3 2 2" xfId="37251" xr:uid="{1FEAA508-D683-4033-AF21-A116530070DE}"/>
    <cellStyle name="Comma 2 2 4 2 3 4 3 2 3" xfId="58275" xr:uid="{BB2768C7-A5F6-4915-85B4-1FACCB547014}"/>
    <cellStyle name="Comma 2 2 4 2 3 4 3 3" xfId="26741" xr:uid="{4DA3E6F8-5C25-41B5-95E2-E7EEE1E07103}"/>
    <cellStyle name="Comma 2 2 4 2 3 4 3 4" xfId="47765" xr:uid="{AED5C4B3-D469-4075-8E66-1551A3CDE1C0}"/>
    <cellStyle name="Comma 2 2 4 2 3 4 4" xfId="8322" xr:uid="{0ADF474A-FA9C-46C7-8E50-83094AAD2531}"/>
    <cellStyle name="Comma 2 2 4 2 3 4 4 2" xfId="18856" xr:uid="{43049367-D5DB-4B90-9B2E-281DBDEDCAE2}"/>
    <cellStyle name="Comma 2 2 4 2 3 4 4 2 2" xfId="39878" xr:uid="{CE106774-4261-41E6-BBBE-5B9AB87D797A}"/>
    <cellStyle name="Comma 2 2 4 2 3 4 4 2 3" xfId="60902" xr:uid="{61D17FC0-E499-47C7-AD18-F49896C47989}"/>
    <cellStyle name="Comma 2 2 4 2 3 4 4 3" xfId="29368" xr:uid="{6E8F5921-D2D4-464D-AFF1-4DCCAAE0E4D3}"/>
    <cellStyle name="Comma 2 2 4 2 3 4 4 4" xfId="50392" xr:uid="{E8D016A0-EB86-4A46-9C73-D2B015DAE654}"/>
    <cellStyle name="Comma 2 2 4 2 3 4 5" xfId="10974" xr:uid="{BA87A497-F45C-4136-B83A-E7055ED6E06A}"/>
    <cellStyle name="Comma 2 2 4 2 3 4 5 2" xfId="31996" xr:uid="{39332DD8-78CB-4284-B13C-31FF65AEEEB2}"/>
    <cellStyle name="Comma 2 2 4 2 3 4 5 3" xfId="53020" xr:uid="{DB7C1731-4D79-4D72-A77F-E904CFC23609}"/>
    <cellStyle name="Comma 2 2 4 2 3 4 6" xfId="21485" xr:uid="{44F97F2A-CF70-495B-AC1C-043651C9274F}"/>
    <cellStyle name="Comma 2 2 4 2 3 4 7" xfId="42510" xr:uid="{EFB4F56C-0C57-4EEE-86EA-409A79B09641}"/>
    <cellStyle name="Comma 2 2 4 2 3 5" xfId="3063" xr:uid="{BA760B35-8D1C-4D38-A9AE-0656E976D16D}"/>
    <cellStyle name="Comma 2 2 4 2 3 5 2" xfId="13597" xr:uid="{D0051EE4-7334-444A-9642-2DBC09A41438}"/>
    <cellStyle name="Comma 2 2 4 2 3 5 2 2" xfId="34619" xr:uid="{F21B8F19-DDE1-43C7-8A6B-8BC79BE704D1}"/>
    <cellStyle name="Comma 2 2 4 2 3 5 2 3" xfId="55643" xr:uid="{437B1A43-1910-49C0-A95E-D9AAF8F5BBEA}"/>
    <cellStyle name="Comma 2 2 4 2 3 5 3" xfId="24109" xr:uid="{F930963E-63D1-4E3A-A3C9-30767C33DA6F}"/>
    <cellStyle name="Comma 2 2 4 2 3 5 4" xfId="45133" xr:uid="{B0798AE9-30E4-4520-A573-699364C17D19}"/>
    <cellStyle name="Comma 2 2 4 2 3 6" xfId="5691" xr:uid="{C34F6ECD-093D-4B42-AAEA-B692E2A2A12B}"/>
    <cellStyle name="Comma 2 2 4 2 3 6 2" xfId="16225" xr:uid="{4166DFC0-0D9B-462C-85B6-580F779EDEFF}"/>
    <cellStyle name="Comma 2 2 4 2 3 6 2 2" xfId="37247" xr:uid="{40F460C5-F4EE-448E-9DAE-6A7436259548}"/>
    <cellStyle name="Comma 2 2 4 2 3 6 2 3" xfId="58271" xr:uid="{8ACB1EC3-D9D9-4028-963F-11AEDE97610D}"/>
    <cellStyle name="Comma 2 2 4 2 3 6 3" xfId="26737" xr:uid="{5DC3345E-D636-4870-85B6-4D00ABF53DFF}"/>
    <cellStyle name="Comma 2 2 4 2 3 6 4" xfId="47761" xr:uid="{E55FEE22-6218-42C9-B578-B156C74019EA}"/>
    <cellStyle name="Comma 2 2 4 2 3 7" xfId="8318" xr:uid="{1F43D2E5-821C-4167-8868-835387BB0053}"/>
    <cellStyle name="Comma 2 2 4 2 3 7 2" xfId="18852" xr:uid="{D298C82F-0851-4FD3-83F2-79A6C21350EB}"/>
    <cellStyle name="Comma 2 2 4 2 3 7 2 2" xfId="39874" xr:uid="{739881E9-B403-40E1-AC26-5150212E9CDF}"/>
    <cellStyle name="Comma 2 2 4 2 3 7 2 3" xfId="60898" xr:uid="{03255405-6F11-4082-88FC-D3F29C24E435}"/>
    <cellStyle name="Comma 2 2 4 2 3 7 3" xfId="29364" xr:uid="{F7ACA9E7-7519-4214-991F-5E6DD67E9C2D}"/>
    <cellStyle name="Comma 2 2 4 2 3 7 4" xfId="50388" xr:uid="{E0074A02-C27C-4DF4-86E4-DB556753E1D0}"/>
    <cellStyle name="Comma 2 2 4 2 3 8" xfId="10970" xr:uid="{62238CEA-1DE7-4359-A2E1-DC47DE67441E}"/>
    <cellStyle name="Comma 2 2 4 2 3 8 2" xfId="31992" xr:uid="{94C85CD0-94DD-4B56-8F7B-CCFE1A112E22}"/>
    <cellStyle name="Comma 2 2 4 2 3 8 3" xfId="53016" xr:uid="{3857B2DF-68F9-4970-B2CA-993828B534BE}"/>
    <cellStyle name="Comma 2 2 4 2 3 9" xfId="21481" xr:uid="{A34040F4-8EA6-4B32-A5FE-F3A69149A932}"/>
    <cellStyle name="Comma 2 2 4 2 4" xfId="390" xr:uid="{BB2A76F1-39BB-49F5-B143-E858E7CE1AA8}"/>
    <cellStyle name="Comma 2 2 4 2 4 10" xfId="42511" xr:uid="{DD9F22CF-69E0-47C9-9934-E9EC8FAC81E1}"/>
    <cellStyle name="Comma 2 2 4 2 4 2" xfId="391" xr:uid="{40BC0B04-C0E5-49DA-8D3C-8F17CA84EA7D}"/>
    <cellStyle name="Comma 2 2 4 2 4 2 2" xfId="392" xr:uid="{223CD284-6675-4C2A-A7B4-464279F1F4E2}"/>
    <cellStyle name="Comma 2 2 4 2 4 2 2 2" xfId="3070" xr:uid="{115BAA11-1BFC-48CF-9751-0D7FB6A0BCAE}"/>
    <cellStyle name="Comma 2 2 4 2 4 2 2 2 2" xfId="13604" xr:uid="{5189698D-F729-4505-B0AB-3910E9158A1B}"/>
    <cellStyle name="Comma 2 2 4 2 4 2 2 2 2 2" xfId="34626" xr:uid="{347CD12B-3272-4119-B8D7-B6A07EF85E9A}"/>
    <cellStyle name="Comma 2 2 4 2 4 2 2 2 2 3" xfId="55650" xr:uid="{A5ED44EB-37E0-4087-90DA-8FFA39598A28}"/>
    <cellStyle name="Comma 2 2 4 2 4 2 2 2 3" xfId="24116" xr:uid="{1462153E-A847-4189-9A8B-E5D3C0A10928}"/>
    <cellStyle name="Comma 2 2 4 2 4 2 2 2 4" xfId="45140" xr:uid="{E46755B8-5F3D-4F46-A717-E561A4791E92}"/>
    <cellStyle name="Comma 2 2 4 2 4 2 2 3" xfId="5698" xr:uid="{7B6C32E0-8504-4E4F-83C9-13913C765E2F}"/>
    <cellStyle name="Comma 2 2 4 2 4 2 2 3 2" xfId="16232" xr:uid="{91A8890C-DD96-462C-AF45-115B6915E917}"/>
    <cellStyle name="Comma 2 2 4 2 4 2 2 3 2 2" xfId="37254" xr:uid="{B852BA9F-579B-456D-80B7-056EF1D4078A}"/>
    <cellStyle name="Comma 2 2 4 2 4 2 2 3 2 3" xfId="58278" xr:uid="{76ADD2DE-EB3B-40A4-8D18-FBCC2757B6DA}"/>
    <cellStyle name="Comma 2 2 4 2 4 2 2 3 3" xfId="26744" xr:uid="{355ACDB0-4A97-43FA-AF96-BC4E51240674}"/>
    <cellStyle name="Comma 2 2 4 2 4 2 2 3 4" xfId="47768" xr:uid="{EC7219B7-6404-40A8-B575-BC92F3F8F850}"/>
    <cellStyle name="Comma 2 2 4 2 4 2 2 4" xfId="8325" xr:uid="{1D98E70F-4C2A-410B-9F3D-5784D4A91413}"/>
    <cellStyle name="Comma 2 2 4 2 4 2 2 4 2" xfId="18859" xr:uid="{E8718C47-709E-402D-818A-01A5C91D5F55}"/>
    <cellStyle name="Comma 2 2 4 2 4 2 2 4 2 2" xfId="39881" xr:uid="{BB02AA90-1B0C-47E3-B662-D0D3F94CD85A}"/>
    <cellStyle name="Comma 2 2 4 2 4 2 2 4 2 3" xfId="60905" xr:uid="{E92AA722-0BB5-48C1-A0FB-16FE869603F3}"/>
    <cellStyle name="Comma 2 2 4 2 4 2 2 4 3" xfId="29371" xr:uid="{0A13E5D4-2B21-4189-B6B5-B6494932AC41}"/>
    <cellStyle name="Comma 2 2 4 2 4 2 2 4 4" xfId="50395" xr:uid="{487E42B7-BD1A-4915-B728-53E390FF83D9}"/>
    <cellStyle name="Comma 2 2 4 2 4 2 2 5" xfId="10977" xr:uid="{ADF532FC-CEBB-4606-B4D7-E5C45FEDF77E}"/>
    <cellStyle name="Comma 2 2 4 2 4 2 2 5 2" xfId="31999" xr:uid="{45BD780B-3B26-44E7-A423-2FCD314A5A10}"/>
    <cellStyle name="Comma 2 2 4 2 4 2 2 5 3" xfId="53023" xr:uid="{2F977057-F498-4486-9F68-80E2153F9B72}"/>
    <cellStyle name="Comma 2 2 4 2 4 2 2 6" xfId="21488" xr:uid="{48DF84AB-60A2-4F5E-A6CB-F4D27B785477}"/>
    <cellStyle name="Comma 2 2 4 2 4 2 2 7" xfId="42513" xr:uid="{787850F7-F83B-478D-B9E0-BDC5D01409E0}"/>
    <cellStyle name="Comma 2 2 4 2 4 2 3" xfId="3069" xr:uid="{52C49637-D370-4C3D-AC73-030096060326}"/>
    <cellStyle name="Comma 2 2 4 2 4 2 3 2" xfId="13603" xr:uid="{E3C1A1EE-87A9-4395-964D-731588A3A537}"/>
    <cellStyle name="Comma 2 2 4 2 4 2 3 2 2" xfId="34625" xr:uid="{0240DF3E-3DBF-42F9-A750-27FF8BE04183}"/>
    <cellStyle name="Comma 2 2 4 2 4 2 3 2 3" xfId="55649" xr:uid="{7FEDF83F-5D18-4D66-AFC2-952A010DAF98}"/>
    <cellStyle name="Comma 2 2 4 2 4 2 3 3" xfId="24115" xr:uid="{9B45B9A7-A723-48DD-A1C1-4C476C620BC6}"/>
    <cellStyle name="Comma 2 2 4 2 4 2 3 4" xfId="45139" xr:uid="{3ACD3662-68AC-4E5A-91F3-99967320E1D8}"/>
    <cellStyle name="Comma 2 2 4 2 4 2 4" xfId="5697" xr:uid="{ED2317AA-F824-4FA4-8DA0-9584246CA74B}"/>
    <cellStyle name="Comma 2 2 4 2 4 2 4 2" xfId="16231" xr:uid="{01F7776C-5562-47D0-A957-C7719B4762E4}"/>
    <cellStyle name="Comma 2 2 4 2 4 2 4 2 2" xfId="37253" xr:uid="{43213ADE-DD29-4585-AC17-80D0CA539D01}"/>
    <cellStyle name="Comma 2 2 4 2 4 2 4 2 3" xfId="58277" xr:uid="{6011BD3C-2AE0-411D-A6D6-20FE8CBACC12}"/>
    <cellStyle name="Comma 2 2 4 2 4 2 4 3" xfId="26743" xr:uid="{1E98F242-0D8D-4F45-8072-312E8A96B408}"/>
    <cellStyle name="Comma 2 2 4 2 4 2 4 4" xfId="47767" xr:uid="{BEBAA3E5-FEB4-41A4-9E57-81E086896FC2}"/>
    <cellStyle name="Comma 2 2 4 2 4 2 5" xfId="8324" xr:uid="{F9256ABD-5EDF-4C8B-A6EC-BD4302884FCC}"/>
    <cellStyle name="Comma 2 2 4 2 4 2 5 2" xfId="18858" xr:uid="{BEDDB485-DFFC-43FB-9F00-48FBA9ECDFF9}"/>
    <cellStyle name="Comma 2 2 4 2 4 2 5 2 2" xfId="39880" xr:uid="{98D36B45-3C5C-4F13-A7DA-B29608012C41}"/>
    <cellStyle name="Comma 2 2 4 2 4 2 5 2 3" xfId="60904" xr:uid="{42661FFC-1367-4140-9204-B9D851954604}"/>
    <cellStyle name="Comma 2 2 4 2 4 2 5 3" xfId="29370" xr:uid="{1181B3B2-FFFA-4A03-9B67-C8CD592879E4}"/>
    <cellStyle name="Comma 2 2 4 2 4 2 5 4" xfId="50394" xr:uid="{E5C4AB89-0F18-4536-BDDD-82E7FCB35AC1}"/>
    <cellStyle name="Comma 2 2 4 2 4 2 6" xfId="10976" xr:uid="{CC0BB4D5-DEAF-4666-8334-4DE51C92CDD5}"/>
    <cellStyle name="Comma 2 2 4 2 4 2 6 2" xfId="31998" xr:uid="{797605F1-F1F0-4AC4-A498-209CB2B6E0CF}"/>
    <cellStyle name="Comma 2 2 4 2 4 2 6 3" xfId="53022" xr:uid="{4F07BD22-09ED-4A0F-A732-85667EF0CBD8}"/>
    <cellStyle name="Comma 2 2 4 2 4 2 7" xfId="21487" xr:uid="{EFF08057-6528-48BC-97F4-912E1C603EF5}"/>
    <cellStyle name="Comma 2 2 4 2 4 2 8" xfId="42512" xr:uid="{CD072FC4-6258-4422-A375-19423151BB46}"/>
    <cellStyle name="Comma 2 2 4 2 4 3" xfId="393" xr:uid="{984774B1-0254-4F06-B625-A8778ECFA948}"/>
    <cellStyle name="Comma 2 2 4 2 4 3 2" xfId="3071" xr:uid="{FB8D20AC-8BC6-4156-9F68-D5D56FA6B817}"/>
    <cellStyle name="Comma 2 2 4 2 4 3 2 2" xfId="13605" xr:uid="{4D8F788E-4093-4B0F-8567-B6D46234BA92}"/>
    <cellStyle name="Comma 2 2 4 2 4 3 2 2 2" xfId="34627" xr:uid="{C0DBA933-6291-4956-8BDD-93F076138E7D}"/>
    <cellStyle name="Comma 2 2 4 2 4 3 2 2 3" xfId="55651" xr:uid="{A63AACA4-E057-40EE-8EC7-008CDEF416EA}"/>
    <cellStyle name="Comma 2 2 4 2 4 3 2 3" xfId="24117" xr:uid="{1EE8F680-DA5D-43DA-BDAA-F1C4777D6377}"/>
    <cellStyle name="Comma 2 2 4 2 4 3 2 4" xfId="45141" xr:uid="{D954CBD9-6B7C-4498-A589-4E9CB1F7BB93}"/>
    <cellStyle name="Comma 2 2 4 2 4 3 3" xfId="5699" xr:uid="{9184EE25-7A93-41B0-81A0-2276964036DB}"/>
    <cellStyle name="Comma 2 2 4 2 4 3 3 2" xfId="16233" xr:uid="{EBBCA4A5-831E-4F82-A7DC-9FD5200B9264}"/>
    <cellStyle name="Comma 2 2 4 2 4 3 3 2 2" xfId="37255" xr:uid="{1880652E-0E4E-4976-A164-1D5AD44E34B3}"/>
    <cellStyle name="Comma 2 2 4 2 4 3 3 2 3" xfId="58279" xr:uid="{AAD37277-C9EC-4096-AFA6-2A7173EF5459}"/>
    <cellStyle name="Comma 2 2 4 2 4 3 3 3" xfId="26745" xr:uid="{D3B27F90-276C-485A-B582-5367BD9C0993}"/>
    <cellStyle name="Comma 2 2 4 2 4 3 3 4" xfId="47769" xr:uid="{5BCABBFD-7A74-44C8-A6DC-1A93CE7070D8}"/>
    <cellStyle name="Comma 2 2 4 2 4 3 4" xfId="8326" xr:uid="{58C6B33C-0A95-4ACE-B921-C6231C037621}"/>
    <cellStyle name="Comma 2 2 4 2 4 3 4 2" xfId="18860" xr:uid="{492A4EB8-6CC6-4089-AE2A-32891E23EF33}"/>
    <cellStyle name="Comma 2 2 4 2 4 3 4 2 2" xfId="39882" xr:uid="{DA7555EE-A38C-4F6B-9835-88D8DDC89457}"/>
    <cellStyle name="Comma 2 2 4 2 4 3 4 2 3" xfId="60906" xr:uid="{8E637444-70F8-400B-9404-A8FEE288E635}"/>
    <cellStyle name="Comma 2 2 4 2 4 3 4 3" xfId="29372" xr:uid="{C1AC79E7-5558-416A-B0AF-9A1D7E76D54F}"/>
    <cellStyle name="Comma 2 2 4 2 4 3 4 4" xfId="50396" xr:uid="{EA0EAE7D-E33F-4068-9BE9-9108F142D172}"/>
    <cellStyle name="Comma 2 2 4 2 4 3 5" xfId="10978" xr:uid="{5B826996-3030-402A-8E82-CC3633594065}"/>
    <cellStyle name="Comma 2 2 4 2 4 3 5 2" xfId="32000" xr:uid="{7E4641BD-AA4F-44BF-8A6A-D049AA591298}"/>
    <cellStyle name="Comma 2 2 4 2 4 3 5 3" xfId="53024" xr:uid="{ECC60EBE-E4F2-4FC7-A589-56DFC5D1996A}"/>
    <cellStyle name="Comma 2 2 4 2 4 3 6" xfId="21489" xr:uid="{BFEBAC45-5916-48A6-8B78-6509FF969206}"/>
    <cellStyle name="Comma 2 2 4 2 4 3 7" xfId="42514" xr:uid="{48688CB9-ADF4-4676-869E-0C44C243F035}"/>
    <cellStyle name="Comma 2 2 4 2 4 4" xfId="394" xr:uid="{AF385E12-74E0-4781-85FF-11B9010988A9}"/>
    <cellStyle name="Comma 2 2 4 2 4 4 2" xfId="3072" xr:uid="{F1F4E8D4-BC86-4143-88A3-82343683C1C2}"/>
    <cellStyle name="Comma 2 2 4 2 4 4 2 2" xfId="13606" xr:uid="{BD14AE1F-3FF1-423C-97C9-374DE265F889}"/>
    <cellStyle name="Comma 2 2 4 2 4 4 2 2 2" xfId="34628" xr:uid="{A0454493-B758-4A8A-B857-021F3CF9077B}"/>
    <cellStyle name="Comma 2 2 4 2 4 4 2 2 3" xfId="55652" xr:uid="{E5827A68-4B0E-44B3-AC9E-2812D699F9BA}"/>
    <cellStyle name="Comma 2 2 4 2 4 4 2 3" xfId="24118" xr:uid="{4F9CA591-4264-444F-AA82-4D18CB74DEBC}"/>
    <cellStyle name="Comma 2 2 4 2 4 4 2 4" xfId="45142" xr:uid="{5137D26C-70AD-4DC3-B234-E59DF6AB916D}"/>
    <cellStyle name="Comma 2 2 4 2 4 4 3" xfId="5700" xr:uid="{A7521A07-71D3-4068-BD83-FE7E5E9C1435}"/>
    <cellStyle name="Comma 2 2 4 2 4 4 3 2" xfId="16234" xr:uid="{51151E54-E738-449D-B042-0F8D350E8992}"/>
    <cellStyle name="Comma 2 2 4 2 4 4 3 2 2" xfId="37256" xr:uid="{71AC7308-45AB-407A-90A4-71CC43F486B6}"/>
    <cellStyle name="Comma 2 2 4 2 4 4 3 2 3" xfId="58280" xr:uid="{86A5AEC0-B07C-4856-B0A8-F63B045F60C4}"/>
    <cellStyle name="Comma 2 2 4 2 4 4 3 3" xfId="26746" xr:uid="{4DFEAED5-090A-4F18-BBDF-BE2D6D701F22}"/>
    <cellStyle name="Comma 2 2 4 2 4 4 3 4" xfId="47770" xr:uid="{135346FE-253B-46B6-AF58-BDA06A7ED4E7}"/>
    <cellStyle name="Comma 2 2 4 2 4 4 4" xfId="8327" xr:uid="{B3FF10A8-2906-4B8D-8163-66998CAF5774}"/>
    <cellStyle name="Comma 2 2 4 2 4 4 4 2" xfId="18861" xr:uid="{097DCB5C-CF18-4971-8340-85D0B31500C5}"/>
    <cellStyle name="Comma 2 2 4 2 4 4 4 2 2" xfId="39883" xr:uid="{864AC2B4-68D1-44C0-A4BB-CAD91E2812B6}"/>
    <cellStyle name="Comma 2 2 4 2 4 4 4 2 3" xfId="60907" xr:uid="{977F013D-5F17-4CD6-B587-F47C68176F84}"/>
    <cellStyle name="Comma 2 2 4 2 4 4 4 3" xfId="29373" xr:uid="{000D9BAD-4A2C-4BC0-ABF3-750BDD88DDAB}"/>
    <cellStyle name="Comma 2 2 4 2 4 4 4 4" xfId="50397" xr:uid="{19DD8B5E-BED7-41D6-8E1F-700FF6277181}"/>
    <cellStyle name="Comma 2 2 4 2 4 4 5" xfId="10979" xr:uid="{D6034A4A-8DE0-45ED-9D6C-D55633C46BE0}"/>
    <cellStyle name="Comma 2 2 4 2 4 4 5 2" xfId="32001" xr:uid="{4DB56D81-98D3-45A6-A45E-03F4120329BB}"/>
    <cellStyle name="Comma 2 2 4 2 4 4 5 3" xfId="53025" xr:uid="{89EA3F21-A634-483E-9A1D-0BA74EDEBD10}"/>
    <cellStyle name="Comma 2 2 4 2 4 4 6" xfId="21490" xr:uid="{CE25A68A-B13F-4C66-9284-374EB1C023EA}"/>
    <cellStyle name="Comma 2 2 4 2 4 4 7" xfId="42515" xr:uid="{D377D810-4544-4CF3-A8F3-A722D5DFC752}"/>
    <cellStyle name="Comma 2 2 4 2 4 5" xfId="3068" xr:uid="{BF498FF8-C7A9-4617-BA3A-AC6D26974448}"/>
    <cellStyle name="Comma 2 2 4 2 4 5 2" xfId="13602" xr:uid="{E8B5576B-5696-4DAF-AEBE-5ECDDBC05AD4}"/>
    <cellStyle name="Comma 2 2 4 2 4 5 2 2" xfId="34624" xr:uid="{28FD0155-B44F-4EC3-9FEA-5D9D0DC30449}"/>
    <cellStyle name="Comma 2 2 4 2 4 5 2 3" xfId="55648" xr:uid="{CA1A100E-42D5-46BD-A7FD-D804DEB42643}"/>
    <cellStyle name="Comma 2 2 4 2 4 5 3" xfId="24114" xr:uid="{5CF0BE08-2F9D-4B06-90FD-225C682507C6}"/>
    <cellStyle name="Comma 2 2 4 2 4 5 4" xfId="45138" xr:uid="{846F071E-B763-47DE-B029-7BE4F51F864C}"/>
    <cellStyle name="Comma 2 2 4 2 4 6" xfId="5696" xr:uid="{115672F1-11A4-4C56-A28B-0A5D9C8C37B5}"/>
    <cellStyle name="Comma 2 2 4 2 4 6 2" xfId="16230" xr:uid="{B51FBAED-CB72-47E0-A94D-EF6117216DF3}"/>
    <cellStyle name="Comma 2 2 4 2 4 6 2 2" xfId="37252" xr:uid="{00451403-80C7-4BEA-BD42-238A9D1BADAA}"/>
    <cellStyle name="Comma 2 2 4 2 4 6 2 3" xfId="58276" xr:uid="{F0E9653F-2735-465F-B068-4A144EAA7752}"/>
    <cellStyle name="Comma 2 2 4 2 4 6 3" xfId="26742" xr:uid="{68B053A1-F382-43C0-A124-5FD4D23DEDC3}"/>
    <cellStyle name="Comma 2 2 4 2 4 6 4" xfId="47766" xr:uid="{C51F3555-8D02-4A8B-9FE9-3D8F3B866860}"/>
    <cellStyle name="Comma 2 2 4 2 4 7" xfId="8323" xr:uid="{430E0CFF-C181-447C-8ABC-0531E9DD61F4}"/>
    <cellStyle name="Comma 2 2 4 2 4 7 2" xfId="18857" xr:uid="{6CD59CA1-1DFB-4C9C-A1D1-2DB3C7041CA0}"/>
    <cellStyle name="Comma 2 2 4 2 4 7 2 2" xfId="39879" xr:uid="{65EC3B7D-505B-4788-AA9E-7CFDC473463A}"/>
    <cellStyle name="Comma 2 2 4 2 4 7 2 3" xfId="60903" xr:uid="{3D0920D1-5F82-4F54-8B1E-F0F0B016D3FA}"/>
    <cellStyle name="Comma 2 2 4 2 4 7 3" xfId="29369" xr:uid="{D62F6BEF-134E-4295-951D-7851CD6890DD}"/>
    <cellStyle name="Comma 2 2 4 2 4 7 4" xfId="50393" xr:uid="{45FFE212-1470-4DB1-AE34-F06934A19FD9}"/>
    <cellStyle name="Comma 2 2 4 2 4 8" xfId="10975" xr:uid="{1C650268-A39E-42BD-90FD-C2AAE6ABE616}"/>
    <cellStyle name="Comma 2 2 4 2 4 8 2" xfId="31997" xr:uid="{7AFFBF62-D66C-49B4-B712-389B341E4139}"/>
    <cellStyle name="Comma 2 2 4 2 4 8 3" xfId="53021" xr:uid="{803A2674-8CCB-4F62-871A-7C38272C0036}"/>
    <cellStyle name="Comma 2 2 4 2 4 9" xfId="21486" xr:uid="{4F31FA8E-12E8-4959-9B76-94A93333D68E}"/>
    <cellStyle name="Comma 2 2 4 2 5" xfId="395" xr:uid="{CB18B5E1-D1B9-4A95-A976-BF2677696AEA}"/>
    <cellStyle name="Comma 2 2 4 2 5 10" xfId="42516" xr:uid="{EA22F2BD-A54D-405F-994D-09A1957DF601}"/>
    <cellStyle name="Comma 2 2 4 2 5 2" xfId="396" xr:uid="{6CD3F9FA-A20C-4AAD-9715-375B522483FD}"/>
    <cellStyle name="Comma 2 2 4 2 5 2 2" xfId="397" xr:uid="{CB8CC69F-6741-4E69-81F7-A254BEF54151}"/>
    <cellStyle name="Comma 2 2 4 2 5 2 2 2" xfId="3075" xr:uid="{9AE77835-413B-431D-AAC1-4A84836169C2}"/>
    <cellStyle name="Comma 2 2 4 2 5 2 2 2 2" xfId="13609" xr:uid="{77E0B886-D30A-4C21-A4DA-52D09DA30766}"/>
    <cellStyle name="Comma 2 2 4 2 5 2 2 2 2 2" xfId="34631" xr:uid="{70077347-4CAD-4720-ABAF-5F466E9ADB72}"/>
    <cellStyle name="Comma 2 2 4 2 5 2 2 2 2 3" xfId="55655" xr:uid="{4F6ADBF9-1FA3-4EDF-97AE-CC86E7783C2A}"/>
    <cellStyle name="Comma 2 2 4 2 5 2 2 2 3" xfId="24121" xr:uid="{47662BE5-AA32-4FEB-9535-B056157A4200}"/>
    <cellStyle name="Comma 2 2 4 2 5 2 2 2 4" xfId="45145" xr:uid="{B0FBA91B-0077-4E6A-8219-90E320F25144}"/>
    <cellStyle name="Comma 2 2 4 2 5 2 2 3" xfId="5703" xr:uid="{C2A3C121-B78C-4028-A17A-A3C6420F311A}"/>
    <cellStyle name="Comma 2 2 4 2 5 2 2 3 2" xfId="16237" xr:uid="{E0C5749F-7735-4673-ADA3-F84B5D10F83A}"/>
    <cellStyle name="Comma 2 2 4 2 5 2 2 3 2 2" xfId="37259" xr:uid="{8D62C897-EAEB-42E8-824D-DE9F17A6F787}"/>
    <cellStyle name="Comma 2 2 4 2 5 2 2 3 2 3" xfId="58283" xr:uid="{E6C1F9E5-1643-4117-AAF5-B8F366BE4304}"/>
    <cellStyle name="Comma 2 2 4 2 5 2 2 3 3" xfId="26749" xr:uid="{56486F69-DB4F-4225-AED9-3101BB1698B7}"/>
    <cellStyle name="Comma 2 2 4 2 5 2 2 3 4" xfId="47773" xr:uid="{3B263C67-0D30-4CDC-BD20-D295999B9621}"/>
    <cellStyle name="Comma 2 2 4 2 5 2 2 4" xfId="8330" xr:uid="{8F5D76F7-64F4-421F-82E3-7C82EFE8179D}"/>
    <cellStyle name="Comma 2 2 4 2 5 2 2 4 2" xfId="18864" xr:uid="{2E6EE58B-28A2-4320-8553-F2A36E4C9397}"/>
    <cellStyle name="Comma 2 2 4 2 5 2 2 4 2 2" xfId="39886" xr:uid="{CB673DED-710F-4DEF-8EF8-DD52A770705D}"/>
    <cellStyle name="Comma 2 2 4 2 5 2 2 4 2 3" xfId="60910" xr:uid="{129CFF78-010A-40FF-9484-FCE1B52CAC37}"/>
    <cellStyle name="Comma 2 2 4 2 5 2 2 4 3" xfId="29376" xr:uid="{7E0F8C60-E229-4AB2-937D-15415B075F91}"/>
    <cellStyle name="Comma 2 2 4 2 5 2 2 4 4" xfId="50400" xr:uid="{5D44686F-9990-4E5C-980A-B9F622F8DC46}"/>
    <cellStyle name="Comma 2 2 4 2 5 2 2 5" xfId="10982" xr:uid="{77BE875D-4C81-425B-BCA4-A5883CE9ADB1}"/>
    <cellStyle name="Comma 2 2 4 2 5 2 2 5 2" xfId="32004" xr:uid="{284C288D-8EFA-4229-96D3-7C32C711C259}"/>
    <cellStyle name="Comma 2 2 4 2 5 2 2 5 3" xfId="53028" xr:uid="{B3FC4A05-C702-4FD0-BED9-6E5A0A8785FD}"/>
    <cellStyle name="Comma 2 2 4 2 5 2 2 6" xfId="21493" xr:uid="{5C460DF4-3E74-4EC8-A591-4D7EC014DF58}"/>
    <cellStyle name="Comma 2 2 4 2 5 2 2 7" xfId="42518" xr:uid="{B6572018-E90D-4FD2-8DA8-2780D7D09FD8}"/>
    <cellStyle name="Comma 2 2 4 2 5 2 3" xfId="3074" xr:uid="{ABE335D2-E19E-4103-AC8B-58B4562BE7F2}"/>
    <cellStyle name="Comma 2 2 4 2 5 2 3 2" xfId="13608" xr:uid="{FD6D6E5A-6AB8-48E0-B5B6-4354503ACC85}"/>
    <cellStyle name="Comma 2 2 4 2 5 2 3 2 2" xfId="34630" xr:uid="{806D5CE1-4BAC-42A0-B22E-F485902F4152}"/>
    <cellStyle name="Comma 2 2 4 2 5 2 3 2 3" xfId="55654" xr:uid="{6A4E74C4-7049-4203-A96E-AB092FFD175E}"/>
    <cellStyle name="Comma 2 2 4 2 5 2 3 3" xfId="24120" xr:uid="{7B88B5D7-339F-4D2D-B82C-DCA42975DB70}"/>
    <cellStyle name="Comma 2 2 4 2 5 2 3 4" xfId="45144" xr:uid="{3A5E3290-F45A-408E-988F-9657DCC14A01}"/>
    <cellStyle name="Comma 2 2 4 2 5 2 4" xfId="5702" xr:uid="{AB9FE2AC-B21D-4795-B648-66D1F30454F2}"/>
    <cellStyle name="Comma 2 2 4 2 5 2 4 2" xfId="16236" xr:uid="{68D94EE8-32E0-4D17-8F32-DB275C809F87}"/>
    <cellStyle name="Comma 2 2 4 2 5 2 4 2 2" xfId="37258" xr:uid="{B27CC49F-FDF7-41F4-B90A-49744C047F03}"/>
    <cellStyle name="Comma 2 2 4 2 5 2 4 2 3" xfId="58282" xr:uid="{0161370A-7DEE-4620-B70D-D0060B8C88FD}"/>
    <cellStyle name="Comma 2 2 4 2 5 2 4 3" xfId="26748" xr:uid="{E9D3397C-8C63-4DA7-9EDC-E80E84D95560}"/>
    <cellStyle name="Comma 2 2 4 2 5 2 4 4" xfId="47772" xr:uid="{A7E80A6B-28F7-473E-AE2E-E86DE7B134E3}"/>
    <cellStyle name="Comma 2 2 4 2 5 2 5" xfId="8329" xr:uid="{4488DBF5-84A2-4593-8F6A-710424964066}"/>
    <cellStyle name="Comma 2 2 4 2 5 2 5 2" xfId="18863" xr:uid="{897725D8-34C3-48E6-9870-2C2C5DFC5AA9}"/>
    <cellStyle name="Comma 2 2 4 2 5 2 5 2 2" xfId="39885" xr:uid="{2CA99430-72DB-477D-B5DB-06B162666F1C}"/>
    <cellStyle name="Comma 2 2 4 2 5 2 5 2 3" xfId="60909" xr:uid="{BD43717B-A3AE-4D78-B032-AEB4194D0014}"/>
    <cellStyle name="Comma 2 2 4 2 5 2 5 3" xfId="29375" xr:uid="{3C4FED33-1622-4927-8275-97C4938C9CC4}"/>
    <cellStyle name="Comma 2 2 4 2 5 2 5 4" xfId="50399" xr:uid="{B29193DE-FAB5-4DC9-B0C4-6598FF12882A}"/>
    <cellStyle name="Comma 2 2 4 2 5 2 6" xfId="10981" xr:uid="{D14FF224-0897-47BE-99E3-F4A741EDBFCB}"/>
    <cellStyle name="Comma 2 2 4 2 5 2 6 2" xfId="32003" xr:uid="{AB691031-E657-4A13-BA1A-9520DE01A30A}"/>
    <cellStyle name="Comma 2 2 4 2 5 2 6 3" xfId="53027" xr:uid="{6722FF34-826B-4BA2-ABFA-35E726C3875F}"/>
    <cellStyle name="Comma 2 2 4 2 5 2 7" xfId="21492" xr:uid="{45A401FA-F366-423D-B9C7-FD3076A57E1B}"/>
    <cellStyle name="Comma 2 2 4 2 5 2 8" xfId="42517" xr:uid="{FA076979-8BDA-45D3-B503-B434F1936FBB}"/>
    <cellStyle name="Comma 2 2 4 2 5 3" xfId="398" xr:uid="{BA3B1554-BFF8-43E0-BC81-4E27A6C5EC53}"/>
    <cellStyle name="Comma 2 2 4 2 5 3 2" xfId="3076" xr:uid="{8234ABC5-F4A5-45C4-BB21-6668D67CD771}"/>
    <cellStyle name="Comma 2 2 4 2 5 3 2 2" xfId="13610" xr:uid="{A5A70F84-317A-44FA-B611-F87F03B01A40}"/>
    <cellStyle name="Comma 2 2 4 2 5 3 2 2 2" xfId="34632" xr:uid="{28826E79-CC2B-4A6F-9D1F-D4AE876D7D6F}"/>
    <cellStyle name="Comma 2 2 4 2 5 3 2 2 3" xfId="55656" xr:uid="{E9246589-56EE-4C06-A7C0-5294930BF6E4}"/>
    <cellStyle name="Comma 2 2 4 2 5 3 2 3" xfId="24122" xr:uid="{B3EAA470-EF5C-45DA-AD5C-7E22E6807F50}"/>
    <cellStyle name="Comma 2 2 4 2 5 3 2 4" xfId="45146" xr:uid="{4F29ACBA-834F-456C-8E0E-B0963056EBB8}"/>
    <cellStyle name="Comma 2 2 4 2 5 3 3" xfId="5704" xr:uid="{E0BD271E-D83D-4CC8-AB57-BB30BEB86087}"/>
    <cellStyle name="Comma 2 2 4 2 5 3 3 2" xfId="16238" xr:uid="{FAA116BE-F755-459A-A5BE-76EDAB21E8CF}"/>
    <cellStyle name="Comma 2 2 4 2 5 3 3 2 2" xfId="37260" xr:uid="{93EF3CC5-2441-4E8E-8BE6-985345A82129}"/>
    <cellStyle name="Comma 2 2 4 2 5 3 3 2 3" xfId="58284" xr:uid="{93200151-FD3B-4698-9B48-11397BEA4170}"/>
    <cellStyle name="Comma 2 2 4 2 5 3 3 3" xfId="26750" xr:uid="{BD20C8A2-AA75-48C9-939C-5A8B930371FC}"/>
    <cellStyle name="Comma 2 2 4 2 5 3 3 4" xfId="47774" xr:uid="{D0145A54-0D2B-44C6-839F-36D03701B93C}"/>
    <cellStyle name="Comma 2 2 4 2 5 3 4" xfId="8331" xr:uid="{6119E773-D476-4985-B01E-699423F163D9}"/>
    <cellStyle name="Comma 2 2 4 2 5 3 4 2" xfId="18865" xr:uid="{981D8B07-1B62-4582-859D-0EAA1BDC8BF9}"/>
    <cellStyle name="Comma 2 2 4 2 5 3 4 2 2" xfId="39887" xr:uid="{FA2CD89A-9CBA-4841-A0DE-C452B1AB2BFF}"/>
    <cellStyle name="Comma 2 2 4 2 5 3 4 2 3" xfId="60911" xr:uid="{D38ADF63-0E1B-46A5-9D9B-4605E7F68027}"/>
    <cellStyle name="Comma 2 2 4 2 5 3 4 3" xfId="29377" xr:uid="{FBC75E69-974D-4576-8CB7-F861087669B9}"/>
    <cellStyle name="Comma 2 2 4 2 5 3 4 4" xfId="50401" xr:uid="{59FF8AF9-5DC2-49AD-BB5B-E355B002965C}"/>
    <cellStyle name="Comma 2 2 4 2 5 3 5" xfId="10983" xr:uid="{ED513749-1560-4288-83F3-7F556C72B8DC}"/>
    <cellStyle name="Comma 2 2 4 2 5 3 5 2" xfId="32005" xr:uid="{C0E9F4FD-D1D7-4F55-B8B7-9B37EDECA133}"/>
    <cellStyle name="Comma 2 2 4 2 5 3 5 3" xfId="53029" xr:uid="{855B5782-8844-4C46-BFD8-0DA0D84EC94F}"/>
    <cellStyle name="Comma 2 2 4 2 5 3 6" xfId="21494" xr:uid="{E956F16B-08A3-44A1-A43D-3F564E00E2A8}"/>
    <cellStyle name="Comma 2 2 4 2 5 3 7" xfId="42519" xr:uid="{34B77461-C67A-429D-BAB9-DA69C34A3807}"/>
    <cellStyle name="Comma 2 2 4 2 5 4" xfId="399" xr:uid="{541338DD-6CC4-4526-ABC3-4E7FB0528B40}"/>
    <cellStyle name="Comma 2 2 4 2 5 4 2" xfId="3077" xr:uid="{CAA0A145-0F4F-4229-B2A3-735C717FA9C8}"/>
    <cellStyle name="Comma 2 2 4 2 5 4 2 2" xfId="13611" xr:uid="{A995C49C-4982-420B-BC71-E9E63D6788B6}"/>
    <cellStyle name="Comma 2 2 4 2 5 4 2 2 2" xfId="34633" xr:uid="{B4FC921B-5FCA-49FD-845E-37974E16B5CE}"/>
    <cellStyle name="Comma 2 2 4 2 5 4 2 2 3" xfId="55657" xr:uid="{22DD0895-F74C-436F-B47A-F82D9B801721}"/>
    <cellStyle name="Comma 2 2 4 2 5 4 2 3" xfId="24123" xr:uid="{560D1EDD-F135-4C03-A37C-CD5A7A620797}"/>
    <cellStyle name="Comma 2 2 4 2 5 4 2 4" xfId="45147" xr:uid="{7FDB3AB3-43B2-4E5D-8EA9-8A8BC583CDF6}"/>
    <cellStyle name="Comma 2 2 4 2 5 4 3" xfId="5705" xr:uid="{149132CF-5B0A-41F8-B366-6DECF90EAC15}"/>
    <cellStyle name="Comma 2 2 4 2 5 4 3 2" xfId="16239" xr:uid="{EFCB739C-CA50-4551-9523-FA3B9E599044}"/>
    <cellStyle name="Comma 2 2 4 2 5 4 3 2 2" xfId="37261" xr:uid="{05756256-658F-4044-885A-C93BD179870C}"/>
    <cellStyle name="Comma 2 2 4 2 5 4 3 2 3" xfId="58285" xr:uid="{04CA5144-E169-42F1-8491-EF2075FF19F6}"/>
    <cellStyle name="Comma 2 2 4 2 5 4 3 3" xfId="26751" xr:uid="{2569D69A-C602-40EE-B541-EE97D39ABC1C}"/>
    <cellStyle name="Comma 2 2 4 2 5 4 3 4" xfId="47775" xr:uid="{348DF6A6-1109-4D3E-8D9A-AD91CE6084C5}"/>
    <cellStyle name="Comma 2 2 4 2 5 4 4" xfId="8332" xr:uid="{488C6850-39AC-45EC-9B39-D1C02A4FED88}"/>
    <cellStyle name="Comma 2 2 4 2 5 4 4 2" xfId="18866" xr:uid="{3B271DA6-3F16-4B4B-AA31-7BF6FA08C370}"/>
    <cellStyle name="Comma 2 2 4 2 5 4 4 2 2" xfId="39888" xr:uid="{68803D7D-64C5-4F07-B8BD-0BAD23276A6B}"/>
    <cellStyle name="Comma 2 2 4 2 5 4 4 2 3" xfId="60912" xr:uid="{C8E58F95-C491-4D68-9C0D-4881D2C5994E}"/>
    <cellStyle name="Comma 2 2 4 2 5 4 4 3" xfId="29378" xr:uid="{171A5DD1-EE81-4E9B-80EF-FED6960F4BEC}"/>
    <cellStyle name="Comma 2 2 4 2 5 4 4 4" xfId="50402" xr:uid="{50C58FCF-6B33-4127-B1EE-3C6C8BC1C7FE}"/>
    <cellStyle name="Comma 2 2 4 2 5 4 5" xfId="10984" xr:uid="{5108D09B-F700-44A8-B33C-CA4C46B46531}"/>
    <cellStyle name="Comma 2 2 4 2 5 4 5 2" xfId="32006" xr:uid="{FF3BB9EE-B345-47B9-ABB5-7FB49360E116}"/>
    <cellStyle name="Comma 2 2 4 2 5 4 5 3" xfId="53030" xr:uid="{634C0B9E-C22D-437D-A3B8-23954FB2730A}"/>
    <cellStyle name="Comma 2 2 4 2 5 4 6" xfId="21495" xr:uid="{501ACA9B-4596-4430-A58B-DC497BFB6FDF}"/>
    <cellStyle name="Comma 2 2 4 2 5 4 7" xfId="42520" xr:uid="{2F5BF360-E504-403F-A23A-CE75A5DDF0A0}"/>
    <cellStyle name="Comma 2 2 4 2 5 5" xfId="3073" xr:uid="{2973DF10-15DC-41D1-A607-38E071359269}"/>
    <cellStyle name="Comma 2 2 4 2 5 5 2" xfId="13607" xr:uid="{C66F684F-6C29-4471-8FEE-17322E39A4F3}"/>
    <cellStyle name="Comma 2 2 4 2 5 5 2 2" xfId="34629" xr:uid="{5B7CC975-5508-4FFE-9F43-A35250F8BD49}"/>
    <cellStyle name="Comma 2 2 4 2 5 5 2 3" xfId="55653" xr:uid="{3959D00E-A68A-42EC-9EBD-63B162001611}"/>
    <cellStyle name="Comma 2 2 4 2 5 5 3" xfId="24119" xr:uid="{27E67ADA-4837-4837-B8AA-373581975BBA}"/>
    <cellStyle name="Comma 2 2 4 2 5 5 4" xfId="45143" xr:uid="{1BA4EC67-264F-497E-BA35-D8A9A8BFAA99}"/>
    <cellStyle name="Comma 2 2 4 2 5 6" xfId="5701" xr:uid="{6F39A50A-EE11-4900-B583-09A2427C1232}"/>
    <cellStyle name="Comma 2 2 4 2 5 6 2" xfId="16235" xr:uid="{8A5EF351-135F-458E-81A2-E3459F637321}"/>
    <cellStyle name="Comma 2 2 4 2 5 6 2 2" xfId="37257" xr:uid="{D0A7B288-A12C-48BF-B092-ED2070308F00}"/>
    <cellStyle name="Comma 2 2 4 2 5 6 2 3" xfId="58281" xr:uid="{291F073D-A0EB-47FF-8A23-B91FE675E7D4}"/>
    <cellStyle name="Comma 2 2 4 2 5 6 3" xfId="26747" xr:uid="{A38828B3-E645-4548-96A6-0AEF49FE3B78}"/>
    <cellStyle name="Comma 2 2 4 2 5 6 4" xfId="47771" xr:uid="{671C3742-5A75-4B2C-847D-B2B67E2854AC}"/>
    <cellStyle name="Comma 2 2 4 2 5 7" xfId="8328" xr:uid="{8F3542D3-C84F-498F-B13E-D6AC7D6E95E8}"/>
    <cellStyle name="Comma 2 2 4 2 5 7 2" xfId="18862" xr:uid="{40D6176A-C159-423B-913B-776F257FA258}"/>
    <cellStyle name="Comma 2 2 4 2 5 7 2 2" xfId="39884" xr:uid="{C4FD5FFB-FADA-4D65-B805-538D64592142}"/>
    <cellStyle name="Comma 2 2 4 2 5 7 2 3" xfId="60908" xr:uid="{D00F32A0-CF5A-4A9F-AF80-FB0E34F22D05}"/>
    <cellStyle name="Comma 2 2 4 2 5 7 3" xfId="29374" xr:uid="{9562E102-6890-4EF7-BBD7-4D2B1CEC22A9}"/>
    <cellStyle name="Comma 2 2 4 2 5 7 4" xfId="50398" xr:uid="{CC45548A-B32B-4FFC-9829-B677C22A9B86}"/>
    <cellStyle name="Comma 2 2 4 2 5 8" xfId="10980" xr:uid="{BA0FD153-45D0-4301-9097-A3E098FE481C}"/>
    <cellStyle name="Comma 2 2 4 2 5 8 2" xfId="32002" xr:uid="{95FBFDD3-E13B-4BA6-ACCD-7DDE2E35C1D1}"/>
    <cellStyle name="Comma 2 2 4 2 5 8 3" xfId="53026" xr:uid="{1C176BD9-F5DD-49D2-B6A7-919BA305F67A}"/>
    <cellStyle name="Comma 2 2 4 2 5 9" xfId="21491" xr:uid="{D939FF42-4BD0-4E49-97C4-069251E75E9F}"/>
    <cellStyle name="Comma 2 2 4 2 6" xfId="400" xr:uid="{5104DCA8-2728-44CB-8B5E-BBAD11924A05}"/>
    <cellStyle name="Comma 2 2 4 2 6 2" xfId="401" xr:uid="{356FA0BF-1E77-4722-815B-FCFE98DAEBA3}"/>
    <cellStyle name="Comma 2 2 4 2 6 2 2" xfId="3079" xr:uid="{9D1DAE6B-A0FF-41FE-B5BC-A8C70048BB61}"/>
    <cellStyle name="Comma 2 2 4 2 6 2 2 2" xfId="13613" xr:uid="{FE390066-184D-4EAF-8DE6-16D7E0DD386D}"/>
    <cellStyle name="Comma 2 2 4 2 6 2 2 2 2" xfId="34635" xr:uid="{45FBFE9E-9351-4071-ADE0-22253BF35B4F}"/>
    <cellStyle name="Comma 2 2 4 2 6 2 2 2 3" xfId="55659" xr:uid="{00D1E575-692C-4EE5-AA2F-6CB375FE2F6F}"/>
    <cellStyle name="Comma 2 2 4 2 6 2 2 3" xfId="24125" xr:uid="{1DFA3E96-9546-4C20-97B5-3050C4438E72}"/>
    <cellStyle name="Comma 2 2 4 2 6 2 2 4" xfId="45149" xr:uid="{C2B620A3-D434-4E77-819E-9E36B687E154}"/>
    <cellStyle name="Comma 2 2 4 2 6 2 3" xfId="5707" xr:uid="{ED73F238-194D-41E7-BDEF-F273FA747B9D}"/>
    <cellStyle name="Comma 2 2 4 2 6 2 3 2" xfId="16241" xr:uid="{68E431F1-70AF-48A7-9299-629C82412215}"/>
    <cellStyle name="Comma 2 2 4 2 6 2 3 2 2" xfId="37263" xr:uid="{FAB579D8-44A8-4077-BB31-35250DCADBC3}"/>
    <cellStyle name="Comma 2 2 4 2 6 2 3 2 3" xfId="58287" xr:uid="{28C9BF3A-9BED-464A-9412-E464D2B48CB5}"/>
    <cellStyle name="Comma 2 2 4 2 6 2 3 3" xfId="26753" xr:uid="{36D44524-618A-44A9-BCA8-F99B920541A9}"/>
    <cellStyle name="Comma 2 2 4 2 6 2 3 4" xfId="47777" xr:uid="{57D73314-1315-4DEC-B2EC-B47AC6D92D08}"/>
    <cellStyle name="Comma 2 2 4 2 6 2 4" xfId="8334" xr:uid="{FDC5F519-FEEC-4A57-BFD1-FD4328C71276}"/>
    <cellStyle name="Comma 2 2 4 2 6 2 4 2" xfId="18868" xr:uid="{FCEF3110-B08E-4A5A-9E24-D0372C26F921}"/>
    <cellStyle name="Comma 2 2 4 2 6 2 4 2 2" xfId="39890" xr:uid="{6AC1C479-D2F3-4BB1-8634-7B0F4452AA06}"/>
    <cellStyle name="Comma 2 2 4 2 6 2 4 2 3" xfId="60914" xr:uid="{2C861D2F-73EE-433C-878F-FEABAD5112D6}"/>
    <cellStyle name="Comma 2 2 4 2 6 2 4 3" xfId="29380" xr:uid="{71C5AA34-138D-4A06-B116-592FA2749A48}"/>
    <cellStyle name="Comma 2 2 4 2 6 2 4 4" xfId="50404" xr:uid="{960B0A37-2726-419B-8F40-222566E74264}"/>
    <cellStyle name="Comma 2 2 4 2 6 2 5" xfId="10986" xr:uid="{0231556C-F5D6-48B7-B7BA-A74F984DF32A}"/>
    <cellStyle name="Comma 2 2 4 2 6 2 5 2" xfId="32008" xr:uid="{AE08C62F-4A7D-4D2B-895E-DD79FB89CE0F}"/>
    <cellStyle name="Comma 2 2 4 2 6 2 5 3" xfId="53032" xr:uid="{5092BDC7-1203-4C8A-A251-442AF7361761}"/>
    <cellStyle name="Comma 2 2 4 2 6 2 6" xfId="21497" xr:uid="{E6557CEC-73B2-46ED-A449-1AED8FBADFEE}"/>
    <cellStyle name="Comma 2 2 4 2 6 2 7" xfId="42522" xr:uid="{A009C32E-F933-43C5-BCB4-F36EFAE7D615}"/>
    <cellStyle name="Comma 2 2 4 2 6 3" xfId="402" xr:uid="{F1845653-3188-44A2-A921-3C850C15F8B7}"/>
    <cellStyle name="Comma 2 2 4 2 6 3 2" xfId="3080" xr:uid="{03C7B89A-BB5E-4B7D-925C-10F3A26A675D}"/>
    <cellStyle name="Comma 2 2 4 2 6 3 2 2" xfId="13614" xr:uid="{48F2BDC9-E74C-4496-A663-D66E9D6F49FE}"/>
    <cellStyle name="Comma 2 2 4 2 6 3 2 2 2" xfId="34636" xr:uid="{0AF98736-7332-497F-BCB2-0A50A491C91E}"/>
    <cellStyle name="Comma 2 2 4 2 6 3 2 2 3" xfId="55660" xr:uid="{C5A0E641-B98F-4F8B-AF8F-4714DE0B755C}"/>
    <cellStyle name="Comma 2 2 4 2 6 3 2 3" xfId="24126" xr:uid="{5DDEF2B3-5D9F-4F33-A411-8EA822233730}"/>
    <cellStyle name="Comma 2 2 4 2 6 3 2 4" xfId="45150" xr:uid="{F48D57E3-0400-4AAD-BAAA-85C79A0A4A36}"/>
    <cellStyle name="Comma 2 2 4 2 6 3 3" xfId="5708" xr:uid="{6F59D1FB-4F96-417B-92E2-EC048F9B48D6}"/>
    <cellStyle name="Comma 2 2 4 2 6 3 3 2" xfId="16242" xr:uid="{6F23AFC2-8AB3-42DF-987F-FF6F2E5BD81D}"/>
    <cellStyle name="Comma 2 2 4 2 6 3 3 2 2" xfId="37264" xr:uid="{8F4E7AF4-98E5-460B-BEF9-25B437C5C2EF}"/>
    <cellStyle name="Comma 2 2 4 2 6 3 3 2 3" xfId="58288" xr:uid="{22530892-A5B3-494E-8D20-71FC35A8DCDA}"/>
    <cellStyle name="Comma 2 2 4 2 6 3 3 3" xfId="26754" xr:uid="{57FB2642-5370-45F8-9773-D8421963C192}"/>
    <cellStyle name="Comma 2 2 4 2 6 3 3 4" xfId="47778" xr:uid="{D532AFC1-F2AB-452B-B73F-68D0AF616ED8}"/>
    <cellStyle name="Comma 2 2 4 2 6 3 4" xfId="8335" xr:uid="{B9358E6C-2953-42E3-8038-A70FF32BE9AA}"/>
    <cellStyle name="Comma 2 2 4 2 6 3 4 2" xfId="18869" xr:uid="{D6E3FF68-9E63-4B5E-90FA-385E6F80A892}"/>
    <cellStyle name="Comma 2 2 4 2 6 3 4 2 2" xfId="39891" xr:uid="{9423A15A-83C8-4313-A3EF-A8E384983497}"/>
    <cellStyle name="Comma 2 2 4 2 6 3 4 2 3" xfId="60915" xr:uid="{152E59E4-CB2C-48C1-BDB4-C28CE64BF61C}"/>
    <cellStyle name="Comma 2 2 4 2 6 3 4 3" xfId="29381" xr:uid="{CFFF5F62-8C17-4D6D-8769-CD579F13D7DF}"/>
    <cellStyle name="Comma 2 2 4 2 6 3 4 4" xfId="50405" xr:uid="{2CD25364-C478-4E22-8EA6-471B3DDD46E7}"/>
    <cellStyle name="Comma 2 2 4 2 6 3 5" xfId="10987" xr:uid="{0A5A5134-38E8-457A-9016-F3F3463ED908}"/>
    <cellStyle name="Comma 2 2 4 2 6 3 5 2" xfId="32009" xr:uid="{77CD262D-EF4E-4D38-8603-8FC09069DB7B}"/>
    <cellStyle name="Comma 2 2 4 2 6 3 5 3" xfId="53033" xr:uid="{9782A3E7-7B90-4F49-8064-3AEE3C6258B1}"/>
    <cellStyle name="Comma 2 2 4 2 6 3 6" xfId="21498" xr:uid="{76697468-2683-4108-B998-6E850F67D44C}"/>
    <cellStyle name="Comma 2 2 4 2 6 3 7" xfId="42523" xr:uid="{2F50CD98-D99A-4765-948A-6FB670B9B969}"/>
    <cellStyle name="Comma 2 2 4 2 6 4" xfId="3078" xr:uid="{F6D5834D-4A45-4B09-A5DC-DD0B440137BA}"/>
    <cellStyle name="Comma 2 2 4 2 6 4 2" xfId="13612" xr:uid="{507D9878-691B-428E-BB52-83EB3234554C}"/>
    <cellStyle name="Comma 2 2 4 2 6 4 2 2" xfId="34634" xr:uid="{E41F5555-F039-4527-BB75-62E4169B5F74}"/>
    <cellStyle name="Comma 2 2 4 2 6 4 2 3" xfId="55658" xr:uid="{F7A44DDF-CF85-4003-B706-D571CFDEC3A2}"/>
    <cellStyle name="Comma 2 2 4 2 6 4 3" xfId="24124" xr:uid="{EE267ED0-7760-41B8-B036-9E8F4989033B}"/>
    <cellStyle name="Comma 2 2 4 2 6 4 4" xfId="45148" xr:uid="{8738E704-59DD-4DCA-8554-B5A37E806AE0}"/>
    <cellStyle name="Comma 2 2 4 2 6 5" xfId="5706" xr:uid="{253D77BB-85C8-419B-8993-F2EE171939D7}"/>
    <cellStyle name="Comma 2 2 4 2 6 5 2" xfId="16240" xr:uid="{E5547EE7-C9C1-41A5-848D-08162A7DE151}"/>
    <cellStyle name="Comma 2 2 4 2 6 5 2 2" xfId="37262" xr:uid="{3D474D33-DAC7-40BE-A477-B50A5C36A116}"/>
    <cellStyle name="Comma 2 2 4 2 6 5 2 3" xfId="58286" xr:uid="{F9F665B4-7458-4CAE-B26E-1E765AF806F6}"/>
    <cellStyle name="Comma 2 2 4 2 6 5 3" xfId="26752" xr:uid="{C3C7FA5E-E13C-490E-820C-9641A893DB61}"/>
    <cellStyle name="Comma 2 2 4 2 6 5 4" xfId="47776" xr:uid="{8D68C40B-A1F9-46B1-AABA-46862267586D}"/>
    <cellStyle name="Comma 2 2 4 2 6 6" xfId="8333" xr:uid="{4445DF7C-F80B-4545-8B29-A58EE4703106}"/>
    <cellStyle name="Comma 2 2 4 2 6 6 2" xfId="18867" xr:uid="{6377FCEC-FA74-4A72-ACDD-E219035789B2}"/>
    <cellStyle name="Comma 2 2 4 2 6 6 2 2" xfId="39889" xr:uid="{7B084AD1-92AE-4C4A-B4A4-7AB38BDA1781}"/>
    <cellStyle name="Comma 2 2 4 2 6 6 2 3" xfId="60913" xr:uid="{BF26B624-BF8E-4E16-A87D-059750B8BA00}"/>
    <cellStyle name="Comma 2 2 4 2 6 6 3" xfId="29379" xr:uid="{77CAF684-CDF1-4481-BAE7-757E695E3723}"/>
    <cellStyle name="Comma 2 2 4 2 6 6 4" xfId="50403" xr:uid="{39CC3C98-9567-4DF2-ABB4-EB832A3FCD72}"/>
    <cellStyle name="Comma 2 2 4 2 6 7" xfId="10985" xr:uid="{CA2562BC-E5BF-45B5-B762-195D32967EAF}"/>
    <cellStyle name="Comma 2 2 4 2 6 7 2" xfId="32007" xr:uid="{0FEFF06E-3411-47FC-8497-E14CDE6688F1}"/>
    <cellStyle name="Comma 2 2 4 2 6 7 3" xfId="53031" xr:uid="{9DB16DA2-1F13-40D2-A4DA-2FC39B2D8B62}"/>
    <cellStyle name="Comma 2 2 4 2 6 8" xfId="21496" xr:uid="{94D2B3E0-76F4-478E-9D08-CAA7AC621201}"/>
    <cellStyle name="Comma 2 2 4 2 6 9" xfId="42521" xr:uid="{F092E0D0-EA84-4629-93F0-4DB9EAD7CC0E}"/>
    <cellStyle name="Comma 2 2 4 2 7" xfId="403" xr:uid="{61D63CC0-8193-4257-B826-76AB7DE3A705}"/>
    <cellStyle name="Comma 2 2 4 2 7 2" xfId="404" xr:uid="{2A7407AE-8996-4FD9-8546-DC0B8A26556D}"/>
    <cellStyle name="Comma 2 2 4 2 7 2 2" xfId="3082" xr:uid="{FFCD1600-76FC-406A-B43A-1BFE6F09422E}"/>
    <cellStyle name="Comma 2 2 4 2 7 2 2 2" xfId="13616" xr:uid="{85017516-7998-4914-9925-BECF086F666E}"/>
    <cellStyle name="Comma 2 2 4 2 7 2 2 2 2" xfId="34638" xr:uid="{295041C4-E38C-4948-AD21-8DEB8262D95B}"/>
    <cellStyle name="Comma 2 2 4 2 7 2 2 2 3" xfId="55662" xr:uid="{FC4DFFAA-1D2B-4CD8-A579-3275F4A2DD23}"/>
    <cellStyle name="Comma 2 2 4 2 7 2 2 3" xfId="24128" xr:uid="{FB05D519-585B-4770-8011-E04C230D1C53}"/>
    <cellStyle name="Comma 2 2 4 2 7 2 2 4" xfId="45152" xr:uid="{7D777214-23FB-4879-93AD-BA55B67DD187}"/>
    <cellStyle name="Comma 2 2 4 2 7 2 3" xfId="5710" xr:uid="{A2B0BF5B-AB21-4F9E-9972-EAC7D107C3C4}"/>
    <cellStyle name="Comma 2 2 4 2 7 2 3 2" xfId="16244" xr:uid="{66F39929-BDEB-46FD-8240-460BF7371994}"/>
    <cellStyle name="Comma 2 2 4 2 7 2 3 2 2" xfId="37266" xr:uid="{0EB6DDC5-CDAA-457B-9327-7559674894EE}"/>
    <cellStyle name="Comma 2 2 4 2 7 2 3 2 3" xfId="58290" xr:uid="{CE354D6A-DCE6-4CA0-BCA2-FC4EC431A8F5}"/>
    <cellStyle name="Comma 2 2 4 2 7 2 3 3" xfId="26756" xr:uid="{443535AC-A30F-421A-AAC4-E18FAC362381}"/>
    <cellStyle name="Comma 2 2 4 2 7 2 3 4" xfId="47780" xr:uid="{0D7E09FC-EC12-429C-A951-B9E17907E57A}"/>
    <cellStyle name="Comma 2 2 4 2 7 2 4" xfId="8337" xr:uid="{7A7BF1A9-0846-45A2-A34C-1A97D4AADBCA}"/>
    <cellStyle name="Comma 2 2 4 2 7 2 4 2" xfId="18871" xr:uid="{6BAD106F-2BF3-47C8-A107-6F2CFE0C3542}"/>
    <cellStyle name="Comma 2 2 4 2 7 2 4 2 2" xfId="39893" xr:uid="{1C7DD806-BBAC-4798-95F1-0413D3423E58}"/>
    <cellStyle name="Comma 2 2 4 2 7 2 4 2 3" xfId="60917" xr:uid="{3BFDAEDC-47A4-41C5-B80A-B06F1811E9DA}"/>
    <cellStyle name="Comma 2 2 4 2 7 2 4 3" xfId="29383" xr:uid="{268CC2D8-0FBE-4312-AD91-0282212ABEC2}"/>
    <cellStyle name="Comma 2 2 4 2 7 2 4 4" xfId="50407" xr:uid="{E18EBBFB-0F56-4D91-B6E1-F78628E30F21}"/>
    <cellStyle name="Comma 2 2 4 2 7 2 5" xfId="10989" xr:uid="{215D55DD-E004-497A-BBFE-8FF47D87C49C}"/>
    <cellStyle name="Comma 2 2 4 2 7 2 5 2" xfId="32011" xr:uid="{D0F37A47-43DD-4A86-A616-6F7E13C0AFB0}"/>
    <cellStyle name="Comma 2 2 4 2 7 2 5 3" xfId="53035" xr:uid="{B77DCC69-221D-4906-BBA6-E9F4B666F785}"/>
    <cellStyle name="Comma 2 2 4 2 7 2 6" xfId="21500" xr:uid="{60745C0F-22FF-4DAD-BD4D-842AE8078BFF}"/>
    <cellStyle name="Comma 2 2 4 2 7 2 7" xfId="42525" xr:uid="{2324425C-8019-495D-B146-EBC3CE3303B5}"/>
    <cellStyle name="Comma 2 2 4 2 7 3" xfId="3081" xr:uid="{A924562F-679B-491A-ABAB-CCF689291A34}"/>
    <cellStyle name="Comma 2 2 4 2 7 3 2" xfId="13615" xr:uid="{D22B47D3-2780-4312-A682-9CFD69C054D4}"/>
    <cellStyle name="Comma 2 2 4 2 7 3 2 2" xfId="34637" xr:uid="{7C6F2FAC-FE4D-4EB8-A71B-2912D382002F}"/>
    <cellStyle name="Comma 2 2 4 2 7 3 2 3" xfId="55661" xr:uid="{8C1BF698-38B6-499E-B5A2-AD4BDC49CDAD}"/>
    <cellStyle name="Comma 2 2 4 2 7 3 3" xfId="24127" xr:uid="{EE79363E-90D8-4B4A-94F1-B5A763B5B496}"/>
    <cellStyle name="Comma 2 2 4 2 7 3 4" xfId="45151" xr:uid="{F2E391EC-0FE8-4233-9F7C-3602B3A5CB0B}"/>
    <cellStyle name="Comma 2 2 4 2 7 4" xfId="5709" xr:uid="{E3ADF1A6-C80B-4A3D-8215-9123C198A0CD}"/>
    <cellStyle name="Comma 2 2 4 2 7 4 2" xfId="16243" xr:uid="{4F14D63D-7E8D-48AD-A101-A0CBDE34EA31}"/>
    <cellStyle name="Comma 2 2 4 2 7 4 2 2" xfId="37265" xr:uid="{27A3A53E-F0D7-43D8-AA08-1D2FC6B154D5}"/>
    <cellStyle name="Comma 2 2 4 2 7 4 2 3" xfId="58289" xr:uid="{262B42A7-0410-462E-A730-9CF43BAC6BD4}"/>
    <cellStyle name="Comma 2 2 4 2 7 4 3" xfId="26755" xr:uid="{21296952-EEFF-4C8E-BBE1-6781BD342FA3}"/>
    <cellStyle name="Comma 2 2 4 2 7 4 4" xfId="47779" xr:uid="{D2162BCE-3717-405F-A3AB-14BF8E25CBA5}"/>
    <cellStyle name="Comma 2 2 4 2 7 5" xfId="8336" xr:uid="{280F2284-6A05-430F-AA25-5DB0A3085604}"/>
    <cellStyle name="Comma 2 2 4 2 7 5 2" xfId="18870" xr:uid="{9B4E82FA-F76E-4AE4-9C3A-617176A8CC77}"/>
    <cellStyle name="Comma 2 2 4 2 7 5 2 2" xfId="39892" xr:uid="{42975E3B-1E37-451A-86B1-85C8D5D88E85}"/>
    <cellStyle name="Comma 2 2 4 2 7 5 2 3" xfId="60916" xr:uid="{B49B9D15-E02B-43EB-8A2C-DFC341D3AD0F}"/>
    <cellStyle name="Comma 2 2 4 2 7 5 3" xfId="29382" xr:uid="{3770886A-FBF5-4A2A-B072-88CDEA609E86}"/>
    <cellStyle name="Comma 2 2 4 2 7 5 4" xfId="50406" xr:uid="{4D6F67D1-B78C-4436-BCDE-A06C7D053C9A}"/>
    <cellStyle name="Comma 2 2 4 2 7 6" xfId="10988" xr:uid="{A47004F1-9BB8-4096-A2EB-EF35E8B68E8C}"/>
    <cellStyle name="Comma 2 2 4 2 7 6 2" xfId="32010" xr:uid="{5EFB57AD-4CE7-46E5-AD4A-5F5B4F1E2682}"/>
    <cellStyle name="Comma 2 2 4 2 7 6 3" xfId="53034" xr:uid="{AC802D21-A16A-4062-BF36-DE5F583C39FA}"/>
    <cellStyle name="Comma 2 2 4 2 7 7" xfId="21499" xr:uid="{DE83DCF0-F10E-4B3B-8F74-3F3847F65E45}"/>
    <cellStyle name="Comma 2 2 4 2 7 8" xfId="42524" xr:uid="{DDA50F2B-9220-4448-9834-57233536CE45}"/>
    <cellStyle name="Comma 2 2 4 2 8" xfId="405" xr:uid="{5C9C45E0-34D0-4368-9F4E-994EAC7B0114}"/>
    <cellStyle name="Comma 2 2 4 2 8 2" xfId="3083" xr:uid="{4391051B-DFB2-44C4-A144-75CF60650365}"/>
    <cellStyle name="Comma 2 2 4 2 8 2 2" xfId="13617" xr:uid="{01A9588A-FE6C-4743-B6EC-4F2D602EDB9E}"/>
    <cellStyle name="Comma 2 2 4 2 8 2 2 2" xfId="34639" xr:uid="{7283DBAE-6345-4860-9E26-8637EB0AEE9B}"/>
    <cellStyle name="Comma 2 2 4 2 8 2 2 3" xfId="55663" xr:uid="{D54B6E4A-9F89-40BD-BECA-13FF160EAFAB}"/>
    <cellStyle name="Comma 2 2 4 2 8 2 3" xfId="24129" xr:uid="{ADE78EE1-70B9-4295-9FE6-EEBA171382A8}"/>
    <cellStyle name="Comma 2 2 4 2 8 2 4" xfId="45153" xr:uid="{992DF167-359E-415B-ADF2-7BC4D1F2F4B0}"/>
    <cellStyle name="Comma 2 2 4 2 8 3" xfId="5711" xr:uid="{698E9F08-1ABD-489F-A1EC-C4EFE6233308}"/>
    <cellStyle name="Comma 2 2 4 2 8 3 2" xfId="16245" xr:uid="{017F2AF4-9616-45D2-A8D8-174415DBFE2F}"/>
    <cellStyle name="Comma 2 2 4 2 8 3 2 2" xfId="37267" xr:uid="{2538CCE0-EBF4-4A3E-A762-C3CD6B5356FB}"/>
    <cellStyle name="Comma 2 2 4 2 8 3 2 3" xfId="58291" xr:uid="{34BB149C-725A-4AA1-B870-3331DBC260F0}"/>
    <cellStyle name="Comma 2 2 4 2 8 3 3" xfId="26757" xr:uid="{71E7AF14-DEE4-4F22-B606-906BD69328B5}"/>
    <cellStyle name="Comma 2 2 4 2 8 3 4" xfId="47781" xr:uid="{639DAEC1-0E5A-4346-9484-526EB2023BE0}"/>
    <cellStyle name="Comma 2 2 4 2 8 4" xfId="8338" xr:uid="{ACBAABDD-FB6D-433C-B98A-61F8D348890F}"/>
    <cellStyle name="Comma 2 2 4 2 8 4 2" xfId="18872" xr:uid="{7E055B13-41C0-40BB-A5E5-223A4A1D9380}"/>
    <cellStyle name="Comma 2 2 4 2 8 4 2 2" xfId="39894" xr:uid="{6642D221-E8B7-444C-AAC5-A948860BB64E}"/>
    <cellStyle name="Comma 2 2 4 2 8 4 2 3" xfId="60918" xr:uid="{9F6AB8D5-E2B4-4DE3-A2A4-C41A14AC0C46}"/>
    <cellStyle name="Comma 2 2 4 2 8 4 3" xfId="29384" xr:uid="{7F8A074E-41B6-41DD-BDA5-50489C0C5FD5}"/>
    <cellStyle name="Comma 2 2 4 2 8 4 4" xfId="50408" xr:uid="{8CE3E8CF-9E54-43B6-A4D0-B768DE2C424F}"/>
    <cellStyle name="Comma 2 2 4 2 8 5" xfId="10990" xr:uid="{2DED52F9-660B-4D1B-9F9E-778766D2A809}"/>
    <cellStyle name="Comma 2 2 4 2 8 5 2" xfId="32012" xr:uid="{F71BE581-C50D-460F-814C-3BCB45FE9B6E}"/>
    <cellStyle name="Comma 2 2 4 2 8 5 3" xfId="53036" xr:uid="{E9765088-D256-46DC-9A40-D9426605CAD8}"/>
    <cellStyle name="Comma 2 2 4 2 8 6" xfId="21501" xr:uid="{B5FE9D72-1CAA-463F-BA00-81D74D9D321A}"/>
    <cellStyle name="Comma 2 2 4 2 8 7" xfId="42526" xr:uid="{4802E1BB-0E92-4D96-99C1-C54FA46D6E20}"/>
    <cellStyle name="Comma 2 2 4 2 9" xfId="406" xr:uid="{A356C8C8-927B-4ECF-BE8A-1D1BE69E9056}"/>
    <cellStyle name="Comma 2 2 4 2 9 2" xfId="3084" xr:uid="{7D5F074D-C1C6-4943-B1EF-0A28229414AB}"/>
    <cellStyle name="Comma 2 2 4 2 9 2 2" xfId="13618" xr:uid="{E67CE1BF-16A0-4B2E-B610-5ED7315AFF21}"/>
    <cellStyle name="Comma 2 2 4 2 9 2 2 2" xfId="34640" xr:uid="{B3ED318F-1C91-438F-A76C-AB986AA67248}"/>
    <cellStyle name="Comma 2 2 4 2 9 2 2 3" xfId="55664" xr:uid="{384249E7-FA75-4787-9014-CA83C01C15A9}"/>
    <cellStyle name="Comma 2 2 4 2 9 2 3" xfId="24130" xr:uid="{53F4D6F8-CF13-40AA-90DB-D10BC3261AD3}"/>
    <cellStyle name="Comma 2 2 4 2 9 2 4" xfId="45154" xr:uid="{841E4FD2-B07F-4FFC-A455-0795D1E4B916}"/>
    <cellStyle name="Comma 2 2 4 2 9 3" xfId="5712" xr:uid="{D2667D58-B970-480B-881D-2945BE3D263A}"/>
    <cellStyle name="Comma 2 2 4 2 9 3 2" xfId="16246" xr:uid="{920565A8-A922-4532-B963-280E52ACD5BD}"/>
    <cellStyle name="Comma 2 2 4 2 9 3 2 2" xfId="37268" xr:uid="{AFF3E0F6-5E50-4150-A0AC-6001200BE539}"/>
    <cellStyle name="Comma 2 2 4 2 9 3 2 3" xfId="58292" xr:uid="{EC58E271-6162-4835-95DA-E258EB7B7850}"/>
    <cellStyle name="Comma 2 2 4 2 9 3 3" xfId="26758" xr:uid="{6D00CA8B-6AC7-4E54-8659-1D64E050685A}"/>
    <cellStyle name="Comma 2 2 4 2 9 3 4" xfId="47782" xr:uid="{398B80FD-EAAD-46B6-9686-7AD4BE9665BF}"/>
    <cellStyle name="Comma 2 2 4 2 9 4" xfId="8339" xr:uid="{0B58A516-485B-4E63-896E-EDB3DC25F3FE}"/>
    <cellStyle name="Comma 2 2 4 2 9 4 2" xfId="18873" xr:uid="{269103AB-0F0F-4CA9-B628-2CAD55124DF9}"/>
    <cellStyle name="Comma 2 2 4 2 9 4 2 2" xfId="39895" xr:uid="{C60A16D2-D289-4B60-9037-E90F0563BBC2}"/>
    <cellStyle name="Comma 2 2 4 2 9 4 2 3" xfId="60919" xr:uid="{541B6856-5FE8-4CC8-8EF4-25F8A2287B9E}"/>
    <cellStyle name="Comma 2 2 4 2 9 4 3" xfId="29385" xr:uid="{69606ACE-9E73-4EAA-BDEA-288B77BFF903}"/>
    <cellStyle name="Comma 2 2 4 2 9 4 4" xfId="50409" xr:uid="{A5D683E5-586F-4F1F-9A4B-59D1C50AC848}"/>
    <cellStyle name="Comma 2 2 4 2 9 5" xfId="10991" xr:uid="{D0AD5512-7D0B-4836-A572-A9E63DF1E819}"/>
    <cellStyle name="Comma 2 2 4 2 9 5 2" xfId="32013" xr:uid="{3A08FCB0-6181-4B36-BDE1-C680D21BB328}"/>
    <cellStyle name="Comma 2 2 4 2 9 5 3" xfId="53037" xr:uid="{51C96966-D813-4BB5-A80D-0731824A2C72}"/>
    <cellStyle name="Comma 2 2 4 2 9 6" xfId="21502" xr:uid="{0C81F7F1-C2F5-4834-A7DA-C4BF035D13BD}"/>
    <cellStyle name="Comma 2 2 4 2 9 7" xfId="42527" xr:uid="{4B58E166-2B06-47DE-A795-1E72AB559108}"/>
    <cellStyle name="Comma 2 2 4 20" xfId="63373" xr:uid="{5120C038-06A0-43F1-96A7-83B76646362C}"/>
    <cellStyle name="Comma 2 2 4 3" xfId="177" xr:uid="{98567589-9C09-4405-ABEB-145DB08004AE}"/>
    <cellStyle name="Comma 2 2 4 3 10" xfId="10773" xr:uid="{F5DB6B4C-C7EC-4963-815D-9DA36578E597}"/>
    <cellStyle name="Comma 2 2 4 3 10 2" xfId="31795" xr:uid="{F6ADD407-6BEA-4636-AA2A-0EA7DE7C14A2}"/>
    <cellStyle name="Comma 2 2 4 3 10 3" xfId="52819" xr:uid="{DF2B673C-C67F-4B4A-8B3D-FB50D20D0EDC}"/>
    <cellStyle name="Comma 2 2 4 3 11" xfId="21284" xr:uid="{C0E461F6-0DFA-445F-AF6A-BD42987CD03A}"/>
    <cellStyle name="Comma 2 2 4 3 12" xfId="42309" xr:uid="{AA53634A-94C2-404A-8073-22B6CC06D042}"/>
    <cellStyle name="Comma 2 2 4 3 2" xfId="408" xr:uid="{C9638F55-EE58-4C70-BAFA-6B6D860CFEE8}"/>
    <cellStyle name="Comma 2 2 4 3 2 2" xfId="409" xr:uid="{1466495D-45BA-47A6-8378-BBDA96BDA02F}"/>
    <cellStyle name="Comma 2 2 4 3 2 2 2" xfId="3087" xr:uid="{4FFDCD29-FDD7-47C9-A287-9868D16163D2}"/>
    <cellStyle name="Comma 2 2 4 3 2 2 2 2" xfId="13621" xr:uid="{9FF62F6A-4A05-4201-B053-42E3A7AD9BD1}"/>
    <cellStyle name="Comma 2 2 4 3 2 2 2 2 2" xfId="34643" xr:uid="{10E123B9-292A-47D2-956C-9B6CED7E2197}"/>
    <cellStyle name="Comma 2 2 4 3 2 2 2 2 3" xfId="55667" xr:uid="{4EAF96BB-385C-433B-AB96-BCF519A8067C}"/>
    <cellStyle name="Comma 2 2 4 3 2 2 2 3" xfId="24133" xr:uid="{F28B0150-9D0C-4F07-8CD0-8AC3B3E0F0EC}"/>
    <cellStyle name="Comma 2 2 4 3 2 2 2 4" xfId="45157" xr:uid="{FF524211-1C03-4029-A7BC-C722C6FA85D4}"/>
    <cellStyle name="Comma 2 2 4 3 2 2 3" xfId="5715" xr:uid="{1B7B7661-B7EC-4CF1-8630-DCE9C7E919CC}"/>
    <cellStyle name="Comma 2 2 4 3 2 2 3 2" xfId="16249" xr:uid="{B8E439B8-A3BB-4EFE-A604-3B1EB8CEA260}"/>
    <cellStyle name="Comma 2 2 4 3 2 2 3 2 2" xfId="37271" xr:uid="{91C1E240-980D-440D-AF15-D0D64FF257C9}"/>
    <cellStyle name="Comma 2 2 4 3 2 2 3 2 3" xfId="58295" xr:uid="{AB50DD95-7903-4EA6-9E8A-AF47D3B0F2E7}"/>
    <cellStyle name="Comma 2 2 4 3 2 2 3 3" xfId="26761" xr:uid="{4C5AB746-9A61-4672-BCDE-E84EB2140261}"/>
    <cellStyle name="Comma 2 2 4 3 2 2 3 4" xfId="47785" xr:uid="{7B3721F2-EC2E-4AFF-9E3E-2955ACEF5456}"/>
    <cellStyle name="Comma 2 2 4 3 2 2 4" xfId="8342" xr:uid="{4B44D9D6-94C9-4E58-A570-2F3F6AD29DAE}"/>
    <cellStyle name="Comma 2 2 4 3 2 2 4 2" xfId="18876" xr:uid="{82A00155-77BB-419B-ADCB-DF543376EC79}"/>
    <cellStyle name="Comma 2 2 4 3 2 2 4 2 2" xfId="39898" xr:uid="{31685098-BAB5-45C9-B47F-CDB428D9F65B}"/>
    <cellStyle name="Comma 2 2 4 3 2 2 4 2 3" xfId="60922" xr:uid="{83616A82-5E19-4E21-ACCD-93BDB93740A0}"/>
    <cellStyle name="Comma 2 2 4 3 2 2 4 3" xfId="29388" xr:uid="{FBA33B69-21F4-4078-B6FC-764EB6B8969C}"/>
    <cellStyle name="Comma 2 2 4 3 2 2 4 4" xfId="50412" xr:uid="{576BB76F-F9D4-47DD-BA4E-F7067AC41181}"/>
    <cellStyle name="Comma 2 2 4 3 2 2 5" xfId="10994" xr:uid="{7BD3DFAA-6C2F-4AB4-9DB3-86BAC7674AA0}"/>
    <cellStyle name="Comma 2 2 4 3 2 2 5 2" xfId="32016" xr:uid="{995A6948-A77F-4C81-B9A8-89A0AA96A54C}"/>
    <cellStyle name="Comma 2 2 4 3 2 2 5 3" xfId="53040" xr:uid="{C13D5391-F569-4F7A-B21E-A515D0FEB66F}"/>
    <cellStyle name="Comma 2 2 4 3 2 2 6" xfId="21505" xr:uid="{303727B7-B6DD-4207-BC3B-EC4938D90819}"/>
    <cellStyle name="Comma 2 2 4 3 2 2 7" xfId="42530" xr:uid="{8E6C1E44-608A-4FD1-91BA-C4D78D4FA683}"/>
    <cellStyle name="Comma 2 2 4 3 2 3" xfId="3086" xr:uid="{531E680C-3B3E-4CD2-9AC3-B2DFCCB83CC8}"/>
    <cellStyle name="Comma 2 2 4 3 2 3 2" xfId="13620" xr:uid="{98A1F23C-3BE3-42C5-A23B-43A4CA4CEEFE}"/>
    <cellStyle name="Comma 2 2 4 3 2 3 2 2" xfId="34642" xr:uid="{BD9ACF45-81E5-4A12-BABD-B09CBA9C0B68}"/>
    <cellStyle name="Comma 2 2 4 3 2 3 2 3" xfId="55666" xr:uid="{6A465B12-BD1E-4B30-8635-61AAE9741586}"/>
    <cellStyle name="Comma 2 2 4 3 2 3 3" xfId="24132" xr:uid="{00AAFB59-1D9B-4A9E-B139-5AB45B20EF43}"/>
    <cellStyle name="Comma 2 2 4 3 2 3 4" xfId="45156" xr:uid="{A013EEE1-AED0-40FD-BD7C-E37A8A2BB8A7}"/>
    <cellStyle name="Comma 2 2 4 3 2 4" xfId="5714" xr:uid="{BD5D66D1-6187-4CDC-A47E-7FBBA7015247}"/>
    <cellStyle name="Comma 2 2 4 3 2 4 2" xfId="16248" xr:uid="{CEC792FA-D412-4BDA-BA7F-19E2EE8898C7}"/>
    <cellStyle name="Comma 2 2 4 3 2 4 2 2" xfId="37270" xr:uid="{F465DBC1-3E32-46FB-942B-9F7982D8465B}"/>
    <cellStyle name="Comma 2 2 4 3 2 4 2 3" xfId="58294" xr:uid="{E07F3C6A-0176-471E-ADFE-44A7D45CBE8F}"/>
    <cellStyle name="Comma 2 2 4 3 2 4 3" xfId="26760" xr:uid="{A1AB0701-E964-4B95-A813-1669B3DDBDAA}"/>
    <cellStyle name="Comma 2 2 4 3 2 4 4" xfId="47784" xr:uid="{E971E32E-3869-4F91-B8C6-36094A8DC90B}"/>
    <cellStyle name="Comma 2 2 4 3 2 5" xfId="8341" xr:uid="{0EAAF8B1-5C6D-4EFF-895B-118A2682C06A}"/>
    <cellStyle name="Comma 2 2 4 3 2 5 2" xfId="18875" xr:uid="{E888D484-9EB9-4C2E-B133-B89900E80684}"/>
    <cellStyle name="Comma 2 2 4 3 2 5 2 2" xfId="39897" xr:uid="{14F4E4C6-D282-4158-984C-0EAD9AE291D1}"/>
    <cellStyle name="Comma 2 2 4 3 2 5 2 3" xfId="60921" xr:uid="{45CB7A7C-2B52-489E-954A-2EBA15CD4ED4}"/>
    <cellStyle name="Comma 2 2 4 3 2 5 3" xfId="29387" xr:uid="{7F329BD7-AC35-4F71-A4BD-9E1F8CE5EF75}"/>
    <cellStyle name="Comma 2 2 4 3 2 5 4" xfId="50411" xr:uid="{233710DD-6782-401B-A3AE-9AFFD24942FE}"/>
    <cellStyle name="Comma 2 2 4 3 2 6" xfId="10993" xr:uid="{0CBF8015-FC03-41C6-B87D-44395A8C0686}"/>
    <cellStyle name="Comma 2 2 4 3 2 6 2" xfId="32015" xr:uid="{D3908B7C-28BD-47C7-9E9A-2473215251A7}"/>
    <cellStyle name="Comma 2 2 4 3 2 6 3" xfId="53039" xr:uid="{EDF17CE4-4C3C-40E8-95B7-45028BA3D9E4}"/>
    <cellStyle name="Comma 2 2 4 3 2 7" xfId="21504" xr:uid="{C8B8CC41-57F7-47B0-BBAC-FE833210C1AC}"/>
    <cellStyle name="Comma 2 2 4 3 2 8" xfId="42529" xr:uid="{930AC9B7-73E9-4E96-BD2D-E7D5F2EDA679}"/>
    <cellStyle name="Comma 2 2 4 3 3" xfId="410" xr:uid="{B8B0CE3B-3316-452F-8181-2FE563FFC08A}"/>
    <cellStyle name="Comma 2 2 4 3 3 2" xfId="3088" xr:uid="{500DF413-EF87-4741-897B-A81A14E48940}"/>
    <cellStyle name="Comma 2 2 4 3 3 2 2" xfId="13622" xr:uid="{F25712DB-E652-43F6-9C34-5CB36E8C7C24}"/>
    <cellStyle name="Comma 2 2 4 3 3 2 2 2" xfId="34644" xr:uid="{195FDF16-C059-44FF-A756-6D7F794D6A22}"/>
    <cellStyle name="Comma 2 2 4 3 3 2 2 3" xfId="55668" xr:uid="{4CE85561-BB9A-4425-AF1A-EF2595DCAC4D}"/>
    <cellStyle name="Comma 2 2 4 3 3 2 3" xfId="24134" xr:uid="{BF1C8F2E-ED27-4CA0-8C08-CD3D3CC0E0D3}"/>
    <cellStyle name="Comma 2 2 4 3 3 2 4" xfId="45158" xr:uid="{0789F877-0D00-4EB5-9C07-0D0682B0C6C1}"/>
    <cellStyle name="Comma 2 2 4 3 3 3" xfId="5716" xr:uid="{9C900502-D2E6-412B-A2B5-541EBE27F2AE}"/>
    <cellStyle name="Comma 2 2 4 3 3 3 2" xfId="16250" xr:uid="{26589B46-6217-496B-813C-DC27EC3694D9}"/>
    <cellStyle name="Comma 2 2 4 3 3 3 2 2" xfId="37272" xr:uid="{9A27D7C0-A1BE-4EB7-93B8-F0D8B1FF41C0}"/>
    <cellStyle name="Comma 2 2 4 3 3 3 2 3" xfId="58296" xr:uid="{A93998CA-EF5E-4266-B6BC-F359DA2750F4}"/>
    <cellStyle name="Comma 2 2 4 3 3 3 3" xfId="26762" xr:uid="{A7A8D570-9C94-40BC-8C37-62BA050C53A8}"/>
    <cellStyle name="Comma 2 2 4 3 3 3 4" xfId="47786" xr:uid="{2253EEC0-9219-4F09-A612-1AC4C048D36F}"/>
    <cellStyle name="Comma 2 2 4 3 3 4" xfId="8343" xr:uid="{9FB7857B-BBEE-444C-9B58-ED67DCFFC59D}"/>
    <cellStyle name="Comma 2 2 4 3 3 4 2" xfId="18877" xr:uid="{33F3B133-1133-44ED-A7C7-1365F465EFEA}"/>
    <cellStyle name="Comma 2 2 4 3 3 4 2 2" xfId="39899" xr:uid="{64B23587-1254-4CFE-BBEC-6D25610DD153}"/>
    <cellStyle name="Comma 2 2 4 3 3 4 2 3" xfId="60923" xr:uid="{E82F8BA7-995B-4C78-8C7A-69793CDE2A93}"/>
    <cellStyle name="Comma 2 2 4 3 3 4 3" xfId="29389" xr:uid="{1725401E-3FD6-4253-8690-523B55B3218E}"/>
    <cellStyle name="Comma 2 2 4 3 3 4 4" xfId="50413" xr:uid="{D1D4DC8B-1465-4DBB-9770-FCC216B747D5}"/>
    <cellStyle name="Comma 2 2 4 3 3 5" xfId="10995" xr:uid="{6D5455A4-93EA-425D-8809-05C89D9B00AA}"/>
    <cellStyle name="Comma 2 2 4 3 3 5 2" xfId="32017" xr:uid="{1822721C-45F0-4E37-948A-E71CFEF60F62}"/>
    <cellStyle name="Comma 2 2 4 3 3 5 3" xfId="53041" xr:uid="{39F8F996-1BA2-40B8-B3F4-F031719A4370}"/>
    <cellStyle name="Comma 2 2 4 3 3 6" xfId="21506" xr:uid="{A3A90823-FE93-414A-9485-832CE07D9305}"/>
    <cellStyle name="Comma 2 2 4 3 3 7" xfId="42531" xr:uid="{BCDDF856-BB2E-4E3B-8C4C-F2EC83A0CD1C}"/>
    <cellStyle name="Comma 2 2 4 3 4" xfId="411" xr:uid="{31301AB8-1C8A-4DA7-8B87-D9B8BD3604B0}"/>
    <cellStyle name="Comma 2 2 4 3 4 2" xfId="3089" xr:uid="{C4D9FED2-6569-43C8-BB0B-E7601E45504B}"/>
    <cellStyle name="Comma 2 2 4 3 4 2 2" xfId="13623" xr:uid="{10219157-CF93-44A2-86A6-DA14DA9B5C57}"/>
    <cellStyle name="Comma 2 2 4 3 4 2 2 2" xfId="34645" xr:uid="{0D6273DE-B3EC-471C-BF7F-4739FE618A48}"/>
    <cellStyle name="Comma 2 2 4 3 4 2 2 3" xfId="55669" xr:uid="{D098B2D1-3081-46E2-AB5D-3A7EFAB01238}"/>
    <cellStyle name="Comma 2 2 4 3 4 2 3" xfId="24135" xr:uid="{10AE2335-FA8A-43CB-8384-0F6199F7F039}"/>
    <cellStyle name="Comma 2 2 4 3 4 2 4" xfId="45159" xr:uid="{FCE72BE5-9B14-41DE-BF3E-7E4216F085F9}"/>
    <cellStyle name="Comma 2 2 4 3 4 3" xfId="5717" xr:uid="{68761BC2-BB99-4D51-AC85-617AB84C5F70}"/>
    <cellStyle name="Comma 2 2 4 3 4 3 2" xfId="16251" xr:uid="{18006C29-EA41-400C-9382-5BC8883F9E3C}"/>
    <cellStyle name="Comma 2 2 4 3 4 3 2 2" xfId="37273" xr:uid="{D5BC697E-034C-4DBF-A33F-DC66B216CFCF}"/>
    <cellStyle name="Comma 2 2 4 3 4 3 2 3" xfId="58297" xr:uid="{C5DF2D9A-3DBE-4773-8F77-EC1AC1E3E306}"/>
    <cellStyle name="Comma 2 2 4 3 4 3 3" xfId="26763" xr:uid="{D0B40706-BCEE-4E22-B859-DE7CCC555375}"/>
    <cellStyle name="Comma 2 2 4 3 4 3 4" xfId="47787" xr:uid="{54D03066-0B7D-4312-BE68-BAF9F0EBAFA3}"/>
    <cellStyle name="Comma 2 2 4 3 4 4" xfId="8344" xr:uid="{58797290-39B1-4390-80AF-3532AEC00395}"/>
    <cellStyle name="Comma 2 2 4 3 4 4 2" xfId="18878" xr:uid="{362285D1-8224-44C8-80F4-2CD6464E5543}"/>
    <cellStyle name="Comma 2 2 4 3 4 4 2 2" xfId="39900" xr:uid="{ABB9DF95-1023-440E-BF86-94189B773536}"/>
    <cellStyle name="Comma 2 2 4 3 4 4 2 3" xfId="60924" xr:uid="{36F73D92-9FDC-4A3E-92DB-11E9C9B10E70}"/>
    <cellStyle name="Comma 2 2 4 3 4 4 3" xfId="29390" xr:uid="{2DC7C78E-60BF-474D-91AA-B3A2C01C4810}"/>
    <cellStyle name="Comma 2 2 4 3 4 4 4" xfId="50414" xr:uid="{BAEEBAFF-6993-4E31-A01D-40EC3B0CBE18}"/>
    <cellStyle name="Comma 2 2 4 3 4 5" xfId="10996" xr:uid="{E9CC4F01-6695-42C4-AF6C-EC47FC616239}"/>
    <cellStyle name="Comma 2 2 4 3 4 5 2" xfId="32018" xr:uid="{AD0DD0D5-B6DE-4DD3-8DCA-159D44ECB7E5}"/>
    <cellStyle name="Comma 2 2 4 3 4 5 3" xfId="53042" xr:uid="{8E6770EB-029C-4157-BAD6-37FF38E567AE}"/>
    <cellStyle name="Comma 2 2 4 3 4 6" xfId="21507" xr:uid="{1213602C-2434-4903-B759-F1564E557A4F}"/>
    <cellStyle name="Comma 2 2 4 3 4 7" xfId="42532" xr:uid="{E8227BEE-A0C4-4D42-B98A-7B7C7CC8306B}"/>
    <cellStyle name="Comma 2 2 4 3 5" xfId="2753" xr:uid="{5B4F5E9D-57FC-4FFD-93D7-6D4FDE6FCDEF}"/>
    <cellStyle name="Comma 2 2 4 3 5 2" xfId="5385" xr:uid="{B73DD0D6-8F93-4A82-9484-AAAC3C506E3D}"/>
    <cellStyle name="Comma 2 2 4 3 5 2 2" xfId="15919" xr:uid="{9809BAD3-14ED-4757-AC93-6BC118CD31CB}"/>
    <cellStyle name="Comma 2 2 4 3 5 2 2 2" xfId="36941" xr:uid="{4851082A-0323-4624-BBEA-AF80BD879273}"/>
    <cellStyle name="Comma 2 2 4 3 5 2 2 3" xfId="57965" xr:uid="{B5650A65-2ADE-46BD-8632-B9AC92268763}"/>
    <cellStyle name="Comma 2 2 4 3 5 2 3" xfId="26431" xr:uid="{2055B5F0-9888-4420-B2C2-A0F88BD0EFEA}"/>
    <cellStyle name="Comma 2 2 4 3 5 2 4" xfId="47455" xr:uid="{FEC0AAB1-8B80-474D-8393-9257ACBC05BE}"/>
    <cellStyle name="Comma 2 2 4 3 5 3" xfId="8013" xr:uid="{81AF2FF9-DBB6-47E2-86F6-857FD08D3ADE}"/>
    <cellStyle name="Comma 2 2 4 3 5 3 2" xfId="18547" xr:uid="{D7786304-991E-425B-AB76-E8BC19963C21}"/>
    <cellStyle name="Comma 2 2 4 3 5 3 2 2" xfId="39569" xr:uid="{522AB2DA-24FA-4CFA-A82E-3FA8E3092E1C}"/>
    <cellStyle name="Comma 2 2 4 3 5 3 2 3" xfId="60593" xr:uid="{3A1BAB85-BE32-47A9-BF18-C3294DE76C45}"/>
    <cellStyle name="Comma 2 2 4 3 5 3 3" xfId="29059" xr:uid="{3506ED95-6AD9-4C00-88AB-4794F5997F79}"/>
    <cellStyle name="Comma 2 2 4 3 5 3 4" xfId="50083" xr:uid="{239BB1AB-51F1-437B-BB99-4C8206C5D85B}"/>
    <cellStyle name="Comma 2 2 4 3 5 4" xfId="10640" xr:uid="{E09185B8-6F43-4B6B-90CB-73153796AC01}"/>
    <cellStyle name="Comma 2 2 4 3 5 4 2" xfId="21174" xr:uid="{7111A28D-F446-4A13-9E72-83259146066E}"/>
    <cellStyle name="Comma 2 2 4 3 5 4 2 2" xfId="42196" xr:uid="{68CFD037-3360-4DBA-AFDF-C01D2EDAE796}"/>
    <cellStyle name="Comma 2 2 4 3 5 4 2 3" xfId="63220" xr:uid="{B5D5CD94-B16C-45EC-821D-187F51FBB11B}"/>
    <cellStyle name="Comma 2 2 4 3 5 4 3" xfId="31686" xr:uid="{A539EE50-35F4-4F87-8B67-43815E8DA8F3}"/>
    <cellStyle name="Comma 2 2 4 3 5 4 4" xfId="52710" xr:uid="{6C919EFA-3DB9-402B-B992-DAA673F351E0}"/>
    <cellStyle name="Comma 2 2 4 3 5 5" xfId="13292" xr:uid="{1B38A481-8165-4057-B399-51464F2A4FDB}"/>
    <cellStyle name="Comma 2 2 4 3 5 5 2" xfId="34314" xr:uid="{E2006250-E39F-4EFC-849A-1EE77CC1C647}"/>
    <cellStyle name="Comma 2 2 4 3 5 5 3" xfId="55338" xr:uid="{877D971E-F8C0-4ED7-9CCF-1EDA3272EFB4}"/>
    <cellStyle name="Comma 2 2 4 3 5 6" xfId="23803" xr:uid="{036957A9-8324-41B1-A453-E7E1D6BC9C35}"/>
    <cellStyle name="Comma 2 2 4 3 5 7" xfId="44828" xr:uid="{45CFB893-7831-4EDE-8E83-A20C06C45D4B}"/>
    <cellStyle name="Comma 2 2 4 3 6" xfId="407" xr:uid="{24517B2E-4713-405E-9794-34A8AB2811E6}"/>
    <cellStyle name="Comma 2 2 4 3 6 2" xfId="3085" xr:uid="{78F8D47A-60D1-47C5-9DA9-E8BCF919EDB1}"/>
    <cellStyle name="Comma 2 2 4 3 6 2 2" xfId="13619" xr:uid="{110F1198-7E9C-4232-B084-64090D1E75DF}"/>
    <cellStyle name="Comma 2 2 4 3 6 2 2 2" xfId="34641" xr:uid="{C21381F2-444E-4DAC-8310-68F2AC9081DD}"/>
    <cellStyle name="Comma 2 2 4 3 6 2 2 3" xfId="55665" xr:uid="{10BCF981-6879-4C22-92E8-56053EC1A735}"/>
    <cellStyle name="Comma 2 2 4 3 6 2 3" xfId="24131" xr:uid="{317234E8-3A98-46CB-81E2-26532582A53C}"/>
    <cellStyle name="Comma 2 2 4 3 6 2 4" xfId="45155" xr:uid="{F0C2917C-2234-4469-BE42-51BC527EE553}"/>
    <cellStyle name="Comma 2 2 4 3 6 3" xfId="5713" xr:uid="{EEC7E044-A70C-48EB-ABB0-FD2DC47BFEA8}"/>
    <cellStyle name="Comma 2 2 4 3 6 3 2" xfId="16247" xr:uid="{20E5FB5B-6D73-4EF9-A999-02A608B77DE5}"/>
    <cellStyle name="Comma 2 2 4 3 6 3 2 2" xfId="37269" xr:uid="{41649488-85A4-4D14-AFC3-354C45B85C84}"/>
    <cellStyle name="Comma 2 2 4 3 6 3 2 3" xfId="58293" xr:uid="{E76EFC15-5D03-438C-80D7-032C17723177}"/>
    <cellStyle name="Comma 2 2 4 3 6 3 3" xfId="26759" xr:uid="{6B1D6A74-F64D-41C5-9591-581175F0ADE0}"/>
    <cellStyle name="Comma 2 2 4 3 6 3 4" xfId="47783" xr:uid="{2C5556DC-CE29-4AAD-8723-20BF4046DB17}"/>
    <cellStyle name="Comma 2 2 4 3 6 4" xfId="8340" xr:uid="{040FE3A9-98EA-4D72-B47A-7626009B6961}"/>
    <cellStyle name="Comma 2 2 4 3 6 4 2" xfId="18874" xr:uid="{C597BFE0-A1DE-48CA-8758-BAF590301463}"/>
    <cellStyle name="Comma 2 2 4 3 6 4 2 2" xfId="39896" xr:uid="{5F08A0BB-E115-471C-8ABF-9AC5DC15F8B0}"/>
    <cellStyle name="Comma 2 2 4 3 6 4 2 3" xfId="60920" xr:uid="{E8802B15-E48B-43E2-8C23-E49BB61EDDA8}"/>
    <cellStyle name="Comma 2 2 4 3 6 4 3" xfId="29386" xr:uid="{4901C31D-85BD-4DAD-A163-422BB390D05C}"/>
    <cellStyle name="Comma 2 2 4 3 6 4 4" xfId="50410" xr:uid="{E385ACB0-37D7-4A20-8605-B930EE89D49B}"/>
    <cellStyle name="Comma 2 2 4 3 6 5" xfId="10992" xr:uid="{82AA5F4E-9914-44C9-B37F-CBE585BA66C9}"/>
    <cellStyle name="Comma 2 2 4 3 6 5 2" xfId="32014" xr:uid="{CF5BF065-8ADE-48C9-B9E5-FD81E2724387}"/>
    <cellStyle name="Comma 2 2 4 3 6 5 3" xfId="53038" xr:uid="{5C2F9CFF-7B57-4232-B683-053160DEEBBA}"/>
    <cellStyle name="Comma 2 2 4 3 6 6" xfId="21503" xr:uid="{E1BDD9F3-2361-4221-B156-10DAB34CAF98}"/>
    <cellStyle name="Comma 2 2 4 3 6 7" xfId="42528" xr:uid="{A579A571-87B1-4143-B9BD-B050578FA8DD}"/>
    <cellStyle name="Comma 2 2 4 3 7" xfId="2866" xr:uid="{08225C5A-E94C-477A-913D-B4521B6B003D}"/>
    <cellStyle name="Comma 2 2 4 3 7 2" xfId="13400" xr:uid="{CFBCB12B-128D-4F1E-BAE4-E6F0257CFBD4}"/>
    <cellStyle name="Comma 2 2 4 3 7 2 2" xfId="34422" xr:uid="{731A0B75-10FC-457A-89FB-3A9B4951360D}"/>
    <cellStyle name="Comma 2 2 4 3 7 2 3" xfId="55446" xr:uid="{04ABB54B-A735-49FC-BE66-A4D30FDFA749}"/>
    <cellStyle name="Comma 2 2 4 3 7 3" xfId="23912" xr:uid="{E9ABE5F1-630E-49B2-A211-2AE7F46E6C22}"/>
    <cellStyle name="Comma 2 2 4 3 7 4" xfId="44936" xr:uid="{4ACD6784-2E3B-4869-BDD7-E38EE71ECBB3}"/>
    <cellStyle name="Comma 2 2 4 3 8" xfId="5494" xr:uid="{B357D77A-3515-485C-9D86-98B064605192}"/>
    <cellStyle name="Comma 2 2 4 3 8 2" xfId="16028" xr:uid="{FF60835B-6341-4825-9C7D-F70B88D00F78}"/>
    <cellStyle name="Comma 2 2 4 3 8 2 2" xfId="37050" xr:uid="{82728267-8C8B-4E67-A6BF-0D8BCFDB77BF}"/>
    <cellStyle name="Comma 2 2 4 3 8 2 3" xfId="58074" xr:uid="{C19CA9BA-CBC4-49B9-9E2E-3FBD0EFECFB5}"/>
    <cellStyle name="Comma 2 2 4 3 8 3" xfId="26540" xr:uid="{F15DC232-59F2-4B5C-84FC-E13194366CC1}"/>
    <cellStyle name="Comma 2 2 4 3 8 4" xfId="47564" xr:uid="{3210AB4D-9F51-477F-8DF2-ACC3D408551B}"/>
    <cellStyle name="Comma 2 2 4 3 9" xfId="8121" xr:uid="{64093F20-EAB2-4152-BB61-D4C8F8A288FC}"/>
    <cellStyle name="Comma 2 2 4 3 9 2" xfId="18655" xr:uid="{DE0B0A98-6D2F-44E0-BF59-E00120F7FBCE}"/>
    <cellStyle name="Comma 2 2 4 3 9 2 2" xfId="39677" xr:uid="{0BB263DF-826E-4914-9431-3F694C4D3602}"/>
    <cellStyle name="Comma 2 2 4 3 9 2 3" xfId="60701" xr:uid="{6927100C-0927-49BB-9AA8-D13106A61C64}"/>
    <cellStyle name="Comma 2 2 4 3 9 3" xfId="29167" xr:uid="{957EC8BB-1119-4CF5-9BC8-DAEA0276A904}"/>
    <cellStyle name="Comma 2 2 4 3 9 4" xfId="50191" xr:uid="{5E6F20BF-677D-4A30-824D-B4007E98DD06}"/>
    <cellStyle name="Comma 2 2 4 4" xfId="412" xr:uid="{1EB5B5DC-BCEC-4B24-85B3-CA9E10CFDC76}"/>
    <cellStyle name="Comma 2 2 4 4 10" xfId="42533" xr:uid="{C0FC1B4E-6304-405C-9CA9-86242220D654}"/>
    <cellStyle name="Comma 2 2 4 4 2" xfId="413" xr:uid="{9BC42878-3C4A-45C1-AE44-D13EBB8A59CC}"/>
    <cellStyle name="Comma 2 2 4 4 2 2" xfId="414" xr:uid="{87F827FE-D4C6-4255-8300-12B89F63C435}"/>
    <cellStyle name="Comma 2 2 4 4 2 2 2" xfId="3092" xr:uid="{23305658-A8E2-427E-AB6F-EFC01815642A}"/>
    <cellStyle name="Comma 2 2 4 4 2 2 2 2" xfId="13626" xr:uid="{0E764F98-AFAB-4E23-B33B-DFD0AAE4819C}"/>
    <cellStyle name="Comma 2 2 4 4 2 2 2 2 2" xfId="34648" xr:uid="{3B17B77A-1E2B-4A29-B960-7003FEE8D76B}"/>
    <cellStyle name="Comma 2 2 4 4 2 2 2 2 3" xfId="55672" xr:uid="{411FCF9E-0FE4-4078-8869-4E5EB3C137AA}"/>
    <cellStyle name="Comma 2 2 4 4 2 2 2 3" xfId="24138" xr:uid="{7CFAE078-2499-46FF-A045-A91EBC684ABB}"/>
    <cellStyle name="Comma 2 2 4 4 2 2 2 4" xfId="45162" xr:uid="{50A13BB8-20CF-4820-93E5-51BF9821246F}"/>
    <cellStyle name="Comma 2 2 4 4 2 2 3" xfId="5720" xr:uid="{9B1CBD5A-4530-45EA-A1C4-2036512A957F}"/>
    <cellStyle name="Comma 2 2 4 4 2 2 3 2" xfId="16254" xr:uid="{A6D078B3-C54C-4383-A6E0-5658C49AB6E4}"/>
    <cellStyle name="Comma 2 2 4 4 2 2 3 2 2" xfId="37276" xr:uid="{B968D724-7064-4DE6-B3B9-0FDC4A835C72}"/>
    <cellStyle name="Comma 2 2 4 4 2 2 3 2 3" xfId="58300" xr:uid="{0C77440E-B6C1-48C0-9E6D-97CB9E740028}"/>
    <cellStyle name="Comma 2 2 4 4 2 2 3 3" xfId="26766" xr:uid="{BE416F52-CD86-4E02-9E97-4EF168214DE4}"/>
    <cellStyle name="Comma 2 2 4 4 2 2 3 4" xfId="47790" xr:uid="{07093B43-948F-4B40-BA4F-F3A9D439C216}"/>
    <cellStyle name="Comma 2 2 4 4 2 2 4" xfId="8347" xr:uid="{491D944F-A9D0-4C47-8D4C-748CADDE5440}"/>
    <cellStyle name="Comma 2 2 4 4 2 2 4 2" xfId="18881" xr:uid="{BAD3F736-FF47-40CB-A870-1978B2D7E4D3}"/>
    <cellStyle name="Comma 2 2 4 4 2 2 4 2 2" xfId="39903" xr:uid="{690C743D-8078-464E-8601-1BD89236C811}"/>
    <cellStyle name="Comma 2 2 4 4 2 2 4 2 3" xfId="60927" xr:uid="{C6078CFA-DF3C-4B94-89A0-AA098D739683}"/>
    <cellStyle name="Comma 2 2 4 4 2 2 4 3" xfId="29393" xr:uid="{D4257403-C971-494F-A47F-995BDF140FC2}"/>
    <cellStyle name="Comma 2 2 4 4 2 2 4 4" xfId="50417" xr:uid="{9C4BAAD6-3A4D-43CC-8947-10E8AB238B33}"/>
    <cellStyle name="Comma 2 2 4 4 2 2 5" xfId="10999" xr:uid="{77F0A553-A007-4703-9970-F4C31C21DE5D}"/>
    <cellStyle name="Comma 2 2 4 4 2 2 5 2" xfId="32021" xr:uid="{030A436F-1958-4170-B027-CE034DDB32B4}"/>
    <cellStyle name="Comma 2 2 4 4 2 2 5 3" xfId="53045" xr:uid="{E4350A96-4E0D-4646-AABC-0C4A1CBA3348}"/>
    <cellStyle name="Comma 2 2 4 4 2 2 6" xfId="21510" xr:uid="{8CE8F8E6-18BB-4079-9EC0-5FC89208EB54}"/>
    <cellStyle name="Comma 2 2 4 4 2 2 7" xfId="42535" xr:uid="{C075574B-B30E-4F2A-8969-9D374BAD2A46}"/>
    <cellStyle name="Comma 2 2 4 4 2 3" xfId="3091" xr:uid="{0A462D81-C4BD-49CE-8EEB-EE5EB872335F}"/>
    <cellStyle name="Comma 2 2 4 4 2 3 2" xfId="13625" xr:uid="{8A1E577D-C9E3-4CB9-A3F2-7C04B777140F}"/>
    <cellStyle name="Comma 2 2 4 4 2 3 2 2" xfId="34647" xr:uid="{6C495C6C-75D7-40A0-AD40-BCB0DA6C7012}"/>
    <cellStyle name="Comma 2 2 4 4 2 3 2 3" xfId="55671" xr:uid="{57F16147-81C3-47C3-A733-36813755EC4B}"/>
    <cellStyle name="Comma 2 2 4 4 2 3 3" xfId="24137" xr:uid="{67C2B859-C6D7-4BE1-840E-095763446E37}"/>
    <cellStyle name="Comma 2 2 4 4 2 3 4" xfId="45161" xr:uid="{D7305B51-62E5-406C-96A0-9306BFA95F32}"/>
    <cellStyle name="Comma 2 2 4 4 2 4" xfId="5719" xr:uid="{10BCCA4D-AFE0-4BB7-BFCE-55BE97C914E5}"/>
    <cellStyle name="Comma 2 2 4 4 2 4 2" xfId="16253" xr:uid="{1E3BB5AB-C065-49C4-84F5-86A7A81920E8}"/>
    <cellStyle name="Comma 2 2 4 4 2 4 2 2" xfId="37275" xr:uid="{2E408E51-BDAC-4DF0-93D0-8B7483ABD227}"/>
    <cellStyle name="Comma 2 2 4 4 2 4 2 3" xfId="58299" xr:uid="{35CD103A-E6BB-445E-904C-C20D70885E69}"/>
    <cellStyle name="Comma 2 2 4 4 2 4 3" xfId="26765" xr:uid="{C2C8C88F-6067-4A36-B2B6-9BC6D2DC4EED}"/>
    <cellStyle name="Comma 2 2 4 4 2 4 4" xfId="47789" xr:uid="{9E5140BC-1C21-4167-9ED6-5D4A3DEBA38E}"/>
    <cellStyle name="Comma 2 2 4 4 2 5" xfId="8346" xr:uid="{0313432E-C0C3-4E03-97C4-769F496C6C5C}"/>
    <cellStyle name="Comma 2 2 4 4 2 5 2" xfId="18880" xr:uid="{DDB0B30A-16CA-4C59-B2A5-4EB537D92D63}"/>
    <cellStyle name="Comma 2 2 4 4 2 5 2 2" xfId="39902" xr:uid="{1253EA18-08E4-4752-9930-04C6A0421038}"/>
    <cellStyle name="Comma 2 2 4 4 2 5 2 3" xfId="60926" xr:uid="{2FC31DB1-456F-4D30-B9BC-5424ED68D770}"/>
    <cellStyle name="Comma 2 2 4 4 2 5 3" xfId="29392" xr:uid="{E70AF29C-C3EF-4C5E-A9D3-895C61038D3C}"/>
    <cellStyle name="Comma 2 2 4 4 2 5 4" xfId="50416" xr:uid="{6579D300-BBD2-4EB5-9E7E-3B722D61DEC1}"/>
    <cellStyle name="Comma 2 2 4 4 2 6" xfId="10998" xr:uid="{7DFFBBE6-2682-43A0-AB7D-B31B26D28E33}"/>
    <cellStyle name="Comma 2 2 4 4 2 6 2" xfId="32020" xr:uid="{AABC018F-A8B2-4D03-B67D-5242C69F5541}"/>
    <cellStyle name="Comma 2 2 4 4 2 6 3" xfId="53044" xr:uid="{DA5ABD80-B09E-4A86-A2F2-A9F0F460ED48}"/>
    <cellStyle name="Comma 2 2 4 4 2 7" xfId="21509" xr:uid="{1E681386-35BA-4CFC-8EEB-2B885FF03460}"/>
    <cellStyle name="Comma 2 2 4 4 2 8" xfId="42534" xr:uid="{08901B50-9AF8-4005-9EC0-F2A26E139291}"/>
    <cellStyle name="Comma 2 2 4 4 3" xfId="415" xr:uid="{456E8C77-0E2B-4AF1-A072-580731D68D71}"/>
    <cellStyle name="Comma 2 2 4 4 3 2" xfId="3093" xr:uid="{5BA6101C-690B-4E9B-9476-C7F8B8644695}"/>
    <cellStyle name="Comma 2 2 4 4 3 2 2" xfId="13627" xr:uid="{FE3DB38D-2A7E-4CEA-9746-347EFB31A5AB}"/>
    <cellStyle name="Comma 2 2 4 4 3 2 2 2" xfId="34649" xr:uid="{E20DF950-4CA0-4A49-BEA7-D81F24E464D3}"/>
    <cellStyle name="Comma 2 2 4 4 3 2 2 3" xfId="55673" xr:uid="{A8410B21-5DA3-4C4A-A06C-1421A6DD6F89}"/>
    <cellStyle name="Comma 2 2 4 4 3 2 3" xfId="24139" xr:uid="{2B87EE51-40E2-41D3-B4ED-C5F5E16A174E}"/>
    <cellStyle name="Comma 2 2 4 4 3 2 4" xfId="45163" xr:uid="{30DA101F-9081-4D0C-B11C-066D2048B62F}"/>
    <cellStyle name="Comma 2 2 4 4 3 3" xfId="5721" xr:uid="{887814CA-2F75-4D47-86E6-5D7A5D986492}"/>
    <cellStyle name="Comma 2 2 4 4 3 3 2" xfId="16255" xr:uid="{67046528-2223-4D39-BB5E-0688562AB827}"/>
    <cellStyle name="Comma 2 2 4 4 3 3 2 2" xfId="37277" xr:uid="{A14B7E4A-6E43-4355-8EFE-E1238F3FA597}"/>
    <cellStyle name="Comma 2 2 4 4 3 3 2 3" xfId="58301" xr:uid="{CD206078-C0CA-452B-9B68-664F43322FDF}"/>
    <cellStyle name="Comma 2 2 4 4 3 3 3" xfId="26767" xr:uid="{592A6DA0-BF60-407A-A808-3896B3A720B1}"/>
    <cellStyle name="Comma 2 2 4 4 3 3 4" xfId="47791" xr:uid="{28EC4652-BB15-439F-AB7B-EE2130F88116}"/>
    <cellStyle name="Comma 2 2 4 4 3 4" xfId="8348" xr:uid="{509209DE-4D07-4436-924E-5A790DDB0FDE}"/>
    <cellStyle name="Comma 2 2 4 4 3 4 2" xfId="18882" xr:uid="{59F614CC-17E7-47B4-982D-1FAFCECA5EDE}"/>
    <cellStyle name="Comma 2 2 4 4 3 4 2 2" xfId="39904" xr:uid="{5CCB01DE-6884-46EE-AB9F-5CE208030F65}"/>
    <cellStyle name="Comma 2 2 4 4 3 4 2 3" xfId="60928" xr:uid="{D862EC51-B777-4023-8AA7-F1C21E310BF8}"/>
    <cellStyle name="Comma 2 2 4 4 3 4 3" xfId="29394" xr:uid="{D025B4E3-75C7-4A65-85D0-B2DA1D935AF9}"/>
    <cellStyle name="Comma 2 2 4 4 3 4 4" xfId="50418" xr:uid="{E4C0BECF-D3CF-4DC1-B4C1-C9983C692CCB}"/>
    <cellStyle name="Comma 2 2 4 4 3 5" xfId="11000" xr:uid="{BF0C66C8-4956-4820-8DAC-184EEDEACAED}"/>
    <cellStyle name="Comma 2 2 4 4 3 5 2" xfId="32022" xr:uid="{10ED210F-5307-4D3C-A487-BE0D4E9AD906}"/>
    <cellStyle name="Comma 2 2 4 4 3 5 3" xfId="53046" xr:uid="{BF083B3E-54E4-4938-A51B-7F96386838EE}"/>
    <cellStyle name="Comma 2 2 4 4 3 6" xfId="21511" xr:uid="{CE78D960-20B1-4123-93E9-E90CF3AEE2FD}"/>
    <cellStyle name="Comma 2 2 4 4 3 7" xfId="42536" xr:uid="{196378A3-E418-43EF-8623-F5D035137B1A}"/>
    <cellStyle name="Comma 2 2 4 4 4" xfId="416" xr:uid="{EA4BC733-F5D2-448A-9180-B7DBD738EFB6}"/>
    <cellStyle name="Comma 2 2 4 4 4 2" xfId="3094" xr:uid="{D00A321A-2A12-499C-85FB-11CFDD50A8F5}"/>
    <cellStyle name="Comma 2 2 4 4 4 2 2" xfId="13628" xr:uid="{AF6CBBBD-6F17-4426-8C12-7196F6AA45E2}"/>
    <cellStyle name="Comma 2 2 4 4 4 2 2 2" xfId="34650" xr:uid="{E9FDEF36-CA2F-4274-B9FE-1AF583741388}"/>
    <cellStyle name="Comma 2 2 4 4 4 2 2 3" xfId="55674" xr:uid="{3F551B42-E8EE-4B47-A57A-A0230C968726}"/>
    <cellStyle name="Comma 2 2 4 4 4 2 3" xfId="24140" xr:uid="{7185586B-BDBB-490E-9782-FC9705D46FE0}"/>
    <cellStyle name="Comma 2 2 4 4 4 2 4" xfId="45164" xr:uid="{2E2573AE-3564-4C17-A995-AC07FD3BFF04}"/>
    <cellStyle name="Comma 2 2 4 4 4 3" xfId="5722" xr:uid="{8D97685B-A1C8-48AF-8843-9357943EDC31}"/>
    <cellStyle name="Comma 2 2 4 4 4 3 2" xfId="16256" xr:uid="{CA5F0054-1B84-4493-AEC8-0078D5FD2225}"/>
    <cellStyle name="Comma 2 2 4 4 4 3 2 2" xfId="37278" xr:uid="{E7163D57-684E-4AF5-97D5-DF226278D560}"/>
    <cellStyle name="Comma 2 2 4 4 4 3 2 3" xfId="58302" xr:uid="{754842A7-D06E-4301-BA59-279547E16591}"/>
    <cellStyle name="Comma 2 2 4 4 4 3 3" xfId="26768" xr:uid="{431E2CA7-78C4-4287-B6A0-D43C10E3CF73}"/>
    <cellStyle name="Comma 2 2 4 4 4 3 4" xfId="47792" xr:uid="{ECC85D79-B49F-4C02-AA38-33EDBDDEC7D2}"/>
    <cellStyle name="Comma 2 2 4 4 4 4" xfId="8349" xr:uid="{451F8C91-7F55-4545-A552-8172052A3104}"/>
    <cellStyle name="Comma 2 2 4 4 4 4 2" xfId="18883" xr:uid="{9640C21D-DF52-4D93-9E2E-F87631FAB831}"/>
    <cellStyle name="Comma 2 2 4 4 4 4 2 2" xfId="39905" xr:uid="{D30989D7-40A9-4D2B-8C4E-2B008B60AF99}"/>
    <cellStyle name="Comma 2 2 4 4 4 4 2 3" xfId="60929" xr:uid="{863D2704-BE38-43BE-8030-A855B82DE4B7}"/>
    <cellStyle name="Comma 2 2 4 4 4 4 3" xfId="29395" xr:uid="{80BF195E-E85A-4E53-A315-72661824E04A}"/>
    <cellStyle name="Comma 2 2 4 4 4 4 4" xfId="50419" xr:uid="{4325EFFF-EB7F-4393-B4B1-0E373240FC0E}"/>
    <cellStyle name="Comma 2 2 4 4 4 5" xfId="11001" xr:uid="{17603944-FB3B-4D29-A410-131FE9A60BDA}"/>
    <cellStyle name="Comma 2 2 4 4 4 5 2" xfId="32023" xr:uid="{167868D2-EA95-4CE0-80DC-B28326CF67AB}"/>
    <cellStyle name="Comma 2 2 4 4 4 5 3" xfId="53047" xr:uid="{5A12AE26-3869-4F4D-92BB-987D702C2CB2}"/>
    <cellStyle name="Comma 2 2 4 4 4 6" xfId="21512" xr:uid="{0BA88038-D96F-4AC2-90BA-D008D8D10C3C}"/>
    <cellStyle name="Comma 2 2 4 4 4 7" xfId="42537" xr:uid="{766AE508-3E86-4C75-ACEA-096C05833C84}"/>
    <cellStyle name="Comma 2 2 4 4 5" xfId="3090" xr:uid="{F4ECC26A-33DF-45A3-8DCA-BE85D63D9FF7}"/>
    <cellStyle name="Comma 2 2 4 4 5 2" xfId="13624" xr:uid="{D18C47CF-E9DC-48FF-9C99-D78FB0D0BE66}"/>
    <cellStyle name="Comma 2 2 4 4 5 2 2" xfId="34646" xr:uid="{96258DA7-22CF-4E13-B06A-6A0C03AA262C}"/>
    <cellStyle name="Comma 2 2 4 4 5 2 3" xfId="55670" xr:uid="{2C8F1B31-2F3D-43C0-B4C2-9755B853EE9E}"/>
    <cellStyle name="Comma 2 2 4 4 5 3" xfId="24136" xr:uid="{FCB99268-82AD-471D-8730-1960F0F9B30C}"/>
    <cellStyle name="Comma 2 2 4 4 5 4" xfId="45160" xr:uid="{46CB2CAE-3423-42C1-A750-D9C88E10CE37}"/>
    <cellStyle name="Comma 2 2 4 4 6" xfId="5718" xr:uid="{74881C0C-8DED-460C-B4AC-0DC7DDA3FFC3}"/>
    <cellStyle name="Comma 2 2 4 4 6 2" xfId="16252" xr:uid="{136B98D5-69E2-4032-9067-EA5CD66796B6}"/>
    <cellStyle name="Comma 2 2 4 4 6 2 2" xfId="37274" xr:uid="{D22F0640-6195-4912-9747-8B43C1CCBAE2}"/>
    <cellStyle name="Comma 2 2 4 4 6 2 3" xfId="58298" xr:uid="{621FC015-736B-4C51-A3AE-B28207F30F84}"/>
    <cellStyle name="Comma 2 2 4 4 6 3" xfId="26764" xr:uid="{EF09C7F6-6BF9-4F0D-B7D3-349D923F41D8}"/>
    <cellStyle name="Comma 2 2 4 4 6 4" xfId="47788" xr:uid="{3F12A50B-6FD3-44DC-A1C9-547A711A305E}"/>
    <cellStyle name="Comma 2 2 4 4 7" xfId="8345" xr:uid="{AE3DBDFC-CE00-4BD2-8C78-A04BFE76DD01}"/>
    <cellStyle name="Comma 2 2 4 4 7 2" xfId="18879" xr:uid="{18423B1B-631F-4C2A-9573-1E4D6EB5724F}"/>
    <cellStyle name="Comma 2 2 4 4 7 2 2" xfId="39901" xr:uid="{FD4516FE-9439-4E35-B882-E186E4FA5E25}"/>
    <cellStyle name="Comma 2 2 4 4 7 2 3" xfId="60925" xr:uid="{9A379038-F2B3-4022-ABC1-5097E13379AE}"/>
    <cellStyle name="Comma 2 2 4 4 7 3" xfId="29391" xr:uid="{4B72D0DE-2613-4F01-BA3A-F28DA0538384}"/>
    <cellStyle name="Comma 2 2 4 4 7 4" xfId="50415" xr:uid="{E4B08C45-DC6F-4E74-8D87-9217BE45E574}"/>
    <cellStyle name="Comma 2 2 4 4 8" xfId="10997" xr:uid="{7E691464-5B00-4688-A855-9559EF18AD27}"/>
    <cellStyle name="Comma 2 2 4 4 8 2" xfId="32019" xr:uid="{AD1F1F8B-5E16-4442-9017-15B2702E88EC}"/>
    <cellStyle name="Comma 2 2 4 4 8 3" xfId="53043" xr:uid="{A42EFBCD-7F7A-4D09-AD2D-6C8170C470E4}"/>
    <cellStyle name="Comma 2 2 4 4 9" xfId="21508" xr:uid="{947AD2C3-86EE-4A2A-A9A8-11B029F0CE8F}"/>
    <cellStyle name="Comma 2 2 4 5" xfId="417" xr:uid="{55F59311-8CFF-481F-B30C-9B6A49361A84}"/>
    <cellStyle name="Comma 2 2 4 5 10" xfId="42538" xr:uid="{698ABA00-3F71-4FB2-B0B0-37D174DD1416}"/>
    <cellStyle name="Comma 2 2 4 5 2" xfId="418" xr:uid="{C740FB3F-AB55-4B0E-933C-4FB1E39BF79E}"/>
    <cellStyle name="Comma 2 2 4 5 2 2" xfId="419" xr:uid="{D4A5F388-5E63-48A1-AC2E-893E42776A04}"/>
    <cellStyle name="Comma 2 2 4 5 2 2 2" xfId="3097" xr:uid="{58934A00-A713-4665-9F51-C75E50D871F5}"/>
    <cellStyle name="Comma 2 2 4 5 2 2 2 2" xfId="13631" xr:uid="{A6675C1A-EEF1-4E70-A7D7-E7720D354845}"/>
    <cellStyle name="Comma 2 2 4 5 2 2 2 2 2" xfId="34653" xr:uid="{A7A963DA-5768-4F94-BC6E-2967DB48E25C}"/>
    <cellStyle name="Comma 2 2 4 5 2 2 2 2 3" xfId="55677" xr:uid="{02DE2E74-BD7F-40B3-AA44-78C705749844}"/>
    <cellStyle name="Comma 2 2 4 5 2 2 2 3" xfId="24143" xr:uid="{3C40EAAB-A801-4CDB-A05F-2715F4D76BC7}"/>
    <cellStyle name="Comma 2 2 4 5 2 2 2 4" xfId="45167" xr:uid="{9C8289E3-28C5-4DBA-A685-15718E81B9B0}"/>
    <cellStyle name="Comma 2 2 4 5 2 2 3" xfId="5725" xr:uid="{7C20C91A-4C78-4448-B15D-8975835F2ACD}"/>
    <cellStyle name="Comma 2 2 4 5 2 2 3 2" xfId="16259" xr:uid="{C85FDB5C-45AE-46BA-A610-A9BB43684AAF}"/>
    <cellStyle name="Comma 2 2 4 5 2 2 3 2 2" xfId="37281" xr:uid="{9E52CAD3-400D-4318-934B-43476181583C}"/>
    <cellStyle name="Comma 2 2 4 5 2 2 3 2 3" xfId="58305" xr:uid="{C1CEFA64-72A4-4B14-B893-2D53EB450FAF}"/>
    <cellStyle name="Comma 2 2 4 5 2 2 3 3" xfId="26771" xr:uid="{5E52823D-0D7A-4222-AF16-2652F7CD3596}"/>
    <cellStyle name="Comma 2 2 4 5 2 2 3 4" xfId="47795" xr:uid="{4B8B68D0-F9BE-4C10-AFFE-32A10F0DB12F}"/>
    <cellStyle name="Comma 2 2 4 5 2 2 4" xfId="8352" xr:uid="{A9E02955-D594-4CB7-90C5-4A13A1D81F54}"/>
    <cellStyle name="Comma 2 2 4 5 2 2 4 2" xfId="18886" xr:uid="{D7B80DDD-A0E5-47E3-8D7D-EF01F8DC35A2}"/>
    <cellStyle name="Comma 2 2 4 5 2 2 4 2 2" xfId="39908" xr:uid="{18976E1D-B44B-4B59-A1D5-A782C20C4E98}"/>
    <cellStyle name="Comma 2 2 4 5 2 2 4 2 3" xfId="60932" xr:uid="{1EC492BD-E918-4271-B3F1-67FCA590AFE2}"/>
    <cellStyle name="Comma 2 2 4 5 2 2 4 3" xfId="29398" xr:uid="{47E886E3-526A-42AA-9675-8CC1C015327A}"/>
    <cellStyle name="Comma 2 2 4 5 2 2 4 4" xfId="50422" xr:uid="{0C5EDA9D-7FAC-4958-A78D-F8FDB1D4FEEE}"/>
    <cellStyle name="Comma 2 2 4 5 2 2 5" xfId="11004" xr:uid="{A0B295C9-E1DA-4053-9B68-E4A140A9D3B7}"/>
    <cellStyle name="Comma 2 2 4 5 2 2 5 2" xfId="32026" xr:uid="{91FEA494-D674-4270-AF0D-1FD3DA3D789D}"/>
    <cellStyle name="Comma 2 2 4 5 2 2 5 3" xfId="53050" xr:uid="{45C152D5-AC23-4F48-A2EF-87B6194DE2F2}"/>
    <cellStyle name="Comma 2 2 4 5 2 2 6" xfId="21515" xr:uid="{88AA68CF-8325-4BAE-B26F-F8EBD4B12898}"/>
    <cellStyle name="Comma 2 2 4 5 2 2 7" xfId="42540" xr:uid="{7AB3CB62-15A5-400C-899A-E2B39EEAB8EC}"/>
    <cellStyle name="Comma 2 2 4 5 2 3" xfId="3096" xr:uid="{1210CAE9-C399-448C-9C72-74837130519D}"/>
    <cellStyle name="Comma 2 2 4 5 2 3 2" xfId="13630" xr:uid="{E6082517-B034-4BCD-AFF6-3329D02AA7B4}"/>
    <cellStyle name="Comma 2 2 4 5 2 3 2 2" xfId="34652" xr:uid="{C15B22BB-6AAE-499F-AEE9-C48B75D2B13C}"/>
    <cellStyle name="Comma 2 2 4 5 2 3 2 3" xfId="55676" xr:uid="{383DD280-5F96-48EA-869B-5B2FC530BDC4}"/>
    <cellStyle name="Comma 2 2 4 5 2 3 3" xfId="24142" xr:uid="{DB3D273A-8D4F-4DF2-8149-FBCFEDFCF8CB}"/>
    <cellStyle name="Comma 2 2 4 5 2 3 4" xfId="45166" xr:uid="{42C04CAC-941F-4897-817B-8B15378E6B7B}"/>
    <cellStyle name="Comma 2 2 4 5 2 4" xfId="5724" xr:uid="{9601A46F-429F-48B7-965B-D466C2BB266D}"/>
    <cellStyle name="Comma 2 2 4 5 2 4 2" xfId="16258" xr:uid="{7E402A4D-1777-4640-8992-9B506F17290C}"/>
    <cellStyle name="Comma 2 2 4 5 2 4 2 2" xfId="37280" xr:uid="{98C28BFA-68C1-4C22-9756-E84F5A04C42B}"/>
    <cellStyle name="Comma 2 2 4 5 2 4 2 3" xfId="58304" xr:uid="{AA8F36D1-356E-48D1-8DB6-50DD059A6E7B}"/>
    <cellStyle name="Comma 2 2 4 5 2 4 3" xfId="26770" xr:uid="{58AA41C4-5DEF-4707-BA69-19678DD8B02B}"/>
    <cellStyle name="Comma 2 2 4 5 2 4 4" xfId="47794" xr:uid="{7824E68E-37B6-4176-AE0C-56B6ACF1F25A}"/>
    <cellStyle name="Comma 2 2 4 5 2 5" xfId="8351" xr:uid="{8DF04890-8E70-4710-93C7-65A777171CD9}"/>
    <cellStyle name="Comma 2 2 4 5 2 5 2" xfId="18885" xr:uid="{0D9EC90B-1719-4645-89D8-4CC5615FA420}"/>
    <cellStyle name="Comma 2 2 4 5 2 5 2 2" xfId="39907" xr:uid="{ECFDB876-A716-450B-A329-CADBA30F9EAC}"/>
    <cellStyle name="Comma 2 2 4 5 2 5 2 3" xfId="60931" xr:uid="{45C31EFF-5E8E-49AD-8FB1-A7EBB79F1E36}"/>
    <cellStyle name="Comma 2 2 4 5 2 5 3" xfId="29397" xr:uid="{D42A1D71-5D35-484D-B7D7-53C437474DA7}"/>
    <cellStyle name="Comma 2 2 4 5 2 5 4" xfId="50421" xr:uid="{0CEAAB6A-F622-4A8C-A740-C8DF206DA180}"/>
    <cellStyle name="Comma 2 2 4 5 2 6" xfId="11003" xr:uid="{841A76A6-124F-4A40-BEA9-CAA3B296870D}"/>
    <cellStyle name="Comma 2 2 4 5 2 6 2" xfId="32025" xr:uid="{71B4903E-4719-4528-8889-93759F55E12D}"/>
    <cellStyle name="Comma 2 2 4 5 2 6 3" xfId="53049" xr:uid="{690E5684-B317-42C1-82C0-DBCE18F5FF2C}"/>
    <cellStyle name="Comma 2 2 4 5 2 7" xfId="21514" xr:uid="{BBEB6391-5031-4161-9020-A258AF8E9868}"/>
    <cellStyle name="Comma 2 2 4 5 2 8" xfId="42539" xr:uid="{E7D4CF61-AC2B-43FC-B79D-8C6CF0B8985D}"/>
    <cellStyle name="Comma 2 2 4 5 3" xfId="420" xr:uid="{55CE43B9-B8EC-4493-B546-8236090C6F3B}"/>
    <cellStyle name="Comma 2 2 4 5 3 2" xfId="3098" xr:uid="{C0D1DA66-08A8-4EE6-9F90-11FEE34A3AC4}"/>
    <cellStyle name="Comma 2 2 4 5 3 2 2" xfId="13632" xr:uid="{2E932A30-E9C6-4EC3-90B8-304BDD7D8881}"/>
    <cellStyle name="Comma 2 2 4 5 3 2 2 2" xfId="34654" xr:uid="{8116AC5B-323A-405C-9A62-BD3DE3A53F9A}"/>
    <cellStyle name="Comma 2 2 4 5 3 2 2 3" xfId="55678" xr:uid="{437517AA-600A-4D48-B733-FCE1F85A76A9}"/>
    <cellStyle name="Comma 2 2 4 5 3 2 3" xfId="24144" xr:uid="{5FCA4707-FF4B-4BEF-9C16-99F336F102DA}"/>
    <cellStyle name="Comma 2 2 4 5 3 2 4" xfId="45168" xr:uid="{BE206C17-7A56-4904-BB09-DB76C09E9C83}"/>
    <cellStyle name="Comma 2 2 4 5 3 3" xfId="5726" xr:uid="{3C96FF9F-B914-45C4-BF8B-DA163ED2B7AB}"/>
    <cellStyle name="Comma 2 2 4 5 3 3 2" xfId="16260" xr:uid="{EB3BDBF1-E72A-4476-B689-BFF7C80054DE}"/>
    <cellStyle name="Comma 2 2 4 5 3 3 2 2" xfId="37282" xr:uid="{91B74903-6E1A-4259-A24D-EE3B188D3DF2}"/>
    <cellStyle name="Comma 2 2 4 5 3 3 2 3" xfId="58306" xr:uid="{F6235BBB-E11E-4EAA-A23A-53761106BF8E}"/>
    <cellStyle name="Comma 2 2 4 5 3 3 3" xfId="26772" xr:uid="{A3B640D6-EBB4-423A-9DE9-E8E62A503336}"/>
    <cellStyle name="Comma 2 2 4 5 3 3 4" xfId="47796" xr:uid="{E3DF36F1-ECA9-4E26-8B68-62E3DF9A2AB2}"/>
    <cellStyle name="Comma 2 2 4 5 3 4" xfId="8353" xr:uid="{29B040CD-646D-44EC-B391-248C21D3DB36}"/>
    <cellStyle name="Comma 2 2 4 5 3 4 2" xfId="18887" xr:uid="{226DF6E4-846C-4216-B200-A62C410A35E0}"/>
    <cellStyle name="Comma 2 2 4 5 3 4 2 2" xfId="39909" xr:uid="{7AA18217-A008-4E85-A106-CDB3A96F4658}"/>
    <cellStyle name="Comma 2 2 4 5 3 4 2 3" xfId="60933" xr:uid="{373A6BFA-D681-4765-9B8B-63A3EB2B9300}"/>
    <cellStyle name="Comma 2 2 4 5 3 4 3" xfId="29399" xr:uid="{99116E50-F832-442E-AC53-0104877A61C1}"/>
    <cellStyle name="Comma 2 2 4 5 3 4 4" xfId="50423" xr:uid="{46F26579-8B72-4177-91DE-97E0FF8CAB2A}"/>
    <cellStyle name="Comma 2 2 4 5 3 5" xfId="11005" xr:uid="{641B6A85-6D67-456E-91FB-E5094E48D6D0}"/>
    <cellStyle name="Comma 2 2 4 5 3 5 2" xfId="32027" xr:uid="{C34FC8FB-99D3-448F-AFE7-45EB0DD3EDA7}"/>
    <cellStyle name="Comma 2 2 4 5 3 5 3" xfId="53051" xr:uid="{574A8092-54DB-499D-B15F-58600B4141F6}"/>
    <cellStyle name="Comma 2 2 4 5 3 6" xfId="21516" xr:uid="{7D2F0F4E-7FBA-4EB3-B9FE-AE53C5FD49A7}"/>
    <cellStyle name="Comma 2 2 4 5 3 7" xfId="42541" xr:uid="{EBCEA9CA-CB58-48E5-A5E5-9B91F3A97969}"/>
    <cellStyle name="Comma 2 2 4 5 4" xfId="421" xr:uid="{06C0A06E-A1DF-458E-A19F-D896D0C07BDB}"/>
    <cellStyle name="Comma 2 2 4 5 4 2" xfId="3099" xr:uid="{D4F7214E-AF60-4893-939C-C0B4D2C7D614}"/>
    <cellStyle name="Comma 2 2 4 5 4 2 2" xfId="13633" xr:uid="{8142548A-CC18-4023-905A-B6FCCB9B4029}"/>
    <cellStyle name="Comma 2 2 4 5 4 2 2 2" xfId="34655" xr:uid="{20C0E1C7-5CDE-4D2C-947D-2BB2CB9BE720}"/>
    <cellStyle name="Comma 2 2 4 5 4 2 2 3" xfId="55679" xr:uid="{3206A81E-2A6A-4E9A-BA4D-1FF5AAAE8F84}"/>
    <cellStyle name="Comma 2 2 4 5 4 2 3" xfId="24145" xr:uid="{54219854-D728-417E-B696-9A2849713359}"/>
    <cellStyle name="Comma 2 2 4 5 4 2 4" xfId="45169" xr:uid="{B5AFED58-2E34-47D2-9968-900D047236CD}"/>
    <cellStyle name="Comma 2 2 4 5 4 3" xfId="5727" xr:uid="{C9F0D60A-ADAA-4AF6-96E1-51D9E75CD7BF}"/>
    <cellStyle name="Comma 2 2 4 5 4 3 2" xfId="16261" xr:uid="{D0E69E29-954E-4413-AD34-56FAE978EC6F}"/>
    <cellStyle name="Comma 2 2 4 5 4 3 2 2" xfId="37283" xr:uid="{B097DD74-1F55-4FFF-8F7C-938C6F6FA03A}"/>
    <cellStyle name="Comma 2 2 4 5 4 3 2 3" xfId="58307" xr:uid="{86DF910F-D6B5-44F5-87EA-F1C0C2B98C4D}"/>
    <cellStyle name="Comma 2 2 4 5 4 3 3" xfId="26773" xr:uid="{A94A2094-9DC2-49B2-8148-69ECDA857DB3}"/>
    <cellStyle name="Comma 2 2 4 5 4 3 4" xfId="47797" xr:uid="{E0BD4FD9-DAEE-4CBD-9D00-C28ED9E7B73E}"/>
    <cellStyle name="Comma 2 2 4 5 4 4" xfId="8354" xr:uid="{97E4874F-19E1-4BE0-800F-F0655328713A}"/>
    <cellStyle name="Comma 2 2 4 5 4 4 2" xfId="18888" xr:uid="{5AE06945-E530-4B96-8BC2-FC1F826E5BF2}"/>
    <cellStyle name="Comma 2 2 4 5 4 4 2 2" xfId="39910" xr:uid="{4093A197-C4FC-4ACB-987E-4E192D2F4D2B}"/>
    <cellStyle name="Comma 2 2 4 5 4 4 2 3" xfId="60934" xr:uid="{85E05468-DEB3-4C2D-AC97-74F8011BCBAB}"/>
    <cellStyle name="Comma 2 2 4 5 4 4 3" xfId="29400" xr:uid="{703E3F06-2381-4AC5-AB00-E95CCBE94AFA}"/>
    <cellStyle name="Comma 2 2 4 5 4 4 4" xfId="50424" xr:uid="{7F691951-1313-4858-A63D-2D5F1E7D4A68}"/>
    <cellStyle name="Comma 2 2 4 5 4 5" xfId="11006" xr:uid="{EE8A1F1F-F479-40F9-ABD1-AC4A481795D5}"/>
    <cellStyle name="Comma 2 2 4 5 4 5 2" xfId="32028" xr:uid="{0B70CF7E-261B-4DAA-986F-C8602F147D0B}"/>
    <cellStyle name="Comma 2 2 4 5 4 5 3" xfId="53052" xr:uid="{8BA6910B-6C0A-4B4F-8D8E-9C1090F4B72A}"/>
    <cellStyle name="Comma 2 2 4 5 4 6" xfId="21517" xr:uid="{3B1C42E2-4648-474D-87D2-0EDCCBC85C55}"/>
    <cellStyle name="Comma 2 2 4 5 4 7" xfId="42542" xr:uid="{2884EBB2-EB6D-422A-A9AD-51A81CE8CF8E}"/>
    <cellStyle name="Comma 2 2 4 5 5" xfId="3095" xr:uid="{732703B5-DA03-4092-9758-072FF85339CD}"/>
    <cellStyle name="Comma 2 2 4 5 5 2" xfId="13629" xr:uid="{72818DC7-0A3F-4689-842E-EE5E5A8F2262}"/>
    <cellStyle name="Comma 2 2 4 5 5 2 2" xfId="34651" xr:uid="{5EF74123-8173-48E0-9279-0DACBB88FA75}"/>
    <cellStyle name="Comma 2 2 4 5 5 2 3" xfId="55675" xr:uid="{2BDDDB6A-FD66-4559-B5FF-B127A4EFE38E}"/>
    <cellStyle name="Comma 2 2 4 5 5 3" xfId="24141" xr:uid="{097B2871-C736-4453-9CD8-664F6D73B39B}"/>
    <cellStyle name="Comma 2 2 4 5 5 4" xfId="45165" xr:uid="{C4726C50-AB24-46C5-B5A5-6F9F7164C727}"/>
    <cellStyle name="Comma 2 2 4 5 6" xfId="5723" xr:uid="{BA6C3E44-23E7-410B-9550-DDC37D4686B4}"/>
    <cellStyle name="Comma 2 2 4 5 6 2" xfId="16257" xr:uid="{FE5276D1-6A51-4533-A69A-6417F329D9BF}"/>
    <cellStyle name="Comma 2 2 4 5 6 2 2" xfId="37279" xr:uid="{2B403CC8-271C-457C-A3EA-6C34D7C183B3}"/>
    <cellStyle name="Comma 2 2 4 5 6 2 3" xfId="58303" xr:uid="{6FBA38EA-9BBD-4387-9C85-8578CCA1BED9}"/>
    <cellStyle name="Comma 2 2 4 5 6 3" xfId="26769" xr:uid="{D78FE7FA-F82A-4840-9D0D-DF2D7ABF86FC}"/>
    <cellStyle name="Comma 2 2 4 5 6 4" xfId="47793" xr:uid="{8F018C85-D5B9-4093-87D3-56FEACB0E007}"/>
    <cellStyle name="Comma 2 2 4 5 7" xfId="8350" xr:uid="{B3CCD216-33FE-442E-A8EE-0789B36DFBED}"/>
    <cellStyle name="Comma 2 2 4 5 7 2" xfId="18884" xr:uid="{BAF79DC6-C6BB-4967-AF73-C9B52E909AC2}"/>
    <cellStyle name="Comma 2 2 4 5 7 2 2" xfId="39906" xr:uid="{8883C390-E278-4260-B410-C19D0EE73D00}"/>
    <cellStyle name="Comma 2 2 4 5 7 2 3" xfId="60930" xr:uid="{E13B5512-9AAB-4A94-A8EF-0D9ACC285644}"/>
    <cellStyle name="Comma 2 2 4 5 7 3" xfId="29396" xr:uid="{22A426D6-7411-47D7-9C34-6251585FE129}"/>
    <cellStyle name="Comma 2 2 4 5 7 4" xfId="50420" xr:uid="{5F142765-0B02-492D-A57F-58F926B6D60C}"/>
    <cellStyle name="Comma 2 2 4 5 8" xfId="11002" xr:uid="{6B950E52-DA31-425F-BF04-F6A93D0FD93A}"/>
    <cellStyle name="Comma 2 2 4 5 8 2" xfId="32024" xr:uid="{8249D424-E148-49B2-BCE3-1BA5C68D7F76}"/>
    <cellStyle name="Comma 2 2 4 5 8 3" xfId="53048" xr:uid="{379D5C36-9566-46B8-BDF0-4DA7FC930225}"/>
    <cellStyle name="Comma 2 2 4 5 9" xfId="21513" xr:uid="{547AC8C9-CAAA-4918-A70B-26D366D58DCB}"/>
    <cellStyle name="Comma 2 2 4 6" xfId="422" xr:uid="{1698B3FC-9690-4E34-AA0C-39C999C7E88E}"/>
    <cellStyle name="Comma 2 2 4 6 10" xfId="42543" xr:uid="{56602EEF-B99F-4330-AF5C-0518F8305386}"/>
    <cellStyle name="Comma 2 2 4 6 2" xfId="423" xr:uid="{106B52A9-49F0-4C54-AE3A-EB476D8F2261}"/>
    <cellStyle name="Comma 2 2 4 6 2 2" xfId="424" xr:uid="{388423C0-E0F4-433F-9CF7-4CB548AC768D}"/>
    <cellStyle name="Comma 2 2 4 6 2 2 2" xfId="3102" xr:uid="{4ED2A41C-53E9-4F3D-9E21-862CE72BF44B}"/>
    <cellStyle name="Comma 2 2 4 6 2 2 2 2" xfId="13636" xr:uid="{62B0DFF3-7848-42BA-8E42-C3ACE71CD5BD}"/>
    <cellStyle name="Comma 2 2 4 6 2 2 2 2 2" xfId="34658" xr:uid="{EFA091E6-EDA4-4502-A5C2-6F29487E739F}"/>
    <cellStyle name="Comma 2 2 4 6 2 2 2 2 3" xfId="55682" xr:uid="{49B502AB-B459-4CAD-9E40-0190149CFA9B}"/>
    <cellStyle name="Comma 2 2 4 6 2 2 2 3" xfId="24148" xr:uid="{DBF5EAA8-E870-4C0B-93D7-DB612C0B4D29}"/>
    <cellStyle name="Comma 2 2 4 6 2 2 2 4" xfId="45172" xr:uid="{7C039B7A-3557-41E1-AC8B-447E63C05BB0}"/>
    <cellStyle name="Comma 2 2 4 6 2 2 3" xfId="5730" xr:uid="{25BA997B-6D18-456F-8557-EA5725442D85}"/>
    <cellStyle name="Comma 2 2 4 6 2 2 3 2" xfId="16264" xr:uid="{22070F34-76EF-4E75-8A63-DE2145F97900}"/>
    <cellStyle name="Comma 2 2 4 6 2 2 3 2 2" xfId="37286" xr:uid="{4A6F3238-E144-4474-9A38-1D802DC353A3}"/>
    <cellStyle name="Comma 2 2 4 6 2 2 3 2 3" xfId="58310" xr:uid="{E51A2D91-EAA8-4819-932A-FA1BF7760ADB}"/>
    <cellStyle name="Comma 2 2 4 6 2 2 3 3" xfId="26776" xr:uid="{2ED2225C-CAB3-4A9B-B5B6-0606BEAB7996}"/>
    <cellStyle name="Comma 2 2 4 6 2 2 3 4" xfId="47800" xr:uid="{D178FD04-6E4B-426F-8C90-0BB6DC8933D4}"/>
    <cellStyle name="Comma 2 2 4 6 2 2 4" xfId="8357" xr:uid="{E618BD14-B647-49C6-90FE-DA652D89CD19}"/>
    <cellStyle name="Comma 2 2 4 6 2 2 4 2" xfId="18891" xr:uid="{B249BCBF-551D-4998-AFED-7022837A88F4}"/>
    <cellStyle name="Comma 2 2 4 6 2 2 4 2 2" xfId="39913" xr:uid="{390D0A0A-AA18-49FC-B772-0958DA52B567}"/>
    <cellStyle name="Comma 2 2 4 6 2 2 4 2 3" xfId="60937" xr:uid="{3FFA31DC-0585-4868-96FC-E0F634175496}"/>
    <cellStyle name="Comma 2 2 4 6 2 2 4 3" xfId="29403" xr:uid="{E4706DDE-E59F-4530-8854-F098B9E74FBE}"/>
    <cellStyle name="Comma 2 2 4 6 2 2 4 4" xfId="50427" xr:uid="{C679489A-C238-4609-AC15-201A25BD31F6}"/>
    <cellStyle name="Comma 2 2 4 6 2 2 5" xfId="11009" xr:uid="{48CE19CB-B62E-4741-B16B-D39D71342EBD}"/>
    <cellStyle name="Comma 2 2 4 6 2 2 5 2" xfId="32031" xr:uid="{946B495C-EE66-4D4C-A05F-98E5952EFE58}"/>
    <cellStyle name="Comma 2 2 4 6 2 2 5 3" xfId="53055" xr:uid="{176B8388-563F-413F-9368-6CFEC5A12EB7}"/>
    <cellStyle name="Comma 2 2 4 6 2 2 6" xfId="21520" xr:uid="{AEF1F4CE-8411-4BF9-8053-23E1FFE03A3C}"/>
    <cellStyle name="Comma 2 2 4 6 2 2 7" xfId="42545" xr:uid="{3C479403-7DD0-4A69-9DF8-20EF199B34EC}"/>
    <cellStyle name="Comma 2 2 4 6 2 3" xfId="3101" xr:uid="{4B9C2AE1-8007-4527-8224-F1F525924504}"/>
    <cellStyle name="Comma 2 2 4 6 2 3 2" xfId="13635" xr:uid="{07AC87BB-0645-43B5-8B2E-7B167574BC74}"/>
    <cellStyle name="Comma 2 2 4 6 2 3 2 2" xfId="34657" xr:uid="{A71BE66B-A7AB-4621-8004-96C0E425777B}"/>
    <cellStyle name="Comma 2 2 4 6 2 3 2 3" xfId="55681" xr:uid="{B851EC4B-99EC-46DE-8E01-4E4926D01D81}"/>
    <cellStyle name="Comma 2 2 4 6 2 3 3" xfId="24147" xr:uid="{DC6612FC-8D51-4FF4-9FF1-8FFF64AC46F5}"/>
    <cellStyle name="Comma 2 2 4 6 2 3 4" xfId="45171" xr:uid="{207FD5AA-2D3D-4962-B3CD-62D2FF3059DD}"/>
    <cellStyle name="Comma 2 2 4 6 2 4" xfId="5729" xr:uid="{8539611B-E5C0-4212-B30C-0D52C43D34C0}"/>
    <cellStyle name="Comma 2 2 4 6 2 4 2" xfId="16263" xr:uid="{CC831DB0-5DCF-49E8-851B-0D0E105ED869}"/>
    <cellStyle name="Comma 2 2 4 6 2 4 2 2" xfId="37285" xr:uid="{25FFC625-2DD8-4633-B262-A82BB7656BA1}"/>
    <cellStyle name="Comma 2 2 4 6 2 4 2 3" xfId="58309" xr:uid="{FB877114-338C-4D86-AC5C-9015A4688558}"/>
    <cellStyle name="Comma 2 2 4 6 2 4 3" xfId="26775" xr:uid="{CB76948F-BEDA-4193-BDEB-A3AADB16FD4D}"/>
    <cellStyle name="Comma 2 2 4 6 2 4 4" xfId="47799" xr:uid="{F98ABB0B-8BE9-4A50-BF1D-AEDB098FC60A}"/>
    <cellStyle name="Comma 2 2 4 6 2 5" xfId="8356" xr:uid="{CC5F33F5-15B8-4AA9-BCDB-964EE671FA86}"/>
    <cellStyle name="Comma 2 2 4 6 2 5 2" xfId="18890" xr:uid="{6B87F0BC-B913-4AA1-814A-FCAC1D202B61}"/>
    <cellStyle name="Comma 2 2 4 6 2 5 2 2" xfId="39912" xr:uid="{CF280163-FBE3-4CC2-ADCD-D58905DD9F13}"/>
    <cellStyle name="Comma 2 2 4 6 2 5 2 3" xfId="60936" xr:uid="{5BD5D798-03FF-4E49-B65B-F13C346110A8}"/>
    <cellStyle name="Comma 2 2 4 6 2 5 3" xfId="29402" xr:uid="{AB5567D7-B8E0-42D0-98C3-65C7D2E86755}"/>
    <cellStyle name="Comma 2 2 4 6 2 5 4" xfId="50426" xr:uid="{E86FCE41-A7F2-454A-BA53-10BD6F179B1D}"/>
    <cellStyle name="Comma 2 2 4 6 2 6" xfId="11008" xr:uid="{96822100-75D5-4671-852D-893CBA0A24C2}"/>
    <cellStyle name="Comma 2 2 4 6 2 6 2" xfId="32030" xr:uid="{E69D8502-53DB-4E91-B2BC-E70731F3CB27}"/>
    <cellStyle name="Comma 2 2 4 6 2 6 3" xfId="53054" xr:uid="{4068B47A-6B51-4B88-8880-76D8B4DA0EF1}"/>
    <cellStyle name="Comma 2 2 4 6 2 7" xfId="21519" xr:uid="{860CEA10-F249-411C-9243-11BA792F064F}"/>
    <cellStyle name="Comma 2 2 4 6 2 8" xfId="42544" xr:uid="{BC16B970-97BF-4B4F-BF3B-D62BDE44D9AB}"/>
    <cellStyle name="Comma 2 2 4 6 3" xfId="425" xr:uid="{08004223-8CF8-4824-8EBB-500C7B974A82}"/>
    <cellStyle name="Comma 2 2 4 6 3 2" xfId="3103" xr:uid="{E8B022E9-0901-4B1C-AEE4-6EF73EF4B3CB}"/>
    <cellStyle name="Comma 2 2 4 6 3 2 2" xfId="13637" xr:uid="{CF182BC7-FF19-4387-ADB4-990F38A1B850}"/>
    <cellStyle name="Comma 2 2 4 6 3 2 2 2" xfId="34659" xr:uid="{34B4288F-7E85-4E8B-9484-BB2B59AF0939}"/>
    <cellStyle name="Comma 2 2 4 6 3 2 2 3" xfId="55683" xr:uid="{C36E0709-E3CB-4BC8-8333-BF46053B6294}"/>
    <cellStyle name="Comma 2 2 4 6 3 2 3" xfId="24149" xr:uid="{5491992E-00BE-44AA-9416-59A38C106CB9}"/>
    <cellStyle name="Comma 2 2 4 6 3 2 4" xfId="45173" xr:uid="{6B7C3023-421D-45D7-A3CB-70A843581869}"/>
    <cellStyle name="Comma 2 2 4 6 3 3" xfId="5731" xr:uid="{67C04B6E-A5B4-467F-A614-580B1C8DB384}"/>
    <cellStyle name="Comma 2 2 4 6 3 3 2" xfId="16265" xr:uid="{A920798D-A7D4-438B-879C-80A2A6267DEE}"/>
    <cellStyle name="Comma 2 2 4 6 3 3 2 2" xfId="37287" xr:uid="{B1EF5652-95E8-4F64-9458-183959AE228E}"/>
    <cellStyle name="Comma 2 2 4 6 3 3 2 3" xfId="58311" xr:uid="{4388D01A-B183-4C1E-B69A-B21E737F7FF4}"/>
    <cellStyle name="Comma 2 2 4 6 3 3 3" xfId="26777" xr:uid="{B9E8A3A7-6325-4B87-8607-649C74FDE1EC}"/>
    <cellStyle name="Comma 2 2 4 6 3 3 4" xfId="47801" xr:uid="{30FA8D4F-B24F-4C3D-9E30-7B865726A338}"/>
    <cellStyle name="Comma 2 2 4 6 3 4" xfId="8358" xr:uid="{EDA482F9-0CFC-45EF-8573-4BC585F83489}"/>
    <cellStyle name="Comma 2 2 4 6 3 4 2" xfId="18892" xr:uid="{CC88D7C7-4448-40CB-B4DB-90D7F055A71D}"/>
    <cellStyle name="Comma 2 2 4 6 3 4 2 2" xfId="39914" xr:uid="{4FC0E0DF-5B41-4B6D-AC36-0586B2B193F2}"/>
    <cellStyle name="Comma 2 2 4 6 3 4 2 3" xfId="60938" xr:uid="{E68F80E6-9C4D-45A4-BBB2-F1C3149D7395}"/>
    <cellStyle name="Comma 2 2 4 6 3 4 3" xfId="29404" xr:uid="{26139424-A8C2-4E09-B6FB-90BDC750EECB}"/>
    <cellStyle name="Comma 2 2 4 6 3 4 4" xfId="50428" xr:uid="{4607AF84-53AB-4BB4-8E50-29F912308865}"/>
    <cellStyle name="Comma 2 2 4 6 3 5" xfId="11010" xr:uid="{53A67924-501E-4AAB-88BF-47E42E90AD85}"/>
    <cellStyle name="Comma 2 2 4 6 3 5 2" xfId="32032" xr:uid="{2A8EB61C-6ECC-4942-BDEA-993D8BB1F76F}"/>
    <cellStyle name="Comma 2 2 4 6 3 5 3" xfId="53056" xr:uid="{E9129AC6-73E6-4C30-A929-1EFC877D49DC}"/>
    <cellStyle name="Comma 2 2 4 6 3 6" xfId="21521" xr:uid="{ECE0D5F2-4665-4A6A-B777-81B7BA3AA7D7}"/>
    <cellStyle name="Comma 2 2 4 6 3 7" xfId="42546" xr:uid="{A4A8D607-FB74-41A1-9B52-6306F5C5BC70}"/>
    <cellStyle name="Comma 2 2 4 6 4" xfId="426" xr:uid="{CAF01431-2578-473E-B238-680AA1A69DEF}"/>
    <cellStyle name="Comma 2 2 4 6 4 2" xfId="3104" xr:uid="{ED44E5E5-01BF-444F-8397-D796189735DC}"/>
    <cellStyle name="Comma 2 2 4 6 4 2 2" xfId="13638" xr:uid="{0BC25E9B-4ABB-4238-8ADF-B956D8744811}"/>
    <cellStyle name="Comma 2 2 4 6 4 2 2 2" xfId="34660" xr:uid="{92BBC6F0-9C11-48F7-A03F-1A873AA4C0CE}"/>
    <cellStyle name="Comma 2 2 4 6 4 2 2 3" xfId="55684" xr:uid="{B4A91C22-DB01-450D-BC87-7A9B508D1AEE}"/>
    <cellStyle name="Comma 2 2 4 6 4 2 3" xfId="24150" xr:uid="{C185F608-4076-4FD8-BEC4-85005F0C7256}"/>
    <cellStyle name="Comma 2 2 4 6 4 2 4" xfId="45174" xr:uid="{1E076D47-F4D4-4968-A47D-7DA758964A75}"/>
    <cellStyle name="Comma 2 2 4 6 4 3" xfId="5732" xr:uid="{2D9553DC-4F41-4E40-AFD0-5F17A9A4BA7C}"/>
    <cellStyle name="Comma 2 2 4 6 4 3 2" xfId="16266" xr:uid="{A57B3676-573A-4CAB-A506-4033A267EB64}"/>
    <cellStyle name="Comma 2 2 4 6 4 3 2 2" xfId="37288" xr:uid="{96C579B1-C491-42A5-A396-3D82260CFF26}"/>
    <cellStyle name="Comma 2 2 4 6 4 3 2 3" xfId="58312" xr:uid="{AAF9C542-C2EA-4177-8B10-63AEAFD1DB03}"/>
    <cellStyle name="Comma 2 2 4 6 4 3 3" xfId="26778" xr:uid="{E19DBBCB-AFF4-4B4F-9FF4-97573535112B}"/>
    <cellStyle name="Comma 2 2 4 6 4 3 4" xfId="47802" xr:uid="{EF914E9A-D81F-4A97-A3D3-EC4B919D69F4}"/>
    <cellStyle name="Comma 2 2 4 6 4 4" xfId="8359" xr:uid="{5CAB4AE9-A397-4F40-B519-1040EAEFFF4E}"/>
    <cellStyle name="Comma 2 2 4 6 4 4 2" xfId="18893" xr:uid="{BAE452D9-25EA-48BB-85A3-D316DAAD71D5}"/>
    <cellStyle name="Comma 2 2 4 6 4 4 2 2" xfId="39915" xr:uid="{1586E2B8-FF8E-43C7-A5F9-0B358E4C0FE7}"/>
    <cellStyle name="Comma 2 2 4 6 4 4 2 3" xfId="60939" xr:uid="{0BD2B989-06D7-4B6D-A332-85E237A8EC45}"/>
    <cellStyle name="Comma 2 2 4 6 4 4 3" xfId="29405" xr:uid="{0F0D7434-3AC5-4939-8D1B-961A2D706FEE}"/>
    <cellStyle name="Comma 2 2 4 6 4 4 4" xfId="50429" xr:uid="{29AEFC2A-E3AA-4CB2-A8C6-DF86834D7810}"/>
    <cellStyle name="Comma 2 2 4 6 4 5" xfId="11011" xr:uid="{D500A40D-4DFD-4AC3-9755-1458B3FE29FE}"/>
    <cellStyle name="Comma 2 2 4 6 4 5 2" xfId="32033" xr:uid="{8BA5AB7E-A749-465B-ACE3-F1B84CAA1B7E}"/>
    <cellStyle name="Comma 2 2 4 6 4 5 3" xfId="53057" xr:uid="{C9DE799B-312F-4D58-8DDF-97A8C270BFE1}"/>
    <cellStyle name="Comma 2 2 4 6 4 6" xfId="21522" xr:uid="{A63D0590-9C6D-4C9E-AF45-A00DCCF43232}"/>
    <cellStyle name="Comma 2 2 4 6 4 7" xfId="42547" xr:uid="{A688A526-C17E-4FCB-8F5A-58A66F2FF017}"/>
    <cellStyle name="Comma 2 2 4 6 5" xfId="3100" xr:uid="{457713A4-070F-4D50-877E-BC2ED589F602}"/>
    <cellStyle name="Comma 2 2 4 6 5 2" xfId="13634" xr:uid="{062D9A8B-4021-4594-B54B-1B5989F1AB9B}"/>
    <cellStyle name="Comma 2 2 4 6 5 2 2" xfId="34656" xr:uid="{4883471A-70F0-424F-8779-CCE4F54DB222}"/>
    <cellStyle name="Comma 2 2 4 6 5 2 3" xfId="55680" xr:uid="{7BB0C4D4-0DEF-462E-92F1-39A53CC24396}"/>
    <cellStyle name="Comma 2 2 4 6 5 3" xfId="24146" xr:uid="{6127C411-E357-489A-B69B-929A6385AFEC}"/>
    <cellStyle name="Comma 2 2 4 6 5 4" xfId="45170" xr:uid="{A71E4440-8692-423D-B9EB-9E327CE5C512}"/>
    <cellStyle name="Comma 2 2 4 6 6" xfId="5728" xr:uid="{6AD36912-7239-421B-B294-F7F826F219B3}"/>
    <cellStyle name="Comma 2 2 4 6 6 2" xfId="16262" xr:uid="{34D61A15-8966-481E-ADEC-038E32660FE5}"/>
    <cellStyle name="Comma 2 2 4 6 6 2 2" xfId="37284" xr:uid="{A66F3288-4BEB-4D9B-B581-B605A8F8FF3D}"/>
    <cellStyle name="Comma 2 2 4 6 6 2 3" xfId="58308" xr:uid="{D33819CE-E104-4BD6-A55A-93BD3CEDAC4C}"/>
    <cellStyle name="Comma 2 2 4 6 6 3" xfId="26774" xr:uid="{DF376978-ECAF-460C-9DDF-CCCFA2E30A71}"/>
    <cellStyle name="Comma 2 2 4 6 6 4" xfId="47798" xr:uid="{A62CC702-DE43-4713-A307-18C661A7FC01}"/>
    <cellStyle name="Comma 2 2 4 6 7" xfId="8355" xr:uid="{78206675-8805-40F4-91DA-0B6892F5212A}"/>
    <cellStyle name="Comma 2 2 4 6 7 2" xfId="18889" xr:uid="{AFDA56E7-A34D-4191-804A-86E81F56B6DC}"/>
    <cellStyle name="Comma 2 2 4 6 7 2 2" xfId="39911" xr:uid="{36F630EB-34FD-4EC0-9674-5B285DCEA3A7}"/>
    <cellStyle name="Comma 2 2 4 6 7 2 3" xfId="60935" xr:uid="{C2FAE59B-2E12-42C8-803D-A8305208633C}"/>
    <cellStyle name="Comma 2 2 4 6 7 3" xfId="29401" xr:uid="{689B4CED-75FF-44D0-9988-FB9FC91CD34F}"/>
    <cellStyle name="Comma 2 2 4 6 7 4" xfId="50425" xr:uid="{16D61C52-B712-4D43-A1BA-F6FB03B77A48}"/>
    <cellStyle name="Comma 2 2 4 6 8" xfId="11007" xr:uid="{202CC362-6803-41F4-AAA1-19BC312B6CF4}"/>
    <cellStyle name="Comma 2 2 4 6 8 2" xfId="32029" xr:uid="{B8BBEE01-4806-4C47-BF85-5795EA7C5E6C}"/>
    <cellStyle name="Comma 2 2 4 6 8 3" xfId="53053" xr:uid="{2027A04B-1BD3-4BE0-BC7F-5BAD31372805}"/>
    <cellStyle name="Comma 2 2 4 6 9" xfId="21518" xr:uid="{2FC7DF5B-E623-46D0-B08D-7167F704F44D}"/>
    <cellStyle name="Comma 2 2 4 7" xfId="427" xr:uid="{4846DEA0-6A3E-4D2B-8BFD-A72CE2852119}"/>
    <cellStyle name="Comma 2 2 4 7 2" xfId="428" xr:uid="{22BC527D-41D1-4ED7-B0C2-975078C963CE}"/>
    <cellStyle name="Comma 2 2 4 7 2 2" xfId="3106" xr:uid="{978D4212-4336-4E7B-9FF4-A753F33E4C3E}"/>
    <cellStyle name="Comma 2 2 4 7 2 2 2" xfId="13640" xr:uid="{C1C1CFA9-6A32-4868-907D-79581415BD22}"/>
    <cellStyle name="Comma 2 2 4 7 2 2 2 2" xfId="34662" xr:uid="{43B8F332-97BD-4A98-9C3E-521E98FB74C0}"/>
    <cellStyle name="Comma 2 2 4 7 2 2 2 3" xfId="55686" xr:uid="{225B32DB-828D-4BBE-A605-5D51C19C4BC8}"/>
    <cellStyle name="Comma 2 2 4 7 2 2 3" xfId="24152" xr:uid="{A57CC0CE-FBBA-4911-B0A9-3E24A9B57709}"/>
    <cellStyle name="Comma 2 2 4 7 2 2 4" xfId="45176" xr:uid="{5EFC4B24-DC00-4E60-B88E-A2616DDE69FF}"/>
    <cellStyle name="Comma 2 2 4 7 2 3" xfId="5734" xr:uid="{EAD241FD-2F55-42BC-95B7-F223F06DFD19}"/>
    <cellStyle name="Comma 2 2 4 7 2 3 2" xfId="16268" xr:uid="{95A22C58-1BFA-4314-A6F4-A409180B7E79}"/>
    <cellStyle name="Comma 2 2 4 7 2 3 2 2" xfId="37290" xr:uid="{35178688-2F23-4A92-A2CF-688DFD4EC4FE}"/>
    <cellStyle name="Comma 2 2 4 7 2 3 2 3" xfId="58314" xr:uid="{97DD6789-B8A5-43A2-B187-E21DB4FAC23E}"/>
    <cellStyle name="Comma 2 2 4 7 2 3 3" xfId="26780" xr:uid="{AF220ABA-0A96-4A91-851A-0A99BEF657F0}"/>
    <cellStyle name="Comma 2 2 4 7 2 3 4" xfId="47804" xr:uid="{29999AAC-BB4E-4F51-902D-D98C6C5ECE0E}"/>
    <cellStyle name="Comma 2 2 4 7 2 4" xfId="8361" xr:uid="{DB4F3EDA-F174-4FB6-BA0A-ED8AAC7F7A82}"/>
    <cellStyle name="Comma 2 2 4 7 2 4 2" xfId="18895" xr:uid="{4268917A-FB20-48C1-AF45-A2FB57519FFD}"/>
    <cellStyle name="Comma 2 2 4 7 2 4 2 2" xfId="39917" xr:uid="{C5D877BB-04F7-4053-8253-D64024E4036A}"/>
    <cellStyle name="Comma 2 2 4 7 2 4 2 3" xfId="60941" xr:uid="{0F7F5569-938E-43ED-9370-5E95F6E07B98}"/>
    <cellStyle name="Comma 2 2 4 7 2 4 3" xfId="29407" xr:uid="{4FA3637D-1395-4C99-BFEF-B5E4D1EE5928}"/>
    <cellStyle name="Comma 2 2 4 7 2 4 4" xfId="50431" xr:uid="{9CAA30E8-BE8C-43B9-A33C-5ADE19D8B060}"/>
    <cellStyle name="Comma 2 2 4 7 2 5" xfId="11013" xr:uid="{294379D3-F492-489B-91F9-E153E7939039}"/>
    <cellStyle name="Comma 2 2 4 7 2 5 2" xfId="32035" xr:uid="{03A51CAE-EE29-4E17-B11E-19EB7AA9BB1E}"/>
    <cellStyle name="Comma 2 2 4 7 2 5 3" xfId="53059" xr:uid="{56C99C91-4A81-44A5-8DD1-773C1E179266}"/>
    <cellStyle name="Comma 2 2 4 7 2 6" xfId="21524" xr:uid="{37DF6E44-210F-438D-8F76-6EAE74CA45EB}"/>
    <cellStyle name="Comma 2 2 4 7 2 7" xfId="42549" xr:uid="{E462D888-A68E-42BA-BF3B-DC3F0858C4DD}"/>
    <cellStyle name="Comma 2 2 4 7 3" xfId="429" xr:uid="{EC488EE9-AEDD-4BE3-A5E9-2C2A0793216D}"/>
    <cellStyle name="Comma 2 2 4 7 3 2" xfId="3107" xr:uid="{6DC9C195-6540-438B-AC90-02D1A5F11E5D}"/>
    <cellStyle name="Comma 2 2 4 7 3 2 2" xfId="13641" xr:uid="{D9075F98-6294-4D4C-BEF3-A4F748077564}"/>
    <cellStyle name="Comma 2 2 4 7 3 2 2 2" xfId="34663" xr:uid="{F6B2407A-D9BC-4FAA-A2FF-2FC2CAC0EC6B}"/>
    <cellStyle name="Comma 2 2 4 7 3 2 2 3" xfId="55687" xr:uid="{89B244D7-AC64-44BD-B26B-637C79618802}"/>
    <cellStyle name="Comma 2 2 4 7 3 2 3" xfId="24153" xr:uid="{C3453478-D2FF-459D-8931-4AC74266DDD1}"/>
    <cellStyle name="Comma 2 2 4 7 3 2 4" xfId="45177" xr:uid="{38B0D88B-8315-484C-85B7-FAC3F9B583AA}"/>
    <cellStyle name="Comma 2 2 4 7 3 3" xfId="5735" xr:uid="{D9BB622A-B7A9-41A8-8E4A-2F361DAF3861}"/>
    <cellStyle name="Comma 2 2 4 7 3 3 2" xfId="16269" xr:uid="{44EA24B6-AA68-4A22-AA29-D7EFDF623023}"/>
    <cellStyle name="Comma 2 2 4 7 3 3 2 2" xfId="37291" xr:uid="{3B4B36F0-78E9-4B17-8B75-1A53F81D63A5}"/>
    <cellStyle name="Comma 2 2 4 7 3 3 2 3" xfId="58315" xr:uid="{79342200-8135-4BA3-9248-5F9A7E6EF282}"/>
    <cellStyle name="Comma 2 2 4 7 3 3 3" xfId="26781" xr:uid="{E7C4504B-907C-4D89-B5D6-A83B94F5EFC0}"/>
    <cellStyle name="Comma 2 2 4 7 3 3 4" xfId="47805" xr:uid="{E3B0430D-A933-42EF-A3BF-D87B336141E2}"/>
    <cellStyle name="Comma 2 2 4 7 3 4" xfId="8362" xr:uid="{E1D1FB26-937C-4C0F-83BC-615F4EBA1DFA}"/>
    <cellStyle name="Comma 2 2 4 7 3 4 2" xfId="18896" xr:uid="{3FF01012-FA51-407A-98D4-ACAF2668D9EB}"/>
    <cellStyle name="Comma 2 2 4 7 3 4 2 2" xfId="39918" xr:uid="{3DD6592A-90BE-4241-A6F0-D5072533257F}"/>
    <cellStyle name="Comma 2 2 4 7 3 4 2 3" xfId="60942" xr:uid="{4F50AD19-505D-40C8-9ABA-F7AF16DE6EDD}"/>
    <cellStyle name="Comma 2 2 4 7 3 4 3" xfId="29408" xr:uid="{0714BBC9-7466-4088-AE32-02EBB9D44B2C}"/>
    <cellStyle name="Comma 2 2 4 7 3 4 4" xfId="50432" xr:uid="{2849EFD6-8A3F-4F74-8F2D-E35BDC5558DA}"/>
    <cellStyle name="Comma 2 2 4 7 3 5" xfId="11014" xr:uid="{80521322-0291-401F-8B00-455EC13E0DFD}"/>
    <cellStyle name="Comma 2 2 4 7 3 5 2" xfId="32036" xr:uid="{7968E7EF-C60A-4562-8EDD-3BF72E1A5A97}"/>
    <cellStyle name="Comma 2 2 4 7 3 5 3" xfId="53060" xr:uid="{4F881674-300A-46B7-90F9-10688E8520B7}"/>
    <cellStyle name="Comma 2 2 4 7 3 6" xfId="21525" xr:uid="{FC5DA637-58F3-4731-B9B5-D3B500958562}"/>
    <cellStyle name="Comma 2 2 4 7 3 7" xfId="42550" xr:uid="{5FE9F54E-0AE2-4630-B178-C17B4BA653A6}"/>
    <cellStyle name="Comma 2 2 4 7 4" xfId="3105" xr:uid="{F550CEBD-A113-4419-8907-2004350FA8F2}"/>
    <cellStyle name="Comma 2 2 4 7 4 2" xfId="13639" xr:uid="{8ACF8E9C-E148-4C6B-9CFD-F14AF56B2B33}"/>
    <cellStyle name="Comma 2 2 4 7 4 2 2" xfId="34661" xr:uid="{CCF2764C-A0EE-4E93-95AE-6653D36512CA}"/>
    <cellStyle name="Comma 2 2 4 7 4 2 3" xfId="55685" xr:uid="{763108D8-B261-48F2-AF78-69818B31B818}"/>
    <cellStyle name="Comma 2 2 4 7 4 3" xfId="24151" xr:uid="{64EE5468-BB14-4912-9101-6171DFE64112}"/>
    <cellStyle name="Comma 2 2 4 7 4 4" xfId="45175" xr:uid="{A6F25415-0AD8-46DA-900D-C4716E3F14F8}"/>
    <cellStyle name="Comma 2 2 4 7 5" xfId="5733" xr:uid="{67D76458-64F0-4CF1-9784-D79BF3BCE9E0}"/>
    <cellStyle name="Comma 2 2 4 7 5 2" xfId="16267" xr:uid="{BA987D2A-5E89-4287-AF73-635DFD02AE51}"/>
    <cellStyle name="Comma 2 2 4 7 5 2 2" xfId="37289" xr:uid="{975A9772-F9CC-492D-A08A-63898E62100B}"/>
    <cellStyle name="Comma 2 2 4 7 5 2 3" xfId="58313" xr:uid="{6D4CE10C-A202-4CDB-B06B-D9A5C397FB63}"/>
    <cellStyle name="Comma 2 2 4 7 5 3" xfId="26779" xr:uid="{3D3108DD-80AD-427D-88D7-5D7B8C557FFB}"/>
    <cellStyle name="Comma 2 2 4 7 5 4" xfId="47803" xr:uid="{27D2BB0D-18D5-4215-B6B5-CD2C0D22ECB8}"/>
    <cellStyle name="Comma 2 2 4 7 6" xfId="8360" xr:uid="{83548907-E856-40B3-9939-2CE23B8A7361}"/>
    <cellStyle name="Comma 2 2 4 7 6 2" xfId="18894" xr:uid="{BC21245C-9811-45E7-8845-FDC82F8D7DD8}"/>
    <cellStyle name="Comma 2 2 4 7 6 2 2" xfId="39916" xr:uid="{D306A0A7-1E75-4213-81DC-788509F474FF}"/>
    <cellStyle name="Comma 2 2 4 7 6 2 3" xfId="60940" xr:uid="{EE88A688-A0CB-49BD-868D-5EC92F4C2E28}"/>
    <cellStyle name="Comma 2 2 4 7 6 3" xfId="29406" xr:uid="{916091C5-DE4F-41C8-8984-41218919CE8B}"/>
    <cellStyle name="Comma 2 2 4 7 6 4" xfId="50430" xr:uid="{2A6F2C31-157A-4801-902B-3F24F3DCF8BF}"/>
    <cellStyle name="Comma 2 2 4 7 7" xfId="11012" xr:uid="{B2AB6164-007D-42B3-801D-9FF7359504AB}"/>
    <cellStyle name="Comma 2 2 4 7 7 2" xfId="32034" xr:uid="{66E32299-8F14-4BFF-94EC-FA1767A6AC68}"/>
    <cellStyle name="Comma 2 2 4 7 7 3" xfId="53058" xr:uid="{C67AC184-5AAE-4F05-954F-68780D3CC9AE}"/>
    <cellStyle name="Comma 2 2 4 7 8" xfId="21523" xr:uid="{AB119278-0970-4510-B039-C08C036B2EAB}"/>
    <cellStyle name="Comma 2 2 4 7 9" xfId="42548" xr:uid="{DF141979-663C-4258-9F65-BC7FF8748E5B}"/>
    <cellStyle name="Comma 2 2 4 8" xfId="430" xr:uid="{E1370706-D0DC-4D0B-91CA-6F3417F09F46}"/>
    <cellStyle name="Comma 2 2 4 8 2" xfId="431" xr:uid="{C28389BD-D79A-48F1-9DB4-D3ACADEF2A47}"/>
    <cellStyle name="Comma 2 2 4 8 2 2" xfId="3109" xr:uid="{2615DD62-16F7-4993-A906-23D734D8B2F9}"/>
    <cellStyle name="Comma 2 2 4 8 2 2 2" xfId="13643" xr:uid="{50CF9E7B-198D-4AFE-AF37-06AA7E5EFD03}"/>
    <cellStyle name="Comma 2 2 4 8 2 2 2 2" xfId="34665" xr:uid="{1EEA8AC5-A249-4672-9E78-EDB39F5CD113}"/>
    <cellStyle name="Comma 2 2 4 8 2 2 2 3" xfId="55689" xr:uid="{0FCDACAA-352B-4DB7-805A-6894FC0A597C}"/>
    <cellStyle name="Comma 2 2 4 8 2 2 3" xfId="24155" xr:uid="{F626E416-61ED-4F69-A41F-E00EBD7D25BB}"/>
    <cellStyle name="Comma 2 2 4 8 2 2 4" xfId="45179" xr:uid="{50924E28-F37F-4D37-B26D-391CF86FF29F}"/>
    <cellStyle name="Comma 2 2 4 8 2 3" xfId="5737" xr:uid="{3D203069-EFB6-4882-98E4-27F2D4108626}"/>
    <cellStyle name="Comma 2 2 4 8 2 3 2" xfId="16271" xr:uid="{FF9B0837-2213-4DF9-A1B6-4FD4E8C3823A}"/>
    <cellStyle name="Comma 2 2 4 8 2 3 2 2" xfId="37293" xr:uid="{C2903BA3-7BBE-4952-A0A9-258978C03DFE}"/>
    <cellStyle name="Comma 2 2 4 8 2 3 2 3" xfId="58317" xr:uid="{E62269C2-91AC-4B16-9AF9-486E16BD3F74}"/>
    <cellStyle name="Comma 2 2 4 8 2 3 3" xfId="26783" xr:uid="{E41EB9BA-61D2-435B-92B1-07D4AE17EDE0}"/>
    <cellStyle name="Comma 2 2 4 8 2 3 4" xfId="47807" xr:uid="{822004C8-3F65-4BE7-9387-D1D3A268BACF}"/>
    <cellStyle name="Comma 2 2 4 8 2 4" xfId="8364" xr:uid="{6C91BC51-2F27-4835-B67C-DD9A771AB5FA}"/>
    <cellStyle name="Comma 2 2 4 8 2 4 2" xfId="18898" xr:uid="{CF4676E6-B3C5-44B9-9955-E38E5D81276A}"/>
    <cellStyle name="Comma 2 2 4 8 2 4 2 2" xfId="39920" xr:uid="{E480FA5B-760E-476A-AF1C-71C3DA1DFD2C}"/>
    <cellStyle name="Comma 2 2 4 8 2 4 2 3" xfId="60944" xr:uid="{3ADA7CAD-2C87-41AF-BD0F-7241E3DC2547}"/>
    <cellStyle name="Comma 2 2 4 8 2 4 3" xfId="29410" xr:uid="{42B77537-3F11-47D6-9937-C360A07AD117}"/>
    <cellStyle name="Comma 2 2 4 8 2 4 4" xfId="50434" xr:uid="{F5EFABCD-D76F-4F43-97AB-C9F6919D5C46}"/>
    <cellStyle name="Comma 2 2 4 8 2 5" xfId="11016" xr:uid="{DF7437D9-174E-4DF4-8117-685134EFEA99}"/>
    <cellStyle name="Comma 2 2 4 8 2 5 2" xfId="32038" xr:uid="{F34D82D0-22C4-487C-97AE-D20411C228F4}"/>
    <cellStyle name="Comma 2 2 4 8 2 5 3" xfId="53062" xr:uid="{BF64DFCE-2B3F-4F94-ABB7-59593B88B150}"/>
    <cellStyle name="Comma 2 2 4 8 2 6" xfId="21527" xr:uid="{B17A291E-4F54-42ED-BBC3-A2BB3FBABA22}"/>
    <cellStyle name="Comma 2 2 4 8 2 7" xfId="42552" xr:uid="{BD9F4CF4-7002-4AD5-802E-33AB9562AF10}"/>
    <cellStyle name="Comma 2 2 4 8 3" xfId="3108" xr:uid="{C96532A8-27AD-4A3D-AA54-2A98C4F3BF33}"/>
    <cellStyle name="Comma 2 2 4 8 3 2" xfId="13642" xr:uid="{2121617F-4CD0-41D0-ABFB-F71CFDEA91DC}"/>
    <cellStyle name="Comma 2 2 4 8 3 2 2" xfId="34664" xr:uid="{987E5BE2-DDEF-498F-985E-C7E0CEDACE98}"/>
    <cellStyle name="Comma 2 2 4 8 3 2 3" xfId="55688" xr:uid="{E1FB62FD-BD61-43F0-83B2-723E03601F36}"/>
    <cellStyle name="Comma 2 2 4 8 3 3" xfId="24154" xr:uid="{C2C90888-CCDA-4CDD-8990-B2485912CCA3}"/>
    <cellStyle name="Comma 2 2 4 8 3 4" xfId="45178" xr:uid="{6B82BA00-D5FC-4071-87C5-8818D5308EA7}"/>
    <cellStyle name="Comma 2 2 4 8 4" xfId="5736" xr:uid="{F79692B6-B68F-43F3-9B52-8EC534052F03}"/>
    <cellStyle name="Comma 2 2 4 8 4 2" xfId="16270" xr:uid="{1D356BB6-C4D1-4AF6-A57C-54A9C86D8CF6}"/>
    <cellStyle name="Comma 2 2 4 8 4 2 2" xfId="37292" xr:uid="{6FA8CCB6-6C72-4C77-997B-5A89DB0A6216}"/>
    <cellStyle name="Comma 2 2 4 8 4 2 3" xfId="58316" xr:uid="{740F7109-6643-4126-A60E-708307BAF8EA}"/>
    <cellStyle name="Comma 2 2 4 8 4 3" xfId="26782" xr:uid="{1AED014D-8125-44D8-8CAB-95A435D7AA3F}"/>
    <cellStyle name="Comma 2 2 4 8 4 4" xfId="47806" xr:uid="{40A7106D-9C61-425B-8A8F-55457CD92D0C}"/>
    <cellStyle name="Comma 2 2 4 8 5" xfId="8363" xr:uid="{D6F5FBED-B730-4539-8585-1A47756AF7CA}"/>
    <cellStyle name="Comma 2 2 4 8 5 2" xfId="18897" xr:uid="{B9B659E2-7384-4FAB-B029-C9EE5865D03B}"/>
    <cellStyle name="Comma 2 2 4 8 5 2 2" xfId="39919" xr:uid="{8BA1D935-F415-4D4B-B4AC-4492E108AC28}"/>
    <cellStyle name="Comma 2 2 4 8 5 2 3" xfId="60943" xr:uid="{AC95C65F-B092-49CD-9304-1408AF1BE65B}"/>
    <cellStyle name="Comma 2 2 4 8 5 3" xfId="29409" xr:uid="{444883C2-3158-43C1-B055-1502824B933B}"/>
    <cellStyle name="Comma 2 2 4 8 5 4" xfId="50433" xr:uid="{98F5B8CB-B2B3-4A28-B875-458471040B02}"/>
    <cellStyle name="Comma 2 2 4 8 6" xfId="11015" xr:uid="{F2DA1090-4517-4ACC-B0E9-B6131D04D86D}"/>
    <cellStyle name="Comma 2 2 4 8 6 2" xfId="32037" xr:uid="{D352E32F-4C6A-461B-BBBC-82AD41A06AED}"/>
    <cellStyle name="Comma 2 2 4 8 6 3" xfId="53061" xr:uid="{ECC84780-4C77-4868-8B22-879106E2E48B}"/>
    <cellStyle name="Comma 2 2 4 8 7" xfId="21526" xr:uid="{9ED22D8C-3F6D-4CB8-87F5-7ADA8114CF1C}"/>
    <cellStyle name="Comma 2 2 4 8 8" xfId="42551" xr:uid="{A3CCFA9D-02B5-4B29-9668-A5F67FD8AA80}"/>
    <cellStyle name="Comma 2 2 4 9" xfId="432" xr:uid="{6403BA46-AE4F-4179-802F-50732487FD41}"/>
    <cellStyle name="Comma 2 2 4 9 2" xfId="3110" xr:uid="{7E28365D-C9F5-4318-B6C3-EC3CA0DA175D}"/>
    <cellStyle name="Comma 2 2 4 9 2 2" xfId="13644" xr:uid="{084B4568-BA7F-4B76-8619-512DABEBD90C}"/>
    <cellStyle name="Comma 2 2 4 9 2 2 2" xfId="34666" xr:uid="{D24D40DC-21A2-4AD9-9D6C-FF19A57D3C2A}"/>
    <cellStyle name="Comma 2 2 4 9 2 2 3" xfId="55690" xr:uid="{BE8BF6F4-7E4E-4D26-9AEA-F49FF67BD866}"/>
    <cellStyle name="Comma 2 2 4 9 2 3" xfId="24156" xr:uid="{573E1379-E49B-4F45-A1DE-96178796BE35}"/>
    <cellStyle name="Comma 2 2 4 9 2 4" xfId="45180" xr:uid="{B1E08FDB-AB82-4932-9A04-49A96D16F867}"/>
    <cellStyle name="Comma 2 2 4 9 3" xfId="5738" xr:uid="{5CC9C28B-BECC-4F61-958A-69FE8BC4868B}"/>
    <cellStyle name="Comma 2 2 4 9 3 2" xfId="16272" xr:uid="{B1E43B37-AAD6-4415-ADF9-A9B7453A52DC}"/>
    <cellStyle name="Comma 2 2 4 9 3 2 2" xfId="37294" xr:uid="{CC578B71-E843-4AFF-9486-33014874CCF1}"/>
    <cellStyle name="Comma 2 2 4 9 3 2 3" xfId="58318" xr:uid="{51552FB0-59FC-4633-8767-A4D2B7E752CF}"/>
    <cellStyle name="Comma 2 2 4 9 3 3" xfId="26784" xr:uid="{6D03E7EC-1A59-4D53-B1DC-0E1872D6C70D}"/>
    <cellStyle name="Comma 2 2 4 9 3 4" xfId="47808" xr:uid="{6FF564ED-25A9-4F34-8ECA-7C02C3D63CC6}"/>
    <cellStyle name="Comma 2 2 4 9 4" xfId="8365" xr:uid="{BFFCA1AF-5607-49FC-B87F-57BFF042D51A}"/>
    <cellStyle name="Comma 2 2 4 9 4 2" xfId="18899" xr:uid="{58DEE00E-A4BE-4CCB-B024-8E93E8B3C4CE}"/>
    <cellStyle name="Comma 2 2 4 9 4 2 2" xfId="39921" xr:uid="{DE3F4455-BEC6-4C9F-AE05-D124E8E6E096}"/>
    <cellStyle name="Comma 2 2 4 9 4 2 3" xfId="60945" xr:uid="{8F1B4CAC-0931-4824-839C-A6B80743EC99}"/>
    <cellStyle name="Comma 2 2 4 9 4 3" xfId="29411" xr:uid="{BED1F689-5C03-4280-BD7E-80C4E2F39293}"/>
    <cellStyle name="Comma 2 2 4 9 4 4" xfId="50435" xr:uid="{16221331-80E0-4AE2-978D-C4EADB8BFC90}"/>
    <cellStyle name="Comma 2 2 4 9 5" xfId="11017" xr:uid="{C31B3F36-8FCE-429B-ABC0-BFF810A15995}"/>
    <cellStyle name="Comma 2 2 4 9 5 2" xfId="32039" xr:uid="{755D5DE9-DE72-4B0F-9D83-3E7444F174B9}"/>
    <cellStyle name="Comma 2 2 4 9 5 3" xfId="53063" xr:uid="{F7CB7DF4-5335-4A62-A483-1F01BFF2600D}"/>
    <cellStyle name="Comma 2 2 4 9 6" xfId="21528" xr:uid="{AA0FE0E2-7846-479D-9676-58F222871495}"/>
    <cellStyle name="Comma 2 2 4 9 7" xfId="42553" xr:uid="{E78A5AFA-D33C-4D11-BDB4-F7D1170D1680}"/>
    <cellStyle name="Comma 2 2 5" xfId="137" xr:uid="{4291657B-EAF9-4FAE-908C-0456CEBEF1CA}"/>
    <cellStyle name="Comma 2 2 5 10" xfId="2654" xr:uid="{DA72394E-46B9-4C43-9702-6D5899BDF313}"/>
    <cellStyle name="Comma 2 2 5 10 2" xfId="5291" xr:uid="{BD18C481-6D16-4311-9637-5D573E0DD89B}"/>
    <cellStyle name="Comma 2 2 5 10 2 2" xfId="15825" xr:uid="{67C57A8F-8FE3-4045-9248-932568E86FFF}"/>
    <cellStyle name="Comma 2 2 5 10 2 2 2" xfId="36847" xr:uid="{C14C257C-5CFB-4A57-961B-47A9B83AEF49}"/>
    <cellStyle name="Comma 2 2 5 10 2 2 3" xfId="57871" xr:uid="{AF80430B-000B-408D-95EF-93EB7F524D84}"/>
    <cellStyle name="Comma 2 2 5 10 2 3" xfId="26337" xr:uid="{9B9F6BC0-9A79-4FAD-A37E-845D5CE0E385}"/>
    <cellStyle name="Comma 2 2 5 10 2 4" xfId="47361" xr:uid="{59626DC9-F63C-4D81-8F16-C3057E9C3855}"/>
    <cellStyle name="Comma 2 2 5 10 3" xfId="7919" xr:uid="{2B890DAB-172F-4968-9758-0A9320BD00DF}"/>
    <cellStyle name="Comma 2 2 5 10 3 2" xfId="18453" xr:uid="{2CD65697-53AC-4AF8-B719-FD51F18818F5}"/>
    <cellStyle name="Comma 2 2 5 10 3 2 2" xfId="39475" xr:uid="{F60792EB-B1AD-4616-B379-577827507969}"/>
    <cellStyle name="Comma 2 2 5 10 3 2 3" xfId="60499" xr:uid="{B84BBB3C-4F71-4D15-A9CE-A6B568049003}"/>
    <cellStyle name="Comma 2 2 5 10 3 3" xfId="28965" xr:uid="{852B56DA-40E1-4FC6-8FC1-6A24ACF46068}"/>
    <cellStyle name="Comma 2 2 5 10 3 4" xfId="49989" xr:uid="{9FF1E24D-6CE9-4097-9E13-710C2DBE44BA}"/>
    <cellStyle name="Comma 2 2 5 10 4" xfId="10546" xr:uid="{288B501D-250A-4717-A572-7D18111358C7}"/>
    <cellStyle name="Comma 2 2 5 10 4 2" xfId="21080" xr:uid="{E3ADD9E2-278C-4EC4-AB8D-652FDB22F28D}"/>
    <cellStyle name="Comma 2 2 5 10 4 2 2" xfId="42102" xr:uid="{6D0518AF-E847-480A-9086-EBD6A2949DAB}"/>
    <cellStyle name="Comma 2 2 5 10 4 2 3" xfId="63126" xr:uid="{5AC71D6C-1FF8-4043-B7BF-C31618DC2752}"/>
    <cellStyle name="Comma 2 2 5 10 4 3" xfId="31592" xr:uid="{370B88DA-30DD-43D4-A953-69F4A079DC70}"/>
    <cellStyle name="Comma 2 2 5 10 4 4" xfId="52616" xr:uid="{A8390869-5CA4-4F04-9C5A-F7FE1BA52C19}"/>
    <cellStyle name="Comma 2 2 5 10 5" xfId="13198" xr:uid="{3571FDA1-6DBE-4815-B313-CF2BD7FDE9E7}"/>
    <cellStyle name="Comma 2 2 5 10 5 2" xfId="34220" xr:uid="{E35E321F-B4F1-4C67-AF9B-60DF6FAB9B59}"/>
    <cellStyle name="Comma 2 2 5 10 5 3" xfId="55244" xr:uid="{4A6BC0CB-8B9E-45A2-85BF-ADD3CED5DE78}"/>
    <cellStyle name="Comma 2 2 5 10 6" xfId="23709" xr:uid="{A507399F-5D42-4AAC-A36E-248F6D2B0CB7}"/>
    <cellStyle name="Comma 2 2 5 10 7" xfId="44734" xr:uid="{E53CF45A-FEBC-4E54-8645-97DFDFA35CE4}"/>
    <cellStyle name="Comma 2 2 5 11" xfId="2713" xr:uid="{93043357-2230-4846-B539-A25CB36101C0}"/>
    <cellStyle name="Comma 2 2 5 11 2" xfId="5345" xr:uid="{8887B8F4-82E0-4438-992A-9A4E22C0AE9D}"/>
    <cellStyle name="Comma 2 2 5 11 2 2" xfId="15879" xr:uid="{1C61BA78-7278-48C5-8A44-A6A8156E95D1}"/>
    <cellStyle name="Comma 2 2 5 11 2 2 2" xfId="36901" xr:uid="{EB8418D7-797A-413C-B103-3D49726D808F}"/>
    <cellStyle name="Comma 2 2 5 11 2 2 3" xfId="57925" xr:uid="{938B0E6A-3485-44EB-A065-F8928B30758E}"/>
    <cellStyle name="Comma 2 2 5 11 2 3" xfId="26391" xr:uid="{89004B41-FDD0-4D7D-A617-3EDA106FB723}"/>
    <cellStyle name="Comma 2 2 5 11 2 4" xfId="47415" xr:uid="{38B5A841-D3AD-462F-A6D8-2B4FE400665B}"/>
    <cellStyle name="Comma 2 2 5 11 3" xfId="7973" xr:uid="{8B519719-A324-4DBA-83ED-77FC18EFC131}"/>
    <cellStyle name="Comma 2 2 5 11 3 2" xfId="18507" xr:uid="{0D366099-6678-4348-B892-34A09F1209EF}"/>
    <cellStyle name="Comma 2 2 5 11 3 2 2" xfId="39529" xr:uid="{0FE99F42-34B3-4D2B-8D07-77AB7F43DFD6}"/>
    <cellStyle name="Comma 2 2 5 11 3 2 3" xfId="60553" xr:uid="{EC39E6DF-BC61-4CD1-9AF8-2DC9B97B06BA}"/>
    <cellStyle name="Comma 2 2 5 11 3 3" xfId="29019" xr:uid="{186E5F25-AEEC-4E13-87A4-849AE2DF78E1}"/>
    <cellStyle name="Comma 2 2 5 11 3 4" xfId="50043" xr:uid="{2EAB3C94-B05A-48F9-944C-9EA757C44D15}"/>
    <cellStyle name="Comma 2 2 5 11 4" xfId="10600" xr:uid="{2EB73C26-0959-496C-92BA-849B9546D2FD}"/>
    <cellStyle name="Comma 2 2 5 11 4 2" xfId="21134" xr:uid="{505D1DBB-8735-477E-BE9D-8D2AA53C4EEC}"/>
    <cellStyle name="Comma 2 2 5 11 4 2 2" xfId="42156" xr:uid="{8DF7B20D-E877-4DFE-8028-F0DEBDA8535B}"/>
    <cellStyle name="Comma 2 2 5 11 4 2 3" xfId="63180" xr:uid="{EE1BD416-F6D5-4DD0-BE3E-929F02F20CEF}"/>
    <cellStyle name="Comma 2 2 5 11 4 3" xfId="31646" xr:uid="{E8149B17-264C-41ED-96E0-A57E49F867BA}"/>
    <cellStyle name="Comma 2 2 5 11 4 4" xfId="52670" xr:uid="{9123BB8A-40E1-4F33-8171-2B293D88BB9E}"/>
    <cellStyle name="Comma 2 2 5 11 5" xfId="13252" xr:uid="{FA02CFC8-20CA-4869-BD6D-7F5CFA1AD291}"/>
    <cellStyle name="Comma 2 2 5 11 5 2" xfId="34274" xr:uid="{FF9B73EF-6DEC-44E7-A68F-C81E47A2C973}"/>
    <cellStyle name="Comma 2 2 5 11 5 3" xfId="55298" xr:uid="{1002B811-97F6-454A-8C35-6A58A64640D7}"/>
    <cellStyle name="Comma 2 2 5 11 6" xfId="23763" xr:uid="{C785CD48-7DA8-4493-AD4A-A138D0122671}"/>
    <cellStyle name="Comma 2 2 5 11 7" xfId="44788" xr:uid="{A9F5D2F6-8933-4D39-ACCC-8D7D78A7F2AB}"/>
    <cellStyle name="Comma 2 2 5 12" xfId="433" xr:uid="{8B8403B9-86CE-4B8B-8152-DE626D0F3373}"/>
    <cellStyle name="Comma 2 2 5 12 2" xfId="3111" xr:uid="{A72F6A6F-390F-4871-A344-29BE3DF59401}"/>
    <cellStyle name="Comma 2 2 5 12 2 2" xfId="13645" xr:uid="{BC69C376-4C5F-44D7-9086-8753192B0A67}"/>
    <cellStyle name="Comma 2 2 5 12 2 2 2" xfId="34667" xr:uid="{CBDA9A42-8651-4D07-AC7C-EDDA70C02A1C}"/>
    <cellStyle name="Comma 2 2 5 12 2 2 3" xfId="55691" xr:uid="{F661E95A-3A12-4037-BE34-3857BA92C886}"/>
    <cellStyle name="Comma 2 2 5 12 2 3" xfId="24157" xr:uid="{0CA87963-F808-4BDA-B1EA-EEA6EB5E4252}"/>
    <cellStyle name="Comma 2 2 5 12 2 4" xfId="45181" xr:uid="{4877DB26-B965-4CCC-9C0E-C3500F4E3D21}"/>
    <cellStyle name="Comma 2 2 5 12 3" xfId="5739" xr:uid="{B95A0A7C-1754-42B5-99BF-1494B7014520}"/>
    <cellStyle name="Comma 2 2 5 12 3 2" xfId="16273" xr:uid="{74245667-0795-4ADB-8C46-EC2EB18A8614}"/>
    <cellStyle name="Comma 2 2 5 12 3 2 2" xfId="37295" xr:uid="{05779FEC-B283-4E69-8597-11927259FC4B}"/>
    <cellStyle name="Comma 2 2 5 12 3 2 3" xfId="58319" xr:uid="{EEE9131E-E84B-48E5-A158-C8BEE94FCF6C}"/>
    <cellStyle name="Comma 2 2 5 12 3 3" xfId="26785" xr:uid="{CEAE2F71-C1FC-4CC6-8148-8A68EF96EEA4}"/>
    <cellStyle name="Comma 2 2 5 12 3 4" xfId="47809" xr:uid="{C0F50027-8AF1-4268-8FC5-6F2596BF7DC1}"/>
    <cellStyle name="Comma 2 2 5 12 4" xfId="8366" xr:uid="{80EA2494-5D1A-42F0-88E8-1B904BFB61CA}"/>
    <cellStyle name="Comma 2 2 5 12 4 2" xfId="18900" xr:uid="{5798A00B-B4AD-4821-9421-B9A136E14CC3}"/>
    <cellStyle name="Comma 2 2 5 12 4 2 2" xfId="39922" xr:uid="{85AD2FD3-8CC4-417B-9B21-219697C17814}"/>
    <cellStyle name="Comma 2 2 5 12 4 2 3" xfId="60946" xr:uid="{E6C6A633-EAF8-4391-9674-D3945F8F1BFC}"/>
    <cellStyle name="Comma 2 2 5 12 4 3" xfId="29412" xr:uid="{1124CD43-3295-4F16-A5DA-3BA3C2552317}"/>
    <cellStyle name="Comma 2 2 5 12 4 4" xfId="50436" xr:uid="{1975B59A-D37B-4104-B3F6-3C7F595F60CB}"/>
    <cellStyle name="Comma 2 2 5 12 5" xfId="11018" xr:uid="{285F4FAD-DA49-4E86-A444-077547443059}"/>
    <cellStyle name="Comma 2 2 5 12 5 2" xfId="32040" xr:uid="{8C5DC591-C959-41DC-8531-634749CF16B5}"/>
    <cellStyle name="Comma 2 2 5 12 5 3" xfId="53064" xr:uid="{A4FA3EF6-74E4-4E97-B598-02D7145FE129}"/>
    <cellStyle name="Comma 2 2 5 12 6" xfId="21529" xr:uid="{12BC014F-AD8E-406B-AFB6-83472D3425B1}"/>
    <cellStyle name="Comma 2 2 5 12 7" xfId="42554" xr:uid="{5349F0C1-94D8-4505-BEB2-356B51445F34}"/>
    <cellStyle name="Comma 2 2 5 13" xfId="2826" xr:uid="{B0E8247E-E6AF-40AF-BA52-B1D8682B07F9}"/>
    <cellStyle name="Comma 2 2 5 13 2" xfId="13360" xr:uid="{3A456F0C-FE5C-4941-B0C1-7AB467F1E620}"/>
    <cellStyle name="Comma 2 2 5 13 2 2" xfId="34382" xr:uid="{D3FBE7A6-F91B-4461-82E4-69D219F9991A}"/>
    <cellStyle name="Comma 2 2 5 13 2 3" xfId="55406" xr:uid="{BAE3AA00-6304-483D-B7D8-5EA3630772BB}"/>
    <cellStyle name="Comma 2 2 5 13 3" xfId="23872" xr:uid="{E8D7A9BE-4196-48A4-A033-60461C580282}"/>
    <cellStyle name="Comma 2 2 5 13 4" xfId="44896" xr:uid="{2AB35A25-795B-4CBE-9E91-63EFC62B13C3}"/>
    <cellStyle name="Comma 2 2 5 14" xfId="5454" xr:uid="{5124E462-2DE2-46C5-BAC1-084FB3E32DEF}"/>
    <cellStyle name="Comma 2 2 5 14 2" xfId="15988" xr:uid="{75F49489-C111-4CD9-BDBB-0AAC198AA90E}"/>
    <cellStyle name="Comma 2 2 5 14 2 2" xfId="37010" xr:uid="{E7183A52-3308-4677-A2FD-C2846381012A}"/>
    <cellStyle name="Comma 2 2 5 14 2 3" xfId="58034" xr:uid="{3C1FA720-8932-42FE-82FB-6FBCD15B8976}"/>
    <cellStyle name="Comma 2 2 5 14 3" xfId="26500" xr:uid="{8885E3E9-04F8-43F1-9DA7-42174C723438}"/>
    <cellStyle name="Comma 2 2 5 14 4" xfId="47524" xr:uid="{8F58CA91-0743-44B4-B863-EED0E8F3500B}"/>
    <cellStyle name="Comma 2 2 5 15" xfId="8081" xr:uid="{4CADA3F0-4217-42C3-AA55-E8B016D765DE}"/>
    <cellStyle name="Comma 2 2 5 15 2" xfId="18615" xr:uid="{7056DC43-6958-41A9-8E51-304C791AAFAD}"/>
    <cellStyle name="Comma 2 2 5 15 2 2" xfId="39637" xr:uid="{F0EEA2CF-0445-4033-B6AD-3C9C368D083C}"/>
    <cellStyle name="Comma 2 2 5 15 2 3" xfId="60661" xr:uid="{B650B7EA-6AAA-456E-B332-F0B66F73A285}"/>
    <cellStyle name="Comma 2 2 5 15 3" xfId="29127" xr:uid="{6090C58B-CE4A-4BFF-A6D8-44D857CF39F0}"/>
    <cellStyle name="Comma 2 2 5 15 4" xfId="50151" xr:uid="{E44FEF50-31A5-4972-ACBA-8A1EB5946FBA}"/>
    <cellStyle name="Comma 2 2 5 16" xfId="10733" xr:uid="{56AFBE8D-3A11-4C12-AAA3-8BCCD3608FF8}"/>
    <cellStyle name="Comma 2 2 5 16 2" xfId="31755" xr:uid="{2AF18705-4A48-4236-A789-C614AD42D636}"/>
    <cellStyle name="Comma 2 2 5 16 3" xfId="52779" xr:uid="{F367BDD1-2C38-403C-9445-E854CA072F0E}"/>
    <cellStyle name="Comma 2 2 5 17" xfId="21244" xr:uid="{10E680BD-C4F1-4D19-AB2B-63BD9B5D4CFC}"/>
    <cellStyle name="Comma 2 2 5 18" xfId="42269" xr:uid="{001E5EB7-A8E4-4C81-9E7A-DE41721F0063}"/>
    <cellStyle name="Comma 2 2 5 2" xfId="191" xr:uid="{875B6E13-783B-4DEF-9BCD-30E89373ECFC}"/>
    <cellStyle name="Comma 2 2 5 2 10" xfId="10787" xr:uid="{51E91717-B1DC-4750-8B39-74A37081F92A}"/>
    <cellStyle name="Comma 2 2 5 2 10 2" xfId="31809" xr:uid="{9E417C67-84AD-4AC3-ABAC-E23F5A3BB607}"/>
    <cellStyle name="Comma 2 2 5 2 10 3" xfId="52833" xr:uid="{465998C5-47AD-4764-8169-BDFD75928F71}"/>
    <cellStyle name="Comma 2 2 5 2 11" xfId="21298" xr:uid="{EFE690D9-863B-4B6B-9E1D-495C75BB0D48}"/>
    <cellStyle name="Comma 2 2 5 2 12" xfId="42323" xr:uid="{A623F035-4581-4B5E-8E49-80A9776BB52D}"/>
    <cellStyle name="Comma 2 2 5 2 2" xfId="435" xr:uid="{12C5F0D8-B528-4DDF-902A-F7F57566182C}"/>
    <cellStyle name="Comma 2 2 5 2 2 2" xfId="436" xr:uid="{A8BD60C1-D861-40C7-BD84-4B9B382DE2D2}"/>
    <cellStyle name="Comma 2 2 5 2 2 2 2" xfId="3114" xr:uid="{341625AB-A5CF-4052-8FE3-40BCD1623494}"/>
    <cellStyle name="Comma 2 2 5 2 2 2 2 2" xfId="13648" xr:uid="{4D5C4313-DE5F-4CDA-BD40-3D820ABD2503}"/>
    <cellStyle name="Comma 2 2 5 2 2 2 2 2 2" xfId="34670" xr:uid="{CC482062-4EFB-4A10-A8BB-48AC2888EC8D}"/>
    <cellStyle name="Comma 2 2 5 2 2 2 2 2 3" xfId="55694" xr:uid="{73D450CE-8ECC-4ED0-B74B-C7ED4D5262B2}"/>
    <cellStyle name="Comma 2 2 5 2 2 2 2 3" xfId="24160" xr:uid="{E8DB2487-0992-4A40-A81B-C28054517C15}"/>
    <cellStyle name="Comma 2 2 5 2 2 2 2 4" xfId="45184" xr:uid="{D8FDFE56-B81F-4653-B3B4-3D62EA26808F}"/>
    <cellStyle name="Comma 2 2 5 2 2 2 3" xfId="5742" xr:uid="{D24CA731-E4DB-40D9-8D6D-8EA1E795CD1E}"/>
    <cellStyle name="Comma 2 2 5 2 2 2 3 2" xfId="16276" xr:uid="{6FAB99DE-A58B-4E03-BFDE-7DD99BCA4928}"/>
    <cellStyle name="Comma 2 2 5 2 2 2 3 2 2" xfId="37298" xr:uid="{17A08811-5CA6-4236-A329-D03DFDA9A287}"/>
    <cellStyle name="Comma 2 2 5 2 2 2 3 2 3" xfId="58322" xr:uid="{85D66C93-56A2-49DF-8DA2-3B83960FDBDA}"/>
    <cellStyle name="Comma 2 2 5 2 2 2 3 3" xfId="26788" xr:uid="{C8A2B7DD-E5ED-439F-AEDE-02078ADDD458}"/>
    <cellStyle name="Comma 2 2 5 2 2 2 3 4" xfId="47812" xr:uid="{389367C7-5251-4BDB-9EDD-83A4F1C2FCF1}"/>
    <cellStyle name="Comma 2 2 5 2 2 2 4" xfId="8369" xr:uid="{EA29CA10-7CEA-42E7-AD30-18980A91DF0E}"/>
    <cellStyle name="Comma 2 2 5 2 2 2 4 2" xfId="18903" xr:uid="{B9632A5F-BA24-4EF0-8A76-29C0A9EBCCEA}"/>
    <cellStyle name="Comma 2 2 5 2 2 2 4 2 2" xfId="39925" xr:uid="{2311A8FD-915F-4AB4-B67D-5D4E28B783A4}"/>
    <cellStyle name="Comma 2 2 5 2 2 2 4 2 3" xfId="60949" xr:uid="{C00A645D-D0C8-4ECB-8042-5A0E444FB0D6}"/>
    <cellStyle name="Comma 2 2 5 2 2 2 4 3" xfId="29415" xr:uid="{9370005A-EDC9-4BF4-AA3E-67045EA23A2F}"/>
    <cellStyle name="Comma 2 2 5 2 2 2 4 4" xfId="50439" xr:uid="{B9AD26AB-D1ED-4771-B440-1F59497920EB}"/>
    <cellStyle name="Comma 2 2 5 2 2 2 5" xfId="11021" xr:uid="{0688B04B-1CAC-4B28-B1D0-D0083BC74FFE}"/>
    <cellStyle name="Comma 2 2 5 2 2 2 5 2" xfId="32043" xr:uid="{175316FF-18A1-4B9D-9B5D-C3D72BE4091B}"/>
    <cellStyle name="Comma 2 2 5 2 2 2 5 3" xfId="53067" xr:uid="{D43CAA73-1549-4CC6-A6AD-250511FE54E5}"/>
    <cellStyle name="Comma 2 2 5 2 2 2 6" xfId="21532" xr:uid="{E54E53F5-C0E5-453D-A2E3-447267CDC6C0}"/>
    <cellStyle name="Comma 2 2 5 2 2 2 7" xfId="42557" xr:uid="{E97868B4-A3C3-4E04-B1D6-5E980E85ED23}"/>
    <cellStyle name="Comma 2 2 5 2 2 3" xfId="3113" xr:uid="{A5415F7C-9B83-4FFC-A4DB-A0A6AC05C29B}"/>
    <cellStyle name="Comma 2 2 5 2 2 3 2" xfId="13647" xr:uid="{024000E4-4319-4A21-98A1-6DBB3FBD2EC1}"/>
    <cellStyle name="Comma 2 2 5 2 2 3 2 2" xfId="34669" xr:uid="{24E0676E-085C-457C-A609-5D5FC7610761}"/>
    <cellStyle name="Comma 2 2 5 2 2 3 2 3" xfId="55693" xr:uid="{540CF785-71BE-46B9-90B1-69E2FF4238C8}"/>
    <cellStyle name="Comma 2 2 5 2 2 3 3" xfId="24159" xr:uid="{1BEF033E-021A-44B3-B857-7081327841C7}"/>
    <cellStyle name="Comma 2 2 5 2 2 3 4" xfId="45183" xr:uid="{86234588-BC77-4891-83C1-7D4981092CE9}"/>
    <cellStyle name="Comma 2 2 5 2 2 4" xfId="5741" xr:uid="{A595B5E0-D2B0-476A-A263-96EFF9E419D0}"/>
    <cellStyle name="Comma 2 2 5 2 2 4 2" xfId="16275" xr:uid="{5A1AC779-FFE9-4F70-8DE9-DAFD9557114C}"/>
    <cellStyle name="Comma 2 2 5 2 2 4 2 2" xfId="37297" xr:uid="{01E2508E-8288-468F-BD78-6DCA62A66E2C}"/>
    <cellStyle name="Comma 2 2 5 2 2 4 2 3" xfId="58321" xr:uid="{70DDFEF6-4344-4DFE-BA2A-2F919BDE2F15}"/>
    <cellStyle name="Comma 2 2 5 2 2 4 3" xfId="26787" xr:uid="{7DA96F3D-CF9B-4972-A15A-3DE681BDAD63}"/>
    <cellStyle name="Comma 2 2 5 2 2 4 4" xfId="47811" xr:uid="{3CC232FD-2B0C-4211-8F13-9FB4390EC171}"/>
    <cellStyle name="Comma 2 2 5 2 2 5" xfId="8368" xr:uid="{FD11DA8A-D2D0-4BC8-A6F9-856630C890A3}"/>
    <cellStyle name="Comma 2 2 5 2 2 5 2" xfId="18902" xr:uid="{4D854C9A-D22C-4751-92E7-A644A0B0DA0E}"/>
    <cellStyle name="Comma 2 2 5 2 2 5 2 2" xfId="39924" xr:uid="{2FCEA794-DF61-4C74-A0D1-0F13FA4C5DD0}"/>
    <cellStyle name="Comma 2 2 5 2 2 5 2 3" xfId="60948" xr:uid="{4F226D7E-8381-4D65-A3CD-D359DCC37F8B}"/>
    <cellStyle name="Comma 2 2 5 2 2 5 3" xfId="29414" xr:uid="{CB7A6175-CA65-4015-913C-DD8D0DF8E81B}"/>
    <cellStyle name="Comma 2 2 5 2 2 5 4" xfId="50438" xr:uid="{6ADCF9E3-B6CB-446D-9263-5A4CA69839F5}"/>
    <cellStyle name="Comma 2 2 5 2 2 6" xfId="11020" xr:uid="{FFB4FBA8-D419-4439-9FF8-6BBDF1FE847A}"/>
    <cellStyle name="Comma 2 2 5 2 2 6 2" xfId="32042" xr:uid="{E8DA053D-24CB-45B0-AF94-75B38E01CDAD}"/>
    <cellStyle name="Comma 2 2 5 2 2 6 3" xfId="53066" xr:uid="{15966B08-9BE8-49B7-80B1-25605631AD62}"/>
    <cellStyle name="Comma 2 2 5 2 2 7" xfId="21531" xr:uid="{34AED78E-FDC7-4DBB-A8BA-7DA540B8A4B7}"/>
    <cellStyle name="Comma 2 2 5 2 2 8" xfId="42556" xr:uid="{293D6CAF-B6CD-49B8-A17D-6EEC018231D4}"/>
    <cellStyle name="Comma 2 2 5 2 3" xfId="437" xr:uid="{BFE95D85-A38B-4A81-A00D-20D7497F9B2C}"/>
    <cellStyle name="Comma 2 2 5 2 3 2" xfId="3115" xr:uid="{54BE43CE-14BE-4B70-9A39-00A96AF81EA9}"/>
    <cellStyle name="Comma 2 2 5 2 3 2 2" xfId="13649" xr:uid="{C18B3BBA-49BC-41A1-B5B0-6AC26B0A9D2F}"/>
    <cellStyle name="Comma 2 2 5 2 3 2 2 2" xfId="34671" xr:uid="{9BD8B690-EA3E-4A76-A7AC-6F3BE3E5BC38}"/>
    <cellStyle name="Comma 2 2 5 2 3 2 2 3" xfId="55695" xr:uid="{FB40BD27-A6E2-424B-AA57-C39476A1E632}"/>
    <cellStyle name="Comma 2 2 5 2 3 2 3" xfId="24161" xr:uid="{593B1A16-894C-4BAD-B51F-A43D84E21C89}"/>
    <cellStyle name="Comma 2 2 5 2 3 2 4" xfId="45185" xr:uid="{95CD608B-BA4D-4D94-88F4-E9F8C2CDCE88}"/>
    <cellStyle name="Comma 2 2 5 2 3 3" xfId="5743" xr:uid="{093E10EB-B4AF-43D5-BFED-113D89A00F18}"/>
    <cellStyle name="Comma 2 2 5 2 3 3 2" xfId="16277" xr:uid="{47ACFA8E-F49B-4FB9-8C22-2E62F848AE0B}"/>
    <cellStyle name="Comma 2 2 5 2 3 3 2 2" xfId="37299" xr:uid="{9B7E95D7-A0A6-4850-A716-674CD624D2E6}"/>
    <cellStyle name="Comma 2 2 5 2 3 3 2 3" xfId="58323" xr:uid="{F577E684-E64A-424D-8D65-BA4F9D861B55}"/>
    <cellStyle name="Comma 2 2 5 2 3 3 3" xfId="26789" xr:uid="{4E33CEA2-5F56-478B-89DF-BB141026CF73}"/>
    <cellStyle name="Comma 2 2 5 2 3 3 4" xfId="47813" xr:uid="{33DD0BD4-F9B9-4779-BC97-48232B00B157}"/>
    <cellStyle name="Comma 2 2 5 2 3 4" xfId="8370" xr:uid="{A10A10D3-B172-4597-A68D-C159BD3841EB}"/>
    <cellStyle name="Comma 2 2 5 2 3 4 2" xfId="18904" xr:uid="{251373D1-32E3-4496-966A-DBAEC1009EBE}"/>
    <cellStyle name="Comma 2 2 5 2 3 4 2 2" xfId="39926" xr:uid="{996BC7B2-3D7B-434B-B0AC-D509A98B579D}"/>
    <cellStyle name="Comma 2 2 5 2 3 4 2 3" xfId="60950" xr:uid="{49FA4633-032F-4574-850D-7F45FB2B0BA4}"/>
    <cellStyle name="Comma 2 2 5 2 3 4 3" xfId="29416" xr:uid="{73383D4E-DA97-4EFE-AE69-D9A6DA8EB944}"/>
    <cellStyle name="Comma 2 2 5 2 3 4 4" xfId="50440" xr:uid="{763AA30A-7B15-4D63-9DEB-46467003E1D5}"/>
    <cellStyle name="Comma 2 2 5 2 3 5" xfId="11022" xr:uid="{CDE727E7-F990-455A-BA3F-A00E9CFA3CFB}"/>
    <cellStyle name="Comma 2 2 5 2 3 5 2" xfId="32044" xr:uid="{D1A2B82D-8E23-4B31-8B19-57D71C17FAE0}"/>
    <cellStyle name="Comma 2 2 5 2 3 5 3" xfId="53068" xr:uid="{E51F0131-F670-4B65-BF09-B3BF7E0B36F9}"/>
    <cellStyle name="Comma 2 2 5 2 3 6" xfId="21533" xr:uid="{1D536BB9-EAA8-476A-B58A-ACA54A1EA614}"/>
    <cellStyle name="Comma 2 2 5 2 3 7" xfId="42558" xr:uid="{F2C08B31-6A4E-4331-B8A3-4ACC5275623D}"/>
    <cellStyle name="Comma 2 2 5 2 4" xfId="438" xr:uid="{0FED40EC-0F3F-41DF-BCFB-B0A46C4EF1B6}"/>
    <cellStyle name="Comma 2 2 5 2 4 2" xfId="3116" xr:uid="{BFEEE923-C196-433F-95E0-EB34DCAD1992}"/>
    <cellStyle name="Comma 2 2 5 2 4 2 2" xfId="13650" xr:uid="{F81B512E-204C-4656-A08C-7EEBE3B7A10E}"/>
    <cellStyle name="Comma 2 2 5 2 4 2 2 2" xfId="34672" xr:uid="{4CD7E6A8-47F1-4561-8327-78357C71DE1C}"/>
    <cellStyle name="Comma 2 2 5 2 4 2 2 3" xfId="55696" xr:uid="{D8B29EFC-426E-4340-94D5-D817B623BD9D}"/>
    <cellStyle name="Comma 2 2 5 2 4 2 3" xfId="24162" xr:uid="{03BBD7BE-17AA-48F8-83F1-EA37E359AF43}"/>
    <cellStyle name="Comma 2 2 5 2 4 2 4" xfId="45186" xr:uid="{BC17B1BB-E03B-4AB0-A35E-F42180809C94}"/>
    <cellStyle name="Comma 2 2 5 2 4 3" xfId="5744" xr:uid="{9ED4AC4A-41F5-48F3-8F57-816FFB1FE05C}"/>
    <cellStyle name="Comma 2 2 5 2 4 3 2" xfId="16278" xr:uid="{2562441A-723C-4E8E-913A-EE5A1AC8018C}"/>
    <cellStyle name="Comma 2 2 5 2 4 3 2 2" xfId="37300" xr:uid="{699A3476-CCE6-4F5F-A614-EBC15F3E785F}"/>
    <cellStyle name="Comma 2 2 5 2 4 3 2 3" xfId="58324" xr:uid="{ABB56966-8935-4E85-878E-7BF5B465D4A7}"/>
    <cellStyle name="Comma 2 2 5 2 4 3 3" xfId="26790" xr:uid="{BE125E5E-55D2-45E9-AC3A-A0B1ACC61918}"/>
    <cellStyle name="Comma 2 2 5 2 4 3 4" xfId="47814" xr:uid="{FA4B7FB7-267E-4602-B5B9-F2095E1EF121}"/>
    <cellStyle name="Comma 2 2 5 2 4 4" xfId="8371" xr:uid="{87D353A8-C156-48CF-B36C-FE9150E4938C}"/>
    <cellStyle name="Comma 2 2 5 2 4 4 2" xfId="18905" xr:uid="{666347F3-4221-4368-9F2B-E2ED018B1635}"/>
    <cellStyle name="Comma 2 2 5 2 4 4 2 2" xfId="39927" xr:uid="{F39972EF-A7EA-4C90-88FA-E2666134307C}"/>
    <cellStyle name="Comma 2 2 5 2 4 4 2 3" xfId="60951" xr:uid="{93973313-B311-4A37-A922-6A7F331B13A0}"/>
    <cellStyle name="Comma 2 2 5 2 4 4 3" xfId="29417" xr:uid="{52D3C6AF-6723-4555-8321-71A83214D433}"/>
    <cellStyle name="Comma 2 2 5 2 4 4 4" xfId="50441" xr:uid="{E28489F3-38BB-4FA0-9F98-629E7335F492}"/>
    <cellStyle name="Comma 2 2 5 2 4 5" xfId="11023" xr:uid="{07965134-EE88-4AB6-97C8-7B4E925A793D}"/>
    <cellStyle name="Comma 2 2 5 2 4 5 2" xfId="32045" xr:uid="{76436B44-1076-41D2-A10A-284F4EFD9FCA}"/>
    <cellStyle name="Comma 2 2 5 2 4 5 3" xfId="53069" xr:uid="{BF17CD48-7EBC-4BB2-9314-432DF56FCB42}"/>
    <cellStyle name="Comma 2 2 5 2 4 6" xfId="21534" xr:uid="{59CA7118-0F5F-4D0E-AA1A-7FEB1839DF15}"/>
    <cellStyle name="Comma 2 2 5 2 4 7" xfId="42559" xr:uid="{8A5D4621-3BEF-4976-9E59-8D7EF8C4FC10}"/>
    <cellStyle name="Comma 2 2 5 2 5" xfId="2767" xr:uid="{AEC3624C-D107-4727-902B-0EBD3BAF6300}"/>
    <cellStyle name="Comma 2 2 5 2 5 2" xfId="5399" xr:uid="{BA5EDBAD-7F4F-4B3F-A57A-17980B661625}"/>
    <cellStyle name="Comma 2 2 5 2 5 2 2" xfId="15933" xr:uid="{FEB28116-E9DD-4A9D-BED7-70A99C4F9A80}"/>
    <cellStyle name="Comma 2 2 5 2 5 2 2 2" xfId="36955" xr:uid="{5382781E-83AD-4417-B086-C48EDCA5270C}"/>
    <cellStyle name="Comma 2 2 5 2 5 2 2 3" xfId="57979" xr:uid="{DBBA6215-FA88-4CEC-A30F-2CFF0FAC23CE}"/>
    <cellStyle name="Comma 2 2 5 2 5 2 3" xfId="26445" xr:uid="{4F306630-0E09-458D-8A53-DD4F818EC612}"/>
    <cellStyle name="Comma 2 2 5 2 5 2 4" xfId="47469" xr:uid="{0D34003E-6E3C-46C9-AC1C-64D5E55F3F60}"/>
    <cellStyle name="Comma 2 2 5 2 5 3" xfId="8027" xr:uid="{A482420C-80E9-4CB3-AAF6-B1C0C60FF49C}"/>
    <cellStyle name="Comma 2 2 5 2 5 3 2" xfId="18561" xr:uid="{57ACF16A-4040-44E5-860D-1E325E39B1A8}"/>
    <cellStyle name="Comma 2 2 5 2 5 3 2 2" xfId="39583" xr:uid="{28365217-EC62-4DCE-B4F4-4DCDC52328F1}"/>
    <cellStyle name="Comma 2 2 5 2 5 3 2 3" xfId="60607" xr:uid="{67D32306-EA0C-4219-B98E-694A5338E733}"/>
    <cellStyle name="Comma 2 2 5 2 5 3 3" xfId="29073" xr:uid="{E1A5FC4F-90CA-434C-B617-98DDAA071CB7}"/>
    <cellStyle name="Comma 2 2 5 2 5 3 4" xfId="50097" xr:uid="{55123F9D-C365-46D9-8004-F0E93C22D026}"/>
    <cellStyle name="Comma 2 2 5 2 5 4" xfId="10654" xr:uid="{8D8C728D-1681-47B7-8FEA-F95970269F1F}"/>
    <cellStyle name="Comma 2 2 5 2 5 4 2" xfId="21188" xr:uid="{C0EE813A-411A-4AD4-90D0-A4CDEBF9CA61}"/>
    <cellStyle name="Comma 2 2 5 2 5 4 2 2" xfId="42210" xr:uid="{467FC3B7-048A-426E-844D-57BE4AC0EAE1}"/>
    <cellStyle name="Comma 2 2 5 2 5 4 2 3" xfId="63234" xr:uid="{69014DAB-664A-4AE9-AB1E-6C8588FB94D4}"/>
    <cellStyle name="Comma 2 2 5 2 5 4 3" xfId="31700" xr:uid="{C466DDB7-C887-4348-910C-ECA03B434C40}"/>
    <cellStyle name="Comma 2 2 5 2 5 4 4" xfId="52724" xr:uid="{3CFA1627-7ED0-4CFA-B3B6-3EFE044E70AE}"/>
    <cellStyle name="Comma 2 2 5 2 5 5" xfId="13306" xr:uid="{37EF1CCA-431F-4E75-973A-0989B97341EF}"/>
    <cellStyle name="Comma 2 2 5 2 5 5 2" xfId="34328" xr:uid="{C7539298-0433-476A-815D-D0EFEA2D387A}"/>
    <cellStyle name="Comma 2 2 5 2 5 5 3" xfId="55352" xr:uid="{1519A6CB-14E6-4958-8AD9-6FF5BCD49EC6}"/>
    <cellStyle name="Comma 2 2 5 2 5 6" xfId="23817" xr:uid="{9D73C773-55E9-4FCB-9FA1-29EAD4E6AA04}"/>
    <cellStyle name="Comma 2 2 5 2 5 7" xfId="44842" xr:uid="{C1AC6929-0064-4C6B-BDF8-F69EF2F34241}"/>
    <cellStyle name="Comma 2 2 5 2 6" xfId="434" xr:uid="{88AFDA0F-3801-41A7-9C4A-5EC30EAA61A0}"/>
    <cellStyle name="Comma 2 2 5 2 6 2" xfId="3112" xr:uid="{DCE591D4-F48C-4A2F-8E91-1338551068FF}"/>
    <cellStyle name="Comma 2 2 5 2 6 2 2" xfId="13646" xr:uid="{ED70FC1A-69A4-4C2D-B042-C5A09B9E309B}"/>
    <cellStyle name="Comma 2 2 5 2 6 2 2 2" xfId="34668" xr:uid="{7DB1667E-E1C0-45F6-A3CF-1D214605B190}"/>
    <cellStyle name="Comma 2 2 5 2 6 2 2 3" xfId="55692" xr:uid="{58152BE3-8B43-467E-874B-B14B7710520B}"/>
    <cellStyle name="Comma 2 2 5 2 6 2 3" xfId="24158" xr:uid="{76DA23CD-A109-46C3-AA1D-E5401619EDDA}"/>
    <cellStyle name="Comma 2 2 5 2 6 2 4" xfId="45182" xr:uid="{235BE3B8-6EB6-4DEE-837C-0CE6120B38B8}"/>
    <cellStyle name="Comma 2 2 5 2 6 3" xfId="5740" xr:uid="{72E26EFD-6F92-4919-B59D-01FCE84A46A2}"/>
    <cellStyle name="Comma 2 2 5 2 6 3 2" xfId="16274" xr:uid="{D8C88CE2-7241-452D-BADC-6C5F3998DCDF}"/>
    <cellStyle name="Comma 2 2 5 2 6 3 2 2" xfId="37296" xr:uid="{96A97803-75A5-45AA-8094-A42895B81954}"/>
    <cellStyle name="Comma 2 2 5 2 6 3 2 3" xfId="58320" xr:uid="{F30E5528-267A-4EA1-ADDB-484A787735E6}"/>
    <cellStyle name="Comma 2 2 5 2 6 3 3" xfId="26786" xr:uid="{8FCC8B01-FB57-40B5-BF1C-50EFCCA85FB7}"/>
    <cellStyle name="Comma 2 2 5 2 6 3 4" xfId="47810" xr:uid="{90BFB390-854F-419F-ADE3-1FCC24BA8604}"/>
    <cellStyle name="Comma 2 2 5 2 6 4" xfId="8367" xr:uid="{E2AB7379-656D-4475-BA2B-6D9839F98E4F}"/>
    <cellStyle name="Comma 2 2 5 2 6 4 2" xfId="18901" xr:uid="{CAE1BB5D-3336-4603-B2A8-5EC0AB155A93}"/>
    <cellStyle name="Comma 2 2 5 2 6 4 2 2" xfId="39923" xr:uid="{F5CE4568-608C-42FB-A16C-68F9133EB0C2}"/>
    <cellStyle name="Comma 2 2 5 2 6 4 2 3" xfId="60947" xr:uid="{6E0B94D7-8DFF-43D8-8921-6946FF5566EF}"/>
    <cellStyle name="Comma 2 2 5 2 6 4 3" xfId="29413" xr:uid="{EE9F7467-36FB-4562-8316-F97434D0D4CE}"/>
    <cellStyle name="Comma 2 2 5 2 6 4 4" xfId="50437" xr:uid="{BD3E332C-2A3D-4B3E-8A30-FBC21898FB5F}"/>
    <cellStyle name="Comma 2 2 5 2 6 5" xfId="11019" xr:uid="{5AF4E73D-AF36-40DC-ABFB-D1381382A7F9}"/>
    <cellStyle name="Comma 2 2 5 2 6 5 2" xfId="32041" xr:uid="{FDBF55AE-D14B-4BB2-90BC-93EF4D56E38C}"/>
    <cellStyle name="Comma 2 2 5 2 6 5 3" xfId="53065" xr:uid="{2F3221C1-4432-4C34-9352-E62831D79131}"/>
    <cellStyle name="Comma 2 2 5 2 6 6" xfId="21530" xr:uid="{CC135919-B46C-498B-AC5B-40CD1C5F8477}"/>
    <cellStyle name="Comma 2 2 5 2 6 7" xfId="42555" xr:uid="{69A8BA21-575D-4CC9-B0B6-6D38C290B155}"/>
    <cellStyle name="Comma 2 2 5 2 7" xfId="2880" xr:uid="{3B3533C2-833C-49C7-B74E-F4A69EA7BE8D}"/>
    <cellStyle name="Comma 2 2 5 2 7 2" xfId="13414" xr:uid="{8918C904-8814-4ECC-A66B-C8053E8EC480}"/>
    <cellStyle name="Comma 2 2 5 2 7 2 2" xfId="34436" xr:uid="{33F58255-B1E2-4B9B-B7B8-C901CE04DEA2}"/>
    <cellStyle name="Comma 2 2 5 2 7 2 3" xfId="55460" xr:uid="{FA566B84-59CA-400C-92AE-927BD3DFB91F}"/>
    <cellStyle name="Comma 2 2 5 2 7 3" xfId="23926" xr:uid="{2797E6F2-D8CE-41DE-A13D-E077DCD837BF}"/>
    <cellStyle name="Comma 2 2 5 2 7 4" xfId="44950" xr:uid="{DF2377A0-5BDF-44DA-8CCB-47B956A56191}"/>
    <cellStyle name="Comma 2 2 5 2 8" xfId="5508" xr:uid="{404CCF03-E86D-41DB-A87E-D8606A826C95}"/>
    <cellStyle name="Comma 2 2 5 2 8 2" xfId="16042" xr:uid="{9FF9493A-F366-4F75-BDBB-857B5995B04D}"/>
    <cellStyle name="Comma 2 2 5 2 8 2 2" xfId="37064" xr:uid="{945A6F88-264A-4C78-9430-9FCFAA910A49}"/>
    <cellStyle name="Comma 2 2 5 2 8 2 3" xfId="58088" xr:uid="{3F978879-ACB2-4A5C-A4B6-6E21AD675CFE}"/>
    <cellStyle name="Comma 2 2 5 2 8 3" xfId="26554" xr:uid="{FAA38B91-7B1A-4977-90C8-92D76567380F}"/>
    <cellStyle name="Comma 2 2 5 2 8 4" xfId="47578" xr:uid="{69C08CD5-667D-4AE7-842E-B26F693EF87E}"/>
    <cellStyle name="Comma 2 2 5 2 9" xfId="8135" xr:uid="{FB0C33B5-7EBF-4983-8ED7-3835F26D4C37}"/>
    <cellStyle name="Comma 2 2 5 2 9 2" xfId="18669" xr:uid="{74E5E614-E980-43BC-B499-92F6CD9A9812}"/>
    <cellStyle name="Comma 2 2 5 2 9 2 2" xfId="39691" xr:uid="{C003D8F9-B377-4508-934F-46D603D458FC}"/>
    <cellStyle name="Comma 2 2 5 2 9 2 3" xfId="60715" xr:uid="{EEB24D61-118F-47D6-B28D-82012259DE6E}"/>
    <cellStyle name="Comma 2 2 5 2 9 3" xfId="29181" xr:uid="{00A42434-D5E9-47F9-BFB6-22FC8A6676E3}"/>
    <cellStyle name="Comma 2 2 5 2 9 4" xfId="50205" xr:uid="{7A77B780-3C30-4A20-9169-3C647D2A687D}"/>
    <cellStyle name="Comma 2 2 5 3" xfId="439" xr:uid="{26DCF3D2-54DC-483B-B0FE-4D1BD4056F4D}"/>
    <cellStyle name="Comma 2 2 5 3 10" xfId="42560" xr:uid="{601C6271-4411-48FE-BBA5-7A3E40005BCF}"/>
    <cellStyle name="Comma 2 2 5 3 2" xfId="440" xr:uid="{233CD9FE-97D1-4455-8DDC-79AAC5D61976}"/>
    <cellStyle name="Comma 2 2 5 3 2 2" xfId="441" xr:uid="{4A22F6C4-A200-47EB-8610-00FDA5BEC000}"/>
    <cellStyle name="Comma 2 2 5 3 2 2 2" xfId="3119" xr:uid="{98434BB9-67A6-47D8-9A10-40EF7B739365}"/>
    <cellStyle name="Comma 2 2 5 3 2 2 2 2" xfId="13653" xr:uid="{13440DDA-02B0-4DBD-AA1A-12FE8095AD23}"/>
    <cellStyle name="Comma 2 2 5 3 2 2 2 2 2" xfId="34675" xr:uid="{6832ECEE-92D7-4356-A6C0-ECF75220E147}"/>
    <cellStyle name="Comma 2 2 5 3 2 2 2 2 3" xfId="55699" xr:uid="{C54F7965-3EEA-492A-A004-A081C017C538}"/>
    <cellStyle name="Comma 2 2 5 3 2 2 2 3" xfId="24165" xr:uid="{4202DFF0-DABD-4BEF-8CE1-D17723C8F381}"/>
    <cellStyle name="Comma 2 2 5 3 2 2 2 4" xfId="45189" xr:uid="{F3A51728-4196-488C-B80C-93587A7049B3}"/>
    <cellStyle name="Comma 2 2 5 3 2 2 3" xfId="5747" xr:uid="{4C592B03-A781-4861-8EEF-535A2E1A57D4}"/>
    <cellStyle name="Comma 2 2 5 3 2 2 3 2" xfId="16281" xr:uid="{AE3CD3CA-F28D-4BC8-AB8B-EBCF057F63E0}"/>
    <cellStyle name="Comma 2 2 5 3 2 2 3 2 2" xfId="37303" xr:uid="{ABD5B065-9200-4951-92DC-141DF3B149E8}"/>
    <cellStyle name="Comma 2 2 5 3 2 2 3 2 3" xfId="58327" xr:uid="{FA0F54E0-3295-4659-AE82-73FE3F81BDE6}"/>
    <cellStyle name="Comma 2 2 5 3 2 2 3 3" xfId="26793" xr:uid="{E773E502-26AE-4F93-AD36-4DECF442DFA3}"/>
    <cellStyle name="Comma 2 2 5 3 2 2 3 4" xfId="47817" xr:uid="{0C533213-F8D2-4453-B018-82D96DBC4AF9}"/>
    <cellStyle name="Comma 2 2 5 3 2 2 4" xfId="8374" xr:uid="{B2B526E3-E828-4DF5-B166-16CF9884FEE5}"/>
    <cellStyle name="Comma 2 2 5 3 2 2 4 2" xfId="18908" xr:uid="{BB20D1A0-4D7E-44F4-84AB-C369660F42EB}"/>
    <cellStyle name="Comma 2 2 5 3 2 2 4 2 2" xfId="39930" xr:uid="{6C2B9339-FF91-4C7D-BA8A-E25C333F25E9}"/>
    <cellStyle name="Comma 2 2 5 3 2 2 4 2 3" xfId="60954" xr:uid="{7729341D-7742-402A-BD04-3D40C313DCE2}"/>
    <cellStyle name="Comma 2 2 5 3 2 2 4 3" xfId="29420" xr:uid="{D0913F8D-9D43-4E27-BAE0-9F306AF01E80}"/>
    <cellStyle name="Comma 2 2 5 3 2 2 4 4" xfId="50444" xr:uid="{9225B242-A716-4106-AD88-10C8138DE5F4}"/>
    <cellStyle name="Comma 2 2 5 3 2 2 5" xfId="11026" xr:uid="{2F1B007D-2D00-4791-99E6-42D626742BD2}"/>
    <cellStyle name="Comma 2 2 5 3 2 2 5 2" xfId="32048" xr:uid="{2E7BA27A-A969-4EF2-80DF-91F1FBBAD430}"/>
    <cellStyle name="Comma 2 2 5 3 2 2 5 3" xfId="53072" xr:uid="{86730C37-A69F-4F62-8B47-55004953F3F4}"/>
    <cellStyle name="Comma 2 2 5 3 2 2 6" xfId="21537" xr:uid="{A0C60DBF-24E7-4573-BF82-80B3D195AC5F}"/>
    <cellStyle name="Comma 2 2 5 3 2 2 7" xfId="42562" xr:uid="{FEC53E0C-325C-44D5-A4F0-AB9160DADDD6}"/>
    <cellStyle name="Comma 2 2 5 3 2 3" xfId="3118" xr:uid="{9138E427-145E-43B5-8EC4-86169ED67FBB}"/>
    <cellStyle name="Comma 2 2 5 3 2 3 2" xfId="13652" xr:uid="{369BEC75-B74D-46A0-B52E-33E6B98B9A2A}"/>
    <cellStyle name="Comma 2 2 5 3 2 3 2 2" xfId="34674" xr:uid="{664C4149-04D0-40DA-80A8-81FE6D9D0E9C}"/>
    <cellStyle name="Comma 2 2 5 3 2 3 2 3" xfId="55698" xr:uid="{6129A7FD-7A28-4C4B-92EB-3A6C52E62EFD}"/>
    <cellStyle name="Comma 2 2 5 3 2 3 3" xfId="24164" xr:uid="{9304970A-1E65-41BB-8181-4A363E156792}"/>
    <cellStyle name="Comma 2 2 5 3 2 3 4" xfId="45188" xr:uid="{15B3020E-2B1C-41E8-B3CC-E6925AD12D45}"/>
    <cellStyle name="Comma 2 2 5 3 2 4" xfId="5746" xr:uid="{5FBE885B-105B-4618-8021-F910C3A173AC}"/>
    <cellStyle name="Comma 2 2 5 3 2 4 2" xfId="16280" xr:uid="{2082B4D9-85AC-4C70-9683-05EBC3D05589}"/>
    <cellStyle name="Comma 2 2 5 3 2 4 2 2" xfId="37302" xr:uid="{1D4C3EEF-A533-4159-B9C9-B919F4D3AA08}"/>
    <cellStyle name="Comma 2 2 5 3 2 4 2 3" xfId="58326" xr:uid="{A6E595D8-420B-4ADB-8012-F5A73BFD62A9}"/>
    <cellStyle name="Comma 2 2 5 3 2 4 3" xfId="26792" xr:uid="{91166D00-3590-4B08-9BB1-0C21F40433B5}"/>
    <cellStyle name="Comma 2 2 5 3 2 4 4" xfId="47816" xr:uid="{53FEE039-C8E8-4670-AD60-0D141D219466}"/>
    <cellStyle name="Comma 2 2 5 3 2 5" xfId="8373" xr:uid="{5845D3E4-8135-400F-8791-78E65EAF887E}"/>
    <cellStyle name="Comma 2 2 5 3 2 5 2" xfId="18907" xr:uid="{7E097C41-F4BC-4951-AA55-1959C8A3F3FC}"/>
    <cellStyle name="Comma 2 2 5 3 2 5 2 2" xfId="39929" xr:uid="{ADB55FD8-B7B0-45F2-9FF0-7F2201DCC404}"/>
    <cellStyle name="Comma 2 2 5 3 2 5 2 3" xfId="60953" xr:uid="{8D92A648-75AB-4299-BA60-F7E9557C92FF}"/>
    <cellStyle name="Comma 2 2 5 3 2 5 3" xfId="29419" xr:uid="{2A7AA257-BEA0-4ECB-BE70-F4938405E940}"/>
    <cellStyle name="Comma 2 2 5 3 2 5 4" xfId="50443" xr:uid="{EC90FBA3-ACA6-43B9-AC91-0D0EA611763F}"/>
    <cellStyle name="Comma 2 2 5 3 2 6" xfId="11025" xr:uid="{042B98FB-8C96-40D0-8F12-78FD5AB1B2FA}"/>
    <cellStyle name="Comma 2 2 5 3 2 6 2" xfId="32047" xr:uid="{6EF5B881-3DB8-40A9-B3F2-4CA06FFB6C2D}"/>
    <cellStyle name="Comma 2 2 5 3 2 6 3" xfId="53071" xr:uid="{5E4EEBB7-4690-4622-91F2-05548CC9455D}"/>
    <cellStyle name="Comma 2 2 5 3 2 7" xfId="21536" xr:uid="{ACF70669-A879-4841-A407-A626324B94C8}"/>
    <cellStyle name="Comma 2 2 5 3 2 8" xfId="42561" xr:uid="{6863D749-AEFB-4673-9802-991AEBEBAD4E}"/>
    <cellStyle name="Comma 2 2 5 3 3" xfId="442" xr:uid="{68D801B1-B0BE-4AB4-8C26-26F52E8DE9B8}"/>
    <cellStyle name="Comma 2 2 5 3 3 2" xfId="3120" xr:uid="{DEF19D1A-7807-46FA-9637-A931F49DBD9F}"/>
    <cellStyle name="Comma 2 2 5 3 3 2 2" xfId="13654" xr:uid="{86DE7BCD-3427-48BA-8BCD-9F5C532F54A4}"/>
    <cellStyle name="Comma 2 2 5 3 3 2 2 2" xfId="34676" xr:uid="{6279D9AB-9FD1-467C-8E4C-8756E3C8458E}"/>
    <cellStyle name="Comma 2 2 5 3 3 2 2 3" xfId="55700" xr:uid="{9ED924BD-B020-4EF1-940F-ACA8FA2E37AF}"/>
    <cellStyle name="Comma 2 2 5 3 3 2 3" xfId="24166" xr:uid="{4FA060A9-796E-4199-8003-F33A57540104}"/>
    <cellStyle name="Comma 2 2 5 3 3 2 4" xfId="45190" xr:uid="{F2F91494-704B-417C-AFF2-F3AAC1589C66}"/>
    <cellStyle name="Comma 2 2 5 3 3 3" xfId="5748" xr:uid="{0EB9E55C-DB1E-492F-A358-A79AAC4126C7}"/>
    <cellStyle name="Comma 2 2 5 3 3 3 2" xfId="16282" xr:uid="{3845153C-A6BB-4F21-A1E0-7F1A322A7252}"/>
    <cellStyle name="Comma 2 2 5 3 3 3 2 2" xfId="37304" xr:uid="{ECB01AE3-50DA-4516-9F63-8C0D555879FD}"/>
    <cellStyle name="Comma 2 2 5 3 3 3 2 3" xfId="58328" xr:uid="{2AA0A2DC-EEA5-48D9-884B-37CE7A991E62}"/>
    <cellStyle name="Comma 2 2 5 3 3 3 3" xfId="26794" xr:uid="{A92297F1-3211-418D-9A00-1A5FDC6B4B02}"/>
    <cellStyle name="Comma 2 2 5 3 3 3 4" xfId="47818" xr:uid="{BC37F00D-14BF-487C-A11B-FB0E928FA3BB}"/>
    <cellStyle name="Comma 2 2 5 3 3 4" xfId="8375" xr:uid="{01FE9E7C-7739-472D-82A2-207BCBD09CBE}"/>
    <cellStyle name="Comma 2 2 5 3 3 4 2" xfId="18909" xr:uid="{6EAEDA2C-F6B1-415C-B5ED-8DF1A291CA2F}"/>
    <cellStyle name="Comma 2 2 5 3 3 4 2 2" xfId="39931" xr:uid="{B29D62EE-3C16-4090-B14B-0E2DA4A1CFBC}"/>
    <cellStyle name="Comma 2 2 5 3 3 4 2 3" xfId="60955" xr:uid="{12EC837B-EDE2-45B3-A48A-63057757D6E6}"/>
    <cellStyle name="Comma 2 2 5 3 3 4 3" xfId="29421" xr:uid="{0E96F9CC-E16B-41B2-B3CE-281688797AAB}"/>
    <cellStyle name="Comma 2 2 5 3 3 4 4" xfId="50445" xr:uid="{9116C878-CDC1-4DE2-BAB9-353F33D8FEF1}"/>
    <cellStyle name="Comma 2 2 5 3 3 5" xfId="11027" xr:uid="{2B34D3F9-8BAC-4997-AB1F-0DB511332A7A}"/>
    <cellStyle name="Comma 2 2 5 3 3 5 2" xfId="32049" xr:uid="{D7F252B1-9E9A-4725-88EE-68C30032933A}"/>
    <cellStyle name="Comma 2 2 5 3 3 5 3" xfId="53073" xr:uid="{BB5E0BB0-1AC6-4144-A572-FA18327329E3}"/>
    <cellStyle name="Comma 2 2 5 3 3 6" xfId="21538" xr:uid="{91E68457-9FDF-4032-BFCB-C1B87C9FABBD}"/>
    <cellStyle name="Comma 2 2 5 3 3 7" xfId="42563" xr:uid="{29BF616B-4F96-4EB8-BA81-4A0853AA362B}"/>
    <cellStyle name="Comma 2 2 5 3 4" xfId="443" xr:uid="{3BB96206-4EC1-4D6D-91AC-04F184B9474A}"/>
    <cellStyle name="Comma 2 2 5 3 4 2" xfId="3121" xr:uid="{86D17447-8694-494E-A38F-3CD531137612}"/>
    <cellStyle name="Comma 2 2 5 3 4 2 2" xfId="13655" xr:uid="{6A06C317-CF53-4CAC-B7BF-3F22F3904BA4}"/>
    <cellStyle name="Comma 2 2 5 3 4 2 2 2" xfId="34677" xr:uid="{CBE91B28-A1D1-42AD-A70B-60DD5A6FBA75}"/>
    <cellStyle name="Comma 2 2 5 3 4 2 2 3" xfId="55701" xr:uid="{DB2A06D0-10FB-41A8-82AE-8C4496131788}"/>
    <cellStyle name="Comma 2 2 5 3 4 2 3" xfId="24167" xr:uid="{3D0009F8-E0EF-495B-805D-F804C7559C78}"/>
    <cellStyle name="Comma 2 2 5 3 4 2 4" xfId="45191" xr:uid="{F612674B-1DBF-416F-B1FC-6CD5CBCC887E}"/>
    <cellStyle name="Comma 2 2 5 3 4 3" xfId="5749" xr:uid="{B423D88E-B5AE-4CB3-A77D-894B6DA12455}"/>
    <cellStyle name="Comma 2 2 5 3 4 3 2" xfId="16283" xr:uid="{FB9DB101-1CDB-48D9-A3B5-F8692927C863}"/>
    <cellStyle name="Comma 2 2 5 3 4 3 2 2" xfId="37305" xr:uid="{E1EA9505-6AEA-444F-BFE2-8A4B45AB402E}"/>
    <cellStyle name="Comma 2 2 5 3 4 3 2 3" xfId="58329" xr:uid="{2C28E9D0-EDF6-4812-9571-6B6D8C0D53ED}"/>
    <cellStyle name="Comma 2 2 5 3 4 3 3" xfId="26795" xr:uid="{CDF13637-D8BC-49F5-AC6F-1B9EBFD67A6F}"/>
    <cellStyle name="Comma 2 2 5 3 4 3 4" xfId="47819" xr:uid="{02A845C0-05E1-4C6F-886D-168B3CEECD73}"/>
    <cellStyle name="Comma 2 2 5 3 4 4" xfId="8376" xr:uid="{E73C2963-CC28-4BFD-B8BC-02300B5513CD}"/>
    <cellStyle name="Comma 2 2 5 3 4 4 2" xfId="18910" xr:uid="{14D611AD-C509-4533-AE34-DC29C3C41C25}"/>
    <cellStyle name="Comma 2 2 5 3 4 4 2 2" xfId="39932" xr:uid="{129555EC-734C-414D-8B96-BB799DAEDCA8}"/>
    <cellStyle name="Comma 2 2 5 3 4 4 2 3" xfId="60956" xr:uid="{BC9F6926-1DCD-4045-BE5A-286320F48741}"/>
    <cellStyle name="Comma 2 2 5 3 4 4 3" xfId="29422" xr:uid="{EDEE3C42-384F-49A9-A7B7-91F10A44CC48}"/>
    <cellStyle name="Comma 2 2 5 3 4 4 4" xfId="50446" xr:uid="{7DFFEBFC-C05A-465A-BFC6-FEE50BD003D1}"/>
    <cellStyle name="Comma 2 2 5 3 4 5" xfId="11028" xr:uid="{302392E4-B302-4642-8576-147898F9A5DE}"/>
    <cellStyle name="Comma 2 2 5 3 4 5 2" xfId="32050" xr:uid="{1F7CBC12-A3E9-4FBF-8C8A-E12A7284BB66}"/>
    <cellStyle name="Comma 2 2 5 3 4 5 3" xfId="53074" xr:uid="{4C646E73-EDB2-4122-B83B-315A66CA4548}"/>
    <cellStyle name="Comma 2 2 5 3 4 6" xfId="21539" xr:uid="{769E2A1E-18DB-41D3-9361-D79B69505FD6}"/>
    <cellStyle name="Comma 2 2 5 3 4 7" xfId="42564" xr:uid="{FD015BA8-F346-408F-846A-137CC3D3F753}"/>
    <cellStyle name="Comma 2 2 5 3 5" xfId="3117" xr:uid="{E6D3AC5B-F35E-450D-A061-66DE38B04B09}"/>
    <cellStyle name="Comma 2 2 5 3 5 2" xfId="13651" xr:uid="{2111AC88-8696-48FB-8B39-A0E9170093A9}"/>
    <cellStyle name="Comma 2 2 5 3 5 2 2" xfId="34673" xr:uid="{C2A117EA-901F-4927-B999-7BAD5FBCDFAE}"/>
    <cellStyle name="Comma 2 2 5 3 5 2 3" xfId="55697" xr:uid="{2CBE7653-5455-4663-9A06-67BE42BABC9B}"/>
    <cellStyle name="Comma 2 2 5 3 5 3" xfId="24163" xr:uid="{4505ADD0-75FC-43DC-AEBB-D02C48FA3E0A}"/>
    <cellStyle name="Comma 2 2 5 3 5 4" xfId="45187" xr:uid="{CB69D6B7-ADC0-486E-8BF2-62B01A8E0FA4}"/>
    <cellStyle name="Comma 2 2 5 3 6" xfId="5745" xr:uid="{B84192F9-113E-465D-8884-6870751311A6}"/>
    <cellStyle name="Comma 2 2 5 3 6 2" xfId="16279" xr:uid="{D9E1813D-7566-4AE7-B23E-27AFC1999C7E}"/>
    <cellStyle name="Comma 2 2 5 3 6 2 2" xfId="37301" xr:uid="{814FA862-ED58-4CCA-9D86-55732608CF9A}"/>
    <cellStyle name="Comma 2 2 5 3 6 2 3" xfId="58325" xr:uid="{4621F14F-35C7-4371-A15E-FF56387619AD}"/>
    <cellStyle name="Comma 2 2 5 3 6 3" xfId="26791" xr:uid="{D30713CF-89BA-4935-B92C-708C376F862D}"/>
    <cellStyle name="Comma 2 2 5 3 6 4" xfId="47815" xr:uid="{308F8582-18B4-438D-A6B3-D95F69E7BBA1}"/>
    <cellStyle name="Comma 2 2 5 3 7" xfId="8372" xr:uid="{19E25F43-75B0-413F-8C37-499555E9B0A5}"/>
    <cellStyle name="Comma 2 2 5 3 7 2" xfId="18906" xr:uid="{E73FC0EF-828B-4A7D-B4B3-8A360D57390C}"/>
    <cellStyle name="Comma 2 2 5 3 7 2 2" xfId="39928" xr:uid="{3A073C69-EBDC-44E0-AD99-2B978E52F2EA}"/>
    <cellStyle name="Comma 2 2 5 3 7 2 3" xfId="60952" xr:uid="{F341E79B-5FB5-434C-A14F-FBFBA909BBAE}"/>
    <cellStyle name="Comma 2 2 5 3 7 3" xfId="29418" xr:uid="{9CC105BE-3E28-4BE9-AB7D-AAC3EE77E49D}"/>
    <cellStyle name="Comma 2 2 5 3 7 4" xfId="50442" xr:uid="{2824A147-4D0D-40C6-84E5-219DF0040545}"/>
    <cellStyle name="Comma 2 2 5 3 8" xfId="11024" xr:uid="{D4BD9017-F205-4323-9032-B5AF5624FA10}"/>
    <cellStyle name="Comma 2 2 5 3 8 2" xfId="32046" xr:uid="{68CA9D32-0D73-4690-B7D8-032AE6F5A814}"/>
    <cellStyle name="Comma 2 2 5 3 8 3" xfId="53070" xr:uid="{C1E46F44-02B5-481E-8FA8-48FB17232F75}"/>
    <cellStyle name="Comma 2 2 5 3 9" xfId="21535" xr:uid="{7E6AB1A1-1176-415C-89E8-E14B54A3ADF1}"/>
    <cellStyle name="Comma 2 2 5 4" xfId="444" xr:uid="{513DA7F3-A9C1-48DD-92E9-DCD52BCA94A3}"/>
    <cellStyle name="Comma 2 2 5 4 10" xfId="42565" xr:uid="{91721E32-CB8A-407C-9F5A-B943915DAFC0}"/>
    <cellStyle name="Comma 2 2 5 4 2" xfId="445" xr:uid="{F2CE3EA5-CF03-4D39-8C4C-984FC7198CDD}"/>
    <cellStyle name="Comma 2 2 5 4 2 2" xfId="446" xr:uid="{EA8C3E88-E783-483B-A15A-0A199813092B}"/>
    <cellStyle name="Comma 2 2 5 4 2 2 2" xfId="3124" xr:uid="{18EC8717-72CD-40EC-89F3-347291E30DC2}"/>
    <cellStyle name="Comma 2 2 5 4 2 2 2 2" xfId="13658" xr:uid="{802BC407-AE8F-4E3B-BDD7-2F48A1973AE2}"/>
    <cellStyle name="Comma 2 2 5 4 2 2 2 2 2" xfId="34680" xr:uid="{9E2BD2F6-CFBF-4813-9D10-A3725FAB9994}"/>
    <cellStyle name="Comma 2 2 5 4 2 2 2 2 3" xfId="55704" xr:uid="{513DD2F7-DB6F-442A-B93A-C71FFE6E788D}"/>
    <cellStyle name="Comma 2 2 5 4 2 2 2 3" xfId="24170" xr:uid="{118852AA-DB95-43F6-BAEF-CE603FF13F6C}"/>
    <cellStyle name="Comma 2 2 5 4 2 2 2 4" xfId="45194" xr:uid="{A848025F-5DC5-4157-A68F-DF3BE1FC21FE}"/>
    <cellStyle name="Comma 2 2 5 4 2 2 3" xfId="5752" xr:uid="{19035FC2-8C86-4EC3-BA94-F358A0D9BBE3}"/>
    <cellStyle name="Comma 2 2 5 4 2 2 3 2" xfId="16286" xr:uid="{7FB6C3C2-D500-4682-AC8B-69D7C71AC63D}"/>
    <cellStyle name="Comma 2 2 5 4 2 2 3 2 2" xfId="37308" xr:uid="{E1F25062-D911-4381-9C51-32374A54368D}"/>
    <cellStyle name="Comma 2 2 5 4 2 2 3 2 3" xfId="58332" xr:uid="{1E300857-C247-4CFF-9ECF-3B7FA4A0856C}"/>
    <cellStyle name="Comma 2 2 5 4 2 2 3 3" xfId="26798" xr:uid="{8EA4AA9F-E3A6-46C4-9739-23BB74DC71EA}"/>
    <cellStyle name="Comma 2 2 5 4 2 2 3 4" xfId="47822" xr:uid="{6673BC5B-AF9F-4417-859B-8838EFBF9DB7}"/>
    <cellStyle name="Comma 2 2 5 4 2 2 4" xfId="8379" xr:uid="{5DDF0DC9-2E97-4900-8992-F9D669644F55}"/>
    <cellStyle name="Comma 2 2 5 4 2 2 4 2" xfId="18913" xr:uid="{22F92EF0-5996-479F-8E28-36BA6B00A9C0}"/>
    <cellStyle name="Comma 2 2 5 4 2 2 4 2 2" xfId="39935" xr:uid="{0AC4CF4A-6162-48DB-BA13-D168971F88F5}"/>
    <cellStyle name="Comma 2 2 5 4 2 2 4 2 3" xfId="60959" xr:uid="{5899D9FD-2110-4FEE-A339-FD664210AF43}"/>
    <cellStyle name="Comma 2 2 5 4 2 2 4 3" xfId="29425" xr:uid="{579B99A2-8F60-45E6-A9E7-1E871E57835F}"/>
    <cellStyle name="Comma 2 2 5 4 2 2 4 4" xfId="50449" xr:uid="{84EDB7D6-FC41-46A1-985B-F3E218EBE672}"/>
    <cellStyle name="Comma 2 2 5 4 2 2 5" xfId="11031" xr:uid="{4D4D2FE8-B432-43F3-9C0B-EE83C999F656}"/>
    <cellStyle name="Comma 2 2 5 4 2 2 5 2" xfId="32053" xr:uid="{90289B41-2A4B-4AF4-9FC7-5F681ECF7880}"/>
    <cellStyle name="Comma 2 2 5 4 2 2 5 3" xfId="53077" xr:uid="{24303C9C-6365-496A-8E0D-3B7BAC548D2D}"/>
    <cellStyle name="Comma 2 2 5 4 2 2 6" xfId="21542" xr:uid="{139896C1-E591-40D1-8941-C66D88FA5D4A}"/>
    <cellStyle name="Comma 2 2 5 4 2 2 7" xfId="42567" xr:uid="{7C3BDCD3-6A2B-496F-9D5C-80F3744C997C}"/>
    <cellStyle name="Comma 2 2 5 4 2 3" xfId="3123" xr:uid="{8D2AAC7A-9403-4533-A128-A6D2DBA72B29}"/>
    <cellStyle name="Comma 2 2 5 4 2 3 2" xfId="13657" xr:uid="{C894B1C7-BA57-47A3-842F-F90602E1C40D}"/>
    <cellStyle name="Comma 2 2 5 4 2 3 2 2" xfId="34679" xr:uid="{FA387CD5-F0A7-4E9F-AFE8-8851820AA446}"/>
    <cellStyle name="Comma 2 2 5 4 2 3 2 3" xfId="55703" xr:uid="{2A897326-C3D9-48C3-B331-A0F2BC34485D}"/>
    <cellStyle name="Comma 2 2 5 4 2 3 3" xfId="24169" xr:uid="{834F03D9-8E30-4561-849B-65621FFE1FC3}"/>
    <cellStyle name="Comma 2 2 5 4 2 3 4" xfId="45193" xr:uid="{23FCC638-F770-42FD-9F43-6D8740EA7F4E}"/>
    <cellStyle name="Comma 2 2 5 4 2 4" xfId="5751" xr:uid="{756C4B74-9BAF-46FA-960A-4F32E709E981}"/>
    <cellStyle name="Comma 2 2 5 4 2 4 2" xfId="16285" xr:uid="{14452B4E-8042-41E0-86A7-D5377F342FC9}"/>
    <cellStyle name="Comma 2 2 5 4 2 4 2 2" xfId="37307" xr:uid="{70080325-9F3B-4EB4-A1F1-160B54D6867F}"/>
    <cellStyle name="Comma 2 2 5 4 2 4 2 3" xfId="58331" xr:uid="{305DAAC1-1781-44D9-BBDA-1B7D2BAA6A16}"/>
    <cellStyle name="Comma 2 2 5 4 2 4 3" xfId="26797" xr:uid="{F4EBD53D-9304-4AEB-9AF5-7BE8B227C2E2}"/>
    <cellStyle name="Comma 2 2 5 4 2 4 4" xfId="47821" xr:uid="{DAE3AE5A-5447-4125-99D4-6B59615EEB2B}"/>
    <cellStyle name="Comma 2 2 5 4 2 5" xfId="8378" xr:uid="{4E00B5BF-8D86-4678-9256-2561942E97A2}"/>
    <cellStyle name="Comma 2 2 5 4 2 5 2" xfId="18912" xr:uid="{05C5C6E6-20C6-4AD9-85EA-D544B4D39FB6}"/>
    <cellStyle name="Comma 2 2 5 4 2 5 2 2" xfId="39934" xr:uid="{E342DFB3-B625-4B73-AAAE-15BF6FADC756}"/>
    <cellStyle name="Comma 2 2 5 4 2 5 2 3" xfId="60958" xr:uid="{E40C4089-53E9-40DF-B724-0914127E404C}"/>
    <cellStyle name="Comma 2 2 5 4 2 5 3" xfId="29424" xr:uid="{2AD4D264-9D85-4EAA-9C85-1001F11B5024}"/>
    <cellStyle name="Comma 2 2 5 4 2 5 4" xfId="50448" xr:uid="{8A5A404D-AF46-4E56-AF08-F9246FE32062}"/>
    <cellStyle name="Comma 2 2 5 4 2 6" xfId="11030" xr:uid="{02528F1C-5139-4D1C-A02C-F05C4AC053D2}"/>
    <cellStyle name="Comma 2 2 5 4 2 6 2" xfId="32052" xr:uid="{E5A04969-AA31-4C6D-8AE2-719B98A4B323}"/>
    <cellStyle name="Comma 2 2 5 4 2 6 3" xfId="53076" xr:uid="{3F7ABAB2-DA4D-4173-AC69-E97F716FF247}"/>
    <cellStyle name="Comma 2 2 5 4 2 7" xfId="21541" xr:uid="{4F39C66C-DF60-4014-87EA-6B75ED781702}"/>
    <cellStyle name="Comma 2 2 5 4 2 8" xfId="42566" xr:uid="{6E3BAA24-0E30-47ED-8D64-21266D1E87E6}"/>
    <cellStyle name="Comma 2 2 5 4 3" xfId="447" xr:uid="{A935D972-0B11-456C-BF0C-0870BD951841}"/>
    <cellStyle name="Comma 2 2 5 4 3 2" xfId="3125" xr:uid="{1FABBA56-B0D1-4B6A-A6AF-42C5BDBBBBEB}"/>
    <cellStyle name="Comma 2 2 5 4 3 2 2" xfId="13659" xr:uid="{6E8724C7-ACB6-4F23-8A7E-CCA485F3586B}"/>
    <cellStyle name="Comma 2 2 5 4 3 2 2 2" xfId="34681" xr:uid="{51462D13-A716-4D28-A4EF-9B2C1245C4DE}"/>
    <cellStyle name="Comma 2 2 5 4 3 2 2 3" xfId="55705" xr:uid="{A1B40B5B-0B90-4D4B-9963-54261C7725A6}"/>
    <cellStyle name="Comma 2 2 5 4 3 2 3" xfId="24171" xr:uid="{D9D01A43-80FD-4205-BE85-7A4087B1442B}"/>
    <cellStyle name="Comma 2 2 5 4 3 2 4" xfId="45195" xr:uid="{BED1902A-B7EF-4D5E-9791-AD2A06239E4E}"/>
    <cellStyle name="Comma 2 2 5 4 3 3" xfId="5753" xr:uid="{D0A89A2F-E2FB-43A1-840D-0951FE4F44AF}"/>
    <cellStyle name="Comma 2 2 5 4 3 3 2" xfId="16287" xr:uid="{0849D5C6-CA17-4B26-8C09-DAEBF94816AD}"/>
    <cellStyle name="Comma 2 2 5 4 3 3 2 2" xfId="37309" xr:uid="{6EAFAF10-14B7-4C36-8237-F361D9DF35C0}"/>
    <cellStyle name="Comma 2 2 5 4 3 3 2 3" xfId="58333" xr:uid="{14F2F244-180D-46FF-AF1A-B7DCDCAAF7BB}"/>
    <cellStyle name="Comma 2 2 5 4 3 3 3" xfId="26799" xr:uid="{39E48A5E-981D-4183-A365-782047E96E0E}"/>
    <cellStyle name="Comma 2 2 5 4 3 3 4" xfId="47823" xr:uid="{38317079-706A-4712-96DE-FDD241136C08}"/>
    <cellStyle name="Comma 2 2 5 4 3 4" xfId="8380" xr:uid="{194362DE-0CE6-45CF-86D6-BCBA2CF015E8}"/>
    <cellStyle name="Comma 2 2 5 4 3 4 2" xfId="18914" xr:uid="{FD1C5318-E118-4044-B782-FDEC9D9B93CA}"/>
    <cellStyle name="Comma 2 2 5 4 3 4 2 2" xfId="39936" xr:uid="{9AACDCB5-970E-4E2F-9352-90AD85502734}"/>
    <cellStyle name="Comma 2 2 5 4 3 4 2 3" xfId="60960" xr:uid="{8C69F405-7AA4-4A13-9229-207E0ABDE4A6}"/>
    <cellStyle name="Comma 2 2 5 4 3 4 3" xfId="29426" xr:uid="{24866A6B-385A-4EC1-9674-39303C8F219D}"/>
    <cellStyle name="Comma 2 2 5 4 3 4 4" xfId="50450" xr:uid="{6037A2F7-0CFF-44D7-9DE5-C5BE3246E6D9}"/>
    <cellStyle name="Comma 2 2 5 4 3 5" xfId="11032" xr:uid="{C19EF601-82A1-4741-97EF-FF05DA95FC60}"/>
    <cellStyle name="Comma 2 2 5 4 3 5 2" xfId="32054" xr:uid="{C78D3C3F-53C3-4C98-AC79-A783A70F2152}"/>
    <cellStyle name="Comma 2 2 5 4 3 5 3" xfId="53078" xr:uid="{D636530F-A707-44AC-BA3A-60BF2E309F3D}"/>
    <cellStyle name="Comma 2 2 5 4 3 6" xfId="21543" xr:uid="{E73259D3-56DE-4BE2-AE5B-0AF9128FBCE0}"/>
    <cellStyle name="Comma 2 2 5 4 3 7" xfId="42568" xr:uid="{BB87591C-84B6-4FCC-AA20-8A59A3AE4E25}"/>
    <cellStyle name="Comma 2 2 5 4 4" xfId="448" xr:uid="{CCE94F33-DBBE-4374-B372-CFE735AF6C6D}"/>
    <cellStyle name="Comma 2 2 5 4 4 2" xfId="3126" xr:uid="{1020119C-86F4-4F73-8ABB-2D9FE246B993}"/>
    <cellStyle name="Comma 2 2 5 4 4 2 2" xfId="13660" xr:uid="{119B93B2-61E1-4538-8615-0264FF41841B}"/>
    <cellStyle name="Comma 2 2 5 4 4 2 2 2" xfId="34682" xr:uid="{920F402B-F166-42F5-848C-13E9BA165EA9}"/>
    <cellStyle name="Comma 2 2 5 4 4 2 2 3" xfId="55706" xr:uid="{81D9C666-E616-4F41-AA5D-04D168EDD06A}"/>
    <cellStyle name="Comma 2 2 5 4 4 2 3" xfId="24172" xr:uid="{3FE1A5B6-23B1-44C7-8359-D6126F5636EF}"/>
    <cellStyle name="Comma 2 2 5 4 4 2 4" xfId="45196" xr:uid="{AD7C646A-C30B-4CA2-A096-FB222D0E8A38}"/>
    <cellStyle name="Comma 2 2 5 4 4 3" xfId="5754" xr:uid="{312774A7-3709-4740-A2C1-C98B04ACD0B1}"/>
    <cellStyle name="Comma 2 2 5 4 4 3 2" xfId="16288" xr:uid="{0DBDB2E6-E6CC-463F-9FBE-26F39F637572}"/>
    <cellStyle name="Comma 2 2 5 4 4 3 2 2" xfId="37310" xr:uid="{D8F51F71-0BDC-4581-BD2B-B846C1245DB5}"/>
    <cellStyle name="Comma 2 2 5 4 4 3 2 3" xfId="58334" xr:uid="{F15622D0-B67D-4B8B-A3F5-9C392A63040C}"/>
    <cellStyle name="Comma 2 2 5 4 4 3 3" xfId="26800" xr:uid="{5AF12F66-CB36-4353-B1D0-0B6AA7F0B7F6}"/>
    <cellStyle name="Comma 2 2 5 4 4 3 4" xfId="47824" xr:uid="{9373A514-F97A-4935-BDB4-27465787D96B}"/>
    <cellStyle name="Comma 2 2 5 4 4 4" xfId="8381" xr:uid="{B7A18A45-BBAC-40A9-9FF4-E4D5F06B17E9}"/>
    <cellStyle name="Comma 2 2 5 4 4 4 2" xfId="18915" xr:uid="{D278ABD4-2632-43E2-8DCE-183744774BB8}"/>
    <cellStyle name="Comma 2 2 5 4 4 4 2 2" xfId="39937" xr:uid="{E60FED3C-C966-4F5F-B21A-C6602BEE1972}"/>
    <cellStyle name="Comma 2 2 5 4 4 4 2 3" xfId="60961" xr:uid="{7A946395-6B3C-456A-88AB-C53F10B8E3A1}"/>
    <cellStyle name="Comma 2 2 5 4 4 4 3" xfId="29427" xr:uid="{E374EFC1-6EC2-4714-829D-B1A0B5F8F538}"/>
    <cellStyle name="Comma 2 2 5 4 4 4 4" xfId="50451" xr:uid="{90715FEA-5699-4D9F-862F-B514B9FAF103}"/>
    <cellStyle name="Comma 2 2 5 4 4 5" xfId="11033" xr:uid="{35E388D5-8EE8-42F7-94DE-EC6F462D75A5}"/>
    <cellStyle name="Comma 2 2 5 4 4 5 2" xfId="32055" xr:uid="{3F2EED05-39A2-4447-B12A-FFA1A91E62FD}"/>
    <cellStyle name="Comma 2 2 5 4 4 5 3" xfId="53079" xr:uid="{B085F12A-228C-4573-BB06-0CA786A55384}"/>
    <cellStyle name="Comma 2 2 5 4 4 6" xfId="21544" xr:uid="{0FA0E1B9-1ADE-45E4-B8F3-18B60DA121C5}"/>
    <cellStyle name="Comma 2 2 5 4 4 7" xfId="42569" xr:uid="{0A60A2D3-7169-4673-9E9C-A87F63D4F20B}"/>
    <cellStyle name="Comma 2 2 5 4 5" xfId="3122" xr:uid="{148915F3-481F-4AA7-8EE6-22B09DBC3EA6}"/>
    <cellStyle name="Comma 2 2 5 4 5 2" xfId="13656" xr:uid="{5D9AD12C-8BE6-4456-944C-A74B3EC9F30E}"/>
    <cellStyle name="Comma 2 2 5 4 5 2 2" xfId="34678" xr:uid="{2305DBF2-A2DF-453C-BEB6-8961F2364F7C}"/>
    <cellStyle name="Comma 2 2 5 4 5 2 3" xfId="55702" xr:uid="{12B17DB2-39A5-4D7C-B072-E925F6370C53}"/>
    <cellStyle name="Comma 2 2 5 4 5 3" xfId="24168" xr:uid="{5231EF80-9966-4D97-9A8F-60C840B81B33}"/>
    <cellStyle name="Comma 2 2 5 4 5 4" xfId="45192" xr:uid="{DA98AAF2-3AEC-49A4-9348-F8E0B21EE6C6}"/>
    <cellStyle name="Comma 2 2 5 4 6" xfId="5750" xr:uid="{374BA49B-F072-4447-BE55-7D514C8508A1}"/>
    <cellStyle name="Comma 2 2 5 4 6 2" xfId="16284" xr:uid="{86BD4750-05C1-4D3B-97BF-77AB9967CC1A}"/>
    <cellStyle name="Comma 2 2 5 4 6 2 2" xfId="37306" xr:uid="{7A7541E4-471E-4A67-9004-F2EF3C11305F}"/>
    <cellStyle name="Comma 2 2 5 4 6 2 3" xfId="58330" xr:uid="{9E2A886B-79CB-471D-A432-76BEB62FD477}"/>
    <cellStyle name="Comma 2 2 5 4 6 3" xfId="26796" xr:uid="{F359D7C2-9A4A-46A5-B2F9-17544B6D81EE}"/>
    <cellStyle name="Comma 2 2 5 4 6 4" xfId="47820" xr:uid="{22EDB366-68B7-40F7-A3AB-A0881E2678FE}"/>
    <cellStyle name="Comma 2 2 5 4 7" xfId="8377" xr:uid="{D1E70B3B-384D-4A33-9C1E-53D9F5F3FB3A}"/>
    <cellStyle name="Comma 2 2 5 4 7 2" xfId="18911" xr:uid="{00A9426D-91FB-4954-8C25-B3C7305B8C10}"/>
    <cellStyle name="Comma 2 2 5 4 7 2 2" xfId="39933" xr:uid="{9F9CF61F-ABAA-4F73-A0F9-AC3D2D2D2808}"/>
    <cellStyle name="Comma 2 2 5 4 7 2 3" xfId="60957" xr:uid="{C9CBC33F-B20E-4D2E-9BCB-8F5ECACA7B32}"/>
    <cellStyle name="Comma 2 2 5 4 7 3" xfId="29423" xr:uid="{D841074C-14C6-4CFB-830C-009E12FAB22D}"/>
    <cellStyle name="Comma 2 2 5 4 7 4" xfId="50447" xr:uid="{C784334B-D857-4873-BB64-979ACF2A2D82}"/>
    <cellStyle name="Comma 2 2 5 4 8" xfId="11029" xr:uid="{31A768E8-B8B1-4740-99C7-DFA8D823573C}"/>
    <cellStyle name="Comma 2 2 5 4 8 2" xfId="32051" xr:uid="{2370B560-F675-4DAA-96D9-536FD5B0E973}"/>
    <cellStyle name="Comma 2 2 5 4 8 3" xfId="53075" xr:uid="{E9A87ACD-460F-4C78-A2F3-F4B6BA50C32C}"/>
    <cellStyle name="Comma 2 2 5 4 9" xfId="21540" xr:uid="{329F715E-2B18-468B-9B18-B0ECC8300C58}"/>
    <cellStyle name="Comma 2 2 5 5" xfId="449" xr:uid="{567A0B08-CD21-4750-A727-777126DF513C}"/>
    <cellStyle name="Comma 2 2 5 5 10" xfId="42570" xr:uid="{485D55CB-C5F2-4ACF-9F0C-3D80CD107C67}"/>
    <cellStyle name="Comma 2 2 5 5 2" xfId="450" xr:uid="{EEDB3D38-B411-4B89-A1F6-D3979F70B3D2}"/>
    <cellStyle name="Comma 2 2 5 5 2 2" xfId="451" xr:uid="{48933B65-1FEF-42B0-8553-C5D568C60454}"/>
    <cellStyle name="Comma 2 2 5 5 2 2 2" xfId="3129" xr:uid="{09EEB6C0-8A76-4ECE-A882-E424E6F98EBC}"/>
    <cellStyle name="Comma 2 2 5 5 2 2 2 2" xfId="13663" xr:uid="{3415165C-3A48-4EA4-A2A4-5BC5558D193C}"/>
    <cellStyle name="Comma 2 2 5 5 2 2 2 2 2" xfId="34685" xr:uid="{B019E443-95B3-4910-89CC-2B2714D1F2D8}"/>
    <cellStyle name="Comma 2 2 5 5 2 2 2 2 3" xfId="55709" xr:uid="{7180334C-E591-4381-A449-537277A5A555}"/>
    <cellStyle name="Comma 2 2 5 5 2 2 2 3" xfId="24175" xr:uid="{7DBA2309-9DCC-4043-8E04-BB62F4723F4C}"/>
    <cellStyle name="Comma 2 2 5 5 2 2 2 4" xfId="45199" xr:uid="{EEAA4377-4FE0-469C-AFF7-E518A719E6A9}"/>
    <cellStyle name="Comma 2 2 5 5 2 2 3" xfId="5757" xr:uid="{6C620DBE-9646-4893-B0E4-A1985698B3DD}"/>
    <cellStyle name="Comma 2 2 5 5 2 2 3 2" xfId="16291" xr:uid="{24371050-89FD-4187-BFF9-490E56152226}"/>
    <cellStyle name="Comma 2 2 5 5 2 2 3 2 2" xfId="37313" xr:uid="{5FA2813C-FD08-467B-B8EF-36085B02ADA8}"/>
    <cellStyle name="Comma 2 2 5 5 2 2 3 2 3" xfId="58337" xr:uid="{3D909FD6-650D-4E87-A9FB-D7515020F4E9}"/>
    <cellStyle name="Comma 2 2 5 5 2 2 3 3" xfId="26803" xr:uid="{92D7F03C-9293-4A3F-A69A-28B10904CD30}"/>
    <cellStyle name="Comma 2 2 5 5 2 2 3 4" xfId="47827" xr:uid="{086A5DB7-D74E-4E69-AA10-63096AE6BAC2}"/>
    <cellStyle name="Comma 2 2 5 5 2 2 4" xfId="8384" xr:uid="{857CA47C-A2BC-455F-84B0-D9FC550D0739}"/>
    <cellStyle name="Comma 2 2 5 5 2 2 4 2" xfId="18918" xr:uid="{DFF35A59-8DA9-40F3-9C65-102ECAA68CAE}"/>
    <cellStyle name="Comma 2 2 5 5 2 2 4 2 2" xfId="39940" xr:uid="{8C76A548-A17C-47A5-96FD-1C7265A5F463}"/>
    <cellStyle name="Comma 2 2 5 5 2 2 4 2 3" xfId="60964" xr:uid="{8E31E3EC-4CD6-4CAE-A22F-763AB0A49560}"/>
    <cellStyle name="Comma 2 2 5 5 2 2 4 3" xfId="29430" xr:uid="{8BC0FEEE-88AD-4BDC-9011-71133946B6E8}"/>
    <cellStyle name="Comma 2 2 5 5 2 2 4 4" xfId="50454" xr:uid="{76152E8D-0148-4AA5-8785-F799A8855961}"/>
    <cellStyle name="Comma 2 2 5 5 2 2 5" xfId="11036" xr:uid="{4356EABC-BACE-4A7A-8510-5F86B95189C5}"/>
    <cellStyle name="Comma 2 2 5 5 2 2 5 2" xfId="32058" xr:uid="{B41971EC-5973-439B-A68F-9F1CC542DE63}"/>
    <cellStyle name="Comma 2 2 5 5 2 2 5 3" xfId="53082" xr:uid="{B608552C-8D81-43FA-BFFF-EC8A159EA08F}"/>
    <cellStyle name="Comma 2 2 5 5 2 2 6" xfId="21547" xr:uid="{10431B99-D87A-421A-9CD3-3E167F54CF49}"/>
    <cellStyle name="Comma 2 2 5 5 2 2 7" xfId="42572" xr:uid="{B6C84B99-E37F-4E8A-96B3-C0B41213C11E}"/>
    <cellStyle name="Comma 2 2 5 5 2 3" xfId="3128" xr:uid="{D2996986-0A71-439E-813F-D3E1A78EC58F}"/>
    <cellStyle name="Comma 2 2 5 5 2 3 2" xfId="13662" xr:uid="{C34AF94C-9AB1-498B-8BB7-A4F5F10A60AF}"/>
    <cellStyle name="Comma 2 2 5 5 2 3 2 2" xfId="34684" xr:uid="{14A97E2F-00D4-4718-93BE-6EFA8B730B8E}"/>
    <cellStyle name="Comma 2 2 5 5 2 3 2 3" xfId="55708" xr:uid="{B1618B44-5CEA-4BBA-9B90-6A962F96854A}"/>
    <cellStyle name="Comma 2 2 5 5 2 3 3" xfId="24174" xr:uid="{1F080BEA-73F0-449B-9D7C-CBB8958B86D6}"/>
    <cellStyle name="Comma 2 2 5 5 2 3 4" xfId="45198" xr:uid="{D1272108-3EFA-4A71-ACB5-0EE382D91EBB}"/>
    <cellStyle name="Comma 2 2 5 5 2 4" xfId="5756" xr:uid="{14D1BF68-2445-449F-9BF3-CD57310F4237}"/>
    <cellStyle name="Comma 2 2 5 5 2 4 2" xfId="16290" xr:uid="{B93CA800-8B19-494E-88C4-DA3A302D182D}"/>
    <cellStyle name="Comma 2 2 5 5 2 4 2 2" xfId="37312" xr:uid="{C92B497A-81E0-47F2-A74D-92ED7E424A1F}"/>
    <cellStyle name="Comma 2 2 5 5 2 4 2 3" xfId="58336" xr:uid="{E8FE1F33-6654-4EE5-BBFD-3CF1D2253D0D}"/>
    <cellStyle name="Comma 2 2 5 5 2 4 3" xfId="26802" xr:uid="{EB89C1F2-C65C-4EC4-A054-93A00C1BE4D3}"/>
    <cellStyle name="Comma 2 2 5 5 2 4 4" xfId="47826" xr:uid="{1D5852DC-9716-43BB-9B48-6C51DF61310C}"/>
    <cellStyle name="Comma 2 2 5 5 2 5" xfId="8383" xr:uid="{E2A2BBBF-34B1-47D9-A0B7-F93F5D360740}"/>
    <cellStyle name="Comma 2 2 5 5 2 5 2" xfId="18917" xr:uid="{0B71E32F-5508-40B2-85FE-A814E2D7DDFF}"/>
    <cellStyle name="Comma 2 2 5 5 2 5 2 2" xfId="39939" xr:uid="{547E4949-37BF-4739-9F49-218B563F8C27}"/>
    <cellStyle name="Comma 2 2 5 5 2 5 2 3" xfId="60963" xr:uid="{BF9110FE-998A-4E8F-88B3-92E1724BCDAF}"/>
    <cellStyle name="Comma 2 2 5 5 2 5 3" xfId="29429" xr:uid="{A390CE08-3C17-462C-9E34-6D3E79A01751}"/>
    <cellStyle name="Comma 2 2 5 5 2 5 4" xfId="50453" xr:uid="{989B189E-C7CB-44FD-A4A8-50B60C6F698E}"/>
    <cellStyle name="Comma 2 2 5 5 2 6" xfId="11035" xr:uid="{D7850745-04C2-4A22-8AB6-70272868023C}"/>
    <cellStyle name="Comma 2 2 5 5 2 6 2" xfId="32057" xr:uid="{F566343E-83BE-4E7B-B709-26165671ECAB}"/>
    <cellStyle name="Comma 2 2 5 5 2 6 3" xfId="53081" xr:uid="{B88DD2FD-6109-4230-AD36-DDFC5F3012DB}"/>
    <cellStyle name="Comma 2 2 5 5 2 7" xfId="21546" xr:uid="{F55240DD-486F-4115-9A5B-1D983DBE55DA}"/>
    <cellStyle name="Comma 2 2 5 5 2 8" xfId="42571" xr:uid="{633D7D3A-EEDF-4FAB-AFA0-7CC0F60ABBAF}"/>
    <cellStyle name="Comma 2 2 5 5 3" xfId="452" xr:uid="{5D444A5E-8BD5-4FC1-B2BE-96EA670097E4}"/>
    <cellStyle name="Comma 2 2 5 5 3 2" xfId="3130" xr:uid="{98D06256-92F0-4AC6-835A-D82D1758C8C3}"/>
    <cellStyle name="Comma 2 2 5 5 3 2 2" xfId="13664" xr:uid="{C2D6178F-2003-429B-A717-EA740A0C3B30}"/>
    <cellStyle name="Comma 2 2 5 5 3 2 2 2" xfId="34686" xr:uid="{91A77C97-BEC0-4F9A-9E30-566BE7F28518}"/>
    <cellStyle name="Comma 2 2 5 5 3 2 2 3" xfId="55710" xr:uid="{114643F1-460F-4257-A4E0-797DE18487F9}"/>
    <cellStyle name="Comma 2 2 5 5 3 2 3" xfId="24176" xr:uid="{2F068F17-13F2-4A89-A95A-5151CC8E654E}"/>
    <cellStyle name="Comma 2 2 5 5 3 2 4" xfId="45200" xr:uid="{3E6A77D7-C43A-44AB-9385-937979EF4A90}"/>
    <cellStyle name="Comma 2 2 5 5 3 3" xfId="5758" xr:uid="{1A0A5A46-7236-4F6B-BB12-274F434D7B33}"/>
    <cellStyle name="Comma 2 2 5 5 3 3 2" xfId="16292" xr:uid="{1053E14B-FB02-44A4-BF8C-D3653BC9E71E}"/>
    <cellStyle name="Comma 2 2 5 5 3 3 2 2" xfId="37314" xr:uid="{49F746D8-4007-47A9-9A05-727B77989189}"/>
    <cellStyle name="Comma 2 2 5 5 3 3 2 3" xfId="58338" xr:uid="{A8DD43E2-9729-4CE2-B2ED-E36641992F75}"/>
    <cellStyle name="Comma 2 2 5 5 3 3 3" xfId="26804" xr:uid="{25155D24-0B38-422C-ADB6-9B99A4FBCF62}"/>
    <cellStyle name="Comma 2 2 5 5 3 3 4" xfId="47828" xr:uid="{AA6AE85F-FEAA-4071-A3D8-CD74C0351819}"/>
    <cellStyle name="Comma 2 2 5 5 3 4" xfId="8385" xr:uid="{1C4F5A06-193A-45C1-8B01-03BE2F3E97E6}"/>
    <cellStyle name="Comma 2 2 5 5 3 4 2" xfId="18919" xr:uid="{3149AB67-F093-4834-A22F-4E9B1308F636}"/>
    <cellStyle name="Comma 2 2 5 5 3 4 2 2" xfId="39941" xr:uid="{3DA72054-233C-4F21-849A-E043CEB2D97B}"/>
    <cellStyle name="Comma 2 2 5 5 3 4 2 3" xfId="60965" xr:uid="{371F170F-BC68-4CDA-A777-F6282C06DA47}"/>
    <cellStyle name="Comma 2 2 5 5 3 4 3" xfId="29431" xr:uid="{8022D514-4023-43C4-BFDD-572E47124C14}"/>
    <cellStyle name="Comma 2 2 5 5 3 4 4" xfId="50455" xr:uid="{38EA92D9-938E-494E-B46E-BEE673D98BB6}"/>
    <cellStyle name="Comma 2 2 5 5 3 5" xfId="11037" xr:uid="{569C4EA1-7E30-45F0-9417-91D782C812F7}"/>
    <cellStyle name="Comma 2 2 5 5 3 5 2" xfId="32059" xr:uid="{BC3FC440-07E8-40B1-B34A-1D31AAD8C839}"/>
    <cellStyle name="Comma 2 2 5 5 3 5 3" xfId="53083" xr:uid="{E1E8328C-CC5B-49CF-B63A-01BE8A4105B1}"/>
    <cellStyle name="Comma 2 2 5 5 3 6" xfId="21548" xr:uid="{D47AAB83-A4DE-416A-A510-E2C96692511D}"/>
    <cellStyle name="Comma 2 2 5 5 3 7" xfId="42573" xr:uid="{80C80B04-3F5D-4444-800F-3B4D37FDB0ED}"/>
    <cellStyle name="Comma 2 2 5 5 4" xfId="453" xr:uid="{48A7F7A9-2266-4633-B768-585484966ED7}"/>
    <cellStyle name="Comma 2 2 5 5 4 2" xfId="3131" xr:uid="{AE44CB5F-F97F-4396-900E-7F8DC57D2242}"/>
    <cellStyle name="Comma 2 2 5 5 4 2 2" xfId="13665" xr:uid="{56100C32-5AB8-4B54-9216-201E92D47D9B}"/>
    <cellStyle name="Comma 2 2 5 5 4 2 2 2" xfId="34687" xr:uid="{5911FBB5-62FA-4BCC-B5AD-71D6593832A7}"/>
    <cellStyle name="Comma 2 2 5 5 4 2 2 3" xfId="55711" xr:uid="{97E1A4E6-B4D1-484E-BCA6-E13DF2626417}"/>
    <cellStyle name="Comma 2 2 5 5 4 2 3" xfId="24177" xr:uid="{2B1EA259-6FAC-404F-9D06-07D3A7E0EC55}"/>
    <cellStyle name="Comma 2 2 5 5 4 2 4" xfId="45201" xr:uid="{40AF066D-4D30-4E22-9256-51C72698E50D}"/>
    <cellStyle name="Comma 2 2 5 5 4 3" xfId="5759" xr:uid="{C270347D-1506-4AA8-8AD9-248BF673501E}"/>
    <cellStyle name="Comma 2 2 5 5 4 3 2" xfId="16293" xr:uid="{69E17BF0-9034-4222-BCAC-46DA33514046}"/>
    <cellStyle name="Comma 2 2 5 5 4 3 2 2" xfId="37315" xr:uid="{9946B2AC-95A9-4D83-8744-6F48561714EC}"/>
    <cellStyle name="Comma 2 2 5 5 4 3 2 3" xfId="58339" xr:uid="{03C16128-A0B7-47C1-AE90-941DD4AEB7F3}"/>
    <cellStyle name="Comma 2 2 5 5 4 3 3" xfId="26805" xr:uid="{5CD8930A-6959-452E-8CA1-E3BAC79892EA}"/>
    <cellStyle name="Comma 2 2 5 5 4 3 4" xfId="47829" xr:uid="{2B9459A6-B14A-4E83-B12D-F8369E956885}"/>
    <cellStyle name="Comma 2 2 5 5 4 4" xfId="8386" xr:uid="{CACF68AC-891B-4772-B3E2-FB75F426DA85}"/>
    <cellStyle name="Comma 2 2 5 5 4 4 2" xfId="18920" xr:uid="{6E9FEEF4-A6D1-43F0-A4F8-B1D85B0644D4}"/>
    <cellStyle name="Comma 2 2 5 5 4 4 2 2" xfId="39942" xr:uid="{ECF5E372-DBFC-41FD-A7CF-F583D436711D}"/>
    <cellStyle name="Comma 2 2 5 5 4 4 2 3" xfId="60966" xr:uid="{0C7AE2FE-19A5-4C85-AFAB-A9E8E5EFBCE2}"/>
    <cellStyle name="Comma 2 2 5 5 4 4 3" xfId="29432" xr:uid="{BA2077B5-478A-4359-9B71-64F8EF1842BC}"/>
    <cellStyle name="Comma 2 2 5 5 4 4 4" xfId="50456" xr:uid="{D2F6610A-B5FE-44C6-AF82-2A3CFACE294F}"/>
    <cellStyle name="Comma 2 2 5 5 4 5" xfId="11038" xr:uid="{A871B2FE-8499-4D52-B50A-8BFA754566F2}"/>
    <cellStyle name="Comma 2 2 5 5 4 5 2" xfId="32060" xr:uid="{1C202516-9CDF-4EB1-B98D-2425710013A4}"/>
    <cellStyle name="Comma 2 2 5 5 4 5 3" xfId="53084" xr:uid="{AF9992B8-6B6C-44B6-85D7-6DAA640C648C}"/>
    <cellStyle name="Comma 2 2 5 5 4 6" xfId="21549" xr:uid="{E0F2A468-0A8B-4096-AC0E-3EFE64C613A8}"/>
    <cellStyle name="Comma 2 2 5 5 4 7" xfId="42574" xr:uid="{231FA46E-AB2C-4EB3-A8B2-9D0A6600BD3E}"/>
    <cellStyle name="Comma 2 2 5 5 5" xfId="3127" xr:uid="{98188909-46CF-444C-8AED-C2885C1247F9}"/>
    <cellStyle name="Comma 2 2 5 5 5 2" xfId="13661" xr:uid="{A1DE7ABA-4AD8-4CC7-A9BA-CD9493D368F8}"/>
    <cellStyle name="Comma 2 2 5 5 5 2 2" xfId="34683" xr:uid="{02BE7765-76DB-416B-ADAC-411EBD9B360F}"/>
    <cellStyle name="Comma 2 2 5 5 5 2 3" xfId="55707" xr:uid="{D47BAD0B-5D82-44F4-B21B-1A1ED840F520}"/>
    <cellStyle name="Comma 2 2 5 5 5 3" xfId="24173" xr:uid="{EAF0D4DA-FC58-457D-8B10-0C73CF3296A8}"/>
    <cellStyle name="Comma 2 2 5 5 5 4" xfId="45197" xr:uid="{B769E928-B755-46DF-AB36-150C146BAD7C}"/>
    <cellStyle name="Comma 2 2 5 5 6" xfId="5755" xr:uid="{4F51F5CA-DDF2-4B13-AF7F-E5B93226212A}"/>
    <cellStyle name="Comma 2 2 5 5 6 2" xfId="16289" xr:uid="{DFCFA8E8-C8E0-498B-9952-A94E2B911857}"/>
    <cellStyle name="Comma 2 2 5 5 6 2 2" xfId="37311" xr:uid="{BF986FEC-ABE5-4609-ADF8-9AD12D07E1CA}"/>
    <cellStyle name="Comma 2 2 5 5 6 2 3" xfId="58335" xr:uid="{CED56323-9B0E-4BFB-8FF7-6FF7B386EB64}"/>
    <cellStyle name="Comma 2 2 5 5 6 3" xfId="26801" xr:uid="{3BE5FE6F-7DD7-4DFF-BD8B-BB1666335D53}"/>
    <cellStyle name="Comma 2 2 5 5 6 4" xfId="47825" xr:uid="{79F9F5D2-D00F-44DB-9329-52D883C37067}"/>
    <cellStyle name="Comma 2 2 5 5 7" xfId="8382" xr:uid="{FB0C8AA0-A963-482F-89BF-BAC678E5D9AD}"/>
    <cellStyle name="Comma 2 2 5 5 7 2" xfId="18916" xr:uid="{224BA992-9536-48C3-A6C7-8A5667EB57B1}"/>
    <cellStyle name="Comma 2 2 5 5 7 2 2" xfId="39938" xr:uid="{A83F6436-A8CA-43F6-86E2-D52F587062D5}"/>
    <cellStyle name="Comma 2 2 5 5 7 2 3" xfId="60962" xr:uid="{B88C87C4-AFE8-4ED9-86EB-6DB14320668C}"/>
    <cellStyle name="Comma 2 2 5 5 7 3" xfId="29428" xr:uid="{9327301D-4B24-4416-AD2E-540E81A1345B}"/>
    <cellStyle name="Comma 2 2 5 5 7 4" xfId="50452" xr:uid="{26EA9098-5777-400A-8E5A-92E0E428338B}"/>
    <cellStyle name="Comma 2 2 5 5 8" xfId="11034" xr:uid="{7415EB15-66CE-44FB-A7E3-EF78CA2673AC}"/>
    <cellStyle name="Comma 2 2 5 5 8 2" xfId="32056" xr:uid="{A4E65478-EEA9-4EDF-851A-A875BF14D7F7}"/>
    <cellStyle name="Comma 2 2 5 5 8 3" xfId="53080" xr:uid="{D8BEA952-F8A6-4B31-A6E3-C204A11FB1BE}"/>
    <cellStyle name="Comma 2 2 5 5 9" xfId="21545" xr:uid="{7D95AD7A-4483-4E68-84C3-3425137A7159}"/>
    <cellStyle name="Comma 2 2 5 6" xfId="454" xr:uid="{3C715E67-3520-4372-94FF-0AE9D4A689C8}"/>
    <cellStyle name="Comma 2 2 5 6 2" xfId="455" xr:uid="{C6E9A1D7-D143-4ADE-BE84-77BDE458D72A}"/>
    <cellStyle name="Comma 2 2 5 6 2 2" xfId="3133" xr:uid="{8D585555-9396-4DBD-88D5-13F25129EE40}"/>
    <cellStyle name="Comma 2 2 5 6 2 2 2" xfId="13667" xr:uid="{F373E0A9-4DEE-449D-BAC9-F55F2091A451}"/>
    <cellStyle name="Comma 2 2 5 6 2 2 2 2" xfId="34689" xr:uid="{1D056077-8386-4754-9F34-83C77B73883C}"/>
    <cellStyle name="Comma 2 2 5 6 2 2 2 3" xfId="55713" xr:uid="{30832F4A-1B9F-43B7-A684-700F28FE4104}"/>
    <cellStyle name="Comma 2 2 5 6 2 2 3" xfId="24179" xr:uid="{1094EE84-5037-4262-A6FD-605DB4EEDB2A}"/>
    <cellStyle name="Comma 2 2 5 6 2 2 4" xfId="45203" xr:uid="{667594D3-BFE1-4E0A-9AC5-9A175105AED2}"/>
    <cellStyle name="Comma 2 2 5 6 2 3" xfId="5761" xr:uid="{FAB1DA5B-7CA1-4185-B767-5DF39C87D7C5}"/>
    <cellStyle name="Comma 2 2 5 6 2 3 2" xfId="16295" xr:uid="{E809954F-E100-4D0D-80A6-BF7D85308907}"/>
    <cellStyle name="Comma 2 2 5 6 2 3 2 2" xfId="37317" xr:uid="{2187E117-5C03-4011-9D9B-C56694563B45}"/>
    <cellStyle name="Comma 2 2 5 6 2 3 2 3" xfId="58341" xr:uid="{D0770F2E-6920-4688-84D0-CAE538490D3A}"/>
    <cellStyle name="Comma 2 2 5 6 2 3 3" xfId="26807" xr:uid="{DE221429-3FDA-4012-A0E6-E1CED22BF892}"/>
    <cellStyle name="Comma 2 2 5 6 2 3 4" xfId="47831" xr:uid="{9B82BA0F-2AA1-4E1A-806D-251BF10A3F92}"/>
    <cellStyle name="Comma 2 2 5 6 2 4" xfId="8388" xr:uid="{08928DA4-BC3D-475A-8158-B0BD9646D9EE}"/>
    <cellStyle name="Comma 2 2 5 6 2 4 2" xfId="18922" xr:uid="{3598B8CA-541D-4FCF-945A-A5BA2B7A973F}"/>
    <cellStyle name="Comma 2 2 5 6 2 4 2 2" xfId="39944" xr:uid="{D84722E8-2108-4EBD-A40E-C5351575DA92}"/>
    <cellStyle name="Comma 2 2 5 6 2 4 2 3" xfId="60968" xr:uid="{39333412-DD08-462F-BE38-2C08A5571187}"/>
    <cellStyle name="Comma 2 2 5 6 2 4 3" xfId="29434" xr:uid="{43E66A7C-4DE9-467C-AD76-30ED5BA1BA5C}"/>
    <cellStyle name="Comma 2 2 5 6 2 4 4" xfId="50458" xr:uid="{C9E5892D-9915-47C2-9090-A688B4A8580F}"/>
    <cellStyle name="Comma 2 2 5 6 2 5" xfId="11040" xr:uid="{B3C6AB4C-9881-43A9-AB42-9D232B0D86F5}"/>
    <cellStyle name="Comma 2 2 5 6 2 5 2" xfId="32062" xr:uid="{F583CE8C-7262-405F-8354-677A00C843FA}"/>
    <cellStyle name="Comma 2 2 5 6 2 5 3" xfId="53086" xr:uid="{FCF5FAF3-9F07-4DF8-A322-953E861E90AD}"/>
    <cellStyle name="Comma 2 2 5 6 2 6" xfId="21551" xr:uid="{308EAFA2-839E-427F-B3D3-CF6259D17E37}"/>
    <cellStyle name="Comma 2 2 5 6 2 7" xfId="42576" xr:uid="{943905F6-89D3-447B-9542-8ED6E0DC5341}"/>
    <cellStyle name="Comma 2 2 5 6 3" xfId="456" xr:uid="{FE657891-E7F2-49F2-B6C4-6F5B5C937516}"/>
    <cellStyle name="Comma 2 2 5 6 3 2" xfId="3134" xr:uid="{55BEE12D-0173-49DF-8113-53F97AF8410A}"/>
    <cellStyle name="Comma 2 2 5 6 3 2 2" xfId="13668" xr:uid="{2DDAA3D7-0016-43E0-B416-81CDBF6FCEE6}"/>
    <cellStyle name="Comma 2 2 5 6 3 2 2 2" xfId="34690" xr:uid="{8B32B692-6CAA-4C1A-889B-80379E786026}"/>
    <cellStyle name="Comma 2 2 5 6 3 2 2 3" xfId="55714" xr:uid="{093C565C-CC48-43C0-B3D6-19B779265904}"/>
    <cellStyle name="Comma 2 2 5 6 3 2 3" xfId="24180" xr:uid="{2170DBAB-5544-4A76-847F-00EB41965F93}"/>
    <cellStyle name="Comma 2 2 5 6 3 2 4" xfId="45204" xr:uid="{2CACA664-64A9-4C2F-90E6-CA1FACA8393D}"/>
    <cellStyle name="Comma 2 2 5 6 3 3" xfId="5762" xr:uid="{9AD853DF-8FA1-4AFB-AAB2-CAEE594D7DC9}"/>
    <cellStyle name="Comma 2 2 5 6 3 3 2" xfId="16296" xr:uid="{823AAE54-4C99-457E-AE3E-38BFCE02CF49}"/>
    <cellStyle name="Comma 2 2 5 6 3 3 2 2" xfId="37318" xr:uid="{8885EE2E-A3DF-436C-9B60-47242B2947AE}"/>
    <cellStyle name="Comma 2 2 5 6 3 3 2 3" xfId="58342" xr:uid="{6E26E350-1F3A-481C-8438-F01D2BE9C4B1}"/>
    <cellStyle name="Comma 2 2 5 6 3 3 3" xfId="26808" xr:uid="{CF68B32C-1E79-418B-BB60-1D4A76EB2953}"/>
    <cellStyle name="Comma 2 2 5 6 3 3 4" xfId="47832" xr:uid="{92C255D5-8122-4BC6-9DBA-B38BA3B9E541}"/>
    <cellStyle name="Comma 2 2 5 6 3 4" xfId="8389" xr:uid="{296F5632-C233-4EAE-9146-580EA8866225}"/>
    <cellStyle name="Comma 2 2 5 6 3 4 2" xfId="18923" xr:uid="{A786533F-DFBC-4F03-B1F4-8DC67621C455}"/>
    <cellStyle name="Comma 2 2 5 6 3 4 2 2" xfId="39945" xr:uid="{9A4EE790-A3E6-423D-8066-E29ED76CBDFE}"/>
    <cellStyle name="Comma 2 2 5 6 3 4 2 3" xfId="60969" xr:uid="{AC19E749-5CF3-40C9-AA35-8776C074305B}"/>
    <cellStyle name="Comma 2 2 5 6 3 4 3" xfId="29435" xr:uid="{5C247CAD-04C3-4999-9FF5-A35F275DC582}"/>
    <cellStyle name="Comma 2 2 5 6 3 4 4" xfId="50459" xr:uid="{8B864990-5C54-4C3F-8DB6-3A52BDD1D0D2}"/>
    <cellStyle name="Comma 2 2 5 6 3 5" xfId="11041" xr:uid="{D9400BAB-72BF-4A9C-8AA1-54457C3FC683}"/>
    <cellStyle name="Comma 2 2 5 6 3 5 2" xfId="32063" xr:uid="{994A2946-F350-46FB-941A-A37816F4E2B9}"/>
    <cellStyle name="Comma 2 2 5 6 3 5 3" xfId="53087" xr:uid="{147A0276-BE92-44E6-AFE0-7D543E3FD4FE}"/>
    <cellStyle name="Comma 2 2 5 6 3 6" xfId="21552" xr:uid="{422FEB3E-AF38-4740-841B-43444F610125}"/>
    <cellStyle name="Comma 2 2 5 6 3 7" xfId="42577" xr:uid="{6CAE5B76-F0B3-40F6-80FA-D085B7CCC855}"/>
    <cellStyle name="Comma 2 2 5 6 4" xfId="3132" xr:uid="{6A61956E-109C-488A-B9E0-2A1C0E972AFD}"/>
    <cellStyle name="Comma 2 2 5 6 4 2" xfId="13666" xr:uid="{69A48EE8-BB64-4579-BD68-FC5834B9F66F}"/>
    <cellStyle name="Comma 2 2 5 6 4 2 2" xfId="34688" xr:uid="{6A05C49D-51BF-4529-B818-F767A5B0BE6E}"/>
    <cellStyle name="Comma 2 2 5 6 4 2 3" xfId="55712" xr:uid="{1B7E3665-7527-4D41-B4B2-A587976B0517}"/>
    <cellStyle name="Comma 2 2 5 6 4 3" xfId="24178" xr:uid="{9BA473F1-DD54-4EB6-908B-54621CFE0ED8}"/>
    <cellStyle name="Comma 2 2 5 6 4 4" xfId="45202" xr:uid="{8B71F50C-FD2C-4EA4-A683-94DF24D4B5F0}"/>
    <cellStyle name="Comma 2 2 5 6 5" xfId="5760" xr:uid="{B92CEB7B-C28B-45D0-A4BF-3FB67E988B82}"/>
    <cellStyle name="Comma 2 2 5 6 5 2" xfId="16294" xr:uid="{891B8DE5-A673-40C6-B347-802D723671EC}"/>
    <cellStyle name="Comma 2 2 5 6 5 2 2" xfId="37316" xr:uid="{A2EF4C92-3CDC-419F-8C0A-E019FDF13CD3}"/>
    <cellStyle name="Comma 2 2 5 6 5 2 3" xfId="58340" xr:uid="{40633CDE-3B91-401D-A617-7B45BBF3656B}"/>
    <cellStyle name="Comma 2 2 5 6 5 3" xfId="26806" xr:uid="{6934A4D2-4FD8-46F0-8C51-DF7701159E5E}"/>
    <cellStyle name="Comma 2 2 5 6 5 4" xfId="47830" xr:uid="{1E3FF659-C202-4E92-A98D-7083041AA496}"/>
    <cellStyle name="Comma 2 2 5 6 6" xfId="8387" xr:uid="{4D3EAC78-FF6D-43A9-B352-A268F21FC5E9}"/>
    <cellStyle name="Comma 2 2 5 6 6 2" xfId="18921" xr:uid="{EC514E92-61FA-4070-8D52-3F018E1A313E}"/>
    <cellStyle name="Comma 2 2 5 6 6 2 2" xfId="39943" xr:uid="{FD232748-3F3F-4C0A-B217-A235AC405474}"/>
    <cellStyle name="Comma 2 2 5 6 6 2 3" xfId="60967" xr:uid="{709365FC-0F02-44EE-8BE5-99F4AAA5D1A8}"/>
    <cellStyle name="Comma 2 2 5 6 6 3" xfId="29433" xr:uid="{3943C638-FFFE-48BA-B5A4-9959E81B93A9}"/>
    <cellStyle name="Comma 2 2 5 6 6 4" xfId="50457" xr:uid="{70409D44-0B3F-4C84-973C-4BFC307ACA59}"/>
    <cellStyle name="Comma 2 2 5 6 7" xfId="11039" xr:uid="{2CB3F719-8DC3-4FC3-8484-770FFF8A2141}"/>
    <cellStyle name="Comma 2 2 5 6 7 2" xfId="32061" xr:uid="{1A7C9611-F3FB-4744-ADB2-20490F16E876}"/>
    <cellStyle name="Comma 2 2 5 6 7 3" xfId="53085" xr:uid="{930D296A-2858-4BCC-AD9A-186174F86146}"/>
    <cellStyle name="Comma 2 2 5 6 8" xfId="21550" xr:uid="{855C05F0-B94A-4CDA-8677-6C63544BDC83}"/>
    <cellStyle name="Comma 2 2 5 6 9" xfId="42575" xr:uid="{1DD57A34-E29E-4885-B664-9DB14FB731E4}"/>
    <cellStyle name="Comma 2 2 5 7" xfId="457" xr:uid="{778085C8-6770-48BE-B476-877F47F19DCB}"/>
    <cellStyle name="Comma 2 2 5 7 2" xfId="458" xr:uid="{F09A1AC0-B6B1-4AD5-89D6-3B977EF7235D}"/>
    <cellStyle name="Comma 2 2 5 7 2 2" xfId="3136" xr:uid="{83095543-E736-450A-8934-49E75A4E6B2A}"/>
    <cellStyle name="Comma 2 2 5 7 2 2 2" xfId="13670" xr:uid="{8D9226BE-17CB-41AA-964F-B6867139DF3C}"/>
    <cellStyle name="Comma 2 2 5 7 2 2 2 2" xfId="34692" xr:uid="{FBBFD896-8C11-4C36-98A1-5FA98803F452}"/>
    <cellStyle name="Comma 2 2 5 7 2 2 2 3" xfId="55716" xr:uid="{007E3A83-0896-457C-B6E1-DCB75FD12A16}"/>
    <cellStyle name="Comma 2 2 5 7 2 2 3" xfId="24182" xr:uid="{45CE5E5B-4AC1-49DF-8741-9FE12608D133}"/>
    <cellStyle name="Comma 2 2 5 7 2 2 4" xfId="45206" xr:uid="{26786E6A-E85B-4295-BD16-4A352CFD005D}"/>
    <cellStyle name="Comma 2 2 5 7 2 3" xfId="5764" xr:uid="{938D6F1F-7C1A-4045-93CC-D1F11C335592}"/>
    <cellStyle name="Comma 2 2 5 7 2 3 2" xfId="16298" xr:uid="{3C23F77A-8954-4ECF-B680-A63FC0AF26FD}"/>
    <cellStyle name="Comma 2 2 5 7 2 3 2 2" xfId="37320" xr:uid="{C5689DEC-DC1E-43B8-9BE0-39729D891EAB}"/>
    <cellStyle name="Comma 2 2 5 7 2 3 2 3" xfId="58344" xr:uid="{E697A9FB-417B-45EE-88A7-FD925D36C784}"/>
    <cellStyle name="Comma 2 2 5 7 2 3 3" xfId="26810" xr:uid="{06F4CF1B-8D48-4316-A87C-875D62F6B627}"/>
    <cellStyle name="Comma 2 2 5 7 2 3 4" xfId="47834" xr:uid="{E594C4AB-932E-4646-B812-4B4922755B39}"/>
    <cellStyle name="Comma 2 2 5 7 2 4" xfId="8391" xr:uid="{A7FDCEC5-5D23-4FD8-ABBE-FE4A434552AA}"/>
    <cellStyle name="Comma 2 2 5 7 2 4 2" xfId="18925" xr:uid="{93668BDE-CEBA-4E92-9E73-531954258D6F}"/>
    <cellStyle name="Comma 2 2 5 7 2 4 2 2" xfId="39947" xr:uid="{E0E97C96-41A0-4427-A106-4E802FAE7F0B}"/>
    <cellStyle name="Comma 2 2 5 7 2 4 2 3" xfId="60971" xr:uid="{9D708BAA-73B6-4F8A-BC49-BDF55C10FBC5}"/>
    <cellStyle name="Comma 2 2 5 7 2 4 3" xfId="29437" xr:uid="{86923733-F351-46E8-B8E3-D3256A39BD64}"/>
    <cellStyle name="Comma 2 2 5 7 2 4 4" xfId="50461" xr:uid="{B484B10B-0CC5-45BE-853C-2930D1637FA1}"/>
    <cellStyle name="Comma 2 2 5 7 2 5" xfId="11043" xr:uid="{F0843144-ECEF-480B-A560-D3CFE30A2DEA}"/>
    <cellStyle name="Comma 2 2 5 7 2 5 2" xfId="32065" xr:uid="{1C628274-0FFD-4946-816A-E166FD75AF51}"/>
    <cellStyle name="Comma 2 2 5 7 2 5 3" xfId="53089" xr:uid="{149CAF9D-0CAD-4798-BB2C-0E1E7006D709}"/>
    <cellStyle name="Comma 2 2 5 7 2 6" xfId="21554" xr:uid="{D64C95ED-8E7C-4F9A-9C9D-6C119DAAE921}"/>
    <cellStyle name="Comma 2 2 5 7 2 7" xfId="42579" xr:uid="{10A3DD8D-F8CC-4426-8DEE-F8495B3E968C}"/>
    <cellStyle name="Comma 2 2 5 7 3" xfId="3135" xr:uid="{DEE5018E-FAD8-4418-BFF0-52C16EE3B921}"/>
    <cellStyle name="Comma 2 2 5 7 3 2" xfId="13669" xr:uid="{DA31858B-783E-46AA-BCE5-E03E294658F4}"/>
    <cellStyle name="Comma 2 2 5 7 3 2 2" xfId="34691" xr:uid="{002119EC-4075-4AEC-B969-1F32DD332DD9}"/>
    <cellStyle name="Comma 2 2 5 7 3 2 3" xfId="55715" xr:uid="{9BEEC6F6-4ACC-48B5-A093-5019847882E6}"/>
    <cellStyle name="Comma 2 2 5 7 3 3" xfId="24181" xr:uid="{5B0EE888-6ADE-4ED7-A389-23CE7035AB15}"/>
    <cellStyle name="Comma 2 2 5 7 3 4" xfId="45205" xr:uid="{00E204BA-5464-464E-ACC8-A9F601FB90D1}"/>
    <cellStyle name="Comma 2 2 5 7 4" xfId="5763" xr:uid="{A8A0578A-A5AA-4110-8964-3BA1C6F3239E}"/>
    <cellStyle name="Comma 2 2 5 7 4 2" xfId="16297" xr:uid="{B70A39DA-53FF-4E1D-89C0-F0D2904F5DA5}"/>
    <cellStyle name="Comma 2 2 5 7 4 2 2" xfId="37319" xr:uid="{34A16A7C-84C7-45E3-AB81-AC0429D92777}"/>
    <cellStyle name="Comma 2 2 5 7 4 2 3" xfId="58343" xr:uid="{8506185B-7B4C-48C1-8363-3FD3C3204099}"/>
    <cellStyle name="Comma 2 2 5 7 4 3" xfId="26809" xr:uid="{3483A5B2-FD72-4A67-B986-3050BE06C361}"/>
    <cellStyle name="Comma 2 2 5 7 4 4" xfId="47833" xr:uid="{F1DC7E3B-6CB7-403E-A602-D6E14678DDC2}"/>
    <cellStyle name="Comma 2 2 5 7 5" xfId="8390" xr:uid="{A89A3A23-F50F-4976-96E5-471CDD44678E}"/>
    <cellStyle name="Comma 2 2 5 7 5 2" xfId="18924" xr:uid="{DE76DE1C-1629-4F87-9DD1-F43A1946A9E3}"/>
    <cellStyle name="Comma 2 2 5 7 5 2 2" xfId="39946" xr:uid="{7351E1A8-2423-428D-877E-ED47612E36EC}"/>
    <cellStyle name="Comma 2 2 5 7 5 2 3" xfId="60970" xr:uid="{D7ED4735-9FFB-4EDD-9E70-19D89D580A3A}"/>
    <cellStyle name="Comma 2 2 5 7 5 3" xfId="29436" xr:uid="{6EED67CE-FBE5-48A0-AC22-0CC7C44BFA6A}"/>
    <cellStyle name="Comma 2 2 5 7 5 4" xfId="50460" xr:uid="{4FCF13CC-1150-4C5F-8270-206D1EED4660}"/>
    <cellStyle name="Comma 2 2 5 7 6" xfId="11042" xr:uid="{A190F57B-51F4-4E78-92AC-20C8FC69F4F6}"/>
    <cellStyle name="Comma 2 2 5 7 6 2" xfId="32064" xr:uid="{EB9D4529-AFE0-4EB3-9F0E-2E92DC2FE166}"/>
    <cellStyle name="Comma 2 2 5 7 6 3" xfId="53088" xr:uid="{EB76E15D-A811-4117-B8CC-FCD7FE07581E}"/>
    <cellStyle name="Comma 2 2 5 7 7" xfId="21553" xr:uid="{2AB338D0-E29D-49B2-AAC2-26DDB52A5FCB}"/>
    <cellStyle name="Comma 2 2 5 7 8" xfId="42578" xr:uid="{0207D498-0785-4720-94EE-5D4608E3EB88}"/>
    <cellStyle name="Comma 2 2 5 8" xfId="459" xr:uid="{DA85585C-D7F7-48EB-8D87-F7C847F0A490}"/>
    <cellStyle name="Comma 2 2 5 8 2" xfId="3137" xr:uid="{9E68B123-16D4-41AC-A6CD-4CA53E74FF02}"/>
    <cellStyle name="Comma 2 2 5 8 2 2" xfId="13671" xr:uid="{A3FB0020-08F1-44D7-9E8E-578DE63B5125}"/>
    <cellStyle name="Comma 2 2 5 8 2 2 2" xfId="34693" xr:uid="{4EED8667-4DDE-4B0F-B27E-C8AC700DA186}"/>
    <cellStyle name="Comma 2 2 5 8 2 2 3" xfId="55717" xr:uid="{E0B61029-6B9C-4DCB-A359-5E65647B5B5D}"/>
    <cellStyle name="Comma 2 2 5 8 2 3" xfId="24183" xr:uid="{133475A3-E826-4A45-90DF-C43282807748}"/>
    <cellStyle name="Comma 2 2 5 8 2 4" xfId="45207" xr:uid="{2A37ED46-1361-480E-B388-4C96B77E1DD4}"/>
    <cellStyle name="Comma 2 2 5 8 3" xfId="5765" xr:uid="{42FCF3D5-B9D9-4E6D-9F99-C2DDC9667E0C}"/>
    <cellStyle name="Comma 2 2 5 8 3 2" xfId="16299" xr:uid="{ADBDF329-AB4B-4224-BEE3-DB2B781004D5}"/>
    <cellStyle name="Comma 2 2 5 8 3 2 2" xfId="37321" xr:uid="{14DB2F7F-1666-4C76-B071-B7FAA05A6D1C}"/>
    <cellStyle name="Comma 2 2 5 8 3 2 3" xfId="58345" xr:uid="{3082BEAC-441E-4817-8C36-B6320FA0C2F0}"/>
    <cellStyle name="Comma 2 2 5 8 3 3" xfId="26811" xr:uid="{20CE1A3A-2ACF-43AE-BF9E-C1C037526526}"/>
    <cellStyle name="Comma 2 2 5 8 3 4" xfId="47835" xr:uid="{43791044-D382-4B9F-9C4A-6910B6BDBA22}"/>
    <cellStyle name="Comma 2 2 5 8 4" xfId="8392" xr:uid="{7001A445-16A0-408B-9A7F-124EA5C68815}"/>
    <cellStyle name="Comma 2 2 5 8 4 2" xfId="18926" xr:uid="{CF839D53-BB93-438A-9D8A-950525B1A77B}"/>
    <cellStyle name="Comma 2 2 5 8 4 2 2" xfId="39948" xr:uid="{10B3799E-8AE8-46C3-8A12-802ED3AE5CFC}"/>
    <cellStyle name="Comma 2 2 5 8 4 2 3" xfId="60972" xr:uid="{6ABB64E0-3397-4B67-886A-AD84E2CA978A}"/>
    <cellStyle name="Comma 2 2 5 8 4 3" xfId="29438" xr:uid="{7A05DAE4-A9C9-4D08-A4CC-ED18FF5617F4}"/>
    <cellStyle name="Comma 2 2 5 8 4 4" xfId="50462" xr:uid="{315AEA9B-DBCD-41D8-A319-E8D47ACE70EE}"/>
    <cellStyle name="Comma 2 2 5 8 5" xfId="11044" xr:uid="{98C1E41E-5F1E-4EDB-BCDF-47C0F35579CB}"/>
    <cellStyle name="Comma 2 2 5 8 5 2" xfId="32066" xr:uid="{C41950FE-6721-4667-B8F3-6AEB38FC6BA5}"/>
    <cellStyle name="Comma 2 2 5 8 5 3" xfId="53090" xr:uid="{2964F021-E2E7-4797-98F0-6D1ACB72C712}"/>
    <cellStyle name="Comma 2 2 5 8 6" xfId="21555" xr:uid="{1586B41D-225B-47E8-A8B5-8B56E6F85E68}"/>
    <cellStyle name="Comma 2 2 5 8 7" xfId="42580" xr:uid="{0731602D-FC23-461F-BE56-395A7915F2A1}"/>
    <cellStyle name="Comma 2 2 5 9" xfId="460" xr:uid="{58837B7F-F0A3-4B2E-93BE-14C74F79CA77}"/>
    <cellStyle name="Comma 2 2 5 9 2" xfId="3138" xr:uid="{1387F38E-0B1B-4145-B05D-6B0524EAFF83}"/>
    <cellStyle name="Comma 2 2 5 9 2 2" xfId="13672" xr:uid="{C0B42D09-AB5E-4412-B5BE-E3F4ED2BF239}"/>
    <cellStyle name="Comma 2 2 5 9 2 2 2" xfId="34694" xr:uid="{D27D5FEF-B00A-4F0D-94F1-9C1FA9299A28}"/>
    <cellStyle name="Comma 2 2 5 9 2 2 3" xfId="55718" xr:uid="{43A0CDCE-63CD-4A91-A951-E472AAE6F82C}"/>
    <cellStyle name="Comma 2 2 5 9 2 3" xfId="24184" xr:uid="{9D9F9FE6-E041-4340-90AE-95298E10EFAA}"/>
    <cellStyle name="Comma 2 2 5 9 2 4" xfId="45208" xr:uid="{485EA201-317E-4276-85FB-2A81F0986004}"/>
    <cellStyle name="Comma 2 2 5 9 3" xfId="5766" xr:uid="{9695235D-4BF2-4923-83F5-921166E3A19D}"/>
    <cellStyle name="Comma 2 2 5 9 3 2" xfId="16300" xr:uid="{6A4782E8-CB78-4315-9EFB-979E2FC6FAA4}"/>
    <cellStyle name="Comma 2 2 5 9 3 2 2" xfId="37322" xr:uid="{A1D2E345-7903-4E0F-8440-451B3F5A0088}"/>
    <cellStyle name="Comma 2 2 5 9 3 2 3" xfId="58346" xr:uid="{4F5936F8-2740-487F-A4F9-98C63DD434DF}"/>
    <cellStyle name="Comma 2 2 5 9 3 3" xfId="26812" xr:uid="{61AE1519-9F17-4429-A6E4-7CD6442F1D19}"/>
    <cellStyle name="Comma 2 2 5 9 3 4" xfId="47836" xr:uid="{E02E91CF-5B15-4E25-BA50-9CE8687865B1}"/>
    <cellStyle name="Comma 2 2 5 9 4" xfId="8393" xr:uid="{47F11736-1CBF-45E6-9E33-38298803E389}"/>
    <cellStyle name="Comma 2 2 5 9 4 2" xfId="18927" xr:uid="{3211A3B0-601F-48CA-862A-3E87B60758FA}"/>
    <cellStyle name="Comma 2 2 5 9 4 2 2" xfId="39949" xr:uid="{C96E0F35-58F1-42CC-B9DC-C3DFD1B5E87A}"/>
    <cellStyle name="Comma 2 2 5 9 4 2 3" xfId="60973" xr:uid="{621385D0-3B49-42F8-A69A-F7E139FB6BB4}"/>
    <cellStyle name="Comma 2 2 5 9 4 3" xfId="29439" xr:uid="{D29C618A-6A55-49B6-9F56-3B3FB426085D}"/>
    <cellStyle name="Comma 2 2 5 9 4 4" xfId="50463" xr:uid="{A81CFBD2-878D-40AB-960E-6933802C09EA}"/>
    <cellStyle name="Comma 2 2 5 9 5" xfId="11045" xr:uid="{1D1F9B2B-97F4-401B-A90A-E43AB4319BB8}"/>
    <cellStyle name="Comma 2 2 5 9 5 2" xfId="32067" xr:uid="{B442D03F-9E70-40C1-9418-E896BD892563}"/>
    <cellStyle name="Comma 2 2 5 9 5 3" xfId="53091" xr:uid="{9DD1AD9B-3C5D-45E1-AB59-765AEA5AD8B0}"/>
    <cellStyle name="Comma 2 2 5 9 6" xfId="21556" xr:uid="{E1B222F3-8527-414B-B11C-10A8B3DC9614}"/>
    <cellStyle name="Comma 2 2 5 9 7" xfId="42581" xr:uid="{BD6D6E3D-876D-4392-802E-2E4FB8CABEC5}"/>
    <cellStyle name="Comma 2 2 6" xfId="164" xr:uid="{9C1C5C09-F000-45DC-B6B3-39E7121A5B65}"/>
    <cellStyle name="Comma 2 2 6 10" xfId="10760" xr:uid="{83543957-8A8F-4546-B4F8-0F44B5EB0BAB}"/>
    <cellStyle name="Comma 2 2 6 10 2" xfId="31782" xr:uid="{833862E1-BEB6-40DE-82F6-5F6E43B28085}"/>
    <cellStyle name="Comma 2 2 6 10 3" xfId="52806" xr:uid="{43EF7B4F-73B9-4B75-AF8C-408E160E1A8D}"/>
    <cellStyle name="Comma 2 2 6 11" xfId="21271" xr:uid="{64F526CB-2592-4186-AE12-6C8DED877827}"/>
    <cellStyle name="Comma 2 2 6 12" xfId="42296" xr:uid="{35C43CAA-8953-48BA-AF39-1958E9598804}"/>
    <cellStyle name="Comma 2 2 6 2" xfId="462" xr:uid="{97AD93AE-9B49-4CF4-9C5B-D6CF65A464B4}"/>
    <cellStyle name="Comma 2 2 6 2 2" xfId="463" xr:uid="{F9A0A109-5DF8-43EC-971B-B6659780473A}"/>
    <cellStyle name="Comma 2 2 6 2 2 2" xfId="3141" xr:uid="{9A185133-C352-4489-94D1-643AFEF88EFB}"/>
    <cellStyle name="Comma 2 2 6 2 2 2 2" xfId="13675" xr:uid="{6E8F48E3-B90C-4D99-9B82-356CDC3FF2F0}"/>
    <cellStyle name="Comma 2 2 6 2 2 2 2 2" xfId="34697" xr:uid="{0EC7C36E-CEBB-41D8-A1BB-F393F0788048}"/>
    <cellStyle name="Comma 2 2 6 2 2 2 2 3" xfId="55721" xr:uid="{2F3554D2-798E-45F5-BC7F-082CC90DF151}"/>
    <cellStyle name="Comma 2 2 6 2 2 2 3" xfId="24187" xr:uid="{E297A4CE-B236-4B2E-BF5B-5D425CAF9FB1}"/>
    <cellStyle name="Comma 2 2 6 2 2 2 4" xfId="45211" xr:uid="{AE0FCCD0-1F7D-44D5-8712-2D428B0B4DA0}"/>
    <cellStyle name="Comma 2 2 6 2 2 3" xfId="5769" xr:uid="{A774C227-BF91-4C22-940D-F3B7033103BA}"/>
    <cellStyle name="Comma 2 2 6 2 2 3 2" xfId="16303" xr:uid="{A4A48455-3928-4175-8C8C-167F53BD26C9}"/>
    <cellStyle name="Comma 2 2 6 2 2 3 2 2" xfId="37325" xr:uid="{F04ECFD6-D7A0-47C7-8DAE-4086BBF926F7}"/>
    <cellStyle name="Comma 2 2 6 2 2 3 2 3" xfId="58349" xr:uid="{685F4616-FC4A-4AF8-B719-503CA9E891AD}"/>
    <cellStyle name="Comma 2 2 6 2 2 3 3" xfId="26815" xr:uid="{87E76771-7ED4-4B9A-ADA9-5DEF11EEC80F}"/>
    <cellStyle name="Comma 2 2 6 2 2 3 4" xfId="47839" xr:uid="{82B38B91-5199-40F2-9E4E-C4F737065675}"/>
    <cellStyle name="Comma 2 2 6 2 2 4" xfId="8396" xr:uid="{FFE93905-2C93-42F6-BE40-96B290472115}"/>
    <cellStyle name="Comma 2 2 6 2 2 4 2" xfId="18930" xr:uid="{7B7D269C-3D51-4EA4-9F59-71E912FA2288}"/>
    <cellStyle name="Comma 2 2 6 2 2 4 2 2" xfId="39952" xr:uid="{0DC1493D-2D51-4229-9544-35056159DC37}"/>
    <cellStyle name="Comma 2 2 6 2 2 4 2 3" xfId="60976" xr:uid="{E7FB8CFA-C73D-4D99-9AB2-5D61587AFEE8}"/>
    <cellStyle name="Comma 2 2 6 2 2 4 3" xfId="29442" xr:uid="{4E965E31-09C1-474D-980C-8C82D75CEE0C}"/>
    <cellStyle name="Comma 2 2 6 2 2 4 4" xfId="50466" xr:uid="{46F87DA3-1D64-4766-AD69-FF148D50FBFB}"/>
    <cellStyle name="Comma 2 2 6 2 2 5" xfId="11048" xr:uid="{3AFC8C87-4856-4317-97C0-82F9AFD973C3}"/>
    <cellStyle name="Comma 2 2 6 2 2 5 2" xfId="32070" xr:uid="{3E3E7B4C-EA9A-41CF-8526-3B16EAD0E854}"/>
    <cellStyle name="Comma 2 2 6 2 2 5 3" xfId="53094" xr:uid="{D78DEC1E-E1DF-49C0-A94D-A7941E511D7C}"/>
    <cellStyle name="Comma 2 2 6 2 2 6" xfId="21559" xr:uid="{CBE2B133-4A70-4816-B31A-E074DBDF9CE2}"/>
    <cellStyle name="Comma 2 2 6 2 2 7" xfId="42584" xr:uid="{E93C0807-C19F-4EC8-B28A-6A3C522ADDEC}"/>
    <cellStyle name="Comma 2 2 6 2 3" xfId="3140" xr:uid="{3E1A8527-0680-48B6-9412-ECD3021398CB}"/>
    <cellStyle name="Comma 2 2 6 2 3 2" xfId="13674" xr:uid="{18103747-F065-439E-9B9E-7E3D2EBB0EAF}"/>
    <cellStyle name="Comma 2 2 6 2 3 2 2" xfId="34696" xr:uid="{7931D650-5DBB-445E-93F2-35EA1ED2D8A3}"/>
    <cellStyle name="Comma 2 2 6 2 3 2 3" xfId="55720" xr:uid="{DE369BD8-72EB-4265-B328-9E80715C4DB1}"/>
    <cellStyle name="Comma 2 2 6 2 3 3" xfId="24186" xr:uid="{61DF0BA1-07C2-4DFF-89CD-D2587B5A8BCA}"/>
    <cellStyle name="Comma 2 2 6 2 3 4" xfId="45210" xr:uid="{FE1A2BB0-0987-4700-8A5E-62836AF64E32}"/>
    <cellStyle name="Comma 2 2 6 2 4" xfId="5768" xr:uid="{6B99D033-7C43-45EE-B0A9-24E882439BD8}"/>
    <cellStyle name="Comma 2 2 6 2 4 2" xfId="16302" xr:uid="{93702E42-77FE-4438-B65A-7C4D9794CA73}"/>
    <cellStyle name="Comma 2 2 6 2 4 2 2" xfId="37324" xr:uid="{D86AE06F-87A8-41D4-8382-38E0CFE5162D}"/>
    <cellStyle name="Comma 2 2 6 2 4 2 3" xfId="58348" xr:uid="{992F820C-9C7E-4A50-8B23-4EC4B434D93D}"/>
    <cellStyle name="Comma 2 2 6 2 4 3" xfId="26814" xr:uid="{62F4C537-4850-4D3E-83BC-29C5AAC14EC6}"/>
    <cellStyle name="Comma 2 2 6 2 4 4" xfId="47838" xr:uid="{ED37C627-ACCE-4FD7-9564-989F91AF7102}"/>
    <cellStyle name="Comma 2 2 6 2 5" xfId="8395" xr:uid="{208D7984-D824-4DEB-9E96-CDFF33F07561}"/>
    <cellStyle name="Comma 2 2 6 2 5 2" xfId="18929" xr:uid="{F282B7F1-08CB-444C-AA36-C378EB61F8BC}"/>
    <cellStyle name="Comma 2 2 6 2 5 2 2" xfId="39951" xr:uid="{4C50C0A3-B950-4BEF-986C-67857EF15F0D}"/>
    <cellStyle name="Comma 2 2 6 2 5 2 3" xfId="60975" xr:uid="{CD6BA569-3D6A-489A-AE21-A3012B82A79D}"/>
    <cellStyle name="Comma 2 2 6 2 5 3" xfId="29441" xr:uid="{992ED10A-930E-4747-B46C-F65990DB7500}"/>
    <cellStyle name="Comma 2 2 6 2 5 4" xfId="50465" xr:uid="{6CA4BE3F-7E97-48A8-9C11-4AF230A0302D}"/>
    <cellStyle name="Comma 2 2 6 2 6" xfId="11047" xr:uid="{C5C1EF76-D0E7-44B7-A2CB-CBC310E3929E}"/>
    <cellStyle name="Comma 2 2 6 2 6 2" xfId="32069" xr:uid="{D873E1CE-161D-4F81-935C-AA226DB6147C}"/>
    <cellStyle name="Comma 2 2 6 2 6 3" xfId="53093" xr:uid="{DA7BE7EB-745A-4952-8C69-1F187E28D982}"/>
    <cellStyle name="Comma 2 2 6 2 7" xfId="21558" xr:uid="{66959BAE-FC08-4897-94BF-94638D625EE8}"/>
    <cellStyle name="Comma 2 2 6 2 8" xfId="42583" xr:uid="{193CCD2E-2900-481E-B4CC-8C7512932CD8}"/>
    <cellStyle name="Comma 2 2 6 3" xfId="464" xr:uid="{4E895CF7-14FC-425A-A2CF-29B6327DD1AF}"/>
    <cellStyle name="Comma 2 2 6 3 2" xfId="3142" xr:uid="{BC5E7712-1754-4EE0-9F28-1870192B2426}"/>
    <cellStyle name="Comma 2 2 6 3 2 2" xfId="13676" xr:uid="{47B69480-B4B9-4255-874C-84B4B6C00E6D}"/>
    <cellStyle name="Comma 2 2 6 3 2 2 2" xfId="34698" xr:uid="{4DDC83F5-6C34-4420-ACB9-4978395857D4}"/>
    <cellStyle name="Comma 2 2 6 3 2 2 3" xfId="55722" xr:uid="{E8D63509-7B7B-40C0-85FA-9ACBAC2DE3A1}"/>
    <cellStyle name="Comma 2 2 6 3 2 3" xfId="24188" xr:uid="{FA1C8C04-0E6C-415F-B4FA-2C600335D438}"/>
    <cellStyle name="Comma 2 2 6 3 2 4" xfId="45212" xr:uid="{3EAC8A9E-E5F6-4311-872A-18EFA64D4107}"/>
    <cellStyle name="Comma 2 2 6 3 3" xfId="5770" xr:uid="{688DDE6F-572C-4B38-BB03-63B7DDB935C5}"/>
    <cellStyle name="Comma 2 2 6 3 3 2" xfId="16304" xr:uid="{257FBD85-866B-4161-9E1E-9D26AA8F5102}"/>
    <cellStyle name="Comma 2 2 6 3 3 2 2" xfId="37326" xr:uid="{B705278D-A170-417D-BC6C-FEC95FC5E546}"/>
    <cellStyle name="Comma 2 2 6 3 3 2 3" xfId="58350" xr:uid="{C8B03D96-95A2-4E6C-BA2D-017809001302}"/>
    <cellStyle name="Comma 2 2 6 3 3 3" xfId="26816" xr:uid="{997E4A2A-4D75-417E-BF17-C81AFCAFD574}"/>
    <cellStyle name="Comma 2 2 6 3 3 4" xfId="47840" xr:uid="{63B47095-9F77-42AF-9925-662D302326FF}"/>
    <cellStyle name="Comma 2 2 6 3 4" xfId="8397" xr:uid="{1BBE1BCE-FB3F-46B4-96E6-66469F384BD5}"/>
    <cellStyle name="Comma 2 2 6 3 4 2" xfId="18931" xr:uid="{D1265704-7229-4CFB-B8BA-CBF0E78E482D}"/>
    <cellStyle name="Comma 2 2 6 3 4 2 2" xfId="39953" xr:uid="{24A36164-49AA-4E73-8F64-D989532F9385}"/>
    <cellStyle name="Comma 2 2 6 3 4 2 3" xfId="60977" xr:uid="{A609009D-236F-46BA-96E1-A2F7E96B558B}"/>
    <cellStyle name="Comma 2 2 6 3 4 3" xfId="29443" xr:uid="{7805AB51-757E-41D1-897E-5E84B9B488C1}"/>
    <cellStyle name="Comma 2 2 6 3 4 4" xfId="50467" xr:uid="{4F7FA9B4-C6F0-4430-8BF8-6247D13CE5BE}"/>
    <cellStyle name="Comma 2 2 6 3 5" xfId="11049" xr:uid="{A2EF1860-7206-496B-ACCF-8843FA40D23E}"/>
    <cellStyle name="Comma 2 2 6 3 5 2" xfId="32071" xr:uid="{75AE741D-40A5-4F8F-9DF0-FC1907E5310D}"/>
    <cellStyle name="Comma 2 2 6 3 5 3" xfId="53095" xr:uid="{62F7CE06-1B1F-4AC5-9D98-5107F1782832}"/>
    <cellStyle name="Comma 2 2 6 3 6" xfId="21560" xr:uid="{72E2ECDF-907D-4DCC-A8F5-9CCE518458CF}"/>
    <cellStyle name="Comma 2 2 6 3 7" xfId="42585" xr:uid="{F329A851-B9A2-438C-8FD5-F3C38304B15A}"/>
    <cellStyle name="Comma 2 2 6 4" xfId="465" xr:uid="{B21603D7-D5B2-40AF-ABBC-9F7CC36A13FE}"/>
    <cellStyle name="Comma 2 2 6 4 2" xfId="3143" xr:uid="{26FDFB45-FF1D-449F-AD86-FE775C8FC25A}"/>
    <cellStyle name="Comma 2 2 6 4 2 2" xfId="13677" xr:uid="{C2215875-F2CC-474D-B5A0-9F7B0088D255}"/>
    <cellStyle name="Comma 2 2 6 4 2 2 2" xfId="34699" xr:uid="{146DCBD4-A1B6-4F93-A8F7-CD2ACFF8EA58}"/>
    <cellStyle name="Comma 2 2 6 4 2 2 3" xfId="55723" xr:uid="{19C2BDD9-9A84-4B99-9D03-E56E6DF2FA52}"/>
    <cellStyle name="Comma 2 2 6 4 2 3" xfId="24189" xr:uid="{C9852424-0765-43CB-B368-F57C4D634DD9}"/>
    <cellStyle name="Comma 2 2 6 4 2 4" xfId="45213" xr:uid="{79CE425B-4C7A-4DB1-BF70-1AB205803C67}"/>
    <cellStyle name="Comma 2 2 6 4 3" xfId="5771" xr:uid="{502F7ECB-A95C-4C95-B805-CDA4F762890D}"/>
    <cellStyle name="Comma 2 2 6 4 3 2" xfId="16305" xr:uid="{F253496B-65FE-438C-A020-DF190164463F}"/>
    <cellStyle name="Comma 2 2 6 4 3 2 2" xfId="37327" xr:uid="{1AB30CE1-AB17-45B9-958E-9CD2AEB14E48}"/>
    <cellStyle name="Comma 2 2 6 4 3 2 3" xfId="58351" xr:uid="{F7335A56-F391-4370-8940-FAB323BB8578}"/>
    <cellStyle name="Comma 2 2 6 4 3 3" xfId="26817" xr:uid="{5C94EA8A-BA6E-4FF0-8DE6-1659BB36358F}"/>
    <cellStyle name="Comma 2 2 6 4 3 4" xfId="47841" xr:uid="{58FE20D9-E644-4CE0-914B-AEFED71D04BE}"/>
    <cellStyle name="Comma 2 2 6 4 4" xfId="8398" xr:uid="{380DFBA1-4CEA-465E-B399-1BA07F8B7528}"/>
    <cellStyle name="Comma 2 2 6 4 4 2" xfId="18932" xr:uid="{9929BEDA-A8D7-4D43-9097-B768A93B8BED}"/>
    <cellStyle name="Comma 2 2 6 4 4 2 2" xfId="39954" xr:uid="{E2C0E0ED-907A-402D-A931-D00B642DCD1B}"/>
    <cellStyle name="Comma 2 2 6 4 4 2 3" xfId="60978" xr:uid="{79E81C67-77F5-4CD3-B3AC-E06F447174F0}"/>
    <cellStyle name="Comma 2 2 6 4 4 3" xfId="29444" xr:uid="{33530D6C-B0E4-4423-99AD-6737B7395F83}"/>
    <cellStyle name="Comma 2 2 6 4 4 4" xfId="50468" xr:uid="{B191D058-7AA5-4D1A-98B6-CCAAF2F8356F}"/>
    <cellStyle name="Comma 2 2 6 4 5" xfId="11050" xr:uid="{92845B80-F344-45B0-9525-1F0D9813F5F3}"/>
    <cellStyle name="Comma 2 2 6 4 5 2" xfId="32072" xr:uid="{E4CE6402-CD2D-46D9-9811-41454C7CB8E2}"/>
    <cellStyle name="Comma 2 2 6 4 5 3" xfId="53096" xr:uid="{5D628787-CD58-45D7-BB40-82AE9063BFD4}"/>
    <cellStyle name="Comma 2 2 6 4 6" xfId="21561" xr:uid="{9EA9563D-4A3F-4442-9EEF-E257114DDF00}"/>
    <cellStyle name="Comma 2 2 6 4 7" xfId="42586" xr:uid="{72E631EC-0895-4A7D-9D37-4ACE584408F0}"/>
    <cellStyle name="Comma 2 2 6 5" xfId="2740" xr:uid="{E32EC81E-CAC5-448B-A56E-6E0971C93A6E}"/>
    <cellStyle name="Comma 2 2 6 5 2" xfId="5372" xr:uid="{BDF51DC3-BC04-4A4D-B0D5-3A85F212CE0A}"/>
    <cellStyle name="Comma 2 2 6 5 2 2" xfId="15906" xr:uid="{8FDDC67B-570F-4000-B84C-847814232830}"/>
    <cellStyle name="Comma 2 2 6 5 2 2 2" xfId="36928" xr:uid="{AE4DF25A-34CC-4BAD-B7BA-4F4DB1F9472F}"/>
    <cellStyle name="Comma 2 2 6 5 2 2 3" xfId="57952" xr:uid="{A4FDFC09-2E64-4FD1-B773-A184900E22E7}"/>
    <cellStyle name="Comma 2 2 6 5 2 3" xfId="26418" xr:uid="{E697E23D-44F6-4F56-897A-5E93BD1D6765}"/>
    <cellStyle name="Comma 2 2 6 5 2 4" xfId="47442" xr:uid="{DB3D95F7-3327-4B38-A58D-D8FC45BF4C7F}"/>
    <cellStyle name="Comma 2 2 6 5 3" xfId="8000" xr:uid="{EC90CAFB-D48C-42D1-947A-91B11D5AB89F}"/>
    <cellStyle name="Comma 2 2 6 5 3 2" xfId="18534" xr:uid="{9AB4CB04-655D-4AF7-9C0E-BF18DFDCAD0C}"/>
    <cellStyle name="Comma 2 2 6 5 3 2 2" xfId="39556" xr:uid="{484B8807-8121-4AF2-925E-755157AB984B}"/>
    <cellStyle name="Comma 2 2 6 5 3 2 3" xfId="60580" xr:uid="{38337798-3673-4BAB-8551-14FC1BD822E9}"/>
    <cellStyle name="Comma 2 2 6 5 3 3" xfId="29046" xr:uid="{6A31F62F-8575-4DE5-85D3-4D3773FBCC5C}"/>
    <cellStyle name="Comma 2 2 6 5 3 4" xfId="50070" xr:uid="{DA21CED9-80E9-4D0E-8E94-E9378CA71302}"/>
    <cellStyle name="Comma 2 2 6 5 4" xfId="10627" xr:uid="{CC99A051-FBBD-4195-8F82-A1ECC1D4B3F7}"/>
    <cellStyle name="Comma 2 2 6 5 4 2" xfId="21161" xr:uid="{07E66B7A-88A7-4C5C-B8E7-CA8C68710887}"/>
    <cellStyle name="Comma 2 2 6 5 4 2 2" xfId="42183" xr:uid="{B82B7468-4AE1-49E0-AE08-811A5BC37093}"/>
    <cellStyle name="Comma 2 2 6 5 4 2 3" xfId="63207" xr:uid="{82B1E459-2439-47D0-B304-0424655EAC5F}"/>
    <cellStyle name="Comma 2 2 6 5 4 3" xfId="31673" xr:uid="{EE1B6F6B-2640-4145-9705-79CBD53236DB}"/>
    <cellStyle name="Comma 2 2 6 5 4 4" xfId="52697" xr:uid="{FB6B7A3B-2E69-43A4-BA8D-4004760DA896}"/>
    <cellStyle name="Comma 2 2 6 5 5" xfId="13279" xr:uid="{10A6BADC-7A85-4C5E-9758-B927EE71ECA0}"/>
    <cellStyle name="Comma 2 2 6 5 5 2" xfId="34301" xr:uid="{373ED39C-BAC5-4ABD-BB87-292F50964B85}"/>
    <cellStyle name="Comma 2 2 6 5 5 3" xfId="55325" xr:uid="{B29A40F5-93E0-4F99-801E-4EA87643B404}"/>
    <cellStyle name="Comma 2 2 6 5 6" xfId="23790" xr:uid="{C9247EFE-5536-44D5-AE20-7F937C02C804}"/>
    <cellStyle name="Comma 2 2 6 5 7" xfId="44815" xr:uid="{A5E5AB3B-FAE9-48B5-A2FD-7B8E2AF4E350}"/>
    <cellStyle name="Comma 2 2 6 6" xfId="461" xr:uid="{1761B2DE-4D19-466D-BF81-55F2289BFB78}"/>
    <cellStyle name="Comma 2 2 6 6 2" xfId="3139" xr:uid="{DA0F19BE-9C52-4903-8B60-AB5312CFB48F}"/>
    <cellStyle name="Comma 2 2 6 6 2 2" xfId="13673" xr:uid="{F336808B-C2FC-4AB9-BB2B-A42ECE6EE79D}"/>
    <cellStyle name="Comma 2 2 6 6 2 2 2" xfId="34695" xr:uid="{EC29EBF3-8D5B-459A-9C76-C9EB6EBE3E7C}"/>
    <cellStyle name="Comma 2 2 6 6 2 2 3" xfId="55719" xr:uid="{93560EC0-438C-4FE2-91FD-450446DD3D6D}"/>
    <cellStyle name="Comma 2 2 6 6 2 3" xfId="24185" xr:uid="{32C29A48-1D6E-4309-B112-4AD32214780C}"/>
    <cellStyle name="Comma 2 2 6 6 2 4" xfId="45209" xr:uid="{6682235D-6021-48AC-B979-A35D872AA00D}"/>
    <cellStyle name="Comma 2 2 6 6 3" xfId="5767" xr:uid="{75130968-0CDE-4F25-A661-8F852B691FC2}"/>
    <cellStyle name="Comma 2 2 6 6 3 2" xfId="16301" xr:uid="{0384ED8B-A64C-4040-BDC4-7FBF8AF1974B}"/>
    <cellStyle name="Comma 2 2 6 6 3 2 2" xfId="37323" xr:uid="{101C6678-3930-471E-8DF7-234D10F3A601}"/>
    <cellStyle name="Comma 2 2 6 6 3 2 3" xfId="58347" xr:uid="{7F5B28A6-9444-4295-AA3E-13415AB850B0}"/>
    <cellStyle name="Comma 2 2 6 6 3 3" xfId="26813" xr:uid="{6746C433-745E-4703-8F37-F857BADA3E64}"/>
    <cellStyle name="Comma 2 2 6 6 3 4" xfId="47837" xr:uid="{9CA908A1-8C88-4839-A7A9-D9B1BD76FEFC}"/>
    <cellStyle name="Comma 2 2 6 6 4" xfId="8394" xr:uid="{9D77352D-C75A-42FB-8296-0E3DE2307B7F}"/>
    <cellStyle name="Comma 2 2 6 6 4 2" xfId="18928" xr:uid="{2E7CB21C-6EC3-4AB8-B25B-834E8B6D9902}"/>
    <cellStyle name="Comma 2 2 6 6 4 2 2" xfId="39950" xr:uid="{04916B42-DAAB-430E-A4E3-BAC7C72C835C}"/>
    <cellStyle name="Comma 2 2 6 6 4 2 3" xfId="60974" xr:uid="{2E25CC2D-FF11-4406-A5DC-2D9CB90A151B}"/>
    <cellStyle name="Comma 2 2 6 6 4 3" xfId="29440" xr:uid="{EF2294D6-AE50-42EE-9B9C-9EF4BE90178D}"/>
    <cellStyle name="Comma 2 2 6 6 4 4" xfId="50464" xr:uid="{1603DDE3-2A8F-4789-A72A-7D7A5F7A46BD}"/>
    <cellStyle name="Comma 2 2 6 6 5" xfId="11046" xr:uid="{55BA0236-4B87-4193-A619-E46035A7715A}"/>
    <cellStyle name="Comma 2 2 6 6 5 2" xfId="32068" xr:uid="{4F93583E-D904-4DDB-A9EA-57F79B99CC55}"/>
    <cellStyle name="Comma 2 2 6 6 5 3" xfId="53092" xr:uid="{460DA6F8-8FBF-4F15-8B49-9DE20952A4B0}"/>
    <cellStyle name="Comma 2 2 6 6 6" xfId="21557" xr:uid="{7ECEEF00-0B36-4B78-AD44-E78DE4B59A05}"/>
    <cellStyle name="Comma 2 2 6 6 7" xfId="42582" xr:uid="{5F839B59-4219-4FA0-B063-1928DF0B8FEC}"/>
    <cellStyle name="Comma 2 2 6 7" xfId="2853" xr:uid="{A6C9221F-0CF8-4096-AB29-92128A80E703}"/>
    <cellStyle name="Comma 2 2 6 7 2" xfId="13387" xr:uid="{93442945-1C3B-4A23-86DA-266C19E3EAD1}"/>
    <cellStyle name="Comma 2 2 6 7 2 2" xfId="34409" xr:uid="{B2FB99CE-B650-477B-982D-B1A636624E68}"/>
    <cellStyle name="Comma 2 2 6 7 2 3" xfId="55433" xr:uid="{B0D846AF-55A7-4EDD-B03B-D61E7CB2919C}"/>
    <cellStyle name="Comma 2 2 6 7 3" xfId="23899" xr:uid="{0BD6E5AD-3E94-4E10-970C-FA795963568C}"/>
    <cellStyle name="Comma 2 2 6 7 4" xfId="44923" xr:uid="{B5B353FB-A5C1-47BA-8163-C803EE01DBD1}"/>
    <cellStyle name="Comma 2 2 6 8" xfId="5481" xr:uid="{24FD6363-1A6D-4363-BAFB-0B1550D3B239}"/>
    <cellStyle name="Comma 2 2 6 8 2" xfId="16015" xr:uid="{13A8C519-1BDE-430F-8A09-3136B9AF62C5}"/>
    <cellStyle name="Comma 2 2 6 8 2 2" xfId="37037" xr:uid="{45F67A87-2509-4417-A86C-47DEE1CE4683}"/>
    <cellStyle name="Comma 2 2 6 8 2 3" xfId="58061" xr:uid="{BC34C3D9-AAE4-4D61-949D-F6D6725E02A8}"/>
    <cellStyle name="Comma 2 2 6 8 3" xfId="26527" xr:uid="{EE0A0D50-F6BD-4FE3-B1EA-F374FFF5CAE4}"/>
    <cellStyle name="Comma 2 2 6 8 4" xfId="47551" xr:uid="{B2E22BCD-8F6F-4BEE-A0EC-4AFCFC0F8DEA}"/>
    <cellStyle name="Comma 2 2 6 9" xfId="8108" xr:uid="{9E0C078E-C4C9-47B3-9B7A-BECF8DFDA4BD}"/>
    <cellStyle name="Comma 2 2 6 9 2" xfId="18642" xr:uid="{5A1FF671-3D9C-47AC-9354-C9614B88DF0F}"/>
    <cellStyle name="Comma 2 2 6 9 2 2" xfId="39664" xr:uid="{8A50C7CA-3772-4F29-9D26-59FFF70DF480}"/>
    <cellStyle name="Comma 2 2 6 9 2 3" xfId="60688" xr:uid="{AF060B1F-13B1-46D7-83AD-72EDA24949E1}"/>
    <cellStyle name="Comma 2 2 6 9 3" xfId="29154" xr:uid="{BEE45444-EC14-4134-8AF6-54AE93B7EF5D}"/>
    <cellStyle name="Comma 2 2 6 9 4" xfId="50178" xr:uid="{57C53C36-CBD3-4C0B-8CCE-492A360CADDE}"/>
    <cellStyle name="Comma 2 2 7" xfId="466" xr:uid="{2CAD769D-662E-4C39-AA79-C7FD47227564}"/>
    <cellStyle name="Comma 2 2 7 10" xfId="42587" xr:uid="{84F93C20-E190-4A4B-A701-05D2947B7908}"/>
    <cellStyle name="Comma 2 2 7 2" xfId="467" xr:uid="{1079FA00-4DB7-4E18-9255-F91996D7866A}"/>
    <cellStyle name="Comma 2 2 7 2 2" xfId="468" xr:uid="{2E7CB4BB-9C02-4A45-A614-31629C6AE61B}"/>
    <cellStyle name="Comma 2 2 7 2 2 2" xfId="3146" xr:uid="{49836A04-6241-4D82-BD2A-3BF939973800}"/>
    <cellStyle name="Comma 2 2 7 2 2 2 2" xfId="13680" xr:uid="{97F7AEF5-0591-4A33-93D9-919FEAAC872E}"/>
    <cellStyle name="Comma 2 2 7 2 2 2 2 2" xfId="34702" xr:uid="{15566B8D-40BC-4E74-B81B-8B002CEA5606}"/>
    <cellStyle name="Comma 2 2 7 2 2 2 2 3" xfId="55726" xr:uid="{30E26EAE-FC60-4ABF-A6BD-6F007140D5DF}"/>
    <cellStyle name="Comma 2 2 7 2 2 2 3" xfId="24192" xr:uid="{68BE7C3B-3EEC-4519-B05D-E6F78C4F8047}"/>
    <cellStyle name="Comma 2 2 7 2 2 2 4" xfId="45216" xr:uid="{BF09F053-49E4-40B3-B0BB-354DC5D511AC}"/>
    <cellStyle name="Comma 2 2 7 2 2 3" xfId="5774" xr:uid="{8C03FCAB-F298-4C9B-AD3D-5D2E7AEA3EFE}"/>
    <cellStyle name="Comma 2 2 7 2 2 3 2" xfId="16308" xr:uid="{971D023E-23EC-4E46-8C08-3B483C6636E6}"/>
    <cellStyle name="Comma 2 2 7 2 2 3 2 2" xfId="37330" xr:uid="{C13C26DA-E8C9-444A-9EB1-E612F6174D9F}"/>
    <cellStyle name="Comma 2 2 7 2 2 3 2 3" xfId="58354" xr:uid="{07A1EA57-CF7D-4450-8709-FFD177EE2B2F}"/>
    <cellStyle name="Comma 2 2 7 2 2 3 3" xfId="26820" xr:uid="{7D84415E-5A7E-4E4C-AC3F-43B9C1D9D372}"/>
    <cellStyle name="Comma 2 2 7 2 2 3 4" xfId="47844" xr:uid="{DD15DFED-F33B-4EAF-855D-7FE30F1AB73F}"/>
    <cellStyle name="Comma 2 2 7 2 2 4" xfId="8401" xr:uid="{E1175142-D91F-41F7-92B7-1475DC8E8A21}"/>
    <cellStyle name="Comma 2 2 7 2 2 4 2" xfId="18935" xr:uid="{0C1F5370-2200-47E0-A595-F342176D964B}"/>
    <cellStyle name="Comma 2 2 7 2 2 4 2 2" xfId="39957" xr:uid="{A79213DF-34EE-40A5-BE54-9DCBD7B54010}"/>
    <cellStyle name="Comma 2 2 7 2 2 4 2 3" xfId="60981" xr:uid="{2FC69795-3743-460E-A2EE-73880E0559C4}"/>
    <cellStyle name="Comma 2 2 7 2 2 4 3" xfId="29447" xr:uid="{EAC6C8D1-9E08-433A-9BDC-C859A4688FCA}"/>
    <cellStyle name="Comma 2 2 7 2 2 4 4" xfId="50471" xr:uid="{2BD21610-7A9D-4702-B22F-BC04A4AA73B3}"/>
    <cellStyle name="Comma 2 2 7 2 2 5" xfId="11053" xr:uid="{6122DB9D-02E9-4C38-AF46-E35079F3CD1E}"/>
    <cellStyle name="Comma 2 2 7 2 2 5 2" xfId="32075" xr:uid="{9FB91905-EEE6-47F8-A25F-9BB88C6844BA}"/>
    <cellStyle name="Comma 2 2 7 2 2 5 3" xfId="53099" xr:uid="{C98BB8EB-6ED5-4184-B012-8F23234A575E}"/>
    <cellStyle name="Comma 2 2 7 2 2 6" xfId="21564" xr:uid="{59FFB4F0-BDD1-4A76-9CEE-6C896CEB807D}"/>
    <cellStyle name="Comma 2 2 7 2 2 7" xfId="42589" xr:uid="{2373E00A-40BF-4541-AA22-E81F4A952979}"/>
    <cellStyle name="Comma 2 2 7 2 3" xfId="3145" xr:uid="{4F3B8937-93E4-411E-BBFF-E92C28644EEA}"/>
    <cellStyle name="Comma 2 2 7 2 3 2" xfId="13679" xr:uid="{ABF2D98F-6EBC-45A5-B316-F82F23C3E43E}"/>
    <cellStyle name="Comma 2 2 7 2 3 2 2" xfId="34701" xr:uid="{AD97DA03-771A-43A3-A7AF-FB13277CCA49}"/>
    <cellStyle name="Comma 2 2 7 2 3 2 3" xfId="55725" xr:uid="{41E9D9EC-E0CC-4EF8-A5ED-03161BD54EA7}"/>
    <cellStyle name="Comma 2 2 7 2 3 3" xfId="24191" xr:uid="{2CC7FB54-F950-4603-801A-F58D2D93099B}"/>
    <cellStyle name="Comma 2 2 7 2 3 4" xfId="45215" xr:uid="{ACDEC4E8-04E3-4066-AE93-05BBF91E3E30}"/>
    <cellStyle name="Comma 2 2 7 2 4" xfId="5773" xr:uid="{6508E5F0-670F-466F-929B-3A949D73CA10}"/>
    <cellStyle name="Comma 2 2 7 2 4 2" xfId="16307" xr:uid="{E2384E4F-89CF-456E-939C-7B84827D83B5}"/>
    <cellStyle name="Comma 2 2 7 2 4 2 2" xfId="37329" xr:uid="{21CA79E0-D4AA-49A3-8EAF-D628A6BDDA88}"/>
    <cellStyle name="Comma 2 2 7 2 4 2 3" xfId="58353" xr:uid="{2E45F776-7BE8-45D5-AB03-A232A769DDB1}"/>
    <cellStyle name="Comma 2 2 7 2 4 3" xfId="26819" xr:uid="{0C85D162-2FB8-4BF6-B390-D0D2A27DFF40}"/>
    <cellStyle name="Comma 2 2 7 2 4 4" xfId="47843" xr:uid="{CA86095E-912F-4BC7-BEA6-76BF65F04216}"/>
    <cellStyle name="Comma 2 2 7 2 5" xfId="8400" xr:uid="{29EC036D-9C85-4FC4-B9F6-E5122361AB88}"/>
    <cellStyle name="Comma 2 2 7 2 5 2" xfId="18934" xr:uid="{24946BAA-47D6-4D5F-93E3-F86D2B2470B7}"/>
    <cellStyle name="Comma 2 2 7 2 5 2 2" xfId="39956" xr:uid="{82017476-9507-4C67-BD46-B297FD802C7F}"/>
    <cellStyle name="Comma 2 2 7 2 5 2 3" xfId="60980" xr:uid="{C8718A6F-450D-4983-902A-E64ACD8C9949}"/>
    <cellStyle name="Comma 2 2 7 2 5 3" xfId="29446" xr:uid="{57190E3E-0B91-4B60-A887-BB5AA10767F6}"/>
    <cellStyle name="Comma 2 2 7 2 5 4" xfId="50470" xr:uid="{DC965C55-7022-430B-B0E6-1B6276165960}"/>
    <cellStyle name="Comma 2 2 7 2 6" xfId="11052" xr:uid="{3901E317-85F4-40CE-AD32-922D3304C0DD}"/>
    <cellStyle name="Comma 2 2 7 2 6 2" xfId="32074" xr:uid="{4D81C14F-784B-4D29-BF03-33A5155FB367}"/>
    <cellStyle name="Comma 2 2 7 2 6 3" xfId="53098" xr:uid="{2D64194A-A9FF-4144-8A72-44705582A43C}"/>
    <cellStyle name="Comma 2 2 7 2 7" xfId="21563" xr:uid="{32DA37CA-8E2D-4F13-A33B-32CFDC70764E}"/>
    <cellStyle name="Comma 2 2 7 2 8" xfId="42588" xr:uid="{DFD9CC2D-FCC6-4F3E-BCF6-D70EE4269E29}"/>
    <cellStyle name="Comma 2 2 7 3" xfId="469" xr:uid="{7F8D1555-C472-49DA-9957-CB1A0952B773}"/>
    <cellStyle name="Comma 2 2 7 3 2" xfId="3147" xr:uid="{999C6DCD-991B-4445-83E6-E4B1CB7A619B}"/>
    <cellStyle name="Comma 2 2 7 3 2 2" xfId="13681" xr:uid="{8408AB9A-965E-430C-AEB8-91B0D40C7E50}"/>
    <cellStyle name="Comma 2 2 7 3 2 2 2" xfId="34703" xr:uid="{EFA82A1C-AD37-410B-B7F5-F574818DB0D6}"/>
    <cellStyle name="Comma 2 2 7 3 2 2 3" xfId="55727" xr:uid="{9B881F70-E502-4612-9CCE-140BD8FDD182}"/>
    <cellStyle name="Comma 2 2 7 3 2 3" xfId="24193" xr:uid="{78557877-E69F-4283-ABA2-0786A28F9396}"/>
    <cellStyle name="Comma 2 2 7 3 2 4" xfId="45217" xr:uid="{C979F2FA-5547-4857-AAA1-53A614D04273}"/>
    <cellStyle name="Comma 2 2 7 3 3" xfId="5775" xr:uid="{51908970-7CB8-4A8C-9ECA-0A238B1C3837}"/>
    <cellStyle name="Comma 2 2 7 3 3 2" xfId="16309" xr:uid="{CC2AADD9-4C06-4A1A-8F8B-A4E11E4C96F2}"/>
    <cellStyle name="Comma 2 2 7 3 3 2 2" xfId="37331" xr:uid="{290AE3B7-BC4D-4A90-A42D-580055F765B7}"/>
    <cellStyle name="Comma 2 2 7 3 3 2 3" xfId="58355" xr:uid="{C5D3DCEF-AF8F-42A1-82B3-C24F16AA8CA3}"/>
    <cellStyle name="Comma 2 2 7 3 3 3" xfId="26821" xr:uid="{480AB426-55A5-43AD-AF8C-0994C15AE71C}"/>
    <cellStyle name="Comma 2 2 7 3 3 4" xfId="47845" xr:uid="{49DF3293-4562-4E27-8582-7FF7E216B073}"/>
    <cellStyle name="Comma 2 2 7 3 4" xfId="8402" xr:uid="{90BBEE97-3E28-4315-9D9F-6490FCFEB1F7}"/>
    <cellStyle name="Comma 2 2 7 3 4 2" xfId="18936" xr:uid="{70664EA9-B2CA-494F-AAFA-21A6694F0D39}"/>
    <cellStyle name="Comma 2 2 7 3 4 2 2" xfId="39958" xr:uid="{1B11254C-7F8D-4BF0-955B-D61D63A75EB2}"/>
    <cellStyle name="Comma 2 2 7 3 4 2 3" xfId="60982" xr:uid="{8F5FF640-67B0-46FC-96D1-49EF02715135}"/>
    <cellStyle name="Comma 2 2 7 3 4 3" xfId="29448" xr:uid="{E7E57402-045F-4BC0-B849-A230EF5AD973}"/>
    <cellStyle name="Comma 2 2 7 3 4 4" xfId="50472" xr:uid="{C1AEC05E-06C0-4EEC-A1DF-A5A5F380BFA4}"/>
    <cellStyle name="Comma 2 2 7 3 5" xfId="11054" xr:uid="{33B54687-9E03-431D-9D29-BDD6E0A20963}"/>
    <cellStyle name="Comma 2 2 7 3 5 2" xfId="32076" xr:uid="{8DACDBAD-6223-4BE3-9206-F315C943FCCA}"/>
    <cellStyle name="Comma 2 2 7 3 5 3" xfId="53100" xr:uid="{E26CB393-5D86-4CBE-A1DB-0A032629A9E6}"/>
    <cellStyle name="Comma 2 2 7 3 6" xfId="21565" xr:uid="{A0AEBA1D-6E3C-4539-BECE-DBA6B1F29995}"/>
    <cellStyle name="Comma 2 2 7 3 7" xfId="42590" xr:uid="{2B0594F5-B6D1-49A9-93E3-4038B2C3DA42}"/>
    <cellStyle name="Comma 2 2 7 4" xfId="470" xr:uid="{062B3579-D6B5-43C2-824B-7CB88B24D5BE}"/>
    <cellStyle name="Comma 2 2 7 4 2" xfId="3148" xr:uid="{BD03BAB6-A4E0-4CC2-AC9C-2C7DAEAE25BF}"/>
    <cellStyle name="Comma 2 2 7 4 2 2" xfId="13682" xr:uid="{18D31F0F-790D-42B5-941B-C5CC49FA9820}"/>
    <cellStyle name="Comma 2 2 7 4 2 2 2" xfId="34704" xr:uid="{D50E3487-32BB-4CA0-9123-3099482285CA}"/>
    <cellStyle name="Comma 2 2 7 4 2 2 3" xfId="55728" xr:uid="{DD754EF2-A979-4FC4-B813-3AFA887161B2}"/>
    <cellStyle name="Comma 2 2 7 4 2 3" xfId="24194" xr:uid="{9706A337-353D-42B1-965C-EA93F5519B51}"/>
    <cellStyle name="Comma 2 2 7 4 2 4" xfId="45218" xr:uid="{2BE05845-D6C5-4B99-8DCA-6E337BEC7582}"/>
    <cellStyle name="Comma 2 2 7 4 3" xfId="5776" xr:uid="{DCCAA8FC-300C-4662-AE3F-5F32C9B60F0B}"/>
    <cellStyle name="Comma 2 2 7 4 3 2" xfId="16310" xr:uid="{EFBCDDA8-B9EB-4D5C-8ADC-D053D076C673}"/>
    <cellStyle name="Comma 2 2 7 4 3 2 2" xfId="37332" xr:uid="{91D33E91-BC01-4F97-A3FE-EA364AD5D02F}"/>
    <cellStyle name="Comma 2 2 7 4 3 2 3" xfId="58356" xr:uid="{C2305972-6340-4230-B355-85E5AC167CB6}"/>
    <cellStyle name="Comma 2 2 7 4 3 3" xfId="26822" xr:uid="{4C8A166C-1012-48CE-B119-CB8EBF74DFE8}"/>
    <cellStyle name="Comma 2 2 7 4 3 4" xfId="47846" xr:uid="{DDABDADC-8B06-4C73-BEEC-FA17F9307CAA}"/>
    <cellStyle name="Comma 2 2 7 4 4" xfId="8403" xr:uid="{BCC86A57-3A07-48CF-A4C9-FA9B78043130}"/>
    <cellStyle name="Comma 2 2 7 4 4 2" xfId="18937" xr:uid="{DEE7A5C0-FD4C-402F-8079-607326B30F28}"/>
    <cellStyle name="Comma 2 2 7 4 4 2 2" xfId="39959" xr:uid="{CCB7DD30-3BC3-4EA7-8E92-4083D41E46B3}"/>
    <cellStyle name="Comma 2 2 7 4 4 2 3" xfId="60983" xr:uid="{11E71DCF-598A-4D93-A22A-0336E61F0E0F}"/>
    <cellStyle name="Comma 2 2 7 4 4 3" xfId="29449" xr:uid="{7D6552F0-83B8-413E-8663-3006CB07C50B}"/>
    <cellStyle name="Comma 2 2 7 4 4 4" xfId="50473" xr:uid="{21B4B558-3FC5-41F2-BF3B-07FB3A632B06}"/>
    <cellStyle name="Comma 2 2 7 4 5" xfId="11055" xr:uid="{A47C3C55-0C76-43C0-9022-E929E1C5DA28}"/>
    <cellStyle name="Comma 2 2 7 4 5 2" xfId="32077" xr:uid="{3531D9B0-69EF-48AD-8D67-8B244647CF1B}"/>
    <cellStyle name="Comma 2 2 7 4 5 3" xfId="53101" xr:uid="{0D14DAA1-A34C-4E67-8F69-D05A319FD921}"/>
    <cellStyle name="Comma 2 2 7 4 6" xfId="21566" xr:uid="{ED448041-D238-4F85-9364-FD2B407E9011}"/>
    <cellStyle name="Comma 2 2 7 4 7" xfId="42591" xr:uid="{EF990DC2-EB52-4899-B1E9-B4F673C5C96F}"/>
    <cellStyle name="Comma 2 2 7 5" xfId="3144" xr:uid="{5B7BC886-E8FD-4885-913C-2F505D0A9E7A}"/>
    <cellStyle name="Comma 2 2 7 5 2" xfId="13678" xr:uid="{499A2890-C2F1-4D93-85FF-EBC585756B24}"/>
    <cellStyle name="Comma 2 2 7 5 2 2" xfId="34700" xr:uid="{3EBC2972-B7FA-4850-92D8-299057A2A207}"/>
    <cellStyle name="Comma 2 2 7 5 2 3" xfId="55724" xr:uid="{FFA74900-8B54-48B2-8B58-C4735E277B64}"/>
    <cellStyle name="Comma 2 2 7 5 3" xfId="24190" xr:uid="{CEE51EEF-9D87-4B4E-A32E-B16A9895BD0A}"/>
    <cellStyle name="Comma 2 2 7 5 4" xfId="45214" xr:uid="{19FA55CA-5408-4D17-807C-18E4DDFD26FD}"/>
    <cellStyle name="Comma 2 2 7 6" xfId="5772" xr:uid="{9AD1D431-7CE7-4E12-B87E-98E39563C582}"/>
    <cellStyle name="Comma 2 2 7 6 2" xfId="16306" xr:uid="{7DB43A5A-DA64-4C11-AD8C-1EEA54E1C6F9}"/>
    <cellStyle name="Comma 2 2 7 6 2 2" xfId="37328" xr:uid="{691F3AEB-0AA9-412C-A468-4A50E34562EA}"/>
    <cellStyle name="Comma 2 2 7 6 2 3" xfId="58352" xr:uid="{9E7A9380-1B0C-4763-8382-F8EC068D0FFE}"/>
    <cellStyle name="Comma 2 2 7 6 3" xfId="26818" xr:uid="{6F451CC1-6AFE-47F2-8C29-35AD36D049D8}"/>
    <cellStyle name="Comma 2 2 7 6 4" xfId="47842" xr:uid="{2FFFC1B3-82CD-49C1-B694-875F41E02EBF}"/>
    <cellStyle name="Comma 2 2 7 7" xfId="8399" xr:uid="{86D5CBCC-E5D4-4E6A-9005-74044299D37A}"/>
    <cellStyle name="Comma 2 2 7 7 2" xfId="18933" xr:uid="{2BD67836-087F-4A96-AAF6-469A6E4F094A}"/>
    <cellStyle name="Comma 2 2 7 7 2 2" xfId="39955" xr:uid="{53FA8636-CF5F-4EB9-8F9E-3A6DB7CF43AC}"/>
    <cellStyle name="Comma 2 2 7 7 2 3" xfId="60979" xr:uid="{86A98858-5EF6-40EB-86AF-C2559BD1D73F}"/>
    <cellStyle name="Comma 2 2 7 7 3" xfId="29445" xr:uid="{3D82DE90-F90B-4793-9C9D-A5C6378F8DB6}"/>
    <cellStyle name="Comma 2 2 7 7 4" xfId="50469" xr:uid="{EC93C6D2-CB98-4B00-BB7D-C067920ED6CB}"/>
    <cellStyle name="Comma 2 2 7 8" xfId="11051" xr:uid="{9CA7B86E-D58F-468B-8AFB-730860728654}"/>
    <cellStyle name="Comma 2 2 7 8 2" xfId="32073" xr:uid="{02DD7E4F-051B-4B1D-852C-0155D3668C86}"/>
    <cellStyle name="Comma 2 2 7 8 3" xfId="53097" xr:uid="{794D3C1E-2D66-46E5-BA21-025B986ABF0D}"/>
    <cellStyle name="Comma 2 2 7 9" xfId="21562" xr:uid="{3A2FC7CF-040B-41ED-A7E3-FA1041EC65C0}"/>
    <cellStyle name="Comma 2 2 8" xfId="471" xr:uid="{A365CB0F-61D7-467D-963C-1048C90315B0}"/>
    <cellStyle name="Comma 2 2 8 10" xfId="42592" xr:uid="{1C8D6245-FA7C-4079-B898-9CA55FCF5281}"/>
    <cellStyle name="Comma 2 2 8 2" xfId="472" xr:uid="{326B5827-87EA-43E5-B1C0-5C0A05461635}"/>
    <cellStyle name="Comma 2 2 8 2 2" xfId="473" xr:uid="{C95B603F-7E61-4FE1-AF8F-081BD28CDBE5}"/>
    <cellStyle name="Comma 2 2 8 2 2 2" xfId="3151" xr:uid="{07EBAFAF-66E0-4CD1-9A15-0BA3B84A853E}"/>
    <cellStyle name="Comma 2 2 8 2 2 2 2" xfId="13685" xr:uid="{4B47192F-C1FF-492C-BA3D-B9894536F9A6}"/>
    <cellStyle name="Comma 2 2 8 2 2 2 2 2" xfId="34707" xr:uid="{6501EF04-687F-4A5B-839F-501A25A938E3}"/>
    <cellStyle name="Comma 2 2 8 2 2 2 2 3" xfId="55731" xr:uid="{3E056817-8DD3-4143-AC08-225690660660}"/>
    <cellStyle name="Comma 2 2 8 2 2 2 3" xfId="24197" xr:uid="{C8CABB73-8C9C-4639-ADBD-46134C68C67A}"/>
    <cellStyle name="Comma 2 2 8 2 2 2 4" xfId="45221" xr:uid="{F6F45EC2-6FF7-4767-A433-32C9605A7583}"/>
    <cellStyle name="Comma 2 2 8 2 2 3" xfId="5779" xr:uid="{69A0FF09-8760-45EC-83AC-B3140072D203}"/>
    <cellStyle name="Comma 2 2 8 2 2 3 2" xfId="16313" xr:uid="{5CE7E47B-29F9-457F-BEBA-71BB74853D34}"/>
    <cellStyle name="Comma 2 2 8 2 2 3 2 2" xfId="37335" xr:uid="{2B88FB87-73DC-4495-BFDE-9134CDF37ECB}"/>
    <cellStyle name="Comma 2 2 8 2 2 3 2 3" xfId="58359" xr:uid="{FB51AB51-5630-4CD2-99FD-41F0CF07ABCC}"/>
    <cellStyle name="Comma 2 2 8 2 2 3 3" xfId="26825" xr:uid="{A648FA2D-DB24-4986-8F2D-F8104AB75747}"/>
    <cellStyle name="Comma 2 2 8 2 2 3 4" xfId="47849" xr:uid="{357F9075-64D9-4012-A86A-C3D964A8081B}"/>
    <cellStyle name="Comma 2 2 8 2 2 4" xfId="8406" xr:uid="{B0EB2BE5-9FDC-46A5-9ECA-475D3305743C}"/>
    <cellStyle name="Comma 2 2 8 2 2 4 2" xfId="18940" xr:uid="{6A599429-1559-4407-8D77-9B00B0925EF9}"/>
    <cellStyle name="Comma 2 2 8 2 2 4 2 2" xfId="39962" xr:uid="{D7C55C85-BC74-4822-9FB0-BD59028674C5}"/>
    <cellStyle name="Comma 2 2 8 2 2 4 2 3" xfId="60986" xr:uid="{DBF29D2F-793F-49F2-81D9-CCF6F2CBE9D5}"/>
    <cellStyle name="Comma 2 2 8 2 2 4 3" xfId="29452" xr:uid="{7051D3E8-78C9-4955-BAFB-32F36626279D}"/>
    <cellStyle name="Comma 2 2 8 2 2 4 4" xfId="50476" xr:uid="{2F133866-224B-4CC6-8C72-2586197B82FB}"/>
    <cellStyle name="Comma 2 2 8 2 2 5" xfId="11058" xr:uid="{EF04F3FC-563D-4F3A-A221-263A4698A8D3}"/>
    <cellStyle name="Comma 2 2 8 2 2 5 2" xfId="32080" xr:uid="{0AA3D991-ABE1-4C8C-93BA-9A1A2B03F72F}"/>
    <cellStyle name="Comma 2 2 8 2 2 5 3" xfId="53104" xr:uid="{9D35FC23-8907-46E1-A91D-5D497A9D6D12}"/>
    <cellStyle name="Comma 2 2 8 2 2 6" xfId="21569" xr:uid="{BD523774-9D46-40ED-8EF8-3682A6860F5F}"/>
    <cellStyle name="Comma 2 2 8 2 2 7" xfId="42594" xr:uid="{582DAA70-0955-46B0-B873-09E89D7FC7C9}"/>
    <cellStyle name="Comma 2 2 8 2 3" xfId="3150" xr:uid="{401A80EF-5C7A-4A0F-98CE-F247897E2275}"/>
    <cellStyle name="Comma 2 2 8 2 3 2" xfId="13684" xr:uid="{93AD40EE-084F-4D8E-B507-A2FEA388BCB4}"/>
    <cellStyle name="Comma 2 2 8 2 3 2 2" xfId="34706" xr:uid="{F108697C-6B2A-41E3-83EC-A86C053A96F2}"/>
    <cellStyle name="Comma 2 2 8 2 3 2 3" xfId="55730" xr:uid="{6A6C7FDE-C29A-4D7B-9E52-F18D2CA39355}"/>
    <cellStyle name="Comma 2 2 8 2 3 3" xfId="24196" xr:uid="{9C43DC23-A5F5-4717-8464-9EBD8ABAE7E1}"/>
    <cellStyle name="Comma 2 2 8 2 3 4" xfId="45220" xr:uid="{57A0B6A1-8589-46F9-A708-6A780E236B23}"/>
    <cellStyle name="Comma 2 2 8 2 4" xfId="5778" xr:uid="{AF946ACC-A9BF-4332-ABF7-65ABA7CB9C2A}"/>
    <cellStyle name="Comma 2 2 8 2 4 2" xfId="16312" xr:uid="{40A093F3-9D69-4079-BA8F-2A99023679A0}"/>
    <cellStyle name="Comma 2 2 8 2 4 2 2" xfId="37334" xr:uid="{2E84269C-D93E-4659-9472-DE201E9F859E}"/>
    <cellStyle name="Comma 2 2 8 2 4 2 3" xfId="58358" xr:uid="{12ABE557-FEFF-4F30-BB8F-F879878DDD9D}"/>
    <cellStyle name="Comma 2 2 8 2 4 3" xfId="26824" xr:uid="{13660431-2F00-49BC-BD9C-8480F22ABEB2}"/>
    <cellStyle name="Comma 2 2 8 2 4 4" xfId="47848" xr:uid="{ACF46738-D3B3-4C1A-8E02-9A2780A360C4}"/>
    <cellStyle name="Comma 2 2 8 2 5" xfId="8405" xr:uid="{C6815FF3-4567-4E6E-8886-A12306C12A6A}"/>
    <cellStyle name="Comma 2 2 8 2 5 2" xfId="18939" xr:uid="{86F27FB3-B570-43F5-9FD5-437C38158BEB}"/>
    <cellStyle name="Comma 2 2 8 2 5 2 2" xfId="39961" xr:uid="{EDC566E5-FC56-40B3-846A-A55700A48FE5}"/>
    <cellStyle name="Comma 2 2 8 2 5 2 3" xfId="60985" xr:uid="{77B627F3-3BB7-4652-846E-04A99B32AB12}"/>
    <cellStyle name="Comma 2 2 8 2 5 3" xfId="29451" xr:uid="{5DFFCC15-DC07-4E3A-8485-08016539F93E}"/>
    <cellStyle name="Comma 2 2 8 2 5 4" xfId="50475" xr:uid="{613F7AE5-8115-4181-B8D6-072142A313BF}"/>
    <cellStyle name="Comma 2 2 8 2 6" xfId="11057" xr:uid="{EA040DF3-BB24-432D-9722-2A7344DB3668}"/>
    <cellStyle name="Comma 2 2 8 2 6 2" xfId="32079" xr:uid="{87231404-E7BB-465A-923F-101E9D0A3C2E}"/>
    <cellStyle name="Comma 2 2 8 2 6 3" xfId="53103" xr:uid="{A33E07DC-554C-4CF4-BC25-DFA0E0DB8C18}"/>
    <cellStyle name="Comma 2 2 8 2 7" xfId="21568" xr:uid="{8AE229D2-7DB5-4A19-9B80-AE3EC79175F9}"/>
    <cellStyle name="Comma 2 2 8 2 8" xfId="42593" xr:uid="{D9D159B7-3DDF-481F-813E-B232E54A843F}"/>
    <cellStyle name="Comma 2 2 8 3" xfId="474" xr:uid="{D3FC0D78-6CDB-4A80-96EC-34FE0ADC0713}"/>
    <cellStyle name="Comma 2 2 8 3 2" xfId="3152" xr:uid="{182D736E-8B62-4B8C-8233-018014DF2B69}"/>
    <cellStyle name="Comma 2 2 8 3 2 2" xfId="13686" xr:uid="{55067B38-3EB7-4C28-AC85-B87B1E3DDAD0}"/>
    <cellStyle name="Comma 2 2 8 3 2 2 2" xfId="34708" xr:uid="{5C106E93-7460-4395-8D7B-629433B958E6}"/>
    <cellStyle name="Comma 2 2 8 3 2 2 3" xfId="55732" xr:uid="{30A097E6-A052-4F51-97B4-E2D2779036E3}"/>
    <cellStyle name="Comma 2 2 8 3 2 3" xfId="24198" xr:uid="{F8FE0705-FEA2-4F43-A1B5-B653811CBE58}"/>
    <cellStyle name="Comma 2 2 8 3 2 4" xfId="45222" xr:uid="{02B5C0B4-4763-4A01-A441-AD93591C3E06}"/>
    <cellStyle name="Comma 2 2 8 3 3" xfId="5780" xr:uid="{D5C7E3FE-0E51-44BB-A47F-BA977FA5AD18}"/>
    <cellStyle name="Comma 2 2 8 3 3 2" xfId="16314" xr:uid="{2B0D65C5-DCC4-41BD-9FBC-60B06CA94DF1}"/>
    <cellStyle name="Comma 2 2 8 3 3 2 2" xfId="37336" xr:uid="{63834E09-45AF-49D3-A2C5-A05B2F473B21}"/>
    <cellStyle name="Comma 2 2 8 3 3 2 3" xfId="58360" xr:uid="{20C73F43-2B1E-4DFA-A7D9-F1C82C469D3B}"/>
    <cellStyle name="Comma 2 2 8 3 3 3" xfId="26826" xr:uid="{CF05B93D-C19D-4627-B564-AC878DD1314F}"/>
    <cellStyle name="Comma 2 2 8 3 3 4" xfId="47850" xr:uid="{6E2BDCEE-C6ED-43AE-9AC5-8D1D912C9130}"/>
    <cellStyle name="Comma 2 2 8 3 4" xfId="8407" xr:uid="{21D94B25-2627-4277-BB48-C31AF27044BE}"/>
    <cellStyle name="Comma 2 2 8 3 4 2" xfId="18941" xr:uid="{14D234D2-2759-4AD2-8C58-3F4EED40938E}"/>
    <cellStyle name="Comma 2 2 8 3 4 2 2" xfId="39963" xr:uid="{8F3AE777-18F6-4B9D-B561-B8C8EF6D5659}"/>
    <cellStyle name="Comma 2 2 8 3 4 2 3" xfId="60987" xr:uid="{018C699B-78B5-414D-BA5A-2122BA5F2249}"/>
    <cellStyle name="Comma 2 2 8 3 4 3" xfId="29453" xr:uid="{6B40DD84-77B9-4D82-9976-B94F14B4388A}"/>
    <cellStyle name="Comma 2 2 8 3 4 4" xfId="50477" xr:uid="{1363E417-1BD7-42BF-9408-079B154A5098}"/>
    <cellStyle name="Comma 2 2 8 3 5" xfId="11059" xr:uid="{8DFF3240-82C7-4886-B3CB-F58DA56481F2}"/>
    <cellStyle name="Comma 2 2 8 3 5 2" xfId="32081" xr:uid="{1740D537-EFA0-46D3-A078-6713F6288A1E}"/>
    <cellStyle name="Comma 2 2 8 3 5 3" xfId="53105" xr:uid="{AEE45B2C-B227-473E-B73C-489B4F36329E}"/>
    <cellStyle name="Comma 2 2 8 3 6" xfId="21570" xr:uid="{25895532-6EBF-49F4-B2AC-BCECC0CB6D66}"/>
    <cellStyle name="Comma 2 2 8 3 7" xfId="42595" xr:uid="{D7FDBB2A-D82D-4619-8682-F8846A78ACD6}"/>
    <cellStyle name="Comma 2 2 8 4" xfId="475" xr:uid="{7EF40A9A-EA56-4A79-B82D-506852D94CE1}"/>
    <cellStyle name="Comma 2 2 8 4 2" xfId="3153" xr:uid="{DD830FDF-04F8-49A9-9443-C0C09E3F3A67}"/>
    <cellStyle name="Comma 2 2 8 4 2 2" xfId="13687" xr:uid="{DE9D9043-19C6-4780-86AA-CA1BB29C6455}"/>
    <cellStyle name="Comma 2 2 8 4 2 2 2" xfId="34709" xr:uid="{487429F7-8C99-4BCC-B8D8-F5CE334F2394}"/>
    <cellStyle name="Comma 2 2 8 4 2 2 3" xfId="55733" xr:uid="{9F6FEC3D-C0D8-4E92-B762-1D67D3481A83}"/>
    <cellStyle name="Comma 2 2 8 4 2 3" xfId="24199" xr:uid="{F4CDD221-DE88-4114-B690-99C9F27763FB}"/>
    <cellStyle name="Comma 2 2 8 4 2 4" xfId="45223" xr:uid="{E7C155B6-AD47-48EF-A2B5-5C602A0FC017}"/>
    <cellStyle name="Comma 2 2 8 4 3" xfId="5781" xr:uid="{02BD947B-B7CA-4040-857A-00D7425F4DD1}"/>
    <cellStyle name="Comma 2 2 8 4 3 2" xfId="16315" xr:uid="{98787C27-DDDE-431C-BF1F-8BBB7C1488FA}"/>
    <cellStyle name="Comma 2 2 8 4 3 2 2" xfId="37337" xr:uid="{3FC37861-738B-43BF-A928-382B89050327}"/>
    <cellStyle name="Comma 2 2 8 4 3 2 3" xfId="58361" xr:uid="{BA5039A6-A581-404C-BA9D-FF4B444AE34C}"/>
    <cellStyle name="Comma 2 2 8 4 3 3" xfId="26827" xr:uid="{BD1BE4A4-D24E-4970-93BE-854FBF0914B9}"/>
    <cellStyle name="Comma 2 2 8 4 3 4" xfId="47851" xr:uid="{FABAA93F-5924-4474-A4C5-BF0DCD46E298}"/>
    <cellStyle name="Comma 2 2 8 4 4" xfId="8408" xr:uid="{0E716782-05BA-458A-AEF1-241BCE785399}"/>
    <cellStyle name="Comma 2 2 8 4 4 2" xfId="18942" xr:uid="{D48C0A79-2338-4F2D-98A3-F2D4C82D3048}"/>
    <cellStyle name="Comma 2 2 8 4 4 2 2" xfId="39964" xr:uid="{2B865D91-8D68-4B6E-9C62-BF4343BCAA71}"/>
    <cellStyle name="Comma 2 2 8 4 4 2 3" xfId="60988" xr:uid="{B0BBCA13-7C81-466D-9093-99A62462A09E}"/>
    <cellStyle name="Comma 2 2 8 4 4 3" xfId="29454" xr:uid="{EE179E90-4606-4A4A-AB56-7DD89F6F9AB7}"/>
    <cellStyle name="Comma 2 2 8 4 4 4" xfId="50478" xr:uid="{6C01D671-FF51-4427-AE20-031BC8CBCD0E}"/>
    <cellStyle name="Comma 2 2 8 4 5" xfId="11060" xr:uid="{9AB731B1-2DBB-45AC-8F53-DD13DB1117C8}"/>
    <cellStyle name="Comma 2 2 8 4 5 2" xfId="32082" xr:uid="{3076465B-A61C-40BF-AC5D-842467A2AFAB}"/>
    <cellStyle name="Comma 2 2 8 4 5 3" xfId="53106" xr:uid="{E02F97A0-75B8-4C41-8A92-D6078CAD3E0E}"/>
    <cellStyle name="Comma 2 2 8 4 6" xfId="21571" xr:uid="{010EC0B5-27EA-48F7-B2C4-729FAD89625C}"/>
    <cellStyle name="Comma 2 2 8 4 7" xfId="42596" xr:uid="{6A89F377-DF51-4072-9181-32BF44591FA8}"/>
    <cellStyle name="Comma 2 2 8 5" xfId="3149" xr:uid="{D2C553B4-310D-433C-BCCC-BB6A51A07C49}"/>
    <cellStyle name="Comma 2 2 8 5 2" xfId="13683" xr:uid="{6BFA9540-DBFF-4290-BEBC-4ADD4CC3CA97}"/>
    <cellStyle name="Comma 2 2 8 5 2 2" xfId="34705" xr:uid="{C46692AE-8A69-4F87-95A1-19E7C9E7E69B}"/>
    <cellStyle name="Comma 2 2 8 5 2 3" xfId="55729" xr:uid="{FDD93673-CB55-4979-AF93-6E4E988492AF}"/>
    <cellStyle name="Comma 2 2 8 5 3" xfId="24195" xr:uid="{1264ABA7-857E-4D8B-92CB-6587E0181135}"/>
    <cellStyle name="Comma 2 2 8 5 4" xfId="45219" xr:uid="{4630BEB0-DD02-4778-9D3F-B0B4CA1A0121}"/>
    <cellStyle name="Comma 2 2 8 6" xfId="5777" xr:uid="{0D400D6A-C905-4CA8-90BB-F9B3F86060F5}"/>
    <cellStyle name="Comma 2 2 8 6 2" xfId="16311" xr:uid="{5789E777-2F78-420C-914A-0CFE27EBDF9B}"/>
    <cellStyle name="Comma 2 2 8 6 2 2" xfId="37333" xr:uid="{28699948-C1EE-4CA6-8D41-4292C1298ADC}"/>
    <cellStyle name="Comma 2 2 8 6 2 3" xfId="58357" xr:uid="{0C18D2DD-335B-4326-883A-6DE1C0EF8691}"/>
    <cellStyle name="Comma 2 2 8 6 3" xfId="26823" xr:uid="{DEE7812D-880B-48F4-8FC4-B021233BA36A}"/>
    <cellStyle name="Comma 2 2 8 6 4" xfId="47847" xr:uid="{ECE8A465-89D6-4ECD-B176-B66EA2DAC038}"/>
    <cellStyle name="Comma 2 2 8 7" xfId="8404" xr:uid="{8177A7EA-07DF-485D-A49A-7C14E635E7D0}"/>
    <cellStyle name="Comma 2 2 8 7 2" xfId="18938" xr:uid="{8DFFA552-51B1-476B-B0E2-B7352D2AA87A}"/>
    <cellStyle name="Comma 2 2 8 7 2 2" xfId="39960" xr:uid="{A3BAE913-D951-4A24-8EB0-8072DDD3ACAD}"/>
    <cellStyle name="Comma 2 2 8 7 2 3" xfId="60984" xr:uid="{37E93340-8A2E-465C-998D-ECCB62FD71C2}"/>
    <cellStyle name="Comma 2 2 8 7 3" xfId="29450" xr:uid="{661349A0-6133-4A0F-ADC1-9E84B551A408}"/>
    <cellStyle name="Comma 2 2 8 7 4" xfId="50474" xr:uid="{0076C687-CCB2-4100-93CB-F53F69EDC136}"/>
    <cellStyle name="Comma 2 2 8 8" xfId="11056" xr:uid="{04535F35-BD04-4C4C-A7F8-70227FCCAD55}"/>
    <cellStyle name="Comma 2 2 8 8 2" xfId="32078" xr:uid="{A2C52F21-570B-42D0-8F3A-D894616B0FA2}"/>
    <cellStyle name="Comma 2 2 8 8 3" xfId="53102" xr:uid="{F1DF4184-35DE-4957-9766-5AC5DAB2340C}"/>
    <cellStyle name="Comma 2 2 8 9" xfId="21567" xr:uid="{8B252BF4-3E61-44B9-B9CC-5802ACFAB553}"/>
    <cellStyle name="Comma 2 2 9" xfId="476" xr:uid="{B8A4DCB7-D7F3-419A-9243-C838267597B7}"/>
    <cellStyle name="Comma 2 2 9 10" xfId="42597" xr:uid="{B26968B6-87B6-4D7A-ADA3-7BD9A6801ACE}"/>
    <cellStyle name="Comma 2 2 9 2" xfId="477" xr:uid="{1931A28D-E5B3-4C52-B97F-401D6A6FF9CB}"/>
    <cellStyle name="Comma 2 2 9 2 2" xfId="478" xr:uid="{6E42C597-D130-4DC3-B4DE-647C9A4CECFB}"/>
    <cellStyle name="Comma 2 2 9 2 2 2" xfId="3156" xr:uid="{BFBD00E0-1D3E-4909-9009-47496913D187}"/>
    <cellStyle name="Comma 2 2 9 2 2 2 2" xfId="13690" xr:uid="{79E55090-7B9A-458F-B84E-C677BC05B821}"/>
    <cellStyle name="Comma 2 2 9 2 2 2 2 2" xfId="34712" xr:uid="{DB13C068-B553-495B-8309-A19A39366D67}"/>
    <cellStyle name="Comma 2 2 9 2 2 2 2 3" xfId="55736" xr:uid="{3872971A-D226-4878-85EE-C1AEEB067C4E}"/>
    <cellStyle name="Comma 2 2 9 2 2 2 3" xfId="24202" xr:uid="{5BACD8E6-A41F-4073-AA6F-117A59C5C19B}"/>
    <cellStyle name="Comma 2 2 9 2 2 2 4" xfId="45226" xr:uid="{DD8B96CF-F025-4DBE-BA08-A78684F30DCD}"/>
    <cellStyle name="Comma 2 2 9 2 2 3" xfId="5784" xr:uid="{4A1DD223-31EF-4251-B028-CCC2D492F8D0}"/>
    <cellStyle name="Comma 2 2 9 2 2 3 2" xfId="16318" xr:uid="{3576CAF5-6C31-448E-B5B0-64D370137449}"/>
    <cellStyle name="Comma 2 2 9 2 2 3 2 2" xfId="37340" xr:uid="{7C13505B-E6D6-45BC-A39D-72222EAC7B85}"/>
    <cellStyle name="Comma 2 2 9 2 2 3 2 3" xfId="58364" xr:uid="{6E2A5199-8BAD-4314-B6E6-6B5353C2B364}"/>
    <cellStyle name="Comma 2 2 9 2 2 3 3" xfId="26830" xr:uid="{A4BE58FF-DE37-4A2B-8C8E-443A58173E13}"/>
    <cellStyle name="Comma 2 2 9 2 2 3 4" xfId="47854" xr:uid="{CAA2C93D-3878-4EC8-A753-F024E3F5514B}"/>
    <cellStyle name="Comma 2 2 9 2 2 4" xfId="8411" xr:uid="{C8536A19-C638-4D03-9544-9F0712D82DD9}"/>
    <cellStyle name="Comma 2 2 9 2 2 4 2" xfId="18945" xr:uid="{3816E56E-BCD8-4FCC-B08A-B701BEDC21AD}"/>
    <cellStyle name="Comma 2 2 9 2 2 4 2 2" xfId="39967" xr:uid="{BA80A181-7041-4FB4-9080-159E08373D2F}"/>
    <cellStyle name="Comma 2 2 9 2 2 4 2 3" xfId="60991" xr:uid="{8DE909F2-4035-4861-8919-5511F13ABCC8}"/>
    <cellStyle name="Comma 2 2 9 2 2 4 3" xfId="29457" xr:uid="{83E0622D-9B66-45E4-AB6C-B2DC51F515F1}"/>
    <cellStyle name="Comma 2 2 9 2 2 4 4" xfId="50481" xr:uid="{464FE928-5C24-46EC-939F-A71473DAA343}"/>
    <cellStyle name="Comma 2 2 9 2 2 5" xfId="11063" xr:uid="{467729FF-1802-4DCA-B651-C90016E48575}"/>
    <cellStyle name="Comma 2 2 9 2 2 5 2" xfId="32085" xr:uid="{CD02BFFC-3FBE-47AD-8F87-CCBB8B67A7ED}"/>
    <cellStyle name="Comma 2 2 9 2 2 5 3" xfId="53109" xr:uid="{FA155C50-171B-43E9-A26C-D99E68805D26}"/>
    <cellStyle name="Comma 2 2 9 2 2 6" xfId="21574" xr:uid="{AA3B5D25-2511-4A1E-8067-FE77D0709E5E}"/>
    <cellStyle name="Comma 2 2 9 2 2 7" xfId="42599" xr:uid="{B5BA029B-80D7-4180-BA12-50AC7E3FDA98}"/>
    <cellStyle name="Comma 2 2 9 2 3" xfId="3155" xr:uid="{1F1FCCE8-9A02-40EB-8E17-7627DA508993}"/>
    <cellStyle name="Comma 2 2 9 2 3 2" xfId="13689" xr:uid="{85312137-2E83-47A8-AA93-F33C3A0FF5CF}"/>
    <cellStyle name="Comma 2 2 9 2 3 2 2" xfId="34711" xr:uid="{421B6632-DB02-4069-B8AA-3066427365F1}"/>
    <cellStyle name="Comma 2 2 9 2 3 2 3" xfId="55735" xr:uid="{25B1CF6C-BB74-4D71-BDD0-03D4A8A3787A}"/>
    <cellStyle name="Comma 2 2 9 2 3 3" xfId="24201" xr:uid="{DC37D866-D26E-4666-A422-D2D3CC1FABDD}"/>
    <cellStyle name="Comma 2 2 9 2 3 4" xfId="45225" xr:uid="{21830823-C101-4E67-B5B0-DBD1656AFA39}"/>
    <cellStyle name="Comma 2 2 9 2 4" xfId="5783" xr:uid="{D3B4B5D7-1842-43DD-B19B-8A58C5C70F42}"/>
    <cellStyle name="Comma 2 2 9 2 4 2" xfId="16317" xr:uid="{0715B19C-908F-4650-9F8F-C572833E8BBA}"/>
    <cellStyle name="Comma 2 2 9 2 4 2 2" xfId="37339" xr:uid="{F16FBCAD-B399-44B6-91B2-8E1B3A4928ED}"/>
    <cellStyle name="Comma 2 2 9 2 4 2 3" xfId="58363" xr:uid="{1249F2F7-981E-4D98-A859-3BE837BD2E00}"/>
    <cellStyle name="Comma 2 2 9 2 4 3" xfId="26829" xr:uid="{A294898C-8026-4B16-B627-FBBDDD4F12C6}"/>
    <cellStyle name="Comma 2 2 9 2 4 4" xfId="47853" xr:uid="{5B653144-B45F-4C2C-81BC-34136048CF5F}"/>
    <cellStyle name="Comma 2 2 9 2 5" xfId="8410" xr:uid="{A71AF9F7-38DA-457A-A815-F3416745A3C1}"/>
    <cellStyle name="Comma 2 2 9 2 5 2" xfId="18944" xr:uid="{DC61D53A-627B-48F8-985F-56743D5F85C7}"/>
    <cellStyle name="Comma 2 2 9 2 5 2 2" xfId="39966" xr:uid="{13C0C9F1-ED83-4239-961C-5DDAA8C0A252}"/>
    <cellStyle name="Comma 2 2 9 2 5 2 3" xfId="60990" xr:uid="{067F4C1D-81B9-48B6-89F3-FFEF9327EE29}"/>
    <cellStyle name="Comma 2 2 9 2 5 3" xfId="29456" xr:uid="{AD9441D2-F037-4392-8738-2FF30CC8FE25}"/>
    <cellStyle name="Comma 2 2 9 2 5 4" xfId="50480" xr:uid="{D24BA731-4B2A-4207-A3B3-18A8F05FAA0F}"/>
    <cellStyle name="Comma 2 2 9 2 6" xfId="11062" xr:uid="{509B4E4E-4FBE-4320-93E1-612D1DBD92EC}"/>
    <cellStyle name="Comma 2 2 9 2 6 2" xfId="32084" xr:uid="{211350C6-1C65-475A-8E9C-942D6E99554D}"/>
    <cellStyle name="Comma 2 2 9 2 6 3" xfId="53108" xr:uid="{51113D9E-0400-48C5-B217-F140374D7054}"/>
    <cellStyle name="Comma 2 2 9 2 7" xfId="21573" xr:uid="{35B59939-59C4-4C7E-9D0C-91879DC04E7A}"/>
    <cellStyle name="Comma 2 2 9 2 8" xfId="42598" xr:uid="{7D6D02BF-F2DC-47FC-A6CA-4CCFAE5791DC}"/>
    <cellStyle name="Comma 2 2 9 3" xfId="479" xr:uid="{EBDAC157-10E8-48E9-862F-7422C5ED22B4}"/>
    <cellStyle name="Comma 2 2 9 3 2" xfId="3157" xr:uid="{7335ED4D-33C1-42ED-8D30-D495CA6527A7}"/>
    <cellStyle name="Comma 2 2 9 3 2 2" xfId="13691" xr:uid="{EDA8AB51-E5E8-4452-B4FE-69EC302B9C6A}"/>
    <cellStyle name="Comma 2 2 9 3 2 2 2" xfId="34713" xr:uid="{5CD16A4B-3832-41CE-AD1D-E3F83220D7E5}"/>
    <cellStyle name="Comma 2 2 9 3 2 2 3" xfId="55737" xr:uid="{524D0045-E79B-4BF5-8564-F0F8B4136955}"/>
    <cellStyle name="Comma 2 2 9 3 2 3" xfId="24203" xr:uid="{BAD5BEA2-BB2D-4585-B410-ACFD742D94C3}"/>
    <cellStyle name="Comma 2 2 9 3 2 4" xfId="45227" xr:uid="{F3CA1587-B129-4F60-A6B1-CA93C1EEBE5F}"/>
    <cellStyle name="Comma 2 2 9 3 3" xfId="5785" xr:uid="{E15092F6-5E16-4ACC-930E-C0FEB436409B}"/>
    <cellStyle name="Comma 2 2 9 3 3 2" xfId="16319" xr:uid="{7C4E6489-C903-4D96-BC25-BCFBA361E94F}"/>
    <cellStyle name="Comma 2 2 9 3 3 2 2" xfId="37341" xr:uid="{5EB1E08E-3F0D-4F05-8003-EF6DA0A5D515}"/>
    <cellStyle name="Comma 2 2 9 3 3 2 3" xfId="58365" xr:uid="{B9C69143-A7BC-4162-83FC-A3304DCB1AAC}"/>
    <cellStyle name="Comma 2 2 9 3 3 3" xfId="26831" xr:uid="{33B39D06-3DC0-4541-BF37-92FE617CDDBA}"/>
    <cellStyle name="Comma 2 2 9 3 3 4" xfId="47855" xr:uid="{7BD1B06D-4C35-49BB-B653-86596383C7D9}"/>
    <cellStyle name="Comma 2 2 9 3 4" xfId="8412" xr:uid="{A9537078-5D05-46B3-B386-E0635F17ADC9}"/>
    <cellStyle name="Comma 2 2 9 3 4 2" xfId="18946" xr:uid="{F95B11C2-85E3-4C44-9CE4-1E7CE182FB8F}"/>
    <cellStyle name="Comma 2 2 9 3 4 2 2" xfId="39968" xr:uid="{403B83A5-2213-4F8D-A021-AFAF9C21CC59}"/>
    <cellStyle name="Comma 2 2 9 3 4 2 3" xfId="60992" xr:uid="{848F4C06-8E41-476F-829C-9D7D69E156A6}"/>
    <cellStyle name="Comma 2 2 9 3 4 3" xfId="29458" xr:uid="{47FCF92C-275B-4A9F-88D8-30B41A5668BE}"/>
    <cellStyle name="Comma 2 2 9 3 4 4" xfId="50482" xr:uid="{6714500B-BF08-4DB5-84CC-1427D9433A16}"/>
    <cellStyle name="Comma 2 2 9 3 5" xfId="11064" xr:uid="{824BE331-52B1-4DB8-8C9D-49DA798BB469}"/>
    <cellStyle name="Comma 2 2 9 3 5 2" xfId="32086" xr:uid="{B266B92F-33DB-418C-BD56-3F7BB3ADD398}"/>
    <cellStyle name="Comma 2 2 9 3 5 3" xfId="53110" xr:uid="{0EF2293D-CDAF-4DFC-985E-EC34A140846D}"/>
    <cellStyle name="Comma 2 2 9 3 6" xfId="21575" xr:uid="{F7A97E7C-94E9-49CB-80CC-566A85AA7624}"/>
    <cellStyle name="Comma 2 2 9 3 7" xfId="42600" xr:uid="{D234A3CF-5CA9-4F91-B280-98A64D4EC369}"/>
    <cellStyle name="Comma 2 2 9 4" xfId="480" xr:uid="{2C01B318-402F-4F21-AEA4-4FB8EE4CF2A1}"/>
    <cellStyle name="Comma 2 2 9 4 2" xfId="3158" xr:uid="{AAC208A4-00F3-42A3-9396-707DAFA274D5}"/>
    <cellStyle name="Comma 2 2 9 4 2 2" xfId="13692" xr:uid="{D91B3E24-E6CE-4F78-9459-7249384F8F44}"/>
    <cellStyle name="Comma 2 2 9 4 2 2 2" xfId="34714" xr:uid="{2450ACE2-31AB-4B16-8F1A-5FBFA4B1E984}"/>
    <cellStyle name="Comma 2 2 9 4 2 2 3" xfId="55738" xr:uid="{81BDC86D-7AD1-4F1C-8B51-280E854C950C}"/>
    <cellStyle name="Comma 2 2 9 4 2 3" xfId="24204" xr:uid="{1BBD527A-5F35-4D22-BFC5-2AD6D02D3598}"/>
    <cellStyle name="Comma 2 2 9 4 2 4" xfId="45228" xr:uid="{EDC68D33-9621-4991-8C66-2C4C37FCC5D1}"/>
    <cellStyle name="Comma 2 2 9 4 3" xfId="5786" xr:uid="{FB73743C-AE36-4CBE-AC39-C5827A6AC5E5}"/>
    <cellStyle name="Comma 2 2 9 4 3 2" xfId="16320" xr:uid="{94BED86C-18A9-444E-95B6-63C1BEB3C61A}"/>
    <cellStyle name="Comma 2 2 9 4 3 2 2" xfId="37342" xr:uid="{BC1F6919-1825-4B6F-9CA3-576222F2B967}"/>
    <cellStyle name="Comma 2 2 9 4 3 2 3" xfId="58366" xr:uid="{0AC85C73-7B43-4FCD-861C-A1E8D2012DC7}"/>
    <cellStyle name="Comma 2 2 9 4 3 3" xfId="26832" xr:uid="{BBFFD7E3-8944-42A6-B2CF-BEA8389F2369}"/>
    <cellStyle name="Comma 2 2 9 4 3 4" xfId="47856" xr:uid="{B4845424-3353-4EDC-B11A-CC30FF4247EB}"/>
    <cellStyle name="Comma 2 2 9 4 4" xfId="8413" xr:uid="{2F1DE17D-709C-4EF4-AE30-CFF5FF269063}"/>
    <cellStyle name="Comma 2 2 9 4 4 2" xfId="18947" xr:uid="{9128F5A6-62A4-4C90-8DFA-1DAC82635E48}"/>
    <cellStyle name="Comma 2 2 9 4 4 2 2" xfId="39969" xr:uid="{197F6613-8A8D-4F3E-B64D-98D9512EB65E}"/>
    <cellStyle name="Comma 2 2 9 4 4 2 3" xfId="60993" xr:uid="{5DA702DC-B946-4DF2-9BEA-294C4A136D6A}"/>
    <cellStyle name="Comma 2 2 9 4 4 3" xfId="29459" xr:uid="{88BEFB76-883E-4F29-80B6-C8CF4284CED8}"/>
    <cellStyle name="Comma 2 2 9 4 4 4" xfId="50483" xr:uid="{386D8693-6EFE-4ACE-967E-39A54555A1FA}"/>
    <cellStyle name="Comma 2 2 9 4 5" xfId="11065" xr:uid="{2BA4FE64-4243-468D-BD29-4233B1653A9B}"/>
    <cellStyle name="Comma 2 2 9 4 5 2" xfId="32087" xr:uid="{1AA894E9-C9F1-4D99-A548-BF60BE616D1F}"/>
    <cellStyle name="Comma 2 2 9 4 5 3" xfId="53111" xr:uid="{EA094D87-D797-4AE3-9054-70E646EDE1C4}"/>
    <cellStyle name="Comma 2 2 9 4 6" xfId="21576" xr:uid="{7BF3E720-8351-43D8-BB46-47BBAD7389F0}"/>
    <cellStyle name="Comma 2 2 9 4 7" xfId="42601" xr:uid="{E355FC81-D0DF-42A8-B942-EA2FAB04E61D}"/>
    <cellStyle name="Comma 2 2 9 5" xfId="3154" xr:uid="{9961A123-4BEC-47A9-AA30-43B480866C51}"/>
    <cellStyle name="Comma 2 2 9 5 2" xfId="13688" xr:uid="{36FB78F0-4D2E-4FB8-AF5D-4A13AB74E7FF}"/>
    <cellStyle name="Comma 2 2 9 5 2 2" xfId="34710" xr:uid="{FECA0250-FCA6-4062-8043-4CC95FBA19A6}"/>
    <cellStyle name="Comma 2 2 9 5 2 3" xfId="55734" xr:uid="{A339F661-1C4F-47CA-8B16-FCCBEA8E3B64}"/>
    <cellStyle name="Comma 2 2 9 5 3" xfId="24200" xr:uid="{B797A506-EC5B-41F5-94C3-3744D161A4FC}"/>
    <cellStyle name="Comma 2 2 9 5 4" xfId="45224" xr:uid="{21F8E805-B03E-4840-A2A0-CC487AE63910}"/>
    <cellStyle name="Comma 2 2 9 6" xfId="5782" xr:uid="{0FE82186-9631-4A57-85B0-8852BD037767}"/>
    <cellStyle name="Comma 2 2 9 6 2" xfId="16316" xr:uid="{3DB755C5-DEF9-4BCA-9708-93A5CD4430E1}"/>
    <cellStyle name="Comma 2 2 9 6 2 2" xfId="37338" xr:uid="{0B4606B1-8E05-4796-AB85-F41A0D069700}"/>
    <cellStyle name="Comma 2 2 9 6 2 3" xfId="58362" xr:uid="{6AECEEED-6372-40B0-B83A-2DCA1952DCE8}"/>
    <cellStyle name="Comma 2 2 9 6 3" xfId="26828" xr:uid="{143F54DA-D57A-4CCF-9A6B-78911B29BA79}"/>
    <cellStyle name="Comma 2 2 9 6 4" xfId="47852" xr:uid="{C70747FB-A4E7-488A-80DE-08D9875B6AF9}"/>
    <cellStyle name="Comma 2 2 9 7" xfId="8409" xr:uid="{EB9E47FF-2F8A-4CC7-A1AD-ABCEB10DEE60}"/>
    <cellStyle name="Comma 2 2 9 7 2" xfId="18943" xr:uid="{880A2E9F-2CC8-4ED8-8530-62E782F690D9}"/>
    <cellStyle name="Comma 2 2 9 7 2 2" xfId="39965" xr:uid="{4F9CAEE0-FB44-4022-B027-B4DD6B37A1F6}"/>
    <cellStyle name="Comma 2 2 9 7 2 3" xfId="60989" xr:uid="{F1A2C2F8-CDD2-4B1E-A4A5-0B73234195BC}"/>
    <cellStyle name="Comma 2 2 9 7 3" xfId="29455" xr:uid="{5403F469-4638-480B-A2D6-BBA20F55A1C4}"/>
    <cellStyle name="Comma 2 2 9 7 4" xfId="50479" xr:uid="{5F88A349-46DA-48F9-AF4C-62CA8F63F20F}"/>
    <cellStyle name="Comma 2 2 9 8" xfId="11061" xr:uid="{8374B80E-C209-4275-BFC4-CD28AD3B2727}"/>
    <cellStyle name="Comma 2 2 9 8 2" xfId="32083" xr:uid="{F7457A1A-9AB5-449C-BC9D-24024E7A7798}"/>
    <cellStyle name="Comma 2 2 9 8 3" xfId="53107" xr:uid="{EEAD8193-E537-4D3D-AEE7-CC991B79E06C}"/>
    <cellStyle name="Comma 2 2 9 9" xfId="21572" xr:uid="{93BF3F7E-F072-493F-A521-F3035918ECAE}"/>
    <cellStyle name="Comma 2 20" xfId="2685" xr:uid="{99DC522D-7B82-40AD-83A7-A9D236080C5C}"/>
    <cellStyle name="Comma 2 20 2" xfId="5317" xr:uid="{81EB37A4-2A01-4187-A5EB-3AC5463A2686}"/>
    <cellStyle name="Comma 2 20 2 2" xfId="15851" xr:uid="{F4A3CF82-6FBE-46D9-81ED-50310CBF7C19}"/>
    <cellStyle name="Comma 2 20 2 2 2" xfId="36873" xr:uid="{5C74EC17-2F49-45C7-8253-CE9E11D9FC84}"/>
    <cellStyle name="Comma 2 20 2 2 3" xfId="57897" xr:uid="{EE7D6B53-7F4B-437E-9D50-9CD93C2971EB}"/>
    <cellStyle name="Comma 2 20 2 3" xfId="26363" xr:uid="{FD370D4E-32A4-4AFC-8D8C-CC6F1A1E143D}"/>
    <cellStyle name="Comma 2 20 2 4" xfId="47387" xr:uid="{ABD70BCD-41B6-4BFE-8536-B4B57668922F}"/>
    <cellStyle name="Comma 2 20 3" xfId="7945" xr:uid="{485C5D54-425B-4AC7-868D-B3216FF3FC74}"/>
    <cellStyle name="Comma 2 20 3 2" xfId="18479" xr:uid="{F9707190-44BB-408B-AFEA-308035D4C982}"/>
    <cellStyle name="Comma 2 20 3 2 2" xfId="39501" xr:uid="{D385405E-37B7-4A64-A1CA-CE2157D218E1}"/>
    <cellStyle name="Comma 2 20 3 2 3" xfId="60525" xr:uid="{319BB64C-0656-4CAB-8922-14F8CA01459B}"/>
    <cellStyle name="Comma 2 20 3 3" xfId="28991" xr:uid="{8F2BFE54-1FE5-4677-A1C9-CF2E384EA44E}"/>
    <cellStyle name="Comma 2 20 3 4" xfId="50015" xr:uid="{5E4BAE55-0978-446D-89CD-053A459185BE}"/>
    <cellStyle name="Comma 2 20 4" xfId="10572" xr:uid="{40246615-2CC4-4B74-B79C-01628332D537}"/>
    <cellStyle name="Comma 2 20 4 2" xfId="21106" xr:uid="{B8D70536-1A81-438A-AB6E-A8E6006D47CD}"/>
    <cellStyle name="Comma 2 20 4 2 2" xfId="42128" xr:uid="{D6265369-E6D6-44BC-AC5C-B9A604EA4BC1}"/>
    <cellStyle name="Comma 2 20 4 2 3" xfId="63152" xr:uid="{E1D57D79-12DB-4806-8399-DB828CDE7E17}"/>
    <cellStyle name="Comma 2 20 4 3" xfId="31618" xr:uid="{1DBB16E6-DF17-4AB9-BB24-B806C9EC00C4}"/>
    <cellStyle name="Comma 2 20 4 4" xfId="52642" xr:uid="{6C41868F-FF09-4A8E-B42B-E34088FEBEEC}"/>
    <cellStyle name="Comma 2 20 5" xfId="13224" xr:uid="{DF87AC53-2DB3-434B-82A8-2BEB7C351282}"/>
    <cellStyle name="Comma 2 20 5 2" xfId="34246" xr:uid="{FA613F23-AFC3-4C62-937E-C2D83A75DB22}"/>
    <cellStyle name="Comma 2 20 5 3" xfId="55270" xr:uid="{124F8DAA-E2A3-40B3-BA73-FA5F6C60D7A8}"/>
    <cellStyle name="Comma 2 20 6" xfId="23735" xr:uid="{8AD5F740-CC99-4963-88F6-91AA932DC581}"/>
    <cellStyle name="Comma 2 20 7" xfId="44760" xr:uid="{3F1A765D-E40D-4D48-9267-507F90D68B61}"/>
    <cellStyle name="Comma 2 21" xfId="227" xr:uid="{24E69CD0-5A71-4C10-B7D0-FDEE48FCAFCA}"/>
    <cellStyle name="Comma 2 21 2" xfId="2905" xr:uid="{196F8EC5-1C38-4C3F-A501-59339D310EF5}"/>
    <cellStyle name="Comma 2 21 2 2" xfId="13439" xr:uid="{CC811F70-142D-4D12-90C9-02A602EA157B}"/>
    <cellStyle name="Comma 2 21 2 2 2" xfId="34461" xr:uid="{40218660-1475-435D-9628-E04C17351A62}"/>
    <cellStyle name="Comma 2 21 2 2 3" xfId="55485" xr:uid="{1061BABF-F2FC-4972-96F0-59D58AD8D83A}"/>
    <cellStyle name="Comma 2 21 2 3" xfId="23951" xr:uid="{915E92F2-AAA9-42B5-9E2F-411C62FDFB34}"/>
    <cellStyle name="Comma 2 21 2 4" xfId="44975" xr:uid="{91603DB1-1231-4D60-8DD0-DEA32E4BB648}"/>
    <cellStyle name="Comma 2 21 3" xfId="5533" xr:uid="{94FEC626-B84D-43E0-ACFE-89769910F596}"/>
    <cellStyle name="Comma 2 21 3 2" xfId="16067" xr:uid="{9E8212A3-6C0A-428D-AE9D-2B7F1079AEBD}"/>
    <cellStyle name="Comma 2 21 3 2 2" xfId="37089" xr:uid="{EB3C7A81-74B5-42D1-AEBC-B01C0F778EB9}"/>
    <cellStyle name="Comma 2 21 3 2 3" xfId="58113" xr:uid="{FACDE5D9-C975-43DD-95A8-E088A48E6EB3}"/>
    <cellStyle name="Comma 2 21 3 3" xfId="26579" xr:uid="{A0601AD9-CB20-46F6-ABBF-37834046CFC4}"/>
    <cellStyle name="Comma 2 21 3 4" xfId="47603" xr:uid="{323BF06F-E8A4-4BDA-BE32-C33E0B3049E1}"/>
    <cellStyle name="Comma 2 21 4" xfId="8160" xr:uid="{C5C88723-6FDF-43A1-A4FB-851EBAFBD308}"/>
    <cellStyle name="Comma 2 21 4 2" xfId="18694" xr:uid="{4C40706F-6682-440E-9B76-ABB0863D1509}"/>
    <cellStyle name="Comma 2 21 4 2 2" xfId="39716" xr:uid="{D764E6F4-618E-4E5B-880B-2B5069046208}"/>
    <cellStyle name="Comma 2 21 4 2 3" xfId="60740" xr:uid="{1F64C849-BFF9-4E69-9C3E-198353362D1B}"/>
    <cellStyle name="Comma 2 21 4 3" xfId="29206" xr:uid="{EC15449C-8DBE-4C13-87F2-11C0894281E6}"/>
    <cellStyle name="Comma 2 21 4 4" xfId="50230" xr:uid="{61CDAB68-1C53-4F62-A875-69E8C95928EB}"/>
    <cellStyle name="Comma 2 21 5" xfId="10812" xr:uid="{F8F3D989-76DE-4ED9-AFF9-CDC32DFDFED5}"/>
    <cellStyle name="Comma 2 21 5 2" xfId="31834" xr:uid="{3BDFBFAE-1BAA-4548-A3BA-E75F2DF980F5}"/>
    <cellStyle name="Comma 2 21 5 3" xfId="52858" xr:uid="{61DB3572-CE80-4AA5-A4F6-07F9C4B9563D}"/>
    <cellStyle name="Comma 2 21 6" xfId="21323" xr:uid="{5D7D4F5B-7437-4992-999E-1FE136138DF2}"/>
    <cellStyle name="Comma 2 21 7" xfId="42348" xr:uid="{72F4D00F-979D-4F54-9AB0-8E80928DBBAF}"/>
    <cellStyle name="Comma 2 22" xfId="2795" xr:uid="{DAE59E72-33E6-4D29-BAAA-5AFEEAF10494}"/>
    <cellStyle name="Comma 2 22 2" xfId="5424" xr:uid="{88578841-91DF-4959-ADCB-FF5BB02DE9C1}"/>
    <cellStyle name="Comma 2 22 2 2" xfId="15958" xr:uid="{111FD221-F882-454D-9805-CF85AA78B3BA}"/>
    <cellStyle name="Comma 2 22 2 2 2" xfId="36980" xr:uid="{34E3205A-8AF8-4B5B-8504-D898334ECC2D}"/>
    <cellStyle name="Comma 2 22 2 2 3" xfId="58004" xr:uid="{7807A031-658E-4370-9A78-AF70E79B0098}"/>
    <cellStyle name="Comma 2 22 2 3" xfId="26470" xr:uid="{50B2D81C-FE81-424A-A9D2-5F5C00BD1D0D}"/>
    <cellStyle name="Comma 2 22 2 4" xfId="47494" xr:uid="{F1322FE9-A4A3-452C-8ACB-8C19D660FCED}"/>
    <cellStyle name="Comma 2 22 3" xfId="23842" xr:uid="{3A54E15F-A239-4327-BC26-8925BCD65F5A}"/>
    <cellStyle name="Comma 2 22 4" xfId="63375" xr:uid="{BB306541-856B-4191-AE84-C274C98A3CF2}"/>
    <cellStyle name="Comma 2 23" xfId="2797" xr:uid="{DE614AE6-C238-4075-A40D-E697778F3E80}"/>
    <cellStyle name="Comma 2 23 2" xfId="13331" xr:uid="{46202ABF-C9D5-4DE2-A131-ED77166F672A}"/>
    <cellStyle name="Comma 2 23 2 2" xfId="34353" xr:uid="{A0282826-D12C-410C-A1F7-89472E5E80CE}"/>
    <cellStyle name="Comma 2 23 2 3" xfId="55377" xr:uid="{7A20E51C-443A-4D5C-BD0E-AF9C00AE79E9}"/>
    <cellStyle name="Comma 2 23 3" xfId="23843" xr:uid="{36BE1AC3-6862-44E0-AFD3-46ED01142667}"/>
    <cellStyle name="Comma 2 23 4" xfId="44867" xr:uid="{60E9ED02-D879-4F50-BF46-180D8573FC01}"/>
    <cellStyle name="Comma 2 24" xfId="5425" xr:uid="{730A00BC-C60C-4544-9F09-218C542E9AC9}"/>
    <cellStyle name="Comma 2 24 2" xfId="15959" xr:uid="{BC905470-C28B-4905-9ABB-312A98897E79}"/>
    <cellStyle name="Comma 2 24 2 2" xfId="36981" xr:uid="{4D472990-9EF7-41CB-A3FF-F0CD41A20D88}"/>
    <cellStyle name="Comma 2 24 2 3" xfId="58005" xr:uid="{3A136907-1B52-4DDF-9EB9-4BB3943D3F7A}"/>
    <cellStyle name="Comma 2 24 3" xfId="26471" xr:uid="{5B9D580A-6ED7-4195-98F6-CBEB66B2A880}"/>
    <cellStyle name="Comma 2 24 4" xfId="47495" xr:uid="{ED24C079-C127-4033-A0AD-CFBBF9ACB8F7}"/>
    <cellStyle name="Comma 2 25" xfId="8052" xr:uid="{C5E17A5B-1F03-4F3C-9B73-956C4A7873E3}"/>
    <cellStyle name="Comma 2 25 2" xfId="18586" xr:uid="{02B061A3-67F0-4E5D-8C7A-9C38A86E5D96}"/>
    <cellStyle name="Comma 2 25 2 2" xfId="39608" xr:uid="{F6CB2B0D-0D27-49D8-9A60-759C83859456}"/>
    <cellStyle name="Comma 2 25 2 3" xfId="60632" xr:uid="{BC0A3419-D85C-4A60-B760-9B705837624E}"/>
    <cellStyle name="Comma 2 25 3" xfId="29098" xr:uid="{83D87FF8-59C9-4C2C-8D0C-B7BB02B10B25}"/>
    <cellStyle name="Comma 2 25 4" xfId="50122" xr:uid="{7694554F-2BD1-46A7-8834-D0EC5C4AB563}"/>
    <cellStyle name="Comma 2 26" xfId="10693" xr:uid="{40D181FC-E76B-43C9-BAD5-B005FC6662D3}"/>
    <cellStyle name="Comma 2 26 2" xfId="31727" xr:uid="{CF52BC37-AF0D-4F30-AE11-EE84A03AFD31}"/>
    <cellStyle name="Comma 2 26 3" xfId="52751" xr:uid="{F890B10F-BBF4-4DBE-80FC-29F10F774FAC}"/>
    <cellStyle name="Comma 2 27" xfId="57" xr:uid="{5C244925-A48D-4884-8AAC-D409C682A595}"/>
    <cellStyle name="Comma 2 27 2" xfId="21215" xr:uid="{50B3D2EE-3C51-4C9C-8E9D-ECAB95BE6661}"/>
    <cellStyle name="Comma 2 28" xfId="52" xr:uid="{9EDE3F16-D369-4385-8AEF-795E50E7A588}"/>
    <cellStyle name="Comma 2 28 2" xfId="21214" xr:uid="{8AC66742-ABAD-4C0E-A825-6672A39D2BA0}"/>
    <cellStyle name="Comma 2 28 3" xfId="42236" xr:uid="{0837A9EC-FA7A-43D3-B2FB-B375BEA7B483}"/>
    <cellStyle name="Comma 2 29" xfId="21213" xr:uid="{CD807DE6-D2AF-4811-A87E-34F8DC37EF1E}"/>
    <cellStyle name="Comma 2 3" xfId="94" xr:uid="{343C9504-A592-4D0D-B334-1817B0C4440B}"/>
    <cellStyle name="Comma 2 3 10" xfId="482" xr:uid="{B50EB03E-2604-4B8D-943C-C07EBF00AF1D}"/>
    <cellStyle name="Comma 2 3 10 2" xfId="483" xr:uid="{03B1C5DD-6099-4C6F-8279-7FA360D7F80E}"/>
    <cellStyle name="Comma 2 3 10 2 2" xfId="3161" xr:uid="{7BD7A0EA-0E93-4097-A4CE-9DE7A5F1630D}"/>
    <cellStyle name="Comma 2 3 10 2 2 2" xfId="13695" xr:uid="{38D16E77-2B48-4BA9-8695-848821A9E672}"/>
    <cellStyle name="Comma 2 3 10 2 2 2 2" xfId="34717" xr:uid="{906A5BBD-C65E-4476-BD64-6370A94D17D2}"/>
    <cellStyle name="Comma 2 3 10 2 2 2 3" xfId="55741" xr:uid="{AE2D5085-77EC-4711-B4DC-7EC59EE63986}"/>
    <cellStyle name="Comma 2 3 10 2 2 3" xfId="24207" xr:uid="{CE9BDA18-A613-4F6A-95D0-C540F3D4335C}"/>
    <cellStyle name="Comma 2 3 10 2 2 4" xfId="45231" xr:uid="{F0B3EF0E-9E5B-4422-B80F-A78C9C56FE84}"/>
    <cellStyle name="Comma 2 3 10 2 3" xfId="5789" xr:uid="{A251BC97-FDE7-46F2-9AA6-F44863512C84}"/>
    <cellStyle name="Comma 2 3 10 2 3 2" xfId="16323" xr:uid="{A0A3FAEB-9890-45D4-A8E0-DE7DCFD4BBD8}"/>
    <cellStyle name="Comma 2 3 10 2 3 2 2" xfId="37345" xr:uid="{FBF319F3-8194-472B-9551-6B286DF2B720}"/>
    <cellStyle name="Comma 2 3 10 2 3 2 3" xfId="58369" xr:uid="{CC1B49D7-9822-4C50-9B18-47F0592B61BB}"/>
    <cellStyle name="Comma 2 3 10 2 3 3" xfId="26835" xr:uid="{30B4E788-5092-43B5-BC9F-B76435829977}"/>
    <cellStyle name="Comma 2 3 10 2 3 4" xfId="47859" xr:uid="{F1B1EC40-0F40-4DDF-894E-FCBD7773AF59}"/>
    <cellStyle name="Comma 2 3 10 2 4" xfId="8416" xr:uid="{48343FD3-7B88-4409-984E-AC24C9203149}"/>
    <cellStyle name="Comma 2 3 10 2 4 2" xfId="18950" xr:uid="{D2A4732A-07C2-4B0A-903A-1756A0E1D36E}"/>
    <cellStyle name="Comma 2 3 10 2 4 2 2" xfId="39972" xr:uid="{63CFB22F-8F65-4759-9AA3-5BBECF3B4E2B}"/>
    <cellStyle name="Comma 2 3 10 2 4 2 3" xfId="60996" xr:uid="{F200EE2F-C13E-41E7-865A-9C39814AD6BB}"/>
    <cellStyle name="Comma 2 3 10 2 4 3" xfId="29462" xr:uid="{06E478C8-1AA5-42F3-9F71-CC4DB69902DE}"/>
    <cellStyle name="Comma 2 3 10 2 4 4" xfId="50486" xr:uid="{D81C4BAD-D7C6-4DD1-9A9B-DD0E69C2D7DD}"/>
    <cellStyle name="Comma 2 3 10 2 5" xfId="11068" xr:uid="{11519EC6-D02B-465D-B8F7-10BB24A709EB}"/>
    <cellStyle name="Comma 2 3 10 2 5 2" xfId="32090" xr:uid="{841DCE2B-5860-4BD8-A493-00C8C60409BA}"/>
    <cellStyle name="Comma 2 3 10 2 5 3" xfId="53114" xr:uid="{031B8F88-F7FE-43A9-AC2D-DDE1C55826ED}"/>
    <cellStyle name="Comma 2 3 10 2 6" xfId="21579" xr:uid="{7735F0EC-B65A-4E43-B828-A7E0425352F4}"/>
    <cellStyle name="Comma 2 3 10 2 7" xfId="42604" xr:uid="{9504ACFC-CB80-4A58-9492-EAB64A58A95A}"/>
    <cellStyle name="Comma 2 3 10 3" xfId="484" xr:uid="{07E17F33-CA81-4874-8BCF-8D9E16345E55}"/>
    <cellStyle name="Comma 2 3 10 3 2" xfId="3162" xr:uid="{BC4FB8D8-CBD6-461F-946E-5BE6B703FD2D}"/>
    <cellStyle name="Comma 2 3 10 3 2 2" xfId="13696" xr:uid="{C1A2AF1B-97A1-4D76-8683-474BABD481B2}"/>
    <cellStyle name="Comma 2 3 10 3 2 2 2" xfId="34718" xr:uid="{74EF877A-9D2E-44D5-BEDE-42FFE0156BDC}"/>
    <cellStyle name="Comma 2 3 10 3 2 2 3" xfId="55742" xr:uid="{EBC78FBD-2F3E-4854-93AE-A0EB4689EEE3}"/>
    <cellStyle name="Comma 2 3 10 3 2 3" xfId="24208" xr:uid="{EEDA7C7E-E099-4773-BE02-1087375E010E}"/>
    <cellStyle name="Comma 2 3 10 3 2 4" xfId="45232" xr:uid="{D4BEC791-C863-4F24-875D-384B8D44E36E}"/>
    <cellStyle name="Comma 2 3 10 3 3" xfId="5790" xr:uid="{4C4C800B-0343-49DD-B527-F9982EA6473F}"/>
    <cellStyle name="Comma 2 3 10 3 3 2" xfId="16324" xr:uid="{51F2B7BA-3C76-44DA-A1EC-321BD66362E6}"/>
    <cellStyle name="Comma 2 3 10 3 3 2 2" xfId="37346" xr:uid="{804919DC-157A-4924-93C4-56EA65D2370B}"/>
    <cellStyle name="Comma 2 3 10 3 3 2 3" xfId="58370" xr:uid="{70A70418-C07B-4D0E-9413-2EA4DA183397}"/>
    <cellStyle name="Comma 2 3 10 3 3 3" xfId="26836" xr:uid="{0F2E5D3B-C8DF-4F45-B663-841D6E135064}"/>
    <cellStyle name="Comma 2 3 10 3 3 4" xfId="47860" xr:uid="{C7EFC7BE-99F3-4A97-8DED-B4EDFC7B16CA}"/>
    <cellStyle name="Comma 2 3 10 3 4" xfId="8417" xr:uid="{4A569487-E922-4027-AB50-0DB48891917E}"/>
    <cellStyle name="Comma 2 3 10 3 4 2" xfId="18951" xr:uid="{6FDE793A-E644-48D0-87E2-F3FB8D5370A1}"/>
    <cellStyle name="Comma 2 3 10 3 4 2 2" xfId="39973" xr:uid="{7DF1CFC1-BE95-4798-92A1-31C182817A7F}"/>
    <cellStyle name="Comma 2 3 10 3 4 2 3" xfId="60997" xr:uid="{DB24A95E-AF6A-49B6-8518-DB327838D774}"/>
    <cellStyle name="Comma 2 3 10 3 4 3" xfId="29463" xr:uid="{762E1164-220C-48C8-927D-1E43B2F4F864}"/>
    <cellStyle name="Comma 2 3 10 3 4 4" xfId="50487" xr:uid="{DF42DA06-DD3C-40EC-9750-02BA441814C6}"/>
    <cellStyle name="Comma 2 3 10 3 5" xfId="11069" xr:uid="{8C9DFD71-9FA4-4999-8255-A2B566742785}"/>
    <cellStyle name="Comma 2 3 10 3 5 2" xfId="32091" xr:uid="{BD076B74-5402-492C-94B0-3A7510A1DEBB}"/>
    <cellStyle name="Comma 2 3 10 3 5 3" xfId="53115" xr:uid="{E9AE2115-A52F-4F30-B6FE-D1643385E87C}"/>
    <cellStyle name="Comma 2 3 10 3 6" xfId="21580" xr:uid="{703EF5B1-7A55-450E-A3BD-E895730AC5E0}"/>
    <cellStyle name="Comma 2 3 10 3 7" xfId="42605" xr:uid="{C6C7510C-4259-4445-9F4D-2578A52AB4C7}"/>
    <cellStyle name="Comma 2 3 10 4" xfId="3160" xr:uid="{06BBD930-EAC7-4867-9E22-41517EAB16F8}"/>
    <cellStyle name="Comma 2 3 10 4 2" xfId="13694" xr:uid="{0E820125-DCB6-4A55-BE60-9E422916CDAB}"/>
    <cellStyle name="Comma 2 3 10 4 2 2" xfId="34716" xr:uid="{485FDD9B-5060-4231-88AA-C377116DC93E}"/>
    <cellStyle name="Comma 2 3 10 4 2 3" xfId="55740" xr:uid="{4BC25A86-1B83-4FD4-B17A-3A61BAB1A991}"/>
    <cellStyle name="Comma 2 3 10 4 3" xfId="24206" xr:uid="{DBECD9EB-96D2-41BF-BD57-4BB5CDBF11D9}"/>
    <cellStyle name="Comma 2 3 10 4 4" xfId="45230" xr:uid="{BD37CACF-9C66-49E1-B191-60131A5DF00F}"/>
    <cellStyle name="Comma 2 3 10 5" xfId="5788" xr:uid="{55552959-E9CD-4FEB-8B1D-D04F7192B676}"/>
    <cellStyle name="Comma 2 3 10 5 2" xfId="16322" xr:uid="{ECD2FF4C-6709-49C5-A28C-CA3E7CE79463}"/>
    <cellStyle name="Comma 2 3 10 5 2 2" xfId="37344" xr:uid="{DBA7F2A7-5F9E-4C03-BC72-54B50AD09B47}"/>
    <cellStyle name="Comma 2 3 10 5 2 3" xfId="58368" xr:uid="{CAF63BDB-E1FF-4E01-93E4-D397AD686A80}"/>
    <cellStyle name="Comma 2 3 10 5 3" xfId="26834" xr:uid="{B622E4BE-95E5-41FD-AEAB-60C3CF602D2D}"/>
    <cellStyle name="Comma 2 3 10 5 4" xfId="47858" xr:uid="{87D3CDDF-AB61-4F24-B0CD-039A67A268A5}"/>
    <cellStyle name="Comma 2 3 10 6" xfId="8415" xr:uid="{9B14F6D1-97FE-4AEE-958B-BD4BD0CCC850}"/>
    <cellStyle name="Comma 2 3 10 6 2" xfId="18949" xr:uid="{9C9AB551-7F7E-4AE6-970B-C51695B6A131}"/>
    <cellStyle name="Comma 2 3 10 6 2 2" xfId="39971" xr:uid="{DF805CC5-1B28-45FF-B534-919825165493}"/>
    <cellStyle name="Comma 2 3 10 6 2 3" xfId="60995" xr:uid="{6151EA2E-FF7D-432E-9811-A1DBA3C64740}"/>
    <cellStyle name="Comma 2 3 10 6 3" xfId="29461" xr:uid="{B57D7095-D75B-4328-91C8-484A2D8C61AB}"/>
    <cellStyle name="Comma 2 3 10 6 4" xfId="50485" xr:uid="{BA5E0B8B-2B0D-43B3-8ACE-43A06005B006}"/>
    <cellStyle name="Comma 2 3 10 7" xfId="11067" xr:uid="{A4EBFC50-AB25-4917-AD07-F68019969729}"/>
    <cellStyle name="Comma 2 3 10 7 2" xfId="32089" xr:uid="{6DB90A23-4907-4F19-9EEA-5E943676B59F}"/>
    <cellStyle name="Comma 2 3 10 7 3" xfId="53113" xr:uid="{32C09393-B6E7-43D1-A6EA-33301C085EA1}"/>
    <cellStyle name="Comma 2 3 10 8" xfId="21578" xr:uid="{EBBD8EDB-A128-4A9A-9B84-2899257FC033}"/>
    <cellStyle name="Comma 2 3 10 9" xfId="42603" xr:uid="{3D47A15F-602F-46D9-9B46-85E13471E6A5}"/>
    <cellStyle name="Comma 2 3 11" xfId="485" xr:uid="{78AF3D5C-54D0-47B8-AD3D-26739111BB38}"/>
    <cellStyle name="Comma 2 3 11 2" xfId="486" xr:uid="{413D38AD-401B-4D74-9F05-DA1F6E9C22E1}"/>
    <cellStyle name="Comma 2 3 11 2 2" xfId="3164" xr:uid="{676005A8-1E41-4C25-9C5F-24D32962EBF2}"/>
    <cellStyle name="Comma 2 3 11 2 2 2" xfId="13698" xr:uid="{3433A499-7C4C-4FA5-AB29-7E0F529A466E}"/>
    <cellStyle name="Comma 2 3 11 2 2 2 2" xfId="34720" xr:uid="{43E2B954-34CA-4993-AD2F-1D0C87A95C7A}"/>
    <cellStyle name="Comma 2 3 11 2 2 2 3" xfId="55744" xr:uid="{7C657CE7-05DE-4A58-9A8F-7FEFA13F612D}"/>
    <cellStyle name="Comma 2 3 11 2 2 3" xfId="24210" xr:uid="{6BEF4EDF-DC1A-47B4-9CA4-646E2D264407}"/>
    <cellStyle name="Comma 2 3 11 2 2 4" xfId="45234" xr:uid="{41EBFF79-F8E7-4B53-A14C-0C9EADD2C8E5}"/>
    <cellStyle name="Comma 2 3 11 2 3" xfId="5792" xr:uid="{746DF371-ABE4-482E-9B0D-872BD241CA2E}"/>
    <cellStyle name="Comma 2 3 11 2 3 2" xfId="16326" xr:uid="{8FFC8EC2-B51F-4AAD-B313-EF8AC7644724}"/>
    <cellStyle name="Comma 2 3 11 2 3 2 2" xfId="37348" xr:uid="{7B4C1053-2723-4D6E-BFF3-424C2A421F3F}"/>
    <cellStyle name="Comma 2 3 11 2 3 2 3" xfId="58372" xr:uid="{0113FDDA-3BAC-4896-A44F-7FF313B93C9D}"/>
    <cellStyle name="Comma 2 3 11 2 3 3" xfId="26838" xr:uid="{40EAFB99-6140-4FD0-91FC-722947F0A4FC}"/>
    <cellStyle name="Comma 2 3 11 2 3 4" xfId="47862" xr:uid="{3B9FFE6E-2375-4749-A708-4AB4FE79E5E7}"/>
    <cellStyle name="Comma 2 3 11 2 4" xfId="8419" xr:uid="{8B91C96F-4B22-410B-9112-4B63BF108CB9}"/>
    <cellStyle name="Comma 2 3 11 2 4 2" xfId="18953" xr:uid="{BDE65E11-B813-4140-B015-0A8D656740B2}"/>
    <cellStyle name="Comma 2 3 11 2 4 2 2" xfId="39975" xr:uid="{5D73E340-F2F5-4D2B-94B2-F151DC665262}"/>
    <cellStyle name="Comma 2 3 11 2 4 2 3" xfId="60999" xr:uid="{BE94AA4F-5E48-460C-A8AF-4C20C72DBBFF}"/>
    <cellStyle name="Comma 2 3 11 2 4 3" xfId="29465" xr:uid="{18046194-1CF7-44DD-A55A-92AC2B73FF8F}"/>
    <cellStyle name="Comma 2 3 11 2 4 4" xfId="50489" xr:uid="{D8FCFAAA-B3B9-4809-89E5-1078BFF028AE}"/>
    <cellStyle name="Comma 2 3 11 2 5" xfId="11071" xr:uid="{B23B000E-57E0-48A4-B972-C139CEE823A5}"/>
    <cellStyle name="Comma 2 3 11 2 5 2" xfId="32093" xr:uid="{44320254-8967-414A-A201-CC7C423D9A06}"/>
    <cellStyle name="Comma 2 3 11 2 5 3" xfId="53117" xr:uid="{DECFC5A8-19C0-4EE6-A11E-264B7F398A73}"/>
    <cellStyle name="Comma 2 3 11 2 6" xfId="21582" xr:uid="{D89B67A2-20CD-4B5C-A8D3-89B05342513F}"/>
    <cellStyle name="Comma 2 3 11 2 7" xfId="42607" xr:uid="{C9C07F89-31A2-4F82-B763-2E0035E7E999}"/>
    <cellStyle name="Comma 2 3 11 3" xfId="3163" xr:uid="{E4EFCDCC-F354-4471-B4EA-DB30CD8FE8ED}"/>
    <cellStyle name="Comma 2 3 11 3 2" xfId="13697" xr:uid="{BA036B5B-8249-47A9-A79C-595416CCF77E}"/>
    <cellStyle name="Comma 2 3 11 3 2 2" xfId="34719" xr:uid="{242FDBCF-ABC1-4B3B-BE4F-4C2748C6A7BB}"/>
    <cellStyle name="Comma 2 3 11 3 2 3" xfId="55743" xr:uid="{E0C2F504-716C-4CBC-B43E-5F4F6E58E996}"/>
    <cellStyle name="Comma 2 3 11 3 3" xfId="24209" xr:uid="{6ADDC7D2-DC68-4D50-B583-4953B2AF8549}"/>
    <cellStyle name="Comma 2 3 11 3 4" xfId="45233" xr:uid="{81BFEBFD-5E04-4E8B-8926-539A9A4C627B}"/>
    <cellStyle name="Comma 2 3 11 4" xfId="5791" xr:uid="{6DF66A59-8E9A-41BF-88E0-99B95AF40E47}"/>
    <cellStyle name="Comma 2 3 11 4 2" xfId="16325" xr:uid="{F3D3BDEA-A6A3-41AD-B84A-8A413222854D}"/>
    <cellStyle name="Comma 2 3 11 4 2 2" xfId="37347" xr:uid="{FAC7999B-8E19-4F1E-98A6-AE2D59F5455B}"/>
    <cellStyle name="Comma 2 3 11 4 2 3" xfId="58371" xr:uid="{6635CC4C-E3B9-4239-8779-4C8B9419B10D}"/>
    <cellStyle name="Comma 2 3 11 4 3" xfId="26837" xr:uid="{1C240F62-8549-4BBA-A926-FFE42E256158}"/>
    <cellStyle name="Comma 2 3 11 4 4" xfId="47861" xr:uid="{77DF9311-A424-4817-93CF-EA5C0640D116}"/>
    <cellStyle name="Comma 2 3 11 5" xfId="8418" xr:uid="{C8754075-975B-4DB1-A32D-51B331F49C9E}"/>
    <cellStyle name="Comma 2 3 11 5 2" xfId="18952" xr:uid="{47B2EC6F-2663-455A-AD17-1DFD60184898}"/>
    <cellStyle name="Comma 2 3 11 5 2 2" xfId="39974" xr:uid="{B882383C-F8FD-467C-935C-AD1D32D1C29D}"/>
    <cellStyle name="Comma 2 3 11 5 2 3" xfId="60998" xr:uid="{16DDA866-E6FF-4D86-AD15-65FE1A2E1F92}"/>
    <cellStyle name="Comma 2 3 11 5 3" xfId="29464" xr:uid="{C54C86FD-6254-4660-9F4F-782C28530B8E}"/>
    <cellStyle name="Comma 2 3 11 5 4" xfId="50488" xr:uid="{011D3B1B-4548-4652-8F64-94C8E40E819A}"/>
    <cellStyle name="Comma 2 3 11 6" xfId="11070" xr:uid="{6DF724DD-1DFF-406F-BB75-42D799FAE23A}"/>
    <cellStyle name="Comma 2 3 11 6 2" xfId="32092" xr:uid="{EB9A6027-2CB6-44DB-9520-F8390BE0646F}"/>
    <cellStyle name="Comma 2 3 11 6 3" xfId="53116" xr:uid="{6AB04B27-E364-454B-97C3-8771DF3DB4A2}"/>
    <cellStyle name="Comma 2 3 11 7" xfId="21581" xr:uid="{82B1DDC9-DB77-400D-B320-3D6E6F9A31BB}"/>
    <cellStyle name="Comma 2 3 11 8" xfId="42606" xr:uid="{11E00757-95CC-4575-9C37-16A0381E2575}"/>
    <cellStyle name="Comma 2 3 12" xfId="487" xr:uid="{9404DB0F-B118-41B2-8815-91E0FB123760}"/>
    <cellStyle name="Comma 2 3 12 2" xfId="3165" xr:uid="{2C240124-B1B5-485F-B12F-8CEC5A21802D}"/>
    <cellStyle name="Comma 2 3 12 2 2" xfId="13699" xr:uid="{833684D2-675A-49FE-B3A1-BE7E5C7F518C}"/>
    <cellStyle name="Comma 2 3 12 2 2 2" xfId="34721" xr:uid="{A73169F2-5565-4427-B41C-3BA1B58FF1B7}"/>
    <cellStyle name="Comma 2 3 12 2 2 3" xfId="55745" xr:uid="{BC022902-AB55-4E4D-A54B-92561C088EE4}"/>
    <cellStyle name="Comma 2 3 12 2 3" xfId="24211" xr:uid="{525D0635-2AB2-4BEB-962E-C4A52CF9DCD6}"/>
    <cellStyle name="Comma 2 3 12 2 4" xfId="45235" xr:uid="{BE956B63-317E-44B3-B618-8D805453FB37}"/>
    <cellStyle name="Comma 2 3 12 3" xfId="5793" xr:uid="{03AA5EC8-3DF8-4627-AA00-E02F270DB3CF}"/>
    <cellStyle name="Comma 2 3 12 3 2" xfId="16327" xr:uid="{7036B67F-5EDA-44FD-AB87-156266B9105E}"/>
    <cellStyle name="Comma 2 3 12 3 2 2" xfId="37349" xr:uid="{A79E032C-9709-485F-A1DE-C088BA631BAC}"/>
    <cellStyle name="Comma 2 3 12 3 2 3" xfId="58373" xr:uid="{B33736E9-6449-4317-8C31-B359DC612EE6}"/>
    <cellStyle name="Comma 2 3 12 3 3" xfId="26839" xr:uid="{104F8639-417E-4218-8DA4-09FAC4F486DF}"/>
    <cellStyle name="Comma 2 3 12 3 4" xfId="47863" xr:uid="{E83AECD8-E8A7-4D27-9B6D-7D4C2AC1E200}"/>
    <cellStyle name="Comma 2 3 12 4" xfId="8420" xr:uid="{C36DD95E-7340-4D0D-B69D-B33B2038281E}"/>
    <cellStyle name="Comma 2 3 12 4 2" xfId="18954" xr:uid="{2CAEE91A-8D80-4D67-92CA-1BB9DB35EF62}"/>
    <cellStyle name="Comma 2 3 12 4 2 2" xfId="39976" xr:uid="{9E680D6A-B57A-4870-AB80-C2C3D4982E66}"/>
    <cellStyle name="Comma 2 3 12 4 2 3" xfId="61000" xr:uid="{6CDA19A4-6AD2-491A-9CE6-32824334FF0E}"/>
    <cellStyle name="Comma 2 3 12 4 3" xfId="29466" xr:uid="{B4B802D7-ED7E-4A6B-B08C-38224E02EF69}"/>
    <cellStyle name="Comma 2 3 12 4 4" xfId="50490" xr:uid="{8BD9668C-4A0B-4E59-817D-0079A19AE52F}"/>
    <cellStyle name="Comma 2 3 12 5" xfId="11072" xr:uid="{25C438FE-9204-4A03-A1EC-C5236FF3AE50}"/>
    <cellStyle name="Comma 2 3 12 5 2" xfId="32094" xr:uid="{9E836FCB-298B-4A12-9985-521C416A8856}"/>
    <cellStyle name="Comma 2 3 12 5 3" xfId="53118" xr:uid="{27DF05A5-94C0-4C20-9A29-F182AB1692D1}"/>
    <cellStyle name="Comma 2 3 12 6" xfId="21583" xr:uid="{CDDB3761-B605-47D7-9CC1-3B3CD79DF391}"/>
    <cellStyle name="Comma 2 3 12 7" xfId="42608" xr:uid="{58A9C849-D914-4EBA-86E9-96EB1479BB2F}"/>
    <cellStyle name="Comma 2 3 13" xfId="488" xr:uid="{C19450E7-8C3B-4469-AA3A-A3456E81EAB5}"/>
    <cellStyle name="Comma 2 3 13 2" xfId="3166" xr:uid="{555F4C58-EDC9-4EC0-98AE-DE039236F50B}"/>
    <cellStyle name="Comma 2 3 13 2 2" xfId="13700" xr:uid="{17916503-3914-4E32-A110-AE9F8D7A6FE7}"/>
    <cellStyle name="Comma 2 3 13 2 2 2" xfId="34722" xr:uid="{7B9E1B3C-C68A-4BE2-BA1E-586788E522CC}"/>
    <cellStyle name="Comma 2 3 13 2 2 3" xfId="55746" xr:uid="{EA520F23-B564-45EF-9DC5-22CA6018732F}"/>
    <cellStyle name="Comma 2 3 13 2 3" xfId="24212" xr:uid="{6B189A39-F51C-432C-B409-58BDC5DA1C96}"/>
    <cellStyle name="Comma 2 3 13 2 4" xfId="45236" xr:uid="{8B7448BC-8D7F-4F96-B38C-4C4BE24E5520}"/>
    <cellStyle name="Comma 2 3 13 3" xfId="5794" xr:uid="{B3433FC5-FBAB-4A58-A1BF-BC4CD9021670}"/>
    <cellStyle name="Comma 2 3 13 3 2" xfId="16328" xr:uid="{76077533-022F-4562-8EE0-9FAF998E0DAD}"/>
    <cellStyle name="Comma 2 3 13 3 2 2" xfId="37350" xr:uid="{AB955EB3-A0AA-49D8-B2FF-6C96E7D72C48}"/>
    <cellStyle name="Comma 2 3 13 3 2 3" xfId="58374" xr:uid="{01ECEA34-DE16-43B0-85CA-B2E8C9AC611A}"/>
    <cellStyle name="Comma 2 3 13 3 3" xfId="26840" xr:uid="{2C16D42A-DDEA-46EA-AF82-BD75381A40FE}"/>
    <cellStyle name="Comma 2 3 13 3 4" xfId="47864" xr:uid="{4C078E08-77A3-42FE-BDDD-CB72A15D4BDA}"/>
    <cellStyle name="Comma 2 3 13 4" xfId="8421" xr:uid="{E98410EC-4CAC-4801-917E-DE1DA48B5F4D}"/>
    <cellStyle name="Comma 2 3 13 4 2" xfId="18955" xr:uid="{1574036B-DCD6-41A5-8EC0-1BBF034A85C9}"/>
    <cellStyle name="Comma 2 3 13 4 2 2" xfId="39977" xr:uid="{A19936BE-C71B-45C5-8FBF-970B64573DAC}"/>
    <cellStyle name="Comma 2 3 13 4 2 3" xfId="61001" xr:uid="{77CA5A0C-4C17-4541-8C76-5399E0FAF3F2}"/>
    <cellStyle name="Comma 2 3 13 4 3" xfId="29467" xr:uid="{6270D7F1-D258-43CD-AE34-BB3F2673D3CB}"/>
    <cellStyle name="Comma 2 3 13 4 4" xfId="50491" xr:uid="{42DEAB57-E890-41FE-966E-F97041D63122}"/>
    <cellStyle name="Comma 2 3 13 5" xfId="11073" xr:uid="{037F06A3-C236-40BC-8F24-4B6928740983}"/>
    <cellStyle name="Comma 2 3 13 5 2" xfId="32095" xr:uid="{F1E8C5CC-164B-4777-BAF9-C7FA49951FE9}"/>
    <cellStyle name="Comma 2 3 13 5 3" xfId="53119" xr:uid="{5B8D3591-D2DE-4974-804F-24728F2333DF}"/>
    <cellStyle name="Comma 2 3 13 6" xfId="21584" xr:uid="{685BA76B-96B7-4915-8600-3F19F0EC7D1F}"/>
    <cellStyle name="Comma 2 3 13 7" xfId="42609" xr:uid="{BC80B724-5431-4BF9-B81E-66F06265BEA0}"/>
    <cellStyle name="Comma 2 3 14" xfId="2627" xr:uid="{1ECD641B-3329-4EFC-8A45-EF6EE2A1CF0F}"/>
    <cellStyle name="Comma 2 3 14 2" xfId="5266" xr:uid="{84C4F71F-FF09-41AF-A86B-62265E22E333}"/>
    <cellStyle name="Comma 2 3 14 2 2" xfId="15800" xr:uid="{AC3B7B2E-C1CD-42D1-A133-0996D62EE992}"/>
    <cellStyle name="Comma 2 3 14 2 2 2" xfId="36822" xr:uid="{A5777C22-23CE-4BD6-89FB-E94A51F56A27}"/>
    <cellStyle name="Comma 2 3 14 2 2 3" xfId="57846" xr:uid="{3DE502B6-8F0B-4A03-A854-C98290F72AC5}"/>
    <cellStyle name="Comma 2 3 14 2 3" xfId="26312" xr:uid="{20FE58DB-6B36-4A90-AB0E-BCB0466BAD99}"/>
    <cellStyle name="Comma 2 3 14 2 4" xfId="47336" xr:uid="{FFB69AD1-18DC-43C6-8B15-401CE6C86AF9}"/>
    <cellStyle name="Comma 2 3 14 3" xfId="7894" xr:uid="{2A9F7690-1626-474D-8B8E-B425FA3420C7}"/>
    <cellStyle name="Comma 2 3 14 3 2" xfId="18428" xr:uid="{39704F42-A825-414C-A717-67CA718A95CD}"/>
    <cellStyle name="Comma 2 3 14 3 2 2" xfId="39450" xr:uid="{8B02957A-DCE8-4A67-B193-68E1C728FC3B}"/>
    <cellStyle name="Comma 2 3 14 3 2 3" xfId="60474" xr:uid="{FB7F896F-5767-49C4-A5E5-04C978280713}"/>
    <cellStyle name="Comma 2 3 14 3 3" xfId="28940" xr:uid="{04BC007B-78CD-411A-973F-BD3B9CDC9B79}"/>
    <cellStyle name="Comma 2 3 14 3 4" xfId="49964" xr:uid="{B464E6D1-05BE-4294-A793-F9B6AF7CC96D}"/>
    <cellStyle name="Comma 2 3 14 4" xfId="10521" xr:uid="{705D5206-3EC4-4BC0-8DEE-E696217E7FF3}"/>
    <cellStyle name="Comma 2 3 14 4 2" xfId="21055" xr:uid="{7B2DD962-B8E0-4F33-B57C-DF9CBFAEF7A7}"/>
    <cellStyle name="Comma 2 3 14 4 2 2" xfId="42077" xr:uid="{CC7850E1-5EE0-476D-9E81-C9A5A60CE7AD}"/>
    <cellStyle name="Comma 2 3 14 4 2 3" xfId="63101" xr:uid="{F1F07905-1ADF-4243-AC92-4CE611BBAF71}"/>
    <cellStyle name="Comma 2 3 14 4 3" xfId="31567" xr:uid="{6223C4BB-833D-4C39-B149-8A3F9C516471}"/>
    <cellStyle name="Comma 2 3 14 4 4" xfId="52591" xr:uid="{ED340966-ACDA-46E7-B935-8182E956D853}"/>
    <cellStyle name="Comma 2 3 14 5" xfId="13173" xr:uid="{108237DB-3902-41F0-9464-981BEFB29BC5}"/>
    <cellStyle name="Comma 2 3 14 5 2" xfId="34195" xr:uid="{77E950DE-A071-4A19-83CF-CAB393F652F3}"/>
    <cellStyle name="Comma 2 3 14 5 3" xfId="55219" xr:uid="{F5BEDF32-6D76-4B58-8968-90E7F92913FE}"/>
    <cellStyle name="Comma 2 3 14 6" xfId="23684" xr:uid="{6912D393-4D20-42EE-93DA-9B719F215458}"/>
    <cellStyle name="Comma 2 3 14 7" xfId="44709" xr:uid="{1900A3C8-074A-4C9D-9CE5-FF0445365FD4}"/>
    <cellStyle name="Comma 2 3 15" xfId="2688" xr:uid="{51780133-7961-4EB3-B40E-1C53E0AE900A}"/>
    <cellStyle name="Comma 2 3 15 2" xfId="5320" xr:uid="{86EB496D-1E2D-4E3F-986F-F2B2937A2CE5}"/>
    <cellStyle name="Comma 2 3 15 2 2" xfId="15854" xr:uid="{C814BFF4-A749-421F-862D-991157A3982F}"/>
    <cellStyle name="Comma 2 3 15 2 2 2" xfId="36876" xr:uid="{35E0F7C1-6C6A-4C04-8DF1-126323FD5425}"/>
    <cellStyle name="Comma 2 3 15 2 2 3" xfId="57900" xr:uid="{19BC4C33-CBAB-43A2-89F7-C4451E0461A5}"/>
    <cellStyle name="Comma 2 3 15 2 3" xfId="26366" xr:uid="{33EC28B0-7A56-4F87-9B80-AF63B3459E17}"/>
    <cellStyle name="Comma 2 3 15 2 4" xfId="47390" xr:uid="{35B16238-7839-4A70-BE48-C827469C305B}"/>
    <cellStyle name="Comma 2 3 15 3" xfId="7948" xr:uid="{4A7DC846-4D5A-460C-A8F9-8FED6CDFB1E4}"/>
    <cellStyle name="Comma 2 3 15 3 2" xfId="18482" xr:uid="{9A031C9C-6251-4F80-9E42-4759AB39BD5C}"/>
    <cellStyle name="Comma 2 3 15 3 2 2" xfId="39504" xr:uid="{42AF9DE7-D71D-4CFB-BB37-B9E5CF42400E}"/>
    <cellStyle name="Comma 2 3 15 3 2 3" xfId="60528" xr:uid="{9AAD2F19-3D65-4F78-95C0-D835B1F9E222}"/>
    <cellStyle name="Comma 2 3 15 3 3" xfId="28994" xr:uid="{C2163764-1AF9-471E-95B3-F35520E57E68}"/>
    <cellStyle name="Comma 2 3 15 3 4" xfId="50018" xr:uid="{0FE320CE-4206-45A9-B500-DEC25A4340E7}"/>
    <cellStyle name="Comma 2 3 15 4" xfId="10575" xr:uid="{A4E90C89-1395-49ED-A14F-DC21317865FE}"/>
    <cellStyle name="Comma 2 3 15 4 2" xfId="21109" xr:uid="{71BD9A2B-EE02-44B6-B8E8-1CE1D7A4BCC7}"/>
    <cellStyle name="Comma 2 3 15 4 2 2" xfId="42131" xr:uid="{90434613-BF42-47BC-A0AC-2A369953DF8C}"/>
    <cellStyle name="Comma 2 3 15 4 2 3" xfId="63155" xr:uid="{140C5C39-0FEC-4195-99F3-9C6229ADFDED}"/>
    <cellStyle name="Comma 2 3 15 4 3" xfId="31621" xr:uid="{643CEC36-D411-4437-853C-C328363FFD76}"/>
    <cellStyle name="Comma 2 3 15 4 4" xfId="52645" xr:uid="{46180575-85EA-4CB0-AB55-E01778613178}"/>
    <cellStyle name="Comma 2 3 15 5" xfId="13227" xr:uid="{D6B70B31-C3D4-4976-8796-CC48E0E8D53A}"/>
    <cellStyle name="Comma 2 3 15 5 2" xfId="34249" xr:uid="{0A9A733A-E83B-4DF1-9FA5-AC462CE1BF5B}"/>
    <cellStyle name="Comma 2 3 15 5 3" xfId="55273" xr:uid="{E71EE9EF-CC8B-4515-8D58-B90C6FF2776D}"/>
    <cellStyle name="Comma 2 3 15 6" xfId="23738" xr:uid="{42CE0E95-C2D3-4282-8279-735C365C517F}"/>
    <cellStyle name="Comma 2 3 15 7" xfId="44763" xr:uid="{BF36C065-1107-4ED5-9989-273B13FA48F3}"/>
    <cellStyle name="Comma 2 3 16" xfId="481" xr:uid="{2EAA1524-FD16-4514-8803-D612579A6AC6}"/>
    <cellStyle name="Comma 2 3 16 2" xfId="3159" xr:uid="{79CA9174-A2AD-4380-AF6E-5DB923CAEF88}"/>
    <cellStyle name="Comma 2 3 16 2 2" xfId="13693" xr:uid="{C80B6C3F-98B1-4875-8438-92632F641056}"/>
    <cellStyle name="Comma 2 3 16 2 2 2" xfId="34715" xr:uid="{1023D5D3-C833-4B51-B37D-7D3D616DA5B9}"/>
    <cellStyle name="Comma 2 3 16 2 2 3" xfId="55739" xr:uid="{CEFFDEBB-B5C9-4954-95C5-AFEE734BC8C8}"/>
    <cellStyle name="Comma 2 3 16 2 3" xfId="24205" xr:uid="{34A054A5-904E-455C-A37D-069E0E2CA365}"/>
    <cellStyle name="Comma 2 3 16 2 4" xfId="45229" xr:uid="{84DAAEDD-6BAD-43C3-A523-C8CDDABF4885}"/>
    <cellStyle name="Comma 2 3 16 3" xfId="5787" xr:uid="{6F1B5384-7722-4353-ABE7-5000B8213635}"/>
    <cellStyle name="Comma 2 3 16 3 2" xfId="16321" xr:uid="{06DBE9DC-8DBD-4A70-B951-DBF67B42EAB3}"/>
    <cellStyle name="Comma 2 3 16 3 2 2" xfId="37343" xr:uid="{F39CE4E3-490F-4521-AEE7-9313E9FA0F9C}"/>
    <cellStyle name="Comma 2 3 16 3 2 3" xfId="58367" xr:uid="{721AC963-E909-4DAD-8642-F443EEC77561}"/>
    <cellStyle name="Comma 2 3 16 3 3" xfId="26833" xr:uid="{D5FA9F1B-0790-4B5F-9474-54D9B73A9840}"/>
    <cellStyle name="Comma 2 3 16 3 4" xfId="47857" xr:uid="{E9EF9899-8624-4AAB-A467-DE985F1B40EF}"/>
    <cellStyle name="Comma 2 3 16 4" xfId="8414" xr:uid="{B25013D1-D2FA-4851-9A6E-004EAF7CBEC4}"/>
    <cellStyle name="Comma 2 3 16 4 2" xfId="18948" xr:uid="{ADA7CF17-8687-4908-BF7F-CC2F5285E437}"/>
    <cellStyle name="Comma 2 3 16 4 2 2" xfId="39970" xr:uid="{BE628C2D-7328-429B-95B1-9DC35E6AD40A}"/>
    <cellStyle name="Comma 2 3 16 4 2 3" xfId="60994" xr:uid="{2EE72D31-028F-4EAC-AD2C-555461FA745D}"/>
    <cellStyle name="Comma 2 3 16 4 3" xfId="29460" xr:uid="{25A69AAB-AD8A-4A91-BB85-786B18AFEBA2}"/>
    <cellStyle name="Comma 2 3 16 4 4" xfId="50484" xr:uid="{DFBB1B0F-08D1-4D71-A7FD-39E1A8CB5462}"/>
    <cellStyle name="Comma 2 3 16 5" xfId="11066" xr:uid="{7F5BC6A1-6695-4A11-B4F8-6ADCB271D81F}"/>
    <cellStyle name="Comma 2 3 16 5 2" xfId="32088" xr:uid="{361CB1D9-0C43-461C-8CAA-910062940598}"/>
    <cellStyle name="Comma 2 3 16 5 3" xfId="53112" xr:uid="{555E4757-4D4F-4B5D-B2AE-654EF2B4B35F}"/>
    <cellStyle name="Comma 2 3 16 6" xfId="21577" xr:uid="{965AA685-9B70-4C33-98E9-BB23156E7CE2}"/>
    <cellStyle name="Comma 2 3 16 7" xfId="42602" xr:uid="{D27BE3F3-7917-41F5-9089-7524DC7534E7}"/>
    <cellStyle name="Comma 2 3 17" xfId="2802" xr:uid="{8243DB40-ABAE-43C2-85DF-C7337620F71F}"/>
    <cellStyle name="Comma 2 3 17 2" xfId="13336" xr:uid="{2BFFA11A-EA53-4364-B97F-BE6CE2ADFA03}"/>
    <cellStyle name="Comma 2 3 17 2 2" xfId="34358" xr:uid="{7C02506A-F798-4FBB-A09C-56088CB4BFAC}"/>
    <cellStyle name="Comma 2 3 17 2 3" xfId="55382" xr:uid="{9AF449D3-A022-45F0-8002-94837AE61BF9}"/>
    <cellStyle name="Comma 2 3 17 3" xfId="23848" xr:uid="{5EF92C56-DFF3-488D-8DCA-348F9AA5E011}"/>
    <cellStyle name="Comma 2 3 17 4" xfId="44872" xr:uid="{1FB58AA5-9FA2-4831-B911-62FB474D0924}"/>
    <cellStyle name="Comma 2 3 18" xfId="5430" xr:uid="{FE0B9C18-47F1-4091-9FCC-ACB61D6BBC87}"/>
    <cellStyle name="Comma 2 3 18 2" xfId="15964" xr:uid="{1445795B-0189-4E19-9904-56F6DBE481F0}"/>
    <cellStyle name="Comma 2 3 18 2 2" xfId="36986" xr:uid="{BB442C74-FBC0-4A24-A798-B116B98979BD}"/>
    <cellStyle name="Comma 2 3 18 2 3" xfId="58010" xr:uid="{E29BB4FE-5FE1-46AC-87E2-86267DD0091A}"/>
    <cellStyle name="Comma 2 3 18 3" xfId="26476" xr:uid="{DFEC8A4F-9024-4531-8FEA-E7F4840FCC27}"/>
    <cellStyle name="Comma 2 3 18 4" xfId="47500" xr:uid="{667E62DF-DFB0-4E4C-91A2-7A34D4175016}"/>
    <cellStyle name="Comma 2 3 19" xfId="8057" xr:uid="{1D998110-3FB4-4B1E-82F6-74D18111B1AB}"/>
    <cellStyle name="Comma 2 3 19 2" xfId="18591" xr:uid="{6AA15AF1-F604-49CE-BFD1-03FD181CB70E}"/>
    <cellStyle name="Comma 2 3 19 2 2" xfId="39613" xr:uid="{231EF8E5-6C57-4924-BEFA-5AA6577F83E9}"/>
    <cellStyle name="Comma 2 3 19 2 3" xfId="60637" xr:uid="{3530CEB7-BE02-4993-BE72-EDF173DD367E}"/>
    <cellStyle name="Comma 2 3 19 3" xfId="29103" xr:uid="{084E62D7-6A59-4CFF-AEA9-8EDBC6CCC859}"/>
    <cellStyle name="Comma 2 3 19 4" xfId="50127" xr:uid="{0CF5DE79-2D3D-4617-950C-3E64BD148B88}"/>
    <cellStyle name="Comma 2 3 2" xfId="117" xr:uid="{99CA3024-7FA4-49A1-9B3C-874C885D3959}"/>
    <cellStyle name="Comma 2 3 2 10" xfId="490" xr:uid="{14A342C2-D24B-43E8-BA7F-97EBBEF93A1E}"/>
    <cellStyle name="Comma 2 3 2 10 2" xfId="3168" xr:uid="{5B4975E6-3556-4C35-B10C-DAFF58D82D4D}"/>
    <cellStyle name="Comma 2 3 2 10 2 2" xfId="13702" xr:uid="{49AEDAB8-74D1-426C-910A-8314784B7B34}"/>
    <cellStyle name="Comma 2 3 2 10 2 2 2" xfId="34724" xr:uid="{B63ED434-D651-422F-82BB-1B895D41D944}"/>
    <cellStyle name="Comma 2 3 2 10 2 2 3" xfId="55748" xr:uid="{E24C5FD0-42EC-470F-8B0C-B783E6B96B78}"/>
    <cellStyle name="Comma 2 3 2 10 2 3" xfId="24214" xr:uid="{D73DE65C-2364-4AE1-A69E-C035A8D44F59}"/>
    <cellStyle name="Comma 2 3 2 10 2 4" xfId="45238" xr:uid="{67E1AD99-BF38-4EA4-9975-E0FF64C58BB0}"/>
    <cellStyle name="Comma 2 3 2 10 3" xfId="5796" xr:uid="{8C0436DE-6D64-4801-B35A-247310927F04}"/>
    <cellStyle name="Comma 2 3 2 10 3 2" xfId="16330" xr:uid="{40A05511-72D0-496F-A10C-B83B757C2431}"/>
    <cellStyle name="Comma 2 3 2 10 3 2 2" xfId="37352" xr:uid="{682F139C-A60C-488B-98AA-D9A29F788A6D}"/>
    <cellStyle name="Comma 2 3 2 10 3 2 3" xfId="58376" xr:uid="{09984CFE-7437-44FC-8A86-8386175C877C}"/>
    <cellStyle name="Comma 2 3 2 10 3 3" xfId="26842" xr:uid="{A92E6BBC-E0A0-4816-9DAF-076606BBBB60}"/>
    <cellStyle name="Comma 2 3 2 10 3 4" xfId="47866" xr:uid="{8A037871-B397-47E8-A937-D31860CAC98D}"/>
    <cellStyle name="Comma 2 3 2 10 4" xfId="8423" xr:uid="{6FC7BDF3-85D5-4B06-91D4-AEED0E56365D}"/>
    <cellStyle name="Comma 2 3 2 10 4 2" xfId="18957" xr:uid="{A1AEC1E5-FF79-4F7D-AE4D-60CABB69FDEA}"/>
    <cellStyle name="Comma 2 3 2 10 4 2 2" xfId="39979" xr:uid="{2DDC754E-5A58-4E94-9EA3-DE8AF0768A54}"/>
    <cellStyle name="Comma 2 3 2 10 4 2 3" xfId="61003" xr:uid="{526D3F98-370E-45C8-843D-D85101C32094}"/>
    <cellStyle name="Comma 2 3 2 10 4 3" xfId="29469" xr:uid="{D0040067-D318-4378-9C41-6E2A1F6B6ED6}"/>
    <cellStyle name="Comma 2 3 2 10 4 4" xfId="50493" xr:uid="{0C30C064-1324-433D-AA4E-C6E3B9B698AC}"/>
    <cellStyle name="Comma 2 3 2 10 5" xfId="11075" xr:uid="{B169E030-EAB4-4CAF-9488-9B9A0E73253D}"/>
    <cellStyle name="Comma 2 3 2 10 5 2" xfId="32097" xr:uid="{1734F533-F852-46DB-8559-764D6113A0E7}"/>
    <cellStyle name="Comma 2 3 2 10 5 3" xfId="53121" xr:uid="{499DE91B-0198-464C-8E87-2F17F40D3572}"/>
    <cellStyle name="Comma 2 3 2 10 6" xfId="21586" xr:uid="{6ABC700D-5687-4E8E-BDD2-1051FD5C9CD9}"/>
    <cellStyle name="Comma 2 3 2 10 7" xfId="42611" xr:uid="{F71A764D-3502-4E94-9344-518144A9A5B7}"/>
    <cellStyle name="Comma 2 3 2 11" xfId="2635" xr:uid="{0582EC32-E25C-421A-B03B-E7C8403A4C22}"/>
    <cellStyle name="Comma 2 3 2 11 2" xfId="5273" xr:uid="{15F7F96C-F42D-457C-B381-53082D300BB8}"/>
    <cellStyle name="Comma 2 3 2 11 2 2" xfId="15807" xr:uid="{1A170F23-DA50-4B95-86CC-3D3DC3810997}"/>
    <cellStyle name="Comma 2 3 2 11 2 2 2" xfId="36829" xr:uid="{C40634C9-1EDF-4E71-9CE9-F3386F80B98D}"/>
    <cellStyle name="Comma 2 3 2 11 2 2 3" xfId="57853" xr:uid="{BF570DD0-A6AD-4375-B431-CA8399495E0B}"/>
    <cellStyle name="Comma 2 3 2 11 2 3" xfId="26319" xr:uid="{59830B2E-9E84-4D74-ABCD-1017B77C9722}"/>
    <cellStyle name="Comma 2 3 2 11 2 4" xfId="47343" xr:uid="{9DB0DB66-74D1-4513-8FC8-452C3CFD3095}"/>
    <cellStyle name="Comma 2 3 2 11 3" xfId="7901" xr:uid="{8615C1B6-4908-429D-8070-E8EAD187BDE6}"/>
    <cellStyle name="Comma 2 3 2 11 3 2" xfId="18435" xr:uid="{6515682F-3D5C-4869-B53F-100918A14492}"/>
    <cellStyle name="Comma 2 3 2 11 3 2 2" xfId="39457" xr:uid="{E113709F-42F9-4C0F-A577-04A7C7CA6A7D}"/>
    <cellStyle name="Comma 2 3 2 11 3 2 3" xfId="60481" xr:uid="{7EB58344-87C0-46F3-8613-5743F310017F}"/>
    <cellStyle name="Comma 2 3 2 11 3 3" xfId="28947" xr:uid="{0A4384FD-EB5D-44ED-8230-E6B1E0CFEC64}"/>
    <cellStyle name="Comma 2 3 2 11 3 4" xfId="49971" xr:uid="{C71E904C-014A-4B3C-AF8C-FC84C318B45E}"/>
    <cellStyle name="Comma 2 3 2 11 4" xfId="10528" xr:uid="{A3553CC7-91E5-4E5E-B89B-D89529E0AEB3}"/>
    <cellStyle name="Comma 2 3 2 11 4 2" xfId="21062" xr:uid="{29DCECD5-673C-4A52-AFFD-2D9441CA6567}"/>
    <cellStyle name="Comma 2 3 2 11 4 2 2" xfId="42084" xr:uid="{15E1906F-EC7E-4AB9-ADC8-1513C32F7264}"/>
    <cellStyle name="Comma 2 3 2 11 4 2 3" xfId="63108" xr:uid="{A580976A-90C0-4A8F-BE68-943BA99E0507}"/>
    <cellStyle name="Comma 2 3 2 11 4 3" xfId="31574" xr:uid="{B9E66802-DCC1-493D-B03C-F8D27B68B209}"/>
    <cellStyle name="Comma 2 3 2 11 4 4" xfId="52598" xr:uid="{2A9C150C-C0C0-4905-BDB9-15ADCE99B9E3}"/>
    <cellStyle name="Comma 2 3 2 11 5" xfId="13180" xr:uid="{10B2B73C-62A6-493B-AC7C-168FD6DC59C8}"/>
    <cellStyle name="Comma 2 3 2 11 5 2" xfId="34202" xr:uid="{7CB6F2DA-DE6F-4877-810C-2FF3E8E44FC3}"/>
    <cellStyle name="Comma 2 3 2 11 5 3" xfId="55226" xr:uid="{21319C85-45EC-4342-9484-49C2E4FE576B}"/>
    <cellStyle name="Comma 2 3 2 11 6" xfId="23691" xr:uid="{BEA46D6E-7724-4486-83BA-12A035B521FB}"/>
    <cellStyle name="Comma 2 3 2 11 7" xfId="44716" xr:uid="{A8AC2E22-4191-46B0-9ED1-DC9342E78E0C}"/>
    <cellStyle name="Comma 2 3 2 12" xfId="2695" xr:uid="{962B95FE-A643-4D43-8CE3-B2DF5EE595C0}"/>
    <cellStyle name="Comma 2 3 2 12 2" xfId="5327" xr:uid="{B5FA09EF-914E-42D6-8D5B-67181C1E67B7}"/>
    <cellStyle name="Comma 2 3 2 12 2 2" xfId="15861" xr:uid="{1F23A142-7C7B-49DF-98EF-492ADEED97B4}"/>
    <cellStyle name="Comma 2 3 2 12 2 2 2" xfId="36883" xr:uid="{88DA590C-EF9D-4D9F-8C81-26A9351A1F01}"/>
    <cellStyle name="Comma 2 3 2 12 2 2 3" xfId="57907" xr:uid="{641D9EDC-34A9-42F6-B524-B887AC9A6690}"/>
    <cellStyle name="Comma 2 3 2 12 2 3" xfId="26373" xr:uid="{96C1C434-3354-4AC4-80B8-3696C960F247}"/>
    <cellStyle name="Comma 2 3 2 12 2 4" xfId="47397" xr:uid="{D0138DA3-1892-4B19-9E8C-9B819248972C}"/>
    <cellStyle name="Comma 2 3 2 12 3" xfId="7955" xr:uid="{F51DDA0E-2EC7-4036-ABE0-5178F4E2FB2F}"/>
    <cellStyle name="Comma 2 3 2 12 3 2" xfId="18489" xr:uid="{1C7CAC37-1098-44B8-B47D-F8F61AA8BF26}"/>
    <cellStyle name="Comma 2 3 2 12 3 2 2" xfId="39511" xr:uid="{7F24E4FF-4F0B-41B9-8D84-A2E73FE950FC}"/>
    <cellStyle name="Comma 2 3 2 12 3 2 3" xfId="60535" xr:uid="{414142CE-AC4D-456A-BBC0-A4718777397C}"/>
    <cellStyle name="Comma 2 3 2 12 3 3" xfId="29001" xr:uid="{2978AF3E-ABA5-4496-B82A-9BDE49F61D1C}"/>
    <cellStyle name="Comma 2 3 2 12 3 4" xfId="50025" xr:uid="{F82BBE55-F90B-40F5-BD72-D36A5FD5C55D}"/>
    <cellStyle name="Comma 2 3 2 12 4" xfId="10582" xr:uid="{78A1C206-A44F-4A67-A787-CB64040F37F0}"/>
    <cellStyle name="Comma 2 3 2 12 4 2" xfId="21116" xr:uid="{D0C3C1F3-3786-46B7-8A77-BF344E39E7A9}"/>
    <cellStyle name="Comma 2 3 2 12 4 2 2" xfId="42138" xr:uid="{1C177A49-129A-490D-A820-7B303615CF85}"/>
    <cellStyle name="Comma 2 3 2 12 4 2 3" xfId="63162" xr:uid="{C8FA5BC5-E506-4E30-8784-4E05C4D8DC54}"/>
    <cellStyle name="Comma 2 3 2 12 4 3" xfId="31628" xr:uid="{DD1EF777-6C57-4065-BF77-66F705B01F51}"/>
    <cellStyle name="Comma 2 3 2 12 4 4" xfId="52652" xr:uid="{74417BA5-34EF-42C1-AF7C-EDB47642175F}"/>
    <cellStyle name="Comma 2 3 2 12 5" xfId="13234" xr:uid="{8F72C000-7DC5-4F72-9591-274F5F71A517}"/>
    <cellStyle name="Comma 2 3 2 12 5 2" xfId="34256" xr:uid="{810A3087-88EC-42EC-AB4A-BEB3EB13FFEF}"/>
    <cellStyle name="Comma 2 3 2 12 5 3" xfId="55280" xr:uid="{649778C2-2E52-4A4F-8EEE-C759645B4756}"/>
    <cellStyle name="Comma 2 3 2 12 6" xfId="23745" xr:uid="{1173F554-C8EA-42B4-9E4E-8926ADEFBAAF}"/>
    <cellStyle name="Comma 2 3 2 12 7" xfId="44770" xr:uid="{6EEAABDA-51A3-4AFF-A708-F7851BE0ECF4}"/>
    <cellStyle name="Comma 2 3 2 13" xfId="489" xr:uid="{FCE31C80-7C1D-4F84-B2CD-AC925A843978}"/>
    <cellStyle name="Comma 2 3 2 13 2" xfId="3167" xr:uid="{21F99B25-267F-4919-BCEC-500C83D43EE4}"/>
    <cellStyle name="Comma 2 3 2 13 2 2" xfId="13701" xr:uid="{EAFDEB72-CE38-423E-B3B5-7FFFDD46E29E}"/>
    <cellStyle name="Comma 2 3 2 13 2 2 2" xfId="34723" xr:uid="{C48AC89A-1B47-46EA-B0F0-83557EDED8D6}"/>
    <cellStyle name="Comma 2 3 2 13 2 2 3" xfId="55747" xr:uid="{DD37793F-AC18-41BD-90A4-F2F3A27EA965}"/>
    <cellStyle name="Comma 2 3 2 13 2 3" xfId="24213" xr:uid="{B3DAC727-BEA8-4A7A-9192-A9770A5FA5AA}"/>
    <cellStyle name="Comma 2 3 2 13 2 4" xfId="45237" xr:uid="{3D503D23-5A62-42B9-B04D-A1157FD3334C}"/>
    <cellStyle name="Comma 2 3 2 13 3" xfId="5795" xr:uid="{E61DEA4B-55E7-4E39-98E3-592779109E22}"/>
    <cellStyle name="Comma 2 3 2 13 3 2" xfId="16329" xr:uid="{24B208D5-0A34-458B-8889-D785FC8659AE}"/>
    <cellStyle name="Comma 2 3 2 13 3 2 2" xfId="37351" xr:uid="{3899A4E0-9115-43C6-81E7-45985429D637}"/>
    <cellStyle name="Comma 2 3 2 13 3 2 3" xfId="58375" xr:uid="{708ADF34-BAF5-46DA-8B3F-55B4062FE594}"/>
    <cellStyle name="Comma 2 3 2 13 3 3" xfId="26841" xr:uid="{39DDEDA0-C2FD-487A-9CD7-451A9E01B999}"/>
    <cellStyle name="Comma 2 3 2 13 3 4" xfId="47865" xr:uid="{E3178624-AFA7-4670-9BD1-411DA3B45E15}"/>
    <cellStyle name="Comma 2 3 2 13 4" xfId="8422" xr:uid="{119D9C2D-E838-476A-A527-19375C192E0C}"/>
    <cellStyle name="Comma 2 3 2 13 4 2" xfId="18956" xr:uid="{77DD63C6-FC4C-4764-AEA7-953B0890858A}"/>
    <cellStyle name="Comma 2 3 2 13 4 2 2" xfId="39978" xr:uid="{6EBC32C8-10FA-44C0-A14C-E3489EA9233D}"/>
    <cellStyle name="Comma 2 3 2 13 4 2 3" xfId="61002" xr:uid="{725227F6-115B-4800-961D-B91EF09EAEED}"/>
    <cellStyle name="Comma 2 3 2 13 4 3" xfId="29468" xr:uid="{DD934093-9F7E-48F1-869D-B43FF648DEA3}"/>
    <cellStyle name="Comma 2 3 2 13 4 4" xfId="50492" xr:uid="{3189FC3B-AA36-415B-A13D-2667444B14D4}"/>
    <cellStyle name="Comma 2 3 2 13 5" xfId="11074" xr:uid="{ADE7BD25-D60A-4E01-9230-9F1019654B57}"/>
    <cellStyle name="Comma 2 3 2 13 5 2" xfId="32096" xr:uid="{5E2BA771-0389-4A4E-998C-0B4510FF8127}"/>
    <cellStyle name="Comma 2 3 2 13 5 3" xfId="53120" xr:uid="{E3A26DE0-A5C9-4291-892D-2D149013A847}"/>
    <cellStyle name="Comma 2 3 2 13 6" xfId="21585" xr:uid="{A0869B33-65BE-406B-AB41-E626D739C4D2}"/>
    <cellStyle name="Comma 2 3 2 13 7" xfId="42610" xr:uid="{18D1BDE4-C0BD-4CA5-8E73-52377D02C501}"/>
    <cellStyle name="Comma 2 3 2 14" xfId="2808" xr:uid="{44D4E718-EE87-46AD-A3A3-E26935DA9422}"/>
    <cellStyle name="Comma 2 3 2 14 2" xfId="13342" xr:uid="{E3CBDEB6-26E3-4E32-8E73-CC1B6998E796}"/>
    <cellStyle name="Comma 2 3 2 14 2 2" xfId="34364" xr:uid="{CB6522F3-FD4C-435B-840E-4057E64CFF6F}"/>
    <cellStyle name="Comma 2 3 2 14 2 3" xfId="55388" xr:uid="{316B677E-09E3-40CC-90DC-99073FA4E9C6}"/>
    <cellStyle name="Comma 2 3 2 14 3" xfId="23854" xr:uid="{37333664-8938-43F0-A7C4-D5AAF4A12A43}"/>
    <cellStyle name="Comma 2 3 2 14 4" xfId="44878" xr:uid="{F69E5271-27E0-4DF3-A883-BE77FB3DD0CA}"/>
    <cellStyle name="Comma 2 3 2 15" xfId="5436" xr:uid="{33935CC9-93C7-4588-B8B4-A37F75404AD4}"/>
    <cellStyle name="Comma 2 3 2 15 2" xfId="15970" xr:uid="{C2798F00-A29D-483E-BF71-366EFE81DB83}"/>
    <cellStyle name="Comma 2 3 2 15 2 2" xfId="36992" xr:uid="{FA3970C5-3424-46CF-A888-899DADD32C8F}"/>
    <cellStyle name="Comma 2 3 2 15 2 3" xfId="58016" xr:uid="{7EF4C20D-299E-480D-8C1C-49B01A15877A}"/>
    <cellStyle name="Comma 2 3 2 15 3" xfId="26482" xr:uid="{795C2FF7-7920-4F02-A498-C3FF6227B08C}"/>
    <cellStyle name="Comma 2 3 2 15 4" xfId="47506" xr:uid="{585247B7-F25B-4974-AE5E-C4BCC00040E3}"/>
    <cellStyle name="Comma 2 3 2 16" xfId="8063" xr:uid="{0E5863B4-2752-4808-B655-4141C6558678}"/>
    <cellStyle name="Comma 2 3 2 16 2" xfId="18597" xr:uid="{CD12DC25-10E9-4496-9010-6BEF3751F7CB}"/>
    <cellStyle name="Comma 2 3 2 16 2 2" xfId="39619" xr:uid="{0F420C71-D9CF-4BEC-A673-C91BC04A66EB}"/>
    <cellStyle name="Comma 2 3 2 16 2 3" xfId="60643" xr:uid="{80125B70-BD22-47D2-AFB9-923D621C97F9}"/>
    <cellStyle name="Comma 2 3 2 16 3" xfId="29109" xr:uid="{D9CC0F39-D29F-4F58-9DC9-09F52CC5D979}"/>
    <cellStyle name="Comma 2 3 2 16 4" xfId="50133" xr:uid="{92A7A98B-9AAB-44B8-8981-78089B0F8925}"/>
    <cellStyle name="Comma 2 3 2 17" xfId="10716" xr:uid="{078078D3-BEB1-4CB7-8E3E-ED6887B0F8EC}"/>
    <cellStyle name="Comma 2 3 2 17 2" xfId="31738" xr:uid="{CC3AC1FC-C17B-401E-B110-D44E41B6947A}"/>
    <cellStyle name="Comma 2 3 2 17 3" xfId="52762" xr:uid="{044D4A82-3AEF-47B1-B29E-D7BFA88802CA}"/>
    <cellStyle name="Comma 2 3 2 18" xfId="21226" xr:uid="{FDB8DA12-2AB8-4751-B157-E9AE56B17886}"/>
    <cellStyle name="Comma 2 3 2 19" xfId="42251" xr:uid="{84106F1E-E999-4DAE-85A8-1FC8281FF2E8}"/>
    <cellStyle name="Comma 2 3 2 2" xfId="130" xr:uid="{2520417D-21A4-4D6B-ADA5-3315F8AAECB3}"/>
    <cellStyle name="Comma 2 3 2 2 10" xfId="2648" xr:uid="{2858D0A0-9626-4831-AC3C-96E708E2563B}"/>
    <cellStyle name="Comma 2 3 2 2 10 2" xfId="5286" xr:uid="{E04E9399-365C-43C2-A545-3567E67F6F09}"/>
    <cellStyle name="Comma 2 3 2 2 10 2 2" xfId="15820" xr:uid="{95F7436B-BF17-4558-AF0D-32AD399E6BAD}"/>
    <cellStyle name="Comma 2 3 2 2 10 2 2 2" xfId="36842" xr:uid="{D654553F-1F22-4B51-AB5E-5A88CB0B90DA}"/>
    <cellStyle name="Comma 2 3 2 2 10 2 2 3" xfId="57866" xr:uid="{50E046D6-F5AB-4288-BD9E-01F64A6110A7}"/>
    <cellStyle name="Comma 2 3 2 2 10 2 3" xfId="26332" xr:uid="{47D3B2B1-9B8C-4279-909F-459EB12E77AE}"/>
    <cellStyle name="Comma 2 3 2 2 10 2 4" xfId="47356" xr:uid="{910AB2D0-4EEF-4537-84BF-4D4BD6456349}"/>
    <cellStyle name="Comma 2 3 2 2 10 3" xfId="7914" xr:uid="{F293E71C-EDDC-42EB-BEBF-E55BD7A0B747}"/>
    <cellStyle name="Comma 2 3 2 2 10 3 2" xfId="18448" xr:uid="{45359073-F237-4336-96FF-FCC841D0399D}"/>
    <cellStyle name="Comma 2 3 2 2 10 3 2 2" xfId="39470" xr:uid="{682B276D-0EBE-4B27-8084-591196302C94}"/>
    <cellStyle name="Comma 2 3 2 2 10 3 2 3" xfId="60494" xr:uid="{00F4E6C2-F70F-4D61-B8D7-D8B1D17770CD}"/>
    <cellStyle name="Comma 2 3 2 2 10 3 3" xfId="28960" xr:uid="{7272379C-17EC-45FA-822B-D63794911D94}"/>
    <cellStyle name="Comma 2 3 2 2 10 3 4" xfId="49984" xr:uid="{BEDBF686-FDAC-42AD-B9E7-2CF3D6D00696}"/>
    <cellStyle name="Comma 2 3 2 2 10 4" xfId="10541" xr:uid="{65B6EE43-2F6B-40DF-9BAD-6E33EC6509FB}"/>
    <cellStyle name="Comma 2 3 2 2 10 4 2" xfId="21075" xr:uid="{08269A30-FAC1-4487-80A6-4403B661D3B0}"/>
    <cellStyle name="Comma 2 3 2 2 10 4 2 2" xfId="42097" xr:uid="{7B8E1E27-47C7-43FD-B7C7-B153B6886C00}"/>
    <cellStyle name="Comma 2 3 2 2 10 4 2 3" xfId="63121" xr:uid="{4605478E-0792-43D6-B27D-CD792495A9D6}"/>
    <cellStyle name="Comma 2 3 2 2 10 4 3" xfId="31587" xr:uid="{177E8645-7E38-4461-A689-3C2398A76EE1}"/>
    <cellStyle name="Comma 2 3 2 2 10 4 4" xfId="52611" xr:uid="{634B32C0-E998-43C6-8B07-5EE1FD25D859}"/>
    <cellStyle name="Comma 2 3 2 2 10 5" xfId="13193" xr:uid="{15C2B566-D7C9-42B5-952E-A196970259EC}"/>
    <cellStyle name="Comma 2 3 2 2 10 5 2" xfId="34215" xr:uid="{1CCEB867-3674-4013-87D7-21B00634549B}"/>
    <cellStyle name="Comma 2 3 2 2 10 5 3" xfId="55239" xr:uid="{E4CEA169-150D-4077-B0FD-3768047E35A3}"/>
    <cellStyle name="Comma 2 3 2 2 10 6" xfId="23704" xr:uid="{50483794-1871-40EE-AB94-873B1EEAF5E8}"/>
    <cellStyle name="Comma 2 3 2 2 10 7" xfId="44729" xr:uid="{A3D5D56B-EB77-4557-BB22-1179F776AD95}"/>
    <cellStyle name="Comma 2 3 2 2 11" xfId="2708" xr:uid="{D4C1E711-5FCA-4814-9965-1A9EF5688705}"/>
    <cellStyle name="Comma 2 3 2 2 11 2" xfId="5340" xr:uid="{946C59F7-FA7E-4E6B-9DFC-533FF8C095CB}"/>
    <cellStyle name="Comma 2 3 2 2 11 2 2" xfId="15874" xr:uid="{BFECFDF2-A4ED-41D1-B0B8-C5410550BDFE}"/>
    <cellStyle name="Comma 2 3 2 2 11 2 2 2" xfId="36896" xr:uid="{4AA57C6D-C6E8-422B-A279-F4E744D1B737}"/>
    <cellStyle name="Comma 2 3 2 2 11 2 2 3" xfId="57920" xr:uid="{A292A53C-9972-4508-8DB7-485F07747793}"/>
    <cellStyle name="Comma 2 3 2 2 11 2 3" xfId="26386" xr:uid="{0744EF71-89C4-4585-87C4-947DEFEF2350}"/>
    <cellStyle name="Comma 2 3 2 2 11 2 4" xfId="47410" xr:uid="{EB381621-AA90-4FFC-AE98-9A48512294E3}"/>
    <cellStyle name="Comma 2 3 2 2 11 3" xfId="7968" xr:uid="{3A328A06-F8C8-4084-8211-4CFCF627E712}"/>
    <cellStyle name="Comma 2 3 2 2 11 3 2" xfId="18502" xr:uid="{830CC716-4004-4D13-B673-67F359452553}"/>
    <cellStyle name="Comma 2 3 2 2 11 3 2 2" xfId="39524" xr:uid="{C6960BD3-9CA9-46BC-84C8-6677DC597CE7}"/>
    <cellStyle name="Comma 2 3 2 2 11 3 2 3" xfId="60548" xr:uid="{187B6624-18BD-4D45-898C-E5E65C722A07}"/>
    <cellStyle name="Comma 2 3 2 2 11 3 3" xfId="29014" xr:uid="{1D697054-0BD3-44BB-A508-AE2F2CECEE99}"/>
    <cellStyle name="Comma 2 3 2 2 11 3 4" xfId="50038" xr:uid="{4E9490BD-69C1-438F-A20E-7ECC1388A77A}"/>
    <cellStyle name="Comma 2 3 2 2 11 4" xfId="10595" xr:uid="{3FDECA23-123E-4134-877A-B3960D0975E2}"/>
    <cellStyle name="Comma 2 3 2 2 11 4 2" xfId="21129" xr:uid="{D47856C9-33E3-44E9-96B4-9331CEE78233}"/>
    <cellStyle name="Comma 2 3 2 2 11 4 2 2" xfId="42151" xr:uid="{1294089A-8435-49B3-8577-DFA711E4D0A3}"/>
    <cellStyle name="Comma 2 3 2 2 11 4 2 3" xfId="63175" xr:uid="{73466F79-DD2A-4F54-BD23-4256BF33ED9B}"/>
    <cellStyle name="Comma 2 3 2 2 11 4 3" xfId="31641" xr:uid="{9F429FF3-49AE-4C10-A7AD-95CE93223A1D}"/>
    <cellStyle name="Comma 2 3 2 2 11 4 4" xfId="52665" xr:uid="{977BAFC2-0110-463C-BC4E-0A0F6BE97534}"/>
    <cellStyle name="Comma 2 3 2 2 11 5" xfId="13247" xr:uid="{6CCF878C-BCAC-4D4C-AC32-DF9AFD3BEE63}"/>
    <cellStyle name="Comma 2 3 2 2 11 5 2" xfId="34269" xr:uid="{2AA739DF-CB37-4E42-8567-EE7D41BEC8C0}"/>
    <cellStyle name="Comma 2 3 2 2 11 5 3" xfId="55293" xr:uid="{8DAC272D-037F-4389-A693-10DCA3CCDEF4}"/>
    <cellStyle name="Comma 2 3 2 2 11 6" xfId="23758" xr:uid="{4AC81136-BB3B-490D-B9F2-A2E1FE308872}"/>
    <cellStyle name="Comma 2 3 2 2 11 7" xfId="44783" xr:uid="{FD019424-21BC-4C72-92CC-4229D870B633}"/>
    <cellStyle name="Comma 2 3 2 2 12" xfId="491" xr:uid="{6B9B5E28-0CD1-4EA7-A94A-98BC719E49ED}"/>
    <cellStyle name="Comma 2 3 2 2 12 2" xfId="3169" xr:uid="{7155C251-5669-48B7-8A12-A4F42653102D}"/>
    <cellStyle name="Comma 2 3 2 2 12 2 2" xfId="13703" xr:uid="{1C019382-3D4A-40F5-BD10-3B8C90C91F78}"/>
    <cellStyle name="Comma 2 3 2 2 12 2 2 2" xfId="34725" xr:uid="{A97563AE-E364-44CC-BF19-95E2CFA3E058}"/>
    <cellStyle name="Comma 2 3 2 2 12 2 2 3" xfId="55749" xr:uid="{0D1D332E-3AEF-4580-8700-DD33150F72AF}"/>
    <cellStyle name="Comma 2 3 2 2 12 2 3" xfId="24215" xr:uid="{6F117EE4-82E9-4D94-A594-54E0C3544AEC}"/>
    <cellStyle name="Comma 2 3 2 2 12 2 4" xfId="45239" xr:uid="{61AC8A3E-826A-42A4-8A18-27A8FDE43C4E}"/>
    <cellStyle name="Comma 2 3 2 2 12 3" xfId="5797" xr:uid="{CD490A37-B64F-46C4-A928-107CB2CF7D42}"/>
    <cellStyle name="Comma 2 3 2 2 12 3 2" xfId="16331" xr:uid="{759F050D-540E-4561-AFE4-6836885C54C8}"/>
    <cellStyle name="Comma 2 3 2 2 12 3 2 2" xfId="37353" xr:uid="{771AC777-97BA-4B13-A7F2-D6ECC8F5B364}"/>
    <cellStyle name="Comma 2 3 2 2 12 3 2 3" xfId="58377" xr:uid="{827DF9EC-D063-4CB3-A460-A823EB08B303}"/>
    <cellStyle name="Comma 2 3 2 2 12 3 3" xfId="26843" xr:uid="{4C404ADD-80F6-4D6F-8855-7554982F9E52}"/>
    <cellStyle name="Comma 2 3 2 2 12 3 4" xfId="47867" xr:uid="{1E9F3898-AADA-4CE7-8D28-02977D605759}"/>
    <cellStyle name="Comma 2 3 2 2 12 4" xfId="8424" xr:uid="{F525126F-E12C-472B-B1C2-F3BDA8DD75AA}"/>
    <cellStyle name="Comma 2 3 2 2 12 4 2" xfId="18958" xr:uid="{367490B7-CE96-402B-8499-2C42D131EF13}"/>
    <cellStyle name="Comma 2 3 2 2 12 4 2 2" xfId="39980" xr:uid="{5CD3F0DF-EC09-4223-91FF-0DB57933CAB8}"/>
    <cellStyle name="Comma 2 3 2 2 12 4 2 3" xfId="61004" xr:uid="{2C010CCD-68AA-4DAC-AA16-D7591C586934}"/>
    <cellStyle name="Comma 2 3 2 2 12 4 3" xfId="29470" xr:uid="{9E7B8E96-C996-44DB-B5C4-43241CDC7340}"/>
    <cellStyle name="Comma 2 3 2 2 12 4 4" xfId="50494" xr:uid="{EEB1BFFA-B252-44F4-9CC1-A6A69E02CCED}"/>
    <cellStyle name="Comma 2 3 2 2 12 5" xfId="11076" xr:uid="{73BEA182-E509-4F09-820C-C0FA53AE6A39}"/>
    <cellStyle name="Comma 2 3 2 2 12 5 2" xfId="32098" xr:uid="{5B013E63-3D5A-4961-8024-0995D5385FE5}"/>
    <cellStyle name="Comma 2 3 2 2 12 5 3" xfId="53122" xr:uid="{D2EFA6EE-6025-4CB8-AE56-97485AE7F430}"/>
    <cellStyle name="Comma 2 3 2 2 12 6" xfId="21587" xr:uid="{E7D1E020-F231-41B4-A51F-4298235A07FE}"/>
    <cellStyle name="Comma 2 3 2 2 12 7" xfId="42612" xr:uid="{DDA5C886-F74C-4246-B778-53A4609CD014}"/>
    <cellStyle name="Comma 2 3 2 2 13" xfId="2821" xr:uid="{E5E563AB-4F56-4741-ACB1-E7873A70B2F4}"/>
    <cellStyle name="Comma 2 3 2 2 13 2" xfId="13355" xr:uid="{19BDEC6B-D3EC-4731-B720-E0F183B52DC6}"/>
    <cellStyle name="Comma 2 3 2 2 13 2 2" xfId="34377" xr:uid="{F14F7688-3735-4AB8-BF21-CE336ACE27D0}"/>
    <cellStyle name="Comma 2 3 2 2 13 2 3" xfId="55401" xr:uid="{EC4B3DC9-B012-4BA3-8F7D-54D24723B02E}"/>
    <cellStyle name="Comma 2 3 2 2 13 3" xfId="23867" xr:uid="{4D8B11A9-3B5D-4B77-A4BD-D44B26DC3CE9}"/>
    <cellStyle name="Comma 2 3 2 2 13 4" xfId="44891" xr:uid="{50CE75F7-2EFF-4C48-BB73-C374F6F68F13}"/>
    <cellStyle name="Comma 2 3 2 2 14" xfId="5449" xr:uid="{B6BCEDC4-B651-4DD1-A503-E82C238E7C27}"/>
    <cellStyle name="Comma 2 3 2 2 14 2" xfId="15983" xr:uid="{53C43BF6-FA3D-4F5A-9C89-1894427C8C70}"/>
    <cellStyle name="Comma 2 3 2 2 14 2 2" xfId="37005" xr:uid="{C98E9E37-E2C2-44E3-98D0-DC387FCA3D85}"/>
    <cellStyle name="Comma 2 3 2 2 14 2 3" xfId="58029" xr:uid="{11992920-7393-4C1D-84CF-94E7F9A712AB}"/>
    <cellStyle name="Comma 2 3 2 2 14 3" xfId="26495" xr:uid="{BFE63BD2-9D2B-4BF2-B54E-02C55BD6A5FC}"/>
    <cellStyle name="Comma 2 3 2 2 14 4" xfId="47519" xr:uid="{27E96580-D3FA-45AA-88E1-F319A88AD702}"/>
    <cellStyle name="Comma 2 3 2 2 15" xfId="8076" xr:uid="{A33546A0-9F42-43BF-A1AD-2E87D5CBEE78}"/>
    <cellStyle name="Comma 2 3 2 2 15 2" xfId="18610" xr:uid="{A3F767C6-2862-4796-A7FC-FFF8F4980EC9}"/>
    <cellStyle name="Comma 2 3 2 2 15 2 2" xfId="39632" xr:uid="{28CCE29F-771E-40CD-98E0-6EB942542E32}"/>
    <cellStyle name="Comma 2 3 2 2 15 2 3" xfId="60656" xr:uid="{7E175D27-306F-4EB8-91BE-3DABD713E5A7}"/>
    <cellStyle name="Comma 2 3 2 2 15 3" xfId="29122" xr:uid="{6AD2DAC2-6B16-4BA8-AC7E-E2A081A4FC1A}"/>
    <cellStyle name="Comma 2 3 2 2 15 4" xfId="50146" xr:uid="{52860A73-57C9-41A7-9790-18AA9128120B}"/>
    <cellStyle name="Comma 2 3 2 2 16" xfId="10729" xr:uid="{E45B3AC6-F911-44DF-92A1-9F74527D2BD1}"/>
    <cellStyle name="Comma 2 3 2 2 16 2" xfId="31751" xr:uid="{90580013-5536-4CBF-B426-405D766245AC}"/>
    <cellStyle name="Comma 2 3 2 2 16 3" xfId="52775" xr:uid="{C40E65FD-C6CE-4EB2-8C64-227A75BABB94}"/>
    <cellStyle name="Comma 2 3 2 2 17" xfId="21239" xr:uid="{5D442429-3F34-48F5-A171-D35CDA679022}"/>
    <cellStyle name="Comma 2 3 2 2 18" xfId="42264" xr:uid="{83403F07-A91F-48C9-8C8F-18977BB1FE90}"/>
    <cellStyle name="Comma 2 3 2 2 2" xfId="159" xr:uid="{B8DCD584-D753-4263-83D6-CCBC45A36378}"/>
    <cellStyle name="Comma 2 3 2 2 2 10" xfId="8103" xr:uid="{1829A3A7-6D01-4687-80FB-712508A0224D}"/>
    <cellStyle name="Comma 2 3 2 2 2 10 2" xfId="18637" xr:uid="{47E18647-ECC9-4F13-B5CF-4D1D6F966213}"/>
    <cellStyle name="Comma 2 3 2 2 2 10 2 2" xfId="39659" xr:uid="{D1B992F5-9286-4E4E-BBFD-2882FEA473B0}"/>
    <cellStyle name="Comma 2 3 2 2 2 10 2 3" xfId="60683" xr:uid="{8985FEA8-E5B0-4EE5-87C6-AB8D28BD7576}"/>
    <cellStyle name="Comma 2 3 2 2 2 10 3" xfId="29149" xr:uid="{C0E3017D-B7B5-40D1-9CE3-E742FDDA44D3}"/>
    <cellStyle name="Comma 2 3 2 2 2 10 4" xfId="50173" xr:uid="{4A356A21-B0FD-4801-BA54-0B629100BF67}"/>
    <cellStyle name="Comma 2 3 2 2 2 11" xfId="10755" xr:uid="{E2EAAEAC-8BBF-4BF0-A3BC-6016CB47EDB3}"/>
    <cellStyle name="Comma 2 3 2 2 2 11 2" xfId="31777" xr:uid="{B7FB678A-4481-4800-AA86-5FA94FA14B4E}"/>
    <cellStyle name="Comma 2 3 2 2 2 11 3" xfId="52801" xr:uid="{81FF8B73-8682-4BA5-8520-574F5342AFCB}"/>
    <cellStyle name="Comma 2 3 2 2 2 12" xfId="21266" xr:uid="{EB88EF2A-0341-47BD-B68C-9E951CC0621D}"/>
    <cellStyle name="Comma 2 3 2 2 2 13" xfId="42291" xr:uid="{EB3FC33E-40D7-454C-B5A8-0218A812B655}"/>
    <cellStyle name="Comma 2 3 2 2 2 2" xfId="213" xr:uid="{05E8DDAD-6B52-4307-9166-181817214088}"/>
    <cellStyle name="Comma 2 3 2 2 2 2 10" xfId="42345" xr:uid="{990EE520-0BD9-4D3C-847D-B92D6C3BD45D}"/>
    <cellStyle name="Comma 2 3 2 2 2 2 2" xfId="494" xr:uid="{53BFEE94-A4B7-4F14-961B-A1E980BA23B2}"/>
    <cellStyle name="Comma 2 3 2 2 2 2 2 2" xfId="3172" xr:uid="{07D1939D-5C38-430A-9A20-3C59376349A3}"/>
    <cellStyle name="Comma 2 3 2 2 2 2 2 2 2" xfId="13706" xr:uid="{38724589-F870-4AF0-85A9-EDD705A93353}"/>
    <cellStyle name="Comma 2 3 2 2 2 2 2 2 2 2" xfId="34728" xr:uid="{E590921B-4FAF-4386-905F-320E3E4CD1BB}"/>
    <cellStyle name="Comma 2 3 2 2 2 2 2 2 2 3" xfId="55752" xr:uid="{4BC791EA-E27A-445B-879A-9D66C51183C4}"/>
    <cellStyle name="Comma 2 3 2 2 2 2 2 2 3" xfId="24218" xr:uid="{B4813121-B869-4D33-92BC-85EB85B970AC}"/>
    <cellStyle name="Comma 2 3 2 2 2 2 2 2 4" xfId="45242" xr:uid="{823B35EE-EC1B-46A0-9A73-9E5F1A11AA42}"/>
    <cellStyle name="Comma 2 3 2 2 2 2 2 3" xfId="5800" xr:uid="{53E985F0-2F57-435E-BD50-993355C7BE05}"/>
    <cellStyle name="Comma 2 3 2 2 2 2 2 3 2" xfId="16334" xr:uid="{B148B537-3A9E-4DA5-AD19-A2B84B18444E}"/>
    <cellStyle name="Comma 2 3 2 2 2 2 2 3 2 2" xfId="37356" xr:uid="{204D5277-E832-472D-A515-6ACFFAB733A0}"/>
    <cellStyle name="Comma 2 3 2 2 2 2 2 3 2 3" xfId="58380" xr:uid="{14124DAB-C80E-4E4F-9B01-22F66E212043}"/>
    <cellStyle name="Comma 2 3 2 2 2 2 2 3 3" xfId="26846" xr:uid="{969FB7D6-B1E6-4B54-B18C-F0441AE5D8E2}"/>
    <cellStyle name="Comma 2 3 2 2 2 2 2 3 4" xfId="47870" xr:uid="{7625FF51-F60D-43EE-94C1-9E0919913B8C}"/>
    <cellStyle name="Comma 2 3 2 2 2 2 2 4" xfId="8427" xr:uid="{056752C9-9A26-4C4D-BE6E-DEF3B4BEC609}"/>
    <cellStyle name="Comma 2 3 2 2 2 2 2 4 2" xfId="18961" xr:uid="{54346ED4-56E5-432C-9B33-B23E75769537}"/>
    <cellStyle name="Comma 2 3 2 2 2 2 2 4 2 2" xfId="39983" xr:uid="{000E9224-90CA-4520-A345-440C9B803339}"/>
    <cellStyle name="Comma 2 3 2 2 2 2 2 4 2 3" xfId="61007" xr:uid="{923D5B63-0953-47DB-8D02-C4AD2E53B098}"/>
    <cellStyle name="Comma 2 3 2 2 2 2 2 4 3" xfId="29473" xr:uid="{327CBB06-CF72-4914-9B77-D56AE8E87FE5}"/>
    <cellStyle name="Comma 2 3 2 2 2 2 2 4 4" xfId="50497" xr:uid="{157DD95B-C150-43C2-A5A6-93FE58953A6A}"/>
    <cellStyle name="Comma 2 3 2 2 2 2 2 5" xfId="11079" xr:uid="{9E668DF5-3E5E-4C96-8E7C-90ABDF5706B4}"/>
    <cellStyle name="Comma 2 3 2 2 2 2 2 5 2" xfId="32101" xr:uid="{13B845BC-9643-4795-82A9-4E554585EBBD}"/>
    <cellStyle name="Comma 2 3 2 2 2 2 2 5 3" xfId="53125" xr:uid="{518A22DA-42D1-487A-AB80-930A3617C308}"/>
    <cellStyle name="Comma 2 3 2 2 2 2 2 6" xfId="21590" xr:uid="{84ED9CD5-F428-4681-BE10-4E3DD25E5DF7}"/>
    <cellStyle name="Comma 2 3 2 2 2 2 2 7" xfId="42615" xr:uid="{2688A03E-193D-4E30-9D0A-67F63C6F42AA}"/>
    <cellStyle name="Comma 2 3 2 2 2 2 3" xfId="2789" xr:uid="{F14700E3-8377-427E-B105-5DF173DAF951}"/>
    <cellStyle name="Comma 2 3 2 2 2 2 3 2" xfId="5421" xr:uid="{2FBE937A-D558-4133-B132-7D49DA455820}"/>
    <cellStyle name="Comma 2 3 2 2 2 2 3 2 2" xfId="15955" xr:uid="{F0ACD90C-EE22-4C07-94E3-0EC1CAD68650}"/>
    <cellStyle name="Comma 2 3 2 2 2 2 3 2 2 2" xfId="36977" xr:uid="{A22391CA-AD5B-4744-8895-09BB1CFF658C}"/>
    <cellStyle name="Comma 2 3 2 2 2 2 3 2 2 3" xfId="58001" xr:uid="{0D1652E9-20CB-4894-9F4D-5CB4FC1BCDE0}"/>
    <cellStyle name="Comma 2 3 2 2 2 2 3 2 3" xfId="26467" xr:uid="{F36CDEC0-841F-4A16-84F9-2A2BAD0828E4}"/>
    <cellStyle name="Comma 2 3 2 2 2 2 3 2 4" xfId="47491" xr:uid="{1A0738CF-60D2-4C67-BFCE-C495B9A19DEF}"/>
    <cellStyle name="Comma 2 3 2 2 2 2 3 3" xfId="8049" xr:uid="{C111CAE7-78E1-46F1-ABED-BCE6E5E54616}"/>
    <cellStyle name="Comma 2 3 2 2 2 2 3 3 2" xfId="18583" xr:uid="{346A5D95-B2DC-494B-8AAB-22CE6B51E774}"/>
    <cellStyle name="Comma 2 3 2 2 2 2 3 3 2 2" xfId="39605" xr:uid="{A9484B6E-8C14-463B-8133-96A419C0F657}"/>
    <cellStyle name="Comma 2 3 2 2 2 2 3 3 2 3" xfId="60629" xr:uid="{90DE59A2-AC76-43A3-9876-E390230F02AA}"/>
    <cellStyle name="Comma 2 3 2 2 2 2 3 3 3" xfId="29095" xr:uid="{FDAC5505-015C-4381-A049-0FB2B50EB09C}"/>
    <cellStyle name="Comma 2 3 2 2 2 2 3 3 4" xfId="50119" xr:uid="{84542A7A-931D-40B8-A0EA-CF7EDCCB0813}"/>
    <cellStyle name="Comma 2 3 2 2 2 2 3 4" xfId="10676" xr:uid="{021FA146-79D5-4575-AD58-E2EDE75EC68C}"/>
    <cellStyle name="Comma 2 3 2 2 2 2 3 4 2" xfId="21210" xr:uid="{5F65EA87-AD5A-47BB-9762-9F825E5421BF}"/>
    <cellStyle name="Comma 2 3 2 2 2 2 3 4 2 2" xfId="42232" xr:uid="{D493D4FF-5EA4-41F1-9A4F-A2494FEA33DC}"/>
    <cellStyle name="Comma 2 3 2 2 2 2 3 4 2 3" xfId="63256" xr:uid="{A9F5591F-3874-483B-BAFF-1ECCA61F7A5A}"/>
    <cellStyle name="Comma 2 3 2 2 2 2 3 4 3" xfId="31722" xr:uid="{9830A200-1277-4B2A-9EFD-A1FABE1D7F2B}"/>
    <cellStyle name="Comma 2 3 2 2 2 2 3 4 4" xfId="52746" xr:uid="{6872B977-BF14-4DB9-B8CB-481A988FB42A}"/>
    <cellStyle name="Comma 2 3 2 2 2 2 3 5" xfId="13328" xr:uid="{35829FB8-A632-4FAC-86D2-19A981F81F9E}"/>
    <cellStyle name="Comma 2 3 2 2 2 2 3 5 2" xfId="34350" xr:uid="{5C0F319E-D7AB-42F7-83BD-FEDB3DF6263A}"/>
    <cellStyle name="Comma 2 3 2 2 2 2 3 5 3" xfId="55374" xr:uid="{384C3AA7-9911-42ED-ABA4-13776F791F9D}"/>
    <cellStyle name="Comma 2 3 2 2 2 2 3 6" xfId="23839" xr:uid="{9EA9DB32-4392-4EE3-83A0-B0A11715B78C}"/>
    <cellStyle name="Comma 2 3 2 2 2 2 3 7" xfId="44864" xr:uid="{C65E8DC1-FF49-4F94-AFEC-5C1839672266}"/>
    <cellStyle name="Comma 2 3 2 2 2 2 4" xfId="493" xr:uid="{C749D66C-B5F8-4DA3-ABCD-6BF09EFDCA17}"/>
    <cellStyle name="Comma 2 3 2 2 2 2 4 2" xfId="3171" xr:uid="{C39A8C9F-73BF-49F1-BB1C-96262A557863}"/>
    <cellStyle name="Comma 2 3 2 2 2 2 4 2 2" xfId="13705" xr:uid="{E1131863-B225-4A67-B146-9C37AD163DCF}"/>
    <cellStyle name="Comma 2 3 2 2 2 2 4 2 2 2" xfId="34727" xr:uid="{33B7DB7D-93B5-4343-81F4-ADAEA03609D2}"/>
    <cellStyle name="Comma 2 3 2 2 2 2 4 2 2 3" xfId="55751" xr:uid="{CCA6615B-3A28-4E88-8B5D-39B9DA4FBED2}"/>
    <cellStyle name="Comma 2 3 2 2 2 2 4 2 3" xfId="24217" xr:uid="{B22AF812-5203-4926-AEA5-700799C88B04}"/>
    <cellStyle name="Comma 2 3 2 2 2 2 4 2 4" xfId="45241" xr:uid="{12660264-159A-4B66-AB37-660F368A1CD2}"/>
    <cellStyle name="Comma 2 3 2 2 2 2 4 3" xfId="5799" xr:uid="{68510B2C-93F2-47FB-BDA2-F1A379188D67}"/>
    <cellStyle name="Comma 2 3 2 2 2 2 4 3 2" xfId="16333" xr:uid="{0DF5F1B3-4E5A-4AF4-B776-438F8112EDF3}"/>
    <cellStyle name="Comma 2 3 2 2 2 2 4 3 2 2" xfId="37355" xr:uid="{C261F955-FC8E-4087-A445-766B3FAC1C66}"/>
    <cellStyle name="Comma 2 3 2 2 2 2 4 3 2 3" xfId="58379" xr:uid="{B53AA939-4A5A-4EEE-97DB-BE001DAEE61A}"/>
    <cellStyle name="Comma 2 3 2 2 2 2 4 3 3" xfId="26845" xr:uid="{B17EE734-27F2-4387-B274-E53776C47E76}"/>
    <cellStyle name="Comma 2 3 2 2 2 2 4 3 4" xfId="47869" xr:uid="{FC4FE6AB-12F3-4194-9C08-17A69649B0C7}"/>
    <cellStyle name="Comma 2 3 2 2 2 2 4 4" xfId="8426" xr:uid="{14C8AE8B-127A-452E-99C2-510143D4042E}"/>
    <cellStyle name="Comma 2 3 2 2 2 2 4 4 2" xfId="18960" xr:uid="{511CBE8D-30EF-4E4C-A903-CEE4485CCEF1}"/>
    <cellStyle name="Comma 2 3 2 2 2 2 4 4 2 2" xfId="39982" xr:uid="{38FEB914-FDF0-4E51-9249-BC231E155199}"/>
    <cellStyle name="Comma 2 3 2 2 2 2 4 4 2 3" xfId="61006" xr:uid="{FC507437-88F9-4E67-BAC9-6D6CB1D6DDE5}"/>
    <cellStyle name="Comma 2 3 2 2 2 2 4 4 3" xfId="29472" xr:uid="{F012F3C3-34FB-479C-9AEE-9334F6921AE4}"/>
    <cellStyle name="Comma 2 3 2 2 2 2 4 4 4" xfId="50496" xr:uid="{6DD52DCC-EAF2-47C9-8720-69DE2C10664C}"/>
    <cellStyle name="Comma 2 3 2 2 2 2 4 5" xfId="11078" xr:uid="{930B9C8A-972F-42B7-A988-46DCC3E42D06}"/>
    <cellStyle name="Comma 2 3 2 2 2 2 4 5 2" xfId="32100" xr:uid="{5FE36E4C-10B6-460D-844F-B89DF1627670}"/>
    <cellStyle name="Comma 2 3 2 2 2 2 4 5 3" xfId="53124" xr:uid="{85A8D72C-1F75-4DE4-B6C0-4E02D52982E4}"/>
    <cellStyle name="Comma 2 3 2 2 2 2 4 6" xfId="21589" xr:uid="{5F6FF7E2-6314-4C49-A0F7-961D0AAFECEF}"/>
    <cellStyle name="Comma 2 3 2 2 2 2 4 7" xfId="42614" xr:uid="{154E66E3-8971-46DE-B490-70CE9970E633}"/>
    <cellStyle name="Comma 2 3 2 2 2 2 5" xfId="2902" xr:uid="{F472FE4E-7EF4-4A25-B650-52A40A14876F}"/>
    <cellStyle name="Comma 2 3 2 2 2 2 5 2" xfId="13436" xr:uid="{AD5C0BA8-5814-4078-BB6C-26B5DA01F039}"/>
    <cellStyle name="Comma 2 3 2 2 2 2 5 2 2" xfId="34458" xr:uid="{71A52AB0-99E4-4DAE-A5CC-AED6F2D07B86}"/>
    <cellStyle name="Comma 2 3 2 2 2 2 5 2 3" xfId="55482" xr:uid="{33B7D278-563C-4934-AF01-E70A1EE57649}"/>
    <cellStyle name="Comma 2 3 2 2 2 2 5 3" xfId="23948" xr:uid="{147BF71A-7E31-433C-B6BE-C6012B133CD3}"/>
    <cellStyle name="Comma 2 3 2 2 2 2 5 4" xfId="44972" xr:uid="{32C84D77-F64A-4E05-B635-1A670E888B2B}"/>
    <cellStyle name="Comma 2 3 2 2 2 2 6" xfId="5530" xr:uid="{10B85C90-517E-460C-9CA0-1D3F3EE256A9}"/>
    <cellStyle name="Comma 2 3 2 2 2 2 6 2" xfId="16064" xr:uid="{F52924E6-83D3-4265-92E3-5BDB4F58FB99}"/>
    <cellStyle name="Comma 2 3 2 2 2 2 6 2 2" xfId="37086" xr:uid="{39B317DE-3639-42A3-A917-D1EA4FE8BF87}"/>
    <cellStyle name="Comma 2 3 2 2 2 2 6 2 3" xfId="58110" xr:uid="{00C592A7-9B04-48B9-80CB-D75A9669746F}"/>
    <cellStyle name="Comma 2 3 2 2 2 2 6 3" xfId="26576" xr:uid="{247C8104-9AED-4D7B-9EE6-0CE8464849EF}"/>
    <cellStyle name="Comma 2 3 2 2 2 2 6 4" xfId="47600" xr:uid="{E5B8988E-1A99-478F-9E93-A0C60131C1A1}"/>
    <cellStyle name="Comma 2 3 2 2 2 2 7" xfId="8157" xr:uid="{52DE929E-DEB5-4FAF-B685-4C18DEEFFE8E}"/>
    <cellStyle name="Comma 2 3 2 2 2 2 7 2" xfId="18691" xr:uid="{11423BCC-7C97-4B3D-840A-10C0407CD523}"/>
    <cellStyle name="Comma 2 3 2 2 2 2 7 2 2" xfId="39713" xr:uid="{51B8A2B3-0D45-4D72-BBC1-D323CEFD4AFA}"/>
    <cellStyle name="Comma 2 3 2 2 2 2 7 2 3" xfId="60737" xr:uid="{B6707957-4D9C-4A47-8433-64128189F910}"/>
    <cellStyle name="Comma 2 3 2 2 2 2 7 3" xfId="29203" xr:uid="{272E2946-2465-4FB9-9BDF-6F222E82717D}"/>
    <cellStyle name="Comma 2 3 2 2 2 2 7 4" xfId="50227" xr:uid="{5B1793BB-F7E3-40A7-B419-067AAE0DD1E8}"/>
    <cellStyle name="Comma 2 3 2 2 2 2 8" xfId="10809" xr:uid="{A2DAA623-EEFA-4658-B59F-1C753EA5FAEA}"/>
    <cellStyle name="Comma 2 3 2 2 2 2 8 2" xfId="31831" xr:uid="{B6909A54-039A-4B94-A397-32B698CCE2F4}"/>
    <cellStyle name="Comma 2 3 2 2 2 2 8 3" xfId="52855" xr:uid="{14049DEF-97CE-4E4F-B5F3-AD0471C329D3}"/>
    <cellStyle name="Comma 2 3 2 2 2 2 9" xfId="21320" xr:uid="{9A675B43-9A01-45ED-A7C8-DAB8FAC0D93C}"/>
    <cellStyle name="Comma 2 3 2 2 2 3" xfId="495" xr:uid="{E908EC4D-6E56-4657-9F65-D349FD4DCC26}"/>
    <cellStyle name="Comma 2 3 2 2 2 3 2" xfId="3173" xr:uid="{BB277FE4-2DD0-41E5-88CD-D7B74948358B}"/>
    <cellStyle name="Comma 2 3 2 2 2 3 2 2" xfId="13707" xr:uid="{F2A21F9C-82B6-4B54-9596-B7F647CE8C81}"/>
    <cellStyle name="Comma 2 3 2 2 2 3 2 2 2" xfId="34729" xr:uid="{DE02E1ED-28A1-4626-B2C3-13DBECA17786}"/>
    <cellStyle name="Comma 2 3 2 2 2 3 2 2 3" xfId="55753" xr:uid="{8E010F43-C398-4889-A299-E2151AA8AD71}"/>
    <cellStyle name="Comma 2 3 2 2 2 3 2 3" xfId="24219" xr:uid="{5381C9E7-0B49-43AC-9C3C-7FBA72D4C6D8}"/>
    <cellStyle name="Comma 2 3 2 2 2 3 2 4" xfId="45243" xr:uid="{2C38A6C4-8A76-41F3-9DFA-A98BC529F57E}"/>
    <cellStyle name="Comma 2 3 2 2 2 3 3" xfId="5801" xr:uid="{5525AFC8-1BD0-452A-8EDE-371545D73E4E}"/>
    <cellStyle name="Comma 2 3 2 2 2 3 3 2" xfId="16335" xr:uid="{2D54FB71-7526-4992-BB9A-99FB6A7279C8}"/>
    <cellStyle name="Comma 2 3 2 2 2 3 3 2 2" xfId="37357" xr:uid="{5353CAAE-D64F-4C98-968C-961DB2A5751D}"/>
    <cellStyle name="Comma 2 3 2 2 2 3 3 2 3" xfId="58381" xr:uid="{1FF2D91A-49C5-4684-9792-EC92A43676B9}"/>
    <cellStyle name="Comma 2 3 2 2 2 3 3 3" xfId="26847" xr:uid="{F99440FF-6EF7-44BB-8821-6F67756693A1}"/>
    <cellStyle name="Comma 2 3 2 2 2 3 3 4" xfId="47871" xr:uid="{E5BE7D16-0F2A-4447-9632-37C1B0544EA1}"/>
    <cellStyle name="Comma 2 3 2 2 2 3 4" xfId="8428" xr:uid="{3B229874-1576-4D33-9EB9-A49919C63D70}"/>
    <cellStyle name="Comma 2 3 2 2 2 3 4 2" xfId="18962" xr:uid="{5C092E03-E610-4880-BA9C-43BC6844B93E}"/>
    <cellStyle name="Comma 2 3 2 2 2 3 4 2 2" xfId="39984" xr:uid="{98FF79D9-3EB4-4549-ACC7-0E860128DFA0}"/>
    <cellStyle name="Comma 2 3 2 2 2 3 4 2 3" xfId="61008" xr:uid="{D5FE1396-A863-486A-A261-C82C370CCD10}"/>
    <cellStyle name="Comma 2 3 2 2 2 3 4 3" xfId="29474" xr:uid="{866E755E-12C9-4E4B-83E5-9927FAA664B2}"/>
    <cellStyle name="Comma 2 3 2 2 2 3 4 4" xfId="50498" xr:uid="{6AB13879-7762-4286-A70E-A2405585CF3B}"/>
    <cellStyle name="Comma 2 3 2 2 2 3 5" xfId="11080" xr:uid="{4D421377-181B-4754-A0B9-1250980EA84B}"/>
    <cellStyle name="Comma 2 3 2 2 2 3 5 2" xfId="32102" xr:uid="{BCC9ABEE-FAA4-44F0-80E8-160099F5BD5C}"/>
    <cellStyle name="Comma 2 3 2 2 2 3 5 3" xfId="53126" xr:uid="{5794A6DA-4D76-4843-96B6-C2224D5F1D9E}"/>
    <cellStyle name="Comma 2 3 2 2 2 3 6" xfId="21591" xr:uid="{009A54D1-CD67-4F59-B4F9-5FA271BDC491}"/>
    <cellStyle name="Comma 2 3 2 2 2 3 7" xfId="42616" xr:uid="{6331CE43-203D-4443-8FEF-96E18E6787EE}"/>
    <cellStyle name="Comma 2 3 2 2 2 4" xfId="496" xr:uid="{B65EDC10-A2F0-4AA8-9015-B426CC1ED34E}"/>
    <cellStyle name="Comma 2 3 2 2 2 4 2" xfId="3174" xr:uid="{C1CF9625-7431-4760-9667-BCB428D9A207}"/>
    <cellStyle name="Comma 2 3 2 2 2 4 2 2" xfId="13708" xr:uid="{E88B7736-C555-4DC3-9082-25406CB1B3C4}"/>
    <cellStyle name="Comma 2 3 2 2 2 4 2 2 2" xfId="34730" xr:uid="{FB217B81-AF03-4F59-B2D6-5AF17226EBCC}"/>
    <cellStyle name="Comma 2 3 2 2 2 4 2 2 3" xfId="55754" xr:uid="{EE82041B-4D55-4B95-BECB-1DA6E505F57D}"/>
    <cellStyle name="Comma 2 3 2 2 2 4 2 3" xfId="24220" xr:uid="{E2478688-6DE8-4E5F-A0AD-96DD09386D05}"/>
    <cellStyle name="Comma 2 3 2 2 2 4 2 4" xfId="45244" xr:uid="{C5DECB30-51B3-4D15-97C8-E2A8452A9771}"/>
    <cellStyle name="Comma 2 3 2 2 2 4 3" xfId="5802" xr:uid="{0EEF1E2B-4100-4062-8E14-7E8BE0FE5BF0}"/>
    <cellStyle name="Comma 2 3 2 2 2 4 3 2" xfId="16336" xr:uid="{0F1A34D3-269A-439E-80A7-258C1462457D}"/>
    <cellStyle name="Comma 2 3 2 2 2 4 3 2 2" xfId="37358" xr:uid="{15DAAEE1-0C9F-46D1-8DA0-60CFAF53FD83}"/>
    <cellStyle name="Comma 2 3 2 2 2 4 3 2 3" xfId="58382" xr:uid="{E52F5DB5-BD1D-4463-A445-557C2D28FE68}"/>
    <cellStyle name="Comma 2 3 2 2 2 4 3 3" xfId="26848" xr:uid="{2331D407-CA3F-45D6-AE78-48FC3145B944}"/>
    <cellStyle name="Comma 2 3 2 2 2 4 3 4" xfId="47872" xr:uid="{4AEAF1AF-F8FB-4400-ABE9-C98252436314}"/>
    <cellStyle name="Comma 2 3 2 2 2 4 4" xfId="8429" xr:uid="{27E944A3-0BDC-488A-8F0A-2BA941142005}"/>
    <cellStyle name="Comma 2 3 2 2 2 4 4 2" xfId="18963" xr:uid="{2ED5EA1E-C028-4123-BF08-EE4B22504B82}"/>
    <cellStyle name="Comma 2 3 2 2 2 4 4 2 2" xfId="39985" xr:uid="{B5334DD8-12CE-48CA-B654-16D98E761C61}"/>
    <cellStyle name="Comma 2 3 2 2 2 4 4 2 3" xfId="61009" xr:uid="{CF2E173E-CC7D-47F1-B430-717C0B2FA566}"/>
    <cellStyle name="Comma 2 3 2 2 2 4 4 3" xfId="29475" xr:uid="{C3BC303D-9ACC-4E73-ABE8-44776CEA83A3}"/>
    <cellStyle name="Comma 2 3 2 2 2 4 4 4" xfId="50499" xr:uid="{EFFEBF73-3EC2-4CC3-AC88-0EF032C6CEC4}"/>
    <cellStyle name="Comma 2 3 2 2 2 4 5" xfId="11081" xr:uid="{5556698A-CF9F-4533-90BB-87EE975B89C2}"/>
    <cellStyle name="Comma 2 3 2 2 2 4 5 2" xfId="32103" xr:uid="{000DBD56-8144-4C4E-9379-982C17E0E59B}"/>
    <cellStyle name="Comma 2 3 2 2 2 4 5 3" xfId="53127" xr:uid="{FB1609D6-3C74-4155-8D44-6095B759BC93}"/>
    <cellStyle name="Comma 2 3 2 2 2 4 6" xfId="21592" xr:uid="{1A5D5041-8BE1-4C0D-8476-D07793987528}"/>
    <cellStyle name="Comma 2 3 2 2 2 4 7" xfId="42617" xr:uid="{D9AF7CD9-E621-4345-96A5-8B4B1C40AEA9}"/>
    <cellStyle name="Comma 2 3 2 2 2 5" xfId="2676" xr:uid="{EAF64AB5-DA2D-4D56-B1BF-EBE0D8BAC39C}"/>
    <cellStyle name="Comma 2 3 2 2 2 5 2" xfId="5313" xr:uid="{3EADF941-CDF4-49EC-AB70-056840CE0DE4}"/>
    <cellStyle name="Comma 2 3 2 2 2 5 2 2" xfId="15847" xr:uid="{4F9DBFBD-227A-41C8-92F9-BA2BE6B51E9E}"/>
    <cellStyle name="Comma 2 3 2 2 2 5 2 2 2" xfId="36869" xr:uid="{27DEAE10-2F2E-4DD6-8C3D-697A9EBB27A1}"/>
    <cellStyle name="Comma 2 3 2 2 2 5 2 2 3" xfId="57893" xr:uid="{AD045627-7894-488D-8869-38358E09847A}"/>
    <cellStyle name="Comma 2 3 2 2 2 5 2 3" xfId="26359" xr:uid="{7CC62CED-02B6-4C9F-8405-B0ACCC45BEB4}"/>
    <cellStyle name="Comma 2 3 2 2 2 5 2 4" xfId="47383" xr:uid="{DCA1ED66-F6F9-41C6-90CF-9A05D9E03278}"/>
    <cellStyle name="Comma 2 3 2 2 2 5 3" xfId="7941" xr:uid="{4AD9759E-3657-47E2-8FB7-4D672455E7E2}"/>
    <cellStyle name="Comma 2 3 2 2 2 5 3 2" xfId="18475" xr:uid="{1D609A4E-29C3-476A-A6DB-DF39AAF7ED8C}"/>
    <cellStyle name="Comma 2 3 2 2 2 5 3 2 2" xfId="39497" xr:uid="{1BCB875B-6151-4C09-A8FD-88AAB92BCC9A}"/>
    <cellStyle name="Comma 2 3 2 2 2 5 3 2 3" xfId="60521" xr:uid="{4CD7F4D6-C7C1-4B35-A987-35E5EFA9266C}"/>
    <cellStyle name="Comma 2 3 2 2 2 5 3 3" xfId="28987" xr:uid="{59B8B6F0-E2CF-472B-A3D1-1E70925841D5}"/>
    <cellStyle name="Comma 2 3 2 2 2 5 3 4" xfId="50011" xr:uid="{398395FF-3172-4BF0-8A8F-29652E649DEB}"/>
    <cellStyle name="Comma 2 3 2 2 2 5 4" xfId="10568" xr:uid="{654809EA-349A-4AC6-A5ED-B21EAABDB70B}"/>
    <cellStyle name="Comma 2 3 2 2 2 5 4 2" xfId="21102" xr:uid="{E0229E94-8AD2-429A-AB38-4D461B21D3FA}"/>
    <cellStyle name="Comma 2 3 2 2 2 5 4 2 2" xfId="42124" xr:uid="{4D404A93-83BF-4B57-9792-4F1C313D63B6}"/>
    <cellStyle name="Comma 2 3 2 2 2 5 4 2 3" xfId="63148" xr:uid="{A7CF25E1-59E0-4D7A-99F0-0CB3AF275B2B}"/>
    <cellStyle name="Comma 2 3 2 2 2 5 4 3" xfId="31614" xr:uid="{D2F3B6E6-CE6F-417E-952A-C37F54625A4F}"/>
    <cellStyle name="Comma 2 3 2 2 2 5 4 4" xfId="52638" xr:uid="{9E46FF26-A4ED-4E4D-A75A-389F4F9728A6}"/>
    <cellStyle name="Comma 2 3 2 2 2 5 5" xfId="13220" xr:uid="{0AA0F6FC-DF5D-4478-9EB7-515AB2BCF8C6}"/>
    <cellStyle name="Comma 2 3 2 2 2 5 5 2" xfId="34242" xr:uid="{ECFFCE9F-D71C-4ED7-ADF2-83FD76244206}"/>
    <cellStyle name="Comma 2 3 2 2 2 5 5 3" xfId="55266" xr:uid="{612D0BB3-08B2-4267-967E-5B4DE8D760DB}"/>
    <cellStyle name="Comma 2 3 2 2 2 5 6" xfId="23731" xr:uid="{EEE03E47-1DFB-47BA-AA91-5EACB41D89F5}"/>
    <cellStyle name="Comma 2 3 2 2 2 5 7" xfId="44756" xr:uid="{AD79DAAB-0823-428F-98C9-2F97B58BC8FB}"/>
    <cellStyle name="Comma 2 3 2 2 2 6" xfId="2735" xr:uid="{74DA53B6-282B-4B64-9D0F-B142806EB17F}"/>
    <cellStyle name="Comma 2 3 2 2 2 6 2" xfId="5367" xr:uid="{D48E1732-2530-46CA-93E5-B72CAB23FE4C}"/>
    <cellStyle name="Comma 2 3 2 2 2 6 2 2" xfId="15901" xr:uid="{E815DA7A-3779-4D5A-B57A-E40B644D99B3}"/>
    <cellStyle name="Comma 2 3 2 2 2 6 2 2 2" xfId="36923" xr:uid="{62B001A8-3F75-4424-AF2C-577D6155FE6C}"/>
    <cellStyle name="Comma 2 3 2 2 2 6 2 2 3" xfId="57947" xr:uid="{C12A3621-C8CD-4250-9D73-A590A152A220}"/>
    <cellStyle name="Comma 2 3 2 2 2 6 2 3" xfId="26413" xr:uid="{A67386B0-EC1B-4096-BCCE-D8B48AD49404}"/>
    <cellStyle name="Comma 2 3 2 2 2 6 2 4" xfId="47437" xr:uid="{D59EC790-2C98-41B6-98B1-0A69F84F633B}"/>
    <cellStyle name="Comma 2 3 2 2 2 6 3" xfId="7995" xr:uid="{249BC15B-3B8E-4B00-935D-15290712899C}"/>
    <cellStyle name="Comma 2 3 2 2 2 6 3 2" xfId="18529" xr:uid="{0D5321FD-436B-4507-A159-7E311D33547B}"/>
    <cellStyle name="Comma 2 3 2 2 2 6 3 2 2" xfId="39551" xr:uid="{66CC7731-FF66-4C01-89AE-E23F4C6E44ED}"/>
    <cellStyle name="Comma 2 3 2 2 2 6 3 2 3" xfId="60575" xr:uid="{244F5699-9D6D-4AB3-9D0E-F607175DB547}"/>
    <cellStyle name="Comma 2 3 2 2 2 6 3 3" xfId="29041" xr:uid="{085FC107-1AD0-4F4A-99DC-420A7C679EB3}"/>
    <cellStyle name="Comma 2 3 2 2 2 6 3 4" xfId="50065" xr:uid="{2EEE633F-B475-4B5E-9AFA-83A2A1E2C7A8}"/>
    <cellStyle name="Comma 2 3 2 2 2 6 4" xfId="10622" xr:uid="{E2E9F8F2-60B0-4906-B0BD-29E6FC5CEC18}"/>
    <cellStyle name="Comma 2 3 2 2 2 6 4 2" xfId="21156" xr:uid="{E1811A98-D2B1-4604-A057-65B3E3DA151B}"/>
    <cellStyle name="Comma 2 3 2 2 2 6 4 2 2" xfId="42178" xr:uid="{7F619DB8-3E12-492C-B9FD-429530FD574F}"/>
    <cellStyle name="Comma 2 3 2 2 2 6 4 2 3" xfId="63202" xr:uid="{4D0D968A-1D69-4E06-BE5A-61A74EFD3CEB}"/>
    <cellStyle name="Comma 2 3 2 2 2 6 4 3" xfId="31668" xr:uid="{2CA3CF7D-33E7-492D-B985-D3D2AE052EC6}"/>
    <cellStyle name="Comma 2 3 2 2 2 6 4 4" xfId="52692" xr:uid="{8C713FD7-2708-4D0C-8689-8926991547CC}"/>
    <cellStyle name="Comma 2 3 2 2 2 6 5" xfId="13274" xr:uid="{5949A457-44E4-4590-97BC-CA47ED97C081}"/>
    <cellStyle name="Comma 2 3 2 2 2 6 5 2" xfId="34296" xr:uid="{23960766-CFCE-494A-94CB-E86573230FFE}"/>
    <cellStyle name="Comma 2 3 2 2 2 6 5 3" xfId="55320" xr:uid="{693883C8-8BF5-480C-A222-64C2BD7412A5}"/>
    <cellStyle name="Comma 2 3 2 2 2 6 6" xfId="23785" xr:uid="{BFCD32D4-B617-4F29-AD89-F3AF661FEFF2}"/>
    <cellStyle name="Comma 2 3 2 2 2 6 7" xfId="44810" xr:uid="{A1B747CE-57FF-4C87-821C-EB4F7D8FC246}"/>
    <cellStyle name="Comma 2 3 2 2 2 7" xfId="492" xr:uid="{57B5079D-DF46-4F9C-8C6F-F5AE90B889D9}"/>
    <cellStyle name="Comma 2 3 2 2 2 7 2" xfId="3170" xr:uid="{B7EF74EB-B52D-4485-9EFD-11EFF6EDF39C}"/>
    <cellStyle name="Comma 2 3 2 2 2 7 2 2" xfId="13704" xr:uid="{9B3C625A-5A67-4C55-B7DD-EA7C45386008}"/>
    <cellStyle name="Comma 2 3 2 2 2 7 2 2 2" xfId="34726" xr:uid="{A582C06B-9843-40AD-891B-78B850C38565}"/>
    <cellStyle name="Comma 2 3 2 2 2 7 2 2 3" xfId="55750" xr:uid="{49F7B52B-2FD8-43F0-A56F-A286ADB3711A}"/>
    <cellStyle name="Comma 2 3 2 2 2 7 2 3" xfId="24216" xr:uid="{42A3859A-2555-407C-8F58-D1DC38BE0E24}"/>
    <cellStyle name="Comma 2 3 2 2 2 7 2 4" xfId="45240" xr:uid="{2F4D5008-DC0A-4E44-8733-CBA69C7749BF}"/>
    <cellStyle name="Comma 2 3 2 2 2 7 3" xfId="5798" xr:uid="{3371808B-38F1-486F-A351-90FC516E1FAA}"/>
    <cellStyle name="Comma 2 3 2 2 2 7 3 2" xfId="16332" xr:uid="{4CDE4CF5-9E18-4D50-B5EF-20DA2C8D763C}"/>
    <cellStyle name="Comma 2 3 2 2 2 7 3 2 2" xfId="37354" xr:uid="{88372F73-B392-4F77-9B56-62CBCDC1A7D6}"/>
    <cellStyle name="Comma 2 3 2 2 2 7 3 2 3" xfId="58378" xr:uid="{F1D6A9C9-7689-475A-A442-30B226577ADF}"/>
    <cellStyle name="Comma 2 3 2 2 2 7 3 3" xfId="26844" xr:uid="{FA8F4FBB-2E04-4B69-B7DF-CFFFFCBFDE68}"/>
    <cellStyle name="Comma 2 3 2 2 2 7 3 4" xfId="47868" xr:uid="{F73959AC-3171-4085-A6BD-44F232AAC169}"/>
    <cellStyle name="Comma 2 3 2 2 2 7 4" xfId="8425" xr:uid="{4AA7A994-FB99-4CD6-9932-B168BD2FCFE0}"/>
    <cellStyle name="Comma 2 3 2 2 2 7 4 2" xfId="18959" xr:uid="{EAC1FEAC-0998-4BA4-A088-3C9FEB8FA119}"/>
    <cellStyle name="Comma 2 3 2 2 2 7 4 2 2" xfId="39981" xr:uid="{D618A31F-2740-4CD8-A005-2D0EC4CF941F}"/>
    <cellStyle name="Comma 2 3 2 2 2 7 4 2 3" xfId="61005" xr:uid="{F56AA077-4EB5-4447-AF7C-DA5599E7104D}"/>
    <cellStyle name="Comma 2 3 2 2 2 7 4 3" xfId="29471" xr:uid="{FFB28898-D4DF-46D4-8A16-5BED736DA56E}"/>
    <cellStyle name="Comma 2 3 2 2 2 7 4 4" xfId="50495" xr:uid="{DB06674C-455E-4D2C-8D4C-48DF29E36958}"/>
    <cellStyle name="Comma 2 3 2 2 2 7 5" xfId="11077" xr:uid="{1232AED0-E859-4ECC-BAEC-2F1AADBADA40}"/>
    <cellStyle name="Comma 2 3 2 2 2 7 5 2" xfId="32099" xr:uid="{A23F2DEA-D36F-4229-AC64-0E3850B2828F}"/>
    <cellStyle name="Comma 2 3 2 2 2 7 5 3" xfId="53123" xr:uid="{E87A18FE-8C47-42CC-BAEE-1D2475EB53DC}"/>
    <cellStyle name="Comma 2 3 2 2 2 7 6" xfId="21588" xr:uid="{62665566-D318-4F86-A06B-4813BB135906}"/>
    <cellStyle name="Comma 2 3 2 2 2 7 7" xfId="42613" xr:uid="{8FA9A7A1-8D71-4844-96D0-AD17581CCCEF}"/>
    <cellStyle name="Comma 2 3 2 2 2 8" xfId="2848" xr:uid="{E898D412-9735-403D-BEB5-458D1D4FA84D}"/>
    <cellStyle name="Comma 2 3 2 2 2 8 2" xfId="13382" xr:uid="{D130568F-12F1-408A-A652-77BD6D7A26BB}"/>
    <cellStyle name="Comma 2 3 2 2 2 8 2 2" xfId="34404" xr:uid="{B071EA95-5AE7-4306-9AEE-54F2ADAF7E07}"/>
    <cellStyle name="Comma 2 3 2 2 2 8 2 3" xfId="55428" xr:uid="{337F3278-1E7F-49AA-AD41-5603FEF083D2}"/>
    <cellStyle name="Comma 2 3 2 2 2 8 3" xfId="23894" xr:uid="{B31210F0-C67C-4B2A-9AA5-A2AD2279ADED}"/>
    <cellStyle name="Comma 2 3 2 2 2 8 4" xfId="44918" xr:uid="{CDF53A14-E5A1-427F-B16C-C7600A53EF07}"/>
    <cellStyle name="Comma 2 3 2 2 2 9" xfId="5476" xr:uid="{4F0D25CF-D3BF-417C-B132-60572681696A}"/>
    <cellStyle name="Comma 2 3 2 2 2 9 2" xfId="16010" xr:uid="{71F666F9-54F8-4FD1-86BE-E736CFB40264}"/>
    <cellStyle name="Comma 2 3 2 2 2 9 2 2" xfId="37032" xr:uid="{5AA18EF4-43C3-4C9C-9CBD-354C4F91AFA7}"/>
    <cellStyle name="Comma 2 3 2 2 2 9 2 3" xfId="58056" xr:uid="{096051AF-4E77-4C89-AF86-817B472FAE68}"/>
    <cellStyle name="Comma 2 3 2 2 2 9 3" xfId="26522" xr:uid="{E68B32AF-77C1-441E-BA05-720644EBDF42}"/>
    <cellStyle name="Comma 2 3 2 2 2 9 4" xfId="47546" xr:uid="{BE488830-124C-4F0C-A3BF-25974EF6504C}"/>
    <cellStyle name="Comma 2 3 2 2 3" xfId="186" xr:uid="{ED9A269E-A098-49A3-AB0B-C8034DD49401}"/>
    <cellStyle name="Comma 2 3 2 2 3 10" xfId="10782" xr:uid="{A0FFBE71-2A0A-4719-A5AB-375E0FC3FE2A}"/>
    <cellStyle name="Comma 2 3 2 2 3 10 2" xfId="31804" xr:uid="{B3EE2F9E-6220-4978-B0F1-470AA7BEE168}"/>
    <cellStyle name="Comma 2 3 2 2 3 10 3" xfId="52828" xr:uid="{EE5119DF-DCBB-461B-9A65-2894A4208673}"/>
    <cellStyle name="Comma 2 3 2 2 3 11" xfId="21293" xr:uid="{BF5BFAB1-F8A0-40AA-934A-A81589461E37}"/>
    <cellStyle name="Comma 2 3 2 2 3 12" xfId="42318" xr:uid="{A47DE24C-D62B-4337-B241-38294E218638}"/>
    <cellStyle name="Comma 2 3 2 2 3 2" xfId="498" xr:uid="{67DE1DDE-608F-435C-92DF-559249B9A9AF}"/>
    <cellStyle name="Comma 2 3 2 2 3 2 2" xfId="499" xr:uid="{A93027C7-1FA4-4B85-B8A2-2AFEDEA4EA64}"/>
    <cellStyle name="Comma 2 3 2 2 3 2 2 2" xfId="3177" xr:uid="{D9521508-8CD6-4CCD-913A-D88245E7C744}"/>
    <cellStyle name="Comma 2 3 2 2 3 2 2 2 2" xfId="13711" xr:uid="{2E7FE268-C3D6-4489-A59F-210F2BE0717A}"/>
    <cellStyle name="Comma 2 3 2 2 3 2 2 2 2 2" xfId="34733" xr:uid="{CD1BA262-E346-42A9-8F91-1ACDDC1673C1}"/>
    <cellStyle name="Comma 2 3 2 2 3 2 2 2 2 3" xfId="55757" xr:uid="{10130BAC-7D57-43BC-B685-E88AF97844CD}"/>
    <cellStyle name="Comma 2 3 2 2 3 2 2 2 3" xfId="24223" xr:uid="{7C5B9412-A93B-4B73-8E4D-389BBAB1A052}"/>
    <cellStyle name="Comma 2 3 2 2 3 2 2 2 4" xfId="45247" xr:uid="{FB006463-9E9B-4DCF-A851-6B2258A917A7}"/>
    <cellStyle name="Comma 2 3 2 2 3 2 2 3" xfId="5805" xr:uid="{8C8EAA09-38AA-4BD3-98F9-D1780EB99DBE}"/>
    <cellStyle name="Comma 2 3 2 2 3 2 2 3 2" xfId="16339" xr:uid="{DE40FEC1-5F7B-4C11-8E6E-17F46005D860}"/>
    <cellStyle name="Comma 2 3 2 2 3 2 2 3 2 2" xfId="37361" xr:uid="{F3E7ECBC-28CD-4116-86CA-C9C2B720AE58}"/>
    <cellStyle name="Comma 2 3 2 2 3 2 2 3 2 3" xfId="58385" xr:uid="{3D1F4E8C-1904-44C2-951A-9CA994829EEF}"/>
    <cellStyle name="Comma 2 3 2 2 3 2 2 3 3" xfId="26851" xr:uid="{A0D0E299-7A66-4094-8F78-1EF7D51F5838}"/>
    <cellStyle name="Comma 2 3 2 2 3 2 2 3 4" xfId="47875" xr:uid="{D1D2BE98-1FBF-4CDD-9152-C7A7338FC784}"/>
    <cellStyle name="Comma 2 3 2 2 3 2 2 4" xfId="8432" xr:uid="{548419B0-47F4-41AE-B244-2714A4ADC394}"/>
    <cellStyle name="Comma 2 3 2 2 3 2 2 4 2" xfId="18966" xr:uid="{24B7668E-083F-4EA5-99AC-45DC31F12D8E}"/>
    <cellStyle name="Comma 2 3 2 2 3 2 2 4 2 2" xfId="39988" xr:uid="{1B8E920A-4E91-4E1C-A4FF-D44922164DA7}"/>
    <cellStyle name="Comma 2 3 2 2 3 2 2 4 2 3" xfId="61012" xr:uid="{E513E162-A42F-462F-8DF6-737EF7F14D8B}"/>
    <cellStyle name="Comma 2 3 2 2 3 2 2 4 3" xfId="29478" xr:uid="{1A6EEFAA-D664-4CCB-B484-2C30C672E404}"/>
    <cellStyle name="Comma 2 3 2 2 3 2 2 4 4" xfId="50502" xr:uid="{500E77D4-DCCB-4E7A-AB93-9AA7EE1D1302}"/>
    <cellStyle name="Comma 2 3 2 2 3 2 2 5" xfId="11084" xr:uid="{F450FDF9-A3BC-46F4-AC62-D21779CC729D}"/>
    <cellStyle name="Comma 2 3 2 2 3 2 2 5 2" xfId="32106" xr:uid="{5D685FF9-EE5A-4626-BB2D-20CF9D18D0E2}"/>
    <cellStyle name="Comma 2 3 2 2 3 2 2 5 3" xfId="53130" xr:uid="{D5E92751-2C3F-456D-8715-E4DEF0388EA3}"/>
    <cellStyle name="Comma 2 3 2 2 3 2 2 6" xfId="21595" xr:uid="{2DC77BC6-DC11-4102-847A-FA446C143F5B}"/>
    <cellStyle name="Comma 2 3 2 2 3 2 2 7" xfId="42620" xr:uid="{DB028D11-47EB-408E-91B1-1F4F351E1894}"/>
    <cellStyle name="Comma 2 3 2 2 3 2 3" xfId="3176" xr:uid="{E1EA9899-60E5-42BD-B7B4-D5C2F0F1912F}"/>
    <cellStyle name="Comma 2 3 2 2 3 2 3 2" xfId="13710" xr:uid="{58D894B3-7445-4030-880F-3D76BA5DC12A}"/>
    <cellStyle name="Comma 2 3 2 2 3 2 3 2 2" xfId="34732" xr:uid="{05181B58-6F89-46F4-A885-9C3411DF53B3}"/>
    <cellStyle name="Comma 2 3 2 2 3 2 3 2 3" xfId="55756" xr:uid="{5D35AA60-3E46-40C5-ABB9-1DEE62EC1380}"/>
    <cellStyle name="Comma 2 3 2 2 3 2 3 3" xfId="24222" xr:uid="{E4F21033-84DC-4F56-90A9-A242F41E39CF}"/>
    <cellStyle name="Comma 2 3 2 2 3 2 3 4" xfId="45246" xr:uid="{2033BF28-4205-4D0A-AEC2-3703A8BB5B17}"/>
    <cellStyle name="Comma 2 3 2 2 3 2 4" xfId="5804" xr:uid="{17E3C42C-1569-4F0E-91AB-23D5BEDC66BC}"/>
    <cellStyle name="Comma 2 3 2 2 3 2 4 2" xfId="16338" xr:uid="{1C26435B-8825-467C-8551-37C4DFAAFB99}"/>
    <cellStyle name="Comma 2 3 2 2 3 2 4 2 2" xfId="37360" xr:uid="{B674A7B9-B2CE-49D8-B83B-716387DD7D74}"/>
    <cellStyle name="Comma 2 3 2 2 3 2 4 2 3" xfId="58384" xr:uid="{595C3531-BA86-4537-AA1D-B4769B815DC8}"/>
    <cellStyle name="Comma 2 3 2 2 3 2 4 3" xfId="26850" xr:uid="{116E4AC3-8346-4752-9CA5-F6CE07DC48BE}"/>
    <cellStyle name="Comma 2 3 2 2 3 2 4 4" xfId="47874" xr:uid="{22032FC5-34C9-4E95-A21D-A70362A2F386}"/>
    <cellStyle name="Comma 2 3 2 2 3 2 5" xfId="8431" xr:uid="{FBFB45D6-8CA6-4FF7-8CDD-059275A93175}"/>
    <cellStyle name="Comma 2 3 2 2 3 2 5 2" xfId="18965" xr:uid="{68F0B9DB-9629-4A38-856F-D6F96B30C91F}"/>
    <cellStyle name="Comma 2 3 2 2 3 2 5 2 2" xfId="39987" xr:uid="{33000F5D-C48C-4515-9F15-3B0EDF11DD1E}"/>
    <cellStyle name="Comma 2 3 2 2 3 2 5 2 3" xfId="61011" xr:uid="{EA948F95-8F91-4702-8202-28560D593D6E}"/>
    <cellStyle name="Comma 2 3 2 2 3 2 5 3" xfId="29477" xr:uid="{9486837B-EEA3-4E2E-9EC5-18688DDE3ECF}"/>
    <cellStyle name="Comma 2 3 2 2 3 2 5 4" xfId="50501" xr:uid="{BC7DD2D9-53EC-4ABB-8C2E-5A459DEFD684}"/>
    <cellStyle name="Comma 2 3 2 2 3 2 6" xfId="11083" xr:uid="{2837F980-CE57-4F96-9A36-6C609E66373A}"/>
    <cellStyle name="Comma 2 3 2 2 3 2 6 2" xfId="32105" xr:uid="{D2011EC2-96A7-47ED-BEF4-7D806C0461BD}"/>
    <cellStyle name="Comma 2 3 2 2 3 2 6 3" xfId="53129" xr:uid="{7D1E3D11-CA78-4561-8271-DE5029914A81}"/>
    <cellStyle name="Comma 2 3 2 2 3 2 7" xfId="21594" xr:uid="{138A4F32-C77B-4935-BEAD-49319C291DE6}"/>
    <cellStyle name="Comma 2 3 2 2 3 2 8" xfId="42619" xr:uid="{CB8B0036-F72D-4226-A39F-386A3042008F}"/>
    <cellStyle name="Comma 2 3 2 2 3 3" xfId="500" xr:uid="{F8FD05ED-273B-4F8B-9D11-D7E5358D7AA4}"/>
    <cellStyle name="Comma 2 3 2 2 3 3 2" xfId="3178" xr:uid="{2F516AF9-392B-44CB-A448-F8C4BED666EE}"/>
    <cellStyle name="Comma 2 3 2 2 3 3 2 2" xfId="13712" xr:uid="{564DD46E-2457-41F5-9338-936BE58789FD}"/>
    <cellStyle name="Comma 2 3 2 2 3 3 2 2 2" xfId="34734" xr:uid="{0529B71B-EEC9-4681-A786-39B4F3FEC1CD}"/>
    <cellStyle name="Comma 2 3 2 2 3 3 2 2 3" xfId="55758" xr:uid="{FA257C73-50E3-4BA4-9318-B995345843FA}"/>
    <cellStyle name="Comma 2 3 2 2 3 3 2 3" xfId="24224" xr:uid="{14D25A7E-3239-4FDC-8835-B0A36346DBF0}"/>
    <cellStyle name="Comma 2 3 2 2 3 3 2 4" xfId="45248" xr:uid="{698D1B83-9BEA-49A8-AA63-3A593D40F5E4}"/>
    <cellStyle name="Comma 2 3 2 2 3 3 3" xfId="5806" xr:uid="{D01EAD07-D464-4CAA-A83A-FB5C240A5231}"/>
    <cellStyle name="Comma 2 3 2 2 3 3 3 2" xfId="16340" xr:uid="{E1C7280C-2D9A-4FBE-94BA-087D43CCE26A}"/>
    <cellStyle name="Comma 2 3 2 2 3 3 3 2 2" xfId="37362" xr:uid="{093F4879-B0F6-40E3-BE31-624F1F27744D}"/>
    <cellStyle name="Comma 2 3 2 2 3 3 3 2 3" xfId="58386" xr:uid="{AC2233E6-6C7F-49EB-9F66-B65236BA9041}"/>
    <cellStyle name="Comma 2 3 2 2 3 3 3 3" xfId="26852" xr:uid="{451BB15B-FA7E-4C03-B290-FC4097719B43}"/>
    <cellStyle name="Comma 2 3 2 2 3 3 3 4" xfId="47876" xr:uid="{5D7C3763-9CD3-48CB-883E-B45E9E7A980D}"/>
    <cellStyle name="Comma 2 3 2 2 3 3 4" xfId="8433" xr:uid="{BAD50C60-4FED-4235-8BCC-81EFABC70B36}"/>
    <cellStyle name="Comma 2 3 2 2 3 3 4 2" xfId="18967" xr:uid="{2F24AD6A-C591-463A-ACAF-FD1495D6FB93}"/>
    <cellStyle name="Comma 2 3 2 2 3 3 4 2 2" xfId="39989" xr:uid="{186E7BD4-A920-4FDA-92ED-5D5BF59DFFF6}"/>
    <cellStyle name="Comma 2 3 2 2 3 3 4 2 3" xfId="61013" xr:uid="{A8AB3060-C410-44C7-93D8-88CD9AF8450E}"/>
    <cellStyle name="Comma 2 3 2 2 3 3 4 3" xfId="29479" xr:uid="{5AE8EA4A-4485-489B-9453-5666CBD95341}"/>
    <cellStyle name="Comma 2 3 2 2 3 3 4 4" xfId="50503" xr:uid="{9108DCE9-F75A-4B34-BEC1-51F95C91BC68}"/>
    <cellStyle name="Comma 2 3 2 2 3 3 5" xfId="11085" xr:uid="{211725BB-FA2C-4DBA-BEC4-385F843653B5}"/>
    <cellStyle name="Comma 2 3 2 2 3 3 5 2" xfId="32107" xr:uid="{94C3FB19-3B9E-45EC-A15B-18FAB02EC0BF}"/>
    <cellStyle name="Comma 2 3 2 2 3 3 5 3" xfId="53131" xr:uid="{735EE668-EB59-49D4-B5AD-3A6BCF1E17B2}"/>
    <cellStyle name="Comma 2 3 2 2 3 3 6" xfId="21596" xr:uid="{AE919D62-1347-4E1D-9B26-58315200F923}"/>
    <cellStyle name="Comma 2 3 2 2 3 3 7" xfId="42621" xr:uid="{E12B1727-C890-46EF-BCAE-CB97C086FA09}"/>
    <cellStyle name="Comma 2 3 2 2 3 4" xfId="501" xr:uid="{A839CA75-4164-4899-87E0-AED35AA781EF}"/>
    <cellStyle name="Comma 2 3 2 2 3 4 2" xfId="3179" xr:uid="{A88B4194-6C8A-443B-82C9-A6EEC97287D5}"/>
    <cellStyle name="Comma 2 3 2 2 3 4 2 2" xfId="13713" xr:uid="{FD92C02B-6BFF-4E65-AD42-06E6A261B4BB}"/>
    <cellStyle name="Comma 2 3 2 2 3 4 2 2 2" xfId="34735" xr:uid="{B11800BF-1F30-4485-A1AD-810CF35F6F4A}"/>
    <cellStyle name="Comma 2 3 2 2 3 4 2 2 3" xfId="55759" xr:uid="{B1431630-6EDA-404C-B51D-8B2193F3B270}"/>
    <cellStyle name="Comma 2 3 2 2 3 4 2 3" xfId="24225" xr:uid="{E602391E-7E08-4F02-827D-FFE1A05885F5}"/>
    <cellStyle name="Comma 2 3 2 2 3 4 2 4" xfId="45249" xr:uid="{6126532B-79A4-4CB2-94C0-E0B72A280A23}"/>
    <cellStyle name="Comma 2 3 2 2 3 4 3" xfId="5807" xr:uid="{C58C107F-FA8D-4BA4-966F-52AD45EC1231}"/>
    <cellStyle name="Comma 2 3 2 2 3 4 3 2" xfId="16341" xr:uid="{F59F4204-400E-4B67-BE00-779631A0EA17}"/>
    <cellStyle name="Comma 2 3 2 2 3 4 3 2 2" xfId="37363" xr:uid="{5425620E-6D7D-4C61-AE5A-23C5592D7FE5}"/>
    <cellStyle name="Comma 2 3 2 2 3 4 3 2 3" xfId="58387" xr:uid="{E74B5A9D-2FD9-4DBC-9D8E-A79D30B41DEA}"/>
    <cellStyle name="Comma 2 3 2 2 3 4 3 3" xfId="26853" xr:uid="{412DBACB-CD32-4DC9-A32C-DD4DFEEAF16B}"/>
    <cellStyle name="Comma 2 3 2 2 3 4 3 4" xfId="47877" xr:uid="{4029CCA7-27DD-4274-A8B1-F15502FAF890}"/>
    <cellStyle name="Comma 2 3 2 2 3 4 4" xfId="8434" xr:uid="{9201E007-AD8B-4768-9516-8767E9A06D45}"/>
    <cellStyle name="Comma 2 3 2 2 3 4 4 2" xfId="18968" xr:uid="{694F4BE8-8BBC-4521-93E9-D1C8DB55BD54}"/>
    <cellStyle name="Comma 2 3 2 2 3 4 4 2 2" xfId="39990" xr:uid="{2642F316-5429-41A1-AD19-B5A07B306FFA}"/>
    <cellStyle name="Comma 2 3 2 2 3 4 4 2 3" xfId="61014" xr:uid="{BB0B23C6-CAAE-48C9-AA96-AB0A99C45F1F}"/>
    <cellStyle name="Comma 2 3 2 2 3 4 4 3" xfId="29480" xr:uid="{0D6E138B-0015-4216-B832-853E9FEE7F2C}"/>
    <cellStyle name="Comma 2 3 2 2 3 4 4 4" xfId="50504" xr:uid="{38395A73-32CE-409E-BA0D-03811FBBC352}"/>
    <cellStyle name="Comma 2 3 2 2 3 4 5" xfId="11086" xr:uid="{7DBE338C-58C6-4B81-A25A-4617B03F108E}"/>
    <cellStyle name="Comma 2 3 2 2 3 4 5 2" xfId="32108" xr:uid="{674107F0-07EC-49C1-AE81-27D65E0C30CB}"/>
    <cellStyle name="Comma 2 3 2 2 3 4 5 3" xfId="53132" xr:uid="{B8E6D79D-5522-42F7-BC08-14A3E12711D8}"/>
    <cellStyle name="Comma 2 3 2 2 3 4 6" xfId="21597" xr:uid="{AB6CCA58-8F2A-44C6-BA3E-E71FEB18E34B}"/>
    <cellStyle name="Comma 2 3 2 2 3 4 7" xfId="42622" xr:uid="{F1090F3E-90D3-463F-B008-B3F9B8BD886B}"/>
    <cellStyle name="Comma 2 3 2 2 3 5" xfId="2762" xr:uid="{9D2F5E74-8185-4391-B828-3E586162D4D8}"/>
    <cellStyle name="Comma 2 3 2 2 3 5 2" xfId="5394" xr:uid="{DA51AB3F-FEB1-412C-BFA8-BD4AA233FBFF}"/>
    <cellStyle name="Comma 2 3 2 2 3 5 2 2" xfId="15928" xr:uid="{C239D9D4-18F3-4CCF-9853-21D24A82BFB2}"/>
    <cellStyle name="Comma 2 3 2 2 3 5 2 2 2" xfId="36950" xr:uid="{9C532A01-A2D9-471B-9D8B-A34AFC578095}"/>
    <cellStyle name="Comma 2 3 2 2 3 5 2 2 3" xfId="57974" xr:uid="{C79A5BC9-2A8A-49EF-A54E-62CEEAE4FB6D}"/>
    <cellStyle name="Comma 2 3 2 2 3 5 2 3" xfId="26440" xr:uid="{217C092C-D482-41D4-BE4C-2B1FC44B6984}"/>
    <cellStyle name="Comma 2 3 2 2 3 5 2 4" xfId="47464" xr:uid="{49B2C68C-C10B-49F3-96A9-023DAF3CA43B}"/>
    <cellStyle name="Comma 2 3 2 2 3 5 3" xfId="8022" xr:uid="{C56DCA34-67FB-444C-93B8-4B4A16CFE416}"/>
    <cellStyle name="Comma 2 3 2 2 3 5 3 2" xfId="18556" xr:uid="{6A4ACBAB-1637-4E5C-9440-9DA83AE0816F}"/>
    <cellStyle name="Comma 2 3 2 2 3 5 3 2 2" xfId="39578" xr:uid="{F8EBCD5B-F212-4C22-B3A0-B21A3BF35BF7}"/>
    <cellStyle name="Comma 2 3 2 2 3 5 3 2 3" xfId="60602" xr:uid="{DE7987AF-D7BF-489A-B3AB-BC5E4A7A7EA7}"/>
    <cellStyle name="Comma 2 3 2 2 3 5 3 3" xfId="29068" xr:uid="{3E7628BE-E3CE-41FC-BA77-237802F657F4}"/>
    <cellStyle name="Comma 2 3 2 2 3 5 3 4" xfId="50092" xr:uid="{D60151E4-9870-4C03-AC9B-EAABD5011FB9}"/>
    <cellStyle name="Comma 2 3 2 2 3 5 4" xfId="10649" xr:uid="{4A5F1F90-BF54-4EA5-BACD-497B05465384}"/>
    <cellStyle name="Comma 2 3 2 2 3 5 4 2" xfId="21183" xr:uid="{AC616B54-F726-42CF-8B7B-F40C1C81F791}"/>
    <cellStyle name="Comma 2 3 2 2 3 5 4 2 2" xfId="42205" xr:uid="{D34489E8-120A-4572-9E41-0DAAD8185A99}"/>
    <cellStyle name="Comma 2 3 2 2 3 5 4 2 3" xfId="63229" xr:uid="{612B3047-243E-4B97-ADFF-9D74DA666944}"/>
    <cellStyle name="Comma 2 3 2 2 3 5 4 3" xfId="31695" xr:uid="{B8984990-6D48-4AB9-BDDD-640829ABA3C3}"/>
    <cellStyle name="Comma 2 3 2 2 3 5 4 4" xfId="52719" xr:uid="{A6FA5957-A3DC-4BAA-8252-E962E16320D2}"/>
    <cellStyle name="Comma 2 3 2 2 3 5 5" xfId="13301" xr:uid="{D62352F3-822A-4501-BBD1-76EEEAA41CCA}"/>
    <cellStyle name="Comma 2 3 2 2 3 5 5 2" xfId="34323" xr:uid="{FBD143D6-F090-461E-BCB6-75547DBAFAD9}"/>
    <cellStyle name="Comma 2 3 2 2 3 5 5 3" xfId="55347" xr:uid="{BADD765E-C7B3-4DAA-8B83-40850F405AA3}"/>
    <cellStyle name="Comma 2 3 2 2 3 5 6" xfId="23812" xr:uid="{33FA6AA1-447C-464E-8DE2-1912CD3392CB}"/>
    <cellStyle name="Comma 2 3 2 2 3 5 7" xfId="44837" xr:uid="{CC2B53BE-D8B6-4B81-926D-EA2AE96D185B}"/>
    <cellStyle name="Comma 2 3 2 2 3 6" xfId="497" xr:uid="{07F1618C-931C-4137-BC66-A6F3AA36F6A5}"/>
    <cellStyle name="Comma 2 3 2 2 3 6 2" xfId="3175" xr:uid="{23797E9D-76A8-42C7-BA5A-7AE756B13886}"/>
    <cellStyle name="Comma 2 3 2 2 3 6 2 2" xfId="13709" xr:uid="{3FDA5AED-73F7-4139-B953-D43A73FD56F8}"/>
    <cellStyle name="Comma 2 3 2 2 3 6 2 2 2" xfId="34731" xr:uid="{505F9492-D170-4250-BA7B-3C178D911EC4}"/>
    <cellStyle name="Comma 2 3 2 2 3 6 2 2 3" xfId="55755" xr:uid="{1A97F5AF-0402-4794-BCEE-F07DD0AE5744}"/>
    <cellStyle name="Comma 2 3 2 2 3 6 2 3" xfId="24221" xr:uid="{DB996BCB-3F9A-40B3-81D1-DA625B842BBB}"/>
    <cellStyle name="Comma 2 3 2 2 3 6 2 4" xfId="45245" xr:uid="{9E6434C9-EE1F-4D37-BCDB-0996B09A361A}"/>
    <cellStyle name="Comma 2 3 2 2 3 6 3" xfId="5803" xr:uid="{9426C939-24E4-4904-BCBE-2F7BC07756CC}"/>
    <cellStyle name="Comma 2 3 2 2 3 6 3 2" xfId="16337" xr:uid="{FF311638-1F76-4299-8D33-9C9EDAA72D4F}"/>
    <cellStyle name="Comma 2 3 2 2 3 6 3 2 2" xfId="37359" xr:uid="{15C1E000-51D8-4333-89CB-91808DCA04E2}"/>
    <cellStyle name="Comma 2 3 2 2 3 6 3 2 3" xfId="58383" xr:uid="{17A16185-D1A7-4605-AEC7-A90FFFB974AF}"/>
    <cellStyle name="Comma 2 3 2 2 3 6 3 3" xfId="26849" xr:uid="{58095686-F540-4BEA-BBBD-9D1C5D3CD8A8}"/>
    <cellStyle name="Comma 2 3 2 2 3 6 3 4" xfId="47873" xr:uid="{4DDC7C5B-6EB1-400E-B7B3-5BD8159CADDE}"/>
    <cellStyle name="Comma 2 3 2 2 3 6 4" xfId="8430" xr:uid="{41861835-1BAC-4653-8893-499DAA8489DD}"/>
    <cellStyle name="Comma 2 3 2 2 3 6 4 2" xfId="18964" xr:uid="{03AB5804-0BBA-4386-B5FB-52972E2A2631}"/>
    <cellStyle name="Comma 2 3 2 2 3 6 4 2 2" xfId="39986" xr:uid="{4508CF3D-62DB-4D4A-9203-58E52AD69B18}"/>
    <cellStyle name="Comma 2 3 2 2 3 6 4 2 3" xfId="61010" xr:uid="{38798B65-D18A-4609-81B0-7A43B3DE664C}"/>
    <cellStyle name="Comma 2 3 2 2 3 6 4 3" xfId="29476" xr:uid="{3622F434-35A3-450E-BA8D-A81EE545F85E}"/>
    <cellStyle name="Comma 2 3 2 2 3 6 4 4" xfId="50500" xr:uid="{6B3B70B5-F9B9-45E2-AC05-4889CD92AC0C}"/>
    <cellStyle name="Comma 2 3 2 2 3 6 5" xfId="11082" xr:uid="{4DB5A0CE-22A6-4A53-B60E-AB46AB606084}"/>
    <cellStyle name="Comma 2 3 2 2 3 6 5 2" xfId="32104" xr:uid="{E8AA3C57-3544-4094-B919-5687FEF5684A}"/>
    <cellStyle name="Comma 2 3 2 2 3 6 5 3" xfId="53128" xr:uid="{E87AFA2E-FE9E-4243-9CC1-60C3DC31EACF}"/>
    <cellStyle name="Comma 2 3 2 2 3 6 6" xfId="21593" xr:uid="{4F211538-EBFF-423B-9350-FFB152DC98D6}"/>
    <cellStyle name="Comma 2 3 2 2 3 6 7" xfId="42618" xr:uid="{369EBBD8-9F36-4C61-9385-9CFAEE8FDA3D}"/>
    <cellStyle name="Comma 2 3 2 2 3 7" xfId="2875" xr:uid="{375478EB-5E45-4150-8160-EB1AA5B58764}"/>
    <cellStyle name="Comma 2 3 2 2 3 7 2" xfId="13409" xr:uid="{2CE123EE-4892-46C9-BF46-F7715BEEC4DC}"/>
    <cellStyle name="Comma 2 3 2 2 3 7 2 2" xfId="34431" xr:uid="{28B503C3-D4E1-481A-9CBC-154827BE19DB}"/>
    <cellStyle name="Comma 2 3 2 2 3 7 2 3" xfId="55455" xr:uid="{48A86E18-2DE9-4F07-A3F1-CF2BDD3AA5C8}"/>
    <cellStyle name="Comma 2 3 2 2 3 7 3" xfId="23921" xr:uid="{0151000D-7F49-457D-8CF7-07F5DFA2B059}"/>
    <cellStyle name="Comma 2 3 2 2 3 7 4" xfId="44945" xr:uid="{6301F0A4-C0A9-490A-8868-B40B3B58E693}"/>
    <cellStyle name="Comma 2 3 2 2 3 8" xfId="5503" xr:uid="{29297B8B-7093-4AEE-BF4F-886712CBE8C9}"/>
    <cellStyle name="Comma 2 3 2 2 3 8 2" xfId="16037" xr:uid="{77099D77-55DD-45BF-88B1-9334C078E6E3}"/>
    <cellStyle name="Comma 2 3 2 2 3 8 2 2" xfId="37059" xr:uid="{F7B4754F-BFB6-469A-A022-1C9418B49E6D}"/>
    <cellStyle name="Comma 2 3 2 2 3 8 2 3" xfId="58083" xr:uid="{DECFD25C-363C-4E4C-9F36-131ABF389739}"/>
    <cellStyle name="Comma 2 3 2 2 3 8 3" xfId="26549" xr:uid="{90E4E0BC-640A-43B3-AC7A-155E28F99D08}"/>
    <cellStyle name="Comma 2 3 2 2 3 8 4" xfId="47573" xr:uid="{9D62DECC-F0F5-4A6B-A1B1-924670C255D1}"/>
    <cellStyle name="Comma 2 3 2 2 3 9" xfId="8130" xr:uid="{B1ADF0B5-A018-425A-B999-F62965762CB8}"/>
    <cellStyle name="Comma 2 3 2 2 3 9 2" xfId="18664" xr:uid="{86E208BB-A78F-4C4D-A8F4-D4C64934B2B6}"/>
    <cellStyle name="Comma 2 3 2 2 3 9 2 2" xfId="39686" xr:uid="{5EE98D3B-978F-423F-8517-5AC1E9E8F27D}"/>
    <cellStyle name="Comma 2 3 2 2 3 9 2 3" xfId="60710" xr:uid="{1BF20F24-D057-43AE-8E01-51285F50CC19}"/>
    <cellStyle name="Comma 2 3 2 2 3 9 3" xfId="29176" xr:uid="{8ABC9020-47EE-4B5D-9509-AE383B5B27F3}"/>
    <cellStyle name="Comma 2 3 2 2 3 9 4" xfId="50200" xr:uid="{90E4E1EC-0CDA-49E8-B122-85291EC8FC71}"/>
    <cellStyle name="Comma 2 3 2 2 4" xfId="502" xr:uid="{D9D9CACF-44A4-483B-993D-F8860B860CC0}"/>
    <cellStyle name="Comma 2 3 2 2 4 10" xfId="42623" xr:uid="{A98105FD-7AA8-4B78-95A0-C627AA46CE29}"/>
    <cellStyle name="Comma 2 3 2 2 4 2" xfId="503" xr:uid="{F429A423-2CA7-4B74-9720-D4CF134EEA81}"/>
    <cellStyle name="Comma 2 3 2 2 4 2 2" xfId="504" xr:uid="{616A08D4-39B2-4792-989D-2C7851C2F98B}"/>
    <cellStyle name="Comma 2 3 2 2 4 2 2 2" xfId="3182" xr:uid="{3DD8DDEB-C342-45D3-B58D-16F93FAAEFC4}"/>
    <cellStyle name="Comma 2 3 2 2 4 2 2 2 2" xfId="13716" xr:uid="{0300ED38-6AAC-4942-A3C8-729DE9EBCE96}"/>
    <cellStyle name="Comma 2 3 2 2 4 2 2 2 2 2" xfId="34738" xr:uid="{C0B019E2-6D41-4CD3-B14E-2B158DB91898}"/>
    <cellStyle name="Comma 2 3 2 2 4 2 2 2 2 3" xfId="55762" xr:uid="{24A2FD91-715E-4875-A2D4-978E64898532}"/>
    <cellStyle name="Comma 2 3 2 2 4 2 2 2 3" xfId="24228" xr:uid="{E2A63F8B-6564-4350-83F4-7EFC07A0C6DD}"/>
    <cellStyle name="Comma 2 3 2 2 4 2 2 2 4" xfId="45252" xr:uid="{2BCBAEDC-6F7B-40BE-947A-D317DEF7D364}"/>
    <cellStyle name="Comma 2 3 2 2 4 2 2 3" xfId="5810" xr:uid="{1E66E320-131B-4D9E-BD62-D581F87F1335}"/>
    <cellStyle name="Comma 2 3 2 2 4 2 2 3 2" xfId="16344" xr:uid="{D41FC0AC-12B5-4BE2-BF42-25290354485B}"/>
    <cellStyle name="Comma 2 3 2 2 4 2 2 3 2 2" xfId="37366" xr:uid="{7C6FD202-870D-4B2C-B30A-817DD0A733E8}"/>
    <cellStyle name="Comma 2 3 2 2 4 2 2 3 2 3" xfId="58390" xr:uid="{25397B62-E3D4-4F6C-BDFA-39FBB5EAAE68}"/>
    <cellStyle name="Comma 2 3 2 2 4 2 2 3 3" xfId="26856" xr:uid="{A03D07E4-49C8-4234-80E0-454BED77D528}"/>
    <cellStyle name="Comma 2 3 2 2 4 2 2 3 4" xfId="47880" xr:uid="{1D6A7F6A-8661-4DCD-A1B6-8BF0A8325DB0}"/>
    <cellStyle name="Comma 2 3 2 2 4 2 2 4" xfId="8437" xr:uid="{9B938DBD-9056-465C-BE0B-3E68BEFB7305}"/>
    <cellStyle name="Comma 2 3 2 2 4 2 2 4 2" xfId="18971" xr:uid="{D3B725E6-D139-4F82-AD4E-3D40E2B39176}"/>
    <cellStyle name="Comma 2 3 2 2 4 2 2 4 2 2" xfId="39993" xr:uid="{D08FF15A-6E6F-4F2A-9DD6-ECAACC1980E0}"/>
    <cellStyle name="Comma 2 3 2 2 4 2 2 4 2 3" xfId="61017" xr:uid="{17961E6C-CC1C-46D0-B6E5-6B1E0E1B753B}"/>
    <cellStyle name="Comma 2 3 2 2 4 2 2 4 3" xfId="29483" xr:uid="{A9E23B1D-B5E7-44F0-B382-67539C84B341}"/>
    <cellStyle name="Comma 2 3 2 2 4 2 2 4 4" xfId="50507" xr:uid="{108FE419-2A98-468D-B2CF-884BC98D0C25}"/>
    <cellStyle name="Comma 2 3 2 2 4 2 2 5" xfId="11089" xr:uid="{5862C0E6-461D-4983-B2D9-2F98D0F2E07A}"/>
    <cellStyle name="Comma 2 3 2 2 4 2 2 5 2" xfId="32111" xr:uid="{30EDD8A5-F696-4433-B821-D485B9E92D82}"/>
    <cellStyle name="Comma 2 3 2 2 4 2 2 5 3" xfId="53135" xr:uid="{E637065F-BEE8-4C19-B5CA-C4E82FD3A902}"/>
    <cellStyle name="Comma 2 3 2 2 4 2 2 6" xfId="21600" xr:uid="{DD970534-2F10-46F4-A356-1DBC1FEB9BE5}"/>
    <cellStyle name="Comma 2 3 2 2 4 2 2 7" xfId="42625" xr:uid="{69FC5AA8-ACDB-4111-8DBB-506269D39791}"/>
    <cellStyle name="Comma 2 3 2 2 4 2 3" xfId="3181" xr:uid="{AE97D657-A59F-4118-8169-F07141D833AE}"/>
    <cellStyle name="Comma 2 3 2 2 4 2 3 2" xfId="13715" xr:uid="{9339B82A-2325-44CD-B98B-E483CE12504F}"/>
    <cellStyle name="Comma 2 3 2 2 4 2 3 2 2" xfId="34737" xr:uid="{756961C9-03C4-4047-8AC2-5FC159C57B7B}"/>
    <cellStyle name="Comma 2 3 2 2 4 2 3 2 3" xfId="55761" xr:uid="{2BE5BA94-C917-4F2E-A7F6-88A7C250CB21}"/>
    <cellStyle name="Comma 2 3 2 2 4 2 3 3" xfId="24227" xr:uid="{BFCD6DB3-7AED-4798-ACB7-8AA89262383E}"/>
    <cellStyle name="Comma 2 3 2 2 4 2 3 4" xfId="45251" xr:uid="{26E55F3E-A111-4F61-8951-CACF82B9EDAA}"/>
    <cellStyle name="Comma 2 3 2 2 4 2 4" xfId="5809" xr:uid="{DF889677-E427-4E8B-89EA-5F02256FF561}"/>
    <cellStyle name="Comma 2 3 2 2 4 2 4 2" xfId="16343" xr:uid="{DFB75BFC-DD90-4EAE-BC85-27945F44E543}"/>
    <cellStyle name="Comma 2 3 2 2 4 2 4 2 2" xfId="37365" xr:uid="{BDBB1C93-89E6-409A-857C-2DD590E44D5A}"/>
    <cellStyle name="Comma 2 3 2 2 4 2 4 2 3" xfId="58389" xr:uid="{3115E5E4-0C1A-4813-B6F5-62A832AF63F0}"/>
    <cellStyle name="Comma 2 3 2 2 4 2 4 3" xfId="26855" xr:uid="{F48479FB-A892-4362-AACE-F8D6939F2C0C}"/>
    <cellStyle name="Comma 2 3 2 2 4 2 4 4" xfId="47879" xr:uid="{C674EF63-39CB-4DD7-B332-04173E808529}"/>
    <cellStyle name="Comma 2 3 2 2 4 2 5" xfId="8436" xr:uid="{E6AB9ECC-D456-4C95-803F-1544EC056918}"/>
    <cellStyle name="Comma 2 3 2 2 4 2 5 2" xfId="18970" xr:uid="{6D297638-9785-4723-ACA3-7FE7ADB961B9}"/>
    <cellStyle name="Comma 2 3 2 2 4 2 5 2 2" xfId="39992" xr:uid="{4B49DE37-F131-4A29-BCDD-1D41376641DB}"/>
    <cellStyle name="Comma 2 3 2 2 4 2 5 2 3" xfId="61016" xr:uid="{B384092A-B8A7-4FBA-BC59-6B8933EB919C}"/>
    <cellStyle name="Comma 2 3 2 2 4 2 5 3" xfId="29482" xr:uid="{0020FEEA-01D7-4301-923A-C4CCA8448D6C}"/>
    <cellStyle name="Comma 2 3 2 2 4 2 5 4" xfId="50506" xr:uid="{EFAD0FB8-CFE5-46BB-81D3-0FB7174E2482}"/>
    <cellStyle name="Comma 2 3 2 2 4 2 6" xfId="11088" xr:uid="{DEBD0FBA-CE18-4F08-8F38-4C19B085B19A}"/>
    <cellStyle name="Comma 2 3 2 2 4 2 6 2" xfId="32110" xr:uid="{6B43924A-C21A-40E2-930A-61DAF536D4E2}"/>
    <cellStyle name="Comma 2 3 2 2 4 2 6 3" xfId="53134" xr:uid="{CA5253B8-68F3-4840-9965-6B3C94ADB1D1}"/>
    <cellStyle name="Comma 2 3 2 2 4 2 7" xfId="21599" xr:uid="{E435D5E9-DCC7-4B77-B38E-D1818D640216}"/>
    <cellStyle name="Comma 2 3 2 2 4 2 8" xfId="42624" xr:uid="{3D49C12A-7829-4964-9D14-E0BAB986654D}"/>
    <cellStyle name="Comma 2 3 2 2 4 3" xfId="505" xr:uid="{C9438F2E-E3F2-4901-950A-7E97A874168B}"/>
    <cellStyle name="Comma 2 3 2 2 4 3 2" xfId="3183" xr:uid="{29F52F0F-D5F7-4E02-99F1-F9FA478DDD99}"/>
    <cellStyle name="Comma 2 3 2 2 4 3 2 2" xfId="13717" xr:uid="{B8D8E315-1FC2-44CF-A3D5-4AB493715265}"/>
    <cellStyle name="Comma 2 3 2 2 4 3 2 2 2" xfId="34739" xr:uid="{7EE30A4C-762F-4DD0-9386-7D30418FAAD6}"/>
    <cellStyle name="Comma 2 3 2 2 4 3 2 2 3" xfId="55763" xr:uid="{84A0B295-B0DD-4F44-9637-DF4050FD3A64}"/>
    <cellStyle name="Comma 2 3 2 2 4 3 2 3" xfId="24229" xr:uid="{7C633AC5-9CA2-49D6-A20F-B4542DBF0B25}"/>
    <cellStyle name="Comma 2 3 2 2 4 3 2 4" xfId="45253" xr:uid="{730A7049-6640-4883-B6F0-2349BD125900}"/>
    <cellStyle name="Comma 2 3 2 2 4 3 3" xfId="5811" xr:uid="{F314E5E6-B60C-450D-8E17-2197E4A79F22}"/>
    <cellStyle name="Comma 2 3 2 2 4 3 3 2" xfId="16345" xr:uid="{D9FAEF44-1188-4A5A-BFE9-2EBA0736AE91}"/>
    <cellStyle name="Comma 2 3 2 2 4 3 3 2 2" xfId="37367" xr:uid="{F8D0F361-487F-4FFF-94F1-302ECC7CC28D}"/>
    <cellStyle name="Comma 2 3 2 2 4 3 3 2 3" xfId="58391" xr:uid="{B0587542-27D7-4525-8F9C-B17058C5C97D}"/>
    <cellStyle name="Comma 2 3 2 2 4 3 3 3" xfId="26857" xr:uid="{CEC782D2-1368-4A32-8A2E-3DB2DF3DEE96}"/>
    <cellStyle name="Comma 2 3 2 2 4 3 3 4" xfId="47881" xr:uid="{19E3A1DE-A478-40EA-AB94-89868A7554D8}"/>
    <cellStyle name="Comma 2 3 2 2 4 3 4" xfId="8438" xr:uid="{1691D951-B391-462F-87D3-BB56351CE280}"/>
    <cellStyle name="Comma 2 3 2 2 4 3 4 2" xfId="18972" xr:uid="{AD816A6E-13F7-40CD-9607-274C36181F55}"/>
    <cellStyle name="Comma 2 3 2 2 4 3 4 2 2" xfId="39994" xr:uid="{81A08E73-65E2-4C2E-8FDC-CF3121CDC62C}"/>
    <cellStyle name="Comma 2 3 2 2 4 3 4 2 3" xfId="61018" xr:uid="{09BF5300-D57C-4861-9FFE-0049D76903DC}"/>
    <cellStyle name="Comma 2 3 2 2 4 3 4 3" xfId="29484" xr:uid="{0493C549-A177-43C6-B495-D81089C2212E}"/>
    <cellStyle name="Comma 2 3 2 2 4 3 4 4" xfId="50508" xr:uid="{4CAFAA5C-E0EB-47C4-A2C5-A86A2D95646A}"/>
    <cellStyle name="Comma 2 3 2 2 4 3 5" xfId="11090" xr:uid="{60E6E47D-7BB2-46C5-9430-158B2525F961}"/>
    <cellStyle name="Comma 2 3 2 2 4 3 5 2" xfId="32112" xr:uid="{155D554D-6768-4A22-9DAA-034D062D95C5}"/>
    <cellStyle name="Comma 2 3 2 2 4 3 5 3" xfId="53136" xr:uid="{0F7DDD17-ECD9-48AB-A6D3-D17203116D74}"/>
    <cellStyle name="Comma 2 3 2 2 4 3 6" xfId="21601" xr:uid="{60FA7D90-604A-4267-BCE5-67C118578A15}"/>
    <cellStyle name="Comma 2 3 2 2 4 3 7" xfId="42626" xr:uid="{0A1F26FF-AAFE-42AD-954C-F8E96D0D513F}"/>
    <cellStyle name="Comma 2 3 2 2 4 4" xfId="506" xr:uid="{F3D8B328-65FB-42B6-A2BF-4CBE5D525769}"/>
    <cellStyle name="Comma 2 3 2 2 4 4 2" xfId="3184" xr:uid="{3D4EAD39-2273-4EC3-A2EF-BB23710FB510}"/>
    <cellStyle name="Comma 2 3 2 2 4 4 2 2" xfId="13718" xr:uid="{4A583C66-6157-45AB-8249-E571CCA56362}"/>
    <cellStyle name="Comma 2 3 2 2 4 4 2 2 2" xfId="34740" xr:uid="{5E58DD4E-8980-4684-A813-83C0D819D445}"/>
    <cellStyle name="Comma 2 3 2 2 4 4 2 2 3" xfId="55764" xr:uid="{CA5F823D-3066-4550-A061-6A688FFBE6E5}"/>
    <cellStyle name="Comma 2 3 2 2 4 4 2 3" xfId="24230" xr:uid="{8DDE8B07-BBC8-4AF9-B43C-795A29A08502}"/>
    <cellStyle name="Comma 2 3 2 2 4 4 2 4" xfId="45254" xr:uid="{F7BEE445-E6E7-46A7-9297-3A40DBB74BB8}"/>
    <cellStyle name="Comma 2 3 2 2 4 4 3" xfId="5812" xr:uid="{2994CA11-C537-4A83-A6D2-EAF52A785F4C}"/>
    <cellStyle name="Comma 2 3 2 2 4 4 3 2" xfId="16346" xr:uid="{460D8626-39AC-41A9-8475-5CA147CCC7C2}"/>
    <cellStyle name="Comma 2 3 2 2 4 4 3 2 2" xfId="37368" xr:uid="{B88A65F1-DDE1-4115-8D8E-F2B9E4BAF4C0}"/>
    <cellStyle name="Comma 2 3 2 2 4 4 3 2 3" xfId="58392" xr:uid="{B8D97783-0CF7-452C-805D-6B1E1BA01988}"/>
    <cellStyle name="Comma 2 3 2 2 4 4 3 3" xfId="26858" xr:uid="{37F15BD8-871D-4B94-832A-AFCF7DB402AF}"/>
    <cellStyle name="Comma 2 3 2 2 4 4 3 4" xfId="47882" xr:uid="{1292B942-AC35-4406-B86B-573C4382F7A0}"/>
    <cellStyle name="Comma 2 3 2 2 4 4 4" xfId="8439" xr:uid="{5B9810F7-4F06-46EE-80A8-B0F6C528428C}"/>
    <cellStyle name="Comma 2 3 2 2 4 4 4 2" xfId="18973" xr:uid="{CF67D9B7-AD2A-437E-8C97-9B14C00D992F}"/>
    <cellStyle name="Comma 2 3 2 2 4 4 4 2 2" xfId="39995" xr:uid="{F99A54C3-8B83-4F13-ADC3-001B7F76F92B}"/>
    <cellStyle name="Comma 2 3 2 2 4 4 4 2 3" xfId="61019" xr:uid="{A470526A-E2E6-4BB5-AE22-241B2D843982}"/>
    <cellStyle name="Comma 2 3 2 2 4 4 4 3" xfId="29485" xr:uid="{8D874846-92BF-4A87-8DF8-635508A83B0A}"/>
    <cellStyle name="Comma 2 3 2 2 4 4 4 4" xfId="50509" xr:uid="{D5A47D6C-D319-491C-A51F-6D835AAF7FED}"/>
    <cellStyle name="Comma 2 3 2 2 4 4 5" xfId="11091" xr:uid="{F81B0E0F-4898-4AEB-815A-6F6845CBE9E4}"/>
    <cellStyle name="Comma 2 3 2 2 4 4 5 2" xfId="32113" xr:uid="{215F2109-8B12-4FE8-8919-48350922B524}"/>
    <cellStyle name="Comma 2 3 2 2 4 4 5 3" xfId="53137" xr:uid="{24CAAB32-9C47-4C86-9B4B-870B9DC37E51}"/>
    <cellStyle name="Comma 2 3 2 2 4 4 6" xfId="21602" xr:uid="{ED2BF57C-067C-4FA9-B5AA-109265B3A0C3}"/>
    <cellStyle name="Comma 2 3 2 2 4 4 7" xfId="42627" xr:uid="{F7933B55-CE08-471C-9F59-9F7E6839F95D}"/>
    <cellStyle name="Comma 2 3 2 2 4 5" xfId="3180" xr:uid="{17F916CA-9745-4B54-BCC7-C88E159C0816}"/>
    <cellStyle name="Comma 2 3 2 2 4 5 2" xfId="13714" xr:uid="{D256C513-5082-4D61-9E3A-F8513E80C92F}"/>
    <cellStyle name="Comma 2 3 2 2 4 5 2 2" xfId="34736" xr:uid="{A66944CB-F679-467F-9AC4-939FF9EEAB29}"/>
    <cellStyle name="Comma 2 3 2 2 4 5 2 3" xfId="55760" xr:uid="{49534F6B-898A-4D72-AEB0-123955D98A52}"/>
    <cellStyle name="Comma 2 3 2 2 4 5 3" xfId="24226" xr:uid="{30E7B3C8-478B-4487-82DC-13C5E4627848}"/>
    <cellStyle name="Comma 2 3 2 2 4 5 4" xfId="45250" xr:uid="{FD0C8F40-360A-4F2E-BF01-CE196099AB01}"/>
    <cellStyle name="Comma 2 3 2 2 4 6" xfId="5808" xr:uid="{79333AD1-5104-4D4F-9A34-63FA3DD45CC6}"/>
    <cellStyle name="Comma 2 3 2 2 4 6 2" xfId="16342" xr:uid="{8ED34E6D-11A3-40B6-A8FA-C7B7FCD68DF0}"/>
    <cellStyle name="Comma 2 3 2 2 4 6 2 2" xfId="37364" xr:uid="{2A34AA17-F6A6-423A-9141-EF2024FF47D4}"/>
    <cellStyle name="Comma 2 3 2 2 4 6 2 3" xfId="58388" xr:uid="{7DBC1C2D-9D14-46F0-A18F-053A1819CFD0}"/>
    <cellStyle name="Comma 2 3 2 2 4 6 3" xfId="26854" xr:uid="{7484011E-22D1-4445-BCD4-B105D57009A4}"/>
    <cellStyle name="Comma 2 3 2 2 4 6 4" xfId="47878" xr:uid="{6F37DD34-0941-4B23-AFD3-551A38DD1988}"/>
    <cellStyle name="Comma 2 3 2 2 4 7" xfId="8435" xr:uid="{52E19F43-8987-427D-9086-69A1E73E0B16}"/>
    <cellStyle name="Comma 2 3 2 2 4 7 2" xfId="18969" xr:uid="{0976E6F4-A73F-46E4-8046-0E0917C67A84}"/>
    <cellStyle name="Comma 2 3 2 2 4 7 2 2" xfId="39991" xr:uid="{5AF3EC17-AEF0-4F7C-8316-FB1FFF1CA33B}"/>
    <cellStyle name="Comma 2 3 2 2 4 7 2 3" xfId="61015" xr:uid="{4141ABCB-324A-4759-B23F-20AEA5A40C49}"/>
    <cellStyle name="Comma 2 3 2 2 4 7 3" xfId="29481" xr:uid="{EBF5DB9B-0B44-4C0C-91C7-3A39D72AE692}"/>
    <cellStyle name="Comma 2 3 2 2 4 7 4" xfId="50505" xr:uid="{F7DF700D-556B-4ADC-BFF8-05F94BABC7C0}"/>
    <cellStyle name="Comma 2 3 2 2 4 8" xfId="11087" xr:uid="{449A0ABF-B6E9-4FCC-90C5-8D677878D647}"/>
    <cellStyle name="Comma 2 3 2 2 4 8 2" xfId="32109" xr:uid="{414498BC-4B96-426F-84BC-3F71E7D38DE5}"/>
    <cellStyle name="Comma 2 3 2 2 4 8 3" xfId="53133" xr:uid="{A9606455-91D7-4AEC-8564-890E6A865BB5}"/>
    <cellStyle name="Comma 2 3 2 2 4 9" xfId="21598" xr:uid="{F187E3FB-37AB-430A-8E69-FA9C22C8EE00}"/>
    <cellStyle name="Comma 2 3 2 2 5" xfId="507" xr:uid="{D772B536-2ACA-44CA-A10E-6E0E87004B3D}"/>
    <cellStyle name="Comma 2 3 2 2 5 10" xfId="42628" xr:uid="{19CD3B69-25C0-462C-A12B-DF37F0CCE27A}"/>
    <cellStyle name="Comma 2 3 2 2 5 2" xfId="508" xr:uid="{F56E4065-F80B-492F-B739-345FD9DDB307}"/>
    <cellStyle name="Comma 2 3 2 2 5 2 2" xfId="509" xr:uid="{A733FA6A-5B7B-44E1-8DA0-C18DD9B7D3F1}"/>
    <cellStyle name="Comma 2 3 2 2 5 2 2 2" xfId="3187" xr:uid="{63637F88-D412-442A-B021-895BAA46604C}"/>
    <cellStyle name="Comma 2 3 2 2 5 2 2 2 2" xfId="13721" xr:uid="{47628D29-5912-407A-828E-0DA560163870}"/>
    <cellStyle name="Comma 2 3 2 2 5 2 2 2 2 2" xfId="34743" xr:uid="{39CCCECB-C9FE-476D-8F41-25D5120FDF8F}"/>
    <cellStyle name="Comma 2 3 2 2 5 2 2 2 2 3" xfId="55767" xr:uid="{DBD2CBB0-43C6-47A0-9FEA-96955958324B}"/>
    <cellStyle name="Comma 2 3 2 2 5 2 2 2 3" xfId="24233" xr:uid="{CD999ADD-73D8-4C89-BC80-82C07AD64246}"/>
    <cellStyle name="Comma 2 3 2 2 5 2 2 2 4" xfId="45257" xr:uid="{B74287CE-AFC8-48BB-BB77-742AF6D60E82}"/>
    <cellStyle name="Comma 2 3 2 2 5 2 2 3" xfId="5815" xr:uid="{4E68512C-C921-4501-86A7-43DCE7F56F04}"/>
    <cellStyle name="Comma 2 3 2 2 5 2 2 3 2" xfId="16349" xr:uid="{E9FC2710-178A-4BFB-8ECF-59E224410943}"/>
    <cellStyle name="Comma 2 3 2 2 5 2 2 3 2 2" xfId="37371" xr:uid="{326E787B-D49E-4970-B9F8-058B5D82FBF2}"/>
    <cellStyle name="Comma 2 3 2 2 5 2 2 3 2 3" xfId="58395" xr:uid="{C9A905D0-BFA1-4FC5-82AD-465A1D68E734}"/>
    <cellStyle name="Comma 2 3 2 2 5 2 2 3 3" xfId="26861" xr:uid="{B57C598F-1D84-4BC4-A143-72AD88B84C39}"/>
    <cellStyle name="Comma 2 3 2 2 5 2 2 3 4" xfId="47885" xr:uid="{5464483F-7996-4C5C-AAEA-CE7C9E0DE148}"/>
    <cellStyle name="Comma 2 3 2 2 5 2 2 4" xfId="8442" xr:uid="{1EB75CD0-F984-43A6-A880-D890DEED867A}"/>
    <cellStyle name="Comma 2 3 2 2 5 2 2 4 2" xfId="18976" xr:uid="{B199E737-C19C-4596-AA0A-48CE15523D27}"/>
    <cellStyle name="Comma 2 3 2 2 5 2 2 4 2 2" xfId="39998" xr:uid="{B78CF97B-A0A4-4FAF-A6A5-D188E01A3AE5}"/>
    <cellStyle name="Comma 2 3 2 2 5 2 2 4 2 3" xfId="61022" xr:uid="{CC8D0896-9AF6-445C-A7B6-E0E30FEB7214}"/>
    <cellStyle name="Comma 2 3 2 2 5 2 2 4 3" xfId="29488" xr:uid="{19D5934A-C0CC-4FAE-A06B-441AD67DAAEB}"/>
    <cellStyle name="Comma 2 3 2 2 5 2 2 4 4" xfId="50512" xr:uid="{66ECD8EB-FE56-436A-BB4E-36CAF1745D25}"/>
    <cellStyle name="Comma 2 3 2 2 5 2 2 5" xfId="11094" xr:uid="{B0032232-02E3-4F52-84F9-64889F452386}"/>
    <cellStyle name="Comma 2 3 2 2 5 2 2 5 2" xfId="32116" xr:uid="{46457B8C-2A4D-4A22-A47D-144A6A70B065}"/>
    <cellStyle name="Comma 2 3 2 2 5 2 2 5 3" xfId="53140" xr:uid="{43D059EE-D90B-4FFA-B335-B31D1AEA1966}"/>
    <cellStyle name="Comma 2 3 2 2 5 2 2 6" xfId="21605" xr:uid="{BBE2C454-403C-4FD0-B6DD-55D30112B517}"/>
    <cellStyle name="Comma 2 3 2 2 5 2 2 7" xfId="42630" xr:uid="{585409D0-1FA7-42F0-8EAB-333167455083}"/>
    <cellStyle name="Comma 2 3 2 2 5 2 3" xfId="3186" xr:uid="{C7A6A709-A193-446B-9035-E019C02E62C3}"/>
    <cellStyle name="Comma 2 3 2 2 5 2 3 2" xfId="13720" xr:uid="{FC1C3C03-998E-480B-8A5C-B099351598C1}"/>
    <cellStyle name="Comma 2 3 2 2 5 2 3 2 2" xfId="34742" xr:uid="{02F6B968-4C5F-4471-BE3B-6CCCA2D21CAB}"/>
    <cellStyle name="Comma 2 3 2 2 5 2 3 2 3" xfId="55766" xr:uid="{C4DDFC9C-452C-4410-A536-FF9831FDD318}"/>
    <cellStyle name="Comma 2 3 2 2 5 2 3 3" xfId="24232" xr:uid="{84B4B797-FF13-4498-AAF1-72048C9CF773}"/>
    <cellStyle name="Comma 2 3 2 2 5 2 3 4" xfId="45256" xr:uid="{D4DAB687-D4A5-4F15-BDA5-03F8F3A28290}"/>
    <cellStyle name="Comma 2 3 2 2 5 2 4" xfId="5814" xr:uid="{5BC209AF-E6B4-409A-A18D-3E230A55994C}"/>
    <cellStyle name="Comma 2 3 2 2 5 2 4 2" xfId="16348" xr:uid="{611F4A31-4CC0-47AA-A9CE-0AA03C27BD5B}"/>
    <cellStyle name="Comma 2 3 2 2 5 2 4 2 2" xfId="37370" xr:uid="{4D7D2EB6-5D22-420D-A8FD-8E0180F7EF13}"/>
    <cellStyle name="Comma 2 3 2 2 5 2 4 2 3" xfId="58394" xr:uid="{33798D06-EC71-4981-8445-03484AC803D0}"/>
    <cellStyle name="Comma 2 3 2 2 5 2 4 3" xfId="26860" xr:uid="{F2A307A3-A915-4229-B2CF-A5C3DF8C4BEA}"/>
    <cellStyle name="Comma 2 3 2 2 5 2 4 4" xfId="47884" xr:uid="{C6CFEF3F-92AE-4BBA-8E5C-0C5D867DB680}"/>
    <cellStyle name="Comma 2 3 2 2 5 2 5" xfId="8441" xr:uid="{48321646-0112-44AE-A336-04DFC1C989B0}"/>
    <cellStyle name="Comma 2 3 2 2 5 2 5 2" xfId="18975" xr:uid="{D6136E73-0AB3-4A42-B90B-F49C1C12FC47}"/>
    <cellStyle name="Comma 2 3 2 2 5 2 5 2 2" xfId="39997" xr:uid="{428188D3-54E5-4C38-A9C4-19641388F7CD}"/>
    <cellStyle name="Comma 2 3 2 2 5 2 5 2 3" xfId="61021" xr:uid="{A0167B80-9E0C-4A99-B3C0-1092BC843162}"/>
    <cellStyle name="Comma 2 3 2 2 5 2 5 3" xfId="29487" xr:uid="{8E663119-DD6C-4DEC-B50B-FC681CC0AC54}"/>
    <cellStyle name="Comma 2 3 2 2 5 2 5 4" xfId="50511" xr:uid="{4733B84A-DD7E-4D52-ADF9-689C3A472B62}"/>
    <cellStyle name="Comma 2 3 2 2 5 2 6" xfId="11093" xr:uid="{20AAAE01-4A99-4A95-A8D8-78AEE1173A7A}"/>
    <cellStyle name="Comma 2 3 2 2 5 2 6 2" xfId="32115" xr:uid="{C76E57C9-9E9B-4E3B-9A58-4F857BD291B7}"/>
    <cellStyle name="Comma 2 3 2 2 5 2 6 3" xfId="53139" xr:uid="{139DE7D3-1D6B-4622-BA03-12CA0FF060B5}"/>
    <cellStyle name="Comma 2 3 2 2 5 2 7" xfId="21604" xr:uid="{F999E54B-3509-40F4-8D06-14304DE9633E}"/>
    <cellStyle name="Comma 2 3 2 2 5 2 8" xfId="42629" xr:uid="{9C4CF5E7-4C7C-44BF-BBA0-C57C2BA43484}"/>
    <cellStyle name="Comma 2 3 2 2 5 3" xfId="510" xr:uid="{15E324BF-1574-4493-B979-182B3B016B76}"/>
    <cellStyle name="Comma 2 3 2 2 5 3 2" xfId="3188" xr:uid="{08C587AD-0109-4648-A06B-AD1F8AFE8D47}"/>
    <cellStyle name="Comma 2 3 2 2 5 3 2 2" xfId="13722" xr:uid="{A9B9A0DB-B84F-4DDF-8B17-559C7639AA92}"/>
    <cellStyle name="Comma 2 3 2 2 5 3 2 2 2" xfId="34744" xr:uid="{3C782528-1DDB-4C4E-BDA6-81572343F0A6}"/>
    <cellStyle name="Comma 2 3 2 2 5 3 2 2 3" xfId="55768" xr:uid="{EC5F5CDA-49BE-4626-A4BE-EE633D791045}"/>
    <cellStyle name="Comma 2 3 2 2 5 3 2 3" xfId="24234" xr:uid="{96280CA4-9B56-4AD6-AD78-8D0A50667864}"/>
    <cellStyle name="Comma 2 3 2 2 5 3 2 4" xfId="45258" xr:uid="{AD34220B-6B58-4860-A539-898475DE110F}"/>
    <cellStyle name="Comma 2 3 2 2 5 3 3" xfId="5816" xr:uid="{7C76DE43-437E-4BB8-B4BC-48991D7408AC}"/>
    <cellStyle name="Comma 2 3 2 2 5 3 3 2" xfId="16350" xr:uid="{62F91F60-4681-4A11-AECC-4EF7AD7F9AFD}"/>
    <cellStyle name="Comma 2 3 2 2 5 3 3 2 2" xfId="37372" xr:uid="{06F98AFD-2092-4117-B2CC-B22E006A5F6F}"/>
    <cellStyle name="Comma 2 3 2 2 5 3 3 2 3" xfId="58396" xr:uid="{114CB2FE-E620-45CD-AF1C-796D79ABEFBD}"/>
    <cellStyle name="Comma 2 3 2 2 5 3 3 3" xfId="26862" xr:uid="{C0374166-29D3-4E2A-8C27-D86F0ED71198}"/>
    <cellStyle name="Comma 2 3 2 2 5 3 3 4" xfId="47886" xr:uid="{536D42D7-FB82-482F-95D4-C205A456DC2F}"/>
    <cellStyle name="Comma 2 3 2 2 5 3 4" xfId="8443" xr:uid="{02827D86-6929-4F62-824A-1B41FC4CC50F}"/>
    <cellStyle name="Comma 2 3 2 2 5 3 4 2" xfId="18977" xr:uid="{AA4B6348-4451-49CC-A315-F00534BB9640}"/>
    <cellStyle name="Comma 2 3 2 2 5 3 4 2 2" xfId="39999" xr:uid="{BB2E8055-FB05-40E4-AA0D-04F5636A634A}"/>
    <cellStyle name="Comma 2 3 2 2 5 3 4 2 3" xfId="61023" xr:uid="{3398F9A8-4769-4383-8926-9000CEDED3A2}"/>
    <cellStyle name="Comma 2 3 2 2 5 3 4 3" xfId="29489" xr:uid="{AA7EAE2D-DA2E-4BC8-B10B-4654430930A0}"/>
    <cellStyle name="Comma 2 3 2 2 5 3 4 4" xfId="50513" xr:uid="{A9549827-1911-468E-B3C5-CBBFCD5F1036}"/>
    <cellStyle name="Comma 2 3 2 2 5 3 5" xfId="11095" xr:uid="{E1A7BF5C-EBF5-4EEF-93F1-144CE050457A}"/>
    <cellStyle name="Comma 2 3 2 2 5 3 5 2" xfId="32117" xr:uid="{9FD7CB89-5333-4C75-8157-DD80ECE16B9C}"/>
    <cellStyle name="Comma 2 3 2 2 5 3 5 3" xfId="53141" xr:uid="{ED7F9505-23F9-4855-B74C-F70459EEED3A}"/>
    <cellStyle name="Comma 2 3 2 2 5 3 6" xfId="21606" xr:uid="{92F0A309-8741-4A40-B0B5-8AE4B68694EF}"/>
    <cellStyle name="Comma 2 3 2 2 5 3 7" xfId="42631" xr:uid="{0208F681-8C13-4340-A565-AAB3F6B203F3}"/>
    <cellStyle name="Comma 2 3 2 2 5 4" xfId="511" xr:uid="{825B5D2C-17CE-4343-9A01-B702A1F76797}"/>
    <cellStyle name="Comma 2 3 2 2 5 4 2" xfId="3189" xr:uid="{DDB42477-7570-43E5-8975-B0AB90505559}"/>
    <cellStyle name="Comma 2 3 2 2 5 4 2 2" xfId="13723" xr:uid="{5B551706-75D2-4D06-8205-5F53CDB24DFD}"/>
    <cellStyle name="Comma 2 3 2 2 5 4 2 2 2" xfId="34745" xr:uid="{9BCE4E07-C0D4-4B96-AC70-773A13941E93}"/>
    <cellStyle name="Comma 2 3 2 2 5 4 2 2 3" xfId="55769" xr:uid="{F21B58A5-CC7A-45B2-B0DA-691DB6582973}"/>
    <cellStyle name="Comma 2 3 2 2 5 4 2 3" xfId="24235" xr:uid="{308A6936-E70C-4026-A9B5-6A0D971877BD}"/>
    <cellStyle name="Comma 2 3 2 2 5 4 2 4" xfId="45259" xr:uid="{E43292E7-12D0-4ADA-BC56-1BF6F62107A1}"/>
    <cellStyle name="Comma 2 3 2 2 5 4 3" xfId="5817" xr:uid="{8D3818B8-C55C-4AD8-8BF6-7552A22AD674}"/>
    <cellStyle name="Comma 2 3 2 2 5 4 3 2" xfId="16351" xr:uid="{49D08A03-4676-4511-B8E8-8CBD9F0AECE0}"/>
    <cellStyle name="Comma 2 3 2 2 5 4 3 2 2" xfId="37373" xr:uid="{081E8E70-1A17-4009-AEF9-20F9694EF55C}"/>
    <cellStyle name="Comma 2 3 2 2 5 4 3 2 3" xfId="58397" xr:uid="{92652F83-03F2-479A-A854-6FF424234C78}"/>
    <cellStyle name="Comma 2 3 2 2 5 4 3 3" xfId="26863" xr:uid="{EC2ACEA6-292C-4069-9451-80165290643B}"/>
    <cellStyle name="Comma 2 3 2 2 5 4 3 4" xfId="47887" xr:uid="{991BC351-C2B7-4ABF-8456-F2564D0E0936}"/>
    <cellStyle name="Comma 2 3 2 2 5 4 4" xfId="8444" xr:uid="{9E75DEC1-EA5B-4F4C-A522-F2DF610EAB96}"/>
    <cellStyle name="Comma 2 3 2 2 5 4 4 2" xfId="18978" xr:uid="{025EB585-56FE-4223-8409-4F8F37B198BA}"/>
    <cellStyle name="Comma 2 3 2 2 5 4 4 2 2" xfId="40000" xr:uid="{C4A76E18-3C21-4AD9-9A6E-34B1EAEEF7DB}"/>
    <cellStyle name="Comma 2 3 2 2 5 4 4 2 3" xfId="61024" xr:uid="{EE402988-3BBA-4C99-A740-6C4B4E3770C4}"/>
    <cellStyle name="Comma 2 3 2 2 5 4 4 3" xfId="29490" xr:uid="{3764778C-9006-4017-A64C-44446B08A549}"/>
    <cellStyle name="Comma 2 3 2 2 5 4 4 4" xfId="50514" xr:uid="{5AA9CFA4-7876-475E-9330-33EFB43EFCDB}"/>
    <cellStyle name="Comma 2 3 2 2 5 4 5" xfId="11096" xr:uid="{9D3CE34B-EFBE-489C-8AEC-016F2FCEE856}"/>
    <cellStyle name="Comma 2 3 2 2 5 4 5 2" xfId="32118" xr:uid="{15B0AAFA-9D63-4664-9509-73719B5AFEEC}"/>
    <cellStyle name="Comma 2 3 2 2 5 4 5 3" xfId="53142" xr:uid="{5A560987-DD0B-424E-A1EF-F41FFA8A8B65}"/>
    <cellStyle name="Comma 2 3 2 2 5 4 6" xfId="21607" xr:uid="{50B0FF67-2232-4DB3-9DA5-92461DE93F2E}"/>
    <cellStyle name="Comma 2 3 2 2 5 4 7" xfId="42632" xr:uid="{11D30A30-A4C9-4E54-B0A1-9B3D4953BE8D}"/>
    <cellStyle name="Comma 2 3 2 2 5 5" xfId="3185" xr:uid="{006C6608-050C-4523-B957-8C9628DD97C3}"/>
    <cellStyle name="Comma 2 3 2 2 5 5 2" xfId="13719" xr:uid="{182F4377-135F-414E-9A73-052E6DF3A15E}"/>
    <cellStyle name="Comma 2 3 2 2 5 5 2 2" xfId="34741" xr:uid="{55D88E38-C636-4A21-9944-578E489CEFAF}"/>
    <cellStyle name="Comma 2 3 2 2 5 5 2 3" xfId="55765" xr:uid="{1E3B7E4C-1731-4A9C-A7D0-B08C432E5496}"/>
    <cellStyle name="Comma 2 3 2 2 5 5 3" xfId="24231" xr:uid="{FAEE006F-8B71-4CA9-B217-192A88BAE26A}"/>
    <cellStyle name="Comma 2 3 2 2 5 5 4" xfId="45255" xr:uid="{AD340B4F-1C92-4822-8FD2-AFFEB48E9837}"/>
    <cellStyle name="Comma 2 3 2 2 5 6" xfId="5813" xr:uid="{EFCA3545-C297-413D-BB80-8351B8209D85}"/>
    <cellStyle name="Comma 2 3 2 2 5 6 2" xfId="16347" xr:uid="{EC023CDF-BB4B-43F5-945B-12191490DEF9}"/>
    <cellStyle name="Comma 2 3 2 2 5 6 2 2" xfId="37369" xr:uid="{E38009BD-7761-4238-A2C4-25BC080C186E}"/>
    <cellStyle name="Comma 2 3 2 2 5 6 2 3" xfId="58393" xr:uid="{A42BBF54-4A43-47B0-9673-378EB81CEE32}"/>
    <cellStyle name="Comma 2 3 2 2 5 6 3" xfId="26859" xr:uid="{DC96AE51-8071-4B02-BED7-27523D4604A0}"/>
    <cellStyle name="Comma 2 3 2 2 5 6 4" xfId="47883" xr:uid="{3E5E7BD4-894D-4EF0-B736-2FAEE8C3B3B9}"/>
    <cellStyle name="Comma 2 3 2 2 5 7" xfId="8440" xr:uid="{D045B10D-7A65-4B73-B75E-9F938E8E385B}"/>
    <cellStyle name="Comma 2 3 2 2 5 7 2" xfId="18974" xr:uid="{9604A722-4238-46B2-9F78-481F1806AD52}"/>
    <cellStyle name="Comma 2 3 2 2 5 7 2 2" xfId="39996" xr:uid="{DBACF945-E91E-4DFD-8D71-504C38AD730E}"/>
    <cellStyle name="Comma 2 3 2 2 5 7 2 3" xfId="61020" xr:uid="{C27F55F4-4818-4FF8-A454-E8BC2056E3C5}"/>
    <cellStyle name="Comma 2 3 2 2 5 7 3" xfId="29486" xr:uid="{08E2F2F6-4443-4F29-9710-9CE88EB7B964}"/>
    <cellStyle name="Comma 2 3 2 2 5 7 4" xfId="50510" xr:uid="{6858B812-A3E4-4A33-847C-1969D06655DA}"/>
    <cellStyle name="Comma 2 3 2 2 5 8" xfId="11092" xr:uid="{1CB1D471-9A97-4B04-BA4F-5A3EE27299D7}"/>
    <cellStyle name="Comma 2 3 2 2 5 8 2" xfId="32114" xr:uid="{0B67C103-B716-4E86-8C8B-302E7896DD3D}"/>
    <cellStyle name="Comma 2 3 2 2 5 8 3" xfId="53138" xr:uid="{89DF8CEC-FD3C-45B5-82F8-858A2F264E4D}"/>
    <cellStyle name="Comma 2 3 2 2 5 9" xfId="21603" xr:uid="{BC1DC77D-6EDC-4B6C-99A9-D993AC6AAF3D}"/>
    <cellStyle name="Comma 2 3 2 2 6" xfId="512" xr:uid="{52F1399B-7BCE-4E62-A6D9-ABAC369B7753}"/>
    <cellStyle name="Comma 2 3 2 2 6 2" xfId="513" xr:uid="{393CA876-7F15-4AA3-BB89-88BE9AC67BD9}"/>
    <cellStyle name="Comma 2 3 2 2 6 2 2" xfId="3191" xr:uid="{FF53BF35-C61E-4BBA-BE01-98CCE9E59551}"/>
    <cellStyle name="Comma 2 3 2 2 6 2 2 2" xfId="13725" xr:uid="{95DF5D9B-7BA5-4844-A3B0-5FA66A9D4A9A}"/>
    <cellStyle name="Comma 2 3 2 2 6 2 2 2 2" xfId="34747" xr:uid="{0FFFD1DC-F861-468B-90D0-AF52BED10FAC}"/>
    <cellStyle name="Comma 2 3 2 2 6 2 2 2 3" xfId="55771" xr:uid="{689CAE7B-BF92-4D2E-BFE8-61A633EEFC6D}"/>
    <cellStyle name="Comma 2 3 2 2 6 2 2 3" xfId="24237" xr:uid="{E6AC01FA-1176-4B78-B74B-2351DB04257B}"/>
    <cellStyle name="Comma 2 3 2 2 6 2 2 4" xfId="45261" xr:uid="{97DBD2E4-F05C-4FD8-A70B-503E52F2D0BF}"/>
    <cellStyle name="Comma 2 3 2 2 6 2 3" xfId="5819" xr:uid="{F78DF1EE-72F7-41B1-951E-C6B3E277FAFC}"/>
    <cellStyle name="Comma 2 3 2 2 6 2 3 2" xfId="16353" xr:uid="{0CF8C7F9-448B-47C5-B950-2CDDD1E50647}"/>
    <cellStyle name="Comma 2 3 2 2 6 2 3 2 2" xfId="37375" xr:uid="{8BD2EC64-0C86-46BF-961C-F9F9B8BFAE49}"/>
    <cellStyle name="Comma 2 3 2 2 6 2 3 2 3" xfId="58399" xr:uid="{908CF8BC-3ABD-473A-9423-4224A1737782}"/>
    <cellStyle name="Comma 2 3 2 2 6 2 3 3" xfId="26865" xr:uid="{276BB9FA-5F32-48A8-92B9-2B2B05C16A0A}"/>
    <cellStyle name="Comma 2 3 2 2 6 2 3 4" xfId="47889" xr:uid="{382662D4-A57C-4B34-B8FC-AE14D41141A0}"/>
    <cellStyle name="Comma 2 3 2 2 6 2 4" xfId="8446" xr:uid="{6F926664-C02C-4ECF-ABE8-F7C9A643EA20}"/>
    <cellStyle name="Comma 2 3 2 2 6 2 4 2" xfId="18980" xr:uid="{248357B6-8A0D-4C73-9300-0C5FFCE827EF}"/>
    <cellStyle name="Comma 2 3 2 2 6 2 4 2 2" xfId="40002" xr:uid="{51AA1FDF-FBB1-462A-B6B3-BD881DC87D26}"/>
    <cellStyle name="Comma 2 3 2 2 6 2 4 2 3" xfId="61026" xr:uid="{5B93FB29-72A7-49F9-B81F-2F24DD0803E9}"/>
    <cellStyle name="Comma 2 3 2 2 6 2 4 3" xfId="29492" xr:uid="{D888872C-FB96-4ED7-BFD9-2A39A549D858}"/>
    <cellStyle name="Comma 2 3 2 2 6 2 4 4" xfId="50516" xr:uid="{CE03F726-C61A-464F-A9D7-28A79B141A38}"/>
    <cellStyle name="Comma 2 3 2 2 6 2 5" xfId="11098" xr:uid="{110CA7B2-B82C-4CD7-8217-9BB2281E54F7}"/>
    <cellStyle name="Comma 2 3 2 2 6 2 5 2" xfId="32120" xr:uid="{2543EA64-334B-455E-B53B-83D95C64466A}"/>
    <cellStyle name="Comma 2 3 2 2 6 2 5 3" xfId="53144" xr:uid="{332216DC-01D9-40EC-84F8-50BB9168477E}"/>
    <cellStyle name="Comma 2 3 2 2 6 2 6" xfId="21609" xr:uid="{D03F2DF3-D865-4E7A-A62B-6A9E27AEA3AD}"/>
    <cellStyle name="Comma 2 3 2 2 6 2 7" xfId="42634" xr:uid="{310F8065-6A4D-45DD-B0C1-F5DFDA5BA503}"/>
    <cellStyle name="Comma 2 3 2 2 6 3" xfId="514" xr:uid="{1C5C4091-760C-4262-9F98-4EA634E969F8}"/>
    <cellStyle name="Comma 2 3 2 2 6 3 2" xfId="3192" xr:uid="{A174EC62-0976-4A49-B607-0CDF03FC9762}"/>
    <cellStyle name="Comma 2 3 2 2 6 3 2 2" xfId="13726" xr:uid="{DC939C12-9FC2-4976-82D5-63D011ED5751}"/>
    <cellStyle name="Comma 2 3 2 2 6 3 2 2 2" xfId="34748" xr:uid="{B6B7C3B5-2C75-4EBF-8C98-3980E2475DDF}"/>
    <cellStyle name="Comma 2 3 2 2 6 3 2 2 3" xfId="55772" xr:uid="{5DB1D9FE-8498-4F91-9250-E5F825D5CC03}"/>
    <cellStyle name="Comma 2 3 2 2 6 3 2 3" xfId="24238" xr:uid="{CA8C19D4-8331-4D2F-8C66-87EB1AD3F76E}"/>
    <cellStyle name="Comma 2 3 2 2 6 3 2 4" xfId="45262" xr:uid="{2F25A9A2-630E-41BE-9A13-76FA0DC271FB}"/>
    <cellStyle name="Comma 2 3 2 2 6 3 3" xfId="5820" xr:uid="{BE0C5EAE-0F02-4750-84BD-7126D9058672}"/>
    <cellStyle name="Comma 2 3 2 2 6 3 3 2" xfId="16354" xr:uid="{CC6E1759-168C-4C71-8013-1CF04BC8877E}"/>
    <cellStyle name="Comma 2 3 2 2 6 3 3 2 2" xfId="37376" xr:uid="{BAD5A6D0-932E-418F-9C8C-A4228B906D98}"/>
    <cellStyle name="Comma 2 3 2 2 6 3 3 2 3" xfId="58400" xr:uid="{EFDA9AA1-7058-4E45-874E-1FD22E93FFA0}"/>
    <cellStyle name="Comma 2 3 2 2 6 3 3 3" xfId="26866" xr:uid="{6324E770-094E-4511-A824-C9E4301729CA}"/>
    <cellStyle name="Comma 2 3 2 2 6 3 3 4" xfId="47890" xr:uid="{74002C25-DF06-4DF9-B55E-EF0C176B964A}"/>
    <cellStyle name="Comma 2 3 2 2 6 3 4" xfId="8447" xr:uid="{0004059E-2D9C-4DBB-B3F1-084C5D72536F}"/>
    <cellStyle name="Comma 2 3 2 2 6 3 4 2" xfId="18981" xr:uid="{D7AF2FA5-B61D-4DED-91EB-F29A938BBF29}"/>
    <cellStyle name="Comma 2 3 2 2 6 3 4 2 2" xfId="40003" xr:uid="{A67F12B3-C1C2-4233-8E62-357B7B247AE1}"/>
    <cellStyle name="Comma 2 3 2 2 6 3 4 2 3" xfId="61027" xr:uid="{C87E197B-83CB-4A37-A22E-7D8A0BD53243}"/>
    <cellStyle name="Comma 2 3 2 2 6 3 4 3" xfId="29493" xr:uid="{BDD19103-C2F1-4AC3-ADE0-D7947B4B7F7C}"/>
    <cellStyle name="Comma 2 3 2 2 6 3 4 4" xfId="50517" xr:uid="{E228DB5C-7177-4187-99F8-BE080D1FD5F4}"/>
    <cellStyle name="Comma 2 3 2 2 6 3 5" xfId="11099" xr:uid="{D753E346-3796-4389-80C5-8DCF661356E7}"/>
    <cellStyle name="Comma 2 3 2 2 6 3 5 2" xfId="32121" xr:uid="{C135D83C-A73C-4FBB-A570-3356335B81A9}"/>
    <cellStyle name="Comma 2 3 2 2 6 3 5 3" xfId="53145" xr:uid="{C4CB4312-6235-4DBD-B591-409CA674276C}"/>
    <cellStyle name="Comma 2 3 2 2 6 3 6" xfId="21610" xr:uid="{0D635008-736C-469E-BC4C-752C51A3A0F4}"/>
    <cellStyle name="Comma 2 3 2 2 6 3 7" xfId="42635" xr:uid="{F29D2E0A-82F5-4F36-9A82-8BA138D234F4}"/>
    <cellStyle name="Comma 2 3 2 2 6 4" xfId="3190" xr:uid="{E68CC4E7-A946-4F1A-A120-94299ECDAE4C}"/>
    <cellStyle name="Comma 2 3 2 2 6 4 2" xfId="13724" xr:uid="{6EB43444-E653-4799-ACD3-CEDF37201896}"/>
    <cellStyle name="Comma 2 3 2 2 6 4 2 2" xfId="34746" xr:uid="{60AA6194-46AA-4B42-BEDD-80DBDAB3939C}"/>
    <cellStyle name="Comma 2 3 2 2 6 4 2 3" xfId="55770" xr:uid="{7753E852-22C3-4E92-8FB2-62083E822103}"/>
    <cellStyle name="Comma 2 3 2 2 6 4 3" xfId="24236" xr:uid="{F229176F-8B35-4B2F-8AA6-9B15ED7DDCDB}"/>
    <cellStyle name="Comma 2 3 2 2 6 4 4" xfId="45260" xr:uid="{66AF0435-EEC0-4294-A36F-A7F557EF80CD}"/>
    <cellStyle name="Comma 2 3 2 2 6 5" xfId="5818" xr:uid="{F511DD1C-14A2-4BF9-9500-8A972D6D3DFA}"/>
    <cellStyle name="Comma 2 3 2 2 6 5 2" xfId="16352" xr:uid="{C8F56026-29EA-4DAD-85B6-BD992FC5DBE5}"/>
    <cellStyle name="Comma 2 3 2 2 6 5 2 2" xfId="37374" xr:uid="{468CC981-14E6-498D-9D6C-E1AC0995DCA8}"/>
    <cellStyle name="Comma 2 3 2 2 6 5 2 3" xfId="58398" xr:uid="{C11270A9-9BEB-4FF0-9FC4-5005E9CE1ADA}"/>
    <cellStyle name="Comma 2 3 2 2 6 5 3" xfId="26864" xr:uid="{BAEB3FE6-BFFA-4861-9F9B-A8A2966B9B3D}"/>
    <cellStyle name="Comma 2 3 2 2 6 5 4" xfId="47888" xr:uid="{46AFBB8F-5218-4337-9817-FC498492CC9E}"/>
    <cellStyle name="Comma 2 3 2 2 6 6" xfId="8445" xr:uid="{6CAA40F6-7B02-4864-B05A-EBEFC7550764}"/>
    <cellStyle name="Comma 2 3 2 2 6 6 2" xfId="18979" xr:uid="{2083CF27-E5D5-4F94-BBE2-7348345A1277}"/>
    <cellStyle name="Comma 2 3 2 2 6 6 2 2" xfId="40001" xr:uid="{F6F6F240-B11F-416B-8CC6-96012416C7A6}"/>
    <cellStyle name="Comma 2 3 2 2 6 6 2 3" xfId="61025" xr:uid="{47E20141-9E87-4AFE-B46C-DC1A83EC59B5}"/>
    <cellStyle name="Comma 2 3 2 2 6 6 3" xfId="29491" xr:uid="{34E46990-40F9-4BC8-A8CA-FD7905A4716A}"/>
    <cellStyle name="Comma 2 3 2 2 6 6 4" xfId="50515" xr:uid="{CD04551B-8F6F-4960-94C0-3C8E972BBB68}"/>
    <cellStyle name="Comma 2 3 2 2 6 7" xfId="11097" xr:uid="{A682E2CF-D789-4511-BDD8-F9A0AC533C2C}"/>
    <cellStyle name="Comma 2 3 2 2 6 7 2" xfId="32119" xr:uid="{4BDA344D-8CF3-4533-8491-44EB4C7A5C42}"/>
    <cellStyle name="Comma 2 3 2 2 6 7 3" xfId="53143" xr:uid="{BDC9F0C1-D52A-4E75-B974-A4913A826142}"/>
    <cellStyle name="Comma 2 3 2 2 6 8" xfId="21608" xr:uid="{84B5F2EE-B31D-4BC8-A946-C5D6010F8CA5}"/>
    <cellStyle name="Comma 2 3 2 2 6 9" xfId="42633" xr:uid="{C6B133A7-35C1-4561-A61C-A3912CFCA588}"/>
    <cellStyle name="Comma 2 3 2 2 7" xfId="515" xr:uid="{F6B13075-9499-43A1-AFCE-78B5F6548AF6}"/>
    <cellStyle name="Comma 2 3 2 2 7 2" xfId="516" xr:uid="{4CD75890-2B66-41AF-ADC9-049638DBE2A8}"/>
    <cellStyle name="Comma 2 3 2 2 7 2 2" xfId="3194" xr:uid="{3A64462E-76D3-41FE-BC6B-D553BBD6D1C5}"/>
    <cellStyle name="Comma 2 3 2 2 7 2 2 2" xfId="13728" xr:uid="{220D8E1C-16AB-4169-8743-20E6E175A25D}"/>
    <cellStyle name="Comma 2 3 2 2 7 2 2 2 2" xfId="34750" xr:uid="{FA22E174-107F-4194-A162-61A074664CB6}"/>
    <cellStyle name="Comma 2 3 2 2 7 2 2 2 3" xfId="55774" xr:uid="{C9246EC3-47EC-438D-A7CC-F719F1280855}"/>
    <cellStyle name="Comma 2 3 2 2 7 2 2 3" xfId="24240" xr:uid="{D27CB53E-843A-494E-9358-6EB0A35178E1}"/>
    <cellStyle name="Comma 2 3 2 2 7 2 2 4" xfId="45264" xr:uid="{09DD1794-0E30-4DBE-9EC2-03D71A3BC712}"/>
    <cellStyle name="Comma 2 3 2 2 7 2 3" xfId="5822" xr:uid="{FD6B2459-741C-4ECB-84E7-275AD2F73F61}"/>
    <cellStyle name="Comma 2 3 2 2 7 2 3 2" xfId="16356" xr:uid="{ED76D21F-F35E-4846-ADBD-A196E178259E}"/>
    <cellStyle name="Comma 2 3 2 2 7 2 3 2 2" xfId="37378" xr:uid="{52D6D0D2-0027-4EAC-8952-CBDA52867CCF}"/>
    <cellStyle name="Comma 2 3 2 2 7 2 3 2 3" xfId="58402" xr:uid="{2D740C13-D173-4898-A4A5-3D0D08CC75D3}"/>
    <cellStyle name="Comma 2 3 2 2 7 2 3 3" xfId="26868" xr:uid="{24714648-A84A-4774-A5C1-509857DB7515}"/>
    <cellStyle name="Comma 2 3 2 2 7 2 3 4" xfId="47892" xr:uid="{C9A79655-826C-4026-9EDD-ED8566AFEE7B}"/>
    <cellStyle name="Comma 2 3 2 2 7 2 4" xfId="8449" xr:uid="{67167332-3DEF-4E9B-AE94-7CEE1D3F21C0}"/>
    <cellStyle name="Comma 2 3 2 2 7 2 4 2" xfId="18983" xr:uid="{EE2D89B2-A4C2-460E-8603-DDD81367889B}"/>
    <cellStyle name="Comma 2 3 2 2 7 2 4 2 2" xfId="40005" xr:uid="{7610ADFF-3E62-486A-B0A2-50E756E34873}"/>
    <cellStyle name="Comma 2 3 2 2 7 2 4 2 3" xfId="61029" xr:uid="{7C1C0D42-A20E-4D8C-8A52-EF8A5D52F71E}"/>
    <cellStyle name="Comma 2 3 2 2 7 2 4 3" xfId="29495" xr:uid="{F3DC670F-BB3A-41F5-A2F5-FF10D12D05A2}"/>
    <cellStyle name="Comma 2 3 2 2 7 2 4 4" xfId="50519" xr:uid="{EED7414C-4D79-4CD3-93BD-E0728F112866}"/>
    <cellStyle name="Comma 2 3 2 2 7 2 5" xfId="11101" xr:uid="{0B44B790-76FB-4A79-96AC-7E1154946D15}"/>
    <cellStyle name="Comma 2 3 2 2 7 2 5 2" xfId="32123" xr:uid="{F610432C-7722-4A52-8676-28E27174B873}"/>
    <cellStyle name="Comma 2 3 2 2 7 2 5 3" xfId="53147" xr:uid="{36660F6E-EBFB-4612-9205-432B10ADB6D3}"/>
    <cellStyle name="Comma 2 3 2 2 7 2 6" xfId="21612" xr:uid="{9429CF8E-90BC-442C-8DED-F6CA41529293}"/>
    <cellStyle name="Comma 2 3 2 2 7 2 7" xfId="42637" xr:uid="{DCD7E269-D458-4654-AFC7-B44EA45D0601}"/>
    <cellStyle name="Comma 2 3 2 2 7 3" xfId="3193" xr:uid="{C3805EC5-DB3C-4EF6-8E1C-7D4BD4A5B2FC}"/>
    <cellStyle name="Comma 2 3 2 2 7 3 2" xfId="13727" xr:uid="{FBBED64B-4D6F-4AF2-8967-7BD27050F0D6}"/>
    <cellStyle name="Comma 2 3 2 2 7 3 2 2" xfId="34749" xr:uid="{DFC56D9A-3EE9-44C5-8143-AA8FC7B0D2D8}"/>
    <cellStyle name="Comma 2 3 2 2 7 3 2 3" xfId="55773" xr:uid="{4145F4F9-2D85-4984-BD6F-D46834A7CE5B}"/>
    <cellStyle name="Comma 2 3 2 2 7 3 3" xfId="24239" xr:uid="{5CC293B9-20A5-4DF8-9BE9-CF9171CF1523}"/>
    <cellStyle name="Comma 2 3 2 2 7 3 4" xfId="45263" xr:uid="{3E093D23-FBB4-4051-9DFD-209809F26353}"/>
    <cellStyle name="Comma 2 3 2 2 7 4" xfId="5821" xr:uid="{3A201F19-6086-452C-AEDC-46E31566D5FB}"/>
    <cellStyle name="Comma 2 3 2 2 7 4 2" xfId="16355" xr:uid="{966EE433-5452-45BE-A262-48DBF953BF10}"/>
    <cellStyle name="Comma 2 3 2 2 7 4 2 2" xfId="37377" xr:uid="{43AA062B-EF80-4C27-9EB4-79C28E72BBEA}"/>
    <cellStyle name="Comma 2 3 2 2 7 4 2 3" xfId="58401" xr:uid="{9DE48FFA-8B28-44EB-AA03-6F17B141921F}"/>
    <cellStyle name="Comma 2 3 2 2 7 4 3" xfId="26867" xr:uid="{10537FA7-CE4F-40AA-92BF-4A6B7F8F02D6}"/>
    <cellStyle name="Comma 2 3 2 2 7 4 4" xfId="47891" xr:uid="{84886D8F-FA51-4105-85C9-1A4A98706431}"/>
    <cellStyle name="Comma 2 3 2 2 7 5" xfId="8448" xr:uid="{C29C1B91-6BA8-40EC-891F-C868E71D7E5A}"/>
    <cellStyle name="Comma 2 3 2 2 7 5 2" xfId="18982" xr:uid="{B7D5E4FD-F13E-4302-83B5-3A40608F01BB}"/>
    <cellStyle name="Comma 2 3 2 2 7 5 2 2" xfId="40004" xr:uid="{D29E0454-A8F8-4454-97EE-665AC117ACCE}"/>
    <cellStyle name="Comma 2 3 2 2 7 5 2 3" xfId="61028" xr:uid="{6D3129CE-4D7E-475D-92F3-E9D8662ECBCB}"/>
    <cellStyle name="Comma 2 3 2 2 7 5 3" xfId="29494" xr:uid="{E9C32CD8-DBA2-4131-8D8E-8C795F89F3EF}"/>
    <cellStyle name="Comma 2 3 2 2 7 5 4" xfId="50518" xr:uid="{62761186-B662-4442-B674-5AB0F17336AE}"/>
    <cellStyle name="Comma 2 3 2 2 7 6" xfId="11100" xr:uid="{CDF45519-AD68-4A72-8418-92A56CE4610C}"/>
    <cellStyle name="Comma 2 3 2 2 7 6 2" xfId="32122" xr:uid="{32F29CE3-213A-4FA3-B50E-4623ED3D5E9D}"/>
    <cellStyle name="Comma 2 3 2 2 7 6 3" xfId="53146" xr:uid="{F960F0A9-2E04-4763-A9D3-00EB37C74866}"/>
    <cellStyle name="Comma 2 3 2 2 7 7" xfId="21611" xr:uid="{CAD8E07F-744A-41EA-ABE4-841346BD347B}"/>
    <cellStyle name="Comma 2 3 2 2 7 8" xfId="42636" xr:uid="{9CD3F912-33A8-4477-A1BA-0BEC3AB0E182}"/>
    <cellStyle name="Comma 2 3 2 2 8" xfId="517" xr:uid="{CB65F8AA-1236-48D6-895F-524AC3B0A537}"/>
    <cellStyle name="Comma 2 3 2 2 8 2" xfId="3195" xr:uid="{B7C04330-F736-41B6-B3D8-30ABD5E851E4}"/>
    <cellStyle name="Comma 2 3 2 2 8 2 2" xfId="13729" xr:uid="{39A8E4CC-DD56-42F4-92B1-F84145A9EE8C}"/>
    <cellStyle name="Comma 2 3 2 2 8 2 2 2" xfId="34751" xr:uid="{6DC43C90-A1B5-4BF3-A61C-4547E92ED8D2}"/>
    <cellStyle name="Comma 2 3 2 2 8 2 2 3" xfId="55775" xr:uid="{E3694C62-8C01-4D5E-A664-F327070BBCB4}"/>
    <cellStyle name="Comma 2 3 2 2 8 2 3" xfId="24241" xr:uid="{6D201353-32AD-4051-BED2-9F8704BE9B9E}"/>
    <cellStyle name="Comma 2 3 2 2 8 2 4" xfId="45265" xr:uid="{6FD7078E-0836-467D-9CD5-AF3D3FA51985}"/>
    <cellStyle name="Comma 2 3 2 2 8 3" xfId="5823" xr:uid="{A8761072-C5B0-41CA-BDBA-3A68210BFF3A}"/>
    <cellStyle name="Comma 2 3 2 2 8 3 2" xfId="16357" xr:uid="{334B5FDE-642C-4C36-A92E-2FB6FC493BAB}"/>
    <cellStyle name="Comma 2 3 2 2 8 3 2 2" xfId="37379" xr:uid="{830D5E68-C4D7-4154-94B2-0574A0B82796}"/>
    <cellStyle name="Comma 2 3 2 2 8 3 2 3" xfId="58403" xr:uid="{ED048FCF-4DA8-4A85-939F-7A16F443448C}"/>
    <cellStyle name="Comma 2 3 2 2 8 3 3" xfId="26869" xr:uid="{69243ABD-4085-466A-B324-B1234A09D11B}"/>
    <cellStyle name="Comma 2 3 2 2 8 3 4" xfId="47893" xr:uid="{50C915A6-71D3-4A35-8617-DDAE4C5702B5}"/>
    <cellStyle name="Comma 2 3 2 2 8 4" xfId="8450" xr:uid="{ECD91685-9B02-4810-8622-2878CC192F9D}"/>
    <cellStyle name="Comma 2 3 2 2 8 4 2" xfId="18984" xr:uid="{559786D2-955A-4C10-AE35-E5E5A6E4DF13}"/>
    <cellStyle name="Comma 2 3 2 2 8 4 2 2" xfId="40006" xr:uid="{68DF99F8-75C1-42B7-AA6E-69BD639B5526}"/>
    <cellStyle name="Comma 2 3 2 2 8 4 2 3" xfId="61030" xr:uid="{078BF52C-8183-47D2-AD90-0D4846C9A4E6}"/>
    <cellStyle name="Comma 2 3 2 2 8 4 3" xfId="29496" xr:uid="{73F07E57-4463-4125-A310-B1E57E22F4B8}"/>
    <cellStyle name="Comma 2 3 2 2 8 4 4" xfId="50520" xr:uid="{E3B511EE-2E97-4E55-9B16-B7FCADA6ED2A}"/>
    <cellStyle name="Comma 2 3 2 2 8 5" xfId="11102" xr:uid="{6249C5AC-5BB1-460F-A4DD-1EC4DDAF079E}"/>
    <cellStyle name="Comma 2 3 2 2 8 5 2" xfId="32124" xr:uid="{764A2480-89B9-4C6E-9195-012DDA0468F3}"/>
    <cellStyle name="Comma 2 3 2 2 8 5 3" xfId="53148" xr:uid="{6FDB809C-81F4-4105-8D58-BCE5CC195E31}"/>
    <cellStyle name="Comma 2 3 2 2 8 6" xfId="21613" xr:uid="{2B4B9AA9-B60F-43B1-BCE3-99A4CEF4C206}"/>
    <cellStyle name="Comma 2 3 2 2 8 7" xfId="42638" xr:uid="{3E27EE99-341F-4D49-9D77-394C1A895417}"/>
    <cellStyle name="Comma 2 3 2 2 9" xfId="518" xr:uid="{EBBC25DE-3FDF-4D9B-986A-E9C306607244}"/>
    <cellStyle name="Comma 2 3 2 2 9 2" xfId="3196" xr:uid="{DDE0B13C-AA8E-4B84-95AF-41EF0DF91049}"/>
    <cellStyle name="Comma 2 3 2 2 9 2 2" xfId="13730" xr:uid="{EE90178E-CA03-44BE-B68E-95FE0CD5DE35}"/>
    <cellStyle name="Comma 2 3 2 2 9 2 2 2" xfId="34752" xr:uid="{A7E3C3A7-B231-4117-B5E5-6149DF3845BD}"/>
    <cellStyle name="Comma 2 3 2 2 9 2 2 3" xfId="55776" xr:uid="{22210C3B-1B98-4DA2-8F2A-8D7C156199CC}"/>
    <cellStyle name="Comma 2 3 2 2 9 2 3" xfId="24242" xr:uid="{66A7CB0F-1D42-47B4-82AB-76B5831459E8}"/>
    <cellStyle name="Comma 2 3 2 2 9 2 4" xfId="45266" xr:uid="{0D850E17-2DF4-468F-A38E-33D50B27D59E}"/>
    <cellStyle name="Comma 2 3 2 2 9 3" xfId="5824" xr:uid="{93DD5A4C-F4D1-44AC-AA7C-19DD15EEB3F2}"/>
    <cellStyle name="Comma 2 3 2 2 9 3 2" xfId="16358" xr:uid="{EC16E5AC-1919-4B8F-9DF6-811F5D288239}"/>
    <cellStyle name="Comma 2 3 2 2 9 3 2 2" xfId="37380" xr:uid="{187E7008-3470-4369-ADA1-DEB0EC577E40}"/>
    <cellStyle name="Comma 2 3 2 2 9 3 2 3" xfId="58404" xr:uid="{C3370E41-6445-45EA-B8A8-351AD6C9A70D}"/>
    <cellStyle name="Comma 2 3 2 2 9 3 3" xfId="26870" xr:uid="{18872301-CDBA-414B-9336-96B62FA5FDA8}"/>
    <cellStyle name="Comma 2 3 2 2 9 3 4" xfId="47894" xr:uid="{2F7A4D90-98B4-4252-8CA8-CCFDDF133B61}"/>
    <cellStyle name="Comma 2 3 2 2 9 4" xfId="8451" xr:uid="{34C4B013-5804-41CB-9E2C-AD57A5DEAC2E}"/>
    <cellStyle name="Comma 2 3 2 2 9 4 2" xfId="18985" xr:uid="{5DBE3B20-F546-4401-B096-82394085FA9C}"/>
    <cellStyle name="Comma 2 3 2 2 9 4 2 2" xfId="40007" xr:uid="{D66E2EDE-8F43-4AB6-9A68-FEEEB830D399}"/>
    <cellStyle name="Comma 2 3 2 2 9 4 2 3" xfId="61031" xr:uid="{F7F620EE-9862-4C43-9EF7-BC5659375A79}"/>
    <cellStyle name="Comma 2 3 2 2 9 4 3" xfId="29497" xr:uid="{839330AC-726E-48A3-BFBA-8AF5D55AF71F}"/>
    <cellStyle name="Comma 2 3 2 2 9 4 4" xfId="50521" xr:uid="{48F3C801-6055-40FA-B492-DAE2FCF4D2E1}"/>
    <cellStyle name="Comma 2 3 2 2 9 5" xfId="11103" xr:uid="{0EDC609D-01AB-4D28-A370-174F2DC9371C}"/>
    <cellStyle name="Comma 2 3 2 2 9 5 2" xfId="32125" xr:uid="{C4FAA284-6E05-46C8-818A-34CFF1390DAD}"/>
    <cellStyle name="Comma 2 3 2 2 9 5 3" xfId="53149" xr:uid="{35EAD5CA-B1CA-4B5A-B537-4CCFC0782480}"/>
    <cellStyle name="Comma 2 3 2 2 9 6" xfId="21614" xr:uid="{56ACE838-4643-4FCA-B06D-F6B141A68B39}"/>
    <cellStyle name="Comma 2 3 2 2 9 7" xfId="42639" xr:uid="{031460A7-4159-4782-A17C-9D724F063478}"/>
    <cellStyle name="Comma 2 3 2 20" xfId="63365" xr:uid="{2FC92C61-F67F-42C4-B580-75D6B7F6086C}"/>
    <cellStyle name="Comma 2 3 2 3" xfId="146" xr:uid="{0885C14A-BD8A-4CB4-A89D-2958ADEC6BED}"/>
    <cellStyle name="Comma 2 3 2 3 10" xfId="8090" xr:uid="{A1DE77B5-F7B9-46AF-B7BA-5A382D1EDE2D}"/>
    <cellStyle name="Comma 2 3 2 3 10 2" xfId="18624" xr:uid="{9E78383C-C5FE-4AE3-B337-68CD90FFD6CD}"/>
    <cellStyle name="Comma 2 3 2 3 10 2 2" xfId="39646" xr:uid="{E5DC30D3-1A23-4013-B6F4-E614172C13E3}"/>
    <cellStyle name="Comma 2 3 2 3 10 2 3" xfId="60670" xr:uid="{EEDE6A94-94C3-4380-9AD0-9FB9A4119A6C}"/>
    <cellStyle name="Comma 2 3 2 3 10 3" xfId="29136" xr:uid="{8BA83710-6464-46AE-869E-6BF353A64D65}"/>
    <cellStyle name="Comma 2 3 2 3 10 4" xfId="50160" xr:uid="{FFADF50F-4DE6-405C-958B-AC6862D290D3}"/>
    <cellStyle name="Comma 2 3 2 3 11" xfId="10742" xr:uid="{6BC542F7-CD1E-4497-93EA-B056DFD2E201}"/>
    <cellStyle name="Comma 2 3 2 3 11 2" xfId="31764" xr:uid="{8946FE69-8B66-4FDD-B748-1EE7AEEC596D}"/>
    <cellStyle name="Comma 2 3 2 3 11 3" xfId="52788" xr:uid="{4B8B072B-52CE-45EE-A1D2-22BDEE178998}"/>
    <cellStyle name="Comma 2 3 2 3 12" xfId="21253" xr:uid="{FE2DA2E5-C7B9-4E5F-BA31-DF34CD8CF6C7}"/>
    <cellStyle name="Comma 2 3 2 3 13" xfId="42278" xr:uid="{DF8CC1E7-09D1-44CE-9ADA-043264310D17}"/>
    <cellStyle name="Comma 2 3 2 3 2" xfId="200" xr:uid="{92550517-28E7-4EBF-BEA7-91885B3079C3}"/>
    <cellStyle name="Comma 2 3 2 3 2 10" xfId="42332" xr:uid="{A334F988-E61C-47CE-9C28-DA92AFF9DC73}"/>
    <cellStyle name="Comma 2 3 2 3 2 2" xfId="521" xr:uid="{EDCC55CA-4265-4E99-9145-A0420FDBFAD2}"/>
    <cellStyle name="Comma 2 3 2 3 2 2 2" xfId="3199" xr:uid="{38C687FF-41D8-4773-83D3-F2567BF64B94}"/>
    <cellStyle name="Comma 2 3 2 3 2 2 2 2" xfId="13733" xr:uid="{886C0C26-8291-46B5-B68F-34415C1ED251}"/>
    <cellStyle name="Comma 2 3 2 3 2 2 2 2 2" xfId="34755" xr:uid="{0FD756C7-1861-41DC-B77D-B63CAE90A9F1}"/>
    <cellStyle name="Comma 2 3 2 3 2 2 2 2 3" xfId="55779" xr:uid="{0EACCA08-EA47-4314-9BDA-1E0689C8AE88}"/>
    <cellStyle name="Comma 2 3 2 3 2 2 2 3" xfId="24245" xr:uid="{298DBC3F-1FFE-4042-B8E4-731764A554CC}"/>
    <cellStyle name="Comma 2 3 2 3 2 2 2 4" xfId="45269" xr:uid="{F6A5CCB8-24DA-4AD2-9D97-754DA7448740}"/>
    <cellStyle name="Comma 2 3 2 3 2 2 3" xfId="5827" xr:uid="{29CAF373-EA64-4310-A6D8-E10D02396BD8}"/>
    <cellStyle name="Comma 2 3 2 3 2 2 3 2" xfId="16361" xr:uid="{032794A6-9010-4865-B99A-98D8D4D6793F}"/>
    <cellStyle name="Comma 2 3 2 3 2 2 3 2 2" xfId="37383" xr:uid="{EC06EE25-157D-4E2F-9EA6-1D592383BC41}"/>
    <cellStyle name="Comma 2 3 2 3 2 2 3 2 3" xfId="58407" xr:uid="{325BF498-7A00-496D-A5EF-4CCFAA0C6F2F}"/>
    <cellStyle name="Comma 2 3 2 3 2 2 3 3" xfId="26873" xr:uid="{4D35FFD9-42C2-4666-B5BD-057B759234FE}"/>
    <cellStyle name="Comma 2 3 2 3 2 2 3 4" xfId="47897" xr:uid="{956AA47A-E0B3-4D4E-89EC-097199A1FC5A}"/>
    <cellStyle name="Comma 2 3 2 3 2 2 4" xfId="8454" xr:uid="{9905DE6D-1C47-4B65-BDFE-7F1A70849313}"/>
    <cellStyle name="Comma 2 3 2 3 2 2 4 2" xfId="18988" xr:uid="{BBFD18CC-F3FC-4B0F-A2F3-AFA28BFE24AE}"/>
    <cellStyle name="Comma 2 3 2 3 2 2 4 2 2" xfId="40010" xr:uid="{C4737B06-8E75-4CD3-A842-39705C7A7B94}"/>
    <cellStyle name="Comma 2 3 2 3 2 2 4 2 3" xfId="61034" xr:uid="{519EDEF9-927B-43B3-8F4F-4E286A2B8FB1}"/>
    <cellStyle name="Comma 2 3 2 3 2 2 4 3" xfId="29500" xr:uid="{46D35806-355C-4F30-B408-47754F018792}"/>
    <cellStyle name="Comma 2 3 2 3 2 2 4 4" xfId="50524" xr:uid="{26E52A39-833B-4E84-A1D3-F55B168EB62B}"/>
    <cellStyle name="Comma 2 3 2 3 2 2 5" xfId="11106" xr:uid="{B7621B68-22C3-4A5E-AC8A-11E3C88165BA}"/>
    <cellStyle name="Comma 2 3 2 3 2 2 5 2" xfId="32128" xr:uid="{D4D0DC53-F7BA-48FB-8565-D32D1F450B67}"/>
    <cellStyle name="Comma 2 3 2 3 2 2 5 3" xfId="53152" xr:uid="{F805DB72-9986-49A1-8819-AA7EFE4EC3FF}"/>
    <cellStyle name="Comma 2 3 2 3 2 2 6" xfId="21617" xr:uid="{72B5C94F-E5D7-413B-A7AE-5D83E164740D}"/>
    <cellStyle name="Comma 2 3 2 3 2 2 7" xfId="42642" xr:uid="{7A016AD3-E047-47C7-AC2C-096FA0D1C26F}"/>
    <cellStyle name="Comma 2 3 2 3 2 3" xfId="2776" xr:uid="{125DCDCF-B68C-4E66-BC35-872A1DB9E2FE}"/>
    <cellStyle name="Comma 2 3 2 3 2 3 2" xfId="5408" xr:uid="{AB7F5899-2EEE-4F52-968E-E1282C677030}"/>
    <cellStyle name="Comma 2 3 2 3 2 3 2 2" xfId="15942" xr:uid="{319389D0-1F07-4687-8C6D-1D732625A6AF}"/>
    <cellStyle name="Comma 2 3 2 3 2 3 2 2 2" xfId="36964" xr:uid="{FC48FE80-18A6-47A8-ABBE-32B7B9E97404}"/>
    <cellStyle name="Comma 2 3 2 3 2 3 2 2 3" xfId="57988" xr:uid="{16E94B24-AF05-48A9-B3D5-5CBDCB79602A}"/>
    <cellStyle name="Comma 2 3 2 3 2 3 2 3" xfId="26454" xr:uid="{312695FC-65A5-49D2-A1C6-53DF2E5B1B35}"/>
    <cellStyle name="Comma 2 3 2 3 2 3 2 4" xfId="47478" xr:uid="{564850BC-2F02-4A06-B5F0-7C26319D3BC5}"/>
    <cellStyle name="Comma 2 3 2 3 2 3 3" xfId="8036" xr:uid="{B6E3DB5B-E23E-440D-AA23-8EFA8633ED6C}"/>
    <cellStyle name="Comma 2 3 2 3 2 3 3 2" xfId="18570" xr:uid="{C5203916-A5B8-468C-8387-D6718F5608F4}"/>
    <cellStyle name="Comma 2 3 2 3 2 3 3 2 2" xfId="39592" xr:uid="{F7F320CC-4D33-458D-8B12-0F566042C62C}"/>
    <cellStyle name="Comma 2 3 2 3 2 3 3 2 3" xfId="60616" xr:uid="{FDA43E32-A73B-47AB-B526-AD2B57E55650}"/>
    <cellStyle name="Comma 2 3 2 3 2 3 3 3" xfId="29082" xr:uid="{3416BCB9-9372-4238-B0EE-A206D1E68821}"/>
    <cellStyle name="Comma 2 3 2 3 2 3 3 4" xfId="50106" xr:uid="{75998045-22C8-4E7B-819E-5E18187514BC}"/>
    <cellStyle name="Comma 2 3 2 3 2 3 4" xfId="10663" xr:uid="{7D595AA2-7240-416A-A53F-E3AD80E5BA19}"/>
    <cellStyle name="Comma 2 3 2 3 2 3 4 2" xfId="21197" xr:uid="{7FE4B985-38B8-4768-AE55-6F1A4CA4CBCE}"/>
    <cellStyle name="Comma 2 3 2 3 2 3 4 2 2" xfId="42219" xr:uid="{FC6E6F96-C36D-4D3D-B193-AAB2592F12CD}"/>
    <cellStyle name="Comma 2 3 2 3 2 3 4 2 3" xfId="63243" xr:uid="{4C2C0C44-EE2D-4C8E-9EE7-03D37FF996B0}"/>
    <cellStyle name="Comma 2 3 2 3 2 3 4 3" xfId="31709" xr:uid="{7367A67C-A6F0-46FC-ACE2-5F6CA210EE62}"/>
    <cellStyle name="Comma 2 3 2 3 2 3 4 4" xfId="52733" xr:uid="{0BCE9285-4BC8-48EC-ABD4-0BEADC9B2BC5}"/>
    <cellStyle name="Comma 2 3 2 3 2 3 5" xfId="13315" xr:uid="{22681673-DBEC-4CF1-A422-24F956D74967}"/>
    <cellStyle name="Comma 2 3 2 3 2 3 5 2" xfId="34337" xr:uid="{13CF77CD-2A93-46A2-B526-E26EB867E93E}"/>
    <cellStyle name="Comma 2 3 2 3 2 3 5 3" xfId="55361" xr:uid="{557A90C7-AAB7-4789-A94C-EB6EBF8258AD}"/>
    <cellStyle name="Comma 2 3 2 3 2 3 6" xfId="23826" xr:uid="{25127E38-3227-4CC9-B3E2-F9BAE37553BA}"/>
    <cellStyle name="Comma 2 3 2 3 2 3 7" xfId="44851" xr:uid="{CA2DE65E-0402-479A-AD59-21C40095FDBB}"/>
    <cellStyle name="Comma 2 3 2 3 2 4" xfId="520" xr:uid="{44059162-549F-4583-8E21-E02F013A2195}"/>
    <cellStyle name="Comma 2 3 2 3 2 4 2" xfId="3198" xr:uid="{A14B8AE6-E5FA-4D68-AFA1-C721D7CFAF75}"/>
    <cellStyle name="Comma 2 3 2 3 2 4 2 2" xfId="13732" xr:uid="{091DAF1B-332D-4D90-94AA-5EF5CFF4EA3A}"/>
    <cellStyle name="Comma 2 3 2 3 2 4 2 2 2" xfId="34754" xr:uid="{53A69707-78A6-4BA9-996C-AC2A76F710AD}"/>
    <cellStyle name="Comma 2 3 2 3 2 4 2 2 3" xfId="55778" xr:uid="{89E97ED4-0AA4-486F-84C8-AFBCEBCA3994}"/>
    <cellStyle name="Comma 2 3 2 3 2 4 2 3" xfId="24244" xr:uid="{38EBCF61-8063-424C-A65E-0F6E037A9876}"/>
    <cellStyle name="Comma 2 3 2 3 2 4 2 4" xfId="45268" xr:uid="{4C46AB1C-DA4B-4B5D-A217-4DF5FA34DA6A}"/>
    <cellStyle name="Comma 2 3 2 3 2 4 3" xfId="5826" xr:uid="{AE36A49E-AB61-4F92-BABE-C58E840007A6}"/>
    <cellStyle name="Comma 2 3 2 3 2 4 3 2" xfId="16360" xr:uid="{A12080F1-E94E-4CFE-A9C4-B823B16A8AE3}"/>
    <cellStyle name="Comma 2 3 2 3 2 4 3 2 2" xfId="37382" xr:uid="{CA5B860C-4A6A-4DD3-9061-DBB869CCAD90}"/>
    <cellStyle name="Comma 2 3 2 3 2 4 3 2 3" xfId="58406" xr:uid="{329E3296-6228-4A0C-88B0-52FAD7411341}"/>
    <cellStyle name="Comma 2 3 2 3 2 4 3 3" xfId="26872" xr:uid="{8E1B5420-4CD0-439F-8DC9-1673AA26FEA2}"/>
    <cellStyle name="Comma 2 3 2 3 2 4 3 4" xfId="47896" xr:uid="{FCEF40BC-82B7-48FF-A293-D712AE7BBC12}"/>
    <cellStyle name="Comma 2 3 2 3 2 4 4" xfId="8453" xr:uid="{F7F693CE-F742-490F-9F80-FA4F2FA29BCF}"/>
    <cellStyle name="Comma 2 3 2 3 2 4 4 2" xfId="18987" xr:uid="{A7B1B2BA-7CCD-4ADD-9BAD-021EA429F527}"/>
    <cellStyle name="Comma 2 3 2 3 2 4 4 2 2" xfId="40009" xr:uid="{2F0B37B0-C45B-485D-8048-F9CF139468B5}"/>
    <cellStyle name="Comma 2 3 2 3 2 4 4 2 3" xfId="61033" xr:uid="{90756AF2-113B-46A8-91D8-E622431A18C8}"/>
    <cellStyle name="Comma 2 3 2 3 2 4 4 3" xfId="29499" xr:uid="{1B48D863-A923-4AE6-ACFE-648A471B91B9}"/>
    <cellStyle name="Comma 2 3 2 3 2 4 4 4" xfId="50523" xr:uid="{9817A95B-5B2A-4439-9554-7BF5D04D9726}"/>
    <cellStyle name="Comma 2 3 2 3 2 4 5" xfId="11105" xr:uid="{FEBFEB28-48BB-4C35-9A63-70C2F36E7B61}"/>
    <cellStyle name="Comma 2 3 2 3 2 4 5 2" xfId="32127" xr:uid="{128CC3A3-6EF6-4628-8327-54C109F1013D}"/>
    <cellStyle name="Comma 2 3 2 3 2 4 5 3" xfId="53151" xr:uid="{EEDA38FC-2931-405A-9863-A6B6E68A7BF4}"/>
    <cellStyle name="Comma 2 3 2 3 2 4 6" xfId="21616" xr:uid="{EF05E6CD-7230-44B6-A56D-5B2AB4D6CEBC}"/>
    <cellStyle name="Comma 2 3 2 3 2 4 7" xfId="42641" xr:uid="{192DD521-8BC5-40CD-899D-30E04D477827}"/>
    <cellStyle name="Comma 2 3 2 3 2 5" xfId="2889" xr:uid="{EBA059D1-9B1A-41ED-95C4-2F3D998EA9F7}"/>
    <cellStyle name="Comma 2 3 2 3 2 5 2" xfId="13423" xr:uid="{29D950D7-1DF0-49B6-98A5-E9E98A1F9732}"/>
    <cellStyle name="Comma 2 3 2 3 2 5 2 2" xfId="34445" xr:uid="{F031B94A-8B22-4083-8F23-A97FD713418D}"/>
    <cellStyle name="Comma 2 3 2 3 2 5 2 3" xfId="55469" xr:uid="{A9906033-A913-4B13-8BC9-DFF87ECA6549}"/>
    <cellStyle name="Comma 2 3 2 3 2 5 3" xfId="23935" xr:uid="{E0C488CA-4190-46A9-A7ED-78B2B8A414AE}"/>
    <cellStyle name="Comma 2 3 2 3 2 5 4" xfId="44959" xr:uid="{C3617CA1-BD06-431F-B649-459286CA8922}"/>
    <cellStyle name="Comma 2 3 2 3 2 6" xfId="5517" xr:uid="{0A753F14-F590-4BDB-A3B6-08612E5AE6D5}"/>
    <cellStyle name="Comma 2 3 2 3 2 6 2" xfId="16051" xr:uid="{74CD0303-869C-4210-A62D-C44670AA302D}"/>
    <cellStyle name="Comma 2 3 2 3 2 6 2 2" xfId="37073" xr:uid="{7555448B-3A5D-45F5-AFCB-2621E6EC1893}"/>
    <cellStyle name="Comma 2 3 2 3 2 6 2 3" xfId="58097" xr:uid="{39764CD2-EA3F-4FB3-9A77-6A19569918AB}"/>
    <cellStyle name="Comma 2 3 2 3 2 6 3" xfId="26563" xr:uid="{1119D11B-24CE-48F3-A496-92B82950C664}"/>
    <cellStyle name="Comma 2 3 2 3 2 6 4" xfId="47587" xr:uid="{C5DC7094-416A-4E01-998B-7F962AC660F2}"/>
    <cellStyle name="Comma 2 3 2 3 2 7" xfId="8144" xr:uid="{BF5E4B39-0CB0-40BF-A8BC-E8DDDDB11C8D}"/>
    <cellStyle name="Comma 2 3 2 3 2 7 2" xfId="18678" xr:uid="{BB6E6DDA-FC27-48AF-BAA4-B776B44233ED}"/>
    <cellStyle name="Comma 2 3 2 3 2 7 2 2" xfId="39700" xr:uid="{51D3D680-4127-4EA6-A308-C1AE328D4476}"/>
    <cellStyle name="Comma 2 3 2 3 2 7 2 3" xfId="60724" xr:uid="{B251D81D-954F-404F-B4A5-1ACF8CA2F279}"/>
    <cellStyle name="Comma 2 3 2 3 2 7 3" xfId="29190" xr:uid="{7C125A3F-EE38-42BB-B404-914EB19F3FF5}"/>
    <cellStyle name="Comma 2 3 2 3 2 7 4" xfId="50214" xr:uid="{2FFB685A-EB36-4072-9BA9-93061FD1D825}"/>
    <cellStyle name="Comma 2 3 2 3 2 8" xfId="10796" xr:uid="{E1F01E60-A31E-4280-BD96-881BE695CFD1}"/>
    <cellStyle name="Comma 2 3 2 3 2 8 2" xfId="31818" xr:uid="{A350F8CA-F1F0-4F3C-A8F6-2CC5BDACCCCE}"/>
    <cellStyle name="Comma 2 3 2 3 2 8 3" xfId="52842" xr:uid="{2041E8E5-538E-4BA1-9272-08366F8FDCE0}"/>
    <cellStyle name="Comma 2 3 2 3 2 9" xfId="21307" xr:uid="{5C493724-FA94-4610-AEFA-1EE9E4A65661}"/>
    <cellStyle name="Comma 2 3 2 3 3" xfId="522" xr:uid="{0FB33E62-8ABB-4FA6-A750-953ADDE3C525}"/>
    <cellStyle name="Comma 2 3 2 3 3 2" xfId="3200" xr:uid="{D0A3D3A9-571A-4468-A831-0BF45E3761CE}"/>
    <cellStyle name="Comma 2 3 2 3 3 2 2" xfId="13734" xr:uid="{EDAE0C14-28AE-4175-A0C8-883D8BB76086}"/>
    <cellStyle name="Comma 2 3 2 3 3 2 2 2" xfId="34756" xr:uid="{525E149D-56D0-43CF-8A3C-AAEE5C5364AA}"/>
    <cellStyle name="Comma 2 3 2 3 3 2 2 3" xfId="55780" xr:uid="{E66BF10B-DDBF-4000-B0AF-382F09B36287}"/>
    <cellStyle name="Comma 2 3 2 3 3 2 3" xfId="24246" xr:uid="{453C3F72-C806-47CE-B21B-89D7058B2B8D}"/>
    <cellStyle name="Comma 2 3 2 3 3 2 4" xfId="45270" xr:uid="{6F29EC30-F68E-4775-BE11-8089E5B4E99A}"/>
    <cellStyle name="Comma 2 3 2 3 3 3" xfId="5828" xr:uid="{1A8D18EF-659B-41B0-9AB9-BDFFDEEFF19C}"/>
    <cellStyle name="Comma 2 3 2 3 3 3 2" xfId="16362" xr:uid="{4BB9D0B0-E7E0-4DFD-9ACF-74AC0714EAFD}"/>
    <cellStyle name="Comma 2 3 2 3 3 3 2 2" xfId="37384" xr:uid="{CB0A4656-012F-49D2-82E3-DE9FB54DC1B9}"/>
    <cellStyle name="Comma 2 3 2 3 3 3 2 3" xfId="58408" xr:uid="{3A654E80-78B4-4AA0-AAF0-72C0B3E55B22}"/>
    <cellStyle name="Comma 2 3 2 3 3 3 3" xfId="26874" xr:uid="{D1806838-ABF0-4BB8-ABB2-819148E75E52}"/>
    <cellStyle name="Comma 2 3 2 3 3 3 4" xfId="47898" xr:uid="{F8B0502A-84E1-4B71-A622-1E493DBB4F2F}"/>
    <cellStyle name="Comma 2 3 2 3 3 4" xfId="8455" xr:uid="{0C204ED2-414E-46B1-B1E1-B52BDC6F239E}"/>
    <cellStyle name="Comma 2 3 2 3 3 4 2" xfId="18989" xr:uid="{B7ED1450-D030-4FDC-944B-3D2EC90BCF66}"/>
    <cellStyle name="Comma 2 3 2 3 3 4 2 2" xfId="40011" xr:uid="{72A252E8-2530-4D5C-AD79-66D2F426CA1C}"/>
    <cellStyle name="Comma 2 3 2 3 3 4 2 3" xfId="61035" xr:uid="{917CF564-4A00-426C-BBC8-975371706BC7}"/>
    <cellStyle name="Comma 2 3 2 3 3 4 3" xfId="29501" xr:uid="{EA7041ED-6E62-4D0A-8C83-855A5C1C630E}"/>
    <cellStyle name="Comma 2 3 2 3 3 4 4" xfId="50525" xr:uid="{1C1D8513-8C60-4F48-A38E-F013AAD2DC61}"/>
    <cellStyle name="Comma 2 3 2 3 3 5" xfId="11107" xr:uid="{6A2A81EF-B8CA-46FE-8B3D-08FB5FAEFC70}"/>
    <cellStyle name="Comma 2 3 2 3 3 5 2" xfId="32129" xr:uid="{C99A88DA-468B-4A91-AF9A-BF9E134BD5B1}"/>
    <cellStyle name="Comma 2 3 2 3 3 5 3" xfId="53153" xr:uid="{36C988FF-C9B2-4981-87D0-9272DBADEFEC}"/>
    <cellStyle name="Comma 2 3 2 3 3 6" xfId="21618" xr:uid="{BE82A05D-BF21-4684-A5F7-A02CEA4F257F}"/>
    <cellStyle name="Comma 2 3 2 3 3 7" xfId="42643" xr:uid="{454A730A-0237-4D06-AAA6-BCFB474CF84E}"/>
    <cellStyle name="Comma 2 3 2 3 4" xfId="523" xr:uid="{F9C51D04-4177-4EFE-8274-50F3E1ED6EB2}"/>
    <cellStyle name="Comma 2 3 2 3 4 2" xfId="3201" xr:uid="{55651936-57E2-4545-BE0F-DD999B508A10}"/>
    <cellStyle name="Comma 2 3 2 3 4 2 2" xfId="13735" xr:uid="{1FCFBD9D-FD60-46FE-A198-A7647CC94851}"/>
    <cellStyle name="Comma 2 3 2 3 4 2 2 2" xfId="34757" xr:uid="{A9EE1088-FE0B-47E6-AA5E-D52941E63899}"/>
    <cellStyle name="Comma 2 3 2 3 4 2 2 3" xfId="55781" xr:uid="{FB46509B-9EDE-48CD-B2CD-E81477E3F1FB}"/>
    <cellStyle name="Comma 2 3 2 3 4 2 3" xfId="24247" xr:uid="{7E0EF062-BE55-4343-9214-361E1FEF8747}"/>
    <cellStyle name="Comma 2 3 2 3 4 2 4" xfId="45271" xr:uid="{CE1567E3-12D3-4811-A42B-A5D5D3C3F32C}"/>
    <cellStyle name="Comma 2 3 2 3 4 3" xfId="5829" xr:uid="{6133DE75-5355-48FA-B5E9-FC2603DAD090}"/>
    <cellStyle name="Comma 2 3 2 3 4 3 2" xfId="16363" xr:uid="{EBD9D342-ED4C-4623-AEE5-E3B7E965A6EF}"/>
    <cellStyle name="Comma 2 3 2 3 4 3 2 2" xfId="37385" xr:uid="{50878404-6D4B-4EB9-B4F8-BDE068B2F570}"/>
    <cellStyle name="Comma 2 3 2 3 4 3 2 3" xfId="58409" xr:uid="{62114BCB-C7D1-43C5-8C5C-AC409BE61183}"/>
    <cellStyle name="Comma 2 3 2 3 4 3 3" xfId="26875" xr:uid="{3689A57C-6853-4E7B-B1AC-1BBBEBA89380}"/>
    <cellStyle name="Comma 2 3 2 3 4 3 4" xfId="47899" xr:uid="{3C81A511-1F73-4B96-AE54-23EBAEB8F7BA}"/>
    <cellStyle name="Comma 2 3 2 3 4 4" xfId="8456" xr:uid="{4EA7074B-4633-48E3-8F8F-36378CBF88DA}"/>
    <cellStyle name="Comma 2 3 2 3 4 4 2" xfId="18990" xr:uid="{B4CE9AC7-AA09-498D-B899-6D682073973F}"/>
    <cellStyle name="Comma 2 3 2 3 4 4 2 2" xfId="40012" xr:uid="{EAE96C92-3313-4308-811E-8841EBA9F940}"/>
    <cellStyle name="Comma 2 3 2 3 4 4 2 3" xfId="61036" xr:uid="{1329C8C2-09E3-4F14-A65B-1DED9B876D9B}"/>
    <cellStyle name="Comma 2 3 2 3 4 4 3" xfId="29502" xr:uid="{DD1FD371-6C46-4218-A416-15A7531B7583}"/>
    <cellStyle name="Comma 2 3 2 3 4 4 4" xfId="50526" xr:uid="{3F6D557C-8004-4969-B538-4FEA69E40554}"/>
    <cellStyle name="Comma 2 3 2 3 4 5" xfId="11108" xr:uid="{7DC6F67A-3E8B-4092-9554-3C9BEC0D70ED}"/>
    <cellStyle name="Comma 2 3 2 3 4 5 2" xfId="32130" xr:uid="{3065D587-68EF-41A7-84AD-8AF4E607BE5C}"/>
    <cellStyle name="Comma 2 3 2 3 4 5 3" xfId="53154" xr:uid="{F66B30BB-DCE8-49EB-9A82-35B6BFF7DDC6}"/>
    <cellStyle name="Comma 2 3 2 3 4 6" xfId="21619" xr:uid="{B467F52F-5952-404E-B192-7A61A3390E36}"/>
    <cellStyle name="Comma 2 3 2 3 4 7" xfId="42644" xr:uid="{8E7C7AF2-89D1-4C5E-9D5A-4E66B05DC4C7}"/>
    <cellStyle name="Comma 2 3 2 3 5" xfId="2663" xr:uid="{783836C4-EFBB-4DC7-AC56-5E8BD80AFB7E}"/>
    <cellStyle name="Comma 2 3 2 3 5 2" xfId="5300" xr:uid="{1C55B24E-982B-41B0-85AC-5333B52BB008}"/>
    <cellStyle name="Comma 2 3 2 3 5 2 2" xfId="15834" xr:uid="{817C1383-095A-4781-80D7-BD7594630351}"/>
    <cellStyle name="Comma 2 3 2 3 5 2 2 2" xfId="36856" xr:uid="{5C69EAB7-6B6A-4BE6-956A-D65C3D83714F}"/>
    <cellStyle name="Comma 2 3 2 3 5 2 2 3" xfId="57880" xr:uid="{65920836-0EAD-4FBF-BFDF-90A1190215E4}"/>
    <cellStyle name="Comma 2 3 2 3 5 2 3" xfId="26346" xr:uid="{F63CD2E4-0188-4BF5-8C4A-AC836319C879}"/>
    <cellStyle name="Comma 2 3 2 3 5 2 4" xfId="47370" xr:uid="{6BD6D902-3ED6-4B8A-8782-147C5132840B}"/>
    <cellStyle name="Comma 2 3 2 3 5 3" xfId="7928" xr:uid="{057ACE26-1C83-4642-94E6-F371644A05B6}"/>
    <cellStyle name="Comma 2 3 2 3 5 3 2" xfId="18462" xr:uid="{DC1C7C5A-C827-4C9F-8FE5-07C3BFD77364}"/>
    <cellStyle name="Comma 2 3 2 3 5 3 2 2" xfId="39484" xr:uid="{16B08A27-40A9-4ECE-A55D-0D0FE5C183B2}"/>
    <cellStyle name="Comma 2 3 2 3 5 3 2 3" xfId="60508" xr:uid="{E5AD749F-3C20-4EA7-9D72-BD2EB1087F4B}"/>
    <cellStyle name="Comma 2 3 2 3 5 3 3" xfId="28974" xr:uid="{81C10BDC-3550-4C1B-BD5E-38442BB2FBA6}"/>
    <cellStyle name="Comma 2 3 2 3 5 3 4" xfId="49998" xr:uid="{1624825E-5012-46EC-8BDF-BA955EC309CD}"/>
    <cellStyle name="Comma 2 3 2 3 5 4" xfId="10555" xr:uid="{DCB95B77-F4F2-454D-B4FF-BB5562EE477E}"/>
    <cellStyle name="Comma 2 3 2 3 5 4 2" xfId="21089" xr:uid="{B8C58343-7BC0-435D-819F-63F7B224DE2E}"/>
    <cellStyle name="Comma 2 3 2 3 5 4 2 2" xfId="42111" xr:uid="{14C17BE3-4A98-4371-A55B-58666DE9452A}"/>
    <cellStyle name="Comma 2 3 2 3 5 4 2 3" xfId="63135" xr:uid="{E9D103DB-D6C4-4517-A0A8-718448391AD7}"/>
    <cellStyle name="Comma 2 3 2 3 5 4 3" xfId="31601" xr:uid="{91F857F9-4217-4CD2-BD2D-3BF509017B8A}"/>
    <cellStyle name="Comma 2 3 2 3 5 4 4" xfId="52625" xr:uid="{D050FE09-3E93-4EE0-96BB-8D9BC2DDB698}"/>
    <cellStyle name="Comma 2 3 2 3 5 5" xfId="13207" xr:uid="{87968C94-89B6-4AD4-AC17-B684CB2EE07A}"/>
    <cellStyle name="Comma 2 3 2 3 5 5 2" xfId="34229" xr:uid="{0D514ED3-8646-4753-A3D7-48902C3D4686}"/>
    <cellStyle name="Comma 2 3 2 3 5 5 3" xfId="55253" xr:uid="{8A0A1B86-E550-460A-B84A-803E60FC3CF2}"/>
    <cellStyle name="Comma 2 3 2 3 5 6" xfId="23718" xr:uid="{2BFE35F5-EC20-4B8D-AC1E-0A52E69AD31A}"/>
    <cellStyle name="Comma 2 3 2 3 5 7" xfId="44743" xr:uid="{57B29074-8478-48F1-AC74-28A6C4C5E59F}"/>
    <cellStyle name="Comma 2 3 2 3 6" xfId="2722" xr:uid="{00018890-7830-47DC-81A1-15345E60B9D4}"/>
    <cellStyle name="Comma 2 3 2 3 6 2" xfId="5354" xr:uid="{479CA24C-7731-4E2F-97E5-F4AF254A4258}"/>
    <cellStyle name="Comma 2 3 2 3 6 2 2" xfId="15888" xr:uid="{A772CFBD-3A88-48B9-AC27-42F0972D1718}"/>
    <cellStyle name="Comma 2 3 2 3 6 2 2 2" xfId="36910" xr:uid="{1046AB01-B7DE-4390-BEDA-D9018695CE0B}"/>
    <cellStyle name="Comma 2 3 2 3 6 2 2 3" xfId="57934" xr:uid="{7A588230-96BF-4666-90D5-3986E875AE01}"/>
    <cellStyle name="Comma 2 3 2 3 6 2 3" xfId="26400" xr:uid="{3F456665-C949-4FAC-8BE5-86BED580D8AE}"/>
    <cellStyle name="Comma 2 3 2 3 6 2 4" xfId="47424" xr:uid="{89823D8E-7CB9-4DB1-94F6-03F839348AAA}"/>
    <cellStyle name="Comma 2 3 2 3 6 3" xfId="7982" xr:uid="{B559D272-F2FA-40DF-90D7-87763B969F8B}"/>
    <cellStyle name="Comma 2 3 2 3 6 3 2" xfId="18516" xr:uid="{518DFCB8-DEA3-4D91-BA83-869B16942D2A}"/>
    <cellStyle name="Comma 2 3 2 3 6 3 2 2" xfId="39538" xr:uid="{21A620F6-D3F6-480A-A919-A3EA1444FFD4}"/>
    <cellStyle name="Comma 2 3 2 3 6 3 2 3" xfId="60562" xr:uid="{C028F785-C861-4D16-9D66-9A5B54A6A131}"/>
    <cellStyle name="Comma 2 3 2 3 6 3 3" xfId="29028" xr:uid="{A5143F89-60F7-4EEA-94A2-20E214369E40}"/>
    <cellStyle name="Comma 2 3 2 3 6 3 4" xfId="50052" xr:uid="{A33C626D-E53C-4CEE-8E6C-71E80C1588D8}"/>
    <cellStyle name="Comma 2 3 2 3 6 4" xfId="10609" xr:uid="{528669A6-3608-4B28-AAA2-BB44BB4A24F1}"/>
    <cellStyle name="Comma 2 3 2 3 6 4 2" xfId="21143" xr:uid="{1937B2E2-DD1A-4970-A845-D70F64CA1C98}"/>
    <cellStyle name="Comma 2 3 2 3 6 4 2 2" xfId="42165" xr:uid="{CA37305B-E412-4C73-8770-A42AF57E9DBF}"/>
    <cellStyle name="Comma 2 3 2 3 6 4 2 3" xfId="63189" xr:uid="{5D999A21-B142-4B09-B717-F8B0E395371C}"/>
    <cellStyle name="Comma 2 3 2 3 6 4 3" xfId="31655" xr:uid="{AE83277E-EE5B-4A4E-A74A-5E2576C32BA6}"/>
    <cellStyle name="Comma 2 3 2 3 6 4 4" xfId="52679" xr:uid="{EA1F5CED-7CD1-4E92-A17D-06D809AB524A}"/>
    <cellStyle name="Comma 2 3 2 3 6 5" xfId="13261" xr:uid="{37A5F300-67B4-4FDF-BF98-61801A3DE1E6}"/>
    <cellStyle name="Comma 2 3 2 3 6 5 2" xfId="34283" xr:uid="{725E25F6-F4CC-43FF-B609-F76C9A8BE80E}"/>
    <cellStyle name="Comma 2 3 2 3 6 5 3" xfId="55307" xr:uid="{C0C7F8AD-8C54-4BED-8A51-850815D4969E}"/>
    <cellStyle name="Comma 2 3 2 3 6 6" xfId="23772" xr:uid="{A10012A6-A3D7-49DF-BA1F-5FC2EC29D08E}"/>
    <cellStyle name="Comma 2 3 2 3 6 7" xfId="44797" xr:uid="{F07D9D69-4ED9-4FD0-8761-8F54763DA8CE}"/>
    <cellStyle name="Comma 2 3 2 3 7" xfId="519" xr:uid="{101EA863-D6D5-47B3-AC03-96711D300B27}"/>
    <cellStyle name="Comma 2 3 2 3 7 2" xfId="3197" xr:uid="{F5CB41E5-C4B1-42E2-B29F-D2031F722BCB}"/>
    <cellStyle name="Comma 2 3 2 3 7 2 2" xfId="13731" xr:uid="{FD5428D7-E821-4C38-80AD-DBE45EA00681}"/>
    <cellStyle name="Comma 2 3 2 3 7 2 2 2" xfId="34753" xr:uid="{ACBA048B-90D8-4005-AA93-5D8D3F6FD8DB}"/>
    <cellStyle name="Comma 2 3 2 3 7 2 2 3" xfId="55777" xr:uid="{00FB87C2-22F6-43DF-8E3F-FB03DFDF96A1}"/>
    <cellStyle name="Comma 2 3 2 3 7 2 3" xfId="24243" xr:uid="{E9BE6BFC-37A3-470A-A227-32A4B8EA590E}"/>
    <cellStyle name="Comma 2 3 2 3 7 2 4" xfId="45267" xr:uid="{F5660737-33B1-4750-A52C-55D931C750EE}"/>
    <cellStyle name="Comma 2 3 2 3 7 3" xfId="5825" xr:uid="{E7CA2889-9FBE-4B12-8235-3DFCD530A5B6}"/>
    <cellStyle name="Comma 2 3 2 3 7 3 2" xfId="16359" xr:uid="{87EB236B-15E6-42F2-9335-ACD04F056BC3}"/>
    <cellStyle name="Comma 2 3 2 3 7 3 2 2" xfId="37381" xr:uid="{B679E6BE-91EB-4358-BB68-D3549E4BA30E}"/>
    <cellStyle name="Comma 2 3 2 3 7 3 2 3" xfId="58405" xr:uid="{084FB5C6-02E8-4D09-B109-78E62140847D}"/>
    <cellStyle name="Comma 2 3 2 3 7 3 3" xfId="26871" xr:uid="{91705554-BC68-4342-BEB5-EC1FAE9A746A}"/>
    <cellStyle name="Comma 2 3 2 3 7 3 4" xfId="47895" xr:uid="{5927622D-1ABD-435E-A568-7A599FA01718}"/>
    <cellStyle name="Comma 2 3 2 3 7 4" xfId="8452" xr:uid="{B44D3AED-9DBC-4A47-A511-92C2CC382219}"/>
    <cellStyle name="Comma 2 3 2 3 7 4 2" xfId="18986" xr:uid="{4B279D06-6EC5-489A-BCDE-C55F4FD25D0A}"/>
    <cellStyle name="Comma 2 3 2 3 7 4 2 2" xfId="40008" xr:uid="{BFAA68E4-3E3E-47AE-8532-665DB64AF8EC}"/>
    <cellStyle name="Comma 2 3 2 3 7 4 2 3" xfId="61032" xr:uid="{1184313E-AEE6-4938-A103-F75D0560AB08}"/>
    <cellStyle name="Comma 2 3 2 3 7 4 3" xfId="29498" xr:uid="{A979E010-18C0-4EEE-9D6B-9DB577B23674}"/>
    <cellStyle name="Comma 2 3 2 3 7 4 4" xfId="50522" xr:uid="{1D2C60DD-A1C2-45B3-9CE5-71E932841F8B}"/>
    <cellStyle name="Comma 2 3 2 3 7 5" xfId="11104" xr:uid="{ADCE7507-8339-4426-907E-D4678F979E87}"/>
    <cellStyle name="Comma 2 3 2 3 7 5 2" xfId="32126" xr:uid="{5A3057C7-B8D9-46D8-A5B7-31A3F75FB202}"/>
    <cellStyle name="Comma 2 3 2 3 7 5 3" xfId="53150" xr:uid="{2FC15A87-6BDE-42AF-818E-663E33873549}"/>
    <cellStyle name="Comma 2 3 2 3 7 6" xfId="21615" xr:uid="{EEE369E1-780D-4793-8638-9AF079E3F9CD}"/>
    <cellStyle name="Comma 2 3 2 3 7 7" xfId="42640" xr:uid="{67C810C8-0527-4252-BFCB-D6D45D5C48E3}"/>
    <cellStyle name="Comma 2 3 2 3 8" xfId="2835" xr:uid="{2549B878-10CC-4AE5-ABC0-A938DCB8C02D}"/>
    <cellStyle name="Comma 2 3 2 3 8 2" xfId="13369" xr:uid="{552C5847-B9BA-4A10-882F-E51440C1FDE6}"/>
    <cellStyle name="Comma 2 3 2 3 8 2 2" xfId="34391" xr:uid="{05BC6934-29AF-4891-A591-0CE3A987F773}"/>
    <cellStyle name="Comma 2 3 2 3 8 2 3" xfId="55415" xr:uid="{487CD3F4-1CF8-4CD5-B8D4-78B20628BF0C}"/>
    <cellStyle name="Comma 2 3 2 3 8 3" xfId="23881" xr:uid="{C53FD4B2-1021-4366-ACDF-EE5B43AEF7F1}"/>
    <cellStyle name="Comma 2 3 2 3 8 4" xfId="44905" xr:uid="{007A7E86-E730-430C-9BB7-22E3B0D702BB}"/>
    <cellStyle name="Comma 2 3 2 3 9" xfId="5463" xr:uid="{D5AC6A93-7612-47FE-AC83-2CC340E62F55}"/>
    <cellStyle name="Comma 2 3 2 3 9 2" xfId="15997" xr:uid="{1F0630FE-8043-4913-830F-48A615037389}"/>
    <cellStyle name="Comma 2 3 2 3 9 2 2" xfId="37019" xr:uid="{9C4AFD0C-DC77-4E84-8619-1FCAA9C3A615}"/>
    <cellStyle name="Comma 2 3 2 3 9 2 3" xfId="58043" xr:uid="{A17758ED-C832-4639-9C23-1C65D5A33A52}"/>
    <cellStyle name="Comma 2 3 2 3 9 3" xfId="26509" xr:uid="{D261DAB9-33FA-4664-8AC4-E45C572FB366}"/>
    <cellStyle name="Comma 2 3 2 3 9 4" xfId="47533" xr:uid="{F2A08B6E-3A9D-44D3-8ED1-3FD528BF1DEF}"/>
    <cellStyle name="Comma 2 3 2 4" xfId="173" xr:uid="{FA2A3834-D9E9-4C37-9B3B-1FBBEB4B94C5}"/>
    <cellStyle name="Comma 2 3 2 4 10" xfId="10769" xr:uid="{C4650C3D-037B-42A7-9A8F-800F8CE8AE92}"/>
    <cellStyle name="Comma 2 3 2 4 10 2" xfId="31791" xr:uid="{7B8EA7C4-3123-47BF-B946-B83262A66737}"/>
    <cellStyle name="Comma 2 3 2 4 10 3" xfId="52815" xr:uid="{1BE84718-8BA9-4259-8CF2-54171C47EA1B}"/>
    <cellStyle name="Comma 2 3 2 4 11" xfId="21280" xr:uid="{BF8BAB44-AA99-4C9A-8539-7B42031F5510}"/>
    <cellStyle name="Comma 2 3 2 4 12" xfId="42305" xr:uid="{9628557A-69B6-4842-ADC9-4CA7C3B63F67}"/>
    <cellStyle name="Comma 2 3 2 4 2" xfId="525" xr:uid="{4683138B-5BED-47EB-AE04-C13B3CA653C7}"/>
    <cellStyle name="Comma 2 3 2 4 2 2" xfId="526" xr:uid="{57E5F25D-6A58-4D29-8E18-DF528BA2BB27}"/>
    <cellStyle name="Comma 2 3 2 4 2 2 2" xfId="3204" xr:uid="{D7B3DFEA-83A5-4143-A0E7-499C873BB9FB}"/>
    <cellStyle name="Comma 2 3 2 4 2 2 2 2" xfId="13738" xr:uid="{B6B5D38A-3730-441F-8B20-BB356385819C}"/>
    <cellStyle name="Comma 2 3 2 4 2 2 2 2 2" xfId="34760" xr:uid="{A0B74547-F185-4240-A2BD-9A6E0D7A3F7C}"/>
    <cellStyle name="Comma 2 3 2 4 2 2 2 2 3" xfId="55784" xr:uid="{EEA9B6B7-BE20-4F78-803C-D85E2134826D}"/>
    <cellStyle name="Comma 2 3 2 4 2 2 2 3" xfId="24250" xr:uid="{77ED9907-2B43-46AC-8E95-BE502E74E292}"/>
    <cellStyle name="Comma 2 3 2 4 2 2 2 4" xfId="45274" xr:uid="{632AFF0D-A1AD-4A3D-B37E-563E947FD744}"/>
    <cellStyle name="Comma 2 3 2 4 2 2 3" xfId="5832" xr:uid="{2FBE5574-97C7-4CD6-B6C9-E6EDCA15D2AA}"/>
    <cellStyle name="Comma 2 3 2 4 2 2 3 2" xfId="16366" xr:uid="{1ACABCEA-7171-4651-BCB4-0B10459EFCE8}"/>
    <cellStyle name="Comma 2 3 2 4 2 2 3 2 2" xfId="37388" xr:uid="{20566971-72FB-4E44-987D-C411AAC93C38}"/>
    <cellStyle name="Comma 2 3 2 4 2 2 3 2 3" xfId="58412" xr:uid="{6E288559-B82B-4C5C-A8B5-7C0844A28C2F}"/>
    <cellStyle name="Comma 2 3 2 4 2 2 3 3" xfId="26878" xr:uid="{67311838-400E-4201-96FF-58DF7C2AC757}"/>
    <cellStyle name="Comma 2 3 2 4 2 2 3 4" xfId="47902" xr:uid="{557411B9-0844-491A-90E4-F8F2D247BF85}"/>
    <cellStyle name="Comma 2 3 2 4 2 2 4" xfId="8459" xr:uid="{79C90ABB-D4E3-42F1-9858-84BF3E1B26BA}"/>
    <cellStyle name="Comma 2 3 2 4 2 2 4 2" xfId="18993" xr:uid="{3B65E8E9-BF7C-4F72-AF89-5C167499F220}"/>
    <cellStyle name="Comma 2 3 2 4 2 2 4 2 2" xfId="40015" xr:uid="{061F1FF1-EADF-4F4B-B53E-4D592373D793}"/>
    <cellStyle name="Comma 2 3 2 4 2 2 4 2 3" xfId="61039" xr:uid="{B79914D8-3767-4816-9CE6-2235D07829A1}"/>
    <cellStyle name="Comma 2 3 2 4 2 2 4 3" xfId="29505" xr:uid="{18CAA988-2435-480C-9D32-6412EABBA1C2}"/>
    <cellStyle name="Comma 2 3 2 4 2 2 4 4" xfId="50529" xr:uid="{982977C8-2ED4-4BB3-AF5D-81F45D4E37CF}"/>
    <cellStyle name="Comma 2 3 2 4 2 2 5" xfId="11111" xr:uid="{CBCB81D3-7159-4370-BF30-27076ED5860F}"/>
    <cellStyle name="Comma 2 3 2 4 2 2 5 2" xfId="32133" xr:uid="{FD2C9F67-0957-4056-934D-1039099A4AE1}"/>
    <cellStyle name="Comma 2 3 2 4 2 2 5 3" xfId="53157" xr:uid="{6CB22C4D-2290-4C28-84E5-8FE30E0639F0}"/>
    <cellStyle name="Comma 2 3 2 4 2 2 6" xfId="21622" xr:uid="{EAEA7737-313A-4CFA-89A6-A21E826FA837}"/>
    <cellStyle name="Comma 2 3 2 4 2 2 7" xfId="42647" xr:uid="{D1104432-C791-45A8-91AB-446F5BEB9DE0}"/>
    <cellStyle name="Comma 2 3 2 4 2 3" xfId="3203" xr:uid="{709D14FA-7587-4663-9FC8-7FA721C92034}"/>
    <cellStyle name="Comma 2 3 2 4 2 3 2" xfId="13737" xr:uid="{F9D210E2-1E48-469F-88B3-E31B64BA73FD}"/>
    <cellStyle name="Comma 2 3 2 4 2 3 2 2" xfId="34759" xr:uid="{2A8AFD1D-F9A0-454B-9E02-B332F96EC60A}"/>
    <cellStyle name="Comma 2 3 2 4 2 3 2 3" xfId="55783" xr:uid="{D8963255-1CE3-43D0-B10D-A9F92FC871E3}"/>
    <cellStyle name="Comma 2 3 2 4 2 3 3" xfId="24249" xr:uid="{BA6A3AE0-6EF8-4BFA-8B6D-605003F8EDDF}"/>
    <cellStyle name="Comma 2 3 2 4 2 3 4" xfId="45273" xr:uid="{D8D02C35-608A-4526-AFFB-79536AFFA0ED}"/>
    <cellStyle name="Comma 2 3 2 4 2 4" xfId="5831" xr:uid="{64BE3D4D-5417-49F4-A191-24F482624976}"/>
    <cellStyle name="Comma 2 3 2 4 2 4 2" xfId="16365" xr:uid="{F5DB8EDC-3B73-4D0E-A56E-07BA2F80B26C}"/>
    <cellStyle name="Comma 2 3 2 4 2 4 2 2" xfId="37387" xr:uid="{B002DA28-386C-4FF3-A2C3-33927C2F498E}"/>
    <cellStyle name="Comma 2 3 2 4 2 4 2 3" xfId="58411" xr:uid="{76A41CAA-F7C8-4645-9BB6-2B6463011155}"/>
    <cellStyle name="Comma 2 3 2 4 2 4 3" xfId="26877" xr:uid="{44511985-3719-47C7-B469-3EC917790D0B}"/>
    <cellStyle name="Comma 2 3 2 4 2 4 4" xfId="47901" xr:uid="{18E0984A-A608-4406-AB45-F53B727D5FE7}"/>
    <cellStyle name="Comma 2 3 2 4 2 5" xfId="8458" xr:uid="{A9B05011-FA87-4931-BB8D-312C0FE3AC11}"/>
    <cellStyle name="Comma 2 3 2 4 2 5 2" xfId="18992" xr:uid="{05B4DBA7-0E69-4234-AC10-A4442F7CFFED}"/>
    <cellStyle name="Comma 2 3 2 4 2 5 2 2" xfId="40014" xr:uid="{FE253567-F357-4C83-BFF3-58993610792E}"/>
    <cellStyle name="Comma 2 3 2 4 2 5 2 3" xfId="61038" xr:uid="{677C1EE2-6579-4876-8786-DBD514CE0B0C}"/>
    <cellStyle name="Comma 2 3 2 4 2 5 3" xfId="29504" xr:uid="{CE735396-0985-4D21-838A-106528AA1BDE}"/>
    <cellStyle name="Comma 2 3 2 4 2 5 4" xfId="50528" xr:uid="{C869F4C9-50E6-4266-A179-D9664202DADA}"/>
    <cellStyle name="Comma 2 3 2 4 2 6" xfId="11110" xr:uid="{90795265-C90A-4BB4-8FEA-443AF4A9B77D}"/>
    <cellStyle name="Comma 2 3 2 4 2 6 2" xfId="32132" xr:uid="{96FB9A06-1112-4075-9095-ABD798DC3226}"/>
    <cellStyle name="Comma 2 3 2 4 2 6 3" xfId="53156" xr:uid="{DFA80775-F948-400C-AA77-BC01A21738AC}"/>
    <cellStyle name="Comma 2 3 2 4 2 7" xfId="21621" xr:uid="{86C4CC4C-7D59-455B-BC7D-AA260AB41CB1}"/>
    <cellStyle name="Comma 2 3 2 4 2 8" xfId="42646" xr:uid="{C4413F74-D748-41D5-A3CA-6ED04322458B}"/>
    <cellStyle name="Comma 2 3 2 4 3" xfId="527" xr:uid="{DCD5FC57-D8A7-4421-9DAB-8CD71B795944}"/>
    <cellStyle name="Comma 2 3 2 4 3 2" xfId="3205" xr:uid="{F4A4763C-7598-4636-BEE2-9839E7F92492}"/>
    <cellStyle name="Comma 2 3 2 4 3 2 2" xfId="13739" xr:uid="{A4BF2CA7-3747-4841-BE7A-AAE7A593A42A}"/>
    <cellStyle name="Comma 2 3 2 4 3 2 2 2" xfId="34761" xr:uid="{E789AA2D-310B-44D1-8565-9ACB2BC6B31C}"/>
    <cellStyle name="Comma 2 3 2 4 3 2 2 3" xfId="55785" xr:uid="{67FEDCA3-AB94-42B1-A4EA-58ADA65AD964}"/>
    <cellStyle name="Comma 2 3 2 4 3 2 3" xfId="24251" xr:uid="{07D13544-0E22-4FE6-9F61-9E74F6642B76}"/>
    <cellStyle name="Comma 2 3 2 4 3 2 4" xfId="45275" xr:uid="{15FFC1CA-B251-4C30-8400-6F603993E83A}"/>
    <cellStyle name="Comma 2 3 2 4 3 3" xfId="5833" xr:uid="{ACB09BED-B799-4D15-B000-D2E5DBF70E5E}"/>
    <cellStyle name="Comma 2 3 2 4 3 3 2" xfId="16367" xr:uid="{50D2BEEF-52E5-46EB-9353-0EE81FC17DB5}"/>
    <cellStyle name="Comma 2 3 2 4 3 3 2 2" xfId="37389" xr:uid="{EC7374AC-F849-4FCA-A467-1A051C949F05}"/>
    <cellStyle name="Comma 2 3 2 4 3 3 2 3" xfId="58413" xr:uid="{21CE27F6-D523-45E0-94BA-D45CECE73500}"/>
    <cellStyle name="Comma 2 3 2 4 3 3 3" xfId="26879" xr:uid="{79FB8175-E9B1-4E21-BDBB-466C0EE6DEF3}"/>
    <cellStyle name="Comma 2 3 2 4 3 3 4" xfId="47903" xr:uid="{FB536709-26DD-4734-8BF5-76460749CA48}"/>
    <cellStyle name="Comma 2 3 2 4 3 4" xfId="8460" xr:uid="{14FA7D9A-DC44-45DC-8E5F-882BD4E613C3}"/>
    <cellStyle name="Comma 2 3 2 4 3 4 2" xfId="18994" xr:uid="{4E7A72D8-A45D-4ADA-8268-89B08E34C71F}"/>
    <cellStyle name="Comma 2 3 2 4 3 4 2 2" xfId="40016" xr:uid="{FD7B30B8-CC43-47BF-9BB5-AE613AA47D5E}"/>
    <cellStyle name="Comma 2 3 2 4 3 4 2 3" xfId="61040" xr:uid="{472D6DBC-30CA-4628-8E3D-710B238650F9}"/>
    <cellStyle name="Comma 2 3 2 4 3 4 3" xfId="29506" xr:uid="{6D4AD562-AA42-489C-9A8F-6955F4F97419}"/>
    <cellStyle name="Comma 2 3 2 4 3 4 4" xfId="50530" xr:uid="{FAC2A001-15E9-44A3-8827-C27AC9035901}"/>
    <cellStyle name="Comma 2 3 2 4 3 5" xfId="11112" xr:uid="{9B4716CF-2C9D-48E3-87A6-CC3369CEC058}"/>
    <cellStyle name="Comma 2 3 2 4 3 5 2" xfId="32134" xr:uid="{4D792D79-7AC8-45D3-A24F-238AF20A8282}"/>
    <cellStyle name="Comma 2 3 2 4 3 5 3" xfId="53158" xr:uid="{E2727DE2-24A6-459B-9A65-D21C45FE56FF}"/>
    <cellStyle name="Comma 2 3 2 4 3 6" xfId="21623" xr:uid="{60F8FA42-07CE-4391-93D5-9485FB59199D}"/>
    <cellStyle name="Comma 2 3 2 4 3 7" xfId="42648" xr:uid="{3D185FD6-B27D-4875-8072-37993F0AA724}"/>
    <cellStyle name="Comma 2 3 2 4 4" xfId="528" xr:uid="{BD048E4D-024B-47B5-A791-F0D88D84A676}"/>
    <cellStyle name="Comma 2 3 2 4 4 2" xfId="3206" xr:uid="{48123094-B59C-4B88-9E46-D052A57958A3}"/>
    <cellStyle name="Comma 2 3 2 4 4 2 2" xfId="13740" xr:uid="{3DE9A358-6E24-4718-83B0-E671C7932B04}"/>
    <cellStyle name="Comma 2 3 2 4 4 2 2 2" xfId="34762" xr:uid="{2DE62B36-6E1D-4A8B-B0E4-44F9634D2466}"/>
    <cellStyle name="Comma 2 3 2 4 4 2 2 3" xfId="55786" xr:uid="{2BDC46C7-5F0F-4551-A8B1-8B41151D7B5C}"/>
    <cellStyle name="Comma 2 3 2 4 4 2 3" xfId="24252" xr:uid="{7C7FDDE7-69E4-4359-B63E-A56A5F20679F}"/>
    <cellStyle name="Comma 2 3 2 4 4 2 4" xfId="45276" xr:uid="{88B2B05F-3F1B-470F-94F8-01A3CE1C4ADF}"/>
    <cellStyle name="Comma 2 3 2 4 4 3" xfId="5834" xr:uid="{FDE48F3B-BA93-421D-8753-27E0C472D100}"/>
    <cellStyle name="Comma 2 3 2 4 4 3 2" xfId="16368" xr:uid="{2C549B35-D09A-4328-A959-B64AB3025071}"/>
    <cellStyle name="Comma 2 3 2 4 4 3 2 2" xfId="37390" xr:uid="{18A7951E-984D-4B7E-AAF0-B9E98679A560}"/>
    <cellStyle name="Comma 2 3 2 4 4 3 2 3" xfId="58414" xr:uid="{EF1E4C23-F161-4B12-B64E-61455804B324}"/>
    <cellStyle name="Comma 2 3 2 4 4 3 3" xfId="26880" xr:uid="{BA459376-2E7F-44B1-8D77-51DA51E40A74}"/>
    <cellStyle name="Comma 2 3 2 4 4 3 4" xfId="47904" xr:uid="{3FEB91C6-F460-4F9F-B800-D7E2CE0C35EB}"/>
    <cellStyle name="Comma 2 3 2 4 4 4" xfId="8461" xr:uid="{EE8D4512-5A95-4E8B-B529-54776523198A}"/>
    <cellStyle name="Comma 2 3 2 4 4 4 2" xfId="18995" xr:uid="{2B7D65C1-B81D-4137-AA8B-FCD365255B04}"/>
    <cellStyle name="Comma 2 3 2 4 4 4 2 2" xfId="40017" xr:uid="{2F858391-D0A3-40ED-8252-5C2DFE609932}"/>
    <cellStyle name="Comma 2 3 2 4 4 4 2 3" xfId="61041" xr:uid="{01731BB8-7538-4091-BBDC-5F7EB7465314}"/>
    <cellStyle name="Comma 2 3 2 4 4 4 3" xfId="29507" xr:uid="{0A77CEFA-EB16-4C4D-B8F0-0B94772546CA}"/>
    <cellStyle name="Comma 2 3 2 4 4 4 4" xfId="50531" xr:uid="{03639EC5-B670-43C4-828A-6E3C8BFAEA97}"/>
    <cellStyle name="Comma 2 3 2 4 4 5" xfId="11113" xr:uid="{B4511486-1A68-423D-A22F-28E458F873EC}"/>
    <cellStyle name="Comma 2 3 2 4 4 5 2" xfId="32135" xr:uid="{19035FE1-A0F2-48DF-A5AB-2072F55A3B50}"/>
    <cellStyle name="Comma 2 3 2 4 4 5 3" xfId="53159" xr:uid="{1B85547A-85D9-43E8-B7B6-1EA7031F66D2}"/>
    <cellStyle name="Comma 2 3 2 4 4 6" xfId="21624" xr:uid="{BEEBC120-CB89-42E9-8A89-38C6EE26FF90}"/>
    <cellStyle name="Comma 2 3 2 4 4 7" xfId="42649" xr:uid="{BD9C05AD-66D7-4B79-B617-8A711ACF6FC8}"/>
    <cellStyle name="Comma 2 3 2 4 5" xfId="2749" xr:uid="{EDA43EDB-555B-45AA-9ABF-060C12211217}"/>
    <cellStyle name="Comma 2 3 2 4 5 2" xfId="5381" xr:uid="{9DAFDD00-EC6B-4744-8F02-CD8FB66A1839}"/>
    <cellStyle name="Comma 2 3 2 4 5 2 2" xfId="15915" xr:uid="{80B8C5A0-104F-45CD-A6C4-50AC51042627}"/>
    <cellStyle name="Comma 2 3 2 4 5 2 2 2" xfId="36937" xr:uid="{6AFFCB16-1A2A-417B-BD46-51DD51C04FC9}"/>
    <cellStyle name="Comma 2 3 2 4 5 2 2 3" xfId="57961" xr:uid="{34070742-8112-400E-B47B-15DD77DD82A7}"/>
    <cellStyle name="Comma 2 3 2 4 5 2 3" xfId="26427" xr:uid="{BFD6A06D-F8B1-496E-9794-5DD60C04C47E}"/>
    <cellStyle name="Comma 2 3 2 4 5 2 4" xfId="47451" xr:uid="{627AA743-41DD-411B-B9AF-69378A01FF34}"/>
    <cellStyle name="Comma 2 3 2 4 5 3" xfId="8009" xr:uid="{8B5DE5FF-0A8D-412F-9BDB-AD22BB6118CA}"/>
    <cellStyle name="Comma 2 3 2 4 5 3 2" xfId="18543" xr:uid="{AD150B6C-1AF4-43B0-9B10-62E8339C4360}"/>
    <cellStyle name="Comma 2 3 2 4 5 3 2 2" xfId="39565" xr:uid="{36926B4A-62B4-467F-8EBD-B7F2C2A779F0}"/>
    <cellStyle name="Comma 2 3 2 4 5 3 2 3" xfId="60589" xr:uid="{6FC2BADF-CCD2-478B-BA49-FC7A919C9B21}"/>
    <cellStyle name="Comma 2 3 2 4 5 3 3" xfId="29055" xr:uid="{A646706B-A4C8-4403-82F6-F506FEA274F7}"/>
    <cellStyle name="Comma 2 3 2 4 5 3 4" xfId="50079" xr:uid="{25F0DFE2-EE0B-4E73-B699-7B1F8B70E24A}"/>
    <cellStyle name="Comma 2 3 2 4 5 4" xfId="10636" xr:uid="{57ABCBDD-5ADB-4C5B-B8A6-941FA3F5D7FA}"/>
    <cellStyle name="Comma 2 3 2 4 5 4 2" xfId="21170" xr:uid="{8884FF6A-9944-4DED-90F8-B79E545CD707}"/>
    <cellStyle name="Comma 2 3 2 4 5 4 2 2" xfId="42192" xr:uid="{1BAFF02E-8D4B-46CE-BFBB-5830B4744C8C}"/>
    <cellStyle name="Comma 2 3 2 4 5 4 2 3" xfId="63216" xr:uid="{FB74136E-CDF3-44A4-AAD7-F3D83B7F9AE2}"/>
    <cellStyle name="Comma 2 3 2 4 5 4 3" xfId="31682" xr:uid="{6B60279E-7675-432D-BAA0-F4782C934F22}"/>
    <cellStyle name="Comma 2 3 2 4 5 4 4" xfId="52706" xr:uid="{567B5FDD-50C2-4827-88B6-B1AB62276C8F}"/>
    <cellStyle name="Comma 2 3 2 4 5 5" xfId="13288" xr:uid="{91A85300-A23F-42E1-BAB3-C2017CE1732A}"/>
    <cellStyle name="Comma 2 3 2 4 5 5 2" xfId="34310" xr:uid="{119817B8-076E-45F7-A0B3-908F3B605920}"/>
    <cellStyle name="Comma 2 3 2 4 5 5 3" xfId="55334" xr:uid="{423866EE-F370-446B-AD12-2F61AD72D17A}"/>
    <cellStyle name="Comma 2 3 2 4 5 6" xfId="23799" xr:uid="{F7AD79AC-48CD-47FD-9A70-C1A1C9976968}"/>
    <cellStyle name="Comma 2 3 2 4 5 7" xfId="44824" xr:uid="{7CA96A86-6C9F-4D7E-B557-DB4914703D82}"/>
    <cellStyle name="Comma 2 3 2 4 6" xfId="524" xr:uid="{1F0062EE-06BA-4FFE-8675-4BFE81D9F85F}"/>
    <cellStyle name="Comma 2 3 2 4 6 2" xfId="3202" xr:uid="{ABEE902B-9C02-463A-893F-4A83AF2D1ADF}"/>
    <cellStyle name="Comma 2 3 2 4 6 2 2" xfId="13736" xr:uid="{9D543FF5-E3B6-44C0-AA97-733FEF9A9932}"/>
    <cellStyle name="Comma 2 3 2 4 6 2 2 2" xfId="34758" xr:uid="{DA47FFEC-C757-4146-9EDA-E9D3F3FE0E2B}"/>
    <cellStyle name="Comma 2 3 2 4 6 2 2 3" xfId="55782" xr:uid="{1AC4ECD3-539A-4F8C-9D17-75EB70148049}"/>
    <cellStyle name="Comma 2 3 2 4 6 2 3" xfId="24248" xr:uid="{795576D2-323A-4F2F-8624-12374A624744}"/>
    <cellStyle name="Comma 2 3 2 4 6 2 4" xfId="45272" xr:uid="{AC291BC8-F966-4156-BE81-808DC6D02622}"/>
    <cellStyle name="Comma 2 3 2 4 6 3" xfId="5830" xr:uid="{3F29F5CF-9BD9-4DE4-B346-22ED90571DDC}"/>
    <cellStyle name="Comma 2 3 2 4 6 3 2" xfId="16364" xr:uid="{CFDD18E1-51FD-48C1-924E-ADA4CCE8C047}"/>
    <cellStyle name="Comma 2 3 2 4 6 3 2 2" xfId="37386" xr:uid="{C02D3171-06F6-4F1E-AE01-1183820B62FF}"/>
    <cellStyle name="Comma 2 3 2 4 6 3 2 3" xfId="58410" xr:uid="{D45A9C03-CDDC-41E0-A8AF-8C11E1782DAB}"/>
    <cellStyle name="Comma 2 3 2 4 6 3 3" xfId="26876" xr:uid="{F0710C0C-DA26-4D38-AC38-2C69E488E1B9}"/>
    <cellStyle name="Comma 2 3 2 4 6 3 4" xfId="47900" xr:uid="{2244E618-5240-40EF-8C34-345B9AF3E066}"/>
    <cellStyle name="Comma 2 3 2 4 6 4" xfId="8457" xr:uid="{77AD0195-30D5-42D3-B7E8-3C46DB93F8D7}"/>
    <cellStyle name="Comma 2 3 2 4 6 4 2" xfId="18991" xr:uid="{442DDD24-613D-4F48-B2D8-8A6367E6A47C}"/>
    <cellStyle name="Comma 2 3 2 4 6 4 2 2" xfId="40013" xr:uid="{D40898B3-03FF-47EA-9044-05A593DA2CA5}"/>
    <cellStyle name="Comma 2 3 2 4 6 4 2 3" xfId="61037" xr:uid="{B5E81F02-CC19-42B1-9259-9D90BCBA2F97}"/>
    <cellStyle name="Comma 2 3 2 4 6 4 3" xfId="29503" xr:uid="{00CB45FA-A6D2-4AFF-BAB0-5E602E582ED5}"/>
    <cellStyle name="Comma 2 3 2 4 6 4 4" xfId="50527" xr:uid="{DE3F47BF-2BA6-4CD9-8B8D-B0305770037B}"/>
    <cellStyle name="Comma 2 3 2 4 6 5" xfId="11109" xr:uid="{52D1B86B-3C21-4551-BD29-80592902FFA1}"/>
    <cellStyle name="Comma 2 3 2 4 6 5 2" xfId="32131" xr:uid="{0C9A3BF1-0E20-4E62-8FC3-83EDCE8EA813}"/>
    <cellStyle name="Comma 2 3 2 4 6 5 3" xfId="53155" xr:uid="{D45943C9-4A69-4A83-80B7-07BE5456D4AB}"/>
    <cellStyle name="Comma 2 3 2 4 6 6" xfId="21620" xr:uid="{60917024-DAEC-484C-A102-B2C663F81A85}"/>
    <cellStyle name="Comma 2 3 2 4 6 7" xfId="42645" xr:uid="{EAEE7E9F-ADCD-40F1-BA38-5EE4D0D14507}"/>
    <cellStyle name="Comma 2 3 2 4 7" xfId="2862" xr:uid="{ACC4EFBA-BEC9-4E40-B56D-CCAC72E60D0C}"/>
    <cellStyle name="Comma 2 3 2 4 7 2" xfId="13396" xr:uid="{2E88639D-D9C2-43B0-9975-77587BDE4792}"/>
    <cellStyle name="Comma 2 3 2 4 7 2 2" xfId="34418" xr:uid="{62125372-550B-4CD0-87A4-547393FA656C}"/>
    <cellStyle name="Comma 2 3 2 4 7 2 3" xfId="55442" xr:uid="{44181CCF-2536-4501-8DAD-659DD479C5F3}"/>
    <cellStyle name="Comma 2 3 2 4 7 3" xfId="23908" xr:uid="{3335BA72-785C-4F91-A226-A95E01058245}"/>
    <cellStyle name="Comma 2 3 2 4 7 4" xfId="44932" xr:uid="{70D25116-98E0-4E44-ACDA-864C9689BA5E}"/>
    <cellStyle name="Comma 2 3 2 4 8" xfId="5490" xr:uid="{58514F7B-93C4-43CA-A93B-BBA6C64C5B24}"/>
    <cellStyle name="Comma 2 3 2 4 8 2" xfId="16024" xr:uid="{7BC85826-635E-4600-99AF-FD7D3A67EF0A}"/>
    <cellStyle name="Comma 2 3 2 4 8 2 2" xfId="37046" xr:uid="{D4228F68-F802-4015-89EF-F7375C131405}"/>
    <cellStyle name="Comma 2 3 2 4 8 2 3" xfId="58070" xr:uid="{2E845EC4-885E-471D-B665-F81A3CD0D989}"/>
    <cellStyle name="Comma 2 3 2 4 8 3" xfId="26536" xr:uid="{7EF31FB2-58DE-42B1-B506-CF9132D3E00F}"/>
    <cellStyle name="Comma 2 3 2 4 8 4" xfId="47560" xr:uid="{D4D4689D-BA8B-4769-B535-151BA4E261F0}"/>
    <cellStyle name="Comma 2 3 2 4 9" xfId="8117" xr:uid="{7F9D31D1-5AB6-4A8E-BC61-6BCC2B1E507D}"/>
    <cellStyle name="Comma 2 3 2 4 9 2" xfId="18651" xr:uid="{129C773F-DD1F-4658-B01F-B687069E10CF}"/>
    <cellStyle name="Comma 2 3 2 4 9 2 2" xfId="39673" xr:uid="{BFF79EAC-20AA-461A-95C2-274BE43DFC29}"/>
    <cellStyle name="Comma 2 3 2 4 9 2 3" xfId="60697" xr:uid="{A13CFF54-A2DA-479A-BD6F-A4D9F1BEAA94}"/>
    <cellStyle name="Comma 2 3 2 4 9 3" xfId="29163" xr:uid="{CEBFD73A-2458-47A1-8575-5CDCB6E04FB7}"/>
    <cellStyle name="Comma 2 3 2 4 9 4" xfId="50187" xr:uid="{ABBF9A5E-B470-4EA8-AFD4-E6250B7126E7}"/>
    <cellStyle name="Comma 2 3 2 5" xfId="529" xr:uid="{7F9A50A4-98C5-4114-84C6-D6E05AF8ED46}"/>
    <cellStyle name="Comma 2 3 2 5 10" xfId="42650" xr:uid="{63BB84A2-8DAB-4CEB-9BF4-A4149D8AFFDE}"/>
    <cellStyle name="Comma 2 3 2 5 2" xfId="530" xr:uid="{FB8AF7FA-7698-4321-8311-9BD1087A8028}"/>
    <cellStyle name="Comma 2 3 2 5 2 2" xfId="531" xr:uid="{0FEEE83B-FFF8-460E-BEF6-F4090ED1B32C}"/>
    <cellStyle name="Comma 2 3 2 5 2 2 2" xfId="3209" xr:uid="{4B32F069-ECCC-443E-9FA2-DF954472870F}"/>
    <cellStyle name="Comma 2 3 2 5 2 2 2 2" xfId="13743" xr:uid="{F957C878-1F8F-4058-9379-F92B300E1A14}"/>
    <cellStyle name="Comma 2 3 2 5 2 2 2 2 2" xfId="34765" xr:uid="{1D2738C7-FAD0-4F5A-86F7-8C8462601776}"/>
    <cellStyle name="Comma 2 3 2 5 2 2 2 2 3" xfId="55789" xr:uid="{DC0899CF-C71B-4EC0-821A-BFB8977767B7}"/>
    <cellStyle name="Comma 2 3 2 5 2 2 2 3" xfId="24255" xr:uid="{25F7F2F2-932F-4AD8-8B13-781320B80306}"/>
    <cellStyle name="Comma 2 3 2 5 2 2 2 4" xfId="45279" xr:uid="{AD14B368-4B47-4CAD-996A-61F9A98FDA8F}"/>
    <cellStyle name="Comma 2 3 2 5 2 2 3" xfId="5837" xr:uid="{C3327789-7E85-4835-B737-68CD9BBADF22}"/>
    <cellStyle name="Comma 2 3 2 5 2 2 3 2" xfId="16371" xr:uid="{65E6286A-DC45-4ED0-A24A-05D8B3BA65DA}"/>
    <cellStyle name="Comma 2 3 2 5 2 2 3 2 2" xfId="37393" xr:uid="{C17ECAFA-4DA4-472E-8FBC-48F10E183598}"/>
    <cellStyle name="Comma 2 3 2 5 2 2 3 2 3" xfId="58417" xr:uid="{20B0CFED-3F01-46E7-B422-848F3CFC52C0}"/>
    <cellStyle name="Comma 2 3 2 5 2 2 3 3" xfId="26883" xr:uid="{FA2FCD58-D07C-4A3B-85A3-2AB1D422B554}"/>
    <cellStyle name="Comma 2 3 2 5 2 2 3 4" xfId="47907" xr:uid="{DD575464-FF18-4857-81D9-AB0EF40FB1F7}"/>
    <cellStyle name="Comma 2 3 2 5 2 2 4" xfId="8464" xr:uid="{A6429070-2876-4616-89D6-8A45E7FB7E5D}"/>
    <cellStyle name="Comma 2 3 2 5 2 2 4 2" xfId="18998" xr:uid="{E95E96A9-3530-4E12-86EC-41DDB7692693}"/>
    <cellStyle name="Comma 2 3 2 5 2 2 4 2 2" xfId="40020" xr:uid="{A179EC00-5B0F-4C11-859F-8025DA35FBD8}"/>
    <cellStyle name="Comma 2 3 2 5 2 2 4 2 3" xfId="61044" xr:uid="{0E9FD51F-3767-4998-8AB0-4A7D1DA5422E}"/>
    <cellStyle name="Comma 2 3 2 5 2 2 4 3" xfId="29510" xr:uid="{D000F394-712A-440C-A40E-0E48D332593B}"/>
    <cellStyle name="Comma 2 3 2 5 2 2 4 4" xfId="50534" xr:uid="{786DC9D3-D68D-4950-BFBE-E3F77C1AD96E}"/>
    <cellStyle name="Comma 2 3 2 5 2 2 5" xfId="11116" xr:uid="{907E59CB-CE16-49DC-8B77-8A48354FAD32}"/>
    <cellStyle name="Comma 2 3 2 5 2 2 5 2" xfId="32138" xr:uid="{02A3CCDF-253C-4980-B34D-13D448676B25}"/>
    <cellStyle name="Comma 2 3 2 5 2 2 5 3" xfId="53162" xr:uid="{D6506665-C200-42C7-8C4B-5DA457AC5853}"/>
    <cellStyle name="Comma 2 3 2 5 2 2 6" xfId="21627" xr:uid="{DC297AA2-897B-4267-8FF7-F0475CE9A60D}"/>
    <cellStyle name="Comma 2 3 2 5 2 2 7" xfId="42652" xr:uid="{ACEBB10D-8507-4E48-9F19-28F511DA1DE6}"/>
    <cellStyle name="Comma 2 3 2 5 2 3" xfId="3208" xr:uid="{EC292566-677E-449A-995A-CA8D6A4DDB37}"/>
    <cellStyle name="Comma 2 3 2 5 2 3 2" xfId="13742" xr:uid="{C106AD42-7589-4278-B4E9-C834CD59AC84}"/>
    <cellStyle name="Comma 2 3 2 5 2 3 2 2" xfId="34764" xr:uid="{740B256F-3D5C-4F99-BE94-27813D1F2FFB}"/>
    <cellStyle name="Comma 2 3 2 5 2 3 2 3" xfId="55788" xr:uid="{F5AEB7CE-63C5-40E9-BC00-960EBEAE594F}"/>
    <cellStyle name="Comma 2 3 2 5 2 3 3" xfId="24254" xr:uid="{8A11FC96-4BAC-42EF-9A8C-50BD601F8A6E}"/>
    <cellStyle name="Comma 2 3 2 5 2 3 4" xfId="45278" xr:uid="{3E7CB190-D954-4298-9BBE-4260FE9265B4}"/>
    <cellStyle name="Comma 2 3 2 5 2 4" xfId="5836" xr:uid="{D97977DE-D262-4CDC-9C71-CA9D04780F8F}"/>
    <cellStyle name="Comma 2 3 2 5 2 4 2" xfId="16370" xr:uid="{74FE8047-0DD6-41AB-B9B9-8D639315B514}"/>
    <cellStyle name="Comma 2 3 2 5 2 4 2 2" xfId="37392" xr:uid="{E6BEC296-4B00-41D3-B818-3B117E4B9D5C}"/>
    <cellStyle name="Comma 2 3 2 5 2 4 2 3" xfId="58416" xr:uid="{A1185175-E787-4D2D-AFF2-477092ACDEFB}"/>
    <cellStyle name="Comma 2 3 2 5 2 4 3" xfId="26882" xr:uid="{154E7BC3-22FA-41A0-BB21-9BE10E46FD6D}"/>
    <cellStyle name="Comma 2 3 2 5 2 4 4" xfId="47906" xr:uid="{1C959296-47E8-415F-9BC9-2ED9507DDF57}"/>
    <cellStyle name="Comma 2 3 2 5 2 5" xfId="8463" xr:uid="{5045F915-5156-47C0-B7DF-42ED9A04F935}"/>
    <cellStyle name="Comma 2 3 2 5 2 5 2" xfId="18997" xr:uid="{0975BC12-5D7F-442F-894B-782AA6B7EB12}"/>
    <cellStyle name="Comma 2 3 2 5 2 5 2 2" xfId="40019" xr:uid="{E0D30736-233F-4832-A66E-9BCD087D9E77}"/>
    <cellStyle name="Comma 2 3 2 5 2 5 2 3" xfId="61043" xr:uid="{4583BC9D-9F13-4530-B54E-A3BEFFD650F1}"/>
    <cellStyle name="Comma 2 3 2 5 2 5 3" xfId="29509" xr:uid="{A575AC4E-B0B9-4D99-94DE-8127CB50E3A6}"/>
    <cellStyle name="Comma 2 3 2 5 2 5 4" xfId="50533" xr:uid="{19F88C34-4140-459F-BD25-D817CE5CED60}"/>
    <cellStyle name="Comma 2 3 2 5 2 6" xfId="11115" xr:uid="{6B4C6506-8D3C-420D-AECF-2FBE2775DBD4}"/>
    <cellStyle name="Comma 2 3 2 5 2 6 2" xfId="32137" xr:uid="{427BE841-ACC3-41F1-8D68-600FEC30C70A}"/>
    <cellStyle name="Comma 2 3 2 5 2 6 3" xfId="53161" xr:uid="{7BC83F1B-8E7F-4E58-B30F-8F2E52916E26}"/>
    <cellStyle name="Comma 2 3 2 5 2 7" xfId="21626" xr:uid="{BFB90BBB-F645-452B-B2E5-FE00DB98C104}"/>
    <cellStyle name="Comma 2 3 2 5 2 8" xfId="42651" xr:uid="{B6C1E14A-8510-4191-8232-8CF3B6B64E69}"/>
    <cellStyle name="Comma 2 3 2 5 3" xfId="532" xr:uid="{948E8C57-1200-492F-9240-FF5EF61AE642}"/>
    <cellStyle name="Comma 2 3 2 5 3 2" xfId="3210" xr:uid="{B6ECEAD9-6CC3-4CE0-8ACA-440033442696}"/>
    <cellStyle name="Comma 2 3 2 5 3 2 2" xfId="13744" xr:uid="{786CFEFD-D374-4059-99C6-55A421B93564}"/>
    <cellStyle name="Comma 2 3 2 5 3 2 2 2" xfId="34766" xr:uid="{8B011DED-095E-44F0-A7FA-EE2AAC7ED476}"/>
    <cellStyle name="Comma 2 3 2 5 3 2 2 3" xfId="55790" xr:uid="{1D15A1CC-4102-4DE6-B8B5-8BBFFB745C5B}"/>
    <cellStyle name="Comma 2 3 2 5 3 2 3" xfId="24256" xr:uid="{D95C2EAB-2ECA-4A97-A270-ED5988F44C30}"/>
    <cellStyle name="Comma 2 3 2 5 3 2 4" xfId="45280" xr:uid="{20C038C0-89BC-4982-AC78-98103FA68D06}"/>
    <cellStyle name="Comma 2 3 2 5 3 3" xfId="5838" xr:uid="{4B02BF46-3061-4C56-B709-37CA596D9792}"/>
    <cellStyle name="Comma 2 3 2 5 3 3 2" xfId="16372" xr:uid="{BCB2E897-A69C-42C0-88DF-DBE40296B6C7}"/>
    <cellStyle name="Comma 2 3 2 5 3 3 2 2" xfId="37394" xr:uid="{811A0AC3-A143-452F-95E5-E5F835E3797E}"/>
    <cellStyle name="Comma 2 3 2 5 3 3 2 3" xfId="58418" xr:uid="{B2B1619C-BF8A-4D5C-9A0D-CC89CA70C608}"/>
    <cellStyle name="Comma 2 3 2 5 3 3 3" xfId="26884" xr:uid="{5358DC99-9889-4389-BB69-24FF26B29B9B}"/>
    <cellStyle name="Comma 2 3 2 5 3 3 4" xfId="47908" xr:uid="{1AA15D3A-3788-4CEE-BB56-F1B53348501A}"/>
    <cellStyle name="Comma 2 3 2 5 3 4" xfId="8465" xr:uid="{0DC897FC-2E63-496F-ACCC-3FE468C65589}"/>
    <cellStyle name="Comma 2 3 2 5 3 4 2" xfId="18999" xr:uid="{A87ECDFA-757F-4E6B-8AC5-086AFCA28404}"/>
    <cellStyle name="Comma 2 3 2 5 3 4 2 2" xfId="40021" xr:uid="{7014531B-6D96-4430-9360-D52B6D17A7D4}"/>
    <cellStyle name="Comma 2 3 2 5 3 4 2 3" xfId="61045" xr:uid="{BA42F86C-B5E0-4732-93E3-5DECCA276AB4}"/>
    <cellStyle name="Comma 2 3 2 5 3 4 3" xfId="29511" xr:uid="{E8147682-FD51-4942-B9DA-5158B0BE7AE3}"/>
    <cellStyle name="Comma 2 3 2 5 3 4 4" xfId="50535" xr:uid="{B95AABB5-C861-42AA-8A79-32D0B016680E}"/>
    <cellStyle name="Comma 2 3 2 5 3 5" xfId="11117" xr:uid="{6AABA106-2BFA-486F-8266-747DD95E07F8}"/>
    <cellStyle name="Comma 2 3 2 5 3 5 2" xfId="32139" xr:uid="{CD86330D-99F9-445A-8A11-04DA5EDAAE52}"/>
    <cellStyle name="Comma 2 3 2 5 3 5 3" xfId="53163" xr:uid="{6297DE78-5AD6-4D50-8D35-C6EE599F18BB}"/>
    <cellStyle name="Comma 2 3 2 5 3 6" xfId="21628" xr:uid="{597CEE0B-77C4-42E8-BBC0-9E64219DA0FE}"/>
    <cellStyle name="Comma 2 3 2 5 3 7" xfId="42653" xr:uid="{B743ECC4-4998-49A3-8ECA-03AD117632C3}"/>
    <cellStyle name="Comma 2 3 2 5 4" xfId="533" xr:uid="{76E1FF76-15A6-4C0A-8AE3-B38912425ECC}"/>
    <cellStyle name="Comma 2 3 2 5 4 2" xfId="3211" xr:uid="{F4FC17F8-3410-4F77-B1D0-6F9A8E725BFD}"/>
    <cellStyle name="Comma 2 3 2 5 4 2 2" xfId="13745" xr:uid="{726BC995-437E-4DA0-9A6D-FB44497C18F2}"/>
    <cellStyle name="Comma 2 3 2 5 4 2 2 2" xfId="34767" xr:uid="{9312D960-996C-4CFF-9AE0-E8570D6FC110}"/>
    <cellStyle name="Comma 2 3 2 5 4 2 2 3" xfId="55791" xr:uid="{35BE3250-C28F-483D-A0F8-9BC43D258EF2}"/>
    <cellStyle name="Comma 2 3 2 5 4 2 3" xfId="24257" xr:uid="{28DD920D-946B-4E89-94A8-40BB7FC703B2}"/>
    <cellStyle name="Comma 2 3 2 5 4 2 4" xfId="45281" xr:uid="{B91F6CA8-1A99-43E2-BB2A-B3874687FE83}"/>
    <cellStyle name="Comma 2 3 2 5 4 3" xfId="5839" xr:uid="{4BE5EC9C-B23B-479A-8A05-269AE659C0FF}"/>
    <cellStyle name="Comma 2 3 2 5 4 3 2" xfId="16373" xr:uid="{ACD620FA-E458-4EEC-AF86-A0BAA0FC94FA}"/>
    <cellStyle name="Comma 2 3 2 5 4 3 2 2" xfId="37395" xr:uid="{33B2F5E8-0DE6-4BEA-8CB9-7A7F78F72EB2}"/>
    <cellStyle name="Comma 2 3 2 5 4 3 2 3" xfId="58419" xr:uid="{71BAA86B-C9AF-4E38-98DA-84C7F7BF1F0A}"/>
    <cellStyle name="Comma 2 3 2 5 4 3 3" xfId="26885" xr:uid="{4B919C4C-9F48-4AF0-A61C-77AAED149C33}"/>
    <cellStyle name="Comma 2 3 2 5 4 3 4" xfId="47909" xr:uid="{B8BB7429-94F4-411C-B9BD-BE30061D9AA4}"/>
    <cellStyle name="Comma 2 3 2 5 4 4" xfId="8466" xr:uid="{F2EEC046-32A7-483E-ABEF-81F9FE0822FA}"/>
    <cellStyle name="Comma 2 3 2 5 4 4 2" xfId="19000" xr:uid="{979C39AB-E153-4061-BB41-FEF5323D52DC}"/>
    <cellStyle name="Comma 2 3 2 5 4 4 2 2" xfId="40022" xr:uid="{011D5615-1DDE-42F5-BB34-339AB2D4B912}"/>
    <cellStyle name="Comma 2 3 2 5 4 4 2 3" xfId="61046" xr:uid="{2116E072-FB40-4009-8E21-6E29C88A4680}"/>
    <cellStyle name="Comma 2 3 2 5 4 4 3" xfId="29512" xr:uid="{21F6CE03-E8DD-4E50-9894-7A4A0A6B2F3C}"/>
    <cellStyle name="Comma 2 3 2 5 4 4 4" xfId="50536" xr:uid="{4FE9518A-F746-4584-8EE4-41D6FB97CE90}"/>
    <cellStyle name="Comma 2 3 2 5 4 5" xfId="11118" xr:uid="{2AA8A879-E27C-46CB-A13F-F03F70912B17}"/>
    <cellStyle name="Comma 2 3 2 5 4 5 2" xfId="32140" xr:uid="{2A6A3455-5F9A-4F77-ADC6-144F43E0D2F3}"/>
    <cellStyle name="Comma 2 3 2 5 4 5 3" xfId="53164" xr:uid="{21168083-7073-4553-84B7-EF035B19F6FE}"/>
    <cellStyle name="Comma 2 3 2 5 4 6" xfId="21629" xr:uid="{86BED646-47F0-40C5-B62E-EBCBE235419C}"/>
    <cellStyle name="Comma 2 3 2 5 4 7" xfId="42654" xr:uid="{62533A19-BFD9-4C51-89DA-6945C06A9D46}"/>
    <cellStyle name="Comma 2 3 2 5 5" xfId="3207" xr:uid="{A404BDBB-11FE-477C-8BFD-03C2CE148585}"/>
    <cellStyle name="Comma 2 3 2 5 5 2" xfId="13741" xr:uid="{162B32B6-09C4-45E2-8034-586610CD44F6}"/>
    <cellStyle name="Comma 2 3 2 5 5 2 2" xfId="34763" xr:uid="{5B2C4345-FD58-4A2C-9256-8DB24F21259D}"/>
    <cellStyle name="Comma 2 3 2 5 5 2 3" xfId="55787" xr:uid="{A7E2B8E7-11D0-4AEC-82DE-E96400F42AD7}"/>
    <cellStyle name="Comma 2 3 2 5 5 3" xfId="24253" xr:uid="{5A3E5A06-0FA0-423A-B21C-9DF19B31222A}"/>
    <cellStyle name="Comma 2 3 2 5 5 4" xfId="45277" xr:uid="{2496B055-33C5-4914-9794-D0A0A212CD42}"/>
    <cellStyle name="Comma 2 3 2 5 6" xfId="5835" xr:uid="{0508DBB6-8623-4E87-86B0-53D4ED6E7E9D}"/>
    <cellStyle name="Comma 2 3 2 5 6 2" xfId="16369" xr:uid="{ACC2DF5D-6FED-4342-B096-8CBEDF9FE943}"/>
    <cellStyle name="Comma 2 3 2 5 6 2 2" xfId="37391" xr:uid="{3AF143FF-2045-4E2F-A89F-B242EFBF2EEB}"/>
    <cellStyle name="Comma 2 3 2 5 6 2 3" xfId="58415" xr:uid="{9434D3EF-A60B-40AF-9E6B-36ED49DA40FA}"/>
    <cellStyle name="Comma 2 3 2 5 6 3" xfId="26881" xr:uid="{CF783608-B393-4591-94E9-5732BE59E220}"/>
    <cellStyle name="Comma 2 3 2 5 6 4" xfId="47905" xr:uid="{162B1ACA-66E4-4207-B2AD-EAEB900650A4}"/>
    <cellStyle name="Comma 2 3 2 5 7" xfId="8462" xr:uid="{05900E08-7124-45FB-93C4-9BC943B93A3E}"/>
    <cellStyle name="Comma 2 3 2 5 7 2" xfId="18996" xr:uid="{440B9BAC-27B3-4451-BAB5-BDB80452B09D}"/>
    <cellStyle name="Comma 2 3 2 5 7 2 2" xfId="40018" xr:uid="{A7D5FA8B-0841-4EF3-9C3D-933B0EC8C3D8}"/>
    <cellStyle name="Comma 2 3 2 5 7 2 3" xfId="61042" xr:uid="{763286D3-EC97-41F8-A53E-FE78827EF1C8}"/>
    <cellStyle name="Comma 2 3 2 5 7 3" xfId="29508" xr:uid="{4FD56FBD-F961-4A54-810C-C1041EACABB0}"/>
    <cellStyle name="Comma 2 3 2 5 7 4" xfId="50532" xr:uid="{56E66FD2-C891-42E9-8279-B96A64425196}"/>
    <cellStyle name="Comma 2 3 2 5 8" xfId="11114" xr:uid="{67FAFD34-84AF-4476-B8A2-A77D4CFB6AF3}"/>
    <cellStyle name="Comma 2 3 2 5 8 2" xfId="32136" xr:uid="{C1D09555-133C-41DB-B321-1FB06A00AC23}"/>
    <cellStyle name="Comma 2 3 2 5 8 3" xfId="53160" xr:uid="{9AAC8DA5-05C5-4452-80B0-07EA225F1D2C}"/>
    <cellStyle name="Comma 2 3 2 5 9" xfId="21625" xr:uid="{4D9F41A9-708B-4C52-8131-28BF79DB78DD}"/>
    <cellStyle name="Comma 2 3 2 6" xfId="534" xr:uid="{E4FE2B89-4592-4146-B08B-2C1C4B45616C}"/>
    <cellStyle name="Comma 2 3 2 6 10" xfId="42655" xr:uid="{53050405-F920-4365-A220-0B90058B3F3F}"/>
    <cellStyle name="Comma 2 3 2 6 2" xfId="535" xr:uid="{2D7FD81D-3AC1-4FB8-B37A-F6B6F0413E3D}"/>
    <cellStyle name="Comma 2 3 2 6 2 2" xfId="536" xr:uid="{D1482DB3-8464-4650-BDE1-7D289F7DF2E4}"/>
    <cellStyle name="Comma 2 3 2 6 2 2 2" xfId="3214" xr:uid="{5E37B659-D53D-4DA9-9D03-737257AD0F19}"/>
    <cellStyle name="Comma 2 3 2 6 2 2 2 2" xfId="13748" xr:uid="{F6FC65E7-8C60-4C16-9BB1-555A3D0FB6D0}"/>
    <cellStyle name="Comma 2 3 2 6 2 2 2 2 2" xfId="34770" xr:uid="{793531CE-AC61-44F8-B3FC-48E7C0C8E1AB}"/>
    <cellStyle name="Comma 2 3 2 6 2 2 2 2 3" xfId="55794" xr:uid="{0454FBFB-B08E-4C0D-9B0D-29A7FF0A8BE8}"/>
    <cellStyle name="Comma 2 3 2 6 2 2 2 3" xfId="24260" xr:uid="{1ABE642E-B99A-427A-BCE0-3B373C6E5B5B}"/>
    <cellStyle name="Comma 2 3 2 6 2 2 2 4" xfId="45284" xr:uid="{D2394AF1-3F2B-4761-ABE0-20E4F0D30E2B}"/>
    <cellStyle name="Comma 2 3 2 6 2 2 3" xfId="5842" xr:uid="{151ABBD3-6B42-4E30-92F3-AE092B893BD2}"/>
    <cellStyle name="Comma 2 3 2 6 2 2 3 2" xfId="16376" xr:uid="{6E8544C2-4C05-4C99-98EA-9F070D7350A6}"/>
    <cellStyle name="Comma 2 3 2 6 2 2 3 2 2" xfId="37398" xr:uid="{CB11DFFF-CCD2-4887-93EA-2F2161B22233}"/>
    <cellStyle name="Comma 2 3 2 6 2 2 3 2 3" xfId="58422" xr:uid="{DD857765-3288-4C37-B515-FDC369FF66F0}"/>
    <cellStyle name="Comma 2 3 2 6 2 2 3 3" xfId="26888" xr:uid="{5CF2456E-ABEA-4E58-9470-FAED505DDE48}"/>
    <cellStyle name="Comma 2 3 2 6 2 2 3 4" xfId="47912" xr:uid="{1B29A03A-9EB4-46D0-BBBE-42F917B7CD3F}"/>
    <cellStyle name="Comma 2 3 2 6 2 2 4" xfId="8469" xr:uid="{55778CBC-598C-46BD-9CC8-C320746A6A96}"/>
    <cellStyle name="Comma 2 3 2 6 2 2 4 2" xfId="19003" xr:uid="{E54D5FC4-36FB-4AD9-982B-AA9650E56BC8}"/>
    <cellStyle name="Comma 2 3 2 6 2 2 4 2 2" xfId="40025" xr:uid="{CFA54F7D-9698-4FD0-B5D4-D2893F7B50C1}"/>
    <cellStyle name="Comma 2 3 2 6 2 2 4 2 3" xfId="61049" xr:uid="{381D86BB-2706-4A63-A24B-A7FA2F5DF45F}"/>
    <cellStyle name="Comma 2 3 2 6 2 2 4 3" xfId="29515" xr:uid="{2569A1CA-7DFA-48FA-AC12-D7BDEA3F1540}"/>
    <cellStyle name="Comma 2 3 2 6 2 2 4 4" xfId="50539" xr:uid="{03E05C8E-208A-49CC-85C0-1D182B6D88F4}"/>
    <cellStyle name="Comma 2 3 2 6 2 2 5" xfId="11121" xr:uid="{EE23DD97-8637-41D3-AED1-F8F75D4CF595}"/>
    <cellStyle name="Comma 2 3 2 6 2 2 5 2" xfId="32143" xr:uid="{4D5319C7-4444-4491-A9BC-5867BCB23FA9}"/>
    <cellStyle name="Comma 2 3 2 6 2 2 5 3" xfId="53167" xr:uid="{B241AB1F-6643-4DF8-BDC1-1CD761051FA7}"/>
    <cellStyle name="Comma 2 3 2 6 2 2 6" xfId="21632" xr:uid="{901E73E3-47A5-44B1-B83A-29CC11F47F4C}"/>
    <cellStyle name="Comma 2 3 2 6 2 2 7" xfId="42657" xr:uid="{8A47B73E-00BF-4D5C-88D3-E0A6E2ABBF3B}"/>
    <cellStyle name="Comma 2 3 2 6 2 3" xfId="3213" xr:uid="{DE3ABF54-57C5-4568-AC45-22A9BA113426}"/>
    <cellStyle name="Comma 2 3 2 6 2 3 2" xfId="13747" xr:uid="{BC189F29-8C17-441C-96F2-46B66A100B8F}"/>
    <cellStyle name="Comma 2 3 2 6 2 3 2 2" xfId="34769" xr:uid="{66622FB0-8CC0-4D32-B7C7-55693D50D108}"/>
    <cellStyle name="Comma 2 3 2 6 2 3 2 3" xfId="55793" xr:uid="{4C4BA7C6-5A3F-4CE0-BED7-6F6CAC6EE910}"/>
    <cellStyle name="Comma 2 3 2 6 2 3 3" xfId="24259" xr:uid="{C58C6FF0-334A-4718-A816-59FE8D46B3DD}"/>
    <cellStyle name="Comma 2 3 2 6 2 3 4" xfId="45283" xr:uid="{B16B1193-1669-4E50-BE34-588690EFC8EC}"/>
    <cellStyle name="Comma 2 3 2 6 2 4" xfId="5841" xr:uid="{F868AA05-E254-412A-8FB2-EA47A2C7649F}"/>
    <cellStyle name="Comma 2 3 2 6 2 4 2" xfId="16375" xr:uid="{359EEA55-A510-4F34-B3E4-8649ABFA7190}"/>
    <cellStyle name="Comma 2 3 2 6 2 4 2 2" xfId="37397" xr:uid="{5EA0B86A-8162-467C-A353-A37E101CF945}"/>
    <cellStyle name="Comma 2 3 2 6 2 4 2 3" xfId="58421" xr:uid="{A450AB5A-9C06-440E-9A47-CF68860715E5}"/>
    <cellStyle name="Comma 2 3 2 6 2 4 3" xfId="26887" xr:uid="{916BC7E9-1F6E-404B-B41E-0D168D8B1071}"/>
    <cellStyle name="Comma 2 3 2 6 2 4 4" xfId="47911" xr:uid="{4BB5B57E-850F-4F35-A575-3F57BEE5D8AE}"/>
    <cellStyle name="Comma 2 3 2 6 2 5" xfId="8468" xr:uid="{9FE9036A-D0A5-46A6-B150-79327F4EC6FD}"/>
    <cellStyle name="Comma 2 3 2 6 2 5 2" xfId="19002" xr:uid="{C71BFE22-329D-46CF-BBE3-706394CD3A81}"/>
    <cellStyle name="Comma 2 3 2 6 2 5 2 2" xfId="40024" xr:uid="{FFDA4CD2-811D-4925-8B77-EB025A8163A7}"/>
    <cellStyle name="Comma 2 3 2 6 2 5 2 3" xfId="61048" xr:uid="{E88C4D10-AE01-4801-8E2F-C9107C0659EF}"/>
    <cellStyle name="Comma 2 3 2 6 2 5 3" xfId="29514" xr:uid="{DC5C9A56-3262-4240-AC53-927513BED051}"/>
    <cellStyle name="Comma 2 3 2 6 2 5 4" xfId="50538" xr:uid="{709AF001-929B-4EBA-9AFD-D5F62052E1FF}"/>
    <cellStyle name="Comma 2 3 2 6 2 6" xfId="11120" xr:uid="{91BD1E9B-DF2A-4916-A5AD-354A9C3BA171}"/>
    <cellStyle name="Comma 2 3 2 6 2 6 2" xfId="32142" xr:uid="{0C5D78F0-F570-4DEC-A0F9-A375A15E5E65}"/>
    <cellStyle name="Comma 2 3 2 6 2 6 3" xfId="53166" xr:uid="{1C6F3015-67D7-4F7F-B90A-5FF83CC6352F}"/>
    <cellStyle name="Comma 2 3 2 6 2 7" xfId="21631" xr:uid="{C710AC90-B3A2-49ED-B14E-DA467D30CEF5}"/>
    <cellStyle name="Comma 2 3 2 6 2 8" xfId="42656" xr:uid="{43487248-240E-4258-8F0D-9DD40D68B402}"/>
    <cellStyle name="Comma 2 3 2 6 3" xfId="537" xr:uid="{858B2989-FF5D-4605-AD1B-09AEC12123C7}"/>
    <cellStyle name="Comma 2 3 2 6 3 2" xfId="3215" xr:uid="{EF825D22-1165-4D0D-A4D2-47D2258CBD88}"/>
    <cellStyle name="Comma 2 3 2 6 3 2 2" xfId="13749" xr:uid="{0F858782-3A59-4DA3-87C9-DA2F47AF3F66}"/>
    <cellStyle name="Comma 2 3 2 6 3 2 2 2" xfId="34771" xr:uid="{05EBA9B2-8DAF-4713-B47F-FDE68CF322DC}"/>
    <cellStyle name="Comma 2 3 2 6 3 2 2 3" xfId="55795" xr:uid="{9D8DBD97-7648-4271-9544-A3F2810CA275}"/>
    <cellStyle name="Comma 2 3 2 6 3 2 3" xfId="24261" xr:uid="{E566A35B-D6BB-4F8F-BD0A-CB422BCC4334}"/>
    <cellStyle name="Comma 2 3 2 6 3 2 4" xfId="45285" xr:uid="{499F6D92-8429-4285-AFC8-113ABEE5F3B3}"/>
    <cellStyle name="Comma 2 3 2 6 3 3" xfId="5843" xr:uid="{E82A762F-3FC5-49F9-9775-E643F62FD1C5}"/>
    <cellStyle name="Comma 2 3 2 6 3 3 2" xfId="16377" xr:uid="{3B212285-3693-4B60-B0F6-3322DD2644E4}"/>
    <cellStyle name="Comma 2 3 2 6 3 3 2 2" xfId="37399" xr:uid="{9FC0037C-458C-4E7F-A77B-2DA795075155}"/>
    <cellStyle name="Comma 2 3 2 6 3 3 2 3" xfId="58423" xr:uid="{29665703-A489-4BD8-9394-80E3773895B5}"/>
    <cellStyle name="Comma 2 3 2 6 3 3 3" xfId="26889" xr:uid="{4E7D47B5-659D-4A83-AF9F-BB70E2D3548E}"/>
    <cellStyle name="Comma 2 3 2 6 3 3 4" xfId="47913" xr:uid="{079F12A8-40A7-4E53-AD0C-4D7B8A4D554D}"/>
    <cellStyle name="Comma 2 3 2 6 3 4" xfId="8470" xr:uid="{0B33E944-7D80-4283-8996-E005AA22EACB}"/>
    <cellStyle name="Comma 2 3 2 6 3 4 2" xfId="19004" xr:uid="{1C355DAC-D5EC-4749-B9EB-12B7AD1484EE}"/>
    <cellStyle name="Comma 2 3 2 6 3 4 2 2" xfId="40026" xr:uid="{CC9B89B0-77AA-427E-9ABE-152712C28453}"/>
    <cellStyle name="Comma 2 3 2 6 3 4 2 3" xfId="61050" xr:uid="{AB0E4BEE-1827-4861-B1D6-9405D8B769DF}"/>
    <cellStyle name="Comma 2 3 2 6 3 4 3" xfId="29516" xr:uid="{93449F7B-E092-41AE-AB0E-0B2ADA6B9DB4}"/>
    <cellStyle name="Comma 2 3 2 6 3 4 4" xfId="50540" xr:uid="{162A2830-E7D9-4ADA-A118-EFB948B31231}"/>
    <cellStyle name="Comma 2 3 2 6 3 5" xfId="11122" xr:uid="{E0135A7B-8AAC-48C2-835D-FA1A619BB96E}"/>
    <cellStyle name="Comma 2 3 2 6 3 5 2" xfId="32144" xr:uid="{11590956-F1EA-4EAA-B2F8-6E6CC0D3F9E5}"/>
    <cellStyle name="Comma 2 3 2 6 3 5 3" xfId="53168" xr:uid="{9A16FD79-53A8-4B13-A0A6-8E300A17D92F}"/>
    <cellStyle name="Comma 2 3 2 6 3 6" xfId="21633" xr:uid="{7E29332C-4FFB-4A46-BDA0-5AD3120E847B}"/>
    <cellStyle name="Comma 2 3 2 6 3 7" xfId="42658" xr:uid="{8908D78A-0EB4-4D41-824F-CC95269DE2C3}"/>
    <cellStyle name="Comma 2 3 2 6 4" xfId="538" xr:uid="{C956159B-A443-47E1-817A-324173393BA6}"/>
    <cellStyle name="Comma 2 3 2 6 4 2" xfId="3216" xr:uid="{0968C996-3A26-4123-B065-31C790402973}"/>
    <cellStyle name="Comma 2 3 2 6 4 2 2" xfId="13750" xr:uid="{7CB432A4-9B8D-402E-A5FB-2BF277F564A8}"/>
    <cellStyle name="Comma 2 3 2 6 4 2 2 2" xfId="34772" xr:uid="{EE642AFA-4596-4EB2-B06B-4D9D3FFA2D23}"/>
    <cellStyle name="Comma 2 3 2 6 4 2 2 3" xfId="55796" xr:uid="{FF75703B-DAEF-4FD4-AE25-933EC919CD69}"/>
    <cellStyle name="Comma 2 3 2 6 4 2 3" xfId="24262" xr:uid="{549FFB52-54DB-4525-AA19-3AA364D9080F}"/>
    <cellStyle name="Comma 2 3 2 6 4 2 4" xfId="45286" xr:uid="{5DDA54C8-8117-4041-81C4-C567E2CC80F7}"/>
    <cellStyle name="Comma 2 3 2 6 4 3" xfId="5844" xr:uid="{0511DCBF-FEB5-40B4-8850-54C64FEB44F0}"/>
    <cellStyle name="Comma 2 3 2 6 4 3 2" xfId="16378" xr:uid="{2B72D5C6-6694-42B5-BE69-98DCA7FA9265}"/>
    <cellStyle name="Comma 2 3 2 6 4 3 2 2" xfId="37400" xr:uid="{EF305972-313F-4A64-A481-C95125192319}"/>
    <cellStyle name="Comma 2 3 2 6 4 3 2 3" xfId="58424" xr:uid="{0BBDD92F-D38B-4F65-A8F4-0B825DC094CB}"/>
    <cellStyle name="Comma 2 3 2 6 4 3 3" xfId="26890" xr:uid="{AD443BCC-982D-43BD-B7C5-C054938146EC}"/>
    <cellStyle name="Comma 2 3 2 6 4 3 4" xfId="47914" xr:uid="{D0038C68-BA7B-4211-BE59-3701FA4C5C1C}"/>
    <cellStyle name="Comma 2 3 2 6 4 4" xfId="8471" xr:uid="{CC793C68-1811-4481-A4E2-A140AEBA7F9E}"/>
    <cellStyle name="Comma 2 3 2 6 4 4 2" xfId="19005" xr:uid="{D67EAFDB-4F85-4B03-9068-43C3AEAC82CE}"/>
    <cellStyle name="Comma 2 3 2 6 4 4 2 2" xfId="40027" xr:uid="{610CF717-0F0E-4665-A5B3-AD36AECACF61}"/>
    <cellStyle name="Comma 2 3 2 6 4 4 2 3" xfId="61051" xr:uid="{1A1B77F9-D41A-4D35-835E-E49E57FE5E0B}"/>
    <cellStyle name="Comma 2 3 2 6 4 4 3" xfId="29517" xr:uid="{99BED6C6-51EF-4CB1-A934-A1478D8D5566}"/>
    <cellStyle name="Comma 2 3 2 6 4 4 4" xfId="50541" xr:uid="{A11E97D1-B3F5-420A-9E54-420FAABDADA0}"/>
    <cellStyle name="Comma 2 3 2 6 4 5" xfId="11123" xr:uid="{57C07AEC-B5E0-40FB-A1A9-EC17AF2EA6B8}"/>
    <cellStyle name="Comma 2 3 2 6 4 5 2" xfId="32145" xr:uid="{AF4E97B9-0547-425A-BE8E-DD72611AE3D8}"/>
    <cellStyle name="Comma 2 3 2 6 4 5 3" xfId="53169" xr:uid="{2FF2182B-A9C1-48C2-8347-1D9FE02FA25A}"/>
    <cellStyle name="Comma 2 3 2 6 4 6" xfId="21634" xr:uid="{B49CA5B3-40E2-40C0-AECF-11B83EB07F9C}"/>
    <cellStyle name="Comma 2 3 2 6 4 7" xfId="42659" xr:uid="{8F8739F6-3DF3-42F9-A6AB-949C8B6EE3AC}"/>
    <cellStyle name="Comma 2 3 2 6 5" xfId="3212" xr:uid="{810A53CF-0372-42AB-BD36-8E736502DFAD}"/>
    <cellStyle name="Comma 2 3 2 6 5 2" xfId="13746" xr:uid="{61645535-B345-41EE-AB78-F634F759AB8B}"/>
    <cellStyle name="Comma 2 3 2 6 5 2 2" xfId="34768" xr:uid="{A3D88851-4BD5-43A6-9A19-37B178C46685}"/>
    <cellStyle name="Comma 2 3 2 6 5 2 3" xfId="55792" xr:uid="{ED70B6B6-4EFE-4B2E-99BB-89DDBE894975}"/>
    <cellStyle name="Comma 2 3 2 6 5 3" xfId="24258" xr:uid="{C6355969-96F7-42F2-96D5-9AA2BE6A4E4D}"/>
    <cellStyle name="Comma 2 3 2 6 5 4" xfId="45282" xr:uid="{64DEBFC5-BA1C-429B-B927-FD7A7AF8AC34}"/>
    <cellStyle name="Comma 2 3 2 6 6" xfId="5840" xr:uid="{0CE82D47-BCF7-463E-B5A9-B29FD3592CC1}"/>
    <cellStyle name="Comma 2 3 2 6 6 2" xfId="16374" xr:uid="{B679FBDD-3468-4D1B-B4FD-68163F7B41DF}"/>
    <cellStyle name="Comma 2 3 2 6 6 2 2" xfId="37396" xr:uid="{62BD2C43-EF9E-44AF-B4BA-104B4DFFC1DC}"/>
    <cellStyle name="Comma 2 3 2 6 6 2 3" xfId="58420" xr:uid="{F55C52C3-EBB8-44EF-948B-49D2DADDB6BE}"/>
    <cellStyle name="Comma 2 3 2 6 6 3" xfId="26886" xr:uid="{BCB7180C-5BD9-4D5B-B5E6-9CE18A22375F}"/>
    <cellStyle name="Comma 2 3 2 6 6 4" xfId="47910" xr:uid="{7886DF7D-2864-46A1-8318-50DBD48B0485}"/>
    <cellStyle name="Comma 2 3 2 6 7" xfId="8467" xr:uid="{2CCFAA45-DC46-409B-B2EB-5D5ECABDD7D9}"/>
    <cellStyle name="Comma 2 3 2 6 7 2" xfId="19001" xr:uid="{DEB5C092-8363-4808-86E0-DCF711316DF4}"/>
    <cellStyle name="Comma 2 3 2 6 7 2 2" xfId="40023" xr:uid="{E7B10A57-F6FE-4E4E-AF1A-48964F696A2F}"/>
    <cellStyle name="Comma 2 3 2 6 7 2 3" xfId="61047" xr:uid="{162B17AB-439B-4CD9-BDFA-3CA11F11C052}"/>
    <cellStyle name="Comma 2 3 2 6 7 3" xfId="29513" xr:uid="{ACCA1AFA-1F84-497C-9C9C-3F00F0ED3CDC}"/>
    <cellStyle name="Comma 2 3 2 6 7 4" xfId="50537" xr:uid="{92C38101-E8B3-4F5E-93B7-6CAEC769D35C}"/>
    <cellStyle name="Comma 2 3 2 6 8" xfId="11119" xr:uid="{DACFB277-1FCA-4D14-8E4C-96E295A3501D}"/>
    <cellStyle name="Comma 2 3 2 6 8 2" xfId="32141" xr:uid="{C7E5A180-4903-4CA9-BF5B-36705516CE55}"/>
    <cellStyle name="Comma 2 3 2 6 8 3" xfId="53165" xr:uid="{E6EDAA25-20A6-41FF-BC4D-32E284FBA303}"/>
    <cellStyle name="Comma 2 3 2 6 9" xfId="21630" xr:uid="{7E903F5E-B9AC-407D-95F2-CEAE03428D56}"/>
    <cellStyle name="Comma 2 3 2 7" xfId="539" xr:uid="{37C8648E-F963-4C1F-8AAD-D5DE20193494}"/>
    <cellStyle name="Comma 2 3 2 7 2" xfId="540" xr:uid="{1F577C52-6943-4638-8622-F62E9E77A724}"/>
    <cellStyle name="Comma 2 3 2 7 2 2" xfId="3218" xr:uid="{759F8F07-D0FA-4A48-B75A-470BB657DFCD}"/>
    <cellStyle name="Comma 2 3 2 7 2 2 2" xfId="13752" xr:uid="{E492793E-F1C3-4E01-960D-B89E1B7C400D}"/>
    <cellStyle name="Comma 2 3 2 7 2 2 2 2" xfId="34774" xr:uid="{63D541B7-C330-44F7-A477-312EEA857E78}"/>
    <cellStyle name="Comma 2 3 2 7 2 2 2 3" xfId="55798" xr:uid="{8762EEFE-7901-409F-92BD-ED00AEAC99B9}"/>
    <cellStyle name="Comma 2 3 2 7 2 2 3" xfId="24264" xr:uid="{292CE9BD-35A1-424E-B25D-642EB5FB4464}"/>
    <cellStyle name="Comma 2 3 2 7 2 2 4" xfId="45288" xr:uid="{122B45F3-129F-4757-85B9-9BEBDE24C258}"/>
    <cellStyle name="Comma 2 3 2 7 2 3" xfId="5846" xr:uid="{87E0B12E-65DB-4EF3-AF53-63BF56E78373}"/>
    <cellStyle name="Comma 2 3 2 7 2 3 2" xfId="16380" xr:uid="{2F448BE0-FC09-41AF-82D0-C15CAC3E2893}"/>
    <cellStyle name="Comma 2 3 2 7 2 3 2 2" xfId="37402" xr:uid="{4C2AFEBB-1C8D-47CA-90FB-06FC76EC3F39}"/>
    <cellStyle name="Comma 2 3 2 7 2 3 2 3" xfId="58426" xr:uid="{E49D02A6-9AF2-4225-A2D5-7F5DCFBBA735}"/>
    <cellStyle name="Comma 2 3 2 7 2 3 3" xfId="26892" xr:uid="{64E0ADC9-63D7-4FBB-8E1B-82DC96D61E18}"/>
    <cellStyle name="Comma 2 3 2 7 2 3 4" xfId="47916" xr:uid="{C1E05650-A0EB-498A-A0FD-F47A42A36CE8}"/>
    <cellStyle name="Comma 2 3 2 7 2 4" xfId="8473" xr:uid="{13149652-BF30-4A50-80F4-10EA660E1B51}"/>
    <cellStyle name="Comma 2 3 2 7 2 4 2" xfId="19007" xr:uid="{B1E0DE54-66D4-459A-AB4F-5643F35E15ED}"/>
    <cellStyle name="Comma 2 3 2 7 2 4 2 2" xfId="40029" xr:uid="{5E568B9C-2DA2-4B8E-898D-A63077C8380D}"/>
    <cellStyle name="Comma 2 3 2 7 2 4 2 3" xfId="61053" xr:uid="{BD1ABF01-92B7-447D-8332-6FFFD0FA0B68}"/>
    <cellStyle name="Comma 2 3 2 7 2 4 3" xfId="29519" xr:uid="{0787E7F5-BC1C-436C-AFB7-09D507A96226}"/>
    <cellStyle name="Comma 2 3 2 7 2 4 4" xfId="50543" xr:uid="{4DC60AD5-D3E5-4F90-8FAB-C43B1CECB0EE}"/>
    <cellStyle name="Comma 2 3 2 7 2 5" xfId="11125" xr:uid="{50206FF1-177F-446B-9C14-3E367101150E}"/>
    <cellStyle name="Comma 2 3 2 7 2 5 2" xfId="32147" xr:uid="{0B1F6332-4270-4039-92A1-BACF7DEDEEE8}"/>
    <cellStyle name="Comma 2 3 2 7 2 5 3" xfId="53171" xr:uid="{3EBD0267-21AD-4C2C-8299-D76CA5C07530}"/>
    <cellStyle name="Comma 2 3 2 7 2 6" xfId="21636" xr:uid="{D12C4CA5-8518-452C-84E6-F800F79A5D5F}"/>
    <cellStyle name="Comma 2 3 2 7 2 7" xfId="42661" xr:uid="{C97F01DD-D2DC-4328-A15F-6149B5AF4B80}"/>
    <cellStyle name="Comma 2 3 2 7 3" xfId="541" xr:uid="{57E03E72-B09A-47AF-8D0E-D1C8D596F987}"/>
    <cellStyle name="Comma 2 3 2 7 3 2" xfId="3219" xr:uid="{F9230DBF-E217-482C-B5BF-F2D515FFA94F}"/>
    <cellStyle name="Comma 2 3 2 7 3 2 2" xfId="13753" xr:uid="{2FC97216-21E5-454E-B04A-CF5076491810}"/>
    <cellStyle name="Comma 2 3 2 7 3 2 2 2" xfId="34775" xr:uid="{9D6D40CC-6C8F-44D2-9AAF-8746F72B65F0}"/>
    <cellStyle name="Comma 2 3 2 7 3 2 2 3" xfId="55799" xr:uid="{4780166C-8692-4774-80A2-0C5DF2B000D1}"/>
    <cellStyle name="Comma 2 3 2 7 3 2 3" xfId="24265" xr:uid="{A5787E00-E421-4530-A390-7FD8AD8BBC91}"/>
    <cellStyle name="Comma 2 3 2 7 3 2 4" xfId="45289" xr:uid="{C9587D09-4FE3-493A-B2F2-E7BF61ED0EEF}"/>
    <cellStyle name="Comma 2 3 2 7 3 3" xfId="5847" xr:uid="{3367F41C-9C17-4934-A9D4-75D24C004B16}"/>
    <cellStyle name="Comma 2 3 2 7 3 3 2" xfId="16381" xr:uid="{4B2BDD9C-064C-4383-8D84-5DD2EE8FA8B7}"/>
    <cellStyle name="Comma 2 3 2 7 3 3 2 2" xfId="37403" xr:uid="{DD887B4C-7561-4EF0-8A7C-7A04585BB8A0}"/>
    <cellStyle name="Comma 2 3 2 7 3 3 2 3" xfId="58427" xr:uid="{FB07F28C-530D-4387-B6BB-844E4480BD2B}"/>
    <cellStyle name="Comma 2 3 2 7 3 3 3" xfId="26893" xr:uid="{63943CCA-79F7-4D4B-8244-725D74D55F8B}"/>
    <cellStyle name="Comma 2 3 2 7 3 3 4" xfId="47917" xr:uid="{07731325-93DB-4E75-8901-750BCB039A90}"/>
    <cellStyle name="Comma 2 3 2 7 3 4" xfId="8474" xr:uid="{1C2511C6-D444-47DE-AC0D-4D9B52C32207}"/>
    <cellStyle name="Comma 2 3 2 7 3 4 2" xfId="19008" xr:uid="{D67AB4FF-2ABB-4CFC-B7A5-B4D6500375EE}"/>
    <cellStyle name="Comma 2 3 2 7 3 4 2 2" xfId="40030" xr:uid="{7F82B353-2FCB-4441-AF2B-7FEBA202D381}"/>
    <cellStyle name="Comma 2 3 2 7 3 4 2 3" xfId="61054" xr:uid="{A4E98310-02B7-4AB2-8764-562ACA8A6901}"/>
    <cellStyle name="Comma 2 3 2 7 3 4 3" xfId="29520" xr:uid="{FB5435D8-2F2D-4D87-B90B-F26B108C62A6}"/>
    <cellStyle name="Comma 2 3 2 7 3 4 4" xfId="50544" xr:uid="{8B8FFC4B-213C-4CD1-84EC-966BECC02AD4}"/>
    <cellStyle name="Comma 2 3 2 7 3 5" xfId="11126" xr:uid="{447B5A2F-014B-432D-8E93-64F8DF97DB3E}"/>
    <cellStyle name="Comma 2 3 2 7 3 5 2" xfId="32148" xr:uid="{2B619A3E-C863-4381-8970-825EA8EC1257}"/>
    <cellStyle name="Comma 2 3 2 7 3 5 3" xfId="53172" xr:uid="{044A48FC-3A3B-49FF-B7FC-660C8105B7DB}"/>
    <cellStyle name="Comma 2 3 2 7 3 6" xfId="21637" xr:uid="{23560ABA-DAF7-49FC-AD83-8DDFA6134BE7}"/>
    <cellStyle name="Comma 2 3 2 7 3 7" xfId="42662" xr:uid="{E09F4E59-F31B-48B7-A474-23E6C651B2D4}"/>
    <cellStyle name="Comma 2 3 2 7 4" xfId="3217" xr:uid="{97F5653A-00D4-4A47-B2D2-A443BFEE5A82}"/>
    <cellStyle name="Comma 2 3 2 7 4 2" xfId="13751" xr:uid="{FF234648-AE55-4EF5-A562-A89BA0ECF90C}"/>
    <cellStyle name="Comma 2 3 2 7 4 2 2" xfId="34773" xr:uid="{9B41790E-3874-4259-AFAF-20F55B1CE5BB}"/>
    <cellStyle name="Comma 2 3 2 7 4 2 3" xfId="55797" xr:uid="{3A6EED2A-3AD0-471B-87F7-EDE4EE7A37D6}"/>
    <cellStyle name="Comma 2 3 2 7 4 3" xfId="24263" xr:uid="{052ADC4B-05D8-4BCC-91EC-6F83F5623F5A}"/>
    <cellStyle name="Comma 2 3 2 7 4 4" xfId="45287" xr:uid="{1490E740-B5CD-48F3-9910-F077DC7E8DBE}"/>
    <cellStyle name="Comma 2 3 2 7 5" xfId="5845" xr:uid="{1F9DEFA6-B5DA-4746-BDFC-EC185F1D01F9}"/>
    <cellStyle name="Comma 2 3 2 7 5 2" xfId="16379" xr:uid="{E20305C5-0D98-4E0E-A096-38C5D9BB2031}"/>
    <cellStyle name="Comma 2 3 2 7 5 2 2" xfId="37401" xr:uid="{32F08005-512C-4DDF-9C20-B22AD26BB83B}"/>
    <cellStyle name="Comma 2 3 2 7 5 2 3" xfId="58425" xr:uid="{F927D0EF-4651-4A67-80CC-471E9B003F13}"/>
    <cellStyle name="Comma 2 3 2 7 5 3" xfId="26891" xr:uid="{52D1C2BF-711D-4D6C-9A2A-60F0BEB9F2F7}"/>
    <cellStyle name="Comma 2 3 2 7 5 4" xfId="47915" xr:uid="{FC64FE49-1830-409B-AF82-4ACE24A6EF24}"/>
    <cellStyle name="Comma 2 3 2 7 6" xfId="8472" xr:uid="{D2AF159B-507D-4723-876A-996F26F42D38}"/>
    <cellStyle name="Comma 2 3 2 7 6 2" xfId="19006" xr:uid="{9E721096-8EC5-479C-A6C3-E7B898DC0904}"/>
    <cellStyle name="Comma 2 3 2 7 6 2 2" xfId="40028" xr:uid="{80DEE9AA-B85D-45A4-9675-EC5AB864075C}"/>
    <cellStyle name="Comma 2 3 2 7 6 2 3" xfId="61052" xr:uid="{AB38863B-09A9-4776-88B5-6773E2EDDEE5}"/>
    <cellStyle name="Comma 2 3 2 7 6 3" xfId="29518" xr:uid="{2021F2CD-3DF2-471F-A4C3-F43837DB21E7}"/>
    <cellStyle name="Comma 2 3 2 7 6 4" xfId="50542" xr:uid="{7296B480-A0F1-4A44-BF4B-F6EC46A844A1}"/>
    <cellStyle name="Comma 2 3 2 7 7" xfId="11124" xr:uid="{B26BAE13-7437-42F4-95A0-62B9F051BBD3}"/>
    <cellStyle name="Comma 2 3 2 7 7 2" xfId="32146" xr:uid="{343571BD-B4B2-4334-B9EE-52D0B73C56A9}"/>
    <cellStyle name="Comma 2 3 2 7 7 3" xfId="53170" xr:uid="{48DD591C-55FD-47A5-87EA-ABD564CE207D}"/>
    <cellStyle name="Comma 2 3 2 7 8" xfId="21635" xr:uid="{0F7CF632-AF5F-47B7-A91D-543150F9492F}"/>
    <cellStyle name="Comma 2 3 2 7 9" xfId="42660" xr:uid="{6396B84B-C365-4AA9-8B12-3A78FAE3E033}"/>
    <cellStyle name="Comma 2 3 2 8" xfId="542" xr:uid="{7EAE6B3D-F0D4-4DDD-9216-CCCE05D982EB}"/>
    <cellStyle name="Comma 2 3 2 8 2" xfId="543" xr:uid="{6D2D76E6-0EDF-4653-8EA8-D0F58CFA0467}"/>
    <cellStyle name="Comma 2 3 2 8 2 2" xfId="3221" xr:uid="{40BEAB41-CA5D-45EF-BB1C-BF14DAD5D7D1}"/>
    <cellStyle name="Comma 2 3 2 8 2 2 2" xfId="13755" xr:uid="{E2F8BC95-4DB8-477D-9E0E-A3B4643ABF61}"/>
    <cellStyle name="Comma 2 3 2 8 2 2 2 2" xfId="34777" xr:uid="{448E7C6C-18A1-47E2-84DC-8BAF5F4854FD}"/>
    <cellStyle name="Comma 2 3 2 8 2 2 2 3" xfId="55801" xr:uid="{900D87B1-56E2-460E-B8A7-86A89DB3C783}"/>
    <cellStyle name="Comma 2 3 2 8 2 2 3" xfId="24267" xr:uid="{90E42061-E0D6-4A44-B999-606A168BC988}"/>
    <cellStyle name="Comma 2 3 2 8 2 2 4" xfId="45291" xr:uid="{072F3280-CC27-416D-AC92-28429D347936}"/>
    <cellStyle name="Comma 2 3 2 8 2 3" xfId="5849" xr:uid="{37735EE8-FC66-413F-8CD1-5BFED535E915}"/>
    <cellStyle name="Comma 2 3 2 8 2 3 2" xfId="16383" xr:uid="{2B21A9A9-4809-4BF4-9C2A-2C55A584F68C}"/>
    <cellStyle name="Comma 2 3 2 8 2 3 2 2" xfId="37405" xr:uid="{77163A61-2443-411D-A3C5-2624975CEF76}"/>
    <cellStyle name="Comma 2 3 2 8 2 3 2 3" xfId="58429" xr:uid="{B817F996-4716-46BC-918D-DE0DBC5372FB}"/>
    <cellStyle name="Comma 2 3 2 8 2 3 3" xfId="26895" xr:uid="{51AB0F73-55C5-4239-B375-FDE189225A1B}"/>
    <cellStyle name="Comma 2 3 2 8 2 3 4" xfId="47919" xr:uid="{899DC2C5-F236-4BDC-839E-3D44E2809E16}"/>
    <cellStyle name="Comma 2 3 2 8 2 4" xfId="8476" xr:uid="{9BC12765-1908-45AC-8FD1-D076D6ECE012}"/>
    <cellStyle name="Comma 2 3 2 8 2 4 2" xfId="19010" xr:uid="{10C148D2-A7DB-40C7-85DC-0E3C9985CA53}"/>
    <cellStyle name="Comma 2 3 2 8 2 4 2 2" xfId="40032" xr:uid="{6C78FE34-F133-4379-A8F2-0FC85B41617A}"/>
    <cellStyle name="Comma 2 3 2 8 2 4 2 3" xfId="61056" xr:uid="{C1AE0962-853E-424F-A5D8-2CF58918BB98}"/>
    <cellStyle name="Comma 2 3 2 8 2 4 3" xfId="29522" xr:uid="{6F2E162D-437A-4FDF-9865-23D0B6D91E78}"/>
    <cellStyle name="Comma 2 3 2 8 2 4 4" xfId="50546" xr:uid="{AE524285-8473-44B1-AE18-18969F97459E}"/>
    <cellStyle name="Comma 2 3 2 8 2 5" xfId="11128" xr:uid="{D4754ABF-3C83-4E3C-95D5-B380CD9A654E}"/>
    <cellStyle name="Comma 2 3 2 8 2 5 2" xfId="32150" xr:uid="{82337F06-B498-4787-87CA-27C67B4A46F9}"/>
    <cellStyle name="Comma 2 3 2 8 2 5 3" xfId="53174" xr:uid="{7946C035-4B14-407C-85D5-13C1F413F16E}"/>
    <cellStyle name="Comma 2 3 2 8 2 6" xfId="21639" xr:uid="{17EC8DD9-FE8A-46F6-9F61-D3AE202D5469}"/>
    <cellStyle name="Comma 2 3 2 8 2 7" xfId="42664" xr:uid="{3E50529D-D3CE-48E7-881C-C081D4A7369F}"/>
    <cellStyle name="Comma 2 3 2 8 3" xfId="3220" xr:uid="{03330067-E595-443E-8DE9-1F0CEAE3A5F7}"/>
    <cellStyle name="Comma 2 3 2 8 3 2" xfId="13754" xr:uid="{8B0F34B6-AF1A-4BB1-86D6-955C55317C66}"/>
    <cellStyle name="Comma 2 3 2 8 3 2 2" xfId="34776" xr:uid="{70A6B904-1569-4510-94F0-9DFDBA7C3A58}"/>
    <cellStyle name="Comma 2 3 2 8 3 2 3" xfId="55800" xr:uid="{50B623F2-816C-47F4-89D0-A4B639020EEA}"/>
    <cellStyle name="Comma 2 3 2 8 3 3" xfId="24266" xr:uid="{7D35EAA2-3BA8-4EDD-BA12-1B9E72A4D00D}"/>
    <cellStyle name="Comma 2 3 2 8 3 4" xfId="45290" xr:uid="{A0732296-E23A-440A-881C-1729DED851A5}"/>
    <cellStyle name="Comma 2 3 2 8 4" xfId="5848" xr:uid="{7F73DB9F-2F02-42C5-83D8-41CE3A5E5403}"/>
    <cellStyle name="Comma 2 3 2 8 4 2" xfId="16382" xr:uid="{A596FE46-E7EE-43EB-80A6-DA82E5DA477E}"/>
    <cellStyle name="Comma 2 3 2 8 4 2 2" xfId="37404" xr:uid="{38D9DDB2-19BE-4D96-AA77-50B50F37CC79}"/>
    <cellStyle name="Comma 2 3 2 8 4 2 3" xfId="58428" xr:uid="{4AD0ACAE-A1AC-4FFE-97D1-53FA2D2C547F}"/>
    <cellStyle name="Comma 2 3 2 8 4 3" xfId="26894" xr:uid="{9D47486B-6DF8-4CD8-9823-64885001249F}"/>
    <cellStyle name="Comma 2 3 2 8 4 4" xfId="47918" xr:uid="{79C7BE60-4E5F-46F7-82B2-7300B1D724F7}"/>
    <cellStyle name="Comma 2 3 2 8 5" xfId="8475" xr:uid="{44FAABF4-431A-4E00-B388-0D7825A6EC50}"/>
    <cellStyle name="Comma 2 3 2 8 5 2" xfId="19009" xr:uid="{A1E3C6BD-5C3C-4231-AF02-A42E0FCDEF59}"/>
    <cellStyle name="Comma 2 3 2 8 5 2 2" xfId="40031" xr:uid="{B7D2C3C0-10CE-406A-9A6C-FABD2E785EAD}"/>
    <cellStyle name="Comma 2 3 2 8 5 2 3" xfId="61055" xr:uid="{7D05C96D-78B1-4DE4-ABB0-5D837E048B34}"/>
    <cellStyle name="Comma 2 3 2 8 5 3" xfId="29521" xr:uid="{F0C17BCB-6B58-41D2-8885-9883A1992E26}"/>
    <cellStyle name="Comma 2 3 2 8 5 4" xfId="50545" xr:uid="{F51DF88D-4B0A-4146-9A8E-0FBA1E0E1F48}"/>
    <cellStyle name="Comma 2 3 2 8 6" xfId="11127" xr:uid="{8414CCFA-87AB-4E54-BDBD-C4E3E377B81F}"/>
    <cellStyle name="Comma 2 3 2 8 6 2" xfId="32149" xr:uid="{3A500AD1-D918-4C28-A536-A959FFD3FC79}"/>
    <cellStyle name="Comma 2 3 2 8 6 3" xfId="53173" xr:uid="{2E8FF9D1-AEE8-4F55-9D1B-42A13E32942A}"/>
    <cellStyle name="Comma 2 3 2 8 7" xfId="21638" xr:uid="{808A6E04-F2DB-468C-902A-04EBE66BF7D5}"/>
    <cellStyle name="Comma 2 3 2 8 8" xfId="42663" xr:uid="{ED895D8D-EDBC-4148-88EE-D39D2C9F7A56}"/>
    <cellStyle name="Comma 2 3 2 9" xfId="544" xr:uid="{70649D18-5DEB-41B5-81E6-AEE2A1C14395}"/>
    <cellStyle name="Comma 2 3 2 9 2" xfId="3222" xr:uid="{1433DEB6-B4B6-4059-9495-667BE025499B}"/>
    <cellStyle name="Comma 2 3 2 9 2 2" xfId="13756" xr:uid="{A4AEF184-992A-427A-B7AE-415F32C09DA2}"/>
    <cellStyle name="Comma 2 3 2 9 2 2 2" xfId="34778" xr:uid="{E77E0C21-3167-414A-806E-375E1EE7FB8D}"/>
    <cellStyle name="Comma 2 3 2 9 2 2 3" xfId="55802" xr:uid="{CE14131C-3AEB-4699-9A25-063832D1C843}"/>
    <cellStyle name="Comma 2 3 2 9 2 3" xfId="24268" xr:uid="{AF955F4C-EC5A-4D76-AB9D-0860505FE213}"/>
    <cellStyle name="Comma 2 3 2 9 2 4" xfId="45292" xr:uid="{F1A88EC7-5022-42CA-9201-68CE926D1A50}"/>
    <cellStyle name="Comma 2 3 2 9 3" xfId="5850" xr:uid="{559C28E8-8DDF-4C13-B1A6-B45B9C6952A2}"/>
    <cellStyle name="Comma 2 3 2 9 3 2" xfId="16384" xr:uid="{1E450640-1283-46BF-8557-95755FC85CA9}"/>
    <cellStyle name="Comma 2 3 2 9 3 2 2" xfId="37406" xr:uid="{1C2CC209-D940-4368-92FD-DFFA96108C09}"/>
    <cellStyle name="Comma 2 3 2 9 3 2 3" xfId="58430" xr:uid="{C1FA3DCD-1782-40D6-88B3-7F81B90CDF6A}"/>
    <cellStyle name="Comma 2 3 2 9 3 3" xfId="26896" xr:uid="{42D653A7-EB9F-47FD-947A-094BA9AE7531}"/>
    <cellStyle name="Comma 2 3 2 9 3 4" xfId="47920" xr:uid="{134F004C-EA8D-4204-ABA1-FA8B794D66CF}"/>
    <cellStyle name="Comma 2 3 2 9 4" xfId="8477" xr:uid="{586543F9-974F-4DDB-9318-7152272FA423}"/>
    <cellStyle name="Comma 2 3 2 9 4 2" xfId="19011" xr:uid="{3B7A2A84-F019-408D-A703-9F30A8227729}"/>
    <cellStyle name="Comma 2 3 2 9 4 2 2" xfId="40033" xr:uid="{2BE9E66E-895A-4D3F-AF74-D9AFE3AF163B}"/>
    <cellStyle name="Comma 2 3 2 9 4 2 3" xfId="61057" xr:uid="{750ABB4B-0871-4010-AF49-E105CCD90007}"/>
    <cellStyle name="Comma 2 3 2 9 4 3" xfId="29523" xr:uid="{F12016F8-8CDF-4E6C-B580-D220974A7A9E}"/>
    <cellStyle name="Comma 2 3 2 9 4 4" xfId="50547" xr:uid="{A62FDE68-D507-4D20-818E-87FD3FEFF724}"/>
    <cellStyle name="Comma 2 3 2 9 5" xfId="11129" xr:uid="{522EAD8D-6CF5-45D7-80AA-D8ADE0A1FC78}"/>
    <cellStyle name="Comma 2 3 2 9 5 2" xfId="32151" xr:uid="{09C444A4-ACB6-494C-8D8F-3D4E3C5AE472}"/>
    <cellStyle name="Comma 2 3 2 9 5 3" xfId="53175" xr:uid="{F8C6DA6B-9E6B-4507-8BF2-A8471B3256D7}"/>
    <cellStyle name="Comma 2 3 2 9 6" xfId="21640" xr:uid="{45588480-70E7-4A55-A739-D203EF5ACCE2}"/>
    <cellStyle name="Comma 2 3 2 9 7" xfId="42665" xr:uid="{F2349826-33A9-4581-BB39-9952581799AC}"/>
    <cellStyle name="Comma 2 3 20" xfId="10710" xr:uid="{E3993204-29F5-4EC8-B19E-8178C1B79C04}"/>
    <cellStyle name="Comma 2 3 20 2" xfId="31732" xr:uid="{A2957E55-7B66-4A5C-9326-B7C0AB763FB3}"/>
    <cellStyle name="Comma 2 3 20 3" xfId="52756" xr:uid="{EDC92B9D-D303-481B-A188-53097CAF4F09}"/>
    <cellStyle name="Comma 2 3 21" xfId="21220" xr:uid="{1AD4CAEE-64AE-4853-81BE-5F61DF811C58}"/>
    <cellStyle name="Comma 2 3 22" xfId="42245" xr:uid="{BDF7C997-419A-4F79-8003-48E12F17248C}"/>
    <cellStyle name="Comma 2 3 23" xfId="63321" xr:uid="{7E386A36-B5DE-4130-A31E-6E002561EA46}"/>
    <cellStyle name="Comma 2 3 3" xfId="123" xr:uid="{50B8322E-9C6E-4390-BEC5-BA31B94143C0}"/>
    <cellStyle name="Comma 2 3 3 10" xfId="546" xr:uid="{A0961F51-0E87-40E0-A6F5-AC0B57570659}"/>
    <cellStyle name="Comma 2 3 3 10 2" xfId="3224" xr:uid="{C2DF24D1-9899-453F-9697-C586991F5563}"/>
    <cellStyle name="Comma 2 3 3 10 2 2" xfId="13758" xr:uid="{8686D514-4FE8-4466-998A-2A616C943EF0}"/>
    <cellStyle name="Comma 2 3 3 10 2 2 2" xfId="34780" xr:uid="{CFDB0D42-E233-4B6D-A10F-15A679A2AE78}"/>
    <cellStyle name="Comma 2 3 3 10 2 2 3" xfId="55804" xr:uid="{EA50F2E7-6876-4C6D-896F-1D1A3F140122}"/>
    <cellStyle name="Comma 2 3 3 10 2 3" xfId="24270" xr:uid="{69069437-9243-4C0D-B609-BC2889B91C5B}"/>
    <cellStyle name="Comma 2 3 3 10 2 4" xfId="45294" xr:uid="{04B09FBF-FECB-46B2-A836-C311120F893E}"/>
    <cellStyle name="Comma 2 3 3 10 3" xfId="5852" xr:uid="{BDE059E4-7E70-4769-B466-5CACCF034DDE}"/>
    <cellStyle name="Comma 2 3 3 10 3 2" xfId="16386" xr:uid="{6806FFD0-20D5-4FD5-958E-A74251D7333A}"/>
    <cellStyle name="Comma 2 3 3 10 3 2 2" xfId="37408" xr:uid="{9381D964-E7F6-44CC-81AB-C55FEEE21286}"/>
    <cellStyle name="Comma 2 3 3 10 3 2 3" xfId="58432" xr:uid="{E0689BE6-9029-403B-AE58-8F20CEADBFDB}"/>
    <cellStyle name="Comma 2 3 3 10 3 3" xfId="26898" xr:uid="{5C74B62B-1C20-4EA2-8353-6C473E706AB7}"/>
    <cellStyle name="Comma 2 3 3 10 3 4" xfId="47922" xr:uid="{3EB8615F-275B-4D7B-9B9F-BB0583E19DA7}"/>
    <cellStyle name="Comma 2 3 3 10 4" xfId="8479" xr:uid="{A28CC14B-FE0B-48F4-A1C5-034622373492}"/>
    <cellStyle name="Comma 2 3 3 10 4 2" xfId="19013" xr:uid="{A4531087-08CA-40F2-9192-9E4E4B040B4D}"/>
    <cellStyle name="Comma 2 3 3 10 4 2 2" xfId="40035" xr:uid="{20754905-7136-4B41-86DA-9DE201724DB1}"/>
    <cellStyle name="Comma 2 3 3 10 4 2 3" xfId="61059" xr:uid="{41842781-BB04-4A86-BF57-683616648B15}"/>
    <cellStyle name="Comma 2 3 3 10 4 3" xfId="29525" xr:uid="{B0E9A2B7-FF27-4074-93BC-12F26874EB0A}"/>
    <cellStyle name="Comma 2 3 3 10 4 4" xfId="50549" xr:uid="{9B4010FB-A1B9-4AF5-AE98-ABBB2358AF26}"/>
    <cellStyle name="Comma 2 3 3 10 5" xfId="11131" xr:uid="{D9EEFDA6-B09B-4704-AC83-0D9F4307929E}"/>
    <cellStyle name="Comma 2 3 3 10 5 2" xfId="32153" xr:uid="{CD05F12F-5580-48B2-BA0B-B7C953639A61}"/>
    <cellStyle name="Comma 2 3 3 10 5 3" xfId="53177" xr:uid="{1D40C1D4-6CE3-410E-A8B2-8C84195F5428}"/>
    <cellStyle name="Comma 2 3 3 10 6" xfId="21642" xr:uid="{6605625A-306F-441D-8C7A-84C3CD59916A}"/>
    <cellStyle name="Comma 2 3 3 10 7" xfId="42667" xr:uid="{8AD8D1D8-3EAE-4785-AA89-96BC18EF9640}"/>
    <cellStyle name="Comma 2 3 3 11" xfId="2641" xr:uid="{10216D85-BB02-4473-B63A-5E56A4D9C0A7}"/>
    <cellStyle name="Comma 2 3 3 11 2" xfId="5279" xr:uid="{4F5AE0AA-5970-4B24-A375-02E6F7C3397A}"/>
    <cellStyle name="Comma 2 3 3 11 2 2" xfId="15813" xr:uid="{ED28F48C-0835-43CC-B366-E1906FBC14EF}"/>
    <cellStyle name="Comma 2 3 3 11 2 2 2" xfId="36835" xr:uid="{94C1890C-33FC-4302-A98B-F7B2B4A480D3}"/>
    <cellStyle name="Comma 2 3 3 11 2 2 3" xfId="57859" xr:uid="{F111CCD8-E4C6-4862-AD0A-CA395C46EEDC}"/>
    <cellStyle name="Comma 2 3 3 11 2 3" xfId="26325" xr:uid="{FE703AC2-C3C0-4208-B72C-6965A8ACFFC5}"/>
    <cellStyle name="Comma 2 3 3 11 2 4" xfId="47349" xr:uid="{5AF695F7-DC3F-4C60-AD58-2EF946DB717A}"/>
    <cellStyle name="Comma 2 3 3 11 3" xfId="7907" xr:uid="{1B7B5B1B-E1D1-4FAB-B7B3-346E698BED2F}"/>
    <cellStyle name="Comma 2 3 3 11 3 2" xfId="18441" xr:uid="{44C06DF6-AC12-4B9D-B35A-D6F4E2D2EDA1}"/>
    <cellStyle name="Comma 2 3 3 11 3 2 2" xfId="39463" xr:uid="{7E4D09B3-8D5C-445A-B267-468F8A099D01}"/>
    <cellStyle name="Comma 2 3 3 11 3 2 3" xfId="60487" xr:uid="{C8413365-4894-422A-AE81-6535F90D7E23}"/>
    <cellStyle name="Comma 2 3 3 11 3 3" xfId="28953" xr:uid="{AE5B0747-E640-4574-ADE5-F783059FF667}"/>
    <cellStyle name="Comma 2 3 3 11 3 4" xfId="49977" xr:uid="{3AA0E18D-7B8E-4616-A08C-9A447BCE0C97}"/>
    <cellStyle name="Comma 2 3 3 11 4" xfId="10534" xr:uid="{4EA09DE3-32D0-4A97-A3E9-A775601CF07D}"/>
    <cellStyle name="Comma 2 3 3 11 4 2" xfId="21068" xr:uid="{C70BA85F-C666-4749-8660-7792337B9A15}"/>
    <cellStyle name="Comma 2 3 3 11 4 2 2" xfId="42090" xr:uid="{7060A756-5329-460D-BB3E-6B26D8DE8C0B}"/>
    <cellStyle name="Comma 2 3 3 11 4 2 3" xfId="63114" xr:uid="{EAE36EE2-1025-4A70-A1A1-EA5068FCE9AF}"/>
    <cellStyle name="Comma 2 3 3 11 4 3" xfId="31580" xr:uid="{F90E1EDE-1AFE-4D8E-A537-C13CDF3E3A2F}"/>
    <cellStyle name="Comma 2 3 3 11 4 4" xfId="52604" xr:uid="{B2AA5A41-F591-4365-8A45-3BA1F425151D}"/>
    <cellStyle name="Comma 2 3 3 11 5" xfId="13186" xr:uid="{060CE767-81DC-46BA-BF0F-398DE490B1C2}"/>
    <cellStyle name="Comma 2 3 3 11 5 2" xfId="34208" xr:uid="{C51D0098-01B9-445A-8F9A-1C2ED64063BC}"/>
    <cellStyle name="Comma 2 3 3 11 5 3" xfId="55232" xr:uid="{14CA857F-E97B-484A-89E6-3CFE720462A3}"/>
    <cellStyle name="Comma 2 3 3 11 6" xfId="23697" xr:uid="{C97BD9C8-6C9F-4025-ADD3-E37379D2106F}"/>
    <cellStyle name="Comma 2 3 3 11 7" xfId="44722" xr:uid="{C02C2DD0-FEFC-4BF5-9119-43AC7F129524}"/>
    <cellStyle name="Comma 2 3 3 12" xfId="2701" xr:uid="{809AB056-5DB5-419D-B8F2-27AB6A255B33}"/>
    <cellStyle name="Comma 2 3 3 12 2" xfId="5333" xr:uid="{35DF4275-3C1E-40B7-BECA-FB1B9BA2ADBF}"/>
    <cellStyle name="Comma 2 3 3 12 2 2" xfId="15867" xr:uid="{2064F05E-C2A4-43E8-A79E-9E5C9685807A}"/>
    <cellStyle name="Comma 2 3 3 12 2 2 2" xfId="36889" xr:uid="{2732F1EE-677A-4AB8-BB9A-743E0A98AC02}"/>
    <cellStyle name="Comma 2 3 3 12 2 2 3" xfId="57913" xr:uid="{6FC6B631-899B-4A13-86F4-468720C0D2C1}"/>
    <cellStyle name="Comma 2 3 3 12 2 3" xfId="26379" xr:uid="{7BE1CA7A-A2F6-4469-BF37-7CC761C1648D}"/>
    <cellStyle name="Comma 2 3 3 12 2 4" xfId="47403" xr:uid="{221A94B7-2E30-4545-A699-79E576C7E56A}"/>
    <cellStyle name="Comma 2 3 3 12 3" xfId="7961" xr:uid="{084D34E7-6FF1-48CE-9BA5-F7C0CABCDC01}"/>
    <cellStyle name="Comma 2 3 3 12 3 2" xfId="18495" xr:uid="{3320A977-17CA-45AA-9993-46E462628C57}"/>
    <cellStyle name="Comma 2 3 3 12 3 2 2" xfId="39517" xr:uid="{E5169F70-5D1C-45E5-9754-50E402CA64E2}"/>
    <cellStyle name="Comma 2 3 3 12 3 2 3" xfId="60541" xr:uid="{F1BD87B0-CE93-48D9-B99E-C5724D623D9B}"/>
    <cellStyle name="Comma 2 3 3 12 3 3" xfId="29007" xr:uid="{947FA6C2-EF87-4E87-9A93-633C11404762}"/>
    <cellStyle name="Comma 2 3 3 12 3 4" xfId="50031" xr:uid="{ED2F3145-1F76-4A47-B5BE-07B835EC0300}"/>
    <cellStyle name="Comma 2 3 3 12 4" xfId="10588" xr:uid="{F0B525A8-19CD-4A44-86FC-F76AD66B040B}"/>
    <cellStyle name="Comma 2 3 3 12 4 2" xfId="21122" xr:uid="{D9386EC4-99CE-4679-92CA-6AEA60EF79D1}"/>
    <cellStyle name="Comma 2 3 3 12 4 2 2" xfId="42144" xr:uid="{3AA1F6B2-E04C-4546-B9BF-CC5473E51D48}"/>
    <cellStyle name="Comma 2 3 3 12 4 2 3" xfId="63168" xr:uid="{3872B784-3170-4CB2-908D-D48BF18EE61F}"/>
    <cellStyle name="Comma 2 3 3 12 4 3" xfId="31634" xr:uid="{3EFBBFA2-1434-45AA-B9D8-C7924F015CB1}"/>
    <cellStyle name="Comma 2 3 3 12 4 4" xfId="52658" xr:uid="{1B31A5D8-B779-40D3-B4F1-1130EDA3F736}"/>
    <cellStyle name="Comma 2 3 3 12 5" xfId="13240" xr:uid="{49F70C91-3D9C-43A0-9B98-C87C4DF750D0}"/>
    <cellStyle name="Comma 2 3 3 12 5 2" xfId="34262" xr:uid="{06738387-12F9-4723-A071-AC8AC515EBE1}"/>
    <cellStyle name="Comma 2 3 3 12 5 3" xfId="55286" xr:uid="{F5E9F033-37BE-47A7-BAEA-FC609847B639}"/>
    <cellStyle name="Comma 2 3 3 12 6" xfId="23751" xr:uid="{C3662992-CCE6-43F1-A1B9-FE1C4A942E48}"/>
    <cellStyle name="Comma 2 3 3 12 7" xfId="44776" xr:uid="{0A412034-AEAF-420A-B969-C31FC2A5EE62}"/>
    <cellStyle name="Comma 2 3 3 13" xfId="545" xr:uid="{CD927639-E43E-49D8-B239-EE4EE1A02384}"/>
    <cellStyle name="Comma 2 3 3 13 2" xfId="3223" xr:uid="{F05D05C8-2585-432A-BF8B-311593BD57B7}"/>
    <cellStyle name="Comma 2 3 3 13 2 2" xfId="13757" xr:uid="{FD814A80-156B-4E0D-A246-9A53E0B181B0}"/>
    <cellStyle name="Comma 2 3 3 13 2 2 2" xfId="34779" xr:uid="{CAF70C56-0522-4175-82F7-665B95410288}"/>
    <cellStyle name="Comma 2 3 3 13 2 2 3" xfId="55803" xr:uid="{ED06C18F-B072-41A2-8C51-F793C9D9E671}"/>
    <cellStyle name="Comma 2 3 3 13 2 3" xfId="24269" xr:uid="{13E750CF-D088-4DE2-80B4-D2918E54E005}"/>
    <cellStyle name="Comma 2 3 3 13 2 4" xfId="45293" xr:uid="{A90AAA2F-1093-4E99-8AB8-C44172ED4AA6}"/>
    <cellStyle name="Comma 2 3 3 13 3" xfId="5851" xr:uid="{2E0C2F0B-A31C-4F31-9588-2BA30DFA9D32}"/>
    <cellStyle name="Comma 2 3 3 13 3 2" xfId="16385" xr:uid="{AF9B455D-BA47-4BB1-9063-C8E3DC8FB6C4}"/>
    <cellStyle name="Comma 2 3 3 13 3 2 2" xfId="37407" xr:uid="{9287A2A7-43B9-4418-BB3D-FF95AA49C1D5}"/>
    <cellStyle name="Comma 2 3 3 13 3 2 3" xfId="58431" xr:uid="{D4A954C1-7A8B-4CA2-9E5D-DB61F4C17743}"/>
    <cellStyle name="Comma 2 3 3 13 3 3" xfId="26897" xr:uid="{D984167C-650E-4CE3-BB3E-792F5C224CF1}"/>
    <cellStyle name="Comma 2 3 3 13 3 4" xfId="47921" xr:uid="{136A2C80-A8EC-4AFE-B418-D95CA6816312}"/>
    <cellStyle name="Comma 2 3 3 13 4" xfId="8478" xr:uid="{5EDCA77C-C634-4DE6-8383-B1C478EC9E25}"/>
    <cellStyle name="Comma 2 3 3 13 4 2" xfId="19012" xr:uid="{72662FC1-0679-4BBE-8FF0-0BA8341FA013}"/>
    <cellStyle name="Comma 2 3 3 13 4 2 2" xfId="40034" xr:uid="{485E9BC1-010F-4DA6-BA8D-2FE440BB90EA}"/>
    <cellStyle name="Comma 2 3 3 13 4 2 3" xfId="61058" xr:uid="{FC4151B6-9884-4BEC-BB27-F2A76EF78E93}"/>
    <cellStyle name="Comma 2 3 3 13 4 3" xfId="29524" xr:uid="{71C478C8-6710-4724-BBA9-49016DA2EE14}"/>
    <cellStyle name="Comma 2 3 3 13 4 4" xfId="50548" xr:uid="{412F9460-8438-4DE5-8221-6E2C809733CE}"/>
    <cellStyle name="Comma 2 3 3 13 5" xfId="11130" xr:uid="{EC3B7837-B9B0-4527-925F-0215808251CD}"/>
    <cellStyle name="Comma 2 3 3 13 5 2" xfId="32152" xr:uid="{5FAB6984-E483-41F4-A804-AFF9222AAB0B}"/>
    <cellStyle name="Comma 2 3 3 13 5 3" xfId="53176" xr:uid="{9AD75EE0-6BB1-4C5C-9476-68FC66D16344}"/>
    <cellStyle name="Comma 2 3 3 13 6" xfId="21641" xr:uid="{C9527550-5237-4D9B-9A15-37E409FF065C}"/>
    <cellStyle name="Comma 2 3 3 13 7" xfId="42666" xr:uid="{8DE46CC1-06DB-4151-A27E-A515CB223F79}"/>
    <cellStyle name="Comma 2 3 3 14" xfId="2814" xr:uid="{37470FD3-B5C3-4EBA-B1D6-50E7EE88E94B}"/>
    <cellStyle name="Comma 2 3 3 14 2" xfId="13348" xr:uid="{19F9268A-E08E-443A-820D-196F9863A73F}"/>
    <cellStyle name="Comma 2 3 3 14 2 2" xfId="34370" xr:uid="{B9510E9A-0FA0-4B52-98EB-F2F62C70B0B0}"/>
    <cellStyle name="Comma 2 3 3 14 2 3" xfId="55394" xr:uid="{3617646A-EE87-47FE-81A6-52CF10591912}"/>
    <cellStyle name="Comma 2 3 3 14 3" xfId="23860" xr:uid="{BDFD6EEA-747E-402F-B8A6-25E3B55E5370}"/>
    <cellStyle name="Comma 2 3 3 14 4" xfId="44884" xr:uid="{D6AE17B4-7980-4117-8CC2-6E8DC01B3454}"/>
    <cellStyle name="Comma 2 3 3 15" xfId="5442" xr:uid="{E29A930A-CEF0-4DE8-8C82-55214838D49D}"/>
    <cellStyle name="Comma 2 3 3 15 2" xfId="15976" xr:uid="{34AE87D5-8A60-4F32-932B-5AAFA666A985}"/>
    <cellStyle name="Comma 2 3 3 15 2 2" xfId="36998" xr:uid="{6E82B88B-D17F-40FD-8034-C4BF70B2108C}"/>
    <cellStyle name="Comma 2 3 3 15 2 3" xfId="58022" xr:uid="{0D2FBC18-86D3-46FC-B8CA-B03D055EEFDF}"/>
    <cellStyle name="Comma 2 3 3 15 3" xfId="26488" xr:uid="{AC89D26F-66F8-4381-B344-6BCE5C8646DD}"/>
    <cellStyle name="Comma 2 3 3 15 4" xfId="47512" xr:uid="{F11E20F4-E9E0-411B-9047-B932F4670016}"/>
    <cellStyle name="Comma 2 3 3 16" xfId="8069" xr:uid="{0217665E-20E4-45A2-B3D3-BAA65E808E3E}"/>
    <cellStyle name="Comma 2 3 3 16 2" xfId="18603" xr:uid="{65EF7D44-04BC-4543-88C7-CAD6469B8641}"/>
    <cellStyle name="Comma 2 3 3 16 2 2" xfId="39625" xr:uid="{3EA4D8C1-4214-4824-80AE-462133F399CB}"/>
    <cellStyle name="Comma 2 3 3 16 2 3" xfId="60649" xr:uid="{57FD1C9D-3AFF-4148-BD86-007E12722CE9}"/>
    <cellStyle name="Comma 2 3 3 16 3" xfId="29115" xr:uid="{9A45B077-E873-40C8-9660-89D05162C704}"/>
    <cellStyle name="Comma 2 3 3 16 4" xfId="50139" xr:uid="{AF32FFA1-3DBA-439B-8533-F7DE206127D5}"/>
    <cellStyle name="Comma 2 3 3 17" xfId="10722" xr:uid="{6C56A66E-0A35-4AC2-80BA-43491A56C4B3}"/>
    <cellStyle name="Comma 2 3 3 17 2" xfId="31744" xr:uid="{90CBA026-0E05-4C50-92DD-1DBD2942ACEF}"/>
    <cellStyle name="Comma 2 3 3 17 3" xfId="52768" xr:uid="{560B516E-FCC3-4F44-861B-F43C8EB04FF3}"/>
    <cellStyle name="Comma 2 3 3 18" xfId="21232" xr:uid="{C914CE12-EFFC-46BF-8F98-F8DEF3CD4D85}"/>
    <cellStyle name="Comma 2 3 3 19" xfId="42257" xr:uid="{3323BAD1-F4C6-4D11-A62C-5E8C4AA60F7A}"/>
    <cellStyle name="Comma 2 3 3 2" xfId="152" xr:uid="{76CFDBA6-CAA5-4A9E-8747-44E71B20B57E}"/>
    <cellStyle name="Comma 2 3 3 2 10" xfId="2669" xr:uid="{0EE15250-F668-44E4-8991-28B2E50EB6CC}"/>
    <cellStyle name="Comma 2 3 3 2 10 2" xfId="5306" xr:uid="{2C5BFD0C-1099-4C0C-AF22-DF03D21BF7F6}"/>
    <cellStyle name="Comma 2 3 3 2 10 2 2" xfId="15840" xr:uid="{8E4730A3-62C2-4311-A33C-455B5D0FA5B8}"/>
    <cellStyle name="Comma 2 3 3 2 10 2 2 2" xfId="36862" xr:uid="{AD4E1F17-A110-4ED3-9B77-6DA250863029}"/>
    <cellStyle name="Comma 2 3 3 2 10 2 2 3" xfId="57886" xr:uid="{CCBCBE4C-DC49-413A-89B0-844599DF97FC}"/>
    <cellStyle name="Comma 2 3 3 2 10 2 3" xfId="26352" xr:uid="{20CF9C8B-7DBC-4E7F-9B5D-4BFC0E6B6BE7}"/>
    <cellStyle name="Comma 2 3 3 2 10 2 4" xfId="47376" xr:uid="{2C051FA5-CB28-46B5-92BB-664E2E846DCC}"/>
    <cellStyle name="Comma 2 3 3 2 10 3" xfId="7934" xr:uid="{68E56ADF-9200-409D-B315-B3A89B49780C}"/>
    <cellStyle name="Comma 2 3 3 2 10 3 2" xfId="18468" xr:uid="{3FB5B286-D447-4676-B186-310BDC69922B}"/>
    <cellStyle name="Comma 2 3 3 2 10 3 2 2" xfId="39490" xr:uid="{3C4B5D78-0CE8-47E6-9172-9969600BB69E}"/>
    <cellStyle name="Comma 2 3 3 2 10 3 2 3" xfId="60514" xr:uid="{8C2256F3-34E1-41FD-8DB3-77BD2D995748}"/>
    <cellStyle name="Comma 2 3 3 2 10 3 3" xfId="28980" xr:uid="{61B6B1D4-392A-44CD-8BB6-9AF063089495}"/>
    <cellStyle name="Comma 2 3 3 2 10 3 4" xfId="50004" xr:uid="{7E953CFF-4EBE-4C22-A0E8-A55883511823}"/>
    <cellStyle name="Comma 2 3 3 2 10 4" xfId="10561" xr:uid="{BD86E9CB-B5D9-483A-ABCB-8620A2815A70}"/>
    <cellStyle name="Comma 2 3 3 2 10 4 2" xfId="21095" xr:uid="{42F98F3C-668A-48DF-9B02-6F2C6272F3EA}"/>
    <cellStyle name="Comma 2 3 3 2 10 4 2 2" xfId="42117" xr:uid="{225E19F8-9075-4AAC-B4BF-05A5FCE15146}"/>
    <cellStyle name="Comma 2 3 3 2 10 4 2 3" xfId="63141" xr:uid="{7C483482-67FE-47F9-8B9A-B2CD0126E7CD}"/>
    <cellStyle name="Comma 2 3 3 2 10 4 3" xfId="31607" xr:uid="{562D5CE3-9A2D-43CA-8A85-FDC8AE88941E}"/>
    <cellStyle name="Comma 2 3 3 2 10 4 4" xfId="52631" xr:uid="{4B7E9329-90C5-4319-A6B3-E22688FD7ECC}"/>
    <cellStyle name="Comma 2 3 3 2 10 5" xfId="13213" xr:uid="{176E6F67-69B9-40FF-BBEC-605CE439DE08}"/>
    <cellStyle name="Comma 2 3 3 2 10 5 2" xfId="34235" xr:uid="{58DA8B31-78FB-41BB-B1E2-88CE4C33E934}"/>
    <cellStyle name="Comma 2 3 3 2 10 5 3" xfId="55259" xr:uid="{3C1CD51C-656D-488A-AC68-F72973A13EE9}"/>
    <cellStyle name="Comma 2 3 3 2 10 6" xfId="23724" xr:uid="{2B6497A3-BEDB-43BB-8FF0-82E7FE47C3CE}"/>
    <cellStyle name="Comma 2 3 3 2 10 7" xfId="44749" xr:uid="{3E2A0DDF-82DA-4042-9A87-85071B7FD7A7}"/>
    <cellStyle name="Comma 2 3 3 2 11" xfId="2728" xr:uid="{7801B804-FEB1-482B-8010-74BEC7C5A81C}"/>
    <cellStyle name="Comma 2 3 3 2 11 2" xfId="5360" xr:uid="{CD8C668A-15F4-492E-B915-4529DDB9D638}"/>
    <cellStyle name="Comma 2 3 3 2 11 2 2" xfId="15894" xr:uid="{ABEF8E5D-17CC-4313-AD6F-D1D9599F2AB6}"/>
    <cellStyle name="Comma 2 3 3 2 11 2 2 2" xfId="36916" xr:uid="{1D4A60D6-CAAE-4F1B-B737-1234929A7F5B}"/>
    <cellStyle name="Comma 2 3 3 2 11 2 2 3" xfId="57940" xr:uid="{74706E18-7169-438D-93C2-8D29B0F99F7D}"/>
    <cellStyle name="Comma 2 3 3 2 11 2 3" xfId="26406" xr:uid="{AC4ADE8B-D079-49ED-A9CE-445B4B151CA9}"/>
    <cellStyle name="Comma 2 3 3 2 11 2 4" xfId="47430" xr:uid="{D9F4E2E5-C2DD-4A87-9753-1ACEF51F9A09}"/>
    <cellStyle name="Comma 2 3 3 2 11 3" xfId="7988" xr:uid="{1C216B5D-15E1-4BFD-86E5-1A359498EAF9}"/>
    <cellStyle name="Comma 2 3 3 2 11 3 2" xfId="18522" xr:uid="{612CAF6A-6AD1-42ED-9FC8-868454B0B6DF}"/>
    <cellStyle name="Comma 2 3 3 2 11 3 2 2" xfId="39544" xr:uid="{9B7215EA-534A-4C04-A50F-C3EA09A34746}"/>
    <cellStyle name="Comma 2 3 3 2 11 3 2 3" xfId="60568" xr:uid="{D1B68A6C-6DFA-4497-BA4D-D06952A083F4}"/>
    <cellStyle name="Comma 2 3 3 2 11 3 3" xfId="29034" xr:uid="{CAD0CD1F-19B9-4E42-90E9-B01618B100E1}"/>
    <cellStyle name="Comma 2 3 3 2 11 3 4" xfId="50058" xr:uid="{0F17ECCA-1296-48FA-996D-EBD582F1D16B}"/>
    <cellStyle name="Comma 2 3 3 2 11 4" xfId="10615" xr:uid="{DB58E4D9-1CD3-4179-8846-9EC21B8B98DE}"/>
    <cellStyle name="Comma 2 3 3 2 11 4 2" xfId="21149" xr:uid="{13B06DD0-CEDA-4880-AD35-D457AFFAEA44}"/>
    <cellStyle name="Comma 2 3 3 2 11 4 2 2" xfId="42171" xr:uid="{2BE111C6-93C4-4932-92DE-46EEC14A1A89}"/>
    <cellStyle name="Comma 2 3 3 2 11 4 2 3" xfId="63195" xr:uid="{01A410D3-5861-4D76-9C69-D9979417F6B2}"/>
    <cellStyle name="Comma 2 3 3 2 11 4 3" xfId="31661" xr:uid="{AD36A7F3-6BD9-400A-A0AD-22D541CCBE64}"/>
    <cellStyle name="Comma 2 3 3 2 11 4 4" xfId="52685" xr:uid="{7123CF8C-3834-4929-AED9-B63F00510AD6}"/>
    <cellStyle name="Comma 2 3 3 2 11 5" xfId="13267" xr:uid="{453C8C49-9770-4E5B-A083-97DC1331BC8B}"/>
    <cellStyle name="Comma 2 3 3 2 11 5 2" xfId="34289" xr:uid="{341F88AB-E009-419D-B594-3E376C10F46C}"/>
    <cellStyle name="Comma 2 3 3 2 11 5 3" xfId="55313" xr:uid="{E8A65056-EF84-4920-8B0B-DC6151577EC2}"/>
    <cellStyle name="Comma 2 3 3 2 11 6" xfId="23778" xr:uid="{671D6152-A88E-4C52-855D-1E8313B13F4A}"/>
    <cellStyle name="Comma 2 3 3 2 11 7" xfId="44803" xr:uid="{A72E4BFA-A02B-42FC-B718-61E49F9AB7D9}"/>
    <cellStyle name="Comma 2 3 3 2 12" xfId="547" xr:uid="{C1F69310-886D-427A-BF52-831E15F6A09F}"/>
    <cellStyle name="Comma 2 3 3 2 12 2" xfId="3225" xr:uid="{24A86CC8-1BE7-49EA-957E-532D78F8F0CF}"/>
    <cellStyle name="Comma 2 3 3 2 12 2 2" xfId="13759" xr:uid="{3E5F862E-7118-47E6-93C1-77E84EF1318B}"/>
    <cellStyle name="Comma 2 3 3 2 12 2 2 2" xfId="34781" xr:uid="{281B4C57-67D7-428A-83BC-1DBFC9A417B5}"/>
    <cellStyle name="Comma 2 3 3 2 12 2 2 3" xfId="55805" xr:uid="{86ABBC36-2219-4795-BAB7-8D1ADE1E0F62}"/>
    <cellStyle name="Comma 2 3 3 2 12 2 3" xfId="24271" xr:uid="{E3821772-989B-447B-9580-DC13A638F0DE}"/>
    <cellStyle name="Comma 2 3 3 2 12 2 4" xfId="45295" xr:uid="{AB84E8EE-59CB-4020-B471-E1FBBD35A142}"/>
    <cellStyle name="Comma 2 3 3 2 12 3" xfId="5853" xr:uid="{22E40EB1-18FE-47B2-A8CA-B1E1EFC4463B}"/>
    <cellStyle name="Comma 2 3 3 2 12 3 2" xfId="16387" xr:uid="{49CF5A4C-13B5-4725-8320-C156FC86CF85}"/>
    <cellStyle name="Comma 2 3 3 2 12 3 2 2" xfId="37409" xr:uid="{B56B8E55-F103-44F0-B141-8F4BE5EA64F8}"/>
    <cellStyle name="Comma 2 3 3 2 12 3 2 3" xfId="58433" xr:uid="{64AB2608-A337-4A2A-B24A-8AB01E00D69C}"/>
    <cellStyle name="Comma 2 3 3 2 12 3 3" xfId="26899" xr:uid="{64B3DEC9-95EA-4CCD-907F-A1FA229B979A}"/>
    <cellStyle name="Comma 2 3 3 2 12 3 4" xfId="47923" xr:uid="{E59C3CBE-97D5-4C76-9F7D-176DE7EC29A4}"/>
    <cellStyle name="Comma 2 3 3 2 12 4" xfId="8480" xr:uid="{86BC79BB-BEED-48DB-AC24-1D2C177040A0}"/>
    <cellStyle name="Comma 2 3 3 2 12 4 2" xfId="19014" xr:uid="{E4511E3F-6C4F-4953-AD08-B1C727038A7A}"/>
    <cellStyle name="Comma 2 3 3 2 12 4 2 2" xfId="40036" xr:uid="{8D215F1F-C506-4E25-B8B5-E1C3222E1596}"/>
    <cellStyle name="Comma 2 3 3 2 12 4 2 3" xfId="61060" xr:uid="{242B99D6-6CC7-4681-9ECF-863D2C475AD7}"/>
    <cellStyle name="Comma 2 3 3 2 12 4 3" xfId="29526" xr:uid="{FDE000F2-8F5B-43ED-B697-03CDC32A6D74}"/>
    <cellStyle name="Comma 2 3 3 2 12 4 4" xfId="50550" xr:uid="{732DDE5F-FA43-462B-8B2A-61FCBDE2A623}"/>
    <cellStyle name="Comma 2 3 3 2 12 5" xfId="11132" xr:uid="{54540BB7-28BA-40E7-9DE9-61F87E886035}"/>
    <cellStyle name="Comma 2 3 3 2 12 5 2" xfId="32154" xr:uid="{2933FE7D-DA4D-473F-AE56-A63D7F695B89}"/>
    <cellStyle name="Comma 2 3 3 2 12 5 3" xfId="53178" xr:uid="{205AE437-2B11-4C10-991E-BDCF1EC5708A}"/>
    <cellStyle name="Comma 2 3 3 2 12 6" xfId="21643" xr:uid="{543C65C8-6F9D-4AEA-83A8-F6F4EC2C529A}"/>
    <cellStyle name="Comma 2 3 3 2 12 7" xfId="42668" xr:uid="{FFF0903D-33AA-4B7F-8D95-AB5750FC9030}"/>
    <cellStyle name="Comma 2 3 3 2 13" xfId="2841" xr:uid="{32AE504F-4E82-40A4-850A-2B21549CB472}"/>
    <cellStyle name="Comma 2 3 3 2 13 2" xfId="13375" xr:uid="{DB140742-3706-49EB-B39E-712E00794D14}"/>
    <cellStyle name="Comma 2 3 3 2 13 2 2" xfId="34397" xr:uid="{4C3EFF34-D415-42CE-8CCC-54F2D72875FD}"/>
    <cellStyle name="Comma 2 3 3 2 13 2 3" xfId="55421" xr:uid="{AB35E20B-CE91-42AB-BC5A-895DA4CE0274}"/>
    <cellStyle name="Comma 2 3 3 2 13 3" xfId="23887" xr:uid="{BA218803-6B35-499D-A91E-53913FBC67D8}"/>
    <cellStyle name="Comma 2 3 3 2 13 4" xfId="44911" xr:uid="{097E7B55-1CE2-48B0-A1CF-D02B6F0938BA}"/>
    <cellStyle name="Comma 2 3 3 2 14" xfId="5469" xr:uid="{EB35C2C6-38B9-43BA-9AA7-55C330BAE14C}"/>
    <cellStyle name="Comma 2 3 3 2 14 2" xfId="16003" xr:uid="{92B2B4D4-3BDF-4485-B4FA-C11305CF2E2D}"/>
    <cellStyle name="Comma 2 3 3 2 14 2 2" xfId="37025" xr:uid="{962FF586-6C56-455F-AB7D-CFE405015554}"/>
    <cellStyle name="Comma 2 3 3 2 14 2 3" xfId="58049" xr:uid="{6EAF2763-0F8F-4BEE-B575-417377371E5F}"/>
    <cellStyle name="Comma 2 3 3 2 14 3" xfId="26515" xr:uid="{75C80114-CA7A-43EB-A4B6-93C8A8366173}"/>
    <cellStyle name="Comma 2 3 3 2 14 4" xfId="47539" xr:uid="{96CEC7B9-A449-4D88-B67E-E856E60E3957}"/>
    <cellStyle name="Comma 2 3 3 2 15" xfId="8096" xr:uid="{3237D83A-FE1D-45EE-8BBA-42D92B56EEE7}"/>
    <cellStyle name="Comma 2 3 3 2 15 2" xfId="18630" xr:uid="{70E38A4F-3365-4114-96E0-0AD6B54AEA57}"/>
    <cellStyle name="Comma 2 3 3 2 15 2 2" xfId="39652" xr:uid="{B68E8DD6-DE6E-4D24-8FBC-E9EB308EF449}"/>
    <cellStyle name="Comma 2 3 3 2 15 2 3" xfId="60676" xr:uid="{D05517AC-83EB-46F2-9A58-F7DB11BBFF6A}"/>
    <cellStyle name="Comma 2 3 3 2 15 3" xfId="29142" xr:uid="{A98DC5BE-2E1E-4487-9396-557746FB2834}"/>
    <cellStyle name="Comma 2 3 3 2 15 4" xfId="50166" xr:uid="{10E7F6F5-8169-447B-B0E2-B92D1B872827}"/>
    <cellStyle name="Comma 2 3 3 2 16" xfId="10748" xr:uid="{B56AC332-2115-46E4-AE4F-537C996981DC}"/>
    <cellStyle name="Comma 2 3 3 2 16 2" xfId="31770" xr:uid="{A9F73AC1-DFB1-4082-9D1F-570BC9A790D3}"/>
    <cellStyle name="Comma 2 3 3 2 16 3" xfId="52794" xr:uid="{B7D13691-61FE-446A-BBE1-4BF1D4548E22}"/>
    <cellStyle name="Comma 2 3 3 2 17" xfId="21259" xr:uid="{15F2898A-2176-40C4-B788-98863DE332BA}"/>
    <cellStyle name="Comma 2 3 3 2 18" xfId="42284" xr:uid="{153F15F9-F406-4AF5-B2B9-286B7BA8675D}"/>
    <cellStyle name="Comma 2 3 3 2 2" xfId="206" xr:uid="{C87D6E21-5263-4FA2-8DA7-D4730872D89A}"/>
    <cellStyle name="Comma 2 3 3 2 2 10" xfId="10802" xr:uid="{0A7EA0DC-7461-4105-BB61-7DD66D14FB8E}"/>
    <cellStyle name="Comma 2 3 3 2 2 10 2" xfId="31824" xr:uid="{92E47550-9F8B-4706-A693-70AE477421A0}"/>
    <cellStyle name="Comma 2 3 3 2 2 10 3" xfId="52848" xr:uid="{E92BEC37-FBFF-436F-933A-D1647E304A77}"/>
    <cellStyle name="Comma 2 3 3 2 2 11" xfId="21313" xr:uid="{24C627FE-99F8-4CF7-B462-F2C144761952}"/>
    <cellStyle name="Comma 2 3 3 2 2 12" xfId="42338" xr:uid="{403140FC-7373-4967-9525-63CCB613F0D0}"/>
    <cellStyle name="Comma 2 3 3 2 2 2" xfId="549" xr:uid="{ADBC4CFB-D78B-4A32-9981-B46E8C867C0A}"/>
    <cellStyle name="Comma 2 3 3 2 2 2 2" xfId="550" xr:uid="{D8FCB642-2C1B-4BDE-B570-56343226FA01}"/>
    <cellStyle name="Comma 2 3 3 2 2 2 2 2" xfId="3228" xr:uid="{2B603879-5B75-473F-B65D-1A4E1ECA6F6C}"/>
    <cellStyle name="Comma 2 3 3 2 2 2 2 2 2" xfId="13762" xr:uid="{84F64294-B940-4917-8457-22F679D29BF0}"/>
    <cellStyle name="Comma 2 3 3 2 2 2 2 2 2 2" xfId="34784" xr:uid="{054BDFEB-DD3F-4B04-9B97-DD3BC43397BB}"/>
    <cellStyle name="Comma 2 3 3 2 2 2 2 2 2 3" xfId="55808" xr:uid="{8EC163B5-584C-4DE4-B46B-0843E4364A85}"/>
    <cellStyle name="Comma 2 3 3 2 2 2 2 2 3" xfId="24274" xr:uid="{46DF96C5-B392-470F-9FD3-6930820179CE}"/>
    <cellStyle name="Comma 2 3 3 2 2 2 2 2 4" xfId="45298" xr:uid="{988756AD-BDDB-40ED-BCD8-02872C48C203}"/>
    <cellStyle name="Comma 2 3 3 2 2 2 2 3" xfId="5856" xr:uid="{064F080F-59A6-4FEE-9C9F-0B97FE4EBDB8}"/>
    <cellStyle name="Comma 2 3 3 2 2 2 2 3 2" xfId="16390" xr:uid="{0E6669E8-8689-49F4-BA99-7D296A42186E}"/>
    <cellStyle name="Comma 2 3 3 2 2 2 2 3 2 2" xfId="37412" xr:uid="{B594F77E-D7DA-42CA-8B9F-F8E1D05A3784}"/>
    <cellStyle name="Comma 2 3 3 2 2 2 2 3 2 3" xfId="58436" xr:uid="{C5B5ABE3-31B1-49C5-8312-4ACE36288A49}"/>
    <cellStyle name="Comma 2 3 3 2 2 2 2 3 3" xfId="26902" xr:uid="{C1850941-C29D-4C91-9EB5-00EDF5025D47}"/>
    <cellStyle name="Comma 2 3 3 2 2 2 2 3 4" xfId="47926" xr:uid="{0695EF72-9B6C-4FFD-9830-5928343781FE}"/>
    <cellStyle name="Comma 2 3 3 2 2 2 2 4" xfId="8483" xr:uid="{BBEB99C0-C9E4-422D-A736-CE8E51BC053A}"/>
    <cellStyle name="Comma 2 3 3 2 2 2 2 4 2" xfId="19017" xr:uid="{AFFE2FE5-A234-444D-8418-D29E3DE19A42}"/>
    <cellStyle name="Comma 2 3 3 2 2 2 2 4 2 2" xfId="40039" xr:uid="{5C08AE6B-08A8-42BB-8022-F7E88EC69DFC}"/>
    <cellStyle name="Comma 2 3 3 2 2 2 2 4 2 3" xfId="61063" xr:uid="{4CEF8CAC-1343-46E1-BC4D-CA59A609D4BB}"/>
    <cellStyle name="Comma 2 3 3 2 2 2 2 4 3" xfId="29529" xr:uid="{93052ED2-9480-4F6E-93D9-B1DC85D0C9C5}"/>
    <cellStyle name="Comma 2 3 3 2 2 2 2 4 4" xfId="50553" xr:uid="{3A90710E-20C0-41A9-B2F0-CFDA3C6E3B53}"/>
    <cellStyle name="Comma 2 3 3 2 2 2 2 5" xfId="11135" xr:uid="{4340FE1B-1D10-420F-B56F-076BCD477563}"/>
    <cellStyle name="Comma 2 3 3 2 2 2 2 5 2" xfId="32157" xr:uid="{8CA6438F-9E0B-4976-A643-5BE167BC0AE6}"/>
    <cellStyle name="Comma 2 3 3 2 2 2 2 5 3" xfId="53181" xr:uid="{8A7BC422-F48D-4E9D-A8B0-653D86FCFE62}"/>
    <cellStyle name="Comma 2 3 3 2 2 2 2 6" xfId="21646" xr:uid="{2773ECCE-0A12-4496-A84F-AF189F102B25}"/>
    <cellStyle name="Comma 2 3 3 2 2 2 2 7" xfId="42671" xr:uid="{5D22FC74-AFE9-49D8-8A96-34A391F3DF2F}"/>
    <cellStyle name="Comma 2 3 3 2 2 2 3" xfId="3227" xr:uid="{5E99004D-C446-4720-B8C7-E67DF05D5B0F}"/>
    <cellStyle name="Comma 2 3 3 2 2 2 3 2" xfId="13761" xr:uid="{5B868ACB-3629-4D13-A649-1F50E8EF6B3A}"/>
    <cellStyle name="Comma 2 3 3 2 2 2 3 2 2" xfId="34783" xr:uid="{7C0678BA-C3B1-4826-8ECC-4539074C8807}"/>
    <cellStyle name="Comma 2 3 3 2 2 2 3 2 3" xfId="55807" xr:uid="{C945EFA0-2D48-4D24-846E-8FF26ED31728}"/>
    <cellStyle name="Comma 2 3 3 2 2 2 3 3" xfId="24273" xr:uid="{C828061B-EB84-433A-A5EC-FEC93BC0685F}"/>
    <cellStyle name="Comma 2 3 3 2 2 2 3 4" xfId="45297" xr:uid="{9FC72918-9E1F-4F28-83A6-6AD81E91BA9C}"/>
    <cellStyle name="Comma 2 3 3 2 2 2 4" xfId="5855" xr:uid="{1F5920B1-602D-451C-9422-B41ED8AFF704}"/>
    <cellStyle name="Comma 2 3 3 2 2 2 4 2" xfId="16389" xr:uid="{60C559EC-170E-4E79-97E9-29327C5E46C7}"/>
    <cellStyle name="Comma 2 3 3 2 2 2 4 2 2" xfId="37411" xr:uid="{880E8D60-96D7-4FF3-BD68-9561D0EDB070}"/>
    <cellStyle name="Comma 2 3 3 2 2 2 4 2 3" xfId="58435" xr:uid="{49AC040E-A786-4151-BB34-25955C53429E}"/>
    <cellStyle name="Comma 2 3 3 2 2 2 4 3" xfId="26901" xr:uid="{DB6C31E6-18B5-47DD-A815-1394DB9A8514}"/>
    <cellStyle name="Comma 2 3 3 2 2 2 4 4" xfId="47925" xr:uid="{8E4E4571-40DB-4A2A-B30A-2438D2D61BD5}"/>
    <cellStyle name="Comma 2 3 3 2 2 2 5" xfId="8482" xr:uid="{B01F12FB-C87A-4B3B-BC13-683517C00EA3}"/>
    <cellStyle name="Comma 2 3 3 2 2 2 5 2" xfId="19016" xr:uid="{5088180E-280A-473E-A309-806070DDE475}"/>
    <cellStyle name="Comma 2 3 3 2 2 2 5 2 2" xfId="40038" xr:uid="{A3A53668-8F03-4FC5-9AA0-ED53BE76C009}"/>
    <cellStyle name="Comma 2 3 3 2 2 2 5 2 3" xfId="61062" xr:uid="{F9EBBBF4-4E5C-494D-8D28-736B3E1FB455}"/>
    <cellStyle name="Comma 2 3 3 2 2 2 5 3" xfId="29528" xr:uid="{DF3CB5EE-9297-45AB-A3B8-353D59CEB9CC}"/>
    <cellStyle name="Comma 2 3 3 2 2 2 5 4" xfId="50552" xr:uid="{782787AF-CA13-4DA5-B873-DAC59DB01B52}"/>
    <cellStyle name="Comma 2 3 3 2 2 2 6" xfId="11134" xr:uid="{D4B055A5-5960-4263-B73C-BA5FEDF500E8}"/>
    <cellStyle name="Comma 2 3 3 2 2 2 6 2" xfId="32156" xr:uid="{9B22F6B8-1122-4B5E-9CF9-8AEFE6C16A88}"/>
    <cellStyle name="Comma 2 3 3 2 2 2 6 3" xfId="53180" xr:uid="{01986E20-E97C-45AC-B26C-682B9D229B52}"/>
    <cellStyle name="Comma 2 3 3 2 2 2 7" xfId="21645" xr:uid="{96308A6B-605A-4E40-97AA-8193757EDCDF}"/>
    <cellStyle name="Comma 2 3 3 2 2 2 8" xfId="42670" xr:uid="{F77BDB26-6345-414C-A26E-0E2D73A4387E}"/>
    <cellStyle name="Comma 2 3 3 2 2 3" xfId="551" xr:uid="{063876F9-9A9A-49E3-A8B6-22C98C687702}"/>
    <cellStyle name="Comma 2 3 3 2 2 3 2" xfId="3229" xr:uid="{06443F7C-4148-4DA9-9174-ECD9841BC02B}"/>
    <cellStyle name="Comma 2 3 3 2 2 3 2 2" xfId="13763" xr:uid="{C77A3747-6A30-440C-B36D-2AC6426CDE77}"/>
    <cellStyle name="Comma 2 3 3 2 2 3 2 2 2" xfId="34785" xr:uid="{6B630218-980D-4F0B-9F24-449CF9250C56}"/>
    <cellStyle name="Comma 2 3 3 2 2 3 2 2 3" xfId="55809" xr:uid="{ACE599A0-60EA-4ED8-A9BC-E370D9DD9182}"/>
    <cellStyle name="Comma 2 3 3 2 2 3 2 3" xfId="24275" xr:uid="{487A945F-3456-4151-A3A9-BF0C52FDD93F}"/>
    <cellStyle name="Comma 2 3 3 2 2 3 2 4" xfId="45299" xr:uid="{329B99AB-19E7-435B-A92C-D5C10C3E273E}"/>
    <cellStyle name="Comma 2 3 3 2 2 3 3" xfId="5857" xr:uid="{F93616B8-2E51-4049-9483-A18D38FA38BB}"/>
    <cellStyle name="Comma 2 3 3 2 2 3 3 2" xfId="16391" xr:uid="{3114AE3F-AB6C-4152-B3B1-82D26960889D}"/>
    <cellStyle name="Comma 2 3 3 2 2 3 3 2 2" xfId="37413" xr:uid="{3A7790D3-DEE0-4CAD-9CBB-7E830FA4A2E4}"/>
    <cellStyle name="Comma 2 3 3 2 2 3 3 2 3" xfId="58437" xr:uid="{D4CD8D33-D071-4464-8F5C-C22D307BE850}"/>
    <cellStyle name="Comma 2 3 3 2 2 3 3 3" xfId="26903" xr:uid="{B8BD0B2A-C785-48DD-A60F-D2251A361901}"/>
    <cellStyle name="Comma 2 3 3 2 2 3 3 4" xfId="47927" xr:uid="{96AD84CF-47FE-4270-8B3D-02EF358DAAB0}"/>
    <cellStyle name="Comma 2 3 3 2 2 3 4" xfId="8484" xr:uid="{F49DA03F-3B66-463B-8C98-AC9EE7AA9127}"/>
    <cellStyle name="Comma 2 3 3 2 2 3 4 2" xfId="19018" xr:uid="{C8D085F0-0732-4B9C-B42B-571048837B3E}"/>
    <cellStyle name="Comma 2 3 3 2 2 3 4 2 2" xfId="40040" xr:uid="{AE30DCCE-EF42-44EE-AB30-8614CAB9E6BC}"/>
    <cellStyle name="Comma 2 3 3 2 2 3 4 2 3" xfId="61064" xr:uid="{00CDD8E9-C233-4735-8F83-F16FC46B5492}"/>
    <cellStyle name="Comma 2 3 3 2 2 3 4 3" xfId="29530" xr:uid="{15D045F9-2979-4803-9FCE-DCFD2D10621C}"/>
    <cellStyle name="Comma 2 3 3 2 2 3 4 4" xfId="50554" xr:uid="{9FB4DC5E-C799-4CCB-8130-7A05FC87A183}"/>
    <cellStyle name="Comma 2 3 3 2 2 3 5" xfId="11136" xr:uid="{D8C199C1-7184-48EA-BDF4-D4DD39F4F092}"/>
    <cellStyle name="Comma 2 3 3 2 2 3 5 2" xfId="32158" xr:uid="{8CA2164C-6FA6-424D-B975-41B86AEDA9F8}"/>
    <cellStyle name="Comma 2 3 3 2 2 3 5 3" xfId="53182" xr:uid="{40B65239-DE56-463C-A5B8-5E2FE672A466}"/>
    <cellStyle name="Comma 2 3 3 2 2 3 6" xfId="21647" xr:uid="{D678F083-60E1-4496-AFE7-8C256E6EBA49}"/>
    <cellStyle name="Comma 2 3 3 2 2 3 7" xfId="42672" xr:uid="{E1E3A622-FBD8-4594-88F6-E1AF9C2ABF2B}"/>
    <cellStyle name="Comma 2 3 3 2 2 4" xfId="552" xr:uid="{873230A5-DCDB-424F-8880-D11ACE95640F}"/>
    <cellStyle name="Comma 2 3 3 2 2 4 2" xfId="3230" xr:uid="{5637FEEA-9707-4A98-A895-89217DA345A4}"/>
    <cellStyle name="Comma 2 3 3 2 2 4 2 2" xfId="13764" xr:uid="{D1E13E8A-CED9-4776-BB03-2E65F0186964}"/>
    <cellStyle name="Comma 2 3 3 2 2 4 2 2 2" xfId="34786" xr:uid="{A4C968DA-4790-40A7-A2DC-AAD8972CF119}"/>
    <cellStyle name="Comma 2 3 3 2 2 4 2 2 3" xfId="55810" xr:uid="{958877D6-424A-4B38-9741-551523B63A83}"/>
    <cellStyle name="Comma 2 3 3 2 2 4 2 3" xfId="24276" xr:uid="{738419AA-8D7B-4A18-9DA8-55584FF2A310}"/>
    <cellStyle name="Comma 2 3 3 2 2 4 2 4" xfId="45300" xr:uid="{3F92D3EC-B577-432A-AA33-AE8ED44FC7C2}"/>
    <cellStyle name="Comma 2 3 3 2 2 4 3" xfId="5858" xr:uid="{0DB5C566-5891-413A-8839-86FB18D563FE}"/>
    <cellStyle name="Comma 2 3 3 2 2 4 3 2" xfId="16392" xr:uid="{F650071B-6D6A-4889-8E18-F3E7933CB7B8}"/>
    <cellStyle name="Comma 2 3 3 2 2 4 3 2 2" xfId="37414" xr:uid="{8713E8EA-18FA-499F-9CFC-451FE3E4F2CD}"/>
    <cellStyle name="Comma 2 3 3 2 2 4 3 2 3" xfId="58438" xr:uid="{8324A0F2-6363-4F65-B5DF-9BC3C776A397}"/>
    <cellStyle name="Comma 2 3 3 2 2 4 3 3" xfId="26904" xr:uid="{DA8C4408-2632-4BB1-A990-F749E89F71A0}"/>
    <cellStyle name="Comma 2 3 3 2 2 4 3 4" xfId="47928" xr:uid="{D72D22BB-263D-48B5-934B-52B0C8DC04A6}"/>
    <cellStyle name="Comma 2 3 3 2 2 4 4" xfId="8485" xr:uid="{9D883030-8042-4C8B-B7FB-D55A7FF8CC5C}"/>
    <cellStyle name="Comma 2 3 3 2 2 4 4 2" xfId="19019" xr:uid="{B6F94C2E-DA0F-41A0-BD5B-FD6D7DCB4ED5}"/>
    <cellStyle name="Comma 2 3 3 2 2 4 4 2 2" xfId="40041" xr:uid="{90A598AB-D54B-4FFA-87B5-CBBC951B2A62}"/>
    <cellStyle name="Comma 2 3 3 2 2 4 4 2 3" xfId="61065" xr:uid="{F994913C-99BE-4DAB-B198-948F0B977DCE}"/>
    <cellStyle name="Comma 2 3 3 2 2 4 4 3" xfId="29531" xr:uid="{8A7A9925-7325-4984-8BFD-6AE2CEEDE901}"/>
    <cellStyle name="Comma 2 3 3 2 2 4 4 4" xfId="50555" xr:uid="{13CD0495-07C0-46DF-8855-DBA85C135DEE}"/>
    <cellStyle name="Comma 2 3 3 2 2 4 5" xfId="11137" xr:uid="{3BABA9B0-AB16-4CB0-85D1-DB2747A06861}"/>
    <cellStyle name="Comma 2 3 3 2 2 4 5 2" xfId="32159" xr:uid="{7905901F-82CB-42B2-9B2B-D7490126A0FC}"/>
    <cellStyle name="Comma 2 3 3 2 2 4 5 3" xfId="53183" xr:uid="{98181F1F-7327-43E7-B210-019CC571AED1}"/>
    <cellStyle name="Comma 2 3 3 2 2 4 6" xfId="21648" xr:uid="{06DBBFFC-2518-499D-B531-D3AF8D7152DD}"/>
    <cellStyle name="Comma 2 3 3 2 2 4 7" xfId="42673" xr:uid="{9FB761C1-F352-49B3-9111-F316DCCC4B74}"/>
    <cellStyle name="Comma 2 3 3 2 2 5" xfId="2782" xr:uid="{02FF401D-964F-4175-94E9-36D2236BECAB}"/>
    <cellStyle name="Comma 2 3 3 2 2 5 2" xfId="5414" xr:uid="{8C11B37D-34B8-4B5F-8FEF-86D50EFDBE55}"/>
    <cellStyle name="Comma 2 3 3 2 2 5 2 2" xfId="15948" xr:uid="{D6FAC2C8-B169-49C1-B0E8-61B1506E91CA}"/>
    <cellStyle name="Comma 2 3 3 2 2 5 2 2 2" xfId="36970" xr:uid="{8D51E928-1AE7-46B3-8A28-FAAF7E61283B}"/>
    <cellStyle name="Comma 2 3 3 2 2 5 2 2 3" xfId="57994" xr:uid="{39053C51-D7A6-4F85-828F-1997B1D0E672}"/>
    <cellStyle name="Comma 2 3 3 2 2 5 2 3" xfId="26460" xr:uid="{41F426BF-7FBF-4CE7-8DA7-90A109C51654}"/>
    <cellStyle name="Comma 2 3 3 2 2 5 2 4" xfId="47484" xr:uid="{A8B18071-1F62-4757-9A05-2ECE4C19066E}"/>
    <cellStyle name="Comma 2 3 3 2 2 5 3" xfId="8042" xr:uid="{D7600779-A075-4CD2-B176-C80B5D16B674}"/>
    <cellStyle name="Comma 2 3 3 2 2 5 3 2" xfId="18576" xr:uid="{1CF2FF11-DEC6-4F4E-A66C-43BBC20783CD}"/>
    <cellStyle name="Comma 2 3 3 2 2 5 3 2 2" xfId="39598" xr:uid="{193C8295-E72F-4C2B-B966-455D01BB4F2F}"/>
    <cellStyle name="Comma 2 3 3 2 2 5 3 2 3" xfId="60622" xr:uid="{9923DB4E-635F-429D-85A3-5B48A12FC1BD}"/>
    <cellStyle name="Comma 2 3 3 2 2 5 3 3" xfId="29088" xr:uid="{937A1B45-D5FC-4351-BE9C-ABEC989C46D6}"/>
    <cellStyle name="Comma 2 3 3 2 2 5 3 4" xfId="50112" xr:uid="{B5CDBBA3-50F0-4B59-A4C4-E3E3B454210B}"/>
    <cellStyle name="Comma 2 3 3 2 2 5 4" xfId="10669" xr:uid="{3B87FE39-02EB-4308-BEA2-54FC75F354BE}"/>
    <cellStyle name="Comma 2 3 3 2 2 5 4 2" xfId="21203" xr:uid="{ABDC7975-DBCE-46FA-9A59-54B4349012FD}"/>
    <cellStyle name="Comma 2 3 3 2 2 5 4 2 2" xfId="42225" xr:uid="{7F5819E7-8205-47A7-A141-D9B81F34D901}"/>
    <cellStyle name="Comma 2 3 3 2 2 5 4 2 3" xfId="63249" xr:uid="{E730ECBD-B4B9-41D0-9128-7181044FB4DB}"/>
    <cellStyle name="Comma 2 3 3 2 2 5 4 3" xfId="31715" xr:uid="{77D98725-E4B9-4D1B-AD78-F222EEDC2D15}"/>
    <cellStyle name="Comma 2 3 3 2 2 5 4 4" xfId="52739" xr:uid="{749BA22C-630A-460B-AB0B-525DE4FF3376}"/>
    <cellStyle name="Comma 2 3 3 2 2 5 5" xfId="13321" xr:uid="{3103C238-5562-44AA-A2AA-0A20309DD39B}"/>
    <cellStyle name="Comma 2 3 3 2 2 5 5 2" xfId="34343" xr:uid="{65AB8754-7223-42A9-B7B4-8102475CDDEE}"/>
    <cellStyle name="Comma 2 3 3 2 2 5 5 3" xfId="55367" xr:uid="{01B2E4B1-7B60-4D63-A76F-C45CB374D601}"/>
    <cellStyle name="Comma 2 3 3 2 2 5 6" xfId="23832" xr:uid="{7876CC6E-B69C-4FF7-9571-B73EC90FFB5D}"/>
    <cellStyle name="Comma 2 3 3 2 2 5 7" xfId="44857" xr:uid="{7B49725C-498F-4B2E-8BEF-2562C430F7B8}"/>
    <cellStyle name="Comma 2 3 3 2 2 6" xfId="548" xr:uid="{2024F10C-68DC-4D58-BA39-361421703097}"/>
    <cellStyle name="Comma 2 3 3 2 2 6 2" xfId="3226" xr:uid="{203E2783-C8E1-4441-9F85-2327F2E67E37}"/>
    <cellStyle name="Comma 2 3 3 2 2 6 2 2" xfId="13760" xr:uid="{950D6FB3-206A-40C2-9E87-5EA3BAF81755}"/>
    <cellStyle name="Comma 2 3 3 2 2 6 2 2 2" xfId="34782" xr:uid="{CE196494-3322-4C65-9B7A-8C68793EFFD8}"/>
    <cellStyle name="Comma 2 3 3 2 2 6 2 2 3" xfId="55806" xr:uid="{D0C83648-8E14-413B-B8B9-E592E7ADBFA6}"/>
    <cellStyle name="Comma 2 3 3 2 2 6 2 3" xfId="24272" xr:uid="{CFD6F616-62EC-440F-AB94-3C41398F38E0}"/>
    <cellStyle name="Comma 2 3 3 2 2 6 2 4" xfId="45296" xr:uid="{13C0B70D-FBEC-49F1-AA77-923AB20C0836}"/>
    <cellStyle name="Comma 2 3 3 2 2 6 3" xfId="5854" xr:uid="{437F3D9C-E031-41BF-83A1-DDAE92A21DC5}"/>
    <cellStyle name="Comma 2 3 3 2 2 6 3 2" xfId="16388" xr:uid="{9648195C-29B2-415A-8B16-2B31430ABA26}"/>
    <cellStyle name="Comma 2 3 3 2 2 6 3 2 2" xfId="37410" xr:uid="{149B5486-4681-4676-812B-BD54866B8713}"/>
    <cellStyle name="Comma 2 3 3 2 2 6 3 2 3" xfId="58434" xr:uid="{93F2B937-87B1-4630-B64F-B8957ED8030A}"/>
    <cellStyle name="Comma 2 3 3 2 2 6 3 3" xfId="26900" xr:uid="{DFE2FBDE-E891-42E0-9B77-153B67FE2451}"/>
    <cellStyle name="Comma 2 3 3 2 2 6 3 4" xfId="47924" xr:uid="{DEBCAE9F-2F93-43C1-B044-D325FB6B6224}"/>
    <cellStyle name="Comma 2 3 3 2 2 6 4" xfId="8481" xr:uid="{0936DBA8-240B-455E-A073-0DD6219D96B6}"/>
    <cellStyle name="Comma 2 3 3 2 2 6 4 2" xfId="19015" xr:uid="{8DB8D74E-6554-4111-AE7D-B476E3756B71}"/>
    <cellStyle name="Comma 2 3 3 2 2 6 4 2 2" xfId="40037" xr:uid="{5C192205-27A9-42D5-B1EF-F0A86018AE98}"/>
    <cellStyle name="Comma 2 3 3 2 2 6 4 2 3" xfId="61061" xr:uid="{453D447B-4898-4ADF-B6F1-3326093435DA}"/>
    <cellStyle name="Comma 2 3 3 2 2 6 4 3" xfId="29527" xr:uid="{7C7B94A9-D62E-425B-AF58-A653FA3DA3E6}"/>
    <cellStyle name="Comma 2 3 3 2 2 6 4 4" xfId="50551" xr:uid="{E4AF01FC-39D2-4AAE-BDCB-7BF02438F7E5}"/>
    <cellStyle name="Comma 2 3 3 2 2 6 5" xfId="11133" xr:uid="{8C54F699-4097-461F-A78C-43F0BEF1EB39}"/>
    <cellStyle name="Comma 2 3 3 2 2 6 5 2" xfId="32155" xr:uid="{027EE24C-1F93-4B35-88B2-56D5E752FD2F}"/>
    <cellStyle name="Comma 2 3 3 2 2 6 5 3" xfId="53179" xr:uid="{2DC6CA91-A6BF-4B7B-AD3B-8349A9B0E21A}"/>
    <cellStyle name="Comma 2 3 3 2 2 6 6" xfId="21644" xr:uid="{E88D3738-C58C-4274-AFD2-5B1E2A091C94}"/>
    <cellStyle name="Comma 2 3 3 2 2 6 7" xfId="42669" xr:uid="{9DB758E6-703C-41F0-B6DE-BF215914F901}"/>
    <cellStyle name="Comma 2 3 3 2 2 7" xfId="2895" xr:uid="{790F256C-8935-4B34-B0B0-7BA1312F133A}"/>
    <cellStyle name="Comma 2 3 3 2 2 7 2" xfId="13429" xr:uid="{6227A973-FAC2-473A-9444-277FB3C264EB}"/>
    <cellStyle name="Comma 2 3 3 2 2 7 2 2" xfId="34451" xr:uid="{78DC768F-5D67-489E-820B-D74E23095BF5}"/>
    <cellStyle name="Comma 2 3 3 2 2 7 2 3" xfId="55475" xr:uid="{FAAC9908-B5F3-4436-9ABE-FCC9A90A8BAA}"/>
    <cellStyle name="Comma 2 3 3 2 2 7 3" xfId="23941" xr:uid="{CA7477EC-D28A-41C4-B6B2-486C00F3471E}"/>
    <cellStyle name="Comma 2 3 3 2 2 7 4" xfId="44965" xr:uid="{A4B058E8-3603-40FF-816A-6F31B798C522}"/>
    <cellStyle name="Comma 2 3 3 2 2 8" xfId="5523" xr:uid="{3B2DA5CE-2149-4556-97F0-CA10222C502D}"/>
    <cellStyle name="Comma 2 3 3 2 2 8 2" xfId="16057" xr:uid="{9B94E351-DE6F-4A03-AB9A-181ECB66D7D4}"/>
    <cellStyle name="Comma 2 3 3 2 2 8 2 2" xfId="37079" xr:uid="{2686E03B-2D0A-4566-A4F5-384210A2B900}"/>
    <cellStyle name="Comma 2 3 3 2 2 8 2 3" xfId="58103" xr:uid="{6DBDAEBF-53E9-4326-B225-07F19E106828}"/>
    <cellStyle name="Comma 2 3 3 2 2 8 3" xfId="26569" xr:uid="{D063C363-21C3-4083-B151-6C07D002D30D}"/>
    <cellStyle name="Comma 2 3 3 2 2 8 4" xfId="47593" xr:uid="{3C8FCEA8-EB52-49E7-B2F8-0B28DDD3D348}"/>
    <cellStyle name="Comma 2 3 3 2 2 9" xfId="8150" xr:uid="{75F869BC-F082-4F38-9987-A228130C54E7}"/>
    <cellStyle name="Comma 2 3 3 2 2 9 2" xfId="18684" xr:uid="{7AE09D07-3CC2-49AD-B236-E3BFCBF089F2}"/>
    <cellStyle name="Comma 2 3 3 2 2 9 2 2" xfId="39706" xr:uid="{288A75E7-6800-4104-B64D-17CFF9F6B896}"/>
    <cellStyle name="Comma 2 3 3 2 2 9 2 3" xfId="60730" xr:uid="{268672FB-211F-46E7-8377-5CF5E16179C0}"/>
    <cellStyle name="Comma 2 3 3 2 2 9 3" xfId="29196" xr:uid="{9E3219B5-8A09-405A-B36B-C190EBDBBD3E}"/>
    <cellStyle name="Comma 2 3 3 2 2 9 4" xfId="50220" xr:uid="{24D836C3-BFDB-4336-BCD9-4D03C8378D75}"/>
    <cellStyle name="Comma 2 3 3 2 3" xfId="553" xr:uid="{4FDF0A4B-B57A-4AA0-85C2-EFE54ADEEC69}"/>
    <cellStyle name="Comma 2 3 3 2 3 10" xfId="42674" xr:uid="{C340924D-B6C8-4034-B4FA-153876242BC9}"/>
    <cellStyle name="Comma 2 3 3 2 3 2" xfId="554" xr:uid="{C198B523-1551-403C-9E6C-874D459F2FAD}"/>
    <cellStyle name="Comma 2 3 3 2 3 2 2" xfId="555" xr:uid="{42B6631B-2E12-4999-B376-EDB014D46501}"/>
    <cellStyle name="Comma 2 3 3 2 3 2 2 2" xfId="3233" xr:uid="{6A6FB69B-947C-40FE-A1DB-C7A060A97436}"/>
    <cellStyle name="Comma 2 3 3 2 3 2 2 2 2" xfId="13767" xr:uid="{D107F683-0E26-464C-9E76-47B42AD6BED8}"/>
    <cellStyle name="Comma 2 3 3 2 3 2 2 2 2 2" xfId="34789" xr:uid="{50242898-0CA3-4F6C-AA7A-6C2D42EF33EB}"/>
    <cellStyle name="Comma 2 3 3 2 3 2 2 2 2 3" xfId="55813" xr:uid="{944906AE-13FF-4AB2-827B-9A0CD41E0958}"/>
    <cellStyle name="Comma 2 3 3 2 3 2 2 2 3" xfId="24279" xr:uid="{AA2205EE-6B0B-4A04-8A78-5B3AB51DC5ED}"/>
    <cellStyle name="Comma 2 3 3 2 3 2 2 2 4" xfId="45303" xr:uid="{55092A0D-F83F-4799-A521-68A7256B1F62}"/>
    <cellStyle name="Comma 2 3 3 2 3 2 2 3" xfId="5861" xr:uid="{54AC6996-AFE4-486D-A87B-3E9BBAB6DD97}"/>
    <cellStyle name="Comma 2 3 3 2 3 2 2 3 2" xfId="16395" xr:uid="{9331288C-1DEF-470D-B4A6-44D107724AA6}"/>
    <cellStyle name="Comma 2 3 3 2 3 2 2 3 2 2" xfId="37417" xr:uid="{BD20D0EE-C0A6-4837-900C-9A1B6B6D4CEA}"/>
    <cellStyle name="Comma 2 3 3 2 3 2 2 3 2 3" xfId="58441" xr:uid="{F83D49B5-4D03-4D31-81C0-579062B470B5}"/>
    <cellStyle name="Comma 2 3 3 2 3 2 2 3 3" xfId="26907" xr:uid="{B7C66AE5-00C3-48EE-9752-E0DA2FEE71C2}"/>
    <cellStyle name="Comma 2 3 3 2 3 2 2 3 4" xfId="47931" xr:uid="{ADD1DC92-05E8-4ECF-BE76-DC8E6BB05EEA}"/>
    <cellStyle name="Comma 2 3 3 2 3 2 2 4" xfId="8488" xr:uid="{9ACB75BC-D578-4026-A056-ABDD1F3081B0}"/>
    <cellStyle name="Comma 2 3 3 2 3 2 2 4 2" xfId="19022" xr:uid="{994C9B7F-54CD-41FC-86DA-1DFA2D6246C1}"/>
    <cellStyle name="Comma 2 3 3 2 3 2 2 4 2 2" xfId="40044" xr:uid="{5DA2A15A-8BCB-4F3F-90FE-161513777F0B}"/>
    <cellStyle name="Comma 2 3 3 2 3 2 2 4 2 3" xfId="61068" xr:uid="{96974B61-F143-4142-80E7-94CC96CAB7A5}"/>
    <cellStyle name="Comma 2 3 3 2 3 2 2 4 3" xfId="29534" xr:uid="{51ABE15B-5FD5-4459-9E6E-744B87CEEC65}"/>
    <cellStyle name="Comma 2 3 3 2 3 2 2 4 4" xfId="50558" xr:uid="{39CEE160-D991-420D-B2D4-2509B1C0A866}"/>
    <cellStyle name="Comma 2 3 3 2 3 2 2 5" xfId="11140" xr:uid="{8142A1E9-5DC4-455C-9FC4-2C980022933F}"/>
    <cellStyle name="Comma 2 3 3 2 3 2 2 5 2" xfId="32162" xr:uid="{9631F874-D8A9-46FE-9D2E-7B37A08D39C3}"/>
    <cellStyle name="Comma 2 3 3 2 3 2 2 5 3" xfId="53186" xr:uid="{8A316BA7-9C5D-4228-A2BC-27ED252FBD47}"/>
    <cellStyle name="Comma 2 3 3 2 3 2 2 6" xfId="21651" xr:uid="{1984B5CF-0BBD-4EF4-B53D-BBBCD900D74C}"/>
    <cellStyle name="Comma 2 3 3 2 3 2 2 7" xfId="42676" xr:uid="{543C04E1-6820-42FF-BE41-1C723D5A67A9}"/>
    <cellStyle name="Comma 2 3 3 2 3 2 3" xfId="3232" xr:uid="{9D826269-BC24-49D9-8F9A-16A85B02E0F5}"/>
    <cellStyle name="Comma 2 3 3 2 3 2 3 2" xfId="13766" xr:uid="{609696C3-1BFB-4F96-97C2-316031A316AD}"/>
    <cellStyle name="Comma 2 3 3 2 3 2 3 2 2" xfId="34788" xr:uid="{CF6F7483-4436-4B44-AC96-E3F3699BDE61}"/>
    <cellStyle name="Comma 2 3 3 2 3 2 3 2 3" xfId="55812" xr:uid="{C845699D-D6D8-4473-93F9-A6F1B33E40E2}"/>
    <cellStyle name="Comma 2 3 3 2 3 2 3 3" xfId="24278" xr:uid="{96F2B1E2-2D86-49F6-8676-6E745AB1B859}"/>
    <cellStyle name="Comma 2 3 3 2 3 2 3 4" xfId="45302" xr:uid="{E2AFD788-2A4C-4CB4-A4C3-94F3E8CEDE81}"/>
    <cellStyle name="Comma 2 3 3 2 3 2 4" xfId="5860" xr:uid="{D98F8BE2-B98E-43BF-9DB2-FE330BB2D3BF}"/>
    <cellStyle name="Comma 2 3 3 2 3 2 4 2" xfId="16394" xr:uid="{23BD1AFA-73C5-44B3-97A1-CB1B7632DBE9}"/>
    <cellStyle name="Comma 2 3 3 2 3 2 4 2 2" xfId="37416" xr:uid="{09F5C3FE-439A-4896-A213-F5A9E81D3C47}"/>
    <cellStyle name="Comma 2 3 3 2 3 2 4 2 3" xfId="58440" xr:uid="{5A3DB2C2-9064-4BFF-931E-C4582209D757}"/>
    <cellStyle name="Comma 2 3 3 2 3 2 4 3" xfId="26906" xr:uid="{D95DD40D-AD89-4187-B616-EB34B8D619E2}"/>
    <cellStyle name="Comma 2 3 3 2 3 2 4 4" xfId="47930" xr:uid="{76E262FE-6E14-46B3-A404-9438812FBEBD}"/>
    <cellStyle name="Comma 2 3 3 2 3 2 5" xfId="8487" xr:uid="{802447D5-A553-46BE-9C70-C47DCF2EF334}"/>
    <cellStyle name="Comma 2 3 3 2 3 2 5 2" xfId="19021" xr:uid="{F4A94168-8C9E-4017-9A83-8625F631C157}"/>
    <cellStyle name="Comma 2 3 3 2 3 2 5 2 2" xfId="40043" xr:uid="{4F3C6EC1-2287-4858-874D-AA06BF076B3B}"/>
    <cellStyle name="Comma 2 3 3 2 3 2 5 2 3" xfId="61067" xr:uid="{DAEE687D-343D-460E-AFE4-E857B485CD22}"/>
    <cellStyle name="Comma 2 3 3 2 3 2 5 3" xfId="29533" xr:uid="{3BE7141E-22EB-4846-BA38-DB0DA197222F}"/>
    <cellStyle name="Comma 2 3 3 2 3 2 5 4" xfId="50557" xr:uid="{6416204D-FD2E-4B14-AD31-33B5661D12DA}"/>
    <cellStyle name="Comma 2 3 3 2 3 2 6" xfId="11139" xr:uid="{BB566E87-AF27-489D-BB4A-A27EA6CB416E}"/>
    <cellStyle name="Comma 2 3 3 2 3 2 6 2" xfId="32161" xr:uid="{20BD57D5-0DD9-46A6-B7EC-CB8E5FEAF5A1}"/>
    <cellStyle name="Comma 2 3 3 2 3 2 6 3" xfId="53185" xr:uid="{605A8E06-3240-424F-99F7-AD4B467B1B65}"/>
    <cellStyle name="Comma 2 3 3 2 3 2 7" xfId="21650" xr:uid="{D0C9F3EE-E0A1-4ED4-9567-8B48A86F2053}"/>
    <cellStyle name="Comma 2 3 3 2 3 2 8" xfId="42675" xr:uid="{3CAB7B50-471B-4CB9-BB4E-4876DA6B1F3C}"/>
    <cellStyle name="Comma 2 3 3 2 3 3" xfId="556" xr:uid="{86D7A5FA-90B0-44A4-969D-C5D7CAAE26E4}"/>
    <cellStyle name="Comma 2 3 3 2 3 3 2" xfId="3234" xr:uid="{61740305-FFEE-4599-BFAD-974A303FFFBB}"/>
    <cellStyle name="Comma 2 3 3 2 3 3 2 2" xfId="13768" xr:uid="{B2BB93EF-1A4F-403E-B51A-3C026C750380}"/>
    <cellStyle name="Comma 2 3 3 2 3 3 2 2 2" xfId="34790" xr:uid="{C02C14C3-7CBE-4240-80E2-E0723F510A83}"/>
    <cellStyle name="Comma 2 3 3 2 3 3 2 2 3" xfId="55814" xr:uid="{D09F7325-CD73-4BAB-90E7-5184E620029B}"/>
    <cellStyle name="Comma 2 3 3 2 3 3 2 3" xfId="24280" xr:uid="{EE331412-3A04-451E-9C7A-7C3057F34ADF}"/>
    <cellStyle name="Comma 2 3 3 2 3 3 2 4" xfId="45304" xr:uid="{B383F579-46A3-44D3-B7E4-BC10B9773FBE}"/>
    <cellStyle name="Comma 2 3 3 2 3 3 3" xfId="5862" xr:uid="{D33EA88F-9B14-47C5-ABBF-E8390F6C564F}"/>
    <cellStyle name="Comma 2 3 3 2 3 3 3 2" xfId="16396" xr:uid="{FC4BA094-2E72-4105-8B34-9415403E8D1F}"/>
    <cellStyle name="Comma 2 3 3 2 3 3 3 2 2" xfId="37418" xr:uid="{E2204C11-5FFC-4365-8312-E49886725872}"/>
    <cellStyle name="Comma 2 3 3 2 3 3 3 2 3" xfId="58442" xr:uid="{7A53FE01-337B-4683-ACAE-065E26D97522}"/>
    <cellStyle name="Comma 2 3 3 2 3 3 3 3" xfId="26908" xr:uid="{F092E45D-F985-4764-9BD7-08AEE77BBCDC}"/>
    <cellStyle name="Comma 2 3 3 2 3 3 3 4" xfId="47932" xr:uid="{356686CC-02A4-4316-BC28-ECAF688B359B}"/>
    <cellStyle name="Comma 2 3 3 2 3 3 4" xfId="8489" xr:uid="{017FAB7E-7A9E-48B5-A89D-D6EC69C52D1F}"/>
    <cellStyle name="Comma 2 3 3 2 3 3 4 2" xfId="19023" xr:uid="{BFE27586-20FD-462B-8443-7CD5D8697955}"/>
    <cellStyle name="Comma 2 3 3 2 3 3 4 2 2" xfId="40045" xr:uid="{1CADE440-B889-40C3-B0F9-298B1D1005D8}"/>
    <cellStyle name="Comma 2 3 3 2 3 3 4 2 3" xfId="61069" xr:uid="{D2F223AB-32A4-4DC8-A49C-299CDD980BF0}"/>
    <cellStyle name="Comma 2 3 3 2 3 3 4 3" xfId="29535" xr:uid="{8D132F24-2BFE-400E-8802-937BCDDE1F71}"/>
    <cellStyle name="Comma 2 3 3 2 3 3 4 4" xfId="50559" xr:uid="{11422A7A-D44F-4809-9C96-189A0F86A476}"/>
    <cellStyle name="Comma 2 3 3 2 3 3 5" xfId="11141" xr:uid="{305414B0-DFA7-4DC0-9963-295126443096}"/>
    <cellStyle name="Comma 2 3 3 2 3 3 5 2" xfId="32163" xr:uid="{A80F5522-86C2-47AF-AC9F-A6A3C703824D}"/>
    <cellStyle name="Comma 2 3 3 2 3 3 5 3" xfId="53187" xr:uid="{C479D2BB-1FFB-4777-AA84-3875847238C9}"/>
    <cellStyle name="Comma 2 3 3 2 3 3 6" xfId="21652" xr:uid="{8E4A027F-FCEC-4D95-A92F-02496378416F}"/>
    <cellStyle name="Comma 2 3 3 2 3 3 7" xfId="42677" xr:uid="{869441D3-1098-4857-AF31-D6B6C992FDF5}"/>
    <cellStyle name="Comma 2 3 3 2 3 4" xfId="557" xr:uid="{AEB138B2-1359-4DEC-B05C-4D6C271AEDEB}"/>
    <cellStyle name="Comma 2 3 3 2 3 4 2" xfId="3235" xr:uid="{7C462BBF-0613-40E9-BEFF-90DFCBAA264B}"/>
    <cellStyle name="Comma 2 3 3 2 3 4 2 2" xfId="13769" xr:uid="{01E34283-DB65-482C-B9F7-80BDB1BACE5A}"/>
    <cellStyle name="Comma 2 3 3 2 3 4 2 2 2" xfId="34791" xr:uid="{77CF6231-3BBA-4764-B876-51D4B98FDC69}"/>
    <cellStyle name="Comma 2 3 3 2 3 4 2 2 3" xfId="55815" xr:uid="{8E157BD8-178C-4CB8-AB49-C94017F36823}"/>
    <cellStyle name="Comma 2 3 3 2 3 4 2 3" xfId="24281" xr:uid="{0F522823-C961-4D3E-AC76-EB709A610AF3}"/>
    <cellStyle name="Comma 2 3 3 2 3 4 2 4" xfId="45305" xr:uid="{03BF5F2E-4EB7-4AE8-BF9F-4F1CB1B81C10}"/>
    <cellStyle name="Comma 2 3 3 2 3 4 3" xfId="5863" xr:uid="{463A91DB-06D8-46E3-A5C5-FDED910D33FE}"/>
    <cellStyle name="Comma 2 3 3 2 3 4 3 2" xfId="16397" xr:uid="{7E5EC0CA-50C0-48A8-8B5C-2AD9ED029563}"/>
    <cellStyle name="Comma 2 3 3 2 3 4 3 2 2" xfId="37419" xr:uid="{72B62610-B03A-4769-B5FB-A053BAAFC70E}"/>
    <cellStyle name="Comma 2 3 3 2 3 4 3 2 3" xfId="58443" xr:uid="{08886EFB-9840-4115-92E6-CBB6A1E6E9C6}"/>
    <cellStyle name="Comma 2 3 3 2 3 4 3 3" xfId="26909" xr:uid="{32A3F362-127C-40CB-BCF9-84FEB51C2CC1}"/>
    <cellStyle name="Comma 2 3 3 2 3 4 3 4" xfId="47933" xr:uid="{F8F94C6C-6BE2-42F4-89BD-FF9AD8FDFDA1}"/>
    <cellStyle name="Comma 2 3 3 2 3 4 4" xfId="8490" xr:uid="{3688F439-36EA-4952-9CFE-D259410C19F6}"/>
    <cellStyle name="Comma 2 3 3 2 3 4 4 2" xfId="19024" xr:uid="{4A5759AC-B1F8-4C89-ADC0-B6CBD4C0CF64}"/>
    <cellStyle name="Comma 2 3 3 2 3 4 4 2 2" xfId="40046" xr:uid="{4F932F7A-E4CD-4D47-8E41-754B454D6799}"/>
    <cellStyle name="Comma 2 3 3 2 3 4 4 2 3" xfId="61070" xr:uid="{0066FB98-D429-4DA5-AF13-3747F3AA74AE}"/>
    <cellStyle name="Comma 2 3 3 2 3 4 4 3" xfId="29536" xr:uid="{526FD181-BDF2-446E-B9B9-98E382CD4735}"/>
    <cellStyle name="Comma 2 3 3 2 3 4 4 4" xfId="50560" xr:uid="{A6B00347-3153-4E13-9378-F2CA7FAC53C0}"/>
    <cellStyle name="Comma 2 3 3 2 3 4 5" xfId="11142" xr:uid="{374917AB-F799-4CA5-9B4E-A081B71C6831}"/>
    <cellStyle name="Comma 2 3 3 2 3 4 5 2" xfId="32164" xr:uid="{943144F1-D090-4CE7-A8C9-FA23D3F74F31}"/>
    <cellStyle name="Comma 2 3 3 2 3 4 5 3" xfId="53188" xr:uid="{4324B0A7-949F-4D5D-8AC4-6C1DCD85E4EE}"/>
    <cellStyle name="Comma 2 3 3 2 3 4 6" xfId="21653" xr:uid="{FCBCE8F2-4D74-44FD-9C2E-DA36F1982573}"/>
    <cellStyle name="Comma 2 3 3 2 3 4 7" xfId="42678" xr:uid="{C0096101-89D5-4547-87EA-36B75C04D2A5}"/>
    <cellStyle name="Comma 2 3 3 2 3 5" xfId="3231" xr:uid="{AFAF7C06-E634-4A40-8C49-09974C65F252}"/>
    <cellStyle name="Comma 2 3 3 2 3 5 2" xfId="13765" xr:uid="{10683D11-38F0-4107-ABE8-3F1BD486BD2F}"/>
    <cellStyle name="Comma 2 3 3 2 3 5 2 2" xfId="34787" xr:uid="{1AFE447F-0D2C-4C8A-B907-BA69541C2B7B}"/>
    <cellStyle name="Comma 2 3 3 2 3 5 2 3" xfId="55811" xr:uid="{5F3E37F5-CB06-4653-8E65-7DD14CC04BEF}"/>
    <cellStyle name="Comma 2 3 3 2 3 5 3" xfId="24277" xr:uid="{5F463A81-F51D-404E-AA2F-EF0F45DADD37}"/>
    <cellStyle name="Comma 2 3 3 2 3 5 4" xfId="45301" xr:uid="{7613E9FA-A91C-4A26-947D-4F4C5DD8593C}"/>
    <cellStyle name="Comma 2 3 3 2 3 6" xfId="5859" xr:uid="{D97DC6A9-481E-4C43-BDB5-350CE0A46C1A}"/>
    <cellStyle name="Comma 2 3 3 2 3 6 2" xfId="16393" xr:uid="{9C8ED257-DFDD-4C49-A8B2-098417D23D20}"/>
    <cellStyle name="Comma 2 3 3 2 3 6 2 2" xfId="37415" xr:uid="{1D662D96-D44E-45DC-99B3-2F44722986C4}"/>
    <cellStyle name="Comma 2 3 3 2 3 6 2 3" xfId="58439" xr:uid="{AB7B9971-42D9-4951-BBD8-545EDD2F5837}"/>
    <cellStyle name="Comma 2 3 3 2 3 6 3" xfId="26905" xr:uid="{095DBB38-DD35-43E5-A9FC-C25C879F20A6}"/>
    <cellStyle name="Comma 2 3 3 2 3 6 4" xfId="47929" xr:uid="{14ED3E4C-70E3-4138-9DF8-C10B5C7FF95E}"/>
    <cellStyle name="Comma 2 3 3 2 3 7" xfId="8486" xr:uid="{B16842F3-10B8-40DE-B293-05D976C7B2DA}"/>
    <cellStyle name="Comma 2 3 3 2 3 7 2" xfId="19020" xr:uid="{193834D7-F054-463E-BFC8-A55325568E0F}"/>
    <cellStyle name="Comma 2 3 3 2 3 7 2 2" xfId="40042" xr:uid="{3CFF07A9-BE80-4EF7-AFE3-5CA28E45C593}"/>
    <cellStyle name="Comma 2 3 3 2 3 7 2 3" xfId="61066" xr:uid="{F1DA7E2C-4395-402A-B04E-B77DC5E43EFC}"/>
    <cellStyle name="Comma 2 3 3 2 3 7 3" xfId="29532" xr:uid="{FF041949-4043-4325-B5AF-22B50B5DAE62}"/>
    <cellStyle name="Comma 2 3 3 2 3 7 4" xfId="50556" xr:uid="{5575FA25-9F76-407D-B984-5BC1FA3FA3B0}"/>
    <cellStyle name="Comma 2 3 3 2 3 8" xfId="11138" xr:uid="{38732D1B-19F8-4342-BA63-60B28A85DD84}"/>
    <cellStyle name="Comma 2 3 3 2 3 8 2" xfId="32160" xr:uid="{6601A369-8679-4D9F-863E-01F6B9B2FB12}"/>
    <cellStyle name="Comma 2 3 3 2 3 8 3" xfId="53184" xr:uid="{7A971791-1F5A-42F3-B14E-CC92E57301A4}"/>
    <cellStyle name="Comma 2 3 3 2 3 9" xfId="21649" xr:uid="{D010AF94-F002-4144-9E1D-200C937BF2AB}"/>
    <cellStyle name="Comma 2 3 3 2 4" xfId="558" xr:uid="{11C58816-5F95-46B1-8815-F42C7126BB2A}"/>
    <cellStyle name="Comma 2 3 3 2 4 10" xfId="42679" xr:uid="{BA793BF0-6145-42EE-BCF6-87A408E2C601}"/>
    <cellStyle name="Comma 2 3 3 2 4 2" xfId="559" xr:uid="{B16D8B13-FFAE-4271-8065-423B359A1E4B}"/>
    <cellStyle name="Comma 2 3 3 2 4 2 2" xfId="560" xr:uid="{D25E2E33-5E88-483B-BD71-65E5EFCEA54B}"/>
    <cellStyle name="Comma 2 3 3 2 4 2 2 2" xfId="3238" xr:uid="{8C054BAD-473E-4C49-93F3-1B83FBF534E5}"/>
    <cellStyle name="Comma 2 3 3 2 4 2 2 2 2" xfId="13772" xr:uid="{5A624242-F2E3-474A-97E5-148BE82C02C3}"/>
    <cellStyle name="Comma 2 3 3 2 4 2 2 2 2 2" xfId="34794" xr:uid="{63DFC064-2FE1-4B16-9995-F8448FECBDC6}"/>
    <cellStyle name="Comma 2 3 3 2 4 2 2 2 2 3" xfId="55818" xr:uid="{6AE681BC-270E-4B9A-8EFA-8A63B6E52674}"/>
    <cellStyle name="Comma 2 3 3 2 4 2 2 2 3" xfId="24284" xr:uid="{E8230C49-FE02-452D-A427-C41EDEF96880}"/>
    <cellStyle name="Comma 2 3 3 2 4 2 2 2 4" xfId="45308" xr:uid="{9C3EF557-0152-4690-B0BD-21E33D916CA1}"/>
    <cellStyle name="Comma 2 3 3 2 4 2 2 3" xfId="5866" xr:uid="{1151089E-76D7-4A20-ACDE-EF6531883CB7}"/>
    <cellStyle name="Comma 2 3 3 2 4 2 2 3 2" xfId="16400" xr:uid="{2BEB85C8-55A3-4D30-9B8B-11C80796F77F}"/>
    <cellStyle name="Comma 2 3 3 2 4 2 2 3 2 2" xfId="37422" xr:uid="{B016E14C-4E0E-4108-AE0F-6D61C8C35B8F}"/>
    <cellStyle name="Comma 2 3 3 2 4 2 2 3 2 3" xfId="58446" xr:uid="{C5FAEA79-F51E-464D-B2C6-DF1F6D37B3E9}"/>
    <cellStyle name="Comma 2 3 3 2 4 2 2 3 3" xfId="26912" xr:uid="{BEEE667B-A893-4015-870F-63F2A2117FA8}"/>
    <cellStyle name="Comma 2 3 3 2 4 2 2 3 4" xfId="47936" xr:uid="{32917A1D-AAF9-4DD8-AE00-5C149C69F2C5}"/>
    <cellStyle name="Comma 2 3 3 2 4 2 2 4" xfId="8493" xr:uid="{1EF598EB-EFA9-44A3-A411-C00169E9651F}"/>
    <cellStyle name="Comma 2 3 3 2 4 2 2 4 2" xfId="19027" xr:uid="{FA47D5E4-2ABC-471C-BB72-42AE4156E741}"/>
    <cellStyle name="Comma 2 3 3 2 4 2 2 4 2 2" xfId="40049" xr:uid="{63B631D1-1218-415A-A135-FE11A1A3B38A}"/>
    <cellStyle name="Comma 2 3 3 2 4 2 2 4 2 3" xfId="61073" xr:uid="{DC99EA22-7A2F-4CEE-90B1-DD7E9E55CBE7}"/>
    <cellStyle name="Comma 2 3 3 2 4 2 2 4 3" xfId="29539" xr:uid="{04963EC9-9649-4C57-A180-9D50341925F2}"/>
    <cellStyle name="Comma 2 3 3 2 4 2 2 4 4" xfId="50563" xr:uid="{C542A0D7-61FD-42E5-A229-F6C5F84DFE99}"/>
    <cellStyle name="Comma 2 3 3 2 4 2 2 5" xfId="11145" xr:uid="{1B5248A9-5108-45BC-A218-D29E30D8589B}"/>
    <cellStyle name="Comma 2 3 3 2 4 2 2 5 2" xfId="32167" xr:uid="{2B1C5CB8-EDC3-46DB-951B-2728CDB1BD52}"/>
    <cellStyle name="Comma 2 3 3 2 4 2 2 5 3" xfId="53191" xr:uid="{D6E76B56-3355-4FF2-95B2-BA8222A26EAA}"/>
    <cellStyle name="Comma 2 3 3 2 4 2 2 6" xfId="21656" xr:uid="{F7F10FE7-69E1-4542-A8F1-BA76BDD2DD7C}"/>
    <cellStyle name="Comma 2 3 3 2 4 2 2 7" xfId="42681" xr:uid="{22A80189-8E48-4065-97D4-30A8CEF671EC}"/>
    <cellStyle name="Comma 2 3 3 2 4 2 3" xfId="3237" xr:uid="{75128CEB-40F0-414A-BAAE-60B9EA1ACCF5}"/>
    <cellStyle name="Comma 2 3 3 2 4 2 3 2" xfId="13771" xr:uid="{F3D1883A-50E6-4D9B-9E52-396D3588518D}"/>
    <cellStyle name="Comma 2 3 3 2 4 2 3 2 2" xfId="34793" xr:uid="{3727BCC6-F83F-4339-9D44-7A3B86F163A0}"/>
    <cellStyle name="Comma 2 3 3 2 4 2 3 2 3" xfId="55817" xr:uid="{CF866F50-16F5-4684-A449-7B40EC8B6FE9}"/>
    <cellStyle name="Comma 2 3 3 2 4 2 3 3" xfId="24283" xr:uid="{64037758-9FC9-4FC3-ADD9-ABEF41878A24}"/>
    <cellStyle name="Comma 2 3 3 2 4 2 3 4" xfId="45307" xr:uid="{6564300F-FA9D-4DEF-B88B-243AB5AEDB9E}"/>
    <cellStyle name="Comma 2 3 3 2 4 2 4" xfId="5865" xr:uid="{924CF423-C39E-44B4-B03D-8773D206AA3B}"/>
    <cellStyle name="Comma 2 3 3 2 4 2 4 2" xfId="16399" xr:uid="{400A2CCA-33AE-40FA-821E-4DDEADB8039C}"/>
    <cellStyle name="Comma 2 3 3 2 4 2 4 2 2" xfId="37421" xr:uid="{0DB43504-D3D2-4B87-AEEC-0B1425C84223}"/>
    <cellStyle name="Comma 2 3 3 2 4 2 4 2 3" xfId="58445" xr:uid="{D167138A-717F-4BB1-B9AC-D42805B00C85}"/>
    <cellStyle name="Comma 2 3 3 2 4 2 4 3" xfId="26911" xr:uid="{C0B9B4BC-62F8-4BAE-9396-596BA128CB5A}"/>
    <cellStyle name="Comma 2 3 3 2 4 2 4 4" xfId="47935" xr:uid="{E96D9A98-6699-4142-BE82-9BC0A732D8E7}"/>
    <cellStyle name="Comma 2 3 3 2 4 2 5" xfId="8492" xr:uid="{04EA7189-0598-4BD3-BD2C-1F8CB600511B}"/>
    <cellStyle name="Comma 2 3 3 2 4 2 5 2" xfId="19026" xr:uid="{27B595B6-DF01-4200-96CF-C858B24BAFB9}"/>
    <cellStyle name="Comma 2 3 3 2 4 2 5 2 2" xfId="40048" xr:uid="{095F7DAD-0EBB-4806-BCCC-B80F623598DA}"/>
    <cellStyle name="Comma 2 3 3 2 4 2 5 2 3" xfId="61072" xr:uid="{0773E17B-1362-437C-81D9-30637DFE7FD4}"/>
    <cellStyle name="Comma 2 3 3 2 4 2 5 3" xfId="29538" xr:uid="{F179617B-9D76-4C58-839D-437C836F7F96}"/>
    <cellStyle name="Comma 2 3 3 2 4 2 5 4" xfId="50562" xr:uid="{49157F95-C70F-4E77-B8B9-9F5A240714ED}"/>
    <cellStyle name="Comma 2 3 3 2 4 2 6" xfId="11144" xr:uid="{BDA50DFF-AE6A-419C-BC6E-8F20010D30C7}"/>
    <cellStyle name="Comma 2 3 3 2 4 2 6 2" xfId="32166" xr:uid="{28020DF1-6823-400A-8301-4EB013539153}"/>
    <cellStyle name="Comma 2 3 3 2 4 2 6 3" xfId="53190" xr:uid="{4BDD2A73-40B6-46BE-B974-1FBF14418ECE}"/>
    <cellStyle name="Comma 2 3 3 2 4 2 7" xfId="21655" xr:uid="{52D02079-6B3D-44BD-9DB8-DBD588116745}"/>
    <cellStyle name="Comma 2 3 3 2 4 2 8" xfId="42680" xr:uid="{F4FB319D-2F85-4291-AB63-CE73EE5BE867}"/>
    <cellStyle name="Comma 2 3 3 2 4 3" xfId="561" xr:uid="{AEB545A6-67D2-4E0E-A790-51C2C229E695}"/>
    <cellStyle name="Comma 2 3 3 2 4 3 2" xfId="3239" xr:uid="{B344610B-65AD-4A27-83C7-BC59BA0AF07A}"/>
    <cellStyle name="Comma 2 3 3 2 4 3 2 2" xfId="13773" xr:uid="{96953663-4404-41B5-BFA2-21642688E7A8}"/>
    <cellStyle name="Comma 2 3 3 2 4 3 2 2 2" xfId="34795" xr:uid="{F9326FE1-7187-4BAD-A460-5CAC98D3FB80}"/>
    <cellStyle name="Comma 2 3 3 2 4 3 2 2 3" xfId="55819" xr:uid="{8C72BE08-212E-413C-BD12-046806377278}"/>
    <cellStyle name="Comma 2 3 3 2 4 3 2 3" xfId="24285" xr:uid="{237F1C89-C7D9-45F2-85F8-C1ADB9856B8D}"/>
    <cellStyle name="Comma 2 3 3 2 4 3 2 4" xfId="45309" xr:uid="{1B3DCFB3-44DE-4E80-A714-DC6C17107B3B}"/>
    <cellStyle name="Comma 2 3 3 2 4 3 3" xfId="5867" xr:uid="{712CEFF5-8AA4-4F75-A16E-E12485AEF2CC}"/>
    <cellStyle name="Comma 2 3 3 2 4 3 3 2" xfId="16401" xr:uid="{417F17F7-7CC0-471F-8554-F089FEB4AD01}"/>
    <cellStyle name="Comma 2 3 3 2 4 3 3 2 2" xfId="37423" xr:uid="{32A59583-56BB-4B75-942F-DE183304273E}"/>
    <cellStyle name="Comma 2 3 3 2 4 3 3 2 3" xfId="58447" xr:uid="{762FDEF0-CF24-476D-A8F1-0F097C88D225}"/>
    <cellStyle name="Comma 2 3 3 2 4 3 3 3" xfId="26913" xr:uid="{1CFD6758-BB11-42BC-9AD6-CB6F0E769DEE}"/>
    <cellStyle name="Comma 2 3 3 2 4 3 3 4" xfId="47937" xr:uid="{90920994-3267-48ED-BD63-6CFF8B424260}"/>
    <cellStyle name="Comma 2 3 3 2 4 3 4" xfId="8494" xr:uid="{C0ABEF93-58EF-4646-B1D4-E5B971D48899}"/>
    <cellStyle name="Comma 2 3 3 2 4 3 4 2" xfId="19028" xr:uid="{523A25E7-EB7A-49CB-90E1-4455F0F6C3CE}"/>
    <cellStyle name="Comma 2 3 3 2 4 3 4 2 2" xfId="40050" xr:uid="{CAEBD2A7-E630-4CAA-BF06-BEF8B2D40F43}"/>
    <cellStyle name="Comma 2 3 3 2 4 3 4 2 3" xfId="61074" xr:uid="{4CDBA3EA-3068-40AB-982F-EF7C95BA18EC}"/>
    <cellStyle name="Comma 2 3 3 2 4 3 4 3" xfId="29540" xr:uid="{90A11A6C-B95E-4914-B937-FB29A3AFEB3D}"/>
    <cellStyle name="Comma 2 3 3 2 4 3 4 4" xfId="50564" xr:uid="{15AF2779-76FC-45C0-984D-AD1C7EBB6B06}"/>
    <cellStyle name="Comma 2 3 3 2 4 3 5" xfId="11146" xr:uid="{CDD7A682-4693-48DD-B77B-012D216DA362}"/>
    <cellStyle name="Comma 2 3 3 2 4 3 5 2" xfId="32168" xr:uid="{996A49E7-D075-4772-B264-107B1A390132}"/>
    <cellStyle name="Comma 2 3 3 2 4 3 5 3" xfId="53192" xr:uid="{53BA9436-46FE-406B-9A0B-0E0FF7A3E6F4}"/>
    <cellStyle name="Comma 2 3 3 2 4 3 6" xfId="21657" xr:uid="{AF6A06B5-EB23-4099-AB88-857517B68079}"/>
    <cellStyle name="Comma 2 3 3 2 4 3 7" xfId="42682" xr:uid="{5F5C86D0-9FD0-441C-B471-40D9BC2FF234}"/>
    <cellStyle name="Comma 2 3 3 2 4 4" xfId="562" xr:uid="{749ABE76-79CF-474C-9430-460638377610}"/>
    <cellStyle name="Comma 2 3 3 2 4 4 2" xfId="3240" xr:uid="{A689AB5C-A1A2-4CE6-B6B7-5E8FFFD23B27}"/>
    <cellStyle name="Comma 2 3 3 2 4 4 2 2" xfId="13774" xr:uid="{ED214A7A-DD9A-44DB-922D-38D58D786EAD}"/>
    <cellStyle name="Comma 2 3 3 2 4 4 2 2 2" xfId="34796" xr:uid="{EBB22D33-038E-4353-8DF5-114C98B8A709}"/>
    <cellStyle name="Comma 2 3 3 2 4 4 2 2 3" xfId="55820" xr:uid="{F13B5297-CA44-4822-9D5F-DDD3D07C1231}"/>
    <cellStyle name="Comma 2 3 3 2 4 4 2 3" xfId="24286" xr:uid="{7ADED7AE-0919-4476-88D1-7B945464D1D1}"/>
    <cellStyle name="Comma 2 3 3 2 4 4 2 4" xfId="45310" xr:uid="{DEE96E66-2C90-40DF-B2A5-8D7F6AF9FC8D}"/>
    <cellStyle name="Comma 2 3 3 2 4 4 3" xfId="5868" xr:uid="{FD01FD47-8810-4725-8221-F66E1112CBAB}"/>
    <cellStyle name="Comma 2 3 3 2 4 4 3 2" xfId="16402" xr:uid="{327B3EF4-3CD6-4607-9557-307DD326A157}"/>
    <cellStyle name="Comma 2 3 3 2 4 4 3 2 2" xfId="37424" xr:uid="{7210245D-370E-4EAA-B363-FDA4C83205E5}"/>
    <cellStyle name="Comma 2 3 3 2 4 4 3 2 3" xfId="58448" xr:uid="{F88D23F9-4AFB-437A-BC33-65E89F2DB9D1}"/>
    <cellStyle name="Comma 2 3 3 2 4 4 3 3" xfId="26914" xr:uid="{E60430C9-BD61-4548-B80C-58AC261571FC}"/>
    <cellStyle name="Comma 2 3 3 2 4 4 3 4" xfId="47938" xr:uid="{D96493E8-AF98-4159-98B2-22E500D50F69}"/>
    <cellStyle name="Comma 2 3 3 2 4 4 4" xfId="8495" xr:uid="{475AE44B-296E-4AD6-8473-E88129B5F007}"/>
    <cellStyle name="Comma 2 3 3 2 4 4 4 2" xfId="19029" xr:uid="{1439A0A8-EA34-49A1-95C5-B15E889C5D08}"/>
    <cellStyle name="Comma 2 3 3 2 4 4 4 2 2" xfId="40051" xr:uid="{89037AAD-3707-4400-BC2F-90A4FD1A7FA1}"/>
    <cellStyle name="Comma 2 3 3 2 4 4 4 2 3" xfId="61075" xr:uid="{22BF68CF-4BEB-400B-84C6-C5804BA2258D}"/>
    <cellStyle name="Comma 2 3 3 2 4 4 4 3" xfId="29541" xr:uid="{663AE916-77E0-4787-BCE5-7E0542FC070D}"/>
    <cellStyle name="Comma 2 3 3 2 4 4 4 4" xfId="50565" xr:uid="{A0B02CF1-288F-46DD-ACCC-9B45F67F44E2}"/>
    <cellStyle name="Comma 2 3 3 2 4 4 5" xfId="11147" xr:uid="{F9B721AA-91DA-43DC-BD6D-D3DB6E56EB3C}"/>
    <cellStyle name="Comma 2 3 3 2 4 4 5 2" xfId="32169" xr:uid="{FAECF650-D7A9-40A1-A412-E32967D4F120}"/>
    <cellStyle name="Comma 2 3 3 2 4 4 5 3" xfId="53193" xr:uid="{3342D7D4-AEF5-43F4-957D-8775F9AA467E}"/>
    <cellStyle name="Comma 2 3 3 2 4 4 6" xfId="21658" xr:uid="{44DEA945-8339-4BF9-B954-69FDBCC1BE0B}"/>
    <cellStyle name="Comma 2 3 3 2 4 4 7" xfId="42683" xr:uid="{A0243C7B-5C14-4249-BE21-A5B601BBD55A}"/>
    <cellStyle name="Comma 2 3 3 2 4 5" xfId="3236" xr:uid="{082486D8-8AF5-4D2B-BFFE-62D2AD789196}"/>
    <cellStyle name="Comma 2 3 3 2 4 5 2" xfId="13770" xr:uid="{C2E45806-A58B-4589-BC09-FB0722709EDC}"/>
    <cellStyle name="Comma 2 3 3 2 4 5 2 2" xfId="34792" xr:uid="{F880765B-2967-41F4-869D-77FD43029143}"/>
    <cellStyle name="Comma 2 3 3 2 4 5 2 3" xfId="55816" xr:uid="{6BCE3487-A386-43D6-B3C0-BF44257796A6}"/>
    <cellStyle name="Comma 2 3 3 2 4 5 3" xfId="24282" xr:uid="{720C2E63-E017-4C49-92A4-7EFC107633F3}"/>
    <cellStyle name="Comma 2 3 3 2 4 5 4" xfId="45306" xr:uid="{B529BBC8-F866-45F6-B8EB-96D82A01811F}"/>
    <cellStyle name="Comma 2 3 3 2 4 6" xfId="5864" xr:uid="{124EF441-1A39-4992-A511-21E7D57477FA}"/>
    <cellStyle name="Comma 2 3 3 2 4 6 2" xfId="16398" xr:uid="{050E9922-0F96-4CA0-B205-49A6FDA8972D}"/>
    <cellStyle name="Comma 2 3 3 2 4 6 2 2" xfId="37420" xr:uid="{55EEE71A-9D1C-42C5-B0C5-689B37569349}"/>
    <cellStyle name="Comma 2 3 3 2 4 6 2 3" xfId="58444" xr:uid="{4CB7D63C-31E6-4E4B-B77E-E6B664E1709A}"/>
    <cellStyle name="Comma 2 3 3 2 4 6 3" xfId="26910" xr:uid="{40D4AB6D-9B85-4E92-A74F-C1C149129686}"/>
    <cellStyle name="Comma 2 3 3 2 4 6 4" xfId="47934" xr:uid="{04861115-E21D-4733-9EBE-784C2C5D0C6D}"/>
    <cellStyle name="Comma 2 3 3 2 4 7" xfId="8491" xr:uid="{ED873171-83A8-4A01-B56C-1EAD724ED806}"/>
    <cellStyle name="Comma 2 3 3 2 4 7 2" xfId="19025" xr:uid="{B1D1504A-F257-4709-ABC9-293A98678B10}"/>
    <cellStyle name="Comma 2 3 3 2 4 7 2 2" xfId="40047" xr:uid="{32F33E12-1E62-4C09-9F7A-B55E3FFF53AF}"/>
    <cellStyle name="Comma 2 3 3 2 4 7 2 3" xfId="61071" xr:uid="{7A9D0138-4A26-41FE-854C-7B0E1CC3E358}"/>
    <cellStyle name="Comma 2 3 3 2 4 7 3" xfId="29537" xr:uid="{51690D16-EC67-47CE-AA43-6533C0DAADE5}"/>
    <cellStyle name="Comma 2 3 3 2 4 7 4" xfId="50561" xr:uid="{05333966-70A4-4251-9395-FA6DB6AD4D9F}"/>
    <cellStyle name="Comma 2 3 3 2 4 8" xfId="11143" xr:uid="{7C531D63-EF23-46F4-B83A-7DA593655B34}"/>
    <cellStyle name="Comma 2 3 3 2 4 8 2" xfId="32165" xr:uid="{63145984-15F0-4402-A5BA-EF658278C983}"/>
    <cellStyle name="Comma 2 3 3 2 4 8 3" xfId="53189" xr:uid="{5937883D-CB4E-4BEB-9130-3F18F1357CD4}"/>
    <cellStyle name="Comma 2 3 3 2 4 9" xfId="21654" xr:uid="{C659D248-BF64-40BF-8586-A2E637DDB2B8}"/>
    <cellStyle name="Comma 2 3 3 2 5" xfId="563" xr:uid="{DFC22012-A2AE-4EB3-A429-0B55DF711EE9}"/>
    <cellStyle name="Comma 2 3 3 2 5 10" xfId="42684" xr:uid="{423E4C8F-C5D7-4808-B184-62289C012756}"/>
    <cellStyle name="Comma 2 3 3 2 5 2" xfId="564" xr:uid="{3E021EBE-D7E2-4AFC-BDA6-13EB240245A0}"/>
    <cellStyle name="Comma 2 3 3 2 5 2 2" xfId="565" xr:uid="{21A5C3F1-3D21-432D-A1AC-2B241A96D062}"/>
    <cellStyle name="Comma 2 3 3 2 5 2 2 2" xfId="3243" xr:uid="{7F0CCBA5-D7CA-4CB0-ACAC-7DCDEE81AF1F}"/>
    <cellStyle name="Comma 2 3 3 2 5 2 2 2 2" xfId="13777" xr:uid="{BB781046-55E3-4604-BDDE-96C150291851}"/>
    <cellStyle name="Comma 2 3 3 2 5 2 2 2 2 2" xfId="34799" xr:uid="{BA2AEAFC-39B2-423D-AFB2-576EDBE18BC8}"/>
    <cellStyle name="Comma 2 3 3 2 5 2 2 2 2 3" xfId="55823" xr:uid="{FBB30399-B894-4609-9735-21AEE1C1FBFF}"/>
    <cellStyle name="Comma 2 3 3 2 5 2 2 2 3" xfId="24289" xr:uid="{043BCCED-31F2-4CC4-A75A-A3C2C8EE0B4D}"/>
    <cellStyle name="Comma 2 3 3 2 5 2 2 2 4" xfId="45313" xr:uid="{D2ABE61E-BF53-4712-96DC-09D69381BF00}"/>
    <cellStyle name="Comma 2 3 3 2 5 2 2 3" xfId="5871" xr:uid="{4D92508E-F66F-4444-A263-CDADFE8129E4}"/>
    <cellStyle name="Comma 2 3 3 2 5 2 2 3 2" xfId="16405" xr:uid="{31DFCDA5-71D3-44FD-A314-F216D93D6B43}"/>
    <cellStyle name="Comma 2 3 3 2 5 2 2 3 2 2" xfId="37427" xr:uid="{A2121C79-2F46-4D7B-8FF2-8CBBB2B28C1D}"/>
    <cellStyle name="Comma 2 3 3 2 5 2 2 3 2 3" xfId="58451" xr:uid="{544D4E22-5770-47BB-841D-D4D2B32EA95F}"/>
    <cellStyle name="Comma 2 3 3 2 5 2 2 3 3" xfId="26917" xr:uid="{97FCA091-8F2C-417E-A0D5-B3ECE4CE4E94}"/>
    <cellStyle name="Comma 2 3 3 2 5 2 2 3 4" xfId="47941" xr:uid="{E6A0CBE1-BFDB-4C3F-9B80-D7A3360FB31D}"/>
    <cellStyle name="Comma 2 3 3 2 5 2 2 4" xfId="8498" xr:uid="{11180059-FC3F-4650-9F73-F28623A8B7DB}"/>
    <cellStyle name="Comma 2 3 3 2 5 2 2 4 2" xfId="19032" xr:uid="{43003B81-9C85-4CDA-9F1F-9200380761D7}"/>
    <cellStyle name="Comma 2 3 3 2 5 2 2 4 2 2" xfId="40054" xr:uid="{7B22AE17-3A8F-4181-B05A-541D76478187}"/>
    <cellStyle name="Comma 2 3 3 2 5 2 2 4 2 3" xfId="61078" xr:uid="{5C2A63DB-00E0-4114-B5CF-74A126102289}"/>
    <cellStyle name="Comma 2 3 3 2 5 2 2 4 3" xfId="29544" xr:uid="{BF12AA09-560A-429B-A803-5E8DAB2D677F}"/>
    <cellStyle name="Comma 2 3 3 2 5 2 2 4 4" xfId="50568" xr:uid="{22DA6D98-C6D5-4893-A744-B5B8697EB9AC}"/>
    <cellStyle name="Comma 2 3 3 2 5 2 2 5" xfId="11150" xr:uid="{DCD43217-72A1-42C9-A6F9-CAFFE98AD445}"/>
    <cellStyle name="Comma 2 3 3 2 5 2 2 5 2" xfId="32172" xr:uid="{1237D94F-9063-4A4C-A83D-5F700AB92213}"/>
    <cellStyle name="Comma 2 3 3 2 5 2 2 5 3" xfId="53196" xr:uid="{89942BBF-CA8A-47F9-9475-D4FF525117A8}"/>
    <cellStyle name="Comma 2 3 3 2 5 2 2 6" xfId="21661" xr:uid="{E92EADAF-8BBA-456E-BE72-6A320253E979}"/>
    <cellStyle name="Comma 2 3 3 2 5 2 2 7" xfId="42686" xr:uid="{5B11B98D-B255-4289-B585-08097800590F}"/>
    <cellStyle name="Comma 2 3 3 2 5 2 3" xfId="3242" xr:uid="{DA58DAB5-1D10-450A-82C3-6903725D189C}"/>
    <cellStyle name="Comma 2 3 3 2 5 2 3 2" xfId="13776" xr:uid="{2261AD37-62D0-42AA-BF89-EF83DE6E3785}"/>
    <cellStyle name="Comma 2 3 3 2 5 2 3 2 2" xfId="34798" xr:uid="{8760F940-F659-4876-9568-9A5417EC6A77}"/>
    <cellStyle name="Comma 2 3 3 2 5 2 3 2 3" xfId="55822" xr:uid="{5882F646-1DEC-4131-A4CD-50D690A7E02D}"/>
    <cellStyle name="Comma 2 3 3 2 5 2 3 3" xfId="24288" xr:uid="{5956456F-DA53-4EBF-89B4-A7C725858F1A}"/>
    <cellStyle name="Comma 2 3 3 2 5 2 3 4" xfId="45312" xr:uid="{19855B73-AB6B-4B1E-BD0C-8273571FABF5}"/>
    <cellStyle name="Comma 2 3 3 2 5 2 4" xfId="5870" xr:uid="{573C6C4E-4F42-4EC0-A9C6-B189E6235BF6}"/>
    <cellStyle name="Comma 2 3 3 2 5 2 4 2" xfId="16404" xr:uid="{B54C61E8-DE2B-4F66-B422-2B69E37A7F46}"/>
    <cellStyle name="Comma 2 3 3 2 5 2 4 2 2" xfId="37426" xr:uid="{BF49DC6F-7E87-4D62-8A5C-A0D8774B3FD1}"/>
    <cellStyle name="Comma 2 3 3 2 5 2 4 2 3" xfId="58450" xr:uid="{92B3DADB-5E36-4DA8-AB6C-F375B8046CC8}"/>
    <cellStyle name="Comma 2 3 3 2 5 2 4 3" xfId="26916" xr:uid="{572AC27F-9442-4A8E-8B77-5C2109F07CCD}"/>
    <cellStyle name="Comma 2 3 3 2 5 2 4 4" xfId="47940" xr:uid="{876037C6-8672-47C4-984C-FB097E295959}"/>
    <cellStyle name="Comma 2 3 3 2 5 2 5" xfId="8497" xr:uid="{2DB72A90-9E02-42A6-A055-163E5439B891}"/>
    <cellStyle name="Comma 2 3 3 2 5 2 5 2" xfId="19031" xr:uid="{DDE6EC3D-57D8-47A6-A8F7-50C2A5979F60}"/>
    <cellStyle name="Comma 2 3 3 2 5 2 5 2 2" xfId="40053" xr:uid="{E674A5C3-B756-4B9C-A546-C570DA6E20E7}"/>
    <cellStyle name="Comma 2 3 3 2 5 2 5 2 3" xfId="61077" xr:uid="{8B28A48F-9F89-4C40-965B-FEBB348BBC3B}"/>
    <cellStyle name="Comma 2 3 3 2 5 2 5 3" xfId="29543" xr:uid="{9486E119-9F48-4658-A344-C4B1A36837C4}"/>
    <cellStyle name="Comma 2 3 3 2 5 2 5 4" xfId="50567" xr:uid="{A62AECC9-355D-4825-9B82-AB07429A96EC}"/>
    <cellStyle name="Comma 2 3 3 2 5 2 6" xfId="11149" xr:uid="{420DCF5C-7A8E-4FAD-895F-8CB6E5BEFE7B}"/>
    <cellStyle name="Comma 2 3 3 2 5 2 6 2" xfId="32171" xr:uid="{8426D08F-148F-47A8-9C8B-0D9ACDE67E68}"/>
    <cellStyle name="Comma 2 3 3 2 5 2 6 3" xfId="53195" xr:uid="{C3C60E3D-BE35-48C6-A15E-69EE0CC30E55}"/>
    <cellStyle name="Comma 2 3 3 2 5 2 7" xfId="21660" xr:uid="{839BF989-7136-413B-9485-5896034AC8AF}"/>
    <cellStyle name="Comma 2 3 3 2 5 2 8" xfId="42685" xr:uid="{EAD106B6-1DFD-42CF-87A8-2A076974C9E5}"/>
    <cellStyle name="Comma 2 3 3 2 5 3" xfId="566" xr:uid="{32F9EE56-DFC6-47F5-B542-54DA83C3B00A}"/>
    <cellStyle name="Comma 2 3 3 2 5 3 2" xfId="3244" xr:uid="{A1C20A6F-0CDF-4ADC-B7E5-BF3227465EB6}"/>
    <cellStyle name="Comma 2 3 3 2 5 3 2 2" xfId="13778" xr:uid="{A0957E7C-9CB4-49EF-8534-6D4B94D73CFF}"/>
    <cellStyle name="Comma 2 3 3 2 5 3 2 2 2" xfId="34800" xr:uid="{DB7DA15C-36BB-4CC6-80B9-02513D48D08B}"/>
    <cellStyle name="Comma 2 3 3 2 5 3 2 2 3" xfId="55824" xr:uid="{0EE0177E-AF20-4D05-A319-295378276890}"/>
    <cellStyle name="Comma 2 3 3 2 5 3 2 3" xfId="24290" xr:uid="{81912A09-82D5-4014-B8CB-47769A8FCCA1}"/>
    <cellStyle name="Comma 2 3 3 2 5 3 2 4" xfId="45314" xr:uid="{26C3BF6C-4A07-45F6-AA6D-83E6BF22822C}"/>
    <cellStyle name="Comma 2 3 3 2 5 3 3" xfId="5872" xr:uid="{7985E9C0-A55F-4360-9B5F-4C4AAE12F5D1}"/>
    <cellStyle name="Comma 2 3 3 2 5 3 3 2" xfId="16406" xr:uid="{713AB96A-ECAF-4F1E-B036-1E6C8FA6A7D6}"/>
    <cellStyle name="Comma 2 3 3 2 5 3 3 2 2" xfId="37428" xr:uid="{49975804-26A2-4CDE-A8EA-8D83330F1E21}"/>
    <cellStyle name="Comma 2 3 3 2 5 3 3 2 3" xfId="58452" xr:uid="{09EFC7AF-BA1B-449B-8E66-690DD30E77B7}"/>
    <cellStyle name="Comma 2 3 3 2 5 3 3 3" xfId="26918" xr:uid="{36A804CA-EBCD-4A03-A99A-682DB2E17A47}"/>
    <cellStyle name="Comma 2 3 3 2 5 3 3 4" xfId="47942" xr:uid="{B2A0D6C1-7ABE-49D9-9DC6-8B06B18C0D0F}"/>
    <cellStyle name="Comma 2 3 3 2 5 3 4" xfId="8499" xr:uid="{CA793FC0-AC8E-4CD9-9E60-13F4AE975750}"/>
    <cellStyle name="Comma 2 3 3 2 5 3 4 2" xfId="19033" xr:uid="{1D91248C-A8D8-4B92-AE22-34796768B6B5}"/>
    <cellStyle name="Comma 2 3 3 2 5 3 4 2 2" xfId="40055" xr:uid="{6DAE6E6A-1192-4A35-91F9-7A8FBBB65AA4}"/>
    <cellStyle name="Comma 2 3 3 2 5 3 4 2 3" xfId="61079" xr:uid="{9E1DBDFA-8D7D-4A59-9FEE-D66F4FD31380}"/>
    <cellStyle name="Comma 2 3 3 2 5 3 4 3" xfId="29545" xr:uid="{CCA8D9F5-0291-44A5-85F5-1375D8407B1E}"/>
    <cellStyle name="Comma 2 3 3 2 5 3 4 4" xfId="50569" xr:uid="{B93FDBF8-9C5B-41DD-A351-5CEC2A4C692F}"/>
    <cellStyle name="Comma 2 3 3 2 5 3 5" xfId="11151" xr:uid="{6CCFC9FE-0E8E-4950-9D13-C99FC2C7D76B}"/>
    <cellStyle name="Comma 2 3 3 2 5 3 5 2" xfId="32173" xr:uid="{396EDF24-5A66-4ECB-B5B4-B20D427C359D}"/>
    <cellStyle name="Comma 2 3 3 2 5 3 5 3" xfId="53197" xr:uid="{198DF308-1ECF-4A1B-BAFB-47D740E2F8D3}"/>
    <cellStyle name="Comma 2 3 3 2 5 3 6" xfId="21662" xr:uid="{94CF45B3-8FB1-4BBF-A678-C5DD4723FC02}"/>
    <cellStyle name="Comma 2 3 3 2 5 3 7" xfId="42687" xr:uid="{FC2C8993-C3CE-4943-BE00-E48EC2E28BDE}"/>
    <cellStyle name="Comma 2 3 3 2 5 4" xfId="567" xr:uid="{D4699970-57E3-4472-9BC2-BF8C723537E6}"/>
    <cellStyle name="Comma 2 3 3 2 5 4 2" xfId="3245" xr:uid="{7001624C-A87A-4513-8333-E66C5519D448}"/>
    <cellStyle name="Comma 2 3 3 2 5 4 2 2" xfId="13779" xr:uid="{4A5EA231-FBE9-447C-B6FE-3FC45558F1EC}"/>
    <cellStyle name="Comma 2 3 3 2 5 4 2 2 2" xfId="34801" xr:uid="{084D11F9-7F0D-44D1-8B30-0BF1E74E2BD4}"/>
    <cellStyle name="Comma 2 3 3 2 5 4 2 2 3" xfId="55825" xr:uid="{D8888652-8452-4357-86C3-ABB88E2775C3}"/>
    <cellStyle name="Comma 2 3 3 2 5 4 2 3" xfId="24291" xr:uid="{5C0CCB3B-4FB5-446E-9F2D-F132443FBE2B}"/>
    <cellStyle name="Comma 2 3 3 2 5 4 2 4" xfId="45315" xr:uid="{161C150A-6DAF-4FD0-A15E-349BF137D694}"/>
    <cellStyle name="Comma 2 3 3 2 5 4 3" xfId="5873" xr:uid="{243243B2-8141-44DC-AA87-D8587878106C}"/>
    <cellStyle name="Comma 2 3 3 2 5 4 3 2" xfId="16407" xr:uid="{1C13037F-6DA7-402A-884C-2F1C415A8E52}"/>
    <cellStyle name="Comma 2 3 3 2 5 4 3 2 2" xfId="37429" xr:uid="{CEC79B82-966A-4341-8ACC-AA7B09D7F5C2}"/>
    <cellStyle name="Comma 2 3 3 2 5 4 3 2 3" xfId="58453" xr:uid="{C4AABFBA-EA55-4B20-9666-60BC3E93B1F2}"/>
    <cellStyle name="Comma 2 3 3 2 5 4 3 3" xfId="26919" xr:uid="{69958058-16B5-407B-B4A3-63065C4D3FBD}"/>
    <cellStyle name="Comma 2 3 3 2 5 4 3 4" xfId="47943" xr:uid="{991EF53B-83E1-4926-92D7-6FC26D79E25B}"/>
    <cellStyle name="Comma 2 3 3 2 5 4 4" xfId="8500" xr:uid="{AAD38D99-AB7E-416F-8FBB-540096B62B73}"/>
    <cellStyle name="Comma 2 3 3 2 5 4 4 2" xfId="19034" xr:uid="{999FC886-2930-4E97-957B-FB69843BB7B6}"/>
    <cellStyle name="Comma 2 3 3 2 5 4 4 2 2" xfId="40056" xr:uid="{D7E1E1CC-1BFF-4DCE-A99B-D946290301C7}"/>
    <cellStyle name="Comma 2 3 3 2 5 4 4 2 3" xfId="61080" xr:uid="{EA8070E4-910A-462A-9242-C760ABC25D86}"/>
    <cellStyle name="Comma 2 3 3 2 5 4 4 3" xfId="29546" xr:uid="{EA958796-6D08-4681-8AED-60BF87D2A675}"/>
    <cellStyle name="Comma 2 3 3 2 5 4 4 4" xfId="50570" xr:uid="{CDAA6B27-356C-40A4-A28C-C4F25C1887C1}"/>
    <cellStyle name="Comma 2 3 3 2 5 4 5" xfId="11152" xr:uid="{F9B59386-4795-44E2-A7A0-EB35DFD7DD73}"/>
    <cellStyle name="Comma 2 3 3 2 5 4 5 2" xfId="32174" xr:uid="{7AA10951-17E6-42ED-8E4E-1BFC0D740599}"/>
    <cellStyle name="Comma 2 3 3 2 5 4 5 3" xfId="53198" xr:uid="{954CDA15-50D7-4BED-A177-15D140CE17BB}"/>
    <cellStyle name="Comma 2 3 3 2 5 4 6" xfId="21663" xr:uid="{9139AF30-CE50-48C9-A2A5-75A232C4D51E}"/>
    <cellStyle name="Comma 2 3 3 2 5 4 7" xfId="42688" xr:uid="{3A03C57E-2AB5-4BA0-97BB-4D76BBD020C6}"/>
    <cellStyle name="Comma 2 3 3 2 5 5" xfId="3241" xr:uid="{25D6D9F2-2EAC-4D28-B5C0-A979D9E434C1}"/>
    <cellStyle name="Comma 2 3 3 2 5 5 2" xfId="13775" xr:uid="{5B7E6998-268A-4090-ACA0-8778B37A58FB}"/>
    <cellStyle name="Comma 2 3 3 2 5 5 2 2" xfId="34797" xr:uid="{45EC2AFF-F4BF-445D-B054-B94946A2AB94}"/>
    <cellStyle name="Comma 2 3 3 2 5 5 2 3" xfId="55821" xr:uid="{227A310D-82B9-4934-ACB4-669D020C9237}"/>
    <cellStyle name="Comma 2 3 3 2 5 5 3" xfId="24287" xr:uid="{22AA9674-3DE2-47E5-AE9C-DCDEBD4F6F23}"/>
    <cellStyle name="Comma 2 3 3 2 5 5 4" xfId="45311" xr:uid="{54779045-BC4E-48C4-9485-B5EC55BD24F0}"/>
    <cellStyle name="Comma 2 3 3 2 5 6" xfId="5869" xr:uid="{126235CE-000D-4D79-A0A5-18D67942AB8C}"/>
    <cellStyle name="Comma 2 3 3 2 5 6 2" xfId="16403" xr:uid="{D415F23F-4CBE-40AB-A8F5-78D2C46BC5B5}"/>
    <cellStyle name="Comma 2 3 3 2 5 6 2 2" xfId="37425" xr:uid="{85B9436D-E723-470A-8114-78AAC0CDD599}"/>
    <cellStyle name="Comma 2 3 3 2 5 6 2 3" xfId="58449" xr:uid="{C44D5F7A-41D9-4CBE-845D-6609D291A09F}"/>
    <cellStyle name="Comma 2 3 3 2 5 6 3" xfId="26915" xr:uid="{5FE8DEAD-8A33-440C-A1FC-EFFC4A953A81}"/>
    <cellStyle name="Comma 2 3 3 2 5 6 4" xfId="47939" xr:uid="{F41B478D-B5C4-4DB5-8E22-D6255EAAF512}"/>
    <cellStyle name="Comma 2 3 3 2 5 7" xfId="8496" xr:uid="{24E6680B-F780-48AA-BAD9-701F41D3309E}"/>
    <cellStyle name="Comma 2 3 3 2 5 7 2" xfId="19030" xr:uid="{8C8EF20D-FCC9-489C-ACBA-71090C1F5C1D}"/>
    <cellStyle name="Comma 2 3 3 2 5 7 2 2" xfId="40052" xr:uid="{A6FDE2D9-D2C1-4EE1-9C6D-7C3FA9B21B79}"/>
    <cellStyle name="Comma 2 3 3 2 5 7 2 3" xfId="61076" xr:uid="{ED392758-7E70-49CD-8468-500D82655242}"/>
    <cellStyle name="Comma 2 3 3 2 5 7 3" xfId="29542" xr:uid="{BCA51D5D-D300-42AE-BE92-E8623785B2DA}"/>
    <cellStyle name="Comma 2 3 3 2 5 7 4" xfId="50566" xr:uid="{8F0EA374-AFC7-41BB-88CD-AD8EAA07D34F}"/>
    <cellStyle name="Comma 2 3 3 2 5 8" xfId="11148" xr:uid="{E2859C01-B402-4770-BFA8-EE01FD9E5340}"/>
    <cellStyle name="Comma 2 3 3 2 5 8 2" xfId="32170" xr:uid="{8AA2A135-7A2A-4FE3-B5A5-6A9C241759D1}"/>
    <cellStyle name="Comma 2 3 3 2 5 8 3" xfId="53194" xr:uid="{F3EABA7E-6E27-4598-991C-EAB121118171}"/>
    <cellStyle name="Comma 2 3 3 2 5 9" xfId="21659" xr:uid="{58616B64-21DB-4D56-A559-378831321B4E}"/>
    <cellStyle name="Comma 2 3 3 2 6" xfId="568" xr:uid="{51A60007-A290-450A-A108-1C8123A74028}"/>
    <cellStyle name="Comma 2 3 3 2 6 2" xfId="569" xr:uid="{DC215907-0D90-41E9-B8FB-DD875A112988}"/>
    <cellStyle name="Comma 2 3 3 2 6 2 2" xfId="3247" xr:uid="{C7956486-0F7F-47AE-B975-BAA1DE3B4893}"/>
    <cellStyle name="Comma 2 3 3 2 6 2 2 2" xfId="13781" xr:uid="{26663DD1-0174-4AC8-907B-B732546E2F41}"/>
    <cellStyle name="Comma 2 3 3 2 6 2 2 2 2" xfId="34803" xr:uid="{12A03207-B930-4938-BC51-2BF89FC4DAA3}"/>
    <cellStyle name="Comma 2 3 3 2 6 2 2 2 3" xfId="55827" xr:uid="{D9012D4A-6E71-4F70-BA9C-87509B44C690}"/>
    <cellStyle name="Comma 2 3 3 2 6 2 2 3" xfId="24293" xr:uid="{26D97BAE-B7CB-40B8-93C7-A1338A093954}"/>
    <cellStyle name="Comma 2 3 3 2 6 2 2 4" xfId="45317" xr:uid="{649C23D9-F453-465B-89A0-A74A17BC5625}"/>
    <cellStyle name="Comma 2 3 3 2 6 2 3" xfId="5875" xr:uid="{677EBA25-19F1-4EFC-A1AC-37964C62F9D1}"/>
    <cellStyle name="Comma 2 3 3 2 6 2 3 2" xfId="16409" xr:uid="{6683D205-1325-4157-8144-AFCAA02CE541}"/>
    <cellStyle name="Comma 2 3 3 2 6 2 3 2 2" xfId="37431" xr:uid="{9A3B6688-FAA3-420E-A8AD-1D12DAEB3F31}"/>
    <cellStyle name="Comma 2 3 3 2 6 2 3 2 3" xfId="58455" xr:uid="{2CC5FA0E-F283-4A1E-9B01-93E575130BED}"/>
    <cellStyle name="Comma 2 3 3 2 6 2 3 3" xfId="26921" xr:uid="{8F39610A-2711-4D27-8A78-2624201000B0}"/>
    <cellStyle name="Comma 2 3 3 2 6 2 3 4" xfId="47945" xr:uid="{B2610ABD-7E5F-4F8A-8C6C-D58B77224446}"/>
    <cellStyle name="Comma 2 3 3 2 6 2 4" xfId="8502" xr:uid="{4263A8DC-7E8C-4672-9AE6-31C70EF3C82A}"/>
    <cellStyle name="Comma 2 3 3 2 6 2 4 2" xfId="19036" xr:uid="{5963CBE3-5A8A-4E80-BDED-274BFE824037}"/>
    <cellStyle name="Comma 2 3 3 2 6 2 4 2 2" xfId="40058" xr:uid="{5485C7A5-1B20-4C4A-82E7-350390BB3432}"/>
    <cellStyle name="Comma 2 3 3 2 6 2 4 2 3" xfId="61082" xr:uid="{3C3BB6C4-A3AE-40CF-A794-F17397E56ECA}"/>
    <cellStyle name="Comma 2 3 3 2 6 2 4 3" xfId="29548" xr:uid="{36C72DB7-3607-4816-8054-AB1F082DE11B}"/>
    <cellStyle name="Comma 2 3 3 2 6 2 4 4" xfId="50572" xr:uid="{67A0649F-A4AE-410C-896D-A3165AAA97E2}"/>
    <cellStyle name="Comma 2 3 3 2 6 2 5" xfId="11154" xr:uid="{242489D7-BF79-4659-AD07-FA27DC1A96A3}"/>
    <cellStyle name="Comma 2 3 3 2 6 2 5 2" xfId="32176" xr:uid="{7A86EC49-012E-4435-A122-32F261D49097}"/>
    <cellStyle name="Comma 2 3 3 2 6 2 5 3" xfId="53200" xr:uid="{4708795B-A57D-4186-BBFA-C5163116BC08}"/>
    <cellStyle name="Comma 2 3 3 2 6 2 6" xfId="21665" xr:uid="{9E7EC7AE-56B7-4D1A-BCB3-4EAF142DA9A3}"/>
    <cellStyle name="Comma 2 3 3 2 6 2 7" xfId="42690" xr:uid="{2D39869B-6C3E-41A0-A0E8-AE3D07CFAD5E}"/>
    <cellStyle name="Comma 2 3 3 2 6 3" xfId="570" xr:uid="{6C2095F0-EC1D-4482-A351-C49474D0B499}"/>
    <cellStyle name="Comma 2 3 3 2 6 3 2" xfId="3248" xr:uid="{1ECBB4DE-1DB9-4252-8CF9-5540C9CB8AC6}"/>
    <cellStyle name="Comma 2 3 3 2 6 3 2 2" xfId="13782" xr:uid="{1B4696F5-E135-4FF8-93BD-5B55DE2AD2FA}"/>
    <cellStyle name="Comma 2 3 3 2 6 3 2 2 2" xfId="34804" xr:uid="{815E4F51-85D5-4C99-B24D-AB7E338CA388}"/>
    <cellStyle name="Comma 2 3 3 2 6 3 2 2 3" xfId="55828" xr:uid="{E87378CB-056B-45D8-A71C-F5965D771361}"/>
    <cellStyle name="Comma 2 3 3 2 6 3 2 3" xfId="24294" xr:uid="{CC5B5D46-6489-423B-8312-E6A8DA0ECAE9}"/>
    <cellStyle name="Comma 2 3 3 2 6 3 2 4" xfId="45318" xr:uid="{3B2B8052-52C3-46E7-93D0-3A134FB37BA0}"/>
    <cellStyle name="Comma 2 3 3 2 6 3 3" xfId="5876" xr:uid="{9C1B4399-B492-4DAF-9D5C-09C434EED0E7}"/>
    <cellStyle name="Comma 2 3 3 2 6 3 3 2" xfId="16410" xr:uid="{655DAD91-E545-4BE3-BEE3-E908E9FE28D7}"/>
    <cellStyle name="Comma 2 3 3 2 6 3 3 2 2" xfId="37432" xr:uid="{66DB1CA8-9F8B-477A-BF31-B64232D1F533}"/>
    <cellStyle name="Comma 2 3 3 2 6 3 3 2 3" xfId="58456" xr:uid="{B1F88F95-5E4B-44F7-86C9-A06A165A325D}"/>
    <cellStyle name="Comma 2 3 3 2 6 3 3 3" xfId="26922" xr:uid="{5BB9C77C-C9E1-48A5-A50A-CFA7829CF5B9}"/>
    <cellStyle name="Comma 2 3 3 2 6 3 3 4" xfId="47946" xr:uid="{67030891-38B9-4965-95EB-693979E1E753}"/>
    <cellStyle name="Comma 2 3 3 2 6 3 4" xfId="8503" xr:uid="{74A4903C-3BDC-4114-BD06-0DCC63D50562}"/>
    <cellStyle name="Comma 2 3 3 2 6 3 4 2" xfId="19037" xr:uid="{AF9D4B56-9163-4EDB-AE7C-5AE96D043973}"/>
    <cellStyle name="Comma 2 3 3 2 6 3 4 2 2" xfId="40059" xr:uid="{8B94F000-C2CD-4A2C-BF85-367665FD7A9E}"/>
    <cellStyle name="Comma 2 3 3 2 6 3 4 2 3" xfId="61083" xr:uid="{866A0303-8076-4190-A7CC-D87B7C8E3089}"/>
    <cellStyle name="Comma 2 3 3 2 6 3 4 3" xfId="29549" xr:uid="{E6008C8F-9031-4005-ABB1-441E99C658A4}"/>
    <cellStyle name="Comma 2 3 3 2 6 3 4 4" xfId="50573" xr:uid="{1A8C750F-ADFB-472C-BD8F-9B1D3D427A24}"/>
    <cellStyle name="Comma 2 3 3 2 6 3 5" xfId="11155" xr:uid="{A4EC4B62-ED32-43DD-8472-14CF4AF12163}"/>
    <cellStyle name="Comma 2 3 3 2 6 3 5 2" xfId="32177" xr:uid="{3560A165-9BC4-49A4-A63F-A9586A8B614B}"/>
    <cellStyle name="Comma 2 3 3 2 6 3 5 3" xfId="53201" xr:uid="{C84624C3-8817-4F46-A320-9979A03F90CF}"/>
    <cellStyle name="Comma 2 3 3 2 6 3 6" xfId="21666" xr:uid="{D366795E-9FB2-46CE-9D1B-2D8A77312794}"/>
    <cellStyle name="Comma 2 3 3 2 6 3 7" xfId="42691" xr:uid="{400FF3AD-1F05-4F36-B378-D34C8D33B22B}"/>
    <cellStyle name="Comma 2 3 3 2 6 4" xfId="3246" xr:uid="{EE69EF6D-52C4-4249-BC20-C1328EB975DD}"/>
    <cellStyle name="Comma 2 3 3 2 6 4 2" xfId="13780" xr:uid="{A80C5B0A-E9D1-44EB-9EC2-71D01995CAC0}"/>
    <cellStyle name="Comma 2 3 3 2 6 4 2 2" xfId="34802" xr:uid="{86BA6E30-89E5-4480-9F23-50812348A443}"/>
    <cellStyle name="Comma 2 3 3 2 6 4 2 3" xfId="55826" xr:uid="{A368E153-F19A-48BF-82F3-2C7461A2275D}"/>
    <cellStyle name="Comma 2 3 3 2 6 4 3" xfId="24292" xr:uid="{998A6CB2-8A12-47B6-856F-7C743BA4F080}"/>
    <cellStyle name="Comma 2 3 3 2 6 4 4" xfId="45316" xr:uid="{AD9CB680-8F92-4992-AD99-6DCD5FD2CC79}"/>
    <cellStyle name="Comma 2 3 3 2 6 5" xfId="5874" xr:uid="{EE1CD4D6-58C9-468E-B145-21FC655D6C2F}"/>
    <cellStyle name="Comma 2 3 3 2 6 5 2" xfId="16408" xr:uid="{ABE39F8F-6A58-4F8A-9C47-AC41C9529271}"/>
    <cellStyle name="Comma 2 3 3 2 6 5 2 2" xfId="37430" xr:uid="{44503E10-A550-48A5-90F6-4E1C553085A0}"/>
    <cellStyle name="Comma 2 3 3 2 6 5 2 3" xfId="58454" xr:uid="{0A552E4A-9B9A-4A54-A2D1-3BB4CCDF452C}"/>
    <cellStyle name="Comma 2 3 3 2 6 5 3" xfId="26920" xr:uid="{32873FE9-0410-4694-9D48-472953F0B865}"/>
    <cellStyle name="Comma 2 3 3 2 6 5 4" xfId="47944" xr:uid="{6DF4D049-3681-4EE6-A19F-C011F8C63ED0}"/>
    <cellStyle name="Comma 2 3 3 2 6 6" xfId="8501" xr:uid="{4164990E-6DDB-4974-AD2D-925D2E829BE8}"/>
    <cellStyle name="Comma 2 3 3 2 6 6 2" xfId="19035" xr:uid="{56EE88F0-0C5E-4A80-9DF0-13F511AE9D10}"/>
    <cellStyle name="Comma 2 3 3 2 6 6 2 2" xfId="40057" xr:uid="{010E7578-58ED-4035-9508-9428B0EC3530}"/>
    <cellStyle name="Comma 2 3 3 2 6 6 2 3" xfId="61081" xr:uid="{B1E8DB6D-9F4D-46E1-B06E-BE1275B2AC0F}"/>
    <cellStyle name="Comma 2 3 3 2 6 6 3" xfId="29547" xr:uid="{7209742F-E471-45B8-99AF-11861038EEFD}"/>
    <cellStyle name="Comma 2 3 3 2 6 6 4" xfId="50571" xr:uid="{68B71B51-AADC-4226-9D01-01933E13857E}"/>
    <cellStyle name="Comma 2 3 3 2 6 7" xfId="11153" xr:uid="{AA6F53D8-5568-4626-96AD-7DB3981F22C8}"/>
    <cellStyle name="Comma 2 3 3 2 6 7 2" xfId="32175" xr:uid="{494AEAFB-6612-41D2-894B-AB26D55BB733}"/>
    <cellStyle name="Comma 2 3 3 2 6 7 3" xfId="53199" xr:uid="{94344556-D1E6-4B57-A815-90920AA67403}"/>
    <cellStyle name="Comma 2 3 3 2 6 8" xfId="21664" xr:uid="{894B89FE-56E2-4888-A209-361DC9126C5F}"/>
    <cellStyle name="Comma 2 3 3 2 6 9" xfId="42689" xr:uid="{2C70020F-A464-4A8E-8D79-455DA9B7ABA2}"/>
    <cellStyle name="Comma 2 3 3 2 7" xfId="571" xr:uid="{CCE6BE3D-97BC-4318-BE75-CC564D80C88B}"/>
    <cellStyle name="Comma 2 3 3 2 7 2" xfId="572" xr:uid="{534F7199-CD57-433E-8CEC-027749F775C0}"/>
    <cellStyle name="Comma 2 3 3 2 7 2 2" xfId="3250" xr:uid="{97846119-4EA5-47DB-98A9-FC98168C5F6D}"/>
    <cellStyle name="Comma 2 3 3 2 7 2 2 2" xfId="13784" xr:uid="{08176D0F-17D9-4E5B-895E-2F5A7FA02E42}"/>
    <cellStyle name="Comma 2 3 3 2 7 2 2 2 2" xfId="34806" xr:uid="{41643320-2004-4368-BFE8-9EA45CE6E8A1}"/>
    <cellStyle name="Comma 2 3 3 2 7 2 2 2 3" xfId="55830" xr:uid="{86441528-BE92-4959-8FAE-A2E5FAE1C816}"/>
    <cellStyle name="Comma 2 3 3 2 7 2 2 3" xfId="24296" xr:uid="{911DBD4A-AEF1-44AA-9C38-0B517710E85A}"/>
    <cellStyle name="Comma 2 3 3 2 7 2 2 4" xfId="45320" xr:uid="{218227BF-87B4-4CE4-9CBC-8CAB354F81CF}"/>
    <cellStyle name="Comma 2 3 3 2 7 2 3" xfId="5878" xr:uid="{5B2B77BB-A40E-45F7-A1DF-9BFC40BD59E9}"/>
    <cellStyle name="Comma 2 3 3 2 7 2 3 2" xfId="16412" xr:uid="{F1C91353-896F-4B21-835B-A283505F8C8E}"/>
    <cellStyle name="Comma 2 3 3 2 7 2 3 2 2" xfId="37434" xr:uid="{F65BC97F-4AA8-4C98-A1A4-6992ECC1C22A}"/>
    <cellStyle name="Comma 2 3 3 2 7 2 3 2 3" xfId="58458" xr:uid="{47679D09-C491-48C5-8847-6D5B1D4EB5B3}"/>
    <cellStyle name="Comma 2 3 3 2 7 2 3 3" xfId="26924" xr:uid="{91AC676C-B420-4B67-991A-FFF3B17B47E0}"/>
    <cellStyle name="Comma 2 3 3 2 7 2 3 4" xfId="47948" xr:uid="{66AFA0C7-6942-4863-9086-6967D5238D6B}"/>
    <cellStyle name="Comma 2 3 3 2 7 2 4" xfId="8505" xr:uid="{879B88EB-A6B5-406C-AF91-2FE4BC4092BC}"/>
    <cellStyle name="Comma 2 3 3 2 7 2 4 2" xfId="19039" xr:uid="{31F8E4F7-B0C1-41BE-9E7A-FAE75DE722EE}"/>
    <cellStyle name="Comma 2 3 3 2 7 2 4 2 2" xfId="40061" xr:uid="{0FB57170-02A3-4E64-A177-E53745C07E4C}"/>
    <cellStyle name="Comma 2 3 3 2 7 2 4 2 3" xfId="61085" xr:uid="{8C461953-A76D-4CDA-B53B-E7304E19C1B4}"/>
    <cellStyle name="Comma 2 3 3 2 7 2 4 3" xfId="29551" xr:uid="{FE4D3D25-555D-4B03-9039-71906031B679}"/>
    <cellStyle name="Comma 2 3 3 2 7 2 4 4" xfId="50575" xr:uid="{2A4F3BD0-7162-41C3-BC6D-61F280EE7CEF}"/>
    <cellStyle name="Comma 2 3 3 2 7 2 5" xfId="11157" xr:uid="{9412C683-1D08-47A1-BC57-DFE8E0957CB8}"/>
    <cellStyle name="Comma 2 3 3 2 7 2 5 2" xfId="32179" xr:uid="{C1DE403B-3002-414B-A047-2D9E7C92F77D}"/>
    <cellStyle name="Comma 2 3 3 2 7 2 5 3" xfId="53203" xr:uid="{55D71D87-1066-4B08-93FB-B53C7E0A82CE}"/>
    <cellStyle name="Comma 2 3 3 2 7 2 6" xfId="21668" xr:uid="{0B07AB32-12CE-4308-84C3-087CA53806F3}"/>
    <cellStyle name="Comma 2 3 3 2 7 2 7" xfId="42693" xr:uid="{DF4E76DB-C839-4BF7-A158-5AFAEE12B90B}"/>
    <cellStyle name="Comma 2 3 3 2 7 3" xfId="3249" xr:uid="{9FDC3183-9778-49C1-9107-688D4AB080B0}"/>
    <cellStyle name="Comma 2 3 3 2 7 3 2" xfId="13783" xr:uid="{51CB87C0-D398-41C3-A0F8-A20D0FDB50F4}"/>
    <cellStyle name="Comma 2 3 3 2 7 3 2 2" xfId="34805" xr:uid="{49CFEA1A-FB84-4BB6-94BD-FBF5900CF0E7}"/>
    <cellStyle name="Comma 2 3 3 2 7 3 2 3" xfId="55829" xr:uid="{A7BEF2DA-01DE-4808-B4D4-05FD8EC5B3A8}"/>
    <cellStyle name="Comma 2 3 3 2 7 3 3" xfId="24295" xr:uid="{4CA4DA88-7AC2-4669-A568-D69E87716280}"/>
    <cellStyle name="Comma 2 3 3 2 7 3 4" xfId="45319" xr:uid="{A7D633CD-5B25-4635-80B2-EFB1D61FC5EF}"/>
    <cellStyle name="Comma 2 3 3 2 7 4" xfId="5877" xr:uid="{54065CBB-6628-498E-8412-355624DB2ACC}"/>
    <cellStyle name="Comma 2 3 3 2 7 4 2" xfId="16411" xr:uid="{F74DAE89-3535-4F7E-B116-67EE86A0EF5C}"/>
    <cellStyle name="Comma 2 3 3 2 7 4 2 2" xfId="37433" xr:uid="{A692C820-7468-4E2C-99EE-5F26FFDFB3AE}"/>
    <cellStyle name="Comma 2 3 3 2 7 4 2 3" xfId="58457" xr:uid="{04F45FD9-E332-471D-803D-E07D941DFF9A}"/>
    <cellStyle name="Comma 2 3 3 2 7 4 3" xfId="26923" xr:uid="{EB74D7F0-1F4F-4B86-BCD5-4D6A218D2391}"/>
    <cellStyle name="Comma 2 3 3 2 7 4 4" xfId="47947" xr:uid="{FDB58F73-D4B9-4413-9FA7-32257A6AC1C1}"/>
    <cellStyle name="Comma 2 3 3 2 7 5" xfId="8504" xr:uid="{0259D490-7F8B-4BCA-8D90-4A3BE588D879}"/>
    <cellStyle name="Comma 2 3 3 2 7 5 2" xfId="19038" xr:uid="{57593A61-414D-4C67-8520-91AD01D74A68}"/>
    <cellStyle name="Comma 2 3 3 2 7 5 2 2" xfId="40060" xr:uid="{A8FF6A31-1F3A-4683-A754-1137D6E92ED9}"/>
    <cellStyle name="Comma 2 3 3 2 7 5 2 3" xfId="61084" xr:uid="{A3DBE0A1-89BA-4663-AFE9-D2AA6CF47026}"/>
    <cellStyle name="Comma 2 3 3 2 7 5 3" xfId="29550" xr:uid="{2D028E66-C966-411D-B9B3-B40365A7F753}"/>
    <cellStyle name="Comma 2 3 3 2 7 5 4" xfId="50574" xr:uid="{161CAEA1-7B3D-4E54-9063-EDA1CCD3723A}"/>
    <cellStyle name="Comma 2 3 3 2 7 6" xfId="11156" xr:uid="{76170AA6-51BB-42C3-85BB-EC98F1B998A8}"/>
    <cellStyle name="Comma 2 3 3 2 7 6 2" xfId="32178" xr:uid="{6B03ABD7-C4EC-44B7-A758-161AF251068A}"/>
    <cellStyle name="Comma 2 3 3 2 7 6 3" xfId="53202" xr:uid="{B783C0E1-397C-4A78-BAD1-22E1BECD9C06}"/>
    <cellStyle name="Comma 2 3 3 2 7 7" xfId="21667" xr:uid="{5767E642-5503-4AF0-AC63-74C67EEC8033}"/>
    <cellStyle name="Comma 2 3 3 2 7 8" xfId="42692" xr:uid="{7DD71E11-8442-4317-9DE6-568DDC62DF3A}"/>
    <cellStyle name="Comma 2 3 3 2 8" xfId="573" xr:uid="{9CC09390-0FE7-45AC-BDDD-C35AFC57E863}"/>
    <cellStyle name="Comma 2 3 3 2 8 2" xfId="3251" xr:uid="{14BF9660-68E3-4FCA-8A4A-05CBCCE933A6}"/>
    <cellStyle name="Comma 2 3 3 2 8 2 2" xfId="13785" xr:uid="{64C959A5-D598-4D4F-ABB5-7B5D5E249A9A}"/>
    <cellStyle name="Comma 2 3 3 2 8 2 2 2" xfId="34807" xr:uid="{320A65D1-020A-4EEF-B71D-268ADDBB2059}"/>
    <cellStyle name="Comma 2 3 3 2 8 2 2 3" xfId="55831" xr:uid="{A807A981-CA03-4996-AE14-DC37840EBBEE}"/>
    <cellStyle name="Comma 2 3 3 2 8 2 3" xfId="24297" xr:uid="{563089C8-370B-41F4-B00D-2E5770569649}"/>
    <cellStyle name="Comma 2 3 3 2 8 2 4" xfId="45321" xr:uid="{6AF8C6A0-BFC5-472C-82FE-848AC7B7891B}"/>
    <cellStyle name="Comma 2 3 3 2 8 3" xfId="5879" xr:uid="{A6A13D43-9224-4E7E-8CFE-A526FF3D0335}"/>
    <cellStyle name="Comma 2 3 3 2 8 3 2" xfId="16413" xr:uid="{FAD9FF10-7E98-4946-BFEA-6D358A8E3928}"/>
    <cellStyle name="Comma 2 3 3 2 8 3 2 2" xfId="37435" xr:uid="{C0012FA1-DA10-493A-88EC-988F2FBEA178}"/>
    <cellStyle name="Comma 2 3 3 2 8 3 2 3" xfId="58459" xr:uid="{393A641E-5C49-4880-A780-7BD9801A70A5}"/>
    <cellStyle name="Comma 2 3 3 2 8 3 3" xfId="26925" xr:uid="{4E1AF62D-22BD-4A77-A811-C4A8C1E35D3A}"/>
    <cellStyle name="Comma 2 3 3 2 8 3 4" xfId="47949" xr:uid="{582A6E03-0FC2-4DB9-A787-CE236D9C5007}"/>
    <cellStyle name="Comma 2 3 3 2 8 4" xfId="8506" xr:uid="{F72AB17C-955B-46A6-AAF3-6D6036F8F9D2}"/>
    <cellStyle name="Comma 2 3 3 2 8 4 2" xfId="19040" xr:uid="{EC4D924E-C094-448F-888F-DFDC7421EF0C}"/>
    <cellStyle name="Comma 2 3 3 2 8 4 2 2" xfId="40062" xr:uid="{92390E8B-1C2B-4B07-8EDB-EA5C640DE75F}"/>
    <cellStyle name="Comma 2 3 3 2 8 4 2 3" xfId="61086" xr:uid="{A5C36447-996B-4B84-8F68-1A90D197AEB8}"/>
    <cellStyle name="Comma 2 3 3 2 8 4 3" xfId="29552" xr:uid="{7E109215-850E-48ED-A381-221FA45C563A}"/>
    <cellStyle name="Comma 2 3 3 2 8 4 4" xfId="50576" xr:uid="{04C4C532-DA80-431F-9093-8FDF0B45A2C6}"/>
    <cellStyle name="Comma 2 3 3 2 8 5" xfId="11158" xr:uid="{D0A0EE71-3A1A-4738-9E5D-F3AF05B663BC}"/>
    <cellStyle name="Comma 2 3 3 2 8 5 2" xfId="32180" xr:uid="{9E2C6BB2-EE91-482E-B245-2F229A909E4A}"/>
    <cellStyle name="Comma 2 3 3 2 8 5 3" xfId="53204" xr:uid="{4ECFFB62-1CBC-41A3-AFAA-BCD13159AB72}"/>
    <cellStyle name="Comma 2 3 3 2 8 6" xfId="21669" xr:uid="{F345538E-FB07-4608-9F10-958D664019B7}"/>
    <cellStyle name="Comma 2 3 3 2 8 7" xfId="42694" xr:uid="{B3997909-4C6F-49C0-B03A-0F5E67915AC9}"/>
    <cellStyle name="Comma 2 3 3 2 9" xfId="574" xr:uid="{2003B6CB-F786-425E-9B8D-6BDF95A70580}"/>
    <cellStyle name="Comma 2 3 3 2 9 2" xfId="3252" xr:uid="{A351B65C-873F-4E94-B53E-AA214F374C33}"/>
    <cellStyle name="Comma 2 3 3 2 9 2 2" xfId="13786" xr:uid="{4B6EB55E-27C4-40D5-809C-95E651D0F001}"/>
    <cellStyle name="Comma 2 3 3 2 9 2 2 2" xfId="34808" xr:uid="{E3B627E6-A456-454B-8E90-6D7DAC53A5E5}"/>
    <cellStyle name="Comma 2 3 3 2 9 2 2 3" xfId="55832" xr:uid="{5AC344D4-4049-40D9-A8FC-4AF78F3D99D6}"/>
    <cellStyle name="Comma 2 3 3 2 9 2 3" xfId="24298" xr:uid="{D123A613-B269-4F86-83BD-BE92D8D3F7AA}"/>
    <cellStyle name="Comma 2 3 3 2 9 2 4" xfId="45322" xr:uid="{386D0772-E0CB-4EB0-A9D8-B066EBC8A759}"/>
    <cellStyle name="Comma 2 3 3 2 9 3" xfId="5880" xr:uid="{2822F908-95D9-4097-8C3B-FF7371B761A7}"/>
    <cellStyle name="Comma 2 3 3 2 9 3 2" xfId="16414" xr:uid="{EB88B7B7-0D74-44D4-B41E-5AEB186087EF}"/>
    <cellStyle name="Comma 2 3 3 2 9 3 2 2" xfId="37436" xr:uid="{76D24CEB-86B5-43AF-BAE9-81E78F724B3D}"/>
    <cellStyle name="Comma 2 3 3 2 9 3 2 3" xfId="58460" xr:uid="{128EC2AA-8826-4E9D-88DB-221AE37BB7DD}"/>
    <cellStyle name="Comma 2 3 3 2 9 3 3" xfId="26926" xr:uid="{29476B16-A931-4BAB-B0B4-3BD7F789A051}"/>
    <cellStyle name="Comma 2 3 3 2 9 3 4" xfId="47950" xr:uid="{EE7DE945-96DF-44F2-A6CD-F0DE4444872D}"/>
    <cellStyle name="Comma 2 3 3 2 9 4" xfId="8507" xr:uid="{7CC7D440-5A26-4763-AF94-8A92D952968D}"/>
    <cellStyle name="Comma 2 3 3 2 9 4 2" xfId="19041" xr:uid="{A0A2EB47-0759-4C5A-A931-3624DE0B8E41}"/>
    <cellStyle name="Comma 2 3 3 2 9 4 2 2" xfId="40063" xr:uid="{6F219E5F-AC25-4484-830C-28BEF9C8DFCD}"/>
    <cellStyle name="Comma 2 3 3 2 9 4 2 3" xfId="61087" xr:uid="{983CC871-C04B-4FAF-8754-9B956ACD74D7}"/>
    <cellStyle name="Comma 2 3 3 2 9 4 3" xfId="29553" xr:uid="{EA445B28-4BA4-44A0-AB31-CB571487F976}"/>
    <cellStyle name="Comma 2 3 3 2 9 4 4" xfId="50577" xr:uid="{78D60510-54EA-4C4C-BE49-B60773C0F387}"/>
    <cellStyle name="Comma 2 3 3 2 9 5" xfId="11159" xr:uid="{04E22B6D-A24C-4380-B2C9-6DDD91198FBF}"/>
    <cellStyle name="Comma 2 3 3 2 9 5 2" xfId="32181" xr:uid="{A65DC36E-151F-439F-8401-6AC6C86710CB}"/>
    <cellStyle name="Comma 2 3 3 2 9 5 3" xfId="53205" xr:uid="{6FE15BB9-D756-4831-878E-CA0645A7B0E1}"/>
    <cellStyle name="Comma 2 3 3 2 9 6" xfId="21670" xr:uid="{410019F8-6175-43DE-8E92-209273D8D36F}"/>
    <cellStyle name="Comma 2 3 3 2 9 7" xfId="42695" xr:uid="{B566B1FA-AF32-4CDA-935E-C22F5F0F80F7}"/>
    <cellStyle name="Comma 2 3 3 20" xfId="63346" xr:uid="{538EED1A-C5B0-4C9F-A7A1-1D1711BAB9D8}"/>
    <cellStyle name="Comma 2 3 3 3" xfId="179" xr:uid="{07D846D5-F463-444A-88CC-BAE23C8AA95F}"/>
    <cellStyle name="Comma 2 3 3 3 10" xfId="10775" xr:uid="{8C8CBBF3-3656-49A1-AEC9-BA2C1D3D566D}"/>
    <cellStyle name="Comma 2 3 3 3 10 2" xfId="31797" xr:uid="{D8994AA9-E6A5-4A0F-8C02-ECD77BB3339F}"/>
    <cellStyle name="Comma 2 3 3 3 10 3" xfId="52821" xr:uid="{CE48EC7D-3BE4-4EC2-BC04-8EA02C0A3DAE}"/>
    <cellStyle name="Comma 2 3 3 3 11" xfId="21286" xr:uid="{4AA96875-F190-4E94-A734-B1AA24DBB302}"/>
    <cellStyle name="Comma 2 3 3 3 12" xfId="42311" xr:uid="{FD42455D-8828-4456-AE8B-407F8BF0DB9C}"/>
    <cellStyle name="Comma 2 3 3 3 2" xfId="576" xr:uid="{20FD6D04-99CE-46AF-9079-AEF8FC2FC886}"/>
    <cellStyle name="Comma 2 3 3 3 2 2" xfId="577" xr:uid="{C6E13091-1B15-43F9-888A-8CE1130FC42E}"/>
    <cellStyle name="Comma 2 3 3 3 2 2 2" xfId="3255" xr:uid="{2EEED087-BFAE-4550-AC4E-414F57812ED3}"/>
    <cellStyle name="Comma 2 3 3 3 2 2 2 2" xfId="13789" xr:uid="{00782E1E-D67A-4E38-B658-80FC7E1D7A18}"/>
    <cellStyle name="Comma 2 3 3 3 2 2 2 2 2" xfId="34811" xr:uid="{0E32EC4C-4882-4CC8-95B9-98EAACD24800}"/>
    <cellStyle name="Comma 2 3 3 3 2 2 2 2 3" xfId="55835" xr:uid="{15C7A1F2-18F0-40CB-A83A-F7F62D62C813}"/>
    <cellStyle name="Comma 2 3 3 3 2 2 2 3" xfId="24301" xr:uid="{48993940-8B3C-47D4-888B-E93FE7E1A6AA}"/>
    <cellStyle name="Comma 2 3 3 3 2 2 2 4" xfId="45325" xr:uid="{6279BDCD-3554-4251-8607-19466AE3F62A}"/>
    <cellStyle name="Comma 2 3 3 3 2 2 3" xfId="5883" xr:uid="{BE0173B8-32F8-4934-B268-5072035591E7}"/>
    <cellStyle name="Comma 2 3 3 3 2 2 3 2" xfId="16417" xr:uid="{03AEB87E-2E26-40BC-B0DD-97DC99B4099F}"/>
    <cellStyle name="Comma 2 3 3 3 2 2 3 2 2" xfId="37439" xr:uid="{F3455894-EBB6-4D75-A339-1E88494F4786}"/>
    <cellStyle name="Comma 2 3 3 3 2 2 3 2 3" xfId="58463" xr:uid="{0BC793EF-2B11-46F2-A61D-2B9CE7F7B32E}"/>
    <cellStyle name="Comma 2 3 3 3 2 2 3 3" xfId="26929" xr:uid="{4D501718-D098-4F3E-A1FA-F9E03427EA1A}"/>
    <cellStyle name="Comma 2 3 3 3 2 2 3 4" xfId="47953" xr:uid="{C6E3D72E-787B-4402-9B37-64AE6A0D4D03}"/>
    <cellStyle name="Comma 2 3 3 3 2 2 4" xfId="8510" xr:uid="{F76B9DAE-291D-41F5-8D4C-96B9B33B1BF5}"/>
    <cellStyle name="Comma 2 3 3 3 2 2 4 2" xfId="19044" xr:uid="{1713295B-9E35-4003-9495-8593E535D224}"/>
    <cellStyle name="Comma 2 3 3 3 2 2 4 2 2" xfId="40066" xr:uid="{A04895E8-8EFA-4ED6-B7A6-8338E56F6866}"/>
    <cellStyle name="Comma 2 3 3 3 2 2 4 2 3" xfId="61090" xr:uid="{3CBFDF9F-93BA-4684-823C-6F43FE377887}"/>
    <cellStyle name="Comma 2 3 3 3 2 2 4 3" xfId="29556" xr:uid="{85016D13-F55F-4CD6-9651-2EEB294DD942}"/>
    <cellStyle name="Comma 2 3 3 3 2 2 4 4" xfId="50580" xr:uid="{E302701B-E1C6-4E87-9FE4-BD0F843A6A9E}"/>
    <cellStyle name="Comma 2 3 3 3 2 2 5" xfId="11162" xr:uid="{DE06CC05-386E-478C-A409-6448A18E3AF4}"/>
    <cellStyle name="Comma 2 3 3 3 2 2 5 2" xfId="32184" xr:uid="{8DCA5039-50FA-4C28-BFF7-A78C7FA12F4D}"/>
    <cellStyle name="Comma 2 3 3 3 2 2 5 3" xfId="53208" xr:uid="{ED7C8AE7-983C-4197-BDE3-253AE2291DE6}"/>
    <cellStyle name="Comma 2 3 3 3 2 2 6" xfId="21673" xr:uid="{60732E75-A5F9-42EE-9E66-7DAA3B687375}"/>
    <cellStyle name="Comma 2 3 3 3 2 2 7" xfId="42698" xr:uid="{56E9C607-CC63-4FC9-930C-948EABB68A76}"/>
    <cellStyle name="Comma 2 3 3 3 2 3" xfId="3254" xr:uid="{7E394A81-1524-44EA-A7AE-2CF7E80BAA04}"/>
    <cellStyle name="Comma 2 3 3 3 2 3 2" xfId="13788" xr:uid="{51C85912-A8AA-4096-80E6-1E32C01759FB}"/>
    <cellStyle name="Comma 2 3 3 3 2 3 2 2" xfId="34810" xr:uid="{23479663-C008-4979-9E29-E0A9A625AE9B}"/>
    <cellStyle name="Comma 2 3 3 3 2 3 2 3" xfId="55834" xr:uid="{0B9FD853-37AC-48E4-B382-A312557C09C9}"/>
    <cellStyle name="Comma 2 3 3 3 2 3 3" xfId="24300" xr:uid="{09B81EE6-47B9-4D69-AABB-FC80DD105C42}"/>
    <cellStyle name="Comma 2 3 3 3 2 3 4" xfId="45324" xr:uid="{FFA02850-67BF-48E4-81DA-CE586681C401}"/>
    <cellStyle name="Comma 2 3 3 3 2 4" xfId="5882" xr:uid="{071336BE-087E-4503-BEF7-51A5E519CF17}"/>
    <cellStyle name="Comma 2 3 3 3 2 4 2" xfId="16416" xr:uid="{63E2C129-B690-48DD-9D68-64D7719A83CE}"/>
    <cellStyle name="Comma 2 3 3 3 2 4 2 2" xfId="37438" xr:uid="{D5E95629-359A-4D52-8D49-D17BFCB49C43}"/>
    <cellStyle name="Comma 2 3 3 3 2 4 2 3" xfId="58462" xr:uid="{B5099CAF-6325-4A13-87F0-D216AD8A3E49}"/>
    <cellStyle name="Comma 2 3 3 3 2 4 3" xfId="26928" xr:uid="{8F397049-95DF-4495-92B9-9637822368FA}"/>
    <cellStyle name="Comma 2 3 3 3 2 4 4" xfId="47952" xr:uid="{EC933544-DDEF-4281-AE1F-E805CE66EA0B}"/>
    <cellStyle name="Comma 2 3 3 3 2 5" xfId="8509" xr:uid="{72B69186-8A49-4990-A49D-927AE60FDA74}"/>
    <cellStyle name="Comma 2 3 3 3 2 5 2" xfId="19043" xr:uid="{FD28CC59-C810-4494-821B-6C3C64B744A2}"/>
    <cellStyle name="Comma 2 3 3 3 2 5 2 2" xfId="40065" xr:uid="{95E98DBA-B3ED-4A00-95FA-037089747762}"/>
    <cellStyle name="Comma 2 3 3 3 2 5 2 3" xfId="61089" xr:uid="{6AB35089-0278-4F5F-96C5-666AA6B4A4E2}"/>
    <cellStyle name="Comma 2 3 3 3 2 5 3" xfId="29555" xr:uid="{271D1D5A-0E21-41D5-B632-9EC618E8DDB3}"/>
    <cellStyle name="Comma 2 3 3 3 2 5 4" xfId="50579" xr:uid="{794B5818-40F1-4F73-B865-2C09B5B052E5}"/>
    <cellStyle name="Comma 2 3 3 3 2 6" xfId="11161" xr:uid="{E812F21E-A9BF-4356-9B19-F526E90D0F0E}"/>
    <cellStyle name="Comma 2 3 3 3 2 6 2" xfId="32183" xr:uid="{8B099186-A16B-4BE4-BB2C-B062ED91E3DC}"/>
    <cellStyle name="Comma 2 3 3 3 2 6 3" xfId="53207" xr:uid="{087D086D-2978-4DEF-8D4F-CDDD6480FC10}"/>
    <cellStyle name="Comma 2 3 3 3 2 7" xfId="21672" xr:uid="{D7523310-2109-42F3-8470-BF7C8093FAE2}"/>
    <cellStyle name="Comma 2 3 3 3 2 8" xfId="42697" xr:uid="{2806D5EB-0971-4C8A-8C89-00E0696ADAAA}"/>
    <cellStyle name="Comma 2 3 3 3 3" xfId="578" xr:uid="{B885FE55-7D4A-428A-AD49-1BE6CF51FA31}"/>
    <cellStyle name="Comma 2 3 3 3 3 2" xfId="3256" xr:uid="{ABDF2D93-5B42-4CD0-8120-EA6B1DAFFC3B}"/>
    <cellStyle name="Comma 2 3 3 3 3 2 2" xfId="13790" xr:uid="{A687D8F2-4579-4811-85DD-1416062A648A}"/>
    <cellStyle name="Comma 2 3 3 3 3 2 2 2" xfId="34812" xr:uid="{0E5F56CF-228B-4CC2-9154-24E378CA5D62}"/>
    <cellStyle name="Comma 2 3 3 3 3 2 2 3" xfId="55836" xr:uid="{95C3916B-3990-4EBE-AD9C-6DAAD37F5312}"/>
    <cellStyle name="Comma 2 3 3 3 3 2 3" xfId="24302" xr:uid="{BB35BF43-03C6-46BC-B062-3CCF9CB98A67}"/>
    <cellStyle name="Comma 2 3 3 3 3 2 4" xfId="45326" xr:uid="{B419F462-9F02-49E5-978E-B730C7F24AF8}"/>
    <cellStyle name="Comma 2 3 3 3 3 3" xfId="5884" xr:uid="{D61EA7AC-213D-4287-85BC-0BA82C20A248}"/>
    <cellStyle name="Comma 2 3 3 3 3 3 2" xfId="16418" xr:uid="{FEB4A771-2242-4729-BEA7-C4888AD9CFC1}"/>
    <cellStyle name="Comma 2 3 3 3 3 3 2 2" xfId="37440" xr:uid="{F0C1F6B2-2C23-4D1B-B8F6-3F88834AC284}"/>
    <cellStyle name="Comma 2 3 3 3 3 3 2 3" xfId="58464" xr:uid="{D6B780D5-CD10-4160-880E-F8F79E07DB70}"/>
    <cellStyle name="Comma 2 3 3 3 3 3 3" xfId="26930" xr:uid="{060BCD5E-A687-4EDC-BD15-C401AF37440E}"/>
    <cellStyle name="Comma 2 3 3 3 3 3 4" xfId="47954" xr:uid="{8D04223C-D507-4D04-A572-12BAEC926103}"/>
    <cellStyle name="Comma 2 3 3 3 3 4" xfId="8511" xr:uid="{AEC1D39F-5C10-428F-BFA6-68A19FBF73CC}"/>
    <cellStyle name="Comma 2 3 3 3 3 4 2" xfId="19045" xr:uid="{5791A42B-4F86-4754-A1D8-14FCB5BAE79E}"/>
    <cellStyle name="Comma 2 3 3 3 3 4 2 2" xfId="40067" xr:uid="{2F279316-4D1F-4E64-B0C0-5D8A217BB86C}"/>
    <cellStyle name="Comma 2 3 3 3 3 4 2 3" xfId="61091" xr:uid="{1A04D30A-2F25-4BE1-B330-8BE15ABDAFD1}"/>
    <cellStyle name="Comma 2 3 3 3 3 4 3" xfId="29557" xr:uid="{20CE0C03-867B-494F-8CC0-81F0F62BAF0C}"/>
    <cellStyle name="Comma 2 3 3 3 3 4 4" xfId="50581" xr:uid="{A7810A7D-A749-4A4E-AB6B-920F2CB9813D}"/>
    <cellStyle name="Comma 2 3 3 3 3 5" xfId="11163" xr:uid="{D0A3B0E2-E9BC-4B03-BE28-3E4AB72277A7}"/>
    <cellStyle name="Comma 2 3 3 3 3 5 2" xfId="32185" xr:uid="{E5B7FCB9-48F4-4D64-BD10-EBB62915A929}"/>
    <cellStyle name="Comma 2 3 3 3 3 5 3" xfId="53209" xr:uid="{CB175E8E-B49E-42EE-A62F-B95F9FCC22B5}"/>
    <cellStyle name="Comma 2 3 3 3 3 6" xfId="21674" xr:uid="{D21A5D04-E6DD-4B36-8AD1-90F70B5C6EE8}"/>
    <cellStyle name="Comma 2 3 3 3 3 7" xfId="42699" xr:uid="{9D76EA72-9ADD-4512-99DF-BEE286877AAE}"/>
    <cellStyle name="Comma 2 3 3 3 4" xfId="579" xr:uid="{68F11189-82F1-4689-8836-E7F720697C83}"/>
    <cellStyle name="Comma 2 3 3 3 4 2" xfId="3257" xr:uid="{31898AD4-B895-4B49-8740-DB601D6468F7}"/>
    <cellStyle name="Comma 2 3 3 3 4 2 2" xfId="13791" xr:uid="{8F404277-4DB4-4E13-A3F2-8349E543E7B6}"/>
    <cellStyle name="Comma 2 3 3 3 4 2 2 2" xfId="34813" xr:uid="{04433358-A215-4BBE-B5A3-B9779D8C1F7E}"/>
    <cellStyle name="Comma 2 3 3 3 4 2 2 3" xfId="55837" xr:uid="{8776ADDD-0862-4326-B936-F7209CD6B6C4}"/>
    <cellStyle name="Comma 2 3 3 3 4 2 3" xfId="24303" xr:uid="{A5B53242-63B2-45B7-BDA0-CC9970C00DBE}"/>
    <cellStyle name="Comma 2 3 3 3 4 2 4" xfId="45327" xr:uid="{2358D7BE-DAC0-46C7-839F-9BE41AB7B8CB}"/>
    <cellStyle name="Comma 2 3 3 3 4 3" xfId="5885" xr:uid="{544077D0-DE82-4390-B921-4FB036AABB6F}"/>
    <cellStyle name="Comma 2 3 3 3 4 3 2" xfId="16419" xr:uid="{2F5F604B-8BF5-4BE1-9E96-79F8590F6867}"/>
    <cellStyle name="Comma 2 3 3 3 4 3 2 2" xfId="37441" xr:uid="{BA50D9DC-5C1C-4390-B38D-EF40D18099F6}"/>
    <cellStyle name="Comma 2 3 3 3 4 3 2 3" xfId="58465" xr:uid="{998F4F75-6B2D-4317-AB90-86C2B0544A4F}"/>
    <cellStyle name="Comma 2 3 3 3 4 3 3" xfId="26931" xr:uid="{5F7B8A7E-C4B7-4361-BF7A-A4FCF7CD47AF}"/>
    <cellStyle name="Comma 2 3 3 3 4 3 4" xfId="47955" xr:uid="{14B94C2B-16E4-41AD-9D5C-0871C8E7CA77}"/>
    <cellStyle name="Comma 2 3 3 3 4 4" xfId="8512" xr:uid="{37F210C2-8391-459D-BACC-543267F68C6B}"/>
    <cellStyle name="Comma 2 3 3 3 4 4 2" xfId="19046" xr:uid="{643E6901-C3D6-48C9-A225-50E059515AE9}"/>
    <cellStyle name="Comma 2 3 3 3 4 4 2 2" xfId="40068" xr:uid="{65A3F88E-F56A-45E2-86F9-BFFF957F8FA8}"/>
    <cellStyle name="Comma 2 3 3 3 4 4 2 3" xfId="61092" xr:uid="{B1F259B2-BFD5-4E4D-98F0-BD84954CD80A}"/>
    <cellStyle name="Comma 2 3 3 3 4 4 3" xfId="29558" xr:uid="{BBC3E3A8-4A91-43AB-A9CD-798175C66FCF}"/>
    <cellStyle name="Comma 2 3 3 3 4 4 4" xfId="50582" xr:uid="{06661C46-3C43-4AB8-9157-D4E0A432CD4D}"/>
    <cellStyle name="Comma 2 3 3 3 4 5" xfId="11164" xr:uid="{BFF556B2-9548-4213-A267-B95231492D39}"/>
    <cellStyle name="Comma 2 3 3 3 4 5 2" xfId="32186" xr:uid="{068636D5-3306-4475-978B-1716474AF358}"/>
    <cellStyle name="Comma 2 3 3 3 4 5 3" xfId="53210" xr:uid="{9F6D68E9-3248-4380-9213-FA1D604B559B}"/>
    <cellStyle name="Comma 2 3 3 3 4 6" xfId="21675" xr:uid="{0077E546-699E-433A-BE29-2BBBD2418830}"/>
    <cellStyle name="Comma 2 3 3 3 4 7" xfId="42700" xr:uid="{8D7AF6A0-35A5-477B-B31C-DEDBB68C2574}"/>
    <cellStyle name="Comma 2 3 3 3 5" xfId="2755" xr:uid="{1E9A1CDA-729F-4EB0-8B91-C8E71CAC39EA}"/>
    <cellStyle name="Comma 2 3 3 3 5 2" xfId="5387" xr:uid="{2460CF8D-B908-457D-A538-B40D504C2968}"/>
    <cellStyle name="Comma 2 3 3 3 5 2 2" xfId="15921" xr:uid="{87F74DC8-32FD-4FC8-A939-E22B9A7717FF}"/>
    <cellStyle name="Comma 2 3 3 3 5 2 2 2" xfId="36943" xr:uid="{08E2E493-0254-4566-97D0-10148C939262}"/>
    <cellStyle name="Comma 2 3 3 3 5 2 2 3" xfId="57967" xr:uid="{708351EB-6C5F-4881-BAD3-8883B42E2E28}"/>
    <cellStyle name="Comma 2 3 3 3 5 2 3" xfId="26433" xr:uid="{47752ACE-7549-4EF8-BF44-7D6CAD837155}"/>
    <cellStyle name="Comma 2 3 3 3 5 2 4" xfId="47457" xr:uid="{29251A69-4068-4B2D-90C8-60299DED40FC}"/>
    <cellStyle name="Comma 2 3 3 3 5 3" xfId="8015" xr:uid="{FE528115-F3B2-4858-9C8F-D1E082DB5A30}"/>
    <cellStyle name="Comma 2 3 3 3 5 3 2" xfId="18549" xr:uid="{C678466E-94B3-4E2B-8F75-70960FB3748D}"/>
    <cellStyle name="Comma 2 3 3 3 5 3 2 2" xfId="39571" xr:uid="{3769596E-594E-4EEE-ABA4-DA8ED38D7459}"/>
    <cellStyle name="Comma 2 3 3 3 5 3 2 3" xfId="60595" xr:uid="{F9496E93-A76F-4068-BEA8-A5CAC6013AB6}"/>
    <cellStyle name="Comma 2 3 3 3 5 3 3" xfId="29061" xr:uid="{69187AD1-154B-430B-9A1C-8686B2227588}"/>
    <cellStyle name="Comma 2 3 3 3 5 3 4" xfId="50085" xr:uid="{37BCA41B-4B28-4503-ACAD-F37B91AC1A5F}"/>
    <cellStyle name="Comma 2 3 3 3 5 4" xfId="10642" xr:uid="{C787BD97-4DF3-4EEB-8F49-496CBD99A6B6}"/>
    <cellStyle name="Comma 2 3 3 3 5 4 2" xfId="21176" xr:uid="{AE584D03-4A96-470B-9F26-22BBF070D6AF}"/>
    <cellStyle name="Comma 2 3 3 3 5 4 2 2" xfId="42198" xr:uid="{0C043884-1E2D-44F2-BED4-8D2F87005CB9}"/>
    <cellStyle name="Comma 2 3 3 3 5 4 2 3" xfId="63222" xr:uid="{A4E6DD84-3715-4FF3-811A-EB3345A6F9C2}"/>
    <cellStyle name="Comma 2 3 3 3 5 4 3" xfId="31688" xr:uid="{F2DA09FE-1258-42DF-B36D-2F8CD311AB44}"/>
    <cellStyle name="Comma 2 3 3 3 5 4 4" xfId="52712" xr:uid="{453CEDD6-EE0E-49E7-917A-A1B59E0A8827}"/>
    <cellStyle name="Comma 2 3 3 3 5 5" xfId="13294" xr:uid="{FEAF50CF-B40E-448F-A420-71FA20AA5D14}"/>
    <cellStyle name="Comma 2 3 3 3 5 5 2" xfId="34316" xr:uid="{19F02744-C5AA-44B9-90C6-2399FE888AAD}"/>
    <cellStyle name="Comma 2 3 3 3 5 5 3" xfId="55340" xr:uid="{82B42417-A82B-4377-BE81-CE45323D2707}"/>
    <cellStyle name="Comma 2 3 3 3 5 6" xfId="23805" xr:uid="{D6E76C17-74A1-4AE5-A8CE-7E7660E03E9E}"/>
    <cellStyle name="Comma 2 3 3 3 5 7" xfId="44830" xr:uid="{E5DBC5A0-4860-4AEC-9CE9-61FF7B85F6BF}"/>
    <cellStyle name="Comma 2 3 3 3 6" xfId="575" xr:uid="{2740519E-3B55-4C8C-87A5-E1EA5DF0E59A}"/>
    <cellStyle name="Comma 2 3 3 3 6 2" xfId="3253" xr:uid="{86C942E7-FBB3-4D35-A919-C4C6513AD9F0}"/>
    <cellStyle name="Comma 2 3 3 3 6 2 2" xfId="13787" xr:uid="{FBB6B88C-9F67-4290-BCE7-19F4FC21B543}"/>
    <cellStyle name="Comma 2 3 3 3 6 2 2 2" xfId="34809" xr:uid="{F2E841A2-511B-4F47-AF2B-0FEEEC03E142}"/>
    <cellStyle name="Comma 2 3 3 3 6 2 2 3" xfId="55833" xr:uid="{AC952F8C-4A36-4F93-B0F3-FC48BB769011}"/>
    <cellStyle name="Comma 2 3 3 3 6 2 3" xfId="24299" xr:uid="{3BB1D954-4C61-4940-8D1F-2C4DFCF5AEE8}"/>
    <cellStyle name="Comma 2 3 3 3 6 2 4" xfId="45323" xr:uid="{2B17106B-CF5F-447A-854E-44E93820D59C}"/>
    <cellStyle name="Comma 2 3 3 3 6 3" xfId="5881" xr:uid="{1E297220-3FA1-46B3-8608-F322CE7DA277}"/>
    <cellStyle name="Comma 2 3 3 3 6 3 2" xfId="16415" xr:uid="{7165A0AA-A87C-44C0-B3CF-517BC0BEA942}"/>
    <cellStyle name="Comma 2 3 3 3 6 3 2 2" xfId="37437" xr:uid="{D376F5A4-A386-4E3D-A79A-9C6813F68A3B}"/>
    <cellStyle name="Comma 2 3 3 3 6 3 2 3" xfId="58461" xr:uid="{DF7248C2-FA61-461C-8CD7-6BB5F69CBD04}"/>
    <cellStyle name="Comma 2 3 3 3 6 3 3" xfId="26927" xr:uid="{A75A0163-FCDD-4ED7-B210-9DB752915232}"/>
    <cellStyle name="Comma 2 3 3 3 6 3 4" xfId="47951" xr:uid="{9D1C3278-3BBE-4FF3-B3BB-0BB84CF016DE}"/>
    <cellStyle name="Comma 2 3 3 3 6 4" xfId="8508" xr:uid="{6364B564-FC4D-4F02-91E0-13D29BC682E4}"/>
    <cellStyle name="Comma 2 3 3 3 6 4 2" xfId="19042" xr:uid="{650F1B99-5351-4989-BFF2-665B641644A1}"/>
    <cellStyle name="Comma 2 3 3 3 6 4 2 2" xfId="40064" xr:uid="{39EAC6F6-3AAE-4872-A0D4-44143F072905}"/>
    <cellStyle name="Comma 2 3 3 3 6 4 2 3" xfId="61088" xr:uid="{0DAD060E-4B5A-41E7-8FDF-685CE9B9A26F}"/>
    <cellStyle name="Comma 2 3 3 3 6 4 3" xfId="29554" xr:uid="{9D48B3B7-51E3-4214-9764-3D0D55E535AA}"/>
    <cellStyle name="Comma 2 3 3 3 6 4 4" xfId="50578" xr:uid="{B6F212D5-6B82-459C-B32B-8A259F0F6C67}"/>
    <cellStyle name="Comma 2 3 3 3 6 5" xfId="11160" xr:uid="{A50FB3DF-10F0-41A9-99DD-C9676ED6EC3F}"/>
    <cellStyle name="Comma 2 3 3 3 6 5 2" xfId="32182" xr:uid="{90415CB7-7ABA-47C4-B14A-63B3EC00A12C}"/>
    <cellStyle name="Comma 2 3 3 3 6 5 3" xfId="53206" xr:uid="{E5CC8AB8-F3A2-4A3C-93A4-BC9F0F5FFEDE}"/>
    <cellStyle name="Comma 2 3 3 3 6 6" xfId="21671" xr:uid="{731954F2-85B5-4B53-9AC0-CFFD291ABC8D}"/>
    <cellStyle name="Comma 2 3 3 3 6 7" xfId="42696" xr:uid="{B61804BA-D0CC-4F5C-8F10-C85CF37F25DB}"/>
    <cellStyle name="Comma 2 3 3 3 7" xfId="2868" xr:uid="{3539828A-29DB-4947-AE83-81F70C908D4E}"/>
    <cellStyle name="Comma 2 3 3 3 7 2" xfId="13402" xr:uid="{F89AFEE7-75DF-48BE-A04B-A93D2D3A8273}"/>
    <cellStyle name="Comma 2 3 3 3 7 2 2" xfId="34424" xr:uid="{F60927CB-73C9-4FE7-9B07-FFEB2C7A7A14}"/>
    <cellStyle name="Comma 2 3 3 3 7 2 3" xfId="55448" xr:uid="{6033E8FC-A0B8-4E3B-8ED3-0BCA520C5A9D}"/>
    <cellStyle name="Comma 2 3 3 3 7 3" xfId="23914" xr:uid="{378DA2AD-E3D7-4932-925A-5B6A040021E8}"/>
    <cellStyle name="Comma 2 3 3 3 7 4" xfId="44938" xr:uid="{3866EFD2-048F-4081-AE9B-E75D9A517B62}"/>
    <cellStyle name="Comma 2 3 3 3 8" xfId="5496" xr:uid="{1886DCEB-FD71-4436-9126-DAB79BBA9750}"/>
    <cellStyle name="Comma 2 3 3 3 8 2" xfId="16030" xr:uid="{7B2C3EDA-B797-47D4-BB2B-CEA7C29A8AC4}"/>
    <cellStyle name="Comma 2 3 3 3 8 2 2" xfId="37052" xr:uid="{4E952AE7-864A-4351-A80E-E42ADEA7B2BB}"/>
    <cellStyle name="Comma 2 3 3 3 8 2 3" xfId="58076" xr:uid="{05382BDD-0682-48BA-B0AF-4D6E67EAE026}"/>
    <cellStyle name="Comma 2 3 3 3 8 3" xfId="26542" xr:uid="{929EC0DC-A5F8-4111-9625-64E023D27A42}"/>
    <cellStyle name="Comma 2 3 3 3 8 4" xfId="47566" xr:uid="{CF1DA2B6-F2FA-47A4-B825-B64D438F4C23}"/>
    <cellStyle name="Comma 2 3 3 3 9" xfId="8123" xr:uid="{B4BFED96-CD1A-4F01-8EB3-EC20E7398C39}"/>
    <cellStyle name="Comma 2 3 3 3 9 2" xfId="18657" xr:uid="{36E4C791-8D06-4C10-B911-37D0B2FC644F}"/>
    <cellStyle name="Comma 2 3 3 3 9 2 2" xfId="39679" xr:uid="{A0F60735-CF11-4DEA-AD01-9A2C99B8EE2F}"/>
    <cellStyle name="Comma 2 3 3 3 9 2 3" xfId="60703" xr:uid="{B5E0D6BE-AA6F-4690-AAC4-71EE6F44C598}"/>
    <cellStyle name="Comma 2 3 3 3 9 3" xfId="29169" xr:uid="{65F7499D-9075-42F6-BF56-FDBAC793A459}"/>
    <cellStyle name="Comma 2 3 3 3 9 4" xfId="50193" xr:uid="{50694F75-A393-40FB-B7CE-2A4145E39420}"/>
    <cellStyle name="Comma 2 3 3 4" xfId="580" xr:uid="{C3C970D7-FCDF-4623-AD52-1734F7798AED}"/>
    <cellStyle name="Comma 2 3 3 4 10" xfId="42701" xr:uid="{44C07E62-5D2A-4490-9A3C-698B6479D9E8}"/>
    <cellStyle name="Comma 2 3 3 4 2" xfId="581" xr:uid="{33EA7D36-FC70-4223-AF82-9BFEC804CBE8}"/>
    <cellStyle name="Comma 2 3 3 4 2 2" xfId="582" xr:uid="{F30890AD-757A-4167-83BD-8B102081CA07}"/>
    <cellStyle name="Comma 2 3 3 4 2 2 2" xfId="3260" xr:uid="{73522542-6525-4873-80C5-4F0EB10DAF1C}"/>
    <cellStyle name="Comma 2 3 3 4 2 2 2 2" xfId="13794" xr:uid="{29D5E20F-F8E3-4FF2-9F72-96D4FA21ACED}"/>
    <cellStyle name="Comma 2 3 3 4 2 2 2 2 2" xfId="34816" xr:uid="{A96F6645-E029-476E-A984-E5584589E8EC}"/>
    <cellStyle name="Comma 2 3 3 4 2 2 2 2 3" xfId="55840" xr:uid="{DA5E3434-4828-43B1-8BB5-2D69D7100386}"/>
    <cellStyle name="Comma 2 3 3 4 2 2 2 3" xfId="24306" xr:uid="{FB5C990D-290B-4B83-B583-F66AF9B3A749}"/>
    <cellStyle name="Comma 2 3 3 4 2 2 2 4" xfId="45330" xr:uid="{F28C1AA8-4DE5-4811-ADC4-57BD55042C3A}"/>
    <cellStyle name="Comma 2 3 3 4 2 2 3" xfId="5888" xr:uid="{AA5CCA8F-F8B6-4D70-8B61-D9F6AF64CA5E}"/>
    <cellStyle name="Comma 2 3 3 4 2 2 3 2" xfId="16422" xr:uid="{DB9E3938-5037-43A7-9700-307545D58177}"/>
    <cellStyle name="Comma 2 3 3 4 2 2 3 2 2" xfId="37444" xr:uid="{7075E466-6655-4B14-A777-030259192833}"/>
    <cellStyle name="Comma 2 3 3 4 2 2 3 2 3" xfId="58468" xr:uid="{666776C7-1445-4291-8618-B8EECA33B9EA}"/>
    <cellStyle name="Comma 2 3 3 4 2 2 3 3" xfId="26934" xr:uid="{AD38D411-3C72-4594-AC38-B18E7BC9BDAD}"/>
    <cellStyle name="Comma 2 3 3 4 2 2 3 4" xfId="47958" xr:uid="{AFBCC3ED-31F8-455C-BFC2-F587AEDE232D}"/>
    <cellStyle name="Comma 2 3 3 4 2 2 4" xfId="8515" xr:uid="{6DAED266-90B1-49FD-B8E2-95C972BB3DD6}"/>
    <cellStyle name="Comma 2 3 3 4 2 2 4 2" xfId="19049" xr:uid="{7AF1F7C3-20F7-4AC9-A18C-14B8FF2FB727}"/>
    <cellStyle name="Comma 2 3 3 4 2 2 4 2 2" xfId="40071" xr:uid="{E8A509ED-02B8-443F-9E0D-E980293CE359}"/>
    <cellStyle name="Comma 2 3 3 4 2 2 4 2 3" xfId="61095" xr:uid="{2EBEC0DE-4ACD-4762-8BB2-77F322CFDC19}"/>
    <cellStyle name="Comma 2 3 3 4 2 2 4 3" xfId="29561" xr:uid="{905A14B1-8327-4036-9BC3-AC5B0D9B4631}"/>
    <cellStyle name="Comma 2 3 3 4 2 2 4 4" xfId="50585" xr:uid="{739ABEE3-B2EC-4A84-A86D-41C917C625D7}"/>
    <cellStyle name="Comma 2 3 3 4 2 2 5" xfId="11167" xr:uid="{03D20A65-E563-4E4C-9FD8-6F28D4C180C6}"/>
    <cellStyle name="Comma 2 3 3 4 2 2 5 2" xfId="32189" xr:uid="{F3761A90-9010-4CFD-8936-0B7ECFC7F6DF}"/>
    <cellStyle name="Comma 2 3 3 4 2 2 5 3" xfId="53213" xr:uid="{125423CE-782D-41B2-B2E7-955738B24EA0}"/>
    <cellStyle name="Comma 2 3 3 4 2 2 6" xfId="21678" xr:uid="{3A9DBEF3-3903-462F-8E1E-C6822CA9B936}"/>
    <cellStyle name="Comma 2 3 3 4 2 2 7" xfId="42703" xr:uid="{14BFF51B-805D-436B-B58A-1405D99D197F}"/>
    <cellStyle name="Comma 2 3 3 4 2 3" xfId="3259" xr:uid="{D1C05EB8-FDA7-46CC-90DD-EF71DCB4D459}"/>
    <cellStyle name="Comma 2 3 3 4 2 3 2" xfId="13793" xr:uid="{C8D91838-607B-4A38-9B08-CEDE229A8EE3}"/>
    <cellStyle name="Comma 2 3 3 4 2 3 2 2" xfId="34815" xr:uid="{587343AA-1520-44A8-AAED-15E00A021052}"/>
    <cellStyle name="Comma 2 3 3 4 2 3 2 3" xfId="55839" xr:uid="{1B07B9A3-1200-467C-A8F6-6185DCA1B3EE}"/>
    <cellStyle name="Comma 2 3 3 4 2 3 3" xfId="24305" xr:uid="{B2F4FBE7-AB9D-4B58-9C2B-2FDAB5D5586C}"/>
    <cellStyle name="Comma 2 3 3 4 2 3 4" xfId="45329" xr:uid="{388E720F-8683-44EE-87CE-350B18B7DD91}"/>
    <cellStyle name="Comma 2 3 3 4 2 4" xfId="5887" xr:uid="{720A07B9-207A-48BE-80CE-14F734C1B548}"/>
    <cellStyle name="Comma 2 3 3 4 2 4 2" xfId="16421" xr:uid="{634D9D73-63DA-4C86-84ED-226194FD8ED5}"/>
    <cellStyle name="Comma 2 3 3 4 2 4 2 2" xfId="37443" xr:uid="{E433C84B-9DDC-409A-9AEB-E6ACD4BC3D17}"/>
    <cellStyle name="Comma 2 3 3 4 2 4 2 3" xfId="58467" xr:uid="{4AE55B72-2E43-4374-9D9E-5A7E37E00D2A}"/>
    <cellStyle name="Comma 2 3 3 4 2 4 3" xfId="26933" xr:uid="{5E10D72D-097D-4E72-8A8B-FFCAABD9CEC4}"/>
    <cellStyle name="Comma 2 3 3 4 2 4 4" xfId="47957" xr:uid="{4346AABC-8FEF-4AEB-9788-C111C5B1B89D}"/>
    <cellStyle name="Comma 2 3 3 4 2 5" xfId="8514" xr:uid="{7C4F1B07-1F5D-45DF-A316-1AED7F391067}"/>
    <cellStyle name="Comma 2 3 3 4 2 5 2" xfId="19048" xr:uid="{9943DA91-92C5-4F90-BCF9-E7F359A97D8F}"/>
    <cellStyle name="Comma 2 3 3 4 2 5 2 2" xfId="40070" xr:uid="{E5C1CE1F-842F-4ABE-A8EE-390045093F2C}"/>
    <cellStyle name="Comma 2 3 3 4 2 5 2 3" xfId="61094" xr:uid="{EAC4F462-0499-40F6-B123-EB798AEF82BC}"/>
    <cellStyle name="Comma 2 3 3 4 2 5 3" xfId="29560" xr:uid="{703252FC-DB42-4881-B7A8-9CC3719F5763}"/>
    <cellStyle name="Comma 2 3 3 4 2 5 4" xfId="50584" xr:uid="{E6F74E1A-6EBD-41EC-8B50-8AE54C7262FA}"/>
    <cellStyle name="Comma 2 3 3 4 2 6" xfId="11166" xr:uid="{3B99B3A2-9BCC-484A-957A-AC52453DFF66}"/>
    <cellStyle name="Comma 2 3 3 4 2 6 2" xfId="32188" xr:uid="{ADF7AD20-C94A-4637-AAFB-7E24BFCC6FE9}"/>
    <cellStyle name="Comma 2 3 3 4 2 6 3" xfId="53212" xr:uid="{48C9DA97-80E0-4708-A76D-1EEAD4969A34}"/>
    <cellStyle name="Comma 2 3 3 4 2 7" xfId="21677" xr:uid="{A1BF42FB-17AA-4FD7-9800-73D7CA1FA6AE}"/>
    <cellStyle name="Comma 2 3 3 4 2 8" xfId="42702" xr:uid="{CA47EDF2-0C1A-4161-AEB9-9A787838B28A}"/>
    <cellStyle name="Comma 2 3 3 4 3" xfId="583" xr:uid="{9309BBB0-8D9E-44E6-8CCC-F204F8510607}"/>
    <cellStyle name="Comma 2 3 3 4 3 2" xfId="3261" xr:uid="{B2945E53-C2D3-4FA6-A81A-894BFD180A8B}"/>
    <cellStyle name="Comma 2 3 3 4 3 2 2" xfId="13795" xr:uid="{8C9C7677-D7AB-4800-A2C1-8738D7583355}"/>
    <cellStyle name="Comma 2 3 3 4 3 2 2 2" xfId="34817" xr:uid="{F165AF92-9E64-4916-822F-4351EF3FBC92}"/>
    <cellStyle name="Comma 2 3 3 4 3 2 2 3" xfId="55841" xr:uid="{430E55B3-0EDF-44CC-A01B-0D6564175526}"/>
    <cellStyle name="Comma 2 3 3 4 3 2 3" xfId="24307" xr:uid="{2028AC9D-90AC-41B4-9E1E-CEA367A673F2}"/>
    <cellStyle name="Comma 2 3 3 4 3 2 4" xfId="45331" xr:uid="{D92858A5-CEE7-455A-8044-09F1BF345D24}"/>
    <cellStyle name="Comma 2 3 3 4 3 3" xfId="5889" xr:uid="{1E1F7D04-C3BB-4426-A78B-07DE7C1B6442}"/>
    <cellStyle name="Comma 2 3 3 4 3 3 2" xfId="16423" xr:uid="{4DE91563-C960-4A4B-8C7C-04ADA4CC11AD}"/>
    <cellStyle name="Comma 2 3 3 4 3 3 2 2" xfId="37445" xr:uid="{E08B1E8D-7FEE-49FB-AE85-7132D04CDDAB}"/>
    <cellStyle name="Comma 2 3 3 4 3 3 2 3" xfId="58469" xr:uid="{90D4E938-202F-4471-BD0A-2F60D1E6CA5C}"/>
    <cellStyle name="Comma 2 3 3 4 3 3 3" xfId="26935" xr:uid="{6C07A383-640B-41E9-A3B3-737D1389FC10}"/>
    <cellStyle name="Comma 2 3 3 4 3 3 4" xfId="47959" xr:uid="{5E025070-D483-4440-AB81-53AAB76895D9}"/>
    <cellStyle name="Comma 2 3 3 4 3 4" xfId="8516" xr:uid="{F2326FD6-0499-4178-A729-7E23227B5EAD}"/>
    <cellStyle name="Comma 2 3 3 4 3 4 2" xfId="19050" xr:uid="{22D0FFB0-B8CE-4CA5-BFA3-B7C130376186}"/>
    <cellStyle name="Comma 2 3 3 4 3 4 2 2" xfId="40072" xr:uid="{8FA4E17B-A57D-44AD-8615-CF2D2B318490}"/>
    <cellStyle name="Comma 2 3 3 4 3 4 2 3" xfId="61096" xr:uid="{5A7374FD-6092-40BE-B08D-BC405EF3FAE4}"/>
    <cellStyle name="Comma 2 3 3 4 3 4 3" xfId="29562" xr:uid="{884B6C52-47DC-44AF-B99D-17EA0F885695}"/>
    <cellStyle name="Comma 2 3 3 4 3 4 4" xfId="50586" xr:uid="{88A722C3-3A6F-4160-B79A-FC3A94D06C85}"/>
    <cellStyle name="Comma 2 3 3 4 3 5" xfId="11168" xr:uid="{6D62C01F-C36F-4419-8EF9-5AC4BDA5DC6E}"/>
    <cellStyle name="Comma 2 3 3 4 3 5 2" xfId="32190" xr:uid="{8FE77205-E75B-4CD8-A4FD-05295518B266}"/>
    <cellStyle name="Comma 2 3 3 4 3 5 3" xfId="53214" xr:uid="{0325C800-FE54-4E00-9F62-0FE068DDC7C2}"/>
    <cellStyle name="Comma 2 3 3 4 3 6" xfId="21679" xr:uid="{1B154BBE-CB18-4BD5-BED2-E9A357A1475F}"/>
    <cellStyle name="Comma 2 3 3 4 3 7" xfId="42704" xr:uid="{51FDC518-54A5-4D48-B9A5-3F4BE6BEC639}"/>
    <cellStyle name="Comma 2 3 3 4 4" xfId="584" xr:uid="{DBE1CDA5-4A4E-41BD-A0CC-4D2B8B000E00}"/>
    <cellStyle name="Comma 2 3 3 4 4 2" xfId="3262" xr:uid="{633DA098-45A6-4380-B04E-AB6371458F0D}"/>
    <cellStyle name="Comma 2 3 3 4 4 2 2" xfId="13796" xr:uid="{EA1355CA-F912-43F3-A31E-432B2D49F11F}"/>
    <cellStyle name="Comma 2 3 3 4 4 2 2 2" xfId="34818" xr:uid="{6FD38E3A-AB30-4FDE-A806-AC0F00B16B36}"/>
    <cellStyle name="Comma 2 3 3 4 4 2 2 3" xfId="55842" xr:uid="{886B8A4D-236C-490F-A44C-511DFCBF5C05}"/>
    <cellStyle name="Comma 2 3 3 4 4 2 3" xfId="24308" xr:uid="{E7B6B4AB-D158-484A-A984-C223B65EA628}"/>
    <cellStyle name="Comma 2 3 3 4 4 2 4" xfId="45332" xr:uid="{F901F68B-6100-4AE6-A7C4-B8CC95994F53}"/>
    <cellStyle name="Comma 2 3 3 4 4 3" xfId="5890" xr:uid="{F1CDAE36-473A-42B2-8F75-4BA7BA5B3E87}"/>
    <cellStyle name="Comma 2 3 3 4 4 3 2" xfId="16424" xr:uid="{5E9E1554-E7B6-4283-90ED-56197E33B16D}"/>
    <cellStyle name="Comma 2 3 3 4 4 3 2 2" xfId="37446" xr:uid="{F3347F51-C49A-4B7D-9929-2D0729F568BE}"/>
    <cellStyle name="Comma 2 3 3 4 4 3 2 3" xfId="58470" xr:uid="{D542222B-2BCA-4181-B72C-167152257C70}"/>
    <cellStyle name="Comma 2 3 3 4 4 3 3" xfId="26936" xr:uid="{453248B0-2221-4109-828C-7DD485020415}"/>
    <cellStyle name="Comma 2 3 3 4 4 3 4" xfId="47960" xr:uid="{70434F02-0EC9-4467-BC8F-395346E0C513}"/>
    <cellStyle name="Comma 2 3 3 4 4 4" xfId="8517" xr:uid="{E435C6D9-89EF-409A-A27E-20C763831CDF}"/>
    <cellStyle name="Comma 2 3 3 4 4 4 2" xfId="19051" xr:uid="{484B74B2-CA15-4ADC-BFFE-9ADBB383F566}"/>
    <cellStyle name="Comma 2 3 3 4 4 4 2 2" xfId="40073" xr:uid="{CE7ED70D-AE33-4205-AF71-05DA26F2225C}"/>
    <cellStyle name="Comma 2 3 3 4 4 4 2 3" xfId="61097" xr:uid="{2D46BF2A-97C4-4291-BF4A-0A9DDAA6AFA8}"/>
    <cellStyle name="Comma 2 3 3 4 4 4 3" xfId="29563" xr:uid="{3FB6176B-D729-4D20-B38C-7F7B2D50D9D6}"/>
    <cellStyle name="Comma 2 3 3 4 4 4 4" xfId="50587" xr:uid="{FFB84530-9028-4AF5-BCB7-9B8A3A06C575}"/>
    <cellStyle name="Comma 2 3 3 4 4 5" xfId="11169" xr:uid="{56D88365-5343-4C23-A7E1-9DDC8D47FECB}"/>
    <cellStyle name="Comma 2 3 3 4 4 5 2" xfId="32191" xr:uid="{F4E46DDC-9F34-4249-B66F-EDD13A7A88D6}"/>
    <cellStyle name="Comma 2 3 3 4 4 5 3" xfId="53215" xr:uid="{921C4182-07BE-4F91-B85F-AF468929BBC7}"/>
    <cellStyle name="Comma 2 3 3 4 4 6" xfId="21680" xr:uid="{316FBE55-74C1-4029-90C3-B2BE1D62F171}"/>
    <cellStyle name="Comma 2 3 3 4 4 7" xfId="42705" xr:uid="{D2890492-DA58-4C8E-AE7D-2601A75912FC}"/>
    <cellStyle name="Comma 2 3 3 4 5" xfId="3258" xr:uid="{1F253ABF-4577-4BFC-8B61-136E46F40FEA}"/>
    <cellStyle name="Comma 2 3 3 4 5 2" xfId="13792" xr:uid="{DB5921BE-831D-459B-8009-3F1FCAED6671}"/>
    <cellStyle name="Comma 2 3 3 4 5 2 2" xfId="34814" xr:uid="{7B40D881-1896-43E5-AAF2-606A1D34EDD6}"/>
    <cellStyle name="Comma 2 3 3 4 5 2 3" xfId="55838" xr:uid="{3ABC971F-F7D2-4225-B211-CAB065700A29}"/>
    <cellStyle name="Comma 2 3 3 4 5 3" xfId="24304" xr:uid="{B6266605-0947-4299-920F-909E86E85291}"/>
    <cellStyle name="Comma 2 3 3 4 5 4" xfId="45328" xr:uid="{1A56AC94-8F10-4D49-91DA-D9135AAD80E4}"/>
    <cellStyle name="Comma 2 3 3 4 6" xfId="5886" xr:uid="{4C3E127D-11A1-4A39-896A-248753D9C306}"/>
    <cellStyle name="Comma 2 3 3 4 6 2" xfId="16420" xr:uid="{75FB8E0D-BB8B-4E71-A462-A2F39796D52F}"/>
    <cellStyle name="Comma 2 3 3 4 6 2 2" xfId="37442" xr:uid="{0EC24060-606C-41FA-8EEB-C0F45411DAD4}"/>
    <cellStyle name="Comma 2 3 3 4 6 2 3" xfId="58466" xr:uid="{0C609D31-D796-41FB-94AF-EB29EE05261A}"/>
    <cellStyle name="Comma 2 3 3 4 6 3" xfId="26932" xr:uid="{E40B16B7-E30B-4275-9EC4-A75E001EDEA9}"/>
    <cellStyle name="Comma 2 3 3 4 6 4" xfId="47956" xr:uid="{52FC844D-4830-4989-B109-5C20E9C567F5}"/>
    <cellStyle name="Comma 2 3 3 4 7" xfId="8513" xr:uid="{B9B798C0-FC60-421F-A90B-BC47318B4BC0}"/>
    <cellStyle name="Comma 2 3 3 4 7 2" xfId="19047" xr:uid="{D4FB7A04-7230-4D94-AAF8-46BAB15A2A1D}"/>
    <cellStyle name="Comma 2 3 3 4 7 2 2" xfId="40069" xr:uid="{A1BE5CE4-B88D-4C2D-B3AB-CB273593480C}"/>
    <cellStyle name="Comma 2 3 3 4 7 2 3" xfId="61093" xr:uid="{981C53E3-312D-45F3-8E49-681162585677}"/>
    <cellStyle name="Comma 2 3 3 4 7 3" xfId="29559" xr:uid="{D1ABBF09-B109-4C36-A4A9-DEF6B452A3BF}"/>
    <cellStyle name="Comma 2 3 3 4 7 4" xfId="50583" xr:uid="{EE055121-AB41-49C1-B7E2-4E8E7DB40977}"/>
    <cellStyle name="Comma 2 3 3 4 8" xfId="11165" xr:uid="{383DE3C1-F54A-4CD3-8D85-AA62F6DE88FD}"/>
    <cellStyle name="Comma 2 3 3 4 8 2" xfId="32187" xr:uid="{539D1C7C-B4EF-4519-8945-8E27A18159A2}"/>
    <cellStyle name="Comma 2 3 3 4 8 3" xfId="53211" xr:uid="{853660EE-6199-4F22-9A07-655B68FED595}"/>
    <cellStyle name="Comma 2 3 3 4 9" xfId="21676" xr:uid="{08020C75-ADB3-4E17-94E5-2A1DD5C81935}"/>
    <cellStyle name="Comma 2 3 3 5" xfId="585" xr:uid="{ACC6AEF6-65CE-4ADA-AF8E-AA0775D44A9A}"/>
    <cellStyle name="Comma 2 3 3 5 10" xfId="42706" xr:uid="{9FE4E2E9-2018-4BF3-95A6-78C5C042A5A5}"/>
    <cellStyle name="Comma 2 3 3 5 2" xfId="586" xr:uid="{376B6045-CD0E-4E20-A740-25739E31F733}"/>
    <cellStyle name="Comma 2 3 3 5 2 2" xfId="587" xr:uid="{B6222C47-0CB1-4AB9-9321-C6E2C8DFA0E4}"/>
    <cellStyle name="Comma 2 3 3 5 2 2 2" xfId="3265" xr:uid="{42DBE657-2AC9-4FA6-B0B3-71A4DC1101A0}"/>
    <cellStyle name="Comma 2 3 3 5 2 2 2 2" xfId="13799" xr:uid="{DE9521A0-81A3-45FD-A202-8BE949342240}"/>
    <cellStyle name="Comma 2 3 3 5 2 2 2 2 2" xfId="34821" xr:uid="{9F4B3F97-B30B-40BA-AB7B-EAD20DB20E8D}"/>
    <cellStyle name="Comma 2 3 3 5 2 2 2 2 3" xfId="55845" xr:uid="{611B128A-2FDB-4D6C-B98E-A61A54B03D25}"/>
    <cellStyle name="Comma 2 3 3 5 2 2 2 3" xfId="24311" xr:uid="{5ABB3F82-1275-430A-99F9-0EBD31CFBC0E}"/>
    <cellStyle name="Comma 2 3 3 5 2 2 2 4" xfId="45335" xr:uid="{9FA08BF8-AC9B-4B52-9F1E-0955C39A7AFE}"/>
    <cellStyle name="Comma 2 3 3 5 2 2 3" xfId="5893" xr:uid="{5455C4B1-BB41-4F54-8CFF-2D3BE4D78664}"/>
    <cellStyle name="Comma 2 3 3 5 2 2 3 2" xfId="16427" xr:uid="{884A5152-D6D4-4C1E-9BB4-F59400E0885B}"/>
    <cellStyle name="Comma 2 3 3 5 2 2 3 2 2" xfId="37449" xr:uid="{3D455510-062C-4E9D-8119-69820B41569A}"/>
    <cellStyle name="Comma 2 3 3 5 2 2 3 2 3" xfId="58473" xr:uid="{4CA78DEA-6617-4CF1-80D5-C15A2D105382}"/>
    <cellStyle name="Comma 2 3 3 5 2 2 3 3" xfId="26939" xr:uid="{4B11F22E-7847-443C-AD16-D6C3D5EA565C}"/>
    <cellStyle name="Comma 2 3 3 5 2 2 3 4" xfId="47963" xr:uid="{89029E37-BA9C-463C-A3D5-F8B6CCAE550E}"/>
    <cellStyle name="Comma 2 3 3 5 2 2 4" xfId="8520" xr:uid="{CDCBDD51-0E94-4754-B0D9-CACCF3C50222}"/>
    <cellStyle name="Comma 2 3 3 5 2 2 4 2" xfId="19054" xr:uid="{93AB4A85-0AA7-4190-91EC-699842B372E3}"/>
    <cellStyle name="Comma 2 3 3 5 2 2 4 2 2" xfId="40076" xr:uid="{8CC1E80D-283C-4A2C-AB0E-A8DF217E4E35}"/>
    <cellStyle name="Comma 2 3 3 5 2 2 4 2 3" xfId="61100" xr:uid="{93A34C8F-8991-4E53-A2F3-D6722A7ACDE8}"/>
    <cellStyle name="Comma 2 3 3 5 2 2 4 3" xfId="29566" xr:uid="{E993E5F3-C1E9-47E0-87D0-95FADDBD4431}"/>
    <cellStyle name="Comma 2 3 3 5 2 2 4 4" xfId="50590" xr:uid="{E615EAB7-E48E-43D3-99E9-3A0C5ED564D4}"/>
    <cellStyle name="Comma 2 3 3 5 2 2 5" xfId="11172" xr:uid="{E52405D3-DB31-43A8-A7B8-A000B02C12D7}"/>
    <cellStyle name="Comma 2 3 3 5 2 2 5 2" xfId="32194" xr:uid="{3911E57E-A6E8-4A29-ACAC-C9D8D17B3F4D}"/>
    <cellStyle name="Comma 2 3 3 5 2 2 5 3" xfId="53218" xr:uid="{416B48AD-6285-4CA5-9499-C37FE1F68354}"/>
    <cellStyle name="Comma 2 3 3 5 2 2 6" xfId="21683" xr:uid="{2245CE76-ED73-42B3-AFA4-C5ADDC544101}"/>
    <cellStyle name="Comma 2 3 3 5 2 2 7" xfId="42708" xr:uid="{43834361-8CF1-4D49-9CC0-F4D53F8F5F58}"/>
    <cellStyle name="Comma 2 3 3 5 2 3" xfId="3264" xr:uid="{0125C899-14BC-4A6A-93C7-1A6CD38156DB}"/>
    <cellStyle name="Comma 2 3 3 5 2 3 2" xfId="13798" xr:uid="{4A95EB84-273F-4714-BB3D-F35C8DC0EF1F}"/>
    <cellStyle name="Comma 2 3 3 5 2 3 2 2" xfId="34820" xr:uid="{6B9BC88F-0D8B-4470-8A36-E92474BFAC39}"/>
    <cellStyle name="Comma 2 3 3 5 2 3 2 3" xfId="55844" xr:uid="{070DFAEB-6DA6-4582-9754-7C5F6398BFDE}"/>
    <cellStyle name="Comma 2 3 3 5 2 3 3" xfId="24310" xr:uid="{67B3A9C3-1478-4093-8723-A8BAB48B660B}"/>
    <cellStyle name="Comma 2 3 3 5 2 3 4" xfId="45334" xr:uid="{95034762-04E2-4123-A974-ECFA3867820F}"/>
    <cellStyle name="Comma 2 3 3 5 2 4" xfId="5892" xr:uid="{FB72EDE1-37D0-469C-96B0-AF8A6DC478DE}"/>
    <cellStyle name="Comma 2 3 3 5 2 4 2" xfId="16426" xr:uid="{D9981A41-B14E-45F3-9869-8672B85F7763}"/>
    <cellStyle name="Comma 2 3 3 5 2 4 2 2" xfId="37448" xr:uid="{400DE0B0-91D4-4B54-9880-374602185CFD}"/>
    <cellStyle name="Comma 2 3 3 5 2 4 2 3" xfId="58472" xr:uid="{2E0CE242-7DAD-465A-B84A-2CCF6DA089BD}"/>
    <cellStyle name="Comma 2 3 3 5 2 4 3" xfId="26938" xr:uid="{F2E75F75-38B6-43AF-96C5-69FDAC1B3D59}"/>
    <cellStyle name="Comma 2 3 3 5 2 4 4" xfId="47962" xr:uid="{0C99945F-A928-4ABE-9FA1-B3FE8C0A0D3E}"/>
    <cellStyle name="Comma 2 3 3 5 2 5" xfId="8519" xr:uid="{37EC4FD1-9CFC-4DB3-AF72-A9C41FB49A98}"/>
    <cellStyle name="Comma 2 3 3 5 2 5 2" xfId="19053" xr:uid="{41F689C2-52A7-43C8-AD10-71E802D4A3F0}"/>
    <cellStyle name="Comma 2 3 3 5 2 5 2 2" xfId="40075" xr:uid="{9E814406-84C7-4040-BEED-F84F063E26B7}"/>
    <cellStyle name="Comma 2 3 3 5 2 5 2 3" xfId="61099" xr:uid="{48341A7E-A86F-4E11-BE6A-CA765499BF9D}"/>
    <cellStyle name="Comma 2 3 3 5 2 5 3" xfId="29565" xr:uid="{09898A69-0B08-4E6C-BD64-E9F8D8DD5011}"/>
    <cellStyle name="Comma 2 3 3 5 2 5 4" xfId="50589" xr:uid="{7F3E15F8-8DFD-4E30-8EDE-84E5E3F011F4}"/>
    <cellStyle name="Comma 2 3 3 5 2 6" xfId="11171" xr:uid="{B9C72BA0-B4DC-4F0C-A350-528FD8A5BAE6}"/>
    <cellStyle name="Comma 2 3 3 5 2 6 2" xfId="32193" xr:uid="{4947E020-E3C7-4A3A-B277-DAEF7E4539B3}"/>
    <cellStyle name="Comma 2 3 3 5 2 6 3" xfId="53217" xr:uid="{B7DCF516-CAA8-4A49-B177-CD44CB8792BC}"/>
    <cellStyle name="Comma 2 3 3 5 2 7" xfId="21682" xr:uid="{EEE99A19-3EB1-4712-8419-5FB33AE51F61}"/>
    <cellStyle name="Comma 2 3 3 5 2 8" xfId="42707" xr:uid="{86C476E6-0A88-4D51-B43D-592A4F5FE293}"/>
    <cellStyle name="Comma 2 3 3 5 3" xfId="588" xr:uid="{AE92B7C0-A52D-4DEC-993F-E7241F9B4111}"/>
    <cellStyle name="Comma 2 3 3 5 3 2" xfId="3266" xr:uid="{49FD83A9-008C-497A-9588-C43D00EAF1BE}"/>
    <cellStyle name="Comma 2 3 3 5 3 2 2" xfId="13800" xr:uid="{B5D0E73A-6D10-406A-87A2-FF40D95B2C59}"/>
    <cellStyle name="Comma 2 3 3 5 3 2 2 2" xfId="34822" xr:uid="{76853DCB-E41A-446B-ADDF-6647309B288E}"/>
    <cellStyle name="Comma 2 3 3 5 3 2 2 3" xfId="55846" xr:uid="{B70EDE0D-3B1A-4BF5-9348-40E48871C3D7}"/>
    <cellStyle name="Comma 2 3 3 5 3 2 3" xfId="24312" xr:uid="{43B6967B-1891-4768-9D51-733D25572ACA}"/>
    <cellStyle name="Comma 2 3 3 5 3 2 4" xfId="45336" xr:uid="{F1A80306-ECD9-4557-B0BE-40B8FC353E38}"/>
    <cellStyle name="Comma 2 3 3 5 3 3" xfId="5894" xr:uid="{831FCF16-8818-4B33-A418-142279E0563B}"/>
    <cellStyle name="Comma 2 3 3 5 3 3 2" xfId="16428" xr:uid="{3FF0EF82-8CB1-4703-9CC9-4F4424C307F1}"/>
    <cellStyle name="Comma 2 3 3 5 3 3 2 2" xfId="37450" xr:uid="{F121FE76-E5AD-4F8D-82A7-21FC3C06E66E}"/>
    <cellStyle name="Comma 2 3 3 5 3 3 2 3" xfId="58474" xr:uid="{8E46C356-9E51-4D5B-B6E5-2B5690BD9647}"/>
    <cellStyle name="Comma 2 3 3 5 3 3 3" xfId="26940" xr:uid="{A23EE0A3-72B6-49EC-9E85-D07F5FEBAD3B}"/>
    <cellStyle name="Comma 2 3 3 5 3 3 4" xfId="47964" xr:uid="{B3D18EDE-758A-468E-9438-31E8687C582D}"/>
    <cellStyle name="Comma 2 3 3 5 3 4" xfId="8521" xr:uid="{7073C06B-4953-4792-AA1D-5BAD48C65BC2}"/>
    <cellStyle name="Comma 2 3 3 5 3 4 2" xfId="19055" xr:uid="{8A5FF443-DE14-4BD0-82F6-4A2152E15896}"/>
    <cellStyle name="Comma 2 3 3 5 3 4 2 2" xfId="40077" xr:uid="{A0FA0033-20A0-4A43-9578-B36EFB6E59F0}"/>
    <cellStyle name="Comma 2 3 3 5 3 4 2 3" xfId="61101" xr:uid="{7B9E2AAD-B59A-450E-8C07-B8D053510092}"/>
    <cellStyle name="Comma 2 3 3 5 3 4 3" xfId="29567" xr:uid="{6F6FC6D6-4723-4467-9187-F99AA80BBE7A}"/>
    <cellStyle name="Comma 2 3 3 5 3 4 4" xfId="50591" xr:uid="{0EA9F4A4-FE95-4848-A0F1-8E435B32111D}"/>
    <cellStyle name="Comma 2 3 3 5 3 5" xfId="11173" xr:uid="{418FB29C-2034-4E2B-8F3E-D8B554815E75}"/>
    <cellStyle name="Comma 2 3 3 5 3 5 2" xfId="32195" xr:uid="{FD0D39D4-7953-44DC-97B4-B866B8CE45E3}"/>
    <cellStyle name="Comma 2 3 3 5 3 5 3" xfId="53219" xr:uid="{88FA4DFC-0630-47D1-88EC-5A8490A54D96}"/>
    <cellStyle name="Comma 2 3 3 5 3 6" xfId="21684" xr:uid="{42BE5014-E56D-42A0-91BC-B2EAC51C06FF}"/>
    <cellStyle name="Comma 2 3 3 5 3 7" xfId="42709" xr:uid="{A8BFD311-4BAA-4DC9-A149-BECC2940F406}"/>
    <cellStyle name="Comma 2 3 3 5 4" xfId="589" xr:uid="{EB9A6217-1598-4F5C-8F99-578BDA61DBC1}"/>
    <cellStyle name="Comma 2 3 3 5 4 2" xfId="3267" xr:uid="{D7165592-2585-4945-AE8C-D0A3E6511CEC}"/>
    <cellStyle name="Comma 2 3 3 5 4 2 2" xfId="13801" xr:uid="{B45C02EF-2388-42D5-9397-1535258AA2A1}"/>
    <cellStyle name="Comma 2 3 3 5 4 2 2 2" xfId="34823" xr:uid="{2922BD53-2190-4729-B9DC-B3A57D6FB464}"/>
    <cellStyle name="Comma 2 3 3 5 4 2 2 3" xfId="55847" xr:uid="{5E654ECF-C3EE-40B6-9594-4D93D4A94656}"/>
    <cellStyle name="Comma 2 3 3 5 4 2 3" xfId="24313" xr:uid="{45B3AAD4-E438-455C-BE28-8DC314D3FDF4}"/>
    <cellStyle name="Comma 2 3 3 5 4 2 4" xfId="45337" xr:uid="{4275FAEC-597A-4320-8289-374CC543AC1A}"/>
    <cellStyle name="Comma 2 3 3 5 4 3" xfId="5895" xr:uid="{14A4C7C9-B072-42DF-8F62-5BF93FA94D5E}"/>
    <cellStyle name="Comma 2 3 3 5 4 3 2" xfId="16429" xr:uid="{C24FD552-63E9-4924-AD99-5A33CB38C282}"/>
    <cellStyle name="Comma 2 3 3 5 4 3 2 2" xfId="37451" xr:uid="{E2022653-F6A2-4D05-B455-50F6397AA2F8}"/>
    <cellStyle name="Comma 2 3 3 5 4 3 2 3" xfId="58475" xr:uid="{902C2940-9D63-4D22-9137-1385B0BEB3FD}"/>
    <cellStyle name="Comma 2 3 3 5 4 3 3" xfId="26941" xr:uid="{B0782984-BC1F-4C11-9F99-EDAA31E41399}"/>
    <cellStyle name="Comma 2 3 3 5 4 3 4" xfId="47965" xr:uid="{1D12D996-2D45-42C7-8C05-012AE42D8479}"/>
    <cellStyle name="Comma 2 3 3 5 4 4" xfId="8522" xr:uid="{1A3626FC-D6B6-46F6-BC8D-6C2F053E408B}"/>
    <cellStyle name="Comma 2 3 3 5 4 4 2" xfId="19056" xr:uid="{9F112A58-E249-4CE3-B0C9-51F402621653}"/>
    <cellStyle name="Comma 2 3 3 5 4 4 2 2" xfId="40078" xr:uid="{E7F1100F-554C-4A6E-BB80-F72D5A71B453}"/>
    <cellStyle name="Comma 2 3 3 5 4 4 2 3" xfId="61102" xr:uid="{F045D536-EF09-4742-B7AB-9B668B8574F3}"/>
    <cellStyle name="Comma 2 3 3 5 4 4 3" xfId="29568" xr:uid="{DC83B5DB-D997-4B39-A3AE-E950952A85F9}"/>
    <cellStyle name="Comma 2 3 3 5 4 4 4" xfId="50592" xr:uid="{57B9209B-9CDB-4A95-B7A9-6A3A43935798}"/>
    <cellStyle name="Comma 2 3 3 5 4 5" xfId="11174" xr:uid="{ADA36C44-D2EF-4D4D-9D87-39AE02EE7B6C}"/>
    <cellStyle name="Comma 2 3 3 5 4 5 2" xfId="32196" xr:uid="{ECE90E8B-EB4D-4AD2-83D0-AE67C1AD8EC6}"/>
    <cellStyle name="Comma 2 3 3 5 4 5 3" xfId="53220" xr:uid="{0713CDF6-429A-4FF8-96A4-7FFDF6CF5BCD}"/>
    <cellStyle name="Comma 2 3 3 5 4 6" xfId="21685" xr:uid="{3AF0A4E0-B426-4477-B5C2-CAB1FC8D40D4}"/>
    <cellStyle name="Comma 2 3 3 5 4 7" xfId="42710" xr:uid="{B996FF13-1601-48E9-AE79-AF20F3993FC9}"/>
    <cellStyle name="Comma 2 3 3 5 5" xfId="3263" xr:uid="{36F8C51E-6018-484F-8E1A-74063339B95E}"/>
    <cellStyle name="Comma 2 3 3 5 5 2" xfId="13797" xr:uid="{BCED015A-2E4C-432F-BAAB-E0603EED578A}"/>
    <cellStyle name="Comma 2 3 3 5 5 2 2" xfId="34819" xr:uid="{7F3C3557-2B5B-4BA1-8990-B9F27867F820}"/>
    <cellStyle name="Comma 2 3 3 5 5 2 3" xfId="55843" xr:uid="{097EC119-A27E-4012-AD07-5571C1BEF814}"/>
    <cellStyle name="Comma 2 3 3 5 5 3" xfId="24309" xr:uid="{4AD8F1F2-8431-4C3C-B61C-EE552551A374}"/>
    <cellStyle name="Comma 2 3 3 5 5 4" xfId="45333" xr:uid="{F25D7CE3-C9BB-4C49-A4D6-4F074A8D5670}"/>
    <cellStyle name="Comma 2 3 3 5 6" xfId="5891" xr:uid="{18118461-C95C-4F18-B452-47018EDB6BB7}"/>
    <cellStyle name="Comma 2 3 3 5 6 2" xfId="16425" xr:uid="{EEFECC4F-6C67-4296-BD0C-AF99F04F1425}"/>
    <cellStyle name="Comma 2 3 3 5 6 2 2" xfId="37447" xr:uid="{5873F7D7-FC7C-46DE-8CD2-5D1507A91B94}"/>
    <cellStyle name="Comma 2 3 3 5 6 2 3" xfId="58471" xr:uid="{1078D4C6-6567-4B07-8842-9879862C74DC}"/>
    <cellStyle name="Comma 2 3 3 5 6 3" xfId="26937" xr:uid="{D2E4F829-3AE7-4333-B340-A798CAB12878}"/>
    <cellStyle name="Comma 2 3 3 5 6 4" xfId="47961" xr:uid="{C03A2D5C-8632-4FAF-8051-3DC6B8243561}"/>
    <cellStyle name="Comma 2 3 3 5 7" xfId="8518" xr:uid="{1589ADB6-7124-4B6A-8455-4A8680F3C31F}"/>
    <cellStyle name="Comma 2 3 3 5 7 2" xfId="19052" xr:uid="{BB35FE82-D1EC-4CBB-8812-8DB7D516C310}"/>
    <cellStyle name="Comma 2 3 3 5 7 2 2" xfId="40074" xr:uid="{5BB3F364-AFAD-443B-9949-3E8FCD6F48F8}"/>
    <cellStyle name="Comma 2 3 3 5 7 2 3" xfId="61098" xr:uid="{82758490-E3DB-44F9-B329-13E4854BBF05}"/>
    <cellStyle name="Comma 2 3 3 5 7 3" xfId="29564" xr:uid="{2BD7B956-72B7-47A6-9277-9EF08F782206}"/>
    <cellStyle name="Comma 2 3 3 5 7 4" xfId="50588" xr:uid="{7C2A3415-3E43-4184-BE8D-DD9F48D4A6D8}"/>
    <cellStyle name="Comma 2 3 3 5 8" xfId="11170" xr:uid="{046DDF1E-D2D9-43F3-A795-53D54C3E0CB2}"/>
    <cellStyle name="Comma 2 3 3 5 8 2" xfId="32192" xr:uid="{96430E0D-0436-4398-9E0C-8B824E55B1CE}"/>
    <cellStyle name="Comma 2 3 3 5 8 3" xfId="53216" xr:uid="{8C054815-6345-4F13-9773-8EE4D3000793}"/>
    <cellStyle name="Comma 2 3 3 5 9" xfId="21681" xr:uid="{C0CE0102-7DB7-4EE8-8DC6-D61A9EE0960D}"/>
    <cellStyle name="Comma 2 3 3 6" xfId="590" xr:uid="{1606A66E-46A8-4435-9F01-F6021C9F6C1B}"/>
    <cellStyle name="Comma 2 3 3 6 10" xfId="42711" xr:uid="{B05E6870-F8F7-4163-97D7-C82CDC7AC3E6}"/>
    <cellStyle name="Comma 2 3 3 6 2" xfId="591" xr:uid="{CC1BEDE5-F162-4470-8BF8-A3B35B5F90EA}"/>
    <cellStyle name="Comma 2 3 3 6 2 2" xfId="592" xr:uid="{46FB3BB0-ED75-4857-9678-767B19D633E9}"/>
    <cellStyle name="Comma 2 3 3 6 2 2 2" xfId="3270" xr:uid="{1C10B79C-4E65-4F0A-B035-E64FDB6DE714}"/>
    <cellStyle name="Comma 2 3 3 6 2 2 2 2" xfId="13804" xr:uid="{7ADCAABA-209A-4E71-86BA-19F4B286E997}"/>
    <cellStyle name="Comma 2 3 3 6 2 2 2 2 2" xfId="34826" xr:uid="{DE4B8E50-C649-4361-9144-D8B6580E661D}"/>
    <cellStyle name="Comma 2 3 3 6 2 2 2 2 3" xfId="55850" xr:uid="{FC5B5954-A0CB-4439-A8CD-B66FB870B0B4}"/>
    <cellStyle name="Comma 2 3 3 6 2 2 2 3" xfId="24316" xr:uid="{9DBBED6E-821D-4D4E-98C7-3E4EEC0CF749}"/>
    <cellStyle name="Comma 2 3 3 6 2 2 2 4" xfId="45340" xr:uid="{B7AA90BA-928D-46C9-AAEF-E7BDB32E1923}"/>
    <cellStyle name="Comma 2 3 3 6 2 2 3" xfId="5898" xr:uid="{33AA7BF2-00CC-4AE8-8A6E-AA2C0CEF103A}"/>
    <cellStyle name="Comma 2 3 3 6 2 2 3 2" xfId="16432" xr:uid="{46003EDE-2D56-4CA7-9ED9-5EE33501DE5D}"/>
    <cellStyle name="Comma 2 3 3 6 2 2 3 2 2" xfId="37454" xr:uid="{79C9DFEC-29B7-4234-B103-5B925C970AD8}"/>
    <cellStyle name="Comma 2 3 3 6 2 2 3 2 3" xfId="58478" xr:uid="{C2B1F83E-D565-41D9-A037-0AF3C76CD01F}"/>
    <cellStyle name="Comma 2 3 3 6 2 2 3 3" xfId="26944" xr:uid="{BD310847-2047-4E60-82BC-44947D3143E3}"/>
    <cellStyle name="Comma 2 3 3 6 2 2 3 4" xfId="47968" xr:uid="{A411B1DD-F9A4-4D94-9A66-59B723341977}"/>
    <cellStyle name="Comma 2 3 3 6 2 2 4" xfId="8525" xr:uid="{DD0F87FC-6261-491E-9961-26907D89B9F5}"/>
    <cellStyle name="Comma 2 3 3 6 2 2 4 2" xfId="19059" xr:uid="{3E724868-61F1-476E-974B-AA5C40767607}"/>
    <cellStyle name="Comma 2 3 3 6 2 2 4 2 2" xfId="40081" xr:uid="{6A1AB5C3-CD20-48C0-977F-E9E56E8F98BB}"/>
    <cellStyle name="Comma 2 3 3 6 2 2 4 2 3" xfId="61105" xr:uid="{19297CCF-618A-42DE-84EB-2AD4EC28D0DC}"/>
    <cellStyle name="Comma 2 3 3 6 2 2 4 3" xfId="29571" xr:uid="{68974CD5-7383-41EE-A77E-CFAFB9781443}"/>
    <cellStyle name="Comma 2 3 3 6 2 2 4 4" xfId="50595" xr:uid="{60A82E2F-EF8B-4F24-8333-B0D08F26B734}"/>
    <cellStyle name="Comma 2 3 3 6 2 2 5" xfId="11177" xr:uid="{3F3F704D-3A1A-4E98-A3F3-FA78D73E1408}"/>
    <cellStyle name="Comma 2 3 3 6 2 2 5 2" xfId="32199" xr:uid="{2025E353-F817-4718-B425-1F58FB4851B2}"/>
    <cellStyle name="Comma 2 3 3 6 2 2 5 3" xfId="53223" xr:uid="{1824648F-E9F9-404A-BE6A-2B03A955190E}"/>
    <cellStyle name="Comma 2 3 3 6 2 2 6" xfId="21688" xr:uid="{C75D7172-8A15-4558-B358-000EF54E1FEB}"/>
    <cellStyle name="Comma 2 3 3 6 2 2 7" xfId="42713" xr:uid="{4074FF92-AFFC-404B-81F4-44AE61F84B8F}"/>
    <cellStyle name="Comma 2 3 3 6 2 3" xfId="3269" xr:uid="{FD401109-D8C3-4D90-938A-834FFEA60D8F}"/>
    <cellStyle name="Comma 2 3 3 6 2 3 2" xfId="13803" xr:uid="{B3FD26B1-1BD3-4887-8DCB-4E6DECA8294C}"/>
    <cellStyle name="Comma 2 3 3 6 2 3 2 2" xfId="34825" xr:uid="{1DF0042B-570A-4759-9998-A3A0E12D353D}"/>
    <cellStyle name="Comma 2 3 3 6 2 3 2 3" xfId="55849" xr:uid="{F819C520-B9A7-47B0-91B7-45EFDF7AC18F}"/>
    <cellStyle name="Comma 2 3 3 6 2 3 3" xfId="24315" xr:uid="{1AA4F799-C5C1-4367-B23D-B731B39E7668}"/>
    <cellStyle name="Comma 2 3 3 6 2 3 4" xfId="45339" xr:uid="{397DF8D6-57B4-4F16-B0AC-5B3F2809D835}"/>
    <cellStyle name="Comma 2 3 3 6 2 4" xfId="5897" xr:uid="{E62623F4-E5CF-457D-A3ED-39AFCB400995}"/>
    <cellStyle name="Comma 2 3 3 6 2 4 2" xfId="16431" xr:uid="{2970EAB0-5075-40EA-AD64-971D3FB24D92}"/>
    <cellStyle name="Comma 2 3 3 6 2 4 2 2" xfId="37453" xr:uid="{6ECBF58A-6B74-48D7-AF5D-280E8207DC8E}"/>
    <cellStyle name="Comma 2 3 3 6 2 4 2 3" xfId="58477" xr:uid="{1A5BF937-3185-4F2B-BC7A-E595E64B95C7}"/>
    <cellStyle name="Comma 2 3 3 6 2 4 3" xfId="26943" xr:uid="{287C1846-979C-469E-A5DA-C73FB4DFE944}"/>
    <cellStyle name="Comma 2 3 3 6 2 4 4" xfId="47967" xr:uid="{87EA710C-9B53-4F59-BE5C-557042EB5AB8}"/>
    <cellStyle name="Comma 2 3 3 6 2 5" xfId="8524" xr:uid="{CC6FAB1C-C3F1-4CD9-BF2B-05D727F5F565}"/>
    <cellStyle name="Comma 2 3 3 6 2 5 2" xfId="19058" xr:uid="{96C6075A-2DCF-472C-AF54-F0DECF880325}"/>
    <cellStyle name="Comma 2 3 3 6 2 5 2 2" xfId="40080" xr:uid="{813C8D34-5765-4AF2-8857-2FFB1CF9F2B2}"/>
    <cellStyle name="Comma 2 3 3 6 2 5 2 3" xfId="61104" xr:uid="{C1B2131D-8B3A-49F4-86E6-C5F85AB93459}"/>
    <cellStyle name="Comma 2 3 3 6 2 5 3" xfId="29570" xr:uid="{12C23D80-8E7D-4978-B005-C25D956CA16C}"/>
    <cellStyle name="Comma 2 3 3 6 2 5 4" xfId="50594" xr:uid="{FDB03CF0-D22D-4687-9DEC-ACEAA5139EB2}"/>
    <cellStyle name="Comma 2 3 3 6 2 6" xfId="11176" xr:uid="{46FD99BC-B7B9-45E5-A945-C9DE82D5EAAC}"/>
    <cellStyle name="Comma 2 3 3 6 2 6 2" xfId="32198" xr:uid="{2B21F05C-1AEF-459B-B4E5-299C62944592}"/>
    <cellStyle name="Comma 2 3 3 6 2 6 3" xfId="53222" xr:uid="{264A98C3-669B-4AED-9626-6FAFA9D020A1}"/>
    <cellStyle name="Comma 2 3 3 6 2 7" xfId="21687" xr:uid="{F7901893-A0B3-45E9-A1D7-29C570294BB7}"/>
    <cellStyle name="Comma 2 3 3 6 2 8" xfId="42712" xr:uid="{C914BC82-8E5D-486C-BC4F-425F398C8876}"/>
    <cellStyle name="Comma 2 3 3 6 3" xfId="593" xr:uid="{C1148F9B-F86E-4394-A6C5-7DD144DDFCC3}"/>
    <cellStyle name="Comma 2 3 3 6 3 2" xfId="3271" xr:uid="{725B1C44-46DA-4A1B-8993-6C3B5FE78AC9}"/>
    <cellStyle name="Comma 2 3 3 6 3 2 2" xfId="13805" xr:uid="{840F8AD7-1360-4E1D-A1A9-CB3B248BBC61}"/>
    <cellStyle name="Comma 2 3 3 6 3 2 2 2" xfId="34827" xr:uid="{6EDED31E-F605-4AED-90EC-B2AA64372BCE}"/>
    <cellStyle name="Comma 2 3 3 6 3 2 2 3" xfId="55851" xr:uid="{D2DBEDD8-5816-43D6-A7FE-5A8C17A257E5}"/>
    <cellStyle name="Comma 2 3 3 6 3 2 3" xfId="24317" xr:uid="{F08E285D-D459-428E-BAF7-BFD0EB366850}"/>
    <cellStyle name="Comma 2 3 3 6 3 2 4" xfId="45341" xr:uid="{9C048095-C151-4E67-937F-45C5649AF0E6}"/>
    <cellStyle name="Comma 2 3 3 6 3 3" xfId="5899" xr:uid="{C9B37780-8F27-4FCF-B7B7-AEF00F2C4DB8}"/>
    <cellStyle name="Comma 2 3 3 6 3 3 2" xfId="16433" xr:uid="{CB173787-95EA-4B79-A83A-E552D310E69C}"/>
    <cellStyle name="Comma 2 3 3 6 3 3 2 2" xfId="37455" xr:uid="{B00209D0-50FB-4FE3-ABAB-3E545A2EAFE8}"/>
    <cellStyle name="Comma 2 3 3 6 3 3 2 3" xfId="58479" xr:uid="{61D7CE35-B8FC-42C3-A5C6-BBEB87D1D124}"/>
    <cellStyle name="Comma 2 3 3 6 3 3 3" xfId="26945" xr:uid="{650179B6-C22B-4F3F-B643-26EC685EC9DF}"/>
    <cellStyle name="Comma 2 3 3 6 3 3 4" xfId="47969" xr:uid="{EF91D971-66F9-484E-9D2E-0B00BD59BC47}"/>
    <cellStyle name="Comma 2 3 3 6 3 4" xfId="8526" xr:uid="{8588661B-243E-4D4B-9571-D6D18045F787}"/>
    <cellStyle name="Comma 2 3 3 6 3 4 2" xfId="19060" xr:uid="{1FE3AA51-B07D-440D-914A-34066BBA7104}"/>
    <cellStyle name="Comma 2 3 3 6 3 4 2 2" xfId="40082" xr:uid="{62F7C794-BD0F-4938-B005-05DC328DF8E5}"/>
    <cellStyle name="Comma 2 3 3 6 3 4 2 3" xfId="61106" xr:uid="{C27CB682-3943-45C0-90FC-12B388515C38}"/>
    <cellStyle name="Comma 2 3 3 6 3 4 3" xfId="29572" xr:uid="{81F09105-0C99-4A6C-BCEE-0C9950319F5B}"/>
    <cellStyle name="Comma 2 3 3 6 3 4 4" xfId="50596" xr:uid="{08D7A20A-8AA3-4C9C-B4A8-24463B66C93C}"/>
    <cellStyle name="Comma 2 3 3 6 3 5" xfId="11178" xr:uid="{A5E309B6-C345-4D68-A3FF-A9214C654258}"/>
    <cellStyle name="Comma 2 3 3 6 3 5 2" xfId="32200" xr:uid="{4A4D477C-35AB-4FAF-87D7-A1A8BE229627}"/>
    <cellStyle name="Comma 2 3 3 6 3 5 3" xfId="53224" xr:uid="{5E728718-D2EE-42F7-BD30-9B2B885D6EF4}"/>
    <cellStyle name="Comma 2 3 3 6 3 6" xfId="21689" xr:uid="{7791E276-444B-4F7D-993C-F2955CCDDA79}"/>
    <cellStyle name="Comma 2 3 3 6 3 7" xfId="42714" xr:uid="{FF64C9E1-04BF-4379-8F73-FC071E75ABE8}"/>
    <cellStyle name="Comma 2 3 3 6 4" xfId="594" xr:uid="{4DDCBDF0-CBDA-42F9-BB88-A996211E476A}"/>
    <cellStyle name="Comma 2 3 3 6 4 2" xfId="3272" xr:uid="{39567DE1-763E-4BE0-A232-1C67E06A5D51}"/>
    <cellStyle name="Comma 2 3 3 6 4 2 2" xfId="13806" xr:uid="{E18CEA9B-25F3-46A3-B4F5-2B2B8897BC13}"/>
    <cellStyle name="Comma 2 3 3 6 4 2 2 2" xfId="34828" xr:uid="{A612A3A8-2853-44D7-8BD4-33ACE5608AD1}"/>
    <cellStyle name="Comma 2 3 3 6 4 2 2 3" xfId="55852" xr:uid="{C45287CF-7130-4DF9-B1B1-A3C2174FECB4}"/>
    <cellStyle name="Comma 2 3 3 6 4 2 3" xfId="24318" xr:uid="{D7373764-7FB7-45FD-9899-C93117A5DBD8}"/>
    <cellStyle name="Comma 2 3 3 6 4 2 4" xfId="45342" xr:uid="{880823CD-9211-4F09-B43A-431DFFFD71E2}"/>
    <cellStyle name="Comma 2 3 3 6 4 3" xfId="5900" xr:uid="{56FC5037-7F6E-4BEA-B1F1-97833C5D71CB}"/>
    <cellStyle name="Comma 2 3 3 6 4 3 2" xfId="16434" xr:uid="{FA8B7FDE-09FA-41AD-9CBF-8F0370A21074}"/>
    <cellStyle name="Comma 2 3 3 6 4 3 2 2" xfId="37456" xr:uid="{4BD1D716-782E-4EB1-B480-B7D1C0864D77}"/>
    <cellStyle name="Comma 2 3 3 6 4 3 2 3" xfId="58480" xr:uid="{D2CB1069-CE5C-40FE-A863-309681943322}"/>
    <cellStyle name="Comma 2 3 3 6 4 3 3" xfId="26946" xr:uid="{3053E6BD-8592-4713-8A7C-E3601B19469F}"/>
    <cellStyle name="Comma 2 3 3 6 4 3 4" xfId="47970" xr:uid="{751E4B03-2EBE-487A-AA21-58B4E0E8AF18}"/>
    <cellStyle name="Comma 2 3 3 6 4 4" xfId="8527" xr:uid="{E909C5CA-12A1-4517-8C8D-9AA9E13FDB46}"/>
    <cellStyle name="Comma 2 3 3 6 4 4 2" xfId="19061" xr:uid="{98C7FE62-4CB9-4D08-AA97-0FCDCC2CA5EE}"/>
    <cellStyle name="Comma 2 3 3 6 4 4 2 2" xfId="40083" xr:uid="{44BF74B6-19DA-4318-B401-5741D5596ACD}"/>
    <cellStyle name="Comma 2 3 3 6 4 4 2 3" xfId="61107" xr:uid="{F96CED46-260E-4204-94D7-239BD37B7C3E}"/>
    <cellStyle name="Comma 2 3 3 6 4 4 3" xfId="29573" xr:uid="{CBBE9166-3968-486D-8CE2-EED6092BB0CF}"/>
    <cellStyle name="Comma 2 3 3 6 4 4 4" xfId="50597" xr:uid="{4C5B0569-6734-4791-8443-E5A2293946A7}"/>
    <cellStyle name="Comma 2 3 3 6 4 5" xfId="11179" xr:uid="{74035401-BD0F-4A74-B7F4-18108808AA0F}"/>
    <cellStyle name="Comma 2 3 3 6 4 5 2" xfId="32201" xr:uid="{FA81318F-17B0-4BB2-A2F6-2EC88A72EF05}"/>
    <cellStyle name="Comma 2 3 3 6 4 5 3" xfId="53225" xr:uid="{71FB2F58-14A5-4481-AF30-DEED2A942FA3}"/>
    <cellStyle name="Comma 2 3 3 6 4 6" xfId="21690" xr:uid="{007E4B72-C11B-44C8-95E1-237D81E6503E}"/>
    <cellStyle name="Comma 2 3 3 6 4 7" xfId="42715" xr:uid="{59CC34C0-5A29-4C5F-97F9-FBBD1EBD08E5}"/>
    <cellStyle name="Comma 2 3 3 6 5" xfId="3268" xr:uid="{470C619C-488D-4850-8C65-E658903C1F8B}"/>
    <cellStyle name="Comma 2 3 3 6 5 2" xfId="13802" xr:uid="{858D976F-D578-4B99-9D22-70533F4E9181}"/>
    <cellStyle name="Comma 2 3 3 6 5 2 2" xfId="34824" xr:uid="{57D7EAB1-5DB2-41C1-83D3-6798F75400CB}"/>
    <cellStyle name="Comma 2 3 3 6 5 2 3" xfId="55848" xr:uid="{401A7DDA-17D7-4D5C-8B99-2FE178B47747}"/>
    <cellStyle name="Comma 2 3 3 6 5 3" xfId="24314" xr:uid="{86AFD42A-595F-4CCF-8337-2F722CE24720}"/>
    <cellStyle name="Comma 2 3 3 6 5 4" xfId="45338" xr:uid="{61640F0E-8CF3-4841-86E5-F92B12643833}"/>
    <cellStyle name="Comma 2 3 3 6 6" xfId="5896" xr:uid="{95B39AA4-E13A-40E5-B712-2BA30B2D9CAF}"/>
    <cellStyle name="Comma 2 3 3 6 6 2" xfId="16430" xr:uid="{50C6ABD0-7C4B-4FF4-952D-583DA41F6CCA}"/>
    <cellStyle name="Comma 2 3 3 6 6 2 2" xfId="37452" xr:uid="{D4D63D7B-B64E-44C7-879A-8E778E4D7BFD}"/>
    <cellStyle name="Comma 2 3 3 6 6 2 3" xfId="58476" xr:uid="{F0BAA53B-617E-483C-B060-4434876A76A2}"/>
    <cellStyle name="Comma 2 3 3 6 6 3" xfId="26942" xr:uid="{7DB601E1-A16A-4A4B-934B-BD407C4E442D}"/>
    <cellStyle name="Comma 2 3 3 6 6 4" xfId="47966" xr:uid="{4A746F3F-8F10-4617-9A7B-BE63E3FFC6C6}"/>
    <cellStyle name="Comma 2 3 3 6 7" xfId="8523" xr:uid="{F4247ECA-86BC-4F9D-929A-9E190034DD26}"/>
    <cellStyle name="Comma 2 3 3 6 7 2" xfId="19057" xr:uid="{8258AEB8-5189-4CBC-93E3-3F8DF4A5F358}"/>
    <cellStyle name="Comma 2 3 3 6 7 2 2" xfId="40079" xr:uid="{A1B9FCCD-C869-43D3-9B7A-29B43A2797C1}"/>
    <cellStyle name="Comma 2 3 3 6 7 2 3" xfId="61103" xr:uid="{30806C99-3C15-4FD3-B86F-E00F4359F371}"/>
    <cellStyle name="Comma 2 3 3 6 7 3" xfId="29569" xr:uid="{54834B44-55FE-4B30-967E-F3CD8E304F5E}"/>
    <cellStyle name="Comma 2 3 3 6 7 4" xfId="50593" xr:uid="{20A417E3-2D3B-424A-83BD-E931D1F596E7}"/>
    <cellStyle name="Comma 2 3 3 6 8" xfId="11175" xr:uid="{EA275938-6405-485B-8A2A-EE7851DFB866}"/>
    <cellStyle name="Comma 2 3 3 6 8 2" xfId="32197" xr:uid="{0804D509-E961-410D-A6A1-97F708F309D5}"/>
    <cellStyle name="Comma 2 3 3 6 8 3" xfId="53221" xr:uid="{0D5B6465-342D-4B2B-8B59-3D6C28281479}"/>
    <cellStyle name="Comma 2 3 3 6 9" xfId="21686" xr:uid="{A435DBF2-ADAE-4A70-AE5D-94E13415C890}"/>
    <cellStyle name="Comma 2 3 3 7" xfId="595" xr:uid="{463C2318-33E3-413E-821F-CF89757FB6EF}"/>
    <cellStyle name="Comma 2 3 3 7 2" xfId="596" xr:uid="{8FDCCD06-FE83-4D1B-B8C0-7FE9BC826A65}"/>
    <cellStyle name="Comma 2 3 3 7 2 2" xfId="3274" xr:uid="{20D2A1CE-48B5-4C6B-849F-38FC6BED7023}"/>
    <cellStyle name="Comma 2 3 3 7 2 2 2" xfId="13808" xr:uid="{E99AAC3A-B88D-46AC-BB28-D9ACDD88AA6E}"/>
    <cellStyle name="Comma 2 3 3 7 2 2 2 2" xfId="34830" xr:uid="{D560C93B-02A6-4E09-AD1F-F893D01ED3AA}"/>
    <cellStyle name="Comma 2 3 3 7 2 2 2 3" xfId="55854" xr:uid="{4EF6C57A-1E0C-448C-B3A8-F2CF5E672E64}"/>
    <cellStyle name="Comma 2 3 3 7 2 2 3" xfId="24320" xr:uid="{230D068E-59C9-4D78-AA56-50F805F015DB}"/>
    <cellStyle name="Comma 2 3 3 7 2 2 4" xfId="45344" xr:uid="{ADF11D9F-9DE3-4FE6-83E6-2F054653AAC3}"/>
    <cellStyle name="Comma 2 3 3 7 2 3" xfId="5902" xr:uid="{AA0D6D15-00ED-4B1C-B84E-B7B61916B673}"/>
    <cellStyle name="Comma 2 3 3 7 2 3 2" xfId="16436" xr:uid="{DF857CE3-C005-4AB9-8653-BA5E13D66080}"/>
    <cellStyle name="Comma 2 3 3 7 2 3 2 2" xfId="37458" xr:uid="{07574579-EDFC-45E7-AD27-4A1BFB924922}"/>
    <cellStyle name="Comma 2 3 3 7 2 3 2 3" xfId="58482" xr:uid="{E4393310-39C3-482B-9493-3B7219F93414}"/>
    <cellStyle name="Comma 2 3 3 7 2 3 3" xfId="26948" xr:uid="{48F37981-F3AF-43E3-95FC-85B50F20081C}"/>
    <cellStyle name="Comma 2 3 3 7 2 3 4" xfId="47972" xr:uid="{F4767F06-A3B8-412F-93C8-E59C2FBF9962}"/>
    <cellStyle name="Comma 2 3 3 7 2 4" xfId="8529" xr:uid="{7C5F82BB-2262-4A09-8037-CF6DCBD8115E}"/>
    <cellStyle name="Comma 2 3 3 7 2 4 2" xfId="19063" xr:uid="{C355DBFB-1F73-4D3B-A8FC-B26C6E1C4A37}"/>
    <cellStyle name="Comma 2 3 3 7 2 4 2 2" xfId="40085" xr:uid="{4383FDEA-4275-4CF3-A2DA-7A140E96BE16}"/>
    <cellStyle name="Comma 2 3 3 7 2 4 2 3" xfId="61109" xr:uid="{B2240265-839E-41DE-BC12-FF04BE0731B4}"/>
    <cellStyle name="Comma 2 3 3 7 2 4 3" xfId="29575" xr:uid="{823083AF-2901-4D1A-9E5E-D6784CDEFB51}"/>
    <cellStyle name="Comma 2 3 3 7 2 4 4" xfId="50599" xr:uid="{863C5B2A-31E7-45A0-A5D1-6DEDDE08C1C0}"/>
    <cellStyle name="Comma 2 3 3 7 2 5" xfId="11181" xr:uid="{75ADCF48-653B-4BD2-B706-E530365EC565}"/>
    <cellStyle name="Comma 2 3 3 7 2 5 2" xfId="32203" xr:uid="{28F3D5CB-AAE4-483D-8B60-0A518771FB3E}"/>
    <cellStyle name="Comma 2 3 3 7 2 5 3" xfId="53227" xr:uid="{CAE982BB-FF3F-4F40-848B-6414CF25F3C1}"/>
    <cellStyle name="Comma 2 3 3 7 2 6" xfId="21692" xr:uid="{0D6E3ED9-7F9B-486F-886C-1D33F42E3066}"/>
    <cellStyle name="Comma 2 3 3 7 2 7" xfId="42717" xr:uid="{C73AE709-51C3-429D-96ED-7ABE096B1EB5}"/>
    <cellStyle name="Comma 2 3 3 7 3" xfId="597" xr:uid="{619B4253-4E84-4E68-A448-EA86E8ED0DB8}"/>
    <cellStyle name="Comma 2 3 3 7 3 2" xfId="3275" xr:uid="{039DA602-6A13-45E6-8263-512A8453B767}"/>
    <cellStyle name="Comma 2 3 3 7 3 2 2" xfId="13809" xr:uid="{BB497DC0-F6C9-4326-A7B0-F6F21AAF850F}"/>
    <cellStyle name="Comma 2 3 3 7 3 2 2 2" xfId="34831" xr:uid="{3529DA3A-4E19-419D-AC05-D54C8A29F794}"/>
    <cellStyle name="Comma 2 3 3 7 3 2 2 3" xfId="55855" xr:uid="{C63CF636-7751-4827-A9F3-79F85F0F82E4}"/>
    <cellStyle name="Comma 2 3 3 7 3 2 3" xfId="24321" xr:uid="{F542EE8F-89DE-466F-9F1E-73F4CA707489}"/>
    <cellStyle name="Comma 2 3 3 7 3 2 4" xfId="45345" xr:uid="{4909D967-26DF-4DE2-B5FC-CADC906CE06B}"/>
    <cellStyle name="Comma 2 3 3 7 3 3" xfId="5903" xr:uid="{1D00D9F7-5D67-42CA-A824-264D2130BB08}"/>
    <cellStyle name="Comma 2 3 3 7 3 3 2" xfId="16437" xr:uid="{8AC07A21-CF29-44E3-A541-2FC71A6F2FFA}"/>
    <cellStyle name="Comma 2 3 3 7 3 3 2 2" xfId="37459" xr:uid="{826D11AA-C7A9-480C-B025-E95621BB9C63}"/>
    <cellStyle name="Comma 2 3 3 7 3 3 2 3" xfId="58483" xr:uid="{6D04C8E2-39D1-4E78-9603-4EDC1883F59B}"/>
    <cellStyle name="Comma 2 3 3 7 3 3 3" xfId="26949" xr:uid="{EEFAC7C7-ADF1-4C35-B8D8-86D7ED10C92D}"/>
    <cellStyle name="Comma 2 3 3 7 3 3 4" xfId="47973" xr:uid="{68368FB0-A229-4B9A-8522-AE67F7D8E254}"/>
    <cellStyle name="Comma 2 3 3 7 3 4" xfId="8530" xr:uid="{64A358D7-ED27-45BD-936F-F4BBE0F969BA}"/>
    <cellStyle name="Comma 2 3 3 7 3 4 2" xfId="19064" xr:uid="{BE5E3520-1D81-410F-9C0B-BD53529B28A9}"/>
    <cellStyle name="Comma 2 3 3 7 3 4 2 2" xfId="40086" xr:uid="{525CED7F-4EB0-44F3-8D72-81CCBBA29855}"/>
    <cellStyle name="Comma 2 3 3 7 3 4 2 3" xfId="61110" xr:uid="{7605E7E2-91C7-4F02-9FFF-5B6BC659179B}"/>
    <cellStyle name="Comma 2 3 3 7 3 4 3" xfId="29576" xr:uid="{34DD8FCA-249C-4FFB-9662-7860E10C5545}"/>
    <cellStyle name="Comma 2 3 3 7 3 4 4" xfId="50600" xr:uid="{E7660ECE-0352-4A9B-88D8-ACA96A8EC0B4}"/>
    <cellStyle name="Comma 2 3 3 7 3 5" xfId="11182" xr:uid="{583117CE-3C8F-4D13-B837-F4EB4AC315C1}"/>
    <cellStyle name="Comma 2 3 3 7 3 5 2" xfId="32204" xr:uid="{39E24885-4B23-4BEE-853F-A422FF8C37B3}"/>
    <cellStyle name="Comma 2 3 3 7 3 5 3" xfId="53228" xr:uid="{FBD344AF-86CD-471E-961A-A9301F1E6529}"/>
    <cellStyle name="Comma 2 3 3 7 3 6" xfId="21693" xr:uid="{3B8AC561-86A0-41AC-B11F-40B57153ABFC}"/>
    <cellStyle name="Comma 2 3 3 7 3 7" xfId="42718" xr:uid="{A56C1B3F-E55B-4213-9F25-7E351A455FDD}"/>
    <cellStyle name="Comma 2 3 3 7 4" xfId="3273" xr:uid="{446A3624-DB35-4A32-A9E0-3B7AABB1BD54}"/>
    <cellStyle name="Comma 2 3 3 7 4 2" xfId="13807" xr:uid="{00238D20-4BAF-4276-B624-7CDE97CBF31A}"/>
    <cellStyle name="Comma 2 3 3 7 4 2 2" xfId="34829" xr:uid="{75A4A0CC-2BDE-438C-9262-93D55507F567}"/>
    <cellStyle name="Comma 2 3 3 7 4 2 3" xfId="55853" xr:uid="{595126A6-37C2-4261-B2D1-E73AE3C42E59}"/>
    <cellStyle name="Comma 2 3 3 7 4 3" xfId="24319" xr:uid="{2C116292-5A20-459D-8EB7-50FAF9A97168}"/>
    <cellStyle name="Comma 2 3 3 7 4 4" xfId="45343" xr:uid="{7612BD38-5CCC-492D-9910-25579067CF95}"/>
    <cellStyle name="Comma 2 3 3 7 5" xfId="5901" xr:uid="{A8805535-FAE1-409C-98CD-EB58D28B0D5A}"/>
    <cellStyle name="Comma 2 3 3 7 5 2" xfId="16435" xr:uid="{337CF810-1B77-4E3F-8729-3373A9BAD205}"/>
    <cellStyle name="Comma 2 3 3 7 5 2 2" xfId="37457" xr:uid="{EEC67DB5-4E4B-47BB-BE50-3D124AD1829B}"/>
    <cellStyle name="Comma 2 3 3 7 5 2 3" xfId="58481" xr:uid="{1733F37D-2AA2-4258-B4F8-E3508E03899D}"/>
    <cellStyle name="Comma 2 3 3 7 5 3" xfId="26947" xr:uid="{B99E1FA1-E321-4DEE-9DAB-585BD19732DA}"/>
    <cellStyle name="Comma 2 3 3 7 5 4" xfId="47971" xr:uid="{B6502C6F-247C-4B97-B1B3-1EA547214C57}"/>
    <cellStyle name="Comma 2 3 3 7 6" xfId="8528" xr:uid="{F4C71616-7541-4517-9043-F0B67039A436}"/>
    <cellStyle name="Comma 2 3 3 7 6 2" xfId="19062" xr:uid="{6615B716-76A4-46C8-AEF6-6D60FA872E39}"/>
    <cellStyle name="Comma 2 3 3 7 6 2 2" xfId="40084" xr:uid="{98A1D422-2BB9-47C1-9B4A-FFA273F147DA}"/>
    <cellStyle name="Comma 2 3 3 7 6 2 3" xfId="61108" xr:uid="{9357CEEC-3D3C-487A-A013-1DA1D199B4A6}"/>
    <cellStyle name="Comma 2 3 3 7 6 3" xfId="29574" xr:uid="{689B27EF-DBD3-4EF1-A297-CA7BF63DBDDB}"/>
    <cellStyle name="Comma 2 3 3 7 6 4" xfId="50598" xr:uid="{F89622E3-748F-4CC0-9199-7804430CD079}"/>
    <cellStyle name="Comma 2 3 3 7 7" xfId="11180" xr:uid="{F78B23CA-A9F9-4E06-850D-4A3F24146F31}"/>
    <cellStyle name="Comma 2 3 3 7 7 2" xfId="32202" xr:uid="{FA4CCE2F-A538-450A-952D-7E0A598219FD}"/>
    <cellStyle name="Comma 2 3 3 7 7 3" xfId="53226" xr:uid="{C0BAA067-6062-47C5-9ECB-4F88C318C441}"/>
    <cellStyle name="Comma 2 3 3 7 8" xfId="21691" xr:uid="{1BD82E10-6368-49FC-9984-18FF652CA57A}"/>
    <cellStyle name="Comma 2 3 3 7 9" xfId="42716" xr:uid="{2209F77F-CA35-4B64-BA87-FD7362C9633B}"/>
    <cellStyle name="Comma 2 3 3 8" xfId="598" xr:uid="{FF60D9FD-5503-4296-9300-D9D579D54FC0}"/>
    <cellStyle name="Comma 2 3 3 8 2" xfId="599" xr:uid="{5EE185AD-50F1-4139-81A3-8125162777BA}"/>
    <cellStyle name="Comma 2 3 3 8 2 2" xfId="3277" xr:uid="{8F7ADD96-5C47-448D-957E-7C1A2F8A4667}"/>
    <cellStyle name="Comma 2 3 3 8 2 2 2" xfId="13811" xr:uid="{2BF1DE24-F8E2-49F4-978F-83AD5044258C}"/>
    <cellStyle name="Comma 2 3 3 8 2 2 2 2" xfId="34833" xr:uid="{F0E5BD99-4945-4AEB-AF01-1C123704F374}"/>
    <cellStyle name="Comma 2 3 3 8 2 2 2 3" xfId="55857" xr:uid="{D2DB6531-A4F5-4517-85EF-1BC1785A822B}"/>
    <cellStyle name="Comma 2 3 3 8 2 2 3" xfId="24323" xr:uid="{884085C4-78FB-40E2-A78F-63E0984999B6}"/>
    <cellStyle name="Comma 2 3 3 8 2 2 4" xfId="45347" xr:uid="{732335E4-C075-4D8C-ADB9-E3F91BD288B1}"/>
    <cellStyle name="Comma 2 3 3 8 2 3" xfId="5905" xr:uid="{A327B91D-DE2B-4AAC-A9DB-CDB088D6E451}"/>
    <cellStyle name="Comma 2 3 3 8 2 3 2" xfId="16439" xr:uid="{043FF13B-AE07-426D-B2F7-4CB2A2E6A907}"/>
    <cellStyle name="Comma 2 3 3 8 2 3 2 2" xfId="37461" xr:uid="{A6CF9828-E161-4E22-A015-E855B7317480}"/>
    <cellStyle name="Comma 2 3 3 8 2 3 2 3" xfId="58485" xr:uid="{402BFE85-2F5B-456E-BEB9-E5D41F7C6AB2}"/>
    <cellStyle name="Comma 2 3 3 8 2 3 3" xfId="26951" xr:uid="{639F855D-FC9A-435D-95E1-46130020FA5D}"/>
    <cellStyle name="Comma 2 3 3 8 2 3 4" xfId="47975" xr:uid="{4EC30D20-E9CF-4848-B3D0-5DF4B8DC13A8}"/>
    <cellStyle name="Comma 2 3 3 8 2 4" xfId="8532" xr:uid="{4E32C75C-C642-4AA5-894D-FBBDECE30BB6}"/>
    <cellStyle name="Comma 2 3 3 8 2 4 2" xfId="19066" xr:uid="{76A460F1-FC16-4EE7-9F17-C7D6309101CE}"/>
    <cellStyle name="Comma 2 3 3 8 2 4 2 2" xfId="40088" xr:uid="{3FBD37BF-18FB-4EDD-80C7-52C855AC2BDE}"/>
    <cellStyle name="Comma 2 3 3 8 2 4 2 3" xfId="61112" xr:uid="{9701B4B0-03A2-4622-8784-F733C15C76E3}"/>
    <cellStyle name="Comma 2 3 3 8 2 4 3" xfId="29578" xr:uid="{D5D1232B-216D-4258-8C2E-24B90E8E3454}"/>
    <cellStyle name="Comma 2 3 3 8 2 4 4" xfId="50602" xr:uid="{2C6AB3E9-15C6-4C8C-AB95-1806CF954DDA}"/>
    <cellStyle name="Comma 2 3 3 8 2 5" xfId="11184" xr:uid="{C42B7A2E-B8F7-4DC6-A712-9E1D69097863}"/>
    <cellStyle name="Comma 2 3 3 8 2 5 2" xfId="32206" xr:uid="{8151F5FD-7F12-405D-814B-682895ACD28C}"/>
    <cellStyle name="Comma 2 3 3 8 2 5 3" xfId="53230" xr:uid="{8B081544-D806-448C-B392-49C59333B5C3}"/>
    <cellStyle name="Comma 2 3 3 8 2 6" xfId="21695" xr:uid="{0CC653C5-C323-4119-8BE4-9332A99AD42E}"/>
    <cellStyle name="Comma 2 3 3 8 2 7" xfId="42720" xr:uid="{B94E45D7-49F3-4F64-A764-98A49ED17D1C}"/>
    <cellStyle name="Comma 2 3 3 8 3" xfId="3276" xr:uid="{F5929FD0-1678-4F20-A516-81BE67F6F79A}"/>
    <cellStyle name="Comma 2 3 3 8 3 2" xfId="13810" xr:uid="{6FEB063C-73D4-49EE-8105-82DBE77E8B41}"/>
    <cellStyle name="Comma 2 3 3 8 3 2 2" xfId="34832" xr:uid="{9192A25F-6C5D-43A1-987D-A89965D031AD}"/>
    <cellStyle name="Comma 2 3 3 8 3 2 3" xfId="55856" xr:uid="{EB5989E0-E4A6-40FC-BCDF-A56946DC3117}"/>
    <cellStyle name="Comma 2 3 3 8 3 3" xfId="24322" xr:uid="{329EDDC7-BCBF-4548-8241-9FA6A3EC57BA}"/>
    <cellStyle name="Comma 2 3 3 8 3 4" xfId="45346" xr:uid="{62941147-5EB1-4611-BE17-04428E15054F}"/>
    <cellStyle name="Comma 2 3 3 8 4" xfId="5904" xr:uid="{688B07C8-718B-4989-A834-89CB5FACA729}"/>
    <cellStyle name="Comma 2 3 3 8 4 2" xfId="16438" xr:uid="{6469C916-A5E2-4B21-941F-FEE306085860}"/>
    <cellStyle name="Comma 2 3 3 8 4 2 2" xfId="37460" xr:uid="{D7D83163-F554-424E-AEE4-4B8F007C73BF}"/>
    <cellStyle name="Comma 2 3 3 8 4 2 3" xfId="58484" xr:uid="{0B68BA7A-278B-434E-8164-9B0FBFA10EEB}"/>
    <cellStyle name="Comma 2 3 3 8 4 3" xfId="26950" xr:uid="{7CBE12D3-9EBF-40DE-8F60-B3D0AA1E1FDE}"/>
    <cellStyle name="Comma 2 3 3 8 4 4" xfId="47974" xr:uid="{6C63FF92-2932-44EA-9625-654068EC401B}"/>
    <cellStyle name="Comma 2 3 3 8 5" xfId="8531" xr:uid="{FD4CCA7B-0E73-422C-B728-36FE75DD58E5}"/>
    <cellStyle name="Comma 2 3 3 8 5 2" xfId="19065" xr:uid="{2162E4FC-1625-4545-9B3F-F6B590DE11C4}"/>
    <cellStyle name="Comma 2 3 3 8 5 2 2" xfId="40087" xr:uid="{93BF4B71-8750-4E5D-9481-0D35812EE5C6}"/>
    <cellStyle name="Comma 2 3 3 8 5 2 3" xfId="61111" xr:uid="{09AC1C1E-3C06-41CC-A9EB-D8EE1209CC30}"/>
    <cellStyle name="Comma 2 3 3 8 5 3" xfId="29577" xr:uid="{A63385AF-3B62-4F6A-9559-F9CB91E70B65}"/>
    <cellStyle name="Comma 2 3 3 8 5 4" xfId="50601" xr:uid="{97C7C1FE-575A-4D02-A0F7-43D28C2DC3AA}"/>
    <cellStyle name="Comma 2 3 3 8 6" xfId="11183" xr:uid="{5E22CED1-AE9D-4414-9565-A265D1ECC3FF}"/>
    <cellStyle name="Comma 2 3 3 8 6 2" xfId="32205" xr:uid="{7A28B335-9360-4A0A-A131-162C39BE3133}"/>
    <cellStyle name="Comma 2 3 3 8 6 3" xfId="53229" xr:uid="{EB8B664F-404F-42C4-BE63-1ED51C2C476C}"/>
    <cellStyle name="Comma 2 3 3 8 7" xfId="21694" xr:uid="{D2C7AE9F-85E3-45D3-8A3B-A1EDD16E55A2}"/>
    <cellStyle name="Comma 2 3 3 8 8" xfId="42719" xr:uid="{D81ED06E-160F-4F0A-8F90-F9249B0F9E06}"/>
    <cellStyle name="Comma 2 3 3 9" xfId="600" xr:uid="{ECCA8966-6B8F-4216-8CB1-6EC9375B438B}"/>
    <cellStyle name="Comma 2 3 3 9 2" xfId="3278" xr:uid="{80127A39-4616-4DB1-9EB1-98CCEFBE28E2}"/>
    <cellStyle name="Comma 2 3 3 9 2 2" xfId="13812" xr:uid="{F223E587-BD3C-4AFB-AC0E-09F5424A3F64}"/>
    <cellStyle name="Comma 2 3 3 9 2 2 2" xfId="34834" xr:uid="{0BDE69E0-05A0-4B9E-B478-CB2D530F76B5}"/>
    <cellStyle name="Comma 2 3 3 9 2 2 3" xfId="55858" xr:uid="{968B1622-A858-42BD-AD52-3BFE3D1F6BCB}"/>
    <cellStyle name="Comma 2 3 3 9 2 3" xfId="24324" xr:uid="{0B714D59-C45A-4908-814F-F29B70B3F2C4}"/>
    <cellStyle name="Comma 2 3 3 9 2 4" xfId="45348" xr:uid="{844835C1-0982-4863-917D-6BECF63C128A}"/>
    <cellStyle name="Comma 2 3 3 9 3" xfId="5906" xr:uid="{9071667C-FA5E-40E6-807F-E4C48F9E2C5E}"/>
    <cellStyle name="Comma 2 3 3 9 3 2" xfId="16440" xr:uid="{594EF698-CDB8-443F-BEAA-C711E915B2A7}"/>
    <cellStyle name="Comma 2 3 3 9 3 2 2" xfId="37462" xr:uid="{072FF9C5-CAA7-40C1-A079-BF0C88AEDCE0}"/>
    <cellStyle name="Comma 2 3 3 9 3 2 3" xfId="58486" xr:uid="{077D35EF-13B9-483E-9ABE-45EF41958F59}"/>
    <cellStyle name="Comma 2 3 3 9 3 3" xfId="26952" xr:uid="{BF58B5B6-B69C-485E-B434-A6AC48663030}"/>
    <cellStyle name="Comma 2 3 3 9 3 4" xfId="47976" xr:uid="{BB4CED4E-FDF3-436F-A056-B3E989FA6A32}"/>
    <cellStyle name="Comma 2 3 3 9 4" xfId="8533" xr:uid="{2E81A274-2F95-41CC-A6C0-9A4312B65428}"/>
    <cellStyle name="Comma 2 3 3 9 4 2" xfId="19067" xr:uid="{8CD64E72-A5BE-457B-AAEC-3DF6041E2E23}"/>
    <cellStyle name="Comma 2 3 3 9 4 2 2" xfId="40089" xr:uid="{086127B6-9779-4D3D-B5FF-B161DDBE1BCF}"/>
    <cellStyle name="Comma 2 3 3 9 4 2 3" xfId="61113" xr:uid="{3918F006-3DE6-473A-8FA6-EE2F8B963A10}"/>
    <cellStyle name="Comma 2 3 3 9 4 3" xfId="29579" xr:uid="{63B7A724-945D-48FE-A534-D4D6E0752C88}"/>
    <cellStyle name="Comma 2 3 3 9 4 4" xfId="50603" xr:uid="{08962C47-B5D8-4A7C-88C9-86C45AFA4D92}"/>
    <cellStyle name="Comma 2 3 3 9 5" xfId="11185" xr:uid="{152F2A5E-A4D2-40FC-8F9A-EB629A447143}"/>
    <cellStyle name="Comma 2 3 3 9 5 2" xfId="32207" xr:uid="{152481C1-5A86-494E-89DE-79A07356B340}"/>
    <cellStyle name="Comma 2 3 3 9 5 3" xfId="53231" xr:uid="{07A21DEA-5AE9-4FFC-90ED-87AE668B392B}"/>
    <cellStyle name="Comma 2 3 3 9 6" xfId="21696" xr:uid="{6CFA02FE-F80F-4CB2-A5EA-468D70C1D03E}"/>
    <cellStyle name="Comma 2 3 3 9 7" xfId="42721" xr:uid="{03EF6DAE-2875-4F85-B9D9-D76A8550BF40}"/>
    <cellStyle name="Comma 2 3 4" xfId="139" xr:uid="{C7B55735-3203-4600-83D5-56C033EBA0CB}"/>
    <cellStyle name="Comma 2 3 4 10" xfId="602" xr:uid="{5A26977E-FC34-4CAC-BB87-C997CF4815D3}"/>
    <cellStyle name="Comma 2 3 4 10 2" xfId="3280" xr:uid="{ACD1DDF5-EFA4-4A23-B857-A193716BDDBA}"/>
    <cellStyle name="Comma 2 3 4 10 2 2" xfId="13814" xr:uid="{640EFE0D-27E3-48B0-A8E0-6013A5A63F95}"/>
    <cellStyle name="Comma 2 3 4 10 2 2 2" xfId="34836" xr:uid="{AD87C8E1-5201-4950-9120-D3612D148CF5}"/>
    <cellStyle name="Comma 2 3 4 10 2 2 3" xfId="55860" xr:uid="{9AAF0E7D-CD31-4ECC-A9A9-E4B32120733B}"/>
    <cellStyle name="Comma 2 3 4 10 2 3" xfId="24326" xr:uid="{C7E501C5-60C4-4F94-8407-3D88B91159F0}"/>
    <cellStyle name="Comma 2 3 4 10 2 4" xfId="45350" xr:uid="{8E0F3787-EB60-4D20-888A-3482CD2ABC1D}"/>
    <cellStyle name="Comma 2 3 4 10 3" xfId="5908" xr:uid="{82BDE460-3658-4392-9F5E-F3F4504EA718}"/>
    <cellStyle name="Comma 2 3 4 10 3 2" xfId="16442" xr:uid="{626A7B24-54D7-4369-A8D9-26217A8C11C9}"/>
    <cellStyle name="Comma 2 3 4 10 3 2 2" xfId="37464" xr:uid="{82DA6B40-24BD-436B-9391-905157CA1FE1}"/>
    <cellStyle name="Comma 2 3 4 10 3 2 3" xfId="58488" xr:uid="{1049AC5F-7709-4165-B242-BF1CA03FCBFB}"/>
    <cellStyle name="Comma 2 3 4 10 3 3" xfId="26954" xr:uid="{830FAEF2-C0AA-4873-8428-B52B2E8C376F}"/>
    <cellStyle name="Comma 2 3 4 10 3 4" xfId="47978" xr:uid="{804466DC-2013-4366-AE76-7CA54E3BD1BC}"/>
    <cellStyle name="Comma 2 3 4 10 4" xfId="8535" xr:uid="{18F4FCAD-1FDE-423C-A08B-D8E2D65129D3}"/>
    <cellStyle name="Comma 2 3 4 10 4 2" xfId="19069" xr:uid="{756183EF-28F5-4106-B976-E65A9CC36BEE}"/>
    <cellStyle name="Comma 2 3 4 10 4 2 2" xfId="40091" xr:uid="{A9195307-5AC1-4E62-9631-E23911810523}"/>
    <cellStyle name="Comma 2 3 4 10 4 2 3" xfId="61115" xr:uid="{4F1F78A3-42A5-4DA0-907B-8CF026E4CA25}"/>
    <cellStyle name="Comma 2 3 4 10 4 3" xfId="29581" xr:uid="{B89A91B1-0B7A-45F2-B97C-3D34DB312E72}"/>
    <cellStyle name="Comma 2 3 4 10 4 4" xfId="50605" xr:uid="{98DD50E6-D6B5-4E71-9620-EFEFEDA8741B}"/>
    <cellStyle name="Comma 2 3 4 10 5" xfId="11187" xr:uid="{2F3A168E-A271-44BF-AFC2-F9F96459BD4B}"/>
    <cellStyle name="Comma 2 3 4 10 5 2" xfId="32209" xr:uid="{ACE8683B-53A1-4AC9-985E-6CF006981F90}"/>
    <cellStyle name="Comma 2 3 4 10 5 3" xfId="53233" xr:uid="{0B6FE287-6C12-431A-A55A-423EED0F38D5}"/>
    <cellStyle name="Comma 2 3 4 10 6" xfId="21698" xr:uid="{72474F8A-D19E-4879-9BB0-91AB7BAD6B24}"/>
    <cellStyle name="Comma 2 3 4 10 7" xfId="42723" xr:uid="{4F5A49B9-77F8-45DB-B34F-FB2BC904B438}"/>
    <cellStyle name="Comma 2 3 4 11" xfId="2656" xr:uid="{2399D53B-3895-4C7F-8DFC-8104EC3CF640}"/>
    <cellStyle name="Comma 2 3 4 11 2" xfId="5293" xr:uid="{99DCFAD5-D4F6-4696-ABDC-EAA62CE63302}"/>
    <cellStyle name="Comma 2 3 4 11 2 2" xfId="15827" xr:uid="{D1271707-D7FF-4EAC-989D-CB68414B5345}"/>
    <cellStyle name="Comma 2 3 4 11 2 2 2" xfId="36849" xr:uid="{1DB6BA67-5ACE-4FD7-98B5-8C35EC298EB1}"/>
    <cellStyle name="Comma 2 3 4 11 2 2 3" xfId="57873" xr:uid="{B695630B-75C5-42AF-917F-7A73A86BAD1E}"/>
    <cellStyle name="Comma 2 3 4 11 2 3" xfId="26339" xr:uid="{9B264762-1DA2-4C71-8524-44E3B4FB4396}"/>
    <cellStyle name="Comma 2 3 4 11 2 4" xfId="47363" xr:uid="{3B28DB03-C9B0-4A55-9106-8FC4D47BFECF}"/>
    <cellStyle name="Comma 2 3 4 11 3" xfId="7921" xr:uid="{FBC65255-2F1F-4FC4-A091-DB19D3C76F0F}"/>
    <cellStyle name="Comma 2 3 4 11 3 2" xfId="18455" xr:uid="{367E565A-E371-4837-A697-AAECCCC9C53E}"/>
    <cellStyle name="Comma 2 3 4 11 3 2 2" xfId="39477" xr:uid="{412DB439-5C2B-40CE-9CCF-0E5A4848E2F7}"/>
    <cellStyle name="Comma 2 3 4 11 3 2 3" xfId="60501" xr:uid="{93E32F3D-AC42-4E08-8B72-3233B46A7BB1}"/>
    <cellStyle name="Comma 2 3 4 11 3 3" xfId="28967" xr:uid="{1A8E61F6-CA9C-40E5-BA33-FA80CCA54121}"/>
    <cellStyle name="Comma 2 3 4 11 3 4" xfId="49991" xr:uid="{20DF15AB-E851-441B-AE2A-9D48899A6D06}"/>
    <cellStyle name="Comma 2 3 4 11 4" xfId="10548" xr:uid="{5CE70A45-E243-442C-AEC9-738C90A5DCEF}"/>
    <cellStyle name="Comma 2 3 4 11 4 2" xfId="21082" xr:uid="{2D0C38F3-2EB9-4EDE-B585-4771730BD54C}"/>
    <cellStyle name="Comma 2 3 4 11 4 2 2" xfId="42104" xr:uid="{34C5AD5B-493A-49CE-9869-97150356275D}"/>
    <cellStyle name="Comma 2 3 4 11 4 2 3" xfId="63128" xr:uid="{12F64994-135F-477C-984F-146B6D736DD6}"/>
    <cellStyle name="Comma 2 3 4 11 4 3" xfId="31594" xr:uid="{4C626C10-2645-4F10-818A-3692466141BA}"/>
    <cellStyle name="Comma 2 3 4 11 4 4" xfId="52618" xr:uid="{A2ABF578-4B4D-43BE-A512-9022C2762288}"/>
    <cellStyle name="Comma 2 3 4 11 5" xfId="13200" xr:uid="{3E5831EB-B03B-4EC5-8C8A-C8CEF057BD0A}"/>
    <cellStyle name="Comma 2 3 4 11 5 2" xfId="34222" xr:uid="{AEC91F51-75E7-4E44-B6AE-CC061453A140}"/>
    <cellStyle name="Comma 2 3 4 11 5 3" xfId="55246" xr:uid="{F0FF548C-D4C5-4B95-B182-0B869569F834}"/>
    <cellStyle name="Comma 2 3 4 11 6" xfId="23711" xr:uid="{27CD81EF-DF0A-4B95-AE8C-B71E982F5612}"/>
    <cellStyle name="Comma 2 3 4 11 7" xfId="44736" xr:uid="{65013F09-3BEF-499E-80E5-59C6ACEECF78}"/>
    <cellStyle name="Comma 2 3 4 12" xfId="2715" xr:uid="{CF2D4AA8-698B-4FD3-A016-D0D692D9CFCC}"/>
    <cellStyle name="Comma 2 3 4 12 2" xfId="5347" xr:uid="{89A06AF5-E22C-4D9A-B09E-61AF0FCDB8CE}"/>
    <cellStyle name="Comma 2 3 4 12 2 2" xfId="15881" xr:uid="{7B0E9F5E-996F-4093-944C-C0AD204B752E}"/>
    <cellStyle name="Comma 2 3 4 12 2 2 2" xfId="36903" xr:uid="{E7A6BF0C-6DA1-409A-B091-D35ABD492979}"/>
    <cellStyle name="Comma 2 3 4 12 2 2 3" xfId="57927" xr:uid="{CC565841-86EB-46D3-8851-60EA5A7983CF}"/>
    <cellStyle name="Comma 2 3 4 12 2 3" xfId="26393" xr:uid="{9F72DEB6-F344-481B-92B0-33397BDDA4C7}"/>
    <cellStyle name="Comma 2 3 4 12 2 4" xfId="47417" xr:uid="{F7A6E9C2-8227-466C-8875-24FC3EF60217}"/>
    <cellStyle name="Comma 2 3 4 12 3" xfId="7975" xr:uid="{4D9AD300-EB81-4472-B019-F854E4630AE2}"/>
    <cellStyle name="Comma 2 3 4 12 3 2" xfId="18509" xr:uid="{6558C608-AB7B-4D83-9AC2-FB78BE2A6B06}"/>
    <cellStyle name="Comma 2 3 4 12 3 2 2" xfId="39531" xr:uid="{FBF5DCF4-FBA0-437B-AF3D-F1CC9EE963D1}"/>
    <cellStyle name="Comma 2 3 4 12 3 2 3" xfId="60555" xr:uid="{1C423E57-3599-432E-AB17-B6E6C398FE71}"/>
    <cellStyle name="Comma 2 3 4 12 3 3" xfId="29021" xr:uid="{063C3B74-D99B-47E2-BF62-B2A8F12ADF86}"/>
    <cellStyle name="Comma 2 3 4 12 3 4" xfId="50045" xr:uid="{AC6C04F5-9B4F-414E-B88E-4D87DFB51996}"/>
    <cellStyle name="Comma 2 3 4 12 4" xfId="10602" xr:uid="{4A42BD5E-FE09-4EA1-96FB-DB7159A14A91}"/>
    <cellStyle name="Comma 2 3 4 12 4 2" xfId="21136" xr:uid="{0D668DE8-9F77-43F5-8821-5849418B798A}"/>
    <cellStyle name="Comma 2 3 4 12 4 2 2" xfId="42158" xr:uid="{98DB2862-DF2F-4650-8074-E1CA7E1D31A0}"/>
    <cellStyle name="Comma 2 3 4 12 4 2 3" xfId="63182" xr:uid="{CA1DE8DD-7167-4EAD-9F05-29A930E659EE}"/>
    <cellStyle name="Comma 2 3 4 12 4 3" xfId="31648" xr:uid="{1B4B7A24-E5D2-4D80-9764-89068E58D825}"/>
    <cellStyle name="Comma 2 3 4 12 4 4" xfId="52672" xr:uid="{72F95D5F-8247-48CF-8F69-0D532C68D890}"/>
    <cellStyle name="Comma 2 3 4 12 5" xfId="13254" xr:uid="{0EEEB198-BBFD-4822-8FFE-B93AC4F53225}"/>
    <cellStyle name="Comma 2 3 4 12 5 2" xfId="34276" xr:uid="{8414A189-5245-4073-BD87-2D85C686D497}"/>
    <cellStyle name="Comma 2 3 4 12 5 3" xfId="55300" xr:uid="{AFEB8042-1AB4-4B6E-836E-960D4DD647EF}"/>
    <cellStyle name="Comma 2 3 4 12 6" xfId="23765" xr:uid="{35D55D33-A405-4CDB-A382-15A2803B7891}"/>
    <cellStyle name="Comma 2 3 4 12 7" xfId="44790" xr:uid="{F47FC7A3-4EC1-4428-B2CC-FBBF27C0DF26}"/>
    <cellStyle name="Comma 2 3 4 13" xfId="601" xr:uid="{79FAFCCF-CD72-46D9-B7F6-584DCC233A4A}"/>
    <cellStyle name="Comma 2 3 4 13 2" xfId="3279" xr:uid="{42446B5A-C19F-4E33-998E-B4592A30D502}"/>
    <cellStyle name="Comma 2 3 4 13 2 2" xfId="13813" xr:uid="{8CB8AC19-1B03-4793-A6B8-37FB51C1D88B}"/>
    <cellStyle name="Comma 2 3 4 13 2 2 2" xfId="34835" xr:uid="{8DFE83CF-466C-451D-AD25-569327935167}"/>
    <cellStyle name="Comma 2 3 4 13 2 2 3" xfId="55859" xr:uid="{78CF4A30-88C1-41B0-99D5-FDF22C17E7BE}"/>
    <cellStyle name="Comma 2 3 4 13 2 3" xfId="24325" xr:uid="{F24B556E-F2E9-484F-879E-D9B62A43734C}"/>
    <cellStyle name="Comma 2 3 4 13 2 4" xfId="45349" xr:uid="{26303D46-F1C6-4C7C-8C8A-08B30227361B}"/>
    <cellStyle name="Comma 2 3 4 13 3" xfId="5907" xr:uid="{C107B3BE-E264-4D03-AF72-9AEAAE3DAF39}"/>
    <cellStyle name="Comma 2 3 4 13 3 2" xfId="16441" xr:uid="{31923255-3BDF-4593-95BA-F0A814F64EED}"/>
    <cellStyle name="Comma 2 3 4 13 3 2 2" xfId="37463" xr:uid="{38FB5125-0159-460F-945F-51D7B21085E5}"/>
    <cellStyle name="Comma 2 3 4 13 3 2 3" xfId="58487" xr:uid="{718359AF-387A-4CD2-84A2-E40B8FB8FF0C}"/>
    <cellStyle name="Comma 2 3 4 13 3 3" xfId="26953" xr:uid="{D8C3D12E-C908-449C-A114-20D58F944EFB}"/>
    <cellStyle name="Comma 2 3 4 13 3 4" xfId="47977" xr:uid="{A40A7A66-140A-4341-BA06-5A57427E355B}"/>
    <cellStyle name="Comma 2 3 4 13 4" xfId="8534" xr:uid="{9887697E-B61D-42AB-B391-6F39F2A2D0E3}"/>
    <cellStyle name="Comma 2 3 4 13 4 2" xfId="19068" xr:uid="{89B3BBD4-81F1-49C4-BD68-FE97AC0BAC03}"/>
    <cellStyle name="Comma 2 3 4 13 4 2 2" xfId="40090" xr:uid="{3ACAB1ED-B251-4E01-ACB1-A10DA1AEEC9B}"/>
    <cellStyle name="Comma 2 3 4 13 4 2 3" xfId="61114" xr:uid="{D29C8ECE-1674-4684-B4E1-1EFFAEF5322E}"/>
    <cellStyle name="Comma 2 3 4 13 4 3" xfId="29580" xr:uid="{D14871AE-6AF1-4429-8070-DA7FC99F3943}"/>
    <cellStyle name="Comma 2 3 4 13 4 4" xfId="50604" xr:uid="{934588AD-7247-4B92-B64D-EC6EF2E3256E}"/>
    <cellStyle name="Comma 2 3 4 13 5" xfId="11186" xr:uid="{0C355CFC-F209-4574-83D7-6054861CF7CD}"/>
    <cellStyle name="Comma 2 3 4 13 5 2" xfId="32208" xr:uid="{C1C400A0-4260-4071-89E2-3A2AD546CF06}"/>
    <cellStyle name="Comma 2 3 4 13 5 3" xfId="53232" xr:uid="{AA805F4A-D74E-4852-85AB-EDE7CCEAA0F9}"/>
    <cellStyle name="Comma 2 3 4 13 6" xfId="21697" xr:uid="{A5831FA4-E627-4757-83DE-A3038ABB04E0}"/>
    <cellStyle name="Comma 2 3 4 13 7" xfId="42722" xr:uid="{0B9AE37A-E9A2-4D0C-B3BB-7F8CF2E2EA1A}"/>
    <cellStyle name="Comma 2 3 4 14" xfId="2828" xr:uid="{0FF3800E-9E60-4CA5-AC3B-AA64FB78F2CA}"/>
    <cellStyle name="Comma 2 3 4 14 2" xfId="13362" xr:uid="{6DB4503F-1E2B-4986-B486-E27CE4DB8636}"/>
    <cellStyle name="Comma 2 3 4 14 2 2" xfId="34384" xr:uid="{517A6730-17F0-4FAB-9FDF-4894AFE4532A}"/>
    <cellStyle name="Comma 2 3 4 14 2 3" xfId="55408" xr:uid="{03BA737A-2157-41F4-A539-82A776C22363}"/>
    <cellStyle name="Comma 2 3 4 14 3" xfId="23874" xr:uid="{CE93E6DB-AB06-4765-A54B-B5B917960FC2}"/>
    <cellStyle name="Comma 2 3 4 14 4" xfId="44898" xr:uid="{F83CCC03-BBB8-436D-B055-490FED9156F4}"/>
    <cellStyle name="Comma 2 3 4 15" xfId="5456" xr:uid="{368AF5AF-3E3E-44B6-B375-6AA3BF93BF14}"/>
    <cellStyle name="Comma 2 3 4 15 2" xfId="15990" xr:uid="{91A7C7E7-A002-4AB7-BC09-DC22E6516549}"/>
    <cellStyle name="Comma 2 3 4 15 2 2" xfId="37012" xr:uid="{EC4EB4D2-E8A9-4112-AD99-6022D1D8F90E}"/>
    <cellStyle name="Comma 2 3 4 15 2 3" xfId="58036" xr:uid="{10C10500-49CA-4964-9C5B-6E4DEB42611C}"/>
    <cellStyle name="Comma 2 3 4 15 3" xfId="26502" xr:uid="{7989723D-0749-40DF-A7F1-F7248A2988C2}"/>
    <cellStyle name="Comma 2 3 4 15 4" xfId="47526" xr:uid="{EDE0805C-66E5-4DA1-802E-030760C66CCF}"/>
    <cellStyle name="Comma 2 3 4 16" xfId="8083" xr:uid="{E0AC0129-7F7E-472F-BD48-9B1A748358C2}"/>
    <cellStyle name="Comma 2 3 4 16 2" xfId="18617" xr:uid="{EBEC523A-E53F-4071-B5FE-00E499369BCB}"/>
    <cellStyle name="Comma 2 3 4 16 2 2" xfId="39639" xr:uid="{4AB5ABDB-543E-43D4-AF77-05A873442421}"/>
    <cellStyle name="Comma 2 3 4 16 2 3" xfId="60663" xr:uid="{595D993E-0206-4184-AE7C-89059A404F3D}"/>
    <cellStyle name="Comma 2 3 4 16 3" xfId="29129" xr:uid="{0D29E712-F24E-40BA-9142-7DF7C6B6AE07}"/>
    <cellStyle name="Comma 2 3 4 16 4" xfId="50153" xr:uid="{D9E15FE0-1C75-44BC-A4DF-A27A09136A36}"/>
    <cellStyle name="Comma 2 3 4 17" xfId="10735" xr:uid="{9F4185C7-FCFE-465D-92E9-C56A8A54FC35}"/>
    <cellStyle name="Comma 2 3 4 17 2" xfId="31757" xr:uid="{4FF540FC-3E29-493A-876C-09C4ADF7C87B}"/>
    <cellStyle name="Comma 2 3 4 17 3" xfId="52781" xr:uid="{88A2D350-DFC1-4582-8157-F92EBFD3B242}"/>
    <cellStyle name="Comma 2 3 4 18" xfId="21246" xr:uid="{97BF0C03-6474-4983-BECD-CACE3CD903B4}"/>
    <cellStyle name="Comma 2 3 4 19" xfId="42271" xr:uid="{CB57A0A9-1E13-492D-A761-47ACD5C4C7CB}"/>
    <cellStyle name="Comma 2 3 4 2" xfId="193" xr:uid="{4D036CDB-AE91-49A0-9A8F-91A45536A669}"/>
    <cellStyle name="Comma 2 3 4 2 10" xfId="2769" xr:uid="{C9BE0A6F-DEB5-4F46-B64C-2EC55230EA2C}"/>
    <cellStyle name="Comma 2 3 4 2 10 2" xfId="5401" xr:uid="{3D24FF06-F3D3-4812-88F3-647D8A406DAB}"/>
    <cellStyle name="Comma 2 3 4 2 10 2 2" xfId="15935" xr:uid="{87F6442B-D70C-4A38-B585-B4FBBAF93485}"/>
    <cellStyle name="Comma 2 3 4 2 10 2 2 2" xfId="36957" xr:uid="{C909FB17-2CCF-44F3-8A5A-23E01121D72C}"/>
    <cellStyle name="Comma 2 3 4 2 10 2 2 3" xfId="57981" xr:uid="{F394686A-7191-477C-B73E-D97C0E05CF68}"/>
    <cellStyle name="Comma 2 3 4 2 10 2 3" xfId="26447" xr:uid="{E6645929-9340-43AE-910C-298BFDFA29EC}"/>
    <cellStyle name="Comma 2 3 4 2 10 2 4" xfId="47471" xr:uid="{2A963723-3F72-402C-9597-0B62F7E21C4E}"/>
    <cellStyle name="Comma 2 3 4 2 10 3" xfId="8029" xr:uid="{10E52BEF-3BB3-4F46-901C-94F14D60251A}"/>
    <cellStyle name="Comma 2 3 4 2 10 3 2" xfId="18563" xr:uid="{9E3DBBBE-3AC4-4BE1-8952-F635065AC494}"/>
    <cellStyle name="Comma 2 3 4 2 10 3 2 2" xfId="39585" xr:uid="{F8A16C3C-CC28-4275-B754-03F79346C7E1}"/>
    <cellStyle name="Comma 2 3 4 2 10 3 2 3" xfId="60609" xr:uid="{48D55CEA-75C0-4C16-875F-F4C279D1F9F8}"/>
    <cellStyle name="Comma 2 3 4 2 10 3 3" xfId="29075" xr:uid="{36A162A1-8C9E-4B1C-BA0F-86F9C3B2C88C}"/>
    <cellStyle name="Comma 2 3 4 2 10 3 4" xfId="50099" xr:uid="{28F501E5-B837-46EB-B113-37FEBBC31FD1}"/>
    <cellStyle name="Comma 2 3 4 2 10 4" xfId="10656" xr:uid="{F838319A-0129-4C87-9222-9D9D7269531F}"/>
    <cellStyle name="Comma 2 3 4 2 10 4 2" xfId="21190" xr:uid="{2237FACC-FB10-40E1-9D54-6A63E02A8F62}"/>
    <cellStyle name="Comma 2 3 4 2 10 4 2 2" xfId="42212" xr:uid="{D18C92AD-4B56-4063-9097-E13BEE6A2873}"/>
    <cellStyle name="Comma 2 3 4 2 10 4 2 3" xfId="63236" xr:uid="{95D31C61-5618-4009-BC0B-C0A26C7912A0}"/>
    <cellStyle name="Comma 2 3 4 2 10 4 3" xfId="31702" xr:uid="{294F4DFF-071E-42AA-9971-6B6A7721B0D8}"/>
    <cellStyle name="Comma 2 3 4 2 10 4 4" xfId="52726" xr:uid="{F1B2AD6A-F135-4676-AAC4-C13B49B3A0A1}"/>
    <cellStyle name="Comma 2 3 4 2 10 5" xfId="13308" xr:uid="{3C83A8A2-502F-4AF6-942D-AEFC56797F79}"/>
    <cellStyle name="Comma 2 3 4 2 10 5 2" xfId="34330" xr:uid="{BDAD9DC7-48A0-4279-B45C-88C7EF9737DD}"/>
    <cellStyle name="Comma 2 3 4 2 10 5 3" xfId="55354" xr:uid="{EAF17F18-8EA8-4331-85A2-A28E8E54C846}"/>
    <cellStyle name="Comma 2 3 4 2 10 6" xfId="23819" xr:uid="{190104A7-7F90-4134-AC95-4B8495F821FB}"/>
    <cellStyle name="Comma 2 3 4 2 10 7" xfId="44844" xr:uid="{6B3C179E-6A59-4ABB-8201-F1FDAD885D1D}"/>
    <cellStyle name="Comma 2 3 4 2 11" xfId="603" xr:uid="{B32B1476-C9CD-4BD6-9DB5-2E14037839BD}"/>
    <cellStyle name="Comma 2 3 4 2 11 2" xfId="3281" xr:uid="{839800C3-9520-4EC2-94A8-448960F4C3FD}"/>
    <cellStyle name="Comma 2 3 4 2 11 2 2" xfId="13815" xr:uid="{574D2044-4534-4C1E-940E-6E3CEF93574C}"/>
    <cellStyle name="Comma 2 3 4 2 11 2 2 2" xfId="34837" xr:uid="{F65B64D6-9564-476B-97B6-252A4247757F}"/>
    <cellStyle name="Comma 2 3 4 2 11 2 2 3" xfId="55861" xr:uid="{D0FC5CC9-AE65-433B-83B3-95A953DF099E}"/>
    <cellStyle name="Comma 2 3 4 2 11 2 3" xfId="24327" xr:uid="{D55AEF7E-FAA1-4F49-9D71-A5A6288A469C}"/>
    <cellStyle name="Comma 2 3 4 2 11 2 4" xfId="45351" xr:uid="{85F2275E-1AAC-49C5-B90C-93826BCC0BA5}"/>
    <cellStyle name="Comma 2 3 4 2 11 3" xfId="5909" xr:uid="{E5993008-2012-4780-93C7-BCEC602CE652}"/>
    <cellStyle name="Comma 2 3 4 2 11 3 2" xfId="16443" xr:uid="{9B85A172-C3A1-46F1-B646-846D715389CF}"/>
    <cellStyle name="Comma 2 3 4 2 11 3 2 2" xfId="37465" xr:uid="{249A144E-F099-43E8-B48A-70C625069A79}"/>
    <cellStyle name="Comma 2 3 4 2 11 3 2 3" xfId="58489" xr:uid="{1278D0DF-7CC7-43EF-BAFD-A0D7C8840442}"/>
    <cellStyle name="Comma 2 3 4 2 11 3 3" xfId="26955" xr:uid="{D61B5D9D-5A20-4C0A-A07A-00DAD077C82B}"/>
    <cellStyle name="Comma 2 3 4 2 11 3 4" xfId="47979" xr:uid="{00981096-C262-4C18-B7BD-4E3DEBC6919A}"/>
    <cellStyle name="Comma 2 3 4 2 11 4" xfId="8536" xr:uid="{3747A4C6-A204-4B0A-B343-2C102E7ED6B1}"/>
    <cellStyle name="Comma 2 3 4 2 11 4 2" xfId="19070" xr:uid="{9924B87B-B3AC-4814-873E-F815FA4B06D9}"/>
    <cellStyle name="Comma 2 3 4 2 11 4 2 2" xfId="40092" xr:uid="{2FB6211C-B0AE-48E9-BC32-AF559A877FFF}"/>
    <cellStyle name="Comma 2 3 4 2 11 4 2 3" xfId="61116" xr:uid="{1B38D4EE-C722-405E-9DAC-3C5034BB33D5}"/>
    <cellStyle name="Comma 2 3 4 2 11 4 3" xfId="29582" xr:uid="{CF395F8E-AA82-4B79-B6C2-B0D04BC9D34D}"/>
    <cellStyle name="Comma 2 3 4 2 11 4 4" xfId="50606" xr:uid="{BA6C55FD-DAD4-49B7-B640-2E7E63D0D849}"/>
    <cellStyle name="Comma 2 3 4 2 11 5" xfId="11188" xr:uid="{0BD741E1-8627-4E62-8BF0-F8D2AB2ABFE4}"/>
    <cellStyle name="Comma 2 3 4 2 11 5 2" xfId="32210" xr:uid="{53C5DC7B-61C0-4D71-BBE9-F7DE2A21C33E}"/>
    <cellStyle name="Comma 2 3 4 2 11 5 3" xfId="53234" xr:uid="{F3105B97-2D77-4B76-A139-53C3802D204C}"/>
    <cellStyle name="Comma 2 3 4 2 11 6" xfId="21699" xr:uid="{B059D9A2-EC51-43B4-8DE9-3FC3AF52AFFC}"/>
    <cellStyle name="Comma 2 3 4 2 11 7" xfId="42724" xr:uid="{38443511-9EAB-4311-B50B-ED9AD7C348CE}"/>
    <cellStyle name="Comma 2 3 4 2 12" xfId="2882" xr:uid="{587FA3F2-468D-47E0-98AD-1A451686192C}"/>
    <cellStyle name="Comma 2 3 4 2 12 2" xfId="13416" xr:uid="{E703D734-692E-4BC0-8947-A7B2ED59F9D3}"/>
    <cellStyle name="Comma 2 3 4 2 12 2 2" xfId="34438" xr:uid="{AA2FB8EB-76CA-46B8-A1BA-84F55B3324DD}"/>
    <cellStyle name="Comma 2 3 4 2 12 2 3" xfId="55462" xr:uid="{A4F61A2A-35E5-40CC-8922-3CF407B04B8E}"/>
    <cellStyle name="Comma 2 3 4 2 12 3" xfId="23928" xr:uid="{D2C93FAA-3F09-4797-8E6A-7D00D0658A6E}"/>
    <cellStyle name="Comma 2 3 4 2 12 4" xfId="44952" xr:uid="{3316223A-64BA-41DF-AD12-B2F266ED50DC}"/>
    <cellStyle name="Comma 2 3 4 2 13" xfId="5510" xr:uid="{FBFEE64B-8475-4D40-85FB-CB53F2D4D308}"/>
    <cellStyle name="Comma 2 3 4 2 13 2" xfId="16044" xr:uid="{D2C59FEA-7080-4552-B3E3-ABD12D484A64}"/>
    <cellStyle name="Comma 2 3 4 2 13 2 2" xfId="37066" xr:uid="{05B74CDD-DD1C-4787-98C4-994E391B6504}"/>
    <cellStyle name="Comma 2 3 4 2 13 2 3" xfId="58090" xr:uid="{38CB0811-485E-41F1-9292-9BA59712ED4C}"/>
    <cellStyle name="Comma 2 3 4 2 13 3" xfId="26556" xr:uid="{AAC9CE47-FF08-4A8F-A4A2-05F30A970308}"/>
    <cellStyle name="Comma 2 3 4 2 13 4" xfId="47580" xr:uid="{AE0B2C2D-41D8-4DAD-90C9-53CDC94D54CF}"/>
    <cellStyle name="Comma 2 3 4 2 14" xfId="8137" xr:uid="{7E34A531-E3CE-43FB-AFF2-D88FE148431A}"/>
    <cellStyle name="Comma 2 3 4 2 14 2" xfId="18671" xr:uid="{C8742185-0275-4E41-BA87-B7DC1905B052}"/>
    <cellStyle name="Comma 2 3 4 2 14 2 2" xfId="39693" xr:uid="{2E46E5E3-B102-46C2-A9FB-2D64E1EF0CC0}"/>
    <cellStyle name="Comma 2 3 4 2 14 2 3" xfId="60717" xr:uid="{A6313E9F-7814-4C2C-A398-5166B226A8A5}"/>
    <cellStyle name="Comma 2 3 4 2 14 3" xfId="29183" xr:uid="{EE6D4273-50E7-4062-8FAB-B49CB41124B3}"/>
    <cellStyle name="Comma 2 3 4 2 14 4" xfId="50207" xr:uid="{58564D86-1307-4819-B32C-F6ADB1FC5578}"/>
    <cellStyle name="Comma 2 3 4 2 15" xfId="10789" xr:uid="{DD417A21-15FD-4408-A36D-217EA9ACF18D}"/>
    <cellStyle name="Comma 2 3 4 2 15 2" xfId="31811" xr:uid="{CEA8C629-567F-4F6B-8AE9-C504302BCB99}"/>
    <cellStyle name="Comma 2 3 4 2 15 3" xfId="52835" xr:uid="{6C2FD6AF-F2D1-4CB1-B587-62009DA69953}"/>
    <cellStyle name="Comma 2 3 4 2 16" xfId="21300" xr:uid="{0ED910CE-3725-437E-B5E1-7F1059877C32}"/>
    <cellStyle name="Comma 2 3 4 2 17" xfId="42325" xr:uid="{9A8091C5-4B87-4483-BF98-F3F64BA814EF}"/>
    <cellStyle name="Comma 2 3 4 2 2" xfId="604" xr:uid="{72C635CF-4F94-4FB5-AB05-00B589FC79B3}"/>
    <cellStyle name="Comma 2 3 4 2 2 10" xfId="42725" xr:uid="{57C96379-C9A3-4468-A0C8-4D87FFBDE43A}"/>
    <cellStyle name="Comma 2 3 4 2 2 2" xfId="605" xr:uid="{E66402E6-D536-417C-A6AA-216A6600CD1D}"/>
    <cellStyle name="Comma 2 3 4 2 2 2 2" xfId="606" xr:uid="{3CACFA2B-07F7-4819-A6EB-3286BDA21CAF}"/>
    <cellStyle name="Comma 2 3 4 2 2 2 2 2" xfId="3284" xr:uid="{6F0DAD0E-F25E-4A7C-9098-52656DCBD2A2}"/>
    <cellStyle name="Comma 2 3 4 2 2 2 2 2 2" xfId="13818" xr:uid="{35B1956D-B1F0-44FB-9587-C66F3509AEEC}"/>
    <cellStyle name="Comma 2 3 4 2 2 2 2 2 2 2" xfId="34840" xr:uid="{96F70A19-06C7-4956-91BC-C9F573D38BFD}"/>
    <cellStyle name="Comma 2 3 4 2 2 2 2 2 2 3" xfId="55864" xr:uid="{AB51E595-C6FD-4A05-BF0D-FE30B083BF04}"/>
    <cellStyle name="Comma 2 3 4 2 2 2 2 2 3" xfId="24330" xr:uid="{D2FC1F6C-A8AF-4227-BEE3-92062B826B7F}"/>
    <cellStyle name="Comma 2 3 4 2 2 2 2 2 4" xfId="45354" xr:uid="{829B7EF7-0FF5-430C-8015-B545A7516E42}"/>
    <cellStyle name="Comma 2 3 4 2 2 2 2 3" xfId="5912" xr:uid="{925C255B-891A-47F2-89BB-196E5D68D3E8}"/>
    <cellStyle name="Comma 2 3 4 2 2 2 2 3 2" xfId="16446" xr:uid="{942EDEB5-4F14-4C4D-A81F-E378102BBE91}"/>
    <cellStyle name="Comma 2 3 4 2 2 2 2 3 2 2" xfId="37468" xr:uid="{A5BF9A52-A349-4A1D-8523-9F1C5559A658}"/>
    <cellStyle name="Comma 2 3 4 2 2 2 2 3 2 3" xfId="58492" xr:uid="{14FAF7F9-E781-4593-A306-425634387B77}"/>
    <cellStyle name="Comma 2 3 4 2 2 2 2 3 3" xfId="26958" xr:uid="{FC4A2999-42B1-4832-A675-91C9401508E0}"/>
    <cellStyle name="Comma 2 3 4 2 2 2 2 3 4" xfId="47982" xr:uid="{4AF1D494-D8D5-444B-8627-ACAA94275144}"/>
    <cellStyle name="Comma 2 3 4 2 2 2 2 4" xfId="8539" xr:uid="{ADE79B4B-2094-41DE-AE61-EE2BF70234A4}"/>
    <cellStyle name="Comma 2 3 4 2 2 2 2 4 2" xfId="19073" xr:uid="{BF191FF4-4650-45E0-8430-7DD8F5FFE0E6}"/>
    <cellStyle name="Comma 2 3 4 2 2 2 2 4 2 2" xfId="40095" xr:uid="{FFE46C6C-F8EF-4FC1-B867-C818D8288FD1}"/>
    <cellStyle name="Comma 2 3 4 2 2 2 2 4 2 3" xfId="61119" xr:uid="{D89503E8-7079-4F38-B596-3EF4CF6BC57C}"/>
    <cellStyle name="Comma 2 3 4 2 2 2 2 4 3" xfId="29585" xr:uid="{5BFD84A9-B331-4EA9-AD80-B113A0CCB22A}"/>
    <cellStyle name="Comma 2 3 4 2 2 2 2 4 4" xfId="50609" xr:uid="{A2F2B169-A7AC-4D9A-997F-B9F439322F18}"/>
    <cellStyle name="Comma 2 3 4 2 2 2 2 5" xfId="11191" xr:uid="{C03F408B-8123-48B0-BE20-73276257D7B1}"/>
    <cellStyle name="Comma 2 3 4 2 2 2 2 5 2" xfId="32213" xr:uid="{D696896A-3802-4817-9A43-2C325EB8C006}"/>
    <cellStyle name="Comma 2 3 4 2 2 2 2 5 3" xfId="53237" xr:uid="{D8CDC185-36F0-42F5-B07A-0D7FD2C72362}"/>
    <cellStyle name="Comma 2 3 4 2 2 2 2 6" xfId="21702" xr:uid="{0F75D7E2-895A-4CD2-926D-D8A0D39D8DDB}"/>
    <cellStyle name="Comma 2 3 4 2 2 2 2 7" xfId="42727" xr:uid="{6D077C77-18CA-48D3-94F5-7E516EAD326D}"/>
    <cellStyle name="Comma 2 3 4 2 2 2 3" xfId="3283" xr:uid="{058B36EF-5ED7-4DA2-95D1-E30097A849A1}"/>
    <cellStyle name="Comma 2 3 4 2 2 2 3 2" xfId="13817" xr:uid="{6497A39C-D927-4768-9D39-2143369A50E2}"/>
    <cellStyle name="Comma 2 3 4 2 2 2 3 2 2" xfId="34839" xr:uid="{D050F1C1-EAA8-48BF-B99A-FBD9636A7DED}"/>
    <cellStyle name="Comma 2 3 4 2 2 2 3 2 3" xfId="55863" xr:uid="{2FC129B7-2FDD-486B-B80C-B6CF7393A675}"/>
    <cellStyle name="Comma 2 3 4 2 2 2 3 3" xfId="24329" xr:uid="{3BF37EEB-C315-4E9F-A71C-07AC151FA9BC}"/>
    <cellStyle name="Comma 2 3 4 2 2 2 3 4" xfId="45353" xr:uid="{560D74D7-D48E-4AC4-9D93-E2FCD79A6CA5}"/>
    <cellStyle name="Comma 2 3 4 2 2 2 4" xfId="5911" xr:uid="{D7EE9B2C-E756-4E25-BE2B-15CB1F1C4B0B}"/>
    <cellStyle name="Comma 2 3 4 2 2 2 4 2" xfId="16445" xr:uid="{8F8766E1-889E-49C6-A14A-4BCA6E80697E}"/>
    <cellStyle name="Comma 2 3 4 2 2 2 4 2 2" xfId="37467" xr:uid="{96A279C5-7328-47DB-AAB4-A24934CA4220}"/>
    <cellStyle name="Comma 2 3 4 2 2 2 4 2 3" xfId="58491" xr:uid="{A440716C-90DC-4F55-B85C-67D26811ED6E}"/>
    <cellStyle name="Comma 2 3 4 2 2 2 4 3" xfId="26957" xr:uid="{7C40B8D9-CED8-48DF-8021-BD96D0FE8C7A}"/>
    <cellStyle name="Comma 2 3 4 2 2 2 4 4" xfId="47981" xr:uid="{D7D3EFF0-8118-452A-AC40-821E087179A2}"/>
    <cellStyle name="Comma 2 3 4 2 2 2 5" xfId="8538" xr:uid="{7206BCCF-1D71-43DE-9764-B1AB22CBF7C7}"/>
    <cellStyle name="Comma 2 3 4 2 2 2 5 2" xfId="19072" xr:uid="{2AA73F8B-3CA7-4B55-8B8F-588398D090DB}"/>
    <cellStyle name="Comma 2 3 4 2 2 2 5 2 2" xfId="40094" xr:uid="{6A0EC9CF-7E21-4D16-B8EF-8FB101DFA06B}"/>
    <cellStyle name="Comma 2 3 4 2 2 2 5 2 3" xfId="61118" xr:uid="{72259853-08BB-4121-82F6-58BB0E1F4BBC}"/>
    <cellStyle name="Comma 2 3 4 2 2 2 5 3" xfId="29584" xr:uid="{AE879E07-07E3-4686-8A69-B3F17247A51E}"/>
    <cellStyle name="Comma 2 3 4 2 2 2 5 4" xfId="50608" xr:uid="{9B27D90E-2CE1-4168-A8C4-34B673654774}"/>
    <cellStyle name="Comma 2 3 4 2 2 2 6" xfId="11190" xr:uid="{3B11403C-386B-4D9D-8263-C11D3639D9B5}"/>
    <cellStyle name="Comma 2 3 4 2 2 2 6 2" xfId="32212" xr:uid="{41D53B54-09A5-47E9-81BE-CC56DF7ED3B6}"/>
    <cellStyle name="Comma 2 3 4 2 2 2 6 3" xfId="53236" xr:uid="{FE113688-F891-4253-AE88-FD033FD89529}"/>
    <cellStyle name="Comma 2 3 4 2 2 2 7" xfId="21701" xr:uid="{39A06F64-8FEE-40F3-9F48-F496C1F235A3}"/>
    <cellStyle name="Comma 2 3 4 2 2 2 8" xfId="42726" xr:uid="{0BB5A6DF-D91B-41A7-AFD8-95BD71D136ED}"/>
    <cellStyle name="Comma 2 3 4 2 2 3" xfId="607" xr:uid="{657071DB-52AB-4D2D-8207-D936F5564383}"/>
    <cellStyle name="Comma 2 3 4 2 2 3 2" xfId="3285" xr:uid="{1DA80005-BFC8-4A55-B86D-3AC269F3B904}"/>
    <cellStyle name="Comma 2 3 4 2 2 3 2 2" xfId="13819" xr:uid="{8E4F626B-A921-4BD4-B055-BB4BF49B7267}"/>
    <cellStyle name="Comma 2 3 4 2 2 3 2 2 2" xfId="34841" xr:uid="{09B062C9-3221-474F-81D5-153EDC2B72E6}"/>
    <cellStyle name="Comma 2 3 4 2 2 3 2 2 3" xfId="55865" xr:uid="{89F1F836-86C8-48E4-98CC-88964E981B52}"/>
    <cellStyle name="Comma 2 3 4 2 2 3 2 3" xfId="24331" xr:uid="{ED948364-9B60-43F7-9099-06A825DCA7A1}"/>
    <cellStyle name="Comma 2 3 4 2 2 3 2 4" xfId="45355" xr:uid="{244F9790-795A-4EBC-A738-05AAC87D1E3D}"/>
    <cellStyle name="Comma 2 3 4 2 2 3 3" xfId="5913" xr:uid="{60C7C90E-3A7C-4DB7-86C6-833F72C29301}"/>
    <cellStyle name="Comma 2 3 4 2 2 3 3 2" xfId="16447" xr:uid="{0383A475-A745-4037-A5AA-AF28DCBDBF11}"/>
    <cellStyle name="Comma 2 3 4 2 2 3 3 2 2" xfId="37469" xr:uid="{74E50376-57DE-4C50-8C2E-2B64650C4118}"/>
    <cellStyle name="Comma 2 3 4 2 2 3 3 2 3" xfId="58493" xr:uid="{70D21873-0CFA-4ABA-B005-6BBC60A97A8F}"/>
    <cellStyle name="Comma 2 3 4 2 2 3 3 3" xfId="26959" xr:uid="{09FAA024-E8F7-4E6D-B672-F4EB5A7A9259}"/>
    <cellStyle name="Comma 2 3 4 2 2 3 3 4" xfId="47983" xr:uid="{12AD3DCD-2512-4FAD-B0A9-BE06C16FB1FA}"/>
    <cellStyle name="Comma 2 3 4 2 2 3 4" xfId="8540" xr:uid="{CCB6ACD2-17CB-4CEE-9D1B-CD6A1A1D6E20}"/>
    <cellStyle name="Comma 2 3 4 2 2 3 4 2" xfId="19074" xr:uid="{D5789081-4B8C-433C-994B-9FB20F37F9F7}"/>
    <cellStyle name="Comma 2 3 4 2 2 3 4 2 2" xfId="40096" xr:uid="{3600C0FA-708B-4E5A-A221-30586838B638}"/>
    <cellStyle name="Comma 2 3 4 2 2 3 4 2 3" xfId="61120" xr:uid="{A60A7023-A906-4F74-8000-CDE333BC22F0}"/>
    <cellStyle name="Comma 2 3 4 2 2 3 4 3" xfId="29586" xr:uid="{2F1F6BC0-E9F3-4B09-8029-CD6CFF2D5128}"/>
    <cellStyle name="Comma 2 3 4 2 2 3 4 4" xfId="50610" xr:uid="{CBBE83EB-C5C1-4FBB-921C-01E4A407EEEF}"/>
    <cellStyle name="Comma 2 3 4 2 2 3 5" xfId="11192" xr:uid="{265ACB32-EF2C-4CDB-9790-9E1B0BB1D827}"/>
    <cellStyle name="Comma 2 3 4 2 2 3 5 2" xfId="32214" xr:uid="{A17175C1-773A-4C03-86D6-1A790DB2B01B}"/>
    <cellStyle name="Comma 2 3 4 2 2 3 5 3" xfId="53238" xr:uid="{E0B59F75-CED6-4A31-933D-4DF783C14875}"/>
    <cellStyle name="Comma 2 3 4 2 2 3 6" xfId="21703" xr:uid="{73D14F1C-49E7-4D65-B445-8847EFC81456}"/>
    <cellStyle name="Comma 2 3 4 2 2 3 7" xfId="42728" xr:uid="{5AC5B5C1-E144-43FA-A530-1A370D572746}"/>
    <cellStyle name="Comma 2 3 4 2 2 4" xfId="608" xr:uid="{2BB20FE2-9E9F-48EE-B5EB-B96C9C1C181E}"/>
    <cellStyle name="Comma 2 3 4 2 2 4 2" xfId="3286" xr:uid="{8CDC8F31-1E52-4976-BCFD-EB5C6009472C}"/>
    <cellStyle name="Comma 2 3 4 2 2 4 2 2" xfId="13820" xr:uid="{26A20901-BEC2-41B9-AD77-877001B05ABA}"/>
    <cellStyle name="Comma 2 3 4 2 2 4 2 2 2" xfId="34842" xr:uid="{4B27FC74-5345-45AC-9EE3-F0A72C173AE2}"/>
    <cellStyle name="Comma 2 3 4 2 2 4 2 2 3" xfId="55866" xr:uid="{7B9D1C08-4BA4-4B73-86B9-0A143D82FA6E}"/>
    <cellStyle name="Comma 2 3 4 2 2 4 2 3" xfId="24332" xr:uid="{2790B50D-16F5-498B-8CC4-24D57457F66E}"/>
    <cellStyle name="Comma 2 3 4 2 2 4 2 4" xfId="45356" xr:uid="{AE0847C8-67C7-4FFD-9A66-501004430191}"/>
    <cellStyle name="Comma 2 3 4 2 2 4 3" xfId="5914" xr:uid="{133C6E04-F2C8-4D8C-8B74-74F1A053575A}"/>
    <cellStyle name="Comma 2 3 4 2 2 4 3 2" xfId="16448" xr:uid="{DB883253-A3F4-4EC3-BDBF-68A2F1FB857C}"/>
    <cellStyle name="Comma 2 3 4 2 2 4 3 2 2" xfId="37470" xr:uid="{997BF95E-4828-4666-A8D0-57348817A234}"/>
    <cellStyle name="Comma 2 3 4 2 2 4 3 2 3" xfId="58494" xr:uid="{19C76F30-C767-439C-B7BF-8133494EDCE0}"/>
    <cellStyle name="Comma 2 3 4 2 2 4 3 3" xfId="26960" xr:uid="{7BBA6D60-6E6E-45B9-B6C6-3BE426254AE5}"/>
    <cellStyle name="Comma 2 3 4 2 2 4 3 4" xfId="47984" xr:uid="{EB14A20D-FEE6-4B29-8510-B224D9D405F7}"/>
    <cellStyle name="Comma 2 3 4 2 2 4 4" xfId="8541" xr:uid="{3CD79B3D-89F0-4DAD-BBBF-30F1DF8AE173}"/>
    <cellStyle name="Comma 2 3 4 2 2 4 4 2" xfId="19075" xr:uid="{AE2E67C6-A994-4F8A-A1FE-78054009287F}"/>
    <cellStyle name="Comma 2 3 4 2 2 4 4 2 2" xfId="40097" xr:uid="{126D4373-2961-4EAE-B723-F65D5DB16BDA}"/>
    <cellStyle name="Comma 2 3 4 2 2 4 4 2 3" xfId="61121" xr:uid="{1A55FE85-A39D-404D-B21D-4D27D2E9A946}"/>
    <cellStyle name="Comma 2 3 4 2 2 4 4 3" xfId="29587" xr:uid="{93BD7833-2F1F-49AE-8667-E08754DE00C0}"/>
    <cellStyle name="Comma 2 3 4 2 2 4 4 4" xfId="50611" xr:uid="{A5E9F6F1-8525-470B-8FE7-A430DF63294D}"/>
    <cellStyle name="Comma 2 3 4 2 2 4 5" xfId="11193" xr:uid="{67AE6893-56AA-44E3-8D2B-C6E2F306CD07}"/>
    <cellStyle name="Comma 2 3 4 2 2 4 5 2" xfId="32215" xr:uid="{25122469-08BA-4E0A-B7DC-D1B3BE9F298D}"/>
    <cellStyle name="Comma 2 3 4 2 2 4 5 3" xfId="53239" xr:uid="{F8D5BC67-69A0-483F-B6DD-2B3D57C6F197}"/>
    <cellStyle name="Comma 2 3 4 2 2 4 6" xfId="21704" xr:uid="{C654B9F0-BC72-4F59-AC01-4880E27509E5}"/>
    <cellStyle name="Comma 2 3 4 2 2 4 7" xfId="42729" xr:uid="{FC07AF6C-9B58-46C6-8E5C-13CA257618BD}"/>
    <cellStyle name="Comma 2 3 4 2 2 5" xfId="3282" xr:uid="{E4CCE2C3-35D8-4679-B51F-DD0CC7098C8D}"/>
    <cellStyle name="Comma 2 3 4 2 2 5 2" xfId="13816" xr:uid="{30A15791-B843-4A3F-AF1D-4919DC77B04E}"/>
    <cellStyle name="Comma 2 3 4 2 2 5 2 2" xfId="34838" xr:uid="{B3C0C7C5-BFC7-4F6A-86EC-A4E6E305746A}"/>
    <cellStyle name="Comma 2 3 4 2 2 5 2 3" xfId="55862" xr:uid="{FE632ECE-13C8-4D72-9950-466C9406A1CC}"/>
    <cellStyle name="Comma 2 3 4 2 2 5 3" xfId="24328" xr:uid="{910250A5-D61E-4C74-B6FE-C86D1CC01627}"/>
    <cellStyle name="Comma 2 3 4 2 2 5 4" xfId="45352" xr:uid="{64E3983F-C4B0-4900-8244-8C59D140FC1E}"/>
    <cellStyle name="Comma 2 3 4 2 2 6" xfId="5910" xr:uid="{8C7F0A4D-A9F4-4389-85A0-BE7644809AAC}"/>
    <cellStyle name="Comma 2 3 4 2 2 6 2" xfId="16444" xr:uid="{01B07192-A9CE-4694-AB3B-2C388C5D5101}"/>
    <cellStyle name="Comma 2 3 4 2 2 6 2 2" xfId="37466" xr:uid="{F3827147-4CDF-4F2D-B965-793E7E133428}"/>
    <cellStyle name="Comma 2 3 4 2 2 6 2 3" xfId="58490" xr:uid="{6A036ED3-BB6A-4643-B2B0-F3F22CD9585C}"/>
    <cellStyle name="Comma 2 3 4 2 2 6 3" xfId="26956" xr:uid="{BC3C1E51-2F38-4AB1-9936-696981C471D3}"/>
    <cellStyle name="Comma 2 3 4 2 2 6 4" xfId="47980" xr:uid="{0B79F9CA-059D-47EA-8FAE-A2BCF08D087C}"/>
    <cellStyle name="Comma 2 3 4 2 2 7" xfId="8537" xr:uid="{AE25EF25-339B-4701-9E81-2FA0805261EF}"/>
    <cellStyle name="Comma 2 3 4 2 2 7 2" xfId="19071" xr:uid="{7AE53462-18B9-429C-A630-80E00DAC7A15}"/>
    <cellStyle name="Comma 2 3 4 2 2 7 2 2" xfId="40093" xr:uid="{14B4AF9B-DAEA-42C2-A326-0CDF97E17BE7}"/>
    <cellStyle name="Comma 2 3 4 2 2 7 2 3" xfId="61117" xr:uid="{8637B407-1321-407A-9D0B-33D8C9C55B13}"/>
    <cellStyle name="Comma 2 3 4 2 2 7 3" xfId="29583" xr:uid="{B4BFFAB7-F534-42E9-AEB8-A8B7637A08AF}"/>
    <cellStyle name="Comma 2 3 4 2 2 7 4" xfId="50607" xr:uid="{305A2C12-40A1-4CBB-B3A9-1A950C78B4A5}"/>
    <cellStyle name="Comma 2 3 4 2 2 8" xfId="11189" xr:uid="{9886ED29-2761-4518-9428-909FADCC61A0}"/>
    <cellStyle name="Comma 2 3 4 2 2 8 2" xfId="32211" xr:uid="{2C1C59EB-49CA-4F34-A6BF-4239FFAF0FF8}"/>
    <cellStyle name="Comma 2 3 4 2 2 8 3" xfId="53235" xr:uid="{85FB94ED-35AB-4A1E-BEE4-7124A7C850FC}"/>
    <cellStyle name="Comma 2 3 4 2 2 9" xfId="21700" xr:uid="{7EF95E0A-9012-4F43-90A4-9AEBA5660453}"/>
    <cellStyle name="Comma 2 3 4 2 3" xfId="609" xr:uid="{70AACEB7-CF55-4973-9500-D45C545B22D2}"/>
    <cellStyle name="Comma 2 3 4 2 3 10" xfId="42730" xr:uid="{49102006-08A2-47D9-8046-90AD990C48E6}"/>
    <cellStyle name="Comma 2 3 4 2 3 2" xfId="610" xr:uid="{01932D6F-30D6-406F-AE40-287B53703A63}"/>
    <cellStyle name="Comma 2 3 4 2 3 2 2" xfId="611" xr:uid="{7817EC4C-4DBB-41B4-AFE3-3EE578FD9662}"/>
    <cellStyle name="Comma 2 3 4 2 3 2 2 2" xfId="3289" xr:uid="{65890E1B-B95D-40BC-AE14-0A94D8CCE7B4}"/>
    <cellStyle name="Comma 2 3 4 2 3 2 2 2 2" xfId="13823" xr:uid="{EB0711E2-9D1B-49E1-A61C-E8907A680E3F}"/>
    <cellStyle name="Comma 2 3 4 2 3 2 2 2 2 2" xfId="34845" xr:uid="{BB20B4C7-6A99-4217-9089-148ABF915B44}"/>
    <cellStyle name="Comma 2 3 4 2 3 2 2 2 2 3" xfId="55869" xr:uid="{984C318E-8884-4077-8A50-73E10B9F95F8}"/>
    <cellStyle name="Comma 2 3 4 2 3 2 2 2 3" xfId="24335" xr:uid="{7DA1BD92-E137-46EC-B980-48735371AF5F}"/>
    <cellStyle name="Comma 2 3 4 2 3 2 2 2 4" xfId="45359" xr:uid="{C329DEC1-659E-4AA4-8D6C-ED9B722B784F}"/>
    <cellStyle name="Comma 2 3 4 2 3 2 2 3" xfId="5917" xr:uid="{5BE60880-6D0C-42EC-849F-09D2ECEE5C8C}"/>
    <cellStyle name="Comma 2 3 4 2 3 2 2 3 2" xfId="16451" xr:uid="{8ACF1302-2BB4-46A3-94ED-B695D846379E}"/>
    <cellStyle name="Comma 2 3 4 2 3 2 2 3 2 2" xfId="37473" xr:uid="{6C6550E4-258F-4A0B-8B30-2B9093B5C64D}"/>
    <cellStyle name="Comma 2 3 4 2 3 2 2 3 2 3" xfId="58497" xr:uid="{96C847A8-77D5-4ED5-B13F-FF5E64AC1490}"/>
    <cellStyle name="Comma 2 3 4 2 3 2 2 3 3" xfId="26963" xr:uid="{2817CBB8-F363-4A0C-94E4-A1DE30D617BE}"/>
    <cellStyle name="Comma 2 3 4 2 3 2 2 3 4" xfId="47987" xr:uid="{B2027564-D4D3-48E8-B755-7DFAA371A99B}"/>
    <cellStyle name="Comma 2 3 4 2 3 2 2 4" xfId="8544" xr:uid="{BF7EA007-E1F3-4EDC-AB34-068C1CE79C74}"/>
    <cellStyle name="Comma 2 3 4 2 3 2 2 4 2" xfId="19078" xr:uid="{5417A907-1417-4788-A06E-A410E68A7726}"/>
    <cellStyle name="Comma 2 3 4 2 3 2 2 4 2 2" xfId="40100" xr:uid="{ABB0A2EB-0E94-45DB-89B1-D853F3047717}"/>
    <cellStyle name="Comma 2 3 4 2 3 2 2 4 2 3" xfId="61124" xr:uid="{CFA997D3-F001-4F42-AE27-BAE3510D144E}"/>
    <cellStyle name="Comma 2 3 4 2 3 2 2 4 3" xfId="29590" xr:uid="{D75AE426-31B4-43EE-93EC-2D0AED63FCFA}"/>
    <cellStyle name="Comma 2 3 4 2 3 2 2 4 4" xfId="50614" xr:uid="{F3F81648-848C-4C55-A871-7A92A4B802C9}"/>
    <cellStyle name="Comma 2 3 4 2 3 2 2 5" xfId="11196" xr:uid="{1E5C85AE-706E-4EB8-A142-C4F809EB60D6}"/>
    <cellStyle name="Comma 2 3 4 2 3 2 2 5 2" xfId="32218" xr:uid="{4F361F46-B288-4ED7-94FA-47BC408CEF05}"/>
    <cellStyle name="Comma 2 3 4 2 3 2 2 5 3" xfId="53242" xr:uid="{EACAAF11-2F5E-4D74-9AB2-9A8B4177E29E}"/>
    <cellStyle name="Comma 2 3 4 2 3 2 2 6" xfId="21707" xr:uid="{A69FBBD1-0CDB-4CB3-BBA7-231935E5AE78}"/>
    <cellStyle name="Comma 2 3 4 2 3 2 2 7" xfId="42732" xr:uid="{1DB93D8C-EA75-43B7-B902-0AE9DB76A4BA}"/>
    <cellStyle name="Comma 2 3 4 2 3 2 3" xfId="3288" xr:uid="{D4B59CB9-ABCA-4B63-BAEE-067B477C80D9}"/>
    <cellStyle name="Comma 2 3 4 2 3 2 3 2" xfId="13822" xr:uid="{595522E2-A38D-480C-8650-920D2C96C636}"/>
    <cellStyle name="Comma 2 3 4 2 3 2 3 2 2" xfId="34844" xr:uid="{A1F5C98B-BE45-49DD-8968-4CD4247DCEBE}"/>
    <cellStyle name="Comma 2 3 4 2 3 2 3 2 3" xfId="55868" xr:uid="{E9FB92E0-84B9-41B3-95A2-8A20A70424FA}"/>
    <cellStyle name="Comma 2 3 4 2 3 2 3 3" xfId="24334" xr:uid="{A5D408D9-A581-4823-BE58-06DB46041DA0}"/>
    <cellStyle name="Comma 2 3 4 2 3 2 3 4" xfId="45358" xr:uid="{4F4D318F-13F2-44BC-829A-517D993B79B3}"/>
    <cellStyle name="Comma 2 3 4 2 3 2 4" xfId="5916" xr:uid="{6AACF1C8-02FD-4296-BAEF-16C651109CA3}"/>
    <cellStyle name="Comma 2 3 4 2 3 2 4 2" xfId="16450" xr:uid="{1053B6E7-1C01-4FCE-90D6-A5FE3CDE438B}"/>
    <cellStyle name="Comma 2 3 4 2 3 2 4 2 2" xfId="37472" xr:uid="{1DD9EDD1-CEE7-4166-B2A7-6D875D487445}"/>
    <cellStyle name="Comma 2 3 4 2 3 2 4 2 3" xfId="58496" xr:uid="{C8F44674-5CEC-4269-A229-79A6834CDE09}"/>
    <cellStyle name="Comma 2 3 4 2 3 2 4 3" xfId="26962" xr:uid="{6AB1D429-16B1-4E5B-AB9D-46E558B6F9B1}"/>
    <cellStyle name="Comma 2 3 4 2 3 2 4 4" xfId="47986" xr:uid="{03C9ABAE-5D96-4968-B77E-3AD5E42B89B5}"/>
    <cellStyle name="Comma 2 3 4 2 3 2 5" xfId="8543" xr:uid="{5E870B40-1A49-45BF-B805-5858004369DB}"/>
    <cellStyle name="Comma 2 3 4 2 3 2 5 2" xfId="19077" xr:uid="{A5A448A5-ED1B-48DB-9450-A27EEB5C7CAA}"/>
    <cellStyle name="Comma 2 3 4 2 3 2 5 2 2" xfId="40099" xr:uid="{ED52A189-DCED-4017-8569-E56E672F66B8}"/>
    <cellStyle name="Comma 2 3 4 2 3 2 5 2 3" xfId="61123" xr:uid="{2BA92FE9-EF7A-4E8A-9F5A-E0712282BDB6}"/>
    <cellStyle name="Comma 2 3 4 2 3 2 5 3" xfId="29589" xr:uid="{A48BFD2E-524C-4BC2-BD3E-0A3065893E91}"/>
    <cellStyle name="Comma 2 3 4 2 3 2 5 4" xfId="50613" xr:uid="{36C3E974-4E42-456D-BF54-548E57AE4FD4}"/>
    <cellStyle name="Comma 2 3 4 2 3 2 6" xfId="11195" xr:uid="{9E4A0FD6-3739-49C1-9F92-3D3C38B660B1}"/>
    <cellStyle name="Comma 2 3 4 2 3 2 6 2" xfId="32217" xr:uid="{2477F2C1-E6EA-40C3-AF20-60AABF057687}"/>
    <cellStyle name="Comma 2 3 4 2 3 2 6 3" xfId="53241" xr:uid="{E8491DF9-0520-42DD-B69F-1660A2157C1C}"/>
    <cellStyle name="Comma 2 3 4 2 3 2 7" xfId="21706" xr:uid="{B24CBB71-72FA-450B-9496-90EBF2C4EF56}"/>
    <cellStyle name="Comma 2 3 4 2 3 2 8" xfId="42731" xr:uid="{372E6172-DD5C-4401-A0AE-E09C41BC988E}"/>
    <cellStyle name="Comma 2 3 4 2 3 3" xfId="612" xr:uid="{CFC3E072-B9DD-4FCD-964F-DC5408B7462D}"/>
    <cellStyle name="Comma 2 3 4 2 3 3 2" xfId="3290" xr:uid="{5531F22E-C718-43A2-BB0E-DA125512C8B6}"/>
    <cellStyle name="Comma 2 3 4 2 3 3 2 2" xfId="13824" xr:uid="{127B0E5B-E907-479A-8FE4-5F3CB4103C4D}"/>
    <cellStyle name="Comma 2 3 4 2 3 3 2 2 2" xfId="34846" xr:uid="{2B8E9F76-CE82-4B57-AF1E-5438543901E4}"/>
    <cellStyle name="Comma 2 3 4 2 3 3 2 2 3" xfId="55870" xr:uid="{9AD5A90D-7D16-4801-BE03-6EE080012ECD}"/>
    <cellStyle name="Comma 2 3 4 2 3 3 2 3" xfId="24336" xr:uid="{EC17F5C3-0463-4D0D-888F-72DDD872AED8}"/>
    <cellStyle name="Comma 2 3 4 2 3 3 2 4" xfId="45360" xr:uid="{E8D65C62-B9A5-4340-AE3D-0A7354FD3392}"/>
    <cellStyle name="Comma 2 3 4 2 3 3 3" xfId="5918" xr:uid="{065CBD3C-A5D4-4FFC-80FA-23CCB77D7336}"/>
    <cellStyle name="Comma 2 3 4 2 3 3 3 2" xfId="16452" xr:uid="{725AA818-1DBB-4FA9-AB04-B21E83D03F06}"/>
    <cellStyle name="Comma 2 3 4 2 3 3 3 2 2" xfId="37474" xr:uid="{1E2A8F67-ADF6-40E2-A30C-F056543C14A3}"/>
    <cellStyle name="Comma 2 3 4 2 3 3 3 2 3" xfId="58498" xr:uid="{6F5363C5-3745-448E-98FE-FDBC48798716}"/>
    <cellStyle name="Comma 2 3 4 2 3 3 3 3" xfId="26964" xr:uid="{D456D544-1686-4B3C-A4C5-659406C47540}"/>
    <cellStyle name="Comma 2 3 4 2 3 3 3 4" xfId="47988" xr:uid="{71544D54-48CA-43F6-AABD-11F4010E319D}"/>
    <cellStyle name="Comma 2 3 4 2 3 3 4" xfId="8545" xr:uid="{D9E639A5-576F-4609-BDF8-7A005BBE600D}"/>
    <cellStyle name="Comma 2 3 4 2 3 3 4 2" xfId="19079" xr:uid="{A2F34635-5CC0-4369-9607-762FFF1C2F1C}"/>
    <cellStyle name="Comma 2 3 4 2 3 3 4 2 2" xfId="40101" xr:uid="{C9B8F495-7BA2-49C0-B78A-6077174C96DC}"/>
    <cellStyle name="Comma 2 3 4 2 3 3 4 2 3" xfId="61125" xr:uid="{3CD77DCB-2B8A-471C-8884-A2F8BE74BF06}"/>
    <cellStyle name="Comma 2 3 4 2 3 3 4 3" xfId="29591" xr:uid="{816363CE-43B7-4901-835A-07091CBEEC8A}"/>
    <cellStyle name="Comma 2 3 4 2 3 3 4 4" xfId="50615" xr:uid="{99CFB45F-816A-446E-81E7-7BD6D1919311}"/>
    <cellStyle name="Comma 2 3 4 2 3 3 5" xfId="11197" xr:uid="{662F03E5-1556-4FA4-877A-69511BC3558C}"/>
    <cellStyle name="Comma 2 3 4 2 3 3 5 2" xfId="32219" xr:uid="{6DB0E7B3-C29A-45B0-9B18-485BEC8FB2E2}"/>
    <cellStyle name="Comma 2 3 4 2 3 3 5 3" xfId="53243" xr:uid="{112120DF-B754-4344-A8C0-7B00CFDF1B37}"/>
    <cellStyle name="Comma 2 3 4 2 3 3 6" xfId="21708" xr:uid="{3578D5CF-5C64-4263-B0ED-2C239879689F}"/>
    <cellStyle name="Comma 2 3 4 2 3 3 7" xfId="42733" xr:uid="{56D4BBB5-DA7F-40E8-AD58-3100114205D1}"/>
    <cellStyle name="Comma 2 3 4 2 3 4" xfId="613" xr:uid="{C2604DEC-9F24-4B35-90EF-222348B794EE}"/>
    <cellStyle name="Comma 2 3 4 2 3 4 2" xfId="3291" xr:uid="{30EF7586-F590-4C65-B9FD-D222A0D60A75}"/>
    <cellStyle name="Comma 2 3 4 2 3 4 2 2" xfId="13825" xr:uid="{9AF70BD0-40EC-498F-AE24-EA6175E15FA5}"/>
    <cellStyle name="Comma 2 3 4 2 3 4 2 2 2" xfId="34847" xr:uid="{7DE8DC41-F786-4A16-922E-E1842E22E268}"/>
    <cellStyle name="Comma 2 3 4 2 3 4 2 2 3" xfId="55871" xr:uid="{1AF1BD3E-40F2-4D93-A507-42BF4C220DAB}"/>
    <cellStyle name="Comma 2 3 4 2 3 4 2 3" xfId="24337" xr:uid="{3C2E1BBE-BE7A-4DFF-866C-F3698ED469C0}"/>
    <cellStyle name="Comma 2 3 4 2 3 4 2 4" xfId="45361" xr:uid="{770567DA-4FF2-4FAD-8D88-CA50D460E24F}"/>
    <cellStyle name="Comma 2 3 4 2 3 4 3" xfId="5919" xr:uid="{850DF890-BF76-42FC-9424-EC793E304436}"/>
    <cellStyle name="Comma 2 3 4 2 3 4 3 2" xfId="16453" xr:uid="{0006C9AD-9935-4D2B-B490-B7501F06C36E}"/>
    <cellStyle name="Comma 2 3 4 2 3 4 3 2 2" xfId="37475" xr:uid="{81C78982-C4FD-4CE8-85FA-CC5C1E153C5D}"/>
    <cellStyle name="Comma 2 3 4 2 3 4 3 2 3" xfId="58499" xr:uid="{835074AB-6DEF-4D01-A8D4-F8AE8DFCF6E3}"/>
    <cellStyle name="Comma 2 3 4 2 3 4 3 3" xfId="26965" xr:uid="{974D1141-E890-4D41-9CDD-97509B26C00F}"/>
    <cellStyle name="Comma 2 3 4 2 3 4 3 4" xfId="47989" xr:uid="{4CD2D961-CC37-4AC1-AC99-BE3C195DB055}"/>
    <cellStyle name="Comma 2 3 4 2 3 4 4" xfId="8546" xr:uid="{05183A6C-E0B3-445A-A488-D2EDA0EC408B}"/>
    <cellStyle name="Comma 2 3 4 2 3 4 4 2" xfId="19080" xr:uid="{FBC29C2F-29AA-4DC3-A6CB-B7FDB1663820}"/>
    <cellStyle name="Comma 2 3 4 2 3 4 4 2 2" xfId="40102" xr:uid="{B6E56FD7-DFA0-4F85-A787-3432C5D0ED2B}"/>
    <cellStyle name="Comma 2 3 4 2 3 4 4 2 3" xfId="61126" xr:uid="{BCF75140-902E-4AD4-8368-202836557292}"/>
    <cellStyle name="Comma 2 3 4 2 3 4 4 3" xfId="29592" xr:uid="{1B482616-875A-43EC-BB82-A02CE0FDDA46}"/>
    <cellStyle name="Comma 2 3 4 2 3 4 4 4" xfId="50616" xr:uid="{4273A448-57AA-4C57-8496-66C5B77104FA}"/>
    <cellStyle name="Comma 2 3 4 2 3 4 5" xfId="11198" xr:uid="{04538EB2-D7C4-4263-801E-681A63839086}"/>
    <cellStyle name="Comma 2 3 4 2 3 4 5 2" xfId="32220" xr:uid="{716EB37C-26D2-406C-B61C-64DCC05B4247}"/>
    <cellStyle name="Comma 2 3 4 2 3 4 5 3" xfId="53244" xr:uid="{AFFD9D24-C94D-4EA6-A56E-65ED3309EC39}"/>
    <cellStyle name="Comma 2 3 4 2 3 4 6" xfId="21709" xr:uid="{D42E385B-5621-4C90-BED4-D7E88E44B467}"/>
    <cellStyle name="Comma 2 3 4 2 3 4 7" xfId="42734" xr:uid="{A04EC2DF-D4EC-4255-8392-BE662D4D7B45}"/>
    <cellStyle name="Comma 2 3 4 2 3 5" xfId="3287" xr:uid="{A2FDB633-70EB-47D6-9530-08A1B2B0A066}"/>
    <cellStyle name="Comma 2 3 4 2 3 5 2" xfId="13821" xr:uid="{8D35957F-856D-481A-B0F1-96C93CD2A358}"/>
    <cellStyle name="Comma 2 3 4 2 3 5 2 2" xfId="34843" xr:uid="{6E62001C-E75F-4080-A3CF-4FE7B49982CB}"/>
    <cellStyle name="Comma 2 3 4 2 3 5 2 3" xfId="55867" xr:uid="{E3F794E5-AF66-40E7-B580-E73EC4945B33}"/>
    <cellStyle name="Comma 2 3 4 2 3 5 3" xfId="24333" xr:uid="{E138887D-2CF3-4EE8-B604-2D65DF653880}"/>
    <cellStyle name="Comma 2 3 4 2 3 5 4" xfId="45357" xr:uid="{9A9AEA8B-1A62-4CA5-8A3C-AD316D2CE3A2}"/>
    <cellStyle name="Comma 2 3 4 2 3 6" xfId="5915" xr:uid="{DF857BB8-398D-47E4-BECF-DE78CDE04939}"/>
    <cellStyle name="Comma 2 3 4 2 3 6 2" xfId="16449" xr:uid="{0265850D-D6A5-463B-BA9B-D1811C90A984}"/>
    <cellStyle name="Comma 2 3 4 2 3 6 2 2" xfId="37471" xr:uid="{CCF9A708-5825-4A9D-A991-849577D3B0FF}"/>
    <cellStyle name="Comma 2 3 4 2 3 6 2 3" xfId="58495" xr:uid="{A148A808-7BF7-40E5-8041-BF4C9683FB06}"/>
    <cellStyle name="Comma 2 3 4 2 3 6 3" xfId="26961" xr:uid="{4DF449EF-B88F-43C2-B2FC-3A4481C2C4DE}"/>
    <cellStyle name="Comma 2 3 4 2 3 6 4" xfId="47985" xr:uid="{B07D40C4-A380-42FF-AA56-F0C58F7218D9}"/>
    <cellStyle name="Comma 2 3 4 2 3 7" xfId="8542" xr:uid="{380961FD-FA7F-46E3-84BF-E4DFF14DF367}"/>
    <cellStyle name="Comma 2 3 4 2 3 7 2" xfId="19076" xr:uid="{A2F8515D-E6E7-4FEF-B350-70E7FD24DEAF}"/>
    <cellStyle name="Comma 2 3 4 2 3 7 2 2" xfId="40098" xr:uid="{30241195-F052-4B34-A55E-BE441361FBBF}"/>
    <cellStyle name="Comma 2 3 4 2 3 7 2 3" xfId="61122" xr:uid="{70BE26FF-A7A0-40F4-B883-A50BDD71B34B}"/>
    <cellStyle name="Comma 2 3 4 2 3 7 3" xfId="29588" xr:uid="{9E71412C-D616-42D7-B4F6-08BD05D0AB94}"/>
    <cellStyle name="Comma 2 3 4 2 3 7 4" xfId="50612" xr:uid="{645415DC-16D5-4192-81F4-D08F9F4F130E}"/>
    <cellStyle name="Comma 2 3 4 2 3 8" xfId="11194" xr:uid="{FD800424-1FC9-437A-AF81-4E62619F71E1}"/>
    <cellStyle name="Comma 2 3 4 2 3 8 2" xfId="32216" xr:uid="{F2480F1E-E9B7-4D30-AC89-6B5045C82251}"/>
    <cellStyle name="Comma 2 3 4 2 3 8 3" xfId="53240" xr:uid="{A14E14A2-4F08-4D2B-9A6D-BEFE5AE3D93C}"/>
    <cellStyle name="Comma 2 3 4 2 3 9" xfId="21705" xr:uid="{D0240B94-6E05-435C-BD77-A21AD759944C}"/>
    <cellStyle name="Comma 2 3 4 2 4" xfId="614" xr:uid="{23261DDD-AA69-4B93-9235-2BFD829821F9}"/>
    <cellStyle name="Comma 2 3 4 2 4 10" xfId="42735" xr:uid="{509E9A60-40C9-4C00-B44D-77D08653A81C}"/>
    <cellStyle name="Comma 2 3 4 2 4 2" xfId="615" xr:uid="{D6C95B4D-F8AC-4350-8A40-62007446B5B6}"/>
    <cellStyle name="Comma 2 3 4 2 4 2 2" xfId="616" xr:uid="{943585F1-DD11-4C92-BF14-62DB87AC0941}"/>
    <cellStyle name="Comma 2 3 4 2 4 2 2 2" xfId="3294" xr:uid="{DC8093B4-A851-4B2E-9BD8-2EE8DA98F33D}"/>
    <cellStyle name="Comma 2 3 4 2 4 2 2 2 2" xfId="13828" xr:uid="{DFF57E41-3A0D-4FF9-989D-8A3E3A107841}"/>
    <cellStyle name="Comma 2 3 4 2 4 2 2 2 2 2" xfId="34850" xr:uid="{BDD74150-DE0E-4CC3-BAC1-C490C20EB62B}"/>
    <cellStyle name="Comma 2 3 4 2 4 2 2 2 2 3" xfId="55874" xr:uid="{8520B3C8-D6BA-4011-B2FA-DD51DA2343E2}"/>
    <cellStyle name="Comma 2 3 4 2 4 2 2 2 3" xfId="24340" xr:uid="{FAD82EDA-ADC1-428E-9FDE-097B30384AA0}"/>
    <cellStyle name="Comma 2 3 4 2 4 2 2 2 4" xfId="45364" xr:uid="{196A3B5A-9ACF-4F4B-BA15-8D3C647FA72F}"/>
    <cellStyle name="Comma 2 3 4 2 4 2 2 3" xfId="5922" xr:uid="{6DD7B8D9-6C96-402A-8489-1D1BDB0316C5}"/>
    <cellStyle name="Comma 2 3 4 2 4 2 2 3 2" xfId="16456" xr:uid="{D3E3FE04-4A73-4813-B960-823C036AB5EA}"/>
    <cellStyle name="Comma 2 3 4 2 4 2 2 3 2 2" xfId="37478" xr:uid="{28AEEB85-0B14-4B27-9E9B-10A9CCA16CEB}"/>
    <cellStyle name="Comma 2 3 4 2 4 2 2 3 2 3" xfId="58502" xr:uid="{12C92ABD-F70D-4B23-802C-C3EABA37D967}"/>
    <cellStyle name="Comma 2 3 4 2 4 2 2 3 3" xfId="26968" xr:uid="{DADDF93E-4D3F-435F-B95C-B66D0C7114AD}"/>
    <cellStyle name="Comma 2 3 4 2 4 2 2 3 4" xfId="47992" xr:uid="{6517D7A4-44CB-4D8B-91E8-C7EDFD611163}"/>
    <cellStyle name="Comma 2 3 4 2 4 2 2 4" xfId="8549" xr:uid="{91ABE377-6AC6-4B5F-A999-D475DD6EDFC0}"/>
    <cellStyle name="Comma 2 3 4 2 4 2 2 4 2" xfId="19083" xr:uid="{B0592CA7-0BD3-426E-95B0-17E0B4A7E49F}"/>
    <cellStyle name="Comma 2 3 4 2 4 2 2 4 2 2" xfId="40105" xr:uid="{A711C594-83D8-4C1A-B97B-4FFD6AEE0251}"/>
    <cellStyle name="Comma 2 3 4 2 4 2 2 4 2 3" xfId="61129" xr:uid="{A8C50130-9F5A-4EE2-A116-E38E1143E362}"/>
    <cellStyle name="Comma 2 3 4 2 4 2 2 4 3" xfId="29595" xr:uid="{8AE23C8A-5916-47AD-8763-81D6452E356E}"/>
    <cellStyle name="Comma 2 3 4 2 4 2 2 4 4" xfId="50619" xr:uid="{58FD8ACF-14C5-4354-81B1-6755302BA517}"/>
    <cellStyle name="Comma 2 3 4 2 4 2 2 5" xfId="11201" xr:uid="{A1ABC4B1-CE56-49FD-9EE1-DF837DA9E853}"/>
    <cellStyle name="Comma 2 3 4 2 4 2 2 5 2" xfId="32223" xr:uid="{EAB8AE13-5AFA-4C7F-97E8-5EFB0A9032EA}"/>
    <cellStyle name="Comma 2 3 4 2 4 2 2 5 3" xfId="53247" xr:uid="{94006B89-79F4-4D48-957C-F93F7A53BCB0}"/>
    <cellStyle name="Comma 2 3 4 2 4 2 2 6" xfId="21712" xr:uid="{817130FA-E387-4307-AC4E-8D33C3A4DF2F}"/>
    <cellStyle name="Comma 2 3 4 2 4 2 2 7" xfId="42737" xr:uid="{82E7A94C-FA1F-4A52-97EB-DBCC81F7A7BD}"/>
    <cellStyle name="Comma 2 3 4 2 4 2 3" xfId="3293" xr:uid="{BA6D6876-5AE9-4E30-AD8A-E20E55376F86}"/>
    <cellStyle name="Comma 2 3 4 2 4 2 3 2" xfId="13827" xr:uid="{2D29191F-1BEF-4104-B779-EB04CA4C6E2A}"/>
    <cellStyle name="Comma 2 3 4 2 4 2 3 2 2" xfId="34849" xr:uid="{D5173536-3B5A-4AC4-AF75-1E1AE261EC50}"/>
    <cellStyle name="Comma 2 3 4 2 4 2 3 2 3" xfId="55873" xr:uid="{D8286045-FEB3-4008-9D67-850810A1B5BD}"/>
    <cellStyle name="Comma 2 3 4 2 4 2 3 3" xfId="24339" xr:uid="{FD5C9BA2-2CCE-4CAC-BD1C-824761EE1BE9}"/>
    <cellStyle name="Comma 2 3 4 2 4 2 3 4" xfId="45363" xr:uid="{C225D100-C3D9-4318-AFE7-8D6C6D30EEF9}"/>
    <cellStyle name="Comma 2 3 4 2 4 2 4" xfId="5921" xr:uid="{D31EC9FC-B1A5-40D5-ABBC-1DED1101C533}"/>
    <cellStyle name="Comma 2 3 4 2 4 2 4 2" xfId="16455" xr:uid="{0CFCF358-2787-4040-80CC-1375CB369264}"/>
    <cellStyle name="Comma 2 3 4 2 4 2 4 2 2" xfId="37477" xr:uid="{0C50B261-DB23-41BD-89C0-30ABB908B030}"/>
    <cellStyle name="Comma 2 3 4 2 4 2 4 2 3" xfId="58501" xr:uid="{3F492F74-3828-40AC-B4BA-D3E197563873}"/>
    <cellStyle name="Comma 2 3 4 2 4 2 4 3" xfId="26967" xr:uid="{9AE25CB7-E3FA-42E0-896E-F4281BF6CFAC}"/>
    <cellStyle name="Comma 2 3 4 2 4 2 4 4" xfId="47991" xr:uid="{78048B88-FA1D-4843-A7FF-45CFF40CD8AC}"/>
    <cellStyle name="Comma 2 3 4 2 4 2 5" xfId="8548" xr:uid="{9FA2292E-BCE7-44A0-801C-128208326B4A}"/>
    <cellStyle name="Comma 2 3 4 2 4 2 5 2" xfId="19082" xr:uid="{2CBA750D-7CB2-43C3-BFF1-3B83C854129C}"/>
    <cellStyle name="Comma 2 3 4 2 4 2 5 2 2" xfId="40104" xr:uid="{245C9EB2-148D-43CE-97F5-2D5507FADD84}"/>
    <cellStyle name="Comma 2 3 4 2 4 2 5 2 3" xfId="61128" xr:uid="{95089E2C-4E09-4FDD-9807-69E0304C349C}"/>
    <cellStyle name="Comma 2 3 4 2 4 2 5 3" xfId="29594" xr:uid="{A5AF495F-3389-436E-859C-AED442B08AEE}"/>
    <cellStyle name="Comma 2 3 4 2 4 2 5 4" xfId="50618" xr:uid="{3490D47B-54C9-4967-A527-863DBFF1D48B}"/>
    <cellStyle name="Comma 2 3 4 2 4 2 6" xfId="11200" xr:uid="{580B70F4-C3DE-4868-A384-9D97E8767049}"/>
    <cellStyle name="Comma 2 3 4 2 4 2 6 2" xfId="32222" xr:uid="{C60785EE-ABE3-481D-9D9C-BB1DEC6D771A}"/>
    <cellStyle name="Comma 2 3 4 2 4 2 6 3" xfId="53246" xr:uid="{0E9B8C4A-4752-4AF1-AA90-2D876AF30FBE}"/>
    <cellStyle name="Comma 2 3 4 2 4 2 7" xfId="21711" xr:uid="{221BA12A-60F4-4185-AEF9-8AB55855FF23}"/>
    <cellStyle name="Comma 2 3 4 2 4 2 8" xfId="42736" xr:uid="{D53F7E55-5ED2-4762-B296-3E09C6DE6F66}"/>
    <cellStyle name="Comma 2 3 4 2 4 3" xfId="617" xr:uid="{29A2CCD9-D9AC-476F-8D4F-B48E39C664D7}"/>
    <cellStyle name="Comma 2 3 4 2 4 3 2" xfId="3295" xr:uid="{8A341A49-9ECA-4F3A-A527-C6F823011B2A}"/>
    <cellStyle name="Comma 2 3 4 2 4 3 2 2" xfId="13829" xr:uid="{1ED9617F-7AD0-46EF-90E4-BEF5276866E6}"/>
    <cellStyle name="Comma 2 3 4 2 4 3 2 2 2" xfId="34851" xr:uid="{8C008C01-4B0B-4C87-8A84-E3511EC36972}"/>
    <cellStyle name="Comma 2 3 4 2 4 3 2 2 3" xfId="55875" xr:uid="{F744BAF3-7DC0-4783-AEDB-1CCF165DE4FF}"/>
    <cellStyle name="Comma 2 3 4 2 4 3 2 3" xfId="24341" xr:uid="{7446FDDC-A927-44D2-858D-FC898226F7CE}"/>
    <cellStyle name="Comma 2 3 4 2 4 3 2 4" xfId="45365" xr:uid="{F8A6FEE2-AF7B-4AAB-A7E7-698EB8C6B0B4}"/>
    <cellStyle name="Comma 2 3 4 2 4 3 3" xfId="5923" xr:uid="{9FAC60BE-7E8E-4DA4-896C-1EE3B48CCA24}"/>
    <cellStyle name="Comma 2 3 4 2 4 3 3 2" xfId="16457" xr:uid="{BABE0990-FA6B-4382-9298-227270C9B05A}"/>
    <cellStyle name="Comma 2 3 4 2 4 3 3 2 2" xfId="37479" xr:uid="{44A089F7-3C8C-4F3F-9569-0A47D1394880}"/>
    <cellStyle name="Comma 2 3 4 2 4 3 3 2 3" xfId="58503" xr:uid="{57F9ED68-443E-4C61-B79C-1A8277627B05}"/>
    <cellStyle name="Comma 2 3 4 2 4 3 3 3" xfId="26969" xr:uid="{701881FA-97F6-49A0-9606-6C4A9446AA5A}"/>
    <cellStyle name="Comma 2 3 4 2 4 3 3 4" xfId="47993" xr:uid="{07372BAF-4FB5-41A1-8AA0-E9A8D28C13DC}"/>
    <cellStyle name="Comma 2 3 4 2 4 3 4" xfId="8550" xr:uid="{B0B48B98-F263-417A-9D54-277C05950641}"/>
    <cellStyle name="Comma 2 3 4 2 4 3 4 2" xfId="19084" xr:uid="{EFBA7A53-0B32-4C28-A41D-DEF2A51BB5AF}"/>
    <cellStyle name="Comma 2 3 4 2 4 3 4 2 2" xfId="40106" xr:uid="{DB44F8C4-4184-4933-9450-9ABAEDB3E7AF}"/>
    <cellStyle name="Comma 2 3 4 2 4 3 4 2 3" xfId="61130" xr:uid="{65C95A5D-CC76-4126-AB5C-87966A7D17C4}"/>
    <cellStyle name="Comma 2 3 4 2 4 3 4 3" xfId="29596" xr:uid="{1AF01B4A-39A4-452C-A237-39AD5E9C9BD6}"/>
    <cellStyle name="Comma 2 3 4 2 4 3 4 4" xfId="50620" xr:uid="{85536E09-E848-4496-AE8F-6D6543F22B61}"/>
    <cellStyle name="Comma 2 3 4 2 4 3 5" xfId="11202" xr:uid="{24C2FD66-50AE-4D92-AAB7-27CE66D2DFCF}"/>
    <cellStyle name="Comma 2 3 4 2 4 3 5 2" xfId="32224" xr:uid="{DE214BE6-FEF6-4FEA-AF32-C281CA2376A7}"/>
    <cellStyle name="Comma 2 3 4 2 4 3 5 3" xfId="53248" xr:uid="{E6453085-7AB1-435E-9D12-54C8CB1C8218}"/>
    <cellStyle name="Comma 2 3 4 2 4 3 6" xfId="21713" xr:uid="{2B7B0905-90D5-4B60-BAF3-C66C929976B5}"/>
    <cellStyle name="Comma 2 3 4 2 4 3 7" xfId="42738" xr:uid="{CE3A80AE-AA33-4ACB-993A-62F7ADDD77A6}"/>
    <cellStyle name="Comma 2 3 4 2 4 4" xfId="618" xr:uid="{FA738624-AFC3-4E7C-A46A-C4A97FBF2C17}"/>
    <cellStyle name="Comma 2 3 4 2 4 4 2" xfId="3296" xr:uid="{F4201C45-86AA-4458-8560-263F111A185C}"/>
    <cellStyle name="Comma 2 3 4 2 4 4 2 2" xfId="13830" xr:uid="{F3127D6F-679E-499F-B9FF-98A2EDE4E6CD}"/>
    <cellStyle name="Comma 2 3 4 2 4 4 2 2 2" xfId="34852" xr:uid="{AEE65849-9885-4785-92AD-5D7A2AB8346D}"/>
    <cellStyle name="Comma 2 3 4 2 4 4 2 2 3" xfId="55876" xr:uid="{E2AA6121-4361-4807-B068-7A10381F8C6C}"/>
    <cellStyle name="Comma 2 3 4 2 4 4 2 3" xfId="24342" xr:uid="{FE19B00A-64F0-4DFE-A5FA-788D0043F50D}"/>
    <cellStyle name="Comma 2 3 4 2 4 4 2 4" xfId="45366" xr:uid="{8841B60C-453A-4C13-A84E-CBDD7331A864}"/>
    <cellStyle name="Comma 2 3 4 2 4 4 3" xfId="5924" xr:uid="{E375440B-03AE-4C17-9442-58DEBE111975}"/>
    <cellStyle name="Comma 2 3 4 2 4 4 3 2" xfId="16458" xr:uid="{308E0728-223A-437E-805D-AFFA6D3C7B15}"/>
    <cellStyle name="Comma 2 3 4 2 4 4 3 2 2" xfId="37480" xr:uid="{3B1AAAEA-EFC0-4684-B301-AEBE37E8D49A}"/>
    <cellStyle name="Comma 2 3 4 2 4 4 3 2 3" xfId="58504" xr:uid="{A6BBA41F-6A59-4375-880B-496FCCB27E6E}"/>
    <cellStyle name="Comma 2 3 4 2 4 4 3 3" xfId="26970" xr:uid="{27A1775B-00D6-4555-A4C5-49177688055C}"/>
    <cellStyle name="Comma 2 3 4 2 4 4 3 4" xfId="47994" xr:uid="{E305E384-5971-4A9A-81AB-F88648A9D4E6}"/>
    <cellStyle name="Comma 2 3 4 2 4 4 4" xfId="8551" xr:uid="{65EA48A8-7D21-464A-B882-B8E8B857ADDA}"/>
    <cellStyle name="Comma 2 3 4 2 4 4 4 2" xfId="19085" xr:uid="{74DFBCD3-4EB8-4ADB-BC37-DCCA8149195F}"/>
    <cellStyle name="Comma 2 3 4 2 4 4 4 2 2" xfId="40107" xr:uid="{7F11D1E7-5311-4F5C-97D4-E776D3AC30CC}"/>
    <cellStyle name="Comma 2 3 4 2 4 4 4 2 3" xfId="61131" xr:uid="{9DA67CCF-418A-4AFB-870D-BF2E0273491E}"/>
    <cellStyle name="Comma 2 3 4 2 4 4 4 3" xfId="29597" xr:uid="{C064DC17-9B53-4A73-9C6D-B7AC540F807D}"/>
    <cellStyle name="Comma 2 3 4 2 4 4 4 4" xfId="50621" xr:uid="{D2D58150-6AD6-4D8E-B3B5-A76FF15C5108}"/>
    <cellStyle name="Comma 2 3 4 2 4 4 5" xfId="11203" xr:uid="{2C81C4F9-4BB7-47FD-A4BB-A6A5BEFC242B}"/>
    <cellStyle name="Comma 2 3 4 2 4 4 5 2" xfId="32225" xr:uid="{D80A14D7-643A-4F0C-9E9A-76EB77B52B2B}"/>
    <cellStyle name="Comma 2 3 4 2 4 4 5 3" xfId="53249" xr:uid="{EFDB66AE-01F3-4B06-9378-83FC63622F13}"/>
    <cellStyle name="Comma 2 3 4 2 4 4 6" xfId="21714" xr:uid="{2BFE4B37-95FF-4A93-97A6-0D6F5FE14877}"/>
    <cellStyle name="Comma 2 3 4 2 4 4 7" xfId="42739" xr:uid="{0845417C-780D-4407-AAC2-BC19C84550AB}"/>
    <cellStyle name="Comma 2 3 4 2 4 5" xfId="3292" xr:uid="{106F161A-A73E-4F6B-B0A8-D463967FCAD9}"/>
    <cellStyle name="Comma 2 3 4 2 4 5 2" xfId="13826" xr:uid="{FCD22E84-EF4C-44CC-9EAB-A94FF96295C4}"/>
    <cellStyle name="Comma 2 3 4 2 4 5 2 2" xfId="34848" xr:uid="{54E5376D-D38A-4FD2-B135-20C00BDE750E}"/>
    <cellStyle name="Comma 2 3 4 2 4 5 2 3" xfId="55872" xr:uid="{F5BB4669-20EB-405D-9E2E-0932CE12405A}"/>
    <cellStyle name="Comma 2 3 4 2 4 5 3" xfId="24338" xr:uid="{62BF5F41-0BA8-41E0-9AE7-C39F852153B1}"/>
    <cellStyle name="Comma 2 3 4 2 4 5 4" xfId="45362" xr:uid="{5A5763D7-FA47-4973-AE97-07B359D016E4}"/>
    <cellStyle name="Comma 2 3 4 2 4 6" xfId="5920" xr:uid="{7A2D8AE0-0583-4766-B0D1-A7C606FFEEEE}"/>
    <cellStyle name="Comma 2 3 4 2 4 6 2" xfId="16454" xr:uid="{E604DD35-689B-4536-943F-3B8797EEC76F}"/>
    <cellStyle name="Comma 2 3 4 2 4 6 2 2" xfId="37476" xr:uid="{E1EED6AF-E0E8-482C-AFFB-F78BA775DC58}"/>
    <cellStyle name="Comma 2 3 4 2 4 6 2 3" xfId="58500" xr:uid="{7871273E-8F2F-493D-800E-E523EC5915AB}"/>
    <cellStyle name="Comma 2 3 4 2 4 6 3" xfId="26966" xr:uid="{A7FAF9EC-4135-44B1-AD01-29316FC66D38}"/>
    <cellStyle name="Comma 2 3 4 2 4 6 4" xfId="47990" xr:uid="{EE65FFA4-B9C6-41EC-B0E8-2917F1D54874}"/>
    <cellStyle name="Comma 2 3 4 2 4 7" xfId="8547" xr:uid="{90904A1B-2352-4D3E-9FBD-EF94184FF22B}"/>
    <cellStyle name="Comma 2 3 4 2 4 7 2" xfId="19081" xr:uid="{F53118D0-37E1-49BA-9E45-C48CFEE9571F}"/>
    <cellStyle name="Comma 2 3 4 2 4 7 2 2" xfId="40103" xr:uid="{BACBE6D0-63AE-4B95-9DDE-48FE1ECC2202}"/>
    <cellStyle name="Comma 2 3 4 2 4 7 2 3" xfId="61127" xr:uid="{4002EFC8-BE36-4E8C-B29D-B02656E231F4}"/>
    <cellStyle name="Comma 2 3 4 2 4 7 3" xfId="29593" xr:uid="{C2F6915C-C07C-41E7-85AA-66893D40DC5A}"/>
    <cellStyle name="Comma 2 3 4 2 4 7 4" xfId="50617" xr:uid="{BE158D56-795E-4634-B256-FF5F1FAC1D86}"/>
    <cellStyle name="Comma 2 3 4 2 4 8" xfId="11199" xr:uid="{89E2C727-440F-473E-9583-12412CB6D140}"/>
    <cellStyle name="Comma 2 3 4 2 4 8 2" xfId="32221" xr:uid="{89B79B0A-7DD4-475C-9EF7-3A33FE03DF2E}"/>
    <cellStyle name="Comma 2 3 4 2 4 8 3" xfId="53245" xr:uid="{F4698207-66B4-49D0-A48C-534AD9C626FE}"/>
    <cellStyle name="Comma 2 3 4 2 4 9" xfId="21710" xr:uid="{98FC9E94-D339-4C1A-94DA-A468DD207EBE}"/>
    <cellStyle name="Comma 2 3 4 2 5" xfId="619" xr:uid="{CBBAE401-750D-4FB2-86E6-1F0AF25AB982}"/>
    <cellStyle name="Comma 2 3 4 2 5 10" xfId="42740" xr:uid="{DCC16D1D-273A-42DE-89BE-11CD27628213}"/>
    <cellStyle name="Comma 2 3 4 2 5 2" xfId="620" xr:uid="{38046611-0FFF-4506-A749-1389F7636DA1}"/>
    <cellStyle name="Comma 2 3 4 2 5 2 2" xfId="621" xr:uid="{18C60BDB-F900-4E65-B6D1-0F79F1558A29}"/>
    <cellStyle name="Comma 2 3 4 2 5 2 2 2" xfId="3299" xr:uid="{011B6003-BA61-4569-9F1A-AEAAEED2944D}"/>
    <cellStyle name="Comma 2 3 4 2 5 2 2 2 2" xfId="13833" xr:uid="{2845ACE9-9D97-4967-9463-54E06C9C35B3}"/>
    <cellStyle name="Comma 2 3 4 2 5 2 2 2 2 2" xfId="34855" xr:uid="{11441936-B8BA-4D15-9B77-8AE350B6CC5B}"/>
    <cellStyle name="Comma 2 3 4 2 5 2 2 2 2 3" xfId="55879" xr:uid="{957BFEF6-EB9D-4941-82A1-E3257D5BCC81}"/>
    <cellStyle name="Comma 2 3 4 2 5 2 2 2 3" xfId="24345" xr:uid="{43075B29-19AA-4D1C-87B1-C8E8480D72F8}"/>
    <cellStyle name="Comma 2 3 4 2 5 2 2 2 4" xfId="45369" xr:uid="{79122188-0A74-45AB-8710-8EB904953FC1}"/>
    <cellStyle name="Comma 2 3 4 2 5 2 2 3" xfId="5927" xr:uid="{8ACE630E-6DD1-4F86-A629-E3899CDA4E05}"/>
    <cellStyle name="Comma 2 3 4 2 5 2 2 3 2" xfId="16461" xr:uid="{EDFA00D9-E41C-4973-9493-E6C227CF9421}"/>
    <cellStyle name="Comma 2 3 4 2 5 2 2 3 2 2" xfId="37483" xr:uid="{3F93E90E-25D0-410D-8B8F-7273DC4FC704}"/>
    <cellStyle name="Comma 2 3 4 2 5 2 2 3 2 3" xfId="58507" xr:uid="{AF9FD716-3778-4B40-848F-DEAB4AE6A8D0}"/>
    <cellStyle name="Comma 2 3 4 2 5 2 2 3 3" xfId="26973" xr:uid="{D50B77A3-EB6D-4A5D-A290-E4402FD31805}"/>
    <cellStyle name="Comma 2 3 4 2 5 2 2 3 4" xfId="47997" xr:uid="{6890E81D-E699-4682-AC92-5EF3DD5DB494}"/>
    <cellStyle name="Comma 2 3 4 2 5 2 2 4" xfId="8554" xr:uid="{F8079AB4-6C11-46C1-854D-FEBA1794791E}"/>
    <cellStyle name="Comma 2 3 4 2 5 2 2 4 2" xfId="19088" xr:uid="{D0B15A65-FE71-4C5B-BAD5-A6D73C13B5C0}"/>
    <cellStyle name="Comma 2 3 4 2 5 2 2 4 2 2" xfId="40110" xr:uid="{41BAD75D-2AF3-42F3-B116-3C901F0F1708}"/>
    <cellStyle name="Comma 2 3 4 2 5 2 2 4 2 3" xfId="61134" xr:uid="{EB0F08B1-099E-4E68-9EEE-36122455098E}"/>
    <cellStyle name="Comma 2 3 4 2 5 2 2 4 3" xfId="29600" xr:uid="{B7DD524A-0BE0-4342-850E-2A4C69D6F7B3}"/>
    <cellStyle name="Comma 2 3 4 2 5 2 2 4 4" xfId="50624" xr:uid="{5313107D-AC2B-41C0-A566-94960E7382AB}"/>
    <cellStyle name="Comma 2 3 4 2 5 2 2 5" xfId="11206" xr:uid="{FBAFD871-C2A5-4232-BB72-E7E3DBA1F2F7}"/>
    <cellStyle name="Comma 2 3 4 2 5 2 2 5 2" xfId="32228" xr:uid="{FD4A7601-A16E-4678-9ED5-92F616BFC550}"/>
    <cellStyle name="Comma 2 3 4 2 5 2 2 5 3" xfId="53252" xr:uid="{124D1EC3-559B-4998-B673-1496BCCAA17C}"/>
    <cellStyle name="Comma 2 3 4 2 5 2 2 6" xfId="21717" xr:uid="{70F452CA-C044-42EE-B3E1-4A37A1E76795}"/>
    <cellStyle name="Comma 2 3 4 2 5 2 2 7" xfId="42742" xr:uid="{BCB72BAE-A897-4EF4-BC4F-6EA68B0AEA8E}"/>
    <cellStyle name="Comma 2 3 4 2 5 2 3" xfId="3298" xr:uid="{B4F5F2A4-9B1D-48ED-8F8A-E00749F590B9}"/>
    <cellStyle name="Comma 2 3 4 2 5 2 3 2" xfId="13832" xr:uid="{E608234E-2CA6-45C2-AFB0-80A75A566FC5}"/>
    <cellStyle name="Comma 2 3 4 2 5 2 3 2 2" xfId="34854" xr:uid="{3226CAF1-57A2-4825-84A3-A2FC7A541CC7}"/>
    <cellStyle name="Comma 2 3 4 2 5 2 3 2 3" xfId="55878" xr:uid="{458B1153-CE44-49BF-887C-72DA2740D7BD}"/>
    <cellStyle name="Comma 2 3 4 2 5 2 3 3" xfId="24344" xr:uid="{F7CA6445-55F8-40CB-AB77-B4ED61530635}"/>
    <cellStyle name="Comma 2 3 4 2 5 2 3 4" xfId="45368" xr:uid="{96B148C8-7EE8-48FF-B84E-15E182405598}"/>
    <cellStyle name="Comma 2 3 4 2 5 2 4" xfId="5926" xr:uid="{424887C5-511F-4DB0-AACF-07FC76313153}"/>
    <cellStyle name="Comma 2 3 4 2 5 2 4 2" xfId="16460" xr:uid="{79C22763-6015-4228-876F-6D141769C4BF}"/>
    <cellStyle name="Comma 2 3 4 2 5 2 4 2 2" xfId="37482" xr:uid="{1BBAE50F-6122-48D5-B0EF-5E01A93767FC}"/>
    <cellStyle name="Comma 2 3 4 2 5 2 4 2 3" xfId="58506" xr:uid="{FCE7AEE5-95CD-4B0F-95C5-761F79B4F31A}"/>
    <cellStyle name="Comma 2 3 4 2 5 2 4 3" xfId="26972" xr:uid="{A2414B53-ED35-4160-B829-B6756DFE67EF}"/>
    <cellStyle name="Comma 2 3 4 2 5 2 4 4" xfId="47996" xr:uid="{0ECDC03E-32EE-4DEC-ABD8-F607DD75533E}"/>
    <cellStyle name="Comma 2 3 4 2 5 2 5" xfId="8553" xr:uid="{FFDB97E1-8776-4034-9355-6880C0425DF3}"/>
    <cellStyle name="Comma 2 3 4 2 5 2 5 2" xfId="19087" xr:uid="{D8BE9710-0BBD-4C47-BA44-CA7C09B5301A}"/>
    <cellStyle name="Comma 2 3 4 2 5 2 5 2 2" xfId="40109" xr:uid="{BD1426AB-F446-4FDE-BB1F-78641F0A7509}"/>
    <cellStyle name="Comma 2 3 4 2 5 2 5 2 3" xfId="61133" xr:uid="{B891871D-0241-40AB-881E-F7E5E4404FD8}"/>
    <cellStyle name="Comma 2 3 4 2 5 2 5 3" xfId="29599" xr:uid="{C9EE202A-09A7-4AC0-9E58-13F629525338}"/>
    <cellStyle name="Comma 2 3 4 2 5 2 5 4" xfId="50623" xr:uid="{397F1D0F-8454-4C99-B9DC-032113AA1F95}"/>
    <cellStyle name="Comma 2 3 4 2 5 2 6" xfId="11205" xr:uid="{1B9867F9-27D1-43DB-9003-3EEB6614376E}"/>
    <cellStyle name="Comma 2 3 4 2 5 2 6 2" xfId="32227" xr:uid="{1BF7502B-3DBD-4536-8939-70817BEC4448}"/>
    <cellStyle name="Comma 2 3 4 2 5 2 6 3" xfId="53251" xr:uid="{50F5AFBE-ACAB-4EB1-A529-B615A6CEB184}"/>
    <cellStyle name="Comma 2 3 4 2 5 2 7" xfId="21716" xr:uid="{28369A41-7E2A-4E61-94A5-F01C21AEAE18}"/>
    <cellStyle name="Comma 2 3 4 2 5 2 8" xfId="42741" xr:uid="{F7120055-74CB-4189-AD0B-BB740CE03A58}"/>
    <cellStyle name="Comma 2 3 4 2 5 3" xfId="622" xr:uid="{3E5B93E0-9565-43E7-96C3-F41B7D4AED05}"/>
    <cellStyle name="Comma 2 3 4 2 5 3 2" xfId="3300" xr:uid="{C7112FC9-65D0-4231-A74B-0AD01BBC9DDA}"/>
    <cellStyle name="Comma 2 3 4 2 5 3 2 2" xfId="13834" xr:uid="{48C60EFE-BEE6-4ACF-9828-4E771B6B5755}"/>
    <cellStyle name="Comma 2 3 4 2 5 3 2 2 2" xfId="34856" xr:uid="{1889A974-DD92-4EEE-A137-CFC66850312F}"/>
    <cellStyle name="Comma 2 3 4 2 5 3 2 2 3" xfId="55880" xr:uid="{3BE59869-8FD4-4D2D-B0F2-1ADBAB98E563}"/>
    <cellStyle name="Comma 2 3 4 2 5 3 2 3" xfId="24346" xr:uid="{CA0A07B4-AAD2-48B2-BDC1-54E23070F4C0}"/>
    <cellStyle name="Comma 2 3 4 2 5 3 2 4" xfId="45370" xr:uid="{93BADA58-88C1-4545-BCCE-A061F5B8C9E8}"/>
    <cellStyle name="Comma 2 3 4 2 5 3 3" xfId="5928" xr:uid="{87CF619F-EFCF-4D24-9ADE-D6B163057C9A}"/>
    <cellStyle name="Comma 2 3 4 2 5 3 3 2" xfId="16462" xr:uid="{C4C5F942-4C7E-406D-9905-C2F92393C919}"/>
    <cellStyle name="Comma 2 3 4 2 5 3 3 2 2" xfId="37484" xr:uid="{5F4C439E-64EC-4597-94E3-B9D3ADA871A8}"/>
    <cellStyle name="Comma 2 3 4 2 5 3 3 2 3" xfId="58508" xr:uid="{4D9CA1F5-F373-4527-B5BE-CFFF740E761F}"/>
    <cellStyle name="Comma 2 3 4 2 5 3 3 3" xfId="26974" xr:uid="{8F46023D-BA97-463B-AD17-5F6E30FDF95C}"/>
    <cellStyle name="Comma 2 3 4 2 5 3 3 4" xfId="47998" xr:uid="{A667774D-37BF-4AB6-A272-E71AE8D8A34D}"/>
    <cellStyle name="Comma 2 3 4 2 5 3 4" xfId="8555" xr:uid="{6B0C462F-360E-4E23-8803-16C01A8D9BA6}"/>
    <cellStyle name="Comma 2 3 4 2 5 3 4 2" xfId="19089" xr:uid="{A8F8BA4A-1550-49A1-A762-F670D55B94DA}"/>
    <cellStyle name="Comma 2 3 4 2 5 3 4 2 2" xfId="40111" xr:uid="{1E0FC55D-6C2D-46A1-9B73-CB2F610685E6}"/>
    <cellStyle name="Comma 2 3 4 2 5 3 4 2 3" xfId="61135" xr:uid="{A69CBD22-895A-45FD-911A-F8CC4B22127A}"/>
    <cellStyle name="Comma 2 3 4 2 5 3 4 3" xfId="29601" xr:uid="{AB92FD7A-0AE7-4AEB-87B8-759DD6D37A43}"/>
    <cellStyle name="Comma 2 3 4 2 5 3 4 4" xfId="50625" xr:uid="{CEE4A03E-F925-442F-8FB6-26B399E56690}"/>
    <cellStyle name="Comma 2 3 4 2 5 3 5" xfId="11207" xr:uid="{508D8DF8-0A5B-49B7-89CA-6BB5E0A018A6}"/>
    <cellStyle name="Comma 2 3 4 2 5 3 5 2" xfId="32229" xr:uid="{AAF5323B-E8EF-47EE-892B-7660E8744D80}"/>
    <cellStyle name="Comma 2 3 4 2 5 3 5 3" xfId="53253" xr:uid="{2E577816-6BAE-417A-9662-9D22DD44597D}"/>
    <cellStyle name="Comma 2 3 4 2 5 3 6" xfId="21718" xr:uid="{E23CC057-D84F-4EE9-898A-A309E4D29179}"/>
    <cellStyle name="Comma 2 3 4 2 5 3 7" xfId="42743" xr:uid="{83B2F5F7-4C6F-4886-BC9F-E997B268A7CA}"/>
    <cellStyle name="Comma 2 3 4 2 5 4" xfId="623" xr:uid="{83B374E7-4585-4DE3-9A17-E6A2A5C07173}"/>
    <cellStyle name="Comma 2 3 4 2 5 4 2" xfId="3301" xr:uid="{08058F00-8161-489B-8FB5-5DEC6F1610B5}"/>
    <cellStyle name="Comma 2 3 4 2 5 4 2 2" xfId="13835" xr:uid="{8671DBB4-2D1C-4B7E-8A26-298E72147615}"/>
    <cellStyle name="Comma 2 3 4 2 5 4 2 2 2" xfId="34857" xr:uid="{90B3A547-1042-4A6A-B67E-CFD610EEC603}"/>
    <cellStyle name="Comma 2 3 4 2 5 4 2 2 3" xfId="55881" xr:uid="{70B238AF-A569-4B46-BAAE-A1EAFE353D57}"/>
    <cellStyle name="Comma 2 3 4 2 5 4 2 3" xfId="24347" xr:uid="{9DB1129D-3801-4AEC-9DD6-FD4EBBACEE7B}"/>
    <cellStyle name="Comma 2 3 4 2 5 4 2 4" xfId="45371" xr:uid="{7663AE25-E7D5-4629-8EF0-0AA919580AE6}"/>
    <cellStyle name="Comma 2 3 4 2 5 4 3" xfId="5929" xr:uid="{017FE232-E50D-4729-89A2-C13D6B5CC1BF}"/>
    <cellStyle name="Comma 2 3 4 2 5 4 3 2" xfId="16463" xr:uid="{A496F6C6-C1BD-40A5-B9FC-EB743BC23367}"/>
    <cellStyle name="Comma 2 3 4 2 5 4 3 2 2" xfId="37485" xr:uid="{97B14C9F-CEEE-4434-BA8A-4049DF12EB01}"/>
    <cellStyle name="Comma 2 3 4 2 5 4 3 2 3" xfId="58509" xr:uid="{01C2D16E-9786-48BC-B57E-53FAA3870F16}"/>
    <cellStyle name="Comma 2 3 4 2 5 4 3 3" xfId="26975" xr:uid="{2AEF513E-FB4F-4BC0-B1A2-D31A3BA8764D}"/>
    <cellStyle name="Comma 2 3 4 2 5 4 3 4" xfId="47999" xr:uid="{E5E4B422-01B9-43B3-84B6-226D063A445B}"/>
    <cellStyle name="Comma 2 3 4 2 5 4 4" xfId="8556" xr:uid="{3CC8344A-2DD9-44E8-BB43-033DF925D42E}"/>
    <cellStyle name="Comma 2 3 4 2 5 4 4 2" xfId="19090" xr:uid="{5ACD4D77-8259-4B24-81AD-C2E4C9B7E862}"/>
    <cellStyle name="Comma 2 3 4 2 5 4 4 2 2" xfId="40112" xr:uid="{C858D301-2961-463A-A81A-81E3CD61F1A4}"/>
    <cellStyle name="Comma 2 3 4 2 5 4 4 2 3" xfId="61136" xr:uid="{50DED6C7-6AC4-4A19-AD12-2C8175B767CB}"/>
    <cellStyle name="Comma 2 3 4 2 5 4 4 3" xfId="29602" xr:uid="{89604C82-9FE8-455D-8B3C-BC51FAAA8FF5}"/>
    <cellStyle name="Comma 2 3 4 2 5 4 4 4" xfId="50626" xr:uid="{CDF902C3-4A44-4083-9BE8-4CBF0342A5AA}"/>
    <cellStyle name="Comma 2 3 4 2 5 4 5" xfId="11208" xr:uid="{0ECC0D5F-846E-4918-8C2D-1F9F86362534}"/>
    <cellStyle name="Comma 2 3 4 2 5 4 5 2" xfId="32230" xr:uid="{3ECFF39C-F80B-4A46-A4DF-5DCDAA9F6027}"/>
    <cellStyle name="Comma 2 3 4 2 5 4 5 3" xfId="53254" xr:uid="{A2584F45-6092-49AB-B3EF-F3AE0900A109}"/>
    <cellStyle name="Comma 2 3 4 2 5 4 6" xfId="21719" xr:uid="{CE97F4BC-9313-4913-9C9B-56E9DDB24BCA}"/>
    <cellStyle name="Comma 2 3 4 2 5 4 7" xfId="42744" xr:uid="{749E1E71-1F95-422A-A85B-04312AC16501}"/>
    <cellStyle name="Comma 2 3 4 2 5 5" xfId="3297" xr:uid="{AD80A04C-BAA1-497E-9191-D537E9F84150}"/>
    <cellStyle name="Comma 2 3 4 2 5 5 2" xfId="13831" xr:uid="{25308E7E-B8F0-429C-A5AF-1506E7C42841}"/>
    <cellStyle name="Comma 2 3 4 2 5 5 2 2" xfId="34853" xr:uid="{3D3DFB1E-2FCD-43D7-BEBB-723257E07BE6}"/>
    <cellStyle name="Comma 2 3 4 2 5 5 2 3" xfId="55877" xr:uid="{7482191F-D2F7-4296-90DE-CA6F6315EB0F}"/>
    <cellStyle name="Comma 2 3 4 2 5 5 3" xfId="24343" xr:uid="{AB9D6CDA-26BC-42FC-AAEC-C35FCE7BC451}"/>
    <cellStyle name="Comma 2 3 4 2 5 5 4" xfId="45367" xr:uid="{AC9B784E-4F1C-47FD-A8AE-8AA0E3A3B407}"/>
    <cellStyle name="Comma 2 3 4 2 5 6" xfId="5925" xr:uid="{A2457405-8856-4D66-85EA-564DDA9662A4}"/>
    <cellStyle name="Comma 2 3 4 2 5 6 2" xfId="16459" xr:uid="{025D64E4-885D-4ABD-9642-A98B51657B3F}"/>
    <cellStyle name="Comma 2 3 4 2 5 6 2 2" xfId="37481" xr:uid="{BCB044CB-B9B3-4392-B7CD-5E51A97CC551}"/>
    <cellStyle name="Comma 2 3 4 2 5 6 2 3" xfId="58505" xr:uid="{C3844E6C-91E5-4FA8-AB0A-484391197347}"/>
    <cellStyle name="Comma 2 3 4 2 5 6 3" xfId="26971" xr:uid="{E85943C7-AFA7-4D31-94C6-27ECA6BC829D}"/>
    <cellStyle name="Comma 2 3 4 2 5 6 4" xfId="47995" xr:uid="{A6444BAE-6E04-4074-B6C6-0AFFA7C9A94B}"/>
    <cellStyle name="Comma 2 3 4 2 5 7" xfId="8552" xr:uid="{0C4BD45B-361D-4BEC-BDCA-1E80D6157FB5}"/>
    <cellStyle name="Comma 2 3 4 2 5 7 2" xfId="19086" xr:uid="{E5B812A4-37B5-4669-BD69-FF560176DE30}"/>
    <cellStyle name="Comma 2 3 4 2 5 7 2 2" xfId="40108" xr:uid="{4E52B6B2-82F0-4F42-8D5E-E4C9D3C3B41C}"/>
    <cellStyle name="Comma 2 3 4 2 5 7 2 3" xfId="61132" xr:uid="{45C0AFF6-43EE-4102-AD04-E9650B38E5DC}"/>
    <cellStyle name="Comma 2 3 4 2 5 7 3" xfId="29598" xr:uid="{4193859D-EC64-438C-B326-E89D47C8F125}"/>
    <cellStyle name="Comma 2 3 4 2 5 7 4" xfId="50622" xr:uid="{0340E011-F40E-4448-912C-54F3B0DF49E7}"/>
    <cellStyle name="Comma 2 3 4 2 5 8" xfId="11204" xr:uid="{AD289EA6-2E83-4151-8941-0BC951EFD033}"/>
    <cellStyle name="Comma 2 3 4 2 5 8 2" xfId="32226" xr:uid="{A8709F14-3A0D-4E5A-8711-DE0BE1C2BB55}"/>
    <cellStyle name="Comma 2 3 4 2 5 8 3" xfId="53250" xr:uid="{A708D023-1B71-4A39-9E48-B3BF9CD37828}"/>
    <cellStyle name="Comma 2 3 4 2 5 9" xfId="21715" xr:uid="{82DB16E5-15B6-4BAA-B6D3-2B97066913FE}"/>
    <cellStyle name="Comma 2 3 4 2 6" xfId="624" xr:uid="{AFD9A29A-8011-43DF-BB6C-7A4EA138D359}"/>
    <cellStyle name="Comma 2 3 4 2 6 2" xfId="625" xr:uid="{F68CA8CB-6349-40D6-AF44-BBB1397018B3}"/>
    <cellStyle name="Comma 2 3 4 2 6 2 2" xfId="3303" xr:uid="{85C3347B-8CCD-4DF4-972F-5B5040FA1AFC}"/>
    <cellStyle name="Comma 2 3 4 2 6 2 2 2" xfId="13837" xr:uid="{9964808B-8900-4BED-9B95-C765BA99102E}"/>
    <cellStyle name="Comma 2 3 4 2 6 2 2 2 2" xfId="34859" xr:uid="{99DB4CD8-0393-492E-9292-6D6D8504ABBF}"/>
    <cellStyle name="Comma 2 3 4 2 6 2 2 2 3" xfId="55883" xr:uid="{451980F4-101D-457D-9AEC-3477C3E1ED36}"/>
    <cellStyle name="Comma 2 3 4 2 6 2 2 3" xfId="24349" xr:uid="{CEF9F66B-632F-4C98-A44F-67D7A0339374}"/>
    <cellStyle name="Comma 2 3 4 2 6 2 2 4" xfId="45373" xr:uid="{944E503A-047B-49AB-AF18-ED26888ABFB6}"/>
    <cellStyle name="Comma 2 3 4 2 6 2 3" xfId="5931" xr:uid="{C332709D-30CB-4D74-B615-69FAEBA5CB59}"/>
    <cellStyle name="Comma 2 3 4 2 6 2 3 2" xfId="16465" xr:uid="{E8E9AABA-C277-4C60-AACE-EC14D61797FE}"/>
    <cellStyle name="Comma 2 3 4 2 6 2 3 2 2" xfId="37487" xr:uid="{5E12A4AB-DDDD-4076-9B66-4DDFF7773DD4}"/>
    <cellStyle name="Comma 2 3 4 2 6 2 3 2 3" xfId="58511" xr:uid="{B871FDB4-DBF0-4C09-B727-BF22A6FEAC41}"/>
    <cellStyle name="Comma 2 3 4 2 6 2 3 3" xfId="26977" xr:uid="{0DEB0B8F-4BB6-4450-BDCD-5CF36B62EAD2}"/>
    <cellStyle name="Comma 2 3 4 2 6 2 3 4" xfId="48001" xr:uid="{1CC9DA54-2AA1-4191-8796-6673F8B369BA}"/>
    <cellStyle name="Comma 2 3 4 2 6 2 4" xfId="8558" xr:uid="{9F8207A4-F3C6-4EBE-91A4-980B0F2F16E6}"/>
    <cellStyle name="Comma 2 3 4 2 6 2 4 2" xfId="19092" xr:uid="{98496536-7F6E-4114-84CE-BDB6888F6F9E}"/>
    <cellStyle name="Comma 2 3 4 2 6 2 4 2 2" xfId="40114" xr:uid="{3948593C-BDC5-4B0F-BCDB-A4D9C5F5B762}"/>
    <cellStyle name="Comma 2 3 4 2 6 2 4 2 3" xfId="61138" xr:uid="{FB63EEEE-8422-4EDF-BEB1-3F810A63870D}"/>
    <cellStyle name="Comma 2 3 4 2 6 2 4 3" xfId="29604" xr:uid="{7E8AC591-264C-453C-BD3E-3041D99F1675}"/>
    <cellStyle name="Comma 2 3 4 2 6 2 4 4" xfId="50628" xr:uid="{48952A03-0241-4A66-AD62-8865F4DB154B}"/>
    <cellStyle name="Comma 2 3 4 2 6 2 5" xfId="11210" xr:uid="{96C61844-2F96-4318-8A3E-34A6AE8A0AF5}"/>
    <cellStyle name="Comma 2 3 4 2 6 2 5 2" xfId="32232" xr:uid="{C12DC80F-8BAE-4359-B9E8-90156C5A679A}"/>
    <cellStyle name="Comma 2 3 4 2 6 2 5 3" xfId="53256" xr:uid="{795FB618-D736-4B14-BA1F-C1B3399A7868}"/>
    <cellStyle name="Comma 2 3 4 2 6 2 6" xfId="21721" xr:uid="{3A7321FB-BEAB-47BE-BF0E-D785FD3EF122}"/>
    <cellStyle name="Comma 2 3 4 2 6 2 7" xfId="42746" xr:uid="{3FECDC78-5FEA-4E40-851A-6C8EBE240733}"/>
    <cellStyle name="Comma 2 3 4 2 6 3" xfId="626" xr:uid="{42BB8546-88B5-4928-B865-15548B5A9EF6}"/>
    <cellStyle name="Comma 2 3 4 2 6 3 2" xfId="3304" xr:uid="{B4A00D49-226D-4B47-BB51-AAC027BADBDA}"/>
    <cellStyle name="Comma 2 3 4 2 6 3 2 2" xfId="13838" xr:uid="{1787AFE3-4368-4F50-ACD1-D7F8DA106243}"/>
    <cellStyle name="Comma 2 3 4 2 6 3 2 2 2" xfId="34860" xr:uid="{9B959C7D-838E-4972-9361-9FEA25955F14}"/>
    <cellStyle name="Comma 2 3 4 2 6 3 2 2 3" xfId="55884" xr:uid="{57CFE18C-2586-4F99-8CD1-01DB9830E6B6}"/>
    <cellStyle name="Comma 2 3 4 2 6 3 2 3" xfId="24350" xr:uid="{F65E90DB-7B51-4EF2-8597-3832831B7A4D}"/>
    <cellStyle name="Comma 2 3 4 2 6 3 2 4" xfId="45374" xr:uid="{7BD9ED90-A4BD-4191-A2D7-AB1A27885117}"/>
    <cellStyle name="Comma 2 3 4 2 6 3 3" xfId="5932" xr:uid="{6D4393A4-4544-4410-B768-9D1CE1A46052}"/>
    <cellStyle name="Comma 2 3 4 2 6 3 3 2" xfId="16466" xr:uid="{34190FF2-71B4-437B-9C9B-7FB132723C76}"/>
    <cellStyle name="Comma 2 3 4 2 6 3 3 2 2" xfId="37488" xr:uid="{FA0AF61A-4781-4280-AD3D-DFCDC06D83CE}"/>
    <cellStyle name="Comma 2 3 4 2 6 3 3 2 3" xfId="58512" xr:uid="{37C0E144-8BD5-41C7-9279-E3ADE772683F}"/>
    <cellStyle name="Comma 2 3 4 2 6 3 3 3" xfId="26978" xr:uid="{D986A693-53E8-450A-B4B7-3AD7F1E017C3}"/>
    <cellStyle name="Comma 2 3 4 2 6 3 3 4" xfId="48002" xr:uid="{C5FADD84-9627-4ECE-B36C-9D0D65EE6B84}"/>
    <cellStyle name="Comma 2 3 4 2 6 3 4" xfId="8559" xr:uid="{1F11D7DA-FBB6-4F8C-A737-84F977309C32}"/>
    <cellStyle name="Comma 2 3 4 2 6 3 4 2" xfId="19093" xr:uid="{9216CDAB-8048-4BF7-87BD-4700B8BBF1B6}"/>
    <cellStyle name="Comma 2 3 4 2 6 3 4 2 2" xfId="40115" xr:uid="{83DBF04B-32E9-4318-9D65-537E4A6F30A5}"/>
    <cellStyle name="Comma 2 3 4 2 6 3 4 2 3" xfId="61139" xr:uid="{91290728-E554-4FB3-82C2-D011A0BDC6C7}"/>
    <cellStyle name="Comma 2 3 4 2 6 3 4 3" xfId="29605" xr:uid="{8946A659-D82E-466A-8477-629FA0FB4424}"/>
    <cellStyle name="Comma 2 3 4 2 6 3 4 4" xfId="50629" xr:uid="{AF72573E-E3D4-4B44-907B-67B1215F0E91}"/>
    <cellStyle name="Comma 2 3 4 2 6 3 5" xfId="11211" xr:uid="{80ACF18B-C109-4DAD-BC08-EA377658A475}"/>
    <cellStyle name="Comma 2 3 4 2 6 3 5 2" xfId="32233" xr:uid="{47A993FD-B5C4-4004-8D89-D18237A4EBA4}"/>
    <cellStyle name="Comma 2 3 4 2 6 3 5 3" xfId="53257" xr:uid="{1650DCC7-DD3B-48A2-93D9-B42C92DAC6FF}"/>
    <cellStyle name="Comma 2 3 4 2 6 3 6" xfId="21722" xr:uid="{B1E5171A-EA6A-4484-8E7F-3E7B26D818A9}"/>
    <cellStyle name="Comma 2 3 4 2 6 3 7" xfId="42747" xr:uid="{505DE80A-CE05-4122-A7C2-B18EDAA65618}"/>
    <cellStyle name="Comma 2 3 4 2 6 4" xfId="3302" xr:uid="{ECF5CC49-DC0A-401A-A258-367F478F0BDF}"/>
    <cellStyle name="Comma 2 3 4 2 6 4 2" xfId="13836" xr:uid="{8E89F24E-CEDA-4204-B844-2C9395AAFBD3}"/>
    <cellStyle name="Comma 2 3 4 2 6 4 2 2" xfId="34858" xr:uid="{C3D6C896-804E-41DB-95A9-B9FDA5EAB433}"/>
    <cellStyle name="Comma 2 3 4 2 6 4 2 3" xfId="55882" xr:uid="{0A2D9940-806C-4D63-AFC7-F3AF374F0FD4}"/>
    <cellStyle name="Comma 2 3 4 2 6 4 3" xfId="24348" xr:uid="{8FED795A-CE71-4236-A29F-7A3478864021}"/>
    <cellStyle name="Comma 2 3 4 2 6 4 4" xfId="45372" xr:uid="{714073D6-CEDA-41EE-A79B-B8FEC74A4E5F}"/>
    <cellStyle name="Comma 2 3 4 2 6 5" xfId="5930" xr:uid="{02BAE6A2-A2B2-4F88-A097-10B4A9A6E6B4}"/>
    <cellStyle name="Comma 2 3 4 2 6 5 2" xfId="16464" xr:uid="{7A5339EB-D75A-4BB0-ACBC-C0D8541E57E0}"/>
    <cellStyle name="Comma 2 3 4 2 6 5 2 2" xfId="37486" xr:uid="{D9E8FC8D-F167-4F93-80B2-60EA1B02DBEB}"/>
    <cellStyle name="Comma 2 3 4 2 6 5 2 3" xfId="58510" xr:uid="{250F05F2-FA6A-4A73-BFB0-89CEE7E5DC37}"/>
    <cellStyle name="Comma 2 3 4 2 6 5 3" xfId="26976" xr:uid="{276C001E-8E01-40F1-9607-31EF46393987}"/>
    <cellStyle name="Comma 2 3 4 2 6 5 4" xfId="48000" xr:uid="{CA3B4C90-A5FF-49DC-A506-0E5D73D40269}"/>
    <cellStyle name="Comma 2 3 4 2 6 6" xfId="8557" xr:uid="{DAE9CB1B-58D6-4725-B168-DCC922654CC0}"/>
    <cellStyle name="Comma 2 3 4 2 6 6 2" xfId="19091" xr:uid="{8464D8FE-3A4C-444E-9F75-42FD4B76AF24}"/>
    <cellStyle name="Comma 2 3 4 2 6 6 2 2" xfId="40113" xr:uid="{A99F96F0-33C1-4C96-A5E2-08060C75F277}"/>
    <cellStyle name="Comma 2 3 4 2 6 6 2 3" xfId="61137" xr:uid="{5BFC7CA8-1576-4C66-A984-5C29A23B4743}"/>
    <cellStyle name="Comma 2 3 4 2 6 6 3" xfId="29603" xr:uid="{3AA7F6D0-5AAC-45DE-9D04-BE89407E6231}"/>
    <cellStyle name="Comma 2 3 4 2 6 6 4" xfId="50627" xr:uid="{BF4AAF72-C1BF-48A6-B6AB-87FA77F824A6}"/>
    <cellStyle name="Comma 2 3 4 2 6 7" xfId="11209" xr:uid="{4AFE827F-A85A-427D-933F-D6931F6E3503}"/>
    <cellStyle name="Comma 2 3 4 2 6 7 2" xfId="32231" xr:uid="{80AA949C-A7E8-4D4B-A3CD-0ADBE4CE36FF}"/>
    <cellStyle name="Comma 2 3 4 2 6 7 3" xfId="53255" xr:uid="{DEBC20E7-4AEA-4092-869D-5FF19D636AAE}"/>
    <cellStyle name="Comma 2 3 4 2 6 8" xfId="21720" xr:uid="{7D8C1615-01DF-4578-A0F8-4C69221CEAC2}"/>
    <cellStyle name="Comma 2 3 4 2 6 9" xfId="42745" xr:uid="{D9B9E1B5-B9A7-4E1D-A871-E9220E61EB7F}"/>
    <cellStyle name="Comma 2 3 4 2 7" xfId="627" xr:uid="{2FCC50A2-29A6-4307-9C9D-913D92BFAFA0}"/>
    <cellStyle name="Comma 2 3 4 2 7 2" xfId="628" xr:uid="{EB088399-5B1F-40C4-8AC8-D03C60932449}"/>
    <cellStyle name="Comma 2 3 4 2 7 2 2" xfId="3306" xr:uid="{F242CF35-7B65-440F-8C54-5874867B2972}"/>
    <cellStyle name="Comma 2 3 4 2 7 2 2 2" xfId="13840" xr:uid="{8803BEB7-FAC6-45C8-90C5-BA5BC319DD09}"/>
    <cellStyle name="Comma 2 3 4 2 7 2 2 2 2" xfId="34862" xr:uid="{87343C5B-20C0-430C-B17B-8FF12BDA5AB9}"/>
    <cellStyle name="Comma 2 3 4 2 7 2 2 2 3" xfId="55886" xr:uid="{B18CF92B-9EC9-4563-BA85-0559CE4E01E2}"/>
    <cellStyle name="Comma 2 3 4 2 7 2 2 3" xfId="24352" xr:uid="{5FCDE2AD-4A00-43B9-A6DC-C1C92932C0E0}"/>
    <cellStyle name="Comma 2 3 4 2 7 2 2 4" xfId="45376" xr:uid="{8A3CD6B9-D80F-417A-8750-47AFE70801AC}"/>
    <cellStyle name="Comma 2 3 4 2 7 2 3" xfId="5934" xr:uid="{6CC9F5BE-882C-4AE6-9FCD-7CA9C0666900}"/>
    <cellStyle name="Comma 2 3 4 2 7 2 3 2" xfId="16468" xr:uid="{F10B363E-1C83-4245-A8F9-BF0FE2F1A8BA}"/>
    <cellStyle name="Comma 2 3 4 2 7 2 3 2 2" xfId="37490" xr:uid="{C18FDE2D-1F2F-443F-A237-EC0BE83730D6}"/>
    <cellStyle name="Comma 2 3 4 2 7 2 3 2 3" xfId="58514" xr:uid="{6E4F4DFC-727D-4BD3-80A7-3BA47D23F011}"/>
    <cellStyle name="Comma 2 3 4 2 7 2 3 3" xfId="26980" xr:uid="{F923BAD6-48F6-43AE-8A06-478C2D8D0EFD}"/>
    <cellStyle name="Comma 2 3 4 2 7 2 3 4" xfId="48004" xr:uid="{C2D95F05-252A-4467-8D10-C287E11865F4}"/>
    <cellStyle name="Comma 2 3 4 2 7 2 4" xfId="8561" xr:uid="{551A4E75-9D56-481B-ACEB-0760E3566B91}"/>
    <cellStyle name="Comma 2 3 4 2 7 2 4 2" xfId="19095" xr:uid="{DC0A2422-DDFE-4EF6-903F-C050F7461C12}"/>
    <cellStyle name="Comma 2 3 4 2 7 2 4 2 2" xfId="40117" xr:uid="{BC9219B9-A7E2-4A06-8582-F92AFD983491}"/>
    <cellStyle name="Comma 2 3 4 2 7 2 4 2 3" xfId="61141" xr:uid="{4C44CFAD-1C9F-46F7-A935-46BDF774C466}"/>
    <cellStyle name="Comma 2 3 4 2 7 2 4 3" xfId="29607" xr:uid="{B5A4D215-B0E5-4DDF-8ADA-5D6CB2C9B516}"/>
    <cellStyle name="Comma 2 3 4 2 7 2 4 4" xfId="50631" xr:uid="{10034918-AF43-480B-B4CF-6324533ABA9F}"/>
    <cellStyle name="Comma 2 3 4 2 7 2 5" xfId="11213" xr:uid="{4DDBCE7F-E642-4DC2-AF1D-DA1603CEE5C4}"/>
    <cellStyle name="Comma 2 3 4 2 7 2 5 2" xfId="32235" xr:uid="{08701083-5583-4D9B-AEEB-A5266C4E57D5}"/>
    <cellStyle name="Comma 2 3 4 2 7 2 5 3" xfId="53259" xr:uid="{66CA3E4D-4763-4E71-99D7-299B304BDA16}"/>
    <cellStyle name="Comma 2 3 4 2 7 2 6" xfId="21724" xr:uid="{5EEBFFB8-92A5-402C-9A8A-1B82A19AF255}"/>
    <cellStyle name="Comma 2 3 4 2 7 2 7" xfId="42749" xr:uid="{FAF96EE0-EA9E-4571-9977-95275AEA6068}"/>
    <cellStyle name="Comma 2 3 4 2 7 3" xfId="3305" xr:uid="{E43123EF-49E4-44F2-B4D4-D6B7FA340993}"/>
    <cellStyle name="Comma 2 3 4 2 7 3 2" xfId="13839" xr:uid="{54106AD8-A8B5-4E46-88EC-D7331E146FD0}"/>
    <cellStyle name="Comma 2 3 4 2 7 3 2 2" xfId="34861" xr:uid="{1EE94DA7-EC04-4817-987F-67278609D0BD}"/>
    <cellStyle name="Comma 2 3 4 2 7 3 2 3" xfId="55885" xr:uid="{BFDB2276-ED44-41B4-84B9-4FD260AED490}"/>
    <cellStyle name="Comma 2 3 4 2 7 3 3" xfId="24351" xr:uid="{B0DC41CF-9E01-45AD-880E-D5CA45F314E6}"/>
    <cellStyle name="Comma 2 3 4 2 7 3 4" xfId="45375" xr:uid="{C8748C55-5E1A-4105-BA1A-01E687549E82}"/>
    <cellStyle name="Comma 2 3 4 2 7 4" xfId="5933" xr:uid="{11A3D21C-E194-4868-BB62-1E76FD034668}"/>
    <cellStyle name="Comma 2 3 4 2 7 4 2" xfId="16467" xr:uid="{6C7522F8-613E-4A97-B429-9ED8F990C895}"/>
    <cellStyle name="Comma 2 3 4 2 7 4 2 2" xfId="37489" xr:uid="{E37B6237-0B96-4D95-A131-DD670EFD123E}"/>
    <cellStyle name="Comma 2 3 4 2 7 4 2 3" xfId="58513" xr:uid="{D7210A40-70D9-4A8E-B52B-DCE5715521D8}"/>
    <cellStyle name="Comma 2 3 4 2 7 4 3" xfId="26979" xr:uid="{3559B86E-BB76-47CE-BFA2-5217EE7CFD9E}"/>
    <cellStyle name="Comma 2 3 4 2 7 4 4" xfId="48003" xr:uid="{23ACD036-1501-463E-ADF9-3BB731F661C2}"/>
    <cellStyle name="Comma 2 3 4 2 7 5" xfId="8560" xr:uid="{D05C51EB-5949-4BD1-9119-2184280F1DDE}"/>
    <cellStyle name="Comma 2 3 4 2 7 5 2" xfId="19094" xr:uid="{0F4F6446-006C-4C52-8BBD-E5DB148673CB}"/>
    <cellStyle name="Comma 2 3 4 2 7 5 2 2" xfId="40116" xr:uid="{55569572-3DC5-4C66-A63F-2F9168260CF3}"/>
    <cellStyle name="Comma 2 3 4 2 7 5 2 3" xfId="61140" xr:uid="{8A681FA6-D309-48D2-928D-C75E4CCF0A12}"/>
    <cellStyle name="Comma 2 3 4 2 7 5 3" xfId="29606" xr:uid="{90C2DE13-761E-4F6E-992A-1236A799F9E4}"/>
    <cellStyle name="Comma 2 3 4 2 7 5 4" xfId="50630" xr:uid="{FFED785A-CFED-4EE6-B012-5AEBDEDDDD5E}"/>
    <cellStyle name="Comma 2 3 4 2 7 6" xfId="11212" xr:uid="{0D758A7B-0670-4FE9-BB3B-C582A443CBF5}"/>
    <cellStyle name="Comma 2 3 4 2 7 6 2" xfId="32234" xr:uid="{747403FE-0E26-4C3A-A7C4-FF5DA3051EB4}"/>
    <cellStyle name="Comma 2 3 4 2 7 6 3" xfId="53258" xr:uid="{E777D518-5B93-4CDC-B89B-4290C77239F7}"/>
    <cellStyle name="Comma 2 3 4 2 7 7" xfId="21723" xr:uid="{E88CCD02-9024-4AE9-8FE1-B12786FE80AD}"/>
    <cellStyle name="Comma 2 3 4 2 7 8" xfId="42748" xr:uid="{CFE5C9D4-0CA8-4429-AAE9-7F201E4B5EA5}"/>
    <cellStyle name="Comma 2 3 4 2 8" xfId="629" xr:uid="{3281CE83-6EE7-4107-99D3-D2627A070B56}"/>
    <cellStyle name="Comma 2 3 4 2 8 2" xfId="3307" xr:uid="{1FED90D3-CE57-4863-A07A-80E60A1FC89C}"/>
    <cellStyle name="Comma 2 3 4 2 8 2 2" xfId="13841" xr:uid="{AA9F7D52-FD56-4C85-8716-73ED9B615DEB}"/>
    <cellStyle name="Comma 2 3 4 2 8 2 2 2" xfId="34863" xr:uid="{CE341D59-7774-4110-AD71-3AE7618DA0F6}"/>
    <cellStyle name="Comma 2 3 4 2 8 2 2 3" xfId="55887" xr:uid="{683E4DEC-DAFE-4E6D-A0BD-4AAD71507F3F}"/>
    <cellStyle name="Comma 2 3 4 2 8 2 3" xfId="24353" xr:uid="{98555C8D-367C-4491-83E6-D19EC1FA5E4E}"/>
    <cellStyle name="Comma 2 3 4 2 8 2 4" xfId="45377" xr:uid="{F555FB6A-7ACB-489D-8F82-5A5F093E811A}"/>
    <cellStyle name="Comma 2 3 4 2 8 3" xfId="5935" xr:uid="{031C1B2A-039C-4B4C-B6B4-D2FD9539878F}"/>
    <cellStyle name="Comma 2 3 4 2 8 3 2" xfId="16469" xr:uid="{DBBB82CF-407E-4A55-B021-3B2797A96D99}"/>
    <cellStyle name="Comma 2 3 4 2 8 3 2 2" xfId="37491" xr:uid="{C123B62C-F192-4D6A-A20A-C62BD1193F99}"/>
    <cellStyle name="Comma 2 3 4 2 8 3 2 3" xfId="58515" xr:uid="{0F41EF86-C97E-4CEF-89DD-B66C6E22CA3E}"/>
    <cellStyle name="Comma 2 3 4 2 8 3 3" xfId="26981" xr:uid="{1FAB8650-0B9E-4677-9847-4A69DA205E15}"/>
    <cellStyle name="Comma 2 3 4 2 8 3 4" xfId="48005" xr:uid="{B7AF8F3F-3FBD-4BB7-8F37-4A36CF1A7298}"/>
    <cellStyle name="Comma 2 3 4 2 8 4" xfId="8562" xr:uid="{3B926F66-777E-43DD-8EF6-BDFE401AC595}"/>
    <cellStyle name="Comma 2 3 4 2 8 4 2" xfId="19096" xr:uid="{742C9598-CEDB-43B9-B32F-1166D8EA5885}"/>
    <cellStyle name="Comma 2 3 4 2 8 4 2 2" xfId="40118" xr:uid="{57B6B667-EE86-4EFD-92E0-852A5AB9F725}"/>
    <cellStyle name="Comma 2 3 4 2 8 4 2 3" xfId="61142" xr:uid="{A37FDADE-E613-4CE5-A318-44760B1831F2}"/>
    <cellStyle name="Comma 2 3 4 2 8 4 3" xfId="29608" xr:uid="{A549E3FF-1BE2-4B1B-A832-39E704558779}"/>
    <cellStyle name="Comma 2 3 4 2 8 4 4" xfId="50632" xr:uid="{100D13B0-6B0B-4080-A7AE-4BDC60FB0242}"/>
    <cellStyle name="Comma 2 3 4 2 8 5" xfId="11214" xr:uid="{3D4C1D11-42B4-48CC-8DA0-404EC9FDE2E0}"/>
    <cellStyle name="Comma 2 3 4 2 8 5 2" xfId="32236" xr:uid="{6435C9FF-C5AE-4485-920E-B96DD78ECD0B}"/>
    <cellStyle name="Comma 2 3 4 2 8 5 3" xfId="53260" xr:uid="{97D93164-F1A8-4122-9E21-60717E6C2579}"/>
    <cellStyle name="Comma 2 3 4 2 8 6" xfId="21725" xr:uid="{4162D87A-4C60-4373-B35A-AB78D2E0C0D6}"/>
    <cellStyle name="Comma 2 3 4 2 8 7" xfId="42750" xr:uid="{217D3D98-8DBE-4B05-9742-BE01D31B9F19}"/>
    <cellStyle name="Comma 2 3 4 2 9" xfId="630" xr:uid="{1F46BDCC-F960-4745-B985-12E53E48D914}"/>
    <cellStyle name="Comma 2 3 4 2 9 2" xfId="3308" xr:uid="{09BA0395-E837-4F7F-BA7E-5B79C5815273}"/>
    <cellStyle name="Comma 2 3 4 2 9 2 2" xfId="13842" xr:uid="{F89A84F4-A08A-42B2-B0A1-9FA7746EBC3D}"/>
    <cellStyle name="Comma 2 3 4 2 9 2 2 2" xfId="34864" xr:uid="{7CD1FF27-E16B-4A7B-9237-87F61989BE24}"/>
    <cellStyle name="Comma 2 3 4 2 9 2 2 3" xfId="55888" xr:uid="{2C422716-5DE3-4D87-98E9-EA87B6FF01F2}"/>
    <cellStyle name="Comma 2 3 4 2 9 2 3" xfId="24354" xr:uid="{A2497CDE-8C70-4B56-82FF-956809F26D64}"/>
    <cellStyle name="Comma 2 3 4 2 9 2 4" xfId="45378" xr:uid="{AA8D0925-99ED-4D77-B27A-BBEB36C3C3CD}"/>
    <cellStyle name="Comma 2 3 4 2 9 3" xfId="5936" xr:uid="{9472ACD9-E756-4661-9789-429882F08077}"/>
    <cellStyle name="Comma 2 3 4 2 9 3 2" xfId="16470" xr:uid="{57D26766-E6E6-4970-908D-1F4FB65288AE}"/>
    <cellStyle name="Comma 2 3 4 2 9 3 2 2" xfId="37492" xr:uid="{5CB30156-FEE0-4C67-8BCD-D4F54EE6BD7A}"/>
    <cellStyle name="Comma 2 3 4 2 9 3 2 3" xfId="58516" xr:uid="{4DE9EADA-FE7F-4010-96E6-6CD9C1C32B79}"/>
    <cellStyle name="Comma 2 3 4 2 9 3 3" xfId="26982" xr:uid="{28068703-486D-4DE8-B47B-FEA60A3CAA83}"/>
    <cellStyle name="Comma 2 3 4 2 9 3 4" xfId="48006" xr:uid="{591E6FA5-A189-486F-81CD-D60585BEFA5A}"/>
    <cellStyle name="Comma 2 3 4 2 9 4" xfId="8563" xr:uid="{424896B4-5E9F-4000-B2F1-90DE98578678}"/>
    <cellStyle name="Comma 2 3 4 2 9 4 2" xfId="19097" xr:uid="{F01DAF71-82D8-4049-A852-04A81EF763B0}"/>
    <cellStyle name="Comma 2 3 4 2 9 4 2 2" xfId="40119" xr:uid="{91295B70-018D-4A2E-9413-D8DD13BF6B9D}"/>
    <cellStyle name="Comma 2 3 4 2 9 4 2 3" xfId="61143" xr:uid="{C7AB087F-599A-4A38-BFD1-B5B4D02E1CAA}"/>
    <cellStyle name="Comma 2 3 4 2 9 4 3" xfId="29609" xr:uid="{1D7C2DDD-84C1-43C5-8CE5-1586D19E9D3E}"/>
    <cellStyle name="Comma 2 3 4 2 9 4 4" xfId="50633" xr:uid="{41DDF737-38C1-4AC1-9C81-3C4A8E50371F}"/>
    <cellStyle name="Comma 2 3 4 2 9 5" xfId="11215" xr:uid="{4073BB95-D81D-43E2-B9C0-99687A5A2062}"/>
    <cellStyle name="Comma 2 3 4 2 9 5 2" xfId="32237" xr:uid="{69B6B1C1-3E96-4C14-8027-78F9735081E6}"/>
    <cellStyle name="Comma 2 3 4 2 9 5 3" xfId="53261" xr:uid="{66F849CC-94E1-46F4-89F0-8EB9A3E7A9A1}"/>
    <cellStyle name="Comma 2 3 4 2 9 6" xfId="21726" xr:uid="{75EA4665-1A47-47CE-8A86-F745941FBF71}"/>
    <cellStyle name="Comma 2 3 4 2 9 7" xfId="42751" xr:uid="{BDE815A7-E507-4C0B-8FC2-1C61029A28E3}"/>
    <cellStyle name="Comma 2 3 4 3" xfId="631" xr:uid="{586B5EF9-8187-4179-8F5E-42D19CA51EDE}"/>
    <cellStyle name="Comma 2 3 4 3 10" xfId="42752" xr:uid="{1373DECB-310C-469B-87F4-70F5F8DA3EF5}"/>
    <cellStyle name="Comma 2 3 4 3 2" xfId="632" xr:uid="{3D6795D2-D30D-402F-AE19-36A23E1D458C}"/>
    <cellStyle name="Comma 2 3 4 3 2 2" xfId="633" xr:uid="{26F13810-EA84-4FCD-9529-D0C429B881AF}"/>
    <cellStyle name="Comma 2 3 4 3 2 2 2" xfId="3311" xr:uid="{D8675444-EB1B-4C3F-9F28-7F4E32A833EA}"/>
    <cellStyle name="Comma 2 3 4 3 2 2 2 2" xfId="13845" xr:uid="{5E971A23-9495-4A2A-9DEF-5BF4740C19C7}"/>
    <cellStyle name="Comma 2 3 4 3 2 2 2 2 2" xfId="34867" xr:uid="{8B242098-4060-4F47-8755-C835486A83A2}"/>
    <cellStyle name="Comma 2 3 4 3 2 2 2 2 3" xfId="55891" xr:uid="{5FDC1468-70E5-41D6-860D-639F0C176142}"/>
    <cellStyle name="Comma 2 3 4 3 2 2 2 3" xfId="24357" xr:uid="{53F9CA58-D1DF-4280-933A-32FE369752F8}"/>
    <cellStyle name="Comma 2 3 4 3 2 2 2 4" xfId="45381" xr:uid="{BEFF23EA-D0DD-429E-A518-8BBFC7AA851F}"/>
    <cellStyle name="Comma 2 3 4 3 2 2 3" xfId="5939" xr:uid="{30568F6F-9489-4569-9273-714ABFE09239}"/>
    <cellStyle name="Comma 2 3 4 3 2 2 3 2" xfId="16473" xr:uid="{1F51C098-C081-4802-8BE0-0B1FEEABD772}"/>
    <cellStyle name="Comma 2 3 4 3 2 2 3 2 2" xfId="37495" xr:uid="{30EBB032-AA00-446A-8293-EE690E9E8312}"/>
    <cellStyle name="Comma 2 3 4 3 2 2 3 2 3" xfId="58519" xr:uid="{399A1298-B35F-4725-86D3-55459071E3CE}"/>
    <cellStyle name="Comma 2 3 4 3 2 2 3 3" xfId="26985" xr:uid="{C312386D-E035-47DC-929B-7430B2F768AA}"/>
    <cellStyle name="Comma 2 3 4 3 2 2 3 4" xfId="48009" xr:uid="{BB81F597-C59E-4954-ABE5-C94715AE8590}"/>
    <cellStyle name="Comma 2 3 4 3 2 2 4" xfId="8566" xr:uid="{05BD6262-BCFF-4BC1-BCF6-B5AD38302FEC}"/>
    <cellStyle name="Comma 2 3 4 3 2 2 4 2" xfId="19100" xr:uid="{DE3B5829-7D7B-4DAB-B0E4-8CA85890BEA2}"/>
    <cellStyle name="Comma 2 3 4 3 2 2 4 2 2" xfId="40122" xr:uid="{07923100-47F8-407C-AD27-D2B877D1E694}"/>
    <cellStyle name="Comma 2 3 4 3 2 2 4 2 3" xfId="61146" xr:uid="{0B37E8E4-4D07-428A-A905-A6F2E29918B2}"/>
    <cellStyle name="Comma 2 3 4 3 2 2 4 3" xfId="29612" xr:uid="{93B4002D-E865-4333-A459-58367EE6DC6C}"/>
    <cellStyle name="Comma 2 3 4 3 2 2 4 4" xfId="50636" xr:uid="{FD649195-49CA-454C-A820-D1559B20A5F9}"/>
    <cellStyle name="Comma 2 3 4 3 2 2 5" xfId="11218" xr:uid="{6F95C634-CECC-4841-9D95-C12A4AF89911}"/>
    <cellStyle name="Comma 2 3 4 3 2 2 5 2" xfId="32240" xr:uid="{88A499D3-D0A1-4DD4-93A8-01CB892229D9}"/>
    <cellStyle name="Comma 2 3 4 3 2 2 5 3" xfId="53264" xr:uid="{4B78ECE6-AD7C-4887-89CF-D108145CB041}"/>
    <cellStyle name="Comma 2 3 4 3 2 2 6" xfId="21729" xr:uid="{A2207B08-38A4-426E-99AA-105FB3823BC4}"/>
    <cellStyle name="Comma 2 3 4 3 2 2 7" xfId="42754" xr:uid="{C8430B9C-002C-4528-AE20-605AB3BE4C79}"/>
    <cellStyle name="Comma 2 3 4 3 2 3" xfId="3310" xr:uid="{D6864170-3E83-45E5-AE6E-D7917FD7678E}"/>
    <cellStyle name="Comma 2 3 4 3 2 3 2" xfId="13844" xr:uid="{F89F4F7D-9292-4BE1-A6CD-AC33D3E52851}"/>
    <cellStyle name="Comma 2 3 4 3 2 3 2 2" xfId="34866" xr:uid="{33BC00CF-4CBA-459A-B64F-33D64B384C80}"/>
    <cellStyle name="Comma 2 3 4 3 2 3 2 3" xfId="55890" xr:uid="{EE37FE2E-FAC5-4395-B991-A381C6BE28FF}"/>
    <cellStyle name="Comma 2 3 4 3 2 3 3" xfId="24356" xr:uid="{3DA0E3FB-938C-4694-ABC9-90D9E28E8242}"/>
    <cellStyle name="Comma 2 3 4 3 2 3 4" xfId="45380" xr:uid="{F8A0D3EE-E894-437B-8013-7BD60AD53F55}"/>
    <cellStyle name="Comma 2 3 4 3 2 4" xfId="5938" xr:uid="{6A5A79A6-2A9C-4709-9B1D-FCC5536E9348}"/>
    <cellStyle name="Comma 2 3 4 3 2 4 2" xfId="16472" xr:uid="{56599971-5050-44D4-9D0E-4A1560C5F573}"/>
    <cellStyle name="Comma 2 3 4 3 2 4 2 2" xfId="37494" xr:uid="{FD16E0EE-E734-4CBB-9963-9FD85FDEAE2E}"/>
    <cellStyle name="Comma 2 3 4 3 2 4 2 3" xfId="58518" xr:uid="{F1F0780F-033B-4F7D-9274-53790D3B7FEB}"/>
    <cellStyle name="Comma 2 3 4 3 2 4 3" xfId="26984" xr:uid="{E2A573C6-E4B9-4F89-967B-6A70CA85FD2A}"/>
    <cellStyle name="Comma 2 3 4 3 2 4 4" xfId="48008" xr:uid="{571DA6BE-1E47-4242-B35D-219805EF9877}"/>
    <cellStyle name="Comma 2 3 4 3 2 5" xfId="8565" xr:uid="{B0EFCD51-07D4-4D45-A531-44AF7DAA6F15}"/>
    <cellStyle name="Comma 2 3 4 3 2 5 2" xfId="19099" xr:uid="{E112762B-1683-48FA-A3F3-168B7F08A182}"/>
    <cellStyle name="Comma 2 3 4 3 2 5 2 2" xfId="40121" xr:uid="{2781F141-8D84-4A55-ACB4-AEA9EF16DC78}"/>
    <cellStyle name="Comma 2 3 4 3 2 5 2 3" xfId="61145" xr:uid="{90F5D1F2-AC62-4A18-8D56-8637D2554756}"/>
    <cellStyle name="Comma 2 3 4 3 2 5 3" xfId="29611" xr:uid="{A8722B21-8DE0-42FE-B44D-DCAC8012A22A}"/>
    <cellStyle name="Comma 2 3 4 3 2 5 4" xfId="50635" xr:uid="{BA5BFD6E-F2E8-4440-80D1-AEE753E5A659}"/>
    <cellStyle name="Comma 2 3 4 3 2 6" xfId="11217" xr:uid="{6EAE08EB-8BBD-4D6A-BA39-2EA8F0071A4F}"/>
    <cellStyle name="Comma 2 3 4 3 2 6 2" xfId="32239" xr:uid="{C8002689-B482-4CC9-9AAB-1C109591C972}"/>
    <cellStyle name="Comma 2 3 4 3 2 6 3" xfId="53263" xr:uid="{586780DC-DF60-4BB6-86BA-A862693E4E13}"/>
    <cellStyle name="Comma 2 3 4 3 2 7" xfId="21728" xr:uid="{673BD57D-1670-4B0A-B94E-C169365FD191}"/>
    <cellStyle name="Comma 2 3 4 3 2 8" xfId="42753" xr:uid="{D13F5681-60FA-4674-BA79-ECA534FDDD68}"/>
    <cellStyle name="Comma 2 3 4 3 3" xfId="634" xr:uid="{A8730AA9-A1BE-426A-8D1E-4915D8AD87E9}"/>
    <cellStyle name="Comma 2 3 4 3 3 2" xfId="3312" xr:uid="{25DC5688-3650-47F9-8A03-5B31FA04653A}"/>
    <cellStyle name="Comma 2 3 4 3 3 2 2" xfId="13846" xr:uid="{F80E6E4E-E64E-4281-946F-1CDB2D243F79}"/>
    <cellStyle name="Comma 2 3 4 3 3 2 2 2" xfId="34868" xr:uid="{A96294E9-51BB-475C-B40A-42CEDF09332B}"/>
    <cellStyle name="Comma 2 3 4 3 3 2 2 3" xfId="55892" xr:uid="{709054D2-CE0D-4C0F-97BE-FC2F4AB8A545}"/>
    <cellStyle name="Comma 2 3 4 3 3 2 3" xfId="24358" xr:uid="{F5CDFC0A-81C7-4035-967D-23FBB349CD52}"/>
    <cellStyle name="Comma 2 3 4 3 3 2 4" xfId="45382" xr:uid="{A3588D21-CA20-4B4B-B6CA-242F2E575AA5}"/>
    <cellStyle name="Comma 2 3 4 3 3 3" xfId="5940" xr:uid="{600D8F85-BEBB-4CF0-BA9E-9EDFD56F8130}"/>
    <cellStyle name="Comma 2 3 4 3 3 3 2" xfId="16474" xr:uid="{CD4447E3-03A6-4FC8-A4C1-C98310DCE028}"/>
    <cellStyle name="Comma 2 3 4 3 3 3 2 2" xfId="37496" xr:uid="{2BFF082B-5B24-4527-B0E5-F6F94E58B407}"/>
    <cellStyle name="Comma 2 3 4 3 3 3 2 3" xfId="58520" xr:uid="{AAEE7348-A591-4AD6-B8D4-89769B9951ED}"/>
    <cellStyle name="Comma 2 3 4 3 3 3 3" xfId="26986" xr:uid="{886116FC-7FAC-4EC2-B50A-12CC49AA5BBC}"/>
    <cellStyle name="Comma 2 3 4 3 3 3 4" xfId="48010" xr:uid="{F2D7AB7F-3525-42A3-8997-254CE87AB443}"/>
    <cellStyle name="Comma 2 3 4 3 3 4" xfId="8567" xr:uid="{FE4BB292-C615-4D4B-86FF-CDCFED3244AF}"/>
    <cellStyle name="Comma 2 3 4 3 3 4 2" xfId="19101" xr:uid="{02FED3DE-E58F-47B7-9784-0B0DFE6C44B0}"/>
    <cellStyle name="Comma 2 3 4 3 3 4 2 2" xfId="40123" xr:uid="{237BB8DC-F716-4CD6-AFDB-3FD3C8749DE0}"/>
    <cellStyle name="Comma 2 3 4 3 3 4 2 3" xfId="61147" xr:uid="{5AD79B3B-BC45-4463-A755-BA7732FC4B39}"/>
    <cellStyle name="Comma 2 3 4 3 3 4 3" xfId="29613" xr:uid="{79BBD9CA-8D94-4088-B8CC-9FD7ED77DB6D}"/>
    <cellStyle name="Comma 2 3 4 3 3 4 4" xfId="50637" xr:uid="{7A1C2409-E435-48A6-823F-0A132AB0F41C}"/>
    <cellStyle name="Comma 2 3 4 3 3 5" xfId="11219" xr:uid="{6073CC7D-5BAC-4FB1-BE38-C1AA2B1147B1}"/>
    <cellStyle name="Comma 2 3 4 3 3 5 2" xfId="32241" xr:uid="{37F8449E-76C3-4488-A403-2B9A9047DD38}"/>
    <cellStyle name="Comma 2 3 4 3 3 5 3" xfId="53265" xr:uid="{0A48E079-9914-4C7A-AC02-77C25808FD56}"/>
    <cellStyle name="Comma 2 3 4 3 3 6" xfId="21730" xr:uid="{DA37B585-B680-46B3-979E-BFF3EFFD5FA7}"/>
    <cellStyle name="Comma 2 3 4 3 3 7" xfId="42755" xr:uid="{F9C7C1EC-2617-48ED-BEB0-821EC68FA0AC}"/>
    <cellStyle name="Comma 2 3 4 3 4" xfId="635" xr:uid="{25927968-3740-4139-AE0E-3DD8250891AC}"/>
    <cellStyle name="Comma 2 3 4 3 4 2" xfId="3313" xr:uid="{09A7E746-E026-4DE4-A8AB-BDA7FA30228D}"/>
    <cellStyle name="Comma 2 3 4 3 4 2 2" xfId="13847" xr:uid="{5BD703B9-E2B9-4FDD-AC5C-526F9A8359DB}"/>
    <cellStyle name="Comma 2 3 4 3 4 2 2 2" xfId="34869" xr:uid="{24BA453B-D251-4C6B-938D-EA7F525E81D5}"/>
    <cellStyle name="Comma 2 3 4 3 4 2 2 3" xfId="55893" xr:uid="{E9721BE6-CA52-4A76-B834-7F94531F4DCF}"/>
    <cellStyle name="Comma 2 3 4 3 4 2 3" xfId="24359" xr:uid="{1DFF9DAC-0CB2-450D-801B-5F5851AC70F8}"/>
    <cellStyle name="Comma 2 3 4 3 4 2 4" xfId="45383" xr:uid="{78132E0A-F4A7-4728-8C57-FB5A06409F6E}"/>
    <cellStyle name="Comma 2 3 4 3 4 3" xfId="5941" xr:uid="{5FA0CBA2-86E2-4AA4-BDE0-25E0AF09D5B4}"/>
    <cellStyle name="Comma 2 3 4 3 4 3 2" xfId="16475" xr:uid="{231241E1-E55F-4432-AA22-9916C8ABB312}"/>
    <cellStyle name="Comma 2 3 4 3 4 3 2 2" xfId="37497" xr:uid="{383AA479-E76C-4DA3-9824-2E76E1A80254}"/>
    <cellStyle name="Comma 2 3 4 3 4 3 2 3" xfId="58521" xr:uid="{9AAF628B-A9E9-48F3-B244-13E3ADB253EC}"/>
    <cellStyle name="Comma 2 3 4 3 4 3 3" xfId="26987" xr:uid="{09D3F4F8-1E39-44BB-8CBA-D76DA51325CA}"/>
    <cellStyle name="Comma 2 3 4 3 4 3 4" xfId="48011" xr:uid="{3D2C1597-97AB-43FE-AD3C-232E42B3CB9C}"/>
    <cellStyle name="Comma 2 3 4 3 4 4" xfId="8568" xr:uid="{50562AC5-7A7B-4A49-9266-318EA182E827}"/>
    <cellStyle name="Comma 2 3 4 3 4 4 2" xfId="19102" xr:uid="{32F54FA3-D107-4F90-ACCD-F873735B2E36}"/>
    <cellStyle name="Comma 2 3 4 3 4 4 2 2" xfId="40124" xr:uid="{02F501C0-423E-4128-8576-F4119AA0D9AF}"/>
    <cellStyle name="Comma 2 3 4 3 4 4 2 3" xfId="61148" xr:uid="{5831831F-C4BB-4038-8E84-EC58D1C22E42}"/>
    <cellStyle name="Comma 2 3 4 3 4 4 3" xfId="29614" xr:uid="{3955E04E-2BE4-4E1C-8A2C-53798B2CB2E1}"/>
    <cellStyle name="Comma 2 3 4 3 4 4 4" xfId="50638" xr:uid="{077B2254-4B04-4120-84A5-027A6A207ED6}"/>
    <cellStyle name="Comma 2 3 4 3 4 5" xfId="11220" xr:uid="{DD40E2BB-31C1-4C5D-AA4E-644F1C5604D6}"/>
    <cellStyle name="Comma 2 3 4 3 4 5 2" xfId="32242" xr:uid="{37B8CAA5-ADB9-426D-8FC4-DEC714083EAE}"/>
    <cellStyle name="Comma 2 3 4 3 4 5 3" xfId="53266" xr:uid="{68B42C7C-9448-48B8-B3EF-D50516D8995B}"/>
    <cellStyle name="Comma 2 3 4 3 4 6" xfId="21731" xr:uid="{A09DFFE5-0F79-4FE4-B24A-91A2DE797D02}"/>
    <cellStyle name="Comma 2 3 4 3 4 7" xfId="42756" xr:uid="{308782E4-49C7-492C-99A7-A396DEB9B22E}"/>
    <cellStyle name="Comma 2 3 4 3 5" xfId="3309" xr:uid="{7744B1F4-A649-494F-B4AC-FC58A91FE77F}"/>
    <cellStyle name="Comma 2 3 4 3 5 2" xfId="13843" xr:uid="{1327B202-3295-43BE-879F-1FF905E7CCF0}"/>
    <cellStyle name="Comma 2 3 4 3 5 2 2" xfId="34865" xr:uid="{0735AFE2-A081-4B4A-A4D7-4654BBABB4FF}"/>
    <cellStyle name="Comma 2 3 4 3 5 2 3" xfId="55889" xr:uid="{2B0E4AFE-6B49-4FF1-9372-B30B914C56B4}"/>
    <cellStyle name="Comma 2 3 4 3 5 3" xfId="24355" xr:uid="{9B5FC0A1-A5EF-4071-A367-AE8F88B91408}"/>
    <cellStyle name="Comma 2 3 4 3 5 4" xfId="45379" xr:uid="{A08B80F7-1461-4548-87B2-8AE51CCC289E}"/>
    <cellStyle name="Comma 2 3 4 3 6" xfId="5937" xr:uid="{62318B6C-9633-4204-A8E4-CF5F84CE8EC9}"/>
    <cellStyle name="Comma 2 3 4 3 6 2" xfId="16471" xr:uid="{AD0395C3-890D-49DF-A1AF-C85CBDF83DCE}"/>
    <cellStyle name="Comma 2 3 4 3 6 2 2" xfId="37493" xr:uid="{DFF827AC-5673-487E-90BE-DB732DD4BFD5}"/>
    <cellStyle name="Comma 2 3 4 3 6 2 3" xfId="58517" xr:uid="{E2861F45-3053-4EC7-9B26-6AA8611059EF}"/>
    <cellStyle name="Comma 2 3 4 3 6 3" xfId="26983" xr:uid="{4497B405-956A-4B4A-A86B-680FBF34A17C}"/>
    <cellStyle name="Comma 2 3 4 3 6 4" xfId="48007" xr:uid="{33CA62BE-EB72-42D9-BE00-7C8A216A9C60}"/>
    <cellStyle name="Comma 2 3 4 3 7" xfId="8564" xr:uid="{E6FDF6F9-D1DF-48A8-86DD-9FDDB1F77F5B}"/>
    <cellStyle name="Comma 2 3 4 3 7 2" xfId="19098" xr:uid="{8F43701A-6D7C-4F4A-BA18-9AF53A47EA9E}"/>
    <cellStyle name="Comma 2 3 4 3 7 2 2" xfId="40120" xr:uid="{335AE4EE-62F2-4C55-B2C4-8C5CF56FAFA8}"/>
    <cellStyle name="Comma 2 3 4 3 7 2 3" xfId="61144" xr:uid="{7F075675-793A-479E-9B6D-9CB86A487E77}"/>
    <cellStyle name="Comma 2 3 4 3 7 3" xfId="29610" xr:uid="{0EE758A6-AA8F-4D9D-8A6D-4ED2B8AE3C0B}"/>
    <cellStyle name="Comma 2 3 4 3 7 4" xfId="50634" xr:uid="{6A9E76DA-0BF7-449B-A197-535D2187ED9E}"/>
    <cellStyle name="Comma 2 3 4 3 8" xfId="11216" xr:uid="{2C7979A4-BDBF-4E8C-9BA0-DBD334CEDE5F}"/>
    <cellStyle name="Comma 2 3 4 3 8 2" xfId="32238" xr:uid="{E80AF58F-8FFB-4B07-B4D2-616CB4EF5D02}"/>
    <cellStyle name="Comma 2 3 4 3 8 3" xfId="53262" xr:uid="{B48DE8E1-6351-4C8D-9872-F402A0C4CDF3}"/>
    <cellStyle name="Comma 2 3 4 3 9" xfId="21727" xr:uid="{7AD8E942-B813-4782-9CE6-BE93BCF8E54E}"/>
    <cellStyle name="Comma 2 3 4 4" xfId="636" xr:uid="{3263360D-ABD8-46D1-AE1A-94DC165D6A0C}"/>
    <cellStyle name="Comma 2 3 4 4 10" xfId="42757" xr:uid="{2A040818-7C02-4566-8515-C7FFD1BD52BC}"/>
    <cellStyle name="Comma 2 3 4 4 2" xfId="637" xr:uid="{B3140937-F605-4E3B-8CF1-B771F6D7F42C}"/>
    <cellStyle name="Comma 2 3 4 4 2 2" xfId="638" xr:uid="{DD91A471-1B46-4860-8830-C3FBDCAB4286}"/>
    <cellStyle name="Comma 2 3 4 4 2 2 2" xfId="3316" xr:uid="{F6EB28E8-1C5C-4095-93E2-E1E3AB35194B}"/>
    <cellStyle name="Comma 2 3 4 4 2 2 2 2" xfId="13850" xr:uid="{B5D51C60-C982-4F85-8725-A172D20A36DD}"/>
    <cellStyle name="Comma 2 3 4 4 2 2 2 2 2" xfId="34872" xr:uid="{C066EE0E-E4C5-4BBB-8B9D-B2A8FFA111C7}"/>
    <cellStyle name="Comma 2 3 4 4 2 2 2 2 3" xfId="55896" xr:uid="{7507E598-045C-4E06-B0EB-6CF5B3C2CD5C}"/>
    <cellStyle name="Comma 2 3 4 4 2 2 2 3" xfId="24362" xr:uid="{E32B8F38-42CB-40B0-BBEC-5BC66294F6D3}"/>
    <cellStyle name="Comma 2 3 4 4 2 2 2 4" xfId="45386" xr:uid="{A9F50B1E-1DB1-4F12-80A9-5723A60E3942}"/>
    <cellStyle name="Comma 2 3 4 4 2 2 3" xfId="5944" xr:uid="{A1DECF2D-DD00-498C-9A71-D99921C56726}"/>
    <cellStyle name="Comma 2 3 4 4 2 2 3 2" xfId="16478" xr:uid="{02710606-275C-46EA-A3DE-53594933EB28}"/>
    <cellStyle name="Comma 2 3 4 4 2 2 3 2 2" xfId="37500" xr:uid="{88FFE779-C7A5-4DCB-8AB1-400BA7E2699F}"/>
    <cellStyle name="Comma 2 3 4 4 2 2 3 2 3" xfId="58524" xr:uid="{ACB34337-02B8-4AAE-8691-C5564C2707EC}"/>
    <cellStyle name="Comma 2 3 4 4 2 2 3 3" xfId="26990" xr:uid="{65F79FCF-B385-49B3-A64E-81E9BD1A6DDC}"/>
    <cellStyle name="Comma 2 3 4 4 2 2 3 4" xfId="48014" xr:uid="{DBFE66E4-A4DE-4CC0-BEF5-4C5662509886}"/>
    <cellStyle name="Comma 2 3 4 4 2 2 4" xfId="8571" xr:uid="{A4E3233C-5F0D-4E38-8EDA-0E8A2FFF00F8}"/>
    <cellStyle name="Comma 2 3 4 4 2 2 4 2" xfId="19105" xr:uid="{3EE4A272-B2A6-43C9-88E7-2A1FBF5030E3}"/>
    <cellStyle name="Comma 2 3 4 4 2 2 4 2 2" xfId="40127" xr:uid="{3E37B90D-6492-4570-95FC-53E8A75A56BD}"/>
    <cellStyle name="Comma 2 3 4 4 2 2 4 2 3" xfId="61151" xr:uid="{643408A8-1386-41C4-9D63-7164C00740EA}"/>
    <cellStyle name="Comma 2 3 4 4 2 2 4 3" xfId="29617" xr:uid="{C3408AD3-BB4F-4E20-AE86-A1B45947A2B6}"/>
    <cellStyle name="Comma 2 3 4 4 2 2 4 4" xfId="50641" xr:uid="{55B2902B-B2F5-4AAA-A9E6-6105ED0BE5AE}"/>
    <cellStyle name="Comma 2 3 4 4 2 2 5" xfId="11223" xr:uid="{9E398D1A-F74A-44B6-8D59-BAEF3FB0F33B}"/>
    <cellStyle name="Comma 2 3 4 4 2 2 5 2" xfId="32245" xr:uid="{665F4227-517E-4525-9EF6-9444761D1786}"/>
    <cellStyle name="Comma 2 3 4 4 2 2 5 3" xfId="53269" xr:uid="{962BDAC1-9074-432C-BB0F-8E7F4FF6900F}"/>
    <cellStyle name="Comma 2 3 4 4 2 2 6" xfId="21734" xr:uid="{961F2A6F-3CBF-42D0-B76B-6C9D7074B447}"/>
    <cellStyle name="Comma 2 3 4 4 2 2 7" xfId="42759" xr:uid="{151604A7-2795-489C-82EE-E1DED8521DE8}"/>
    <cellStyle name="Comma 2 3 4 4 2 3" xfId="3315" xr:uid="{EFBE06F8-9AD7-4E60-A545-C72ABD37E53D}"/>
    <cellStyle name="Comma 2 3 4 4 2 3 2" xfId="13849" xr:uid="{536C68C7-DC6B-4EDA-9262-69C364195D43}"/>
    <cellStyle name="Comma 2 3 4 4 2 3 2 2" xfId="34871" xr:uid="{3D420042-F240-40DA-BBDD-1FA5C3B81DBE}"/>
    <cellStyle name="Comma 2 3 4 4 2 3 2 3" xfId="55895" xr:uid="{167A3AA9-E9BC-445B-B4CF-4763037563C0}"/>
    <cellStyle name="Comma 2 3 4 4 2 3 3" xfId="24361" xr:uid="{F727FED3-ADBB-4D79-A0DA-F4B48729BF4D}"/>
    <cellStyle name="Comma 2 3 4 4 2 3 4" xfId="45385" xr:uid="{D433A6E1-817D-4CB1-8E5C-161369440AB6}"/>
    <cellStyle name="Comma 2 3 4 4 2 4" xfId="5943" xr:uid="{465F6D2B-29B4-4029-9444-BB135CEA3A8A}"/>
    <cellStyle name="Comma 2 3 4 4 2 4 2" xfId="16477" xr:uid="{5586AB3E-0BCB-4FC6-86DD-26823C6DE355}"/>
    <cellStyle name="Comma 2 3 4 4 2 4 2 2" xfId="37499" xr:uid="{2717D2BE-307A-4FF4-B697-76CF315A2D07}"/>
    <cellStyle name="Comma 2 3 4 4 2 4 2 3" xfId="58523" xr:uid="{AD418E2E-0F69-4FAC-9E99-D07C6597847B}"/>
    <cellStyle name="Comma 2 3 4 4 2 4 3" xfId="26989" xr:uid="{29D60AD8-1C32-4ABE-A1C6-14230B4A9652}"/>
    <cellStyle name="Comma 2 3 4 4 2 4 4" xfId="48013" xr:uid="{60A5B3B7-283B-41D9-BF2B-6ECC83A5B88C}"/>
    <cellStyle name="Comma 2 3 4 4 2 5" xfId="8570" xr:uid="{18CDAC92-7738-4539-985C-A90D16AC58DD}"/>
    <cellStyle name="Comma 2 3 4 4 2 5 2" xfId="19104" xr:uid="{F8E42F8A-0D18-42F8-BFFF-FDE0BAE9341A}"/>
    <cellStyle name="Comma 2 3 4 4 2 5 2 2" xfId="40126" xr:uid="{56F8349C-442E-4B6B-9256-D121E45F5903}"/>
    <cellStyle name="Comma 2 3 4 4 2 5 2 3" xfId="61150" xr:uid="{819041C9-6310-47CA-B3A5-4845EF936932}"/>
    <cellStyle name="Comma 2 3 4 4 2 5 3" xfId="29616" xr:uid="{9A6E573C-A674-44F0-BA34-BA059DDB12CD}"/>
    <cellStyle name="Comma 2 3 4 4 2 5 4" xfId="50640" xr:uid="{0DCCEAF0-017D-41BE-81BA-B1D1B09F8AAE}"/>
    <cellStyle name="Comma 2 3 4 4 2 6" xfId="11222" xr:uid="{8DC8EEA1-6630-49F3-96C5-FC662C89C67C}"/>
    <cellStyle name="Comma 2 3 4 4 2 6 2" xfId="32244" xr:uid="{0F1EA016-BB91-48FF-874E-F8E92B342177}"/>
    <cellStyle name="Comma 2 3 4 4 2 6 3" xfId="53268" xr:uid="{0C5F0A50-8F42-4438-A75C-8FA42DC6407E}"/>
    <cellStyle name="Comma 2 3 4 4 2 7" xfId="21733" xr:uid="{0979DABE-81A4-4803-AB63-6CA07317A602}"/>
    <cellStyle name="Comma 2 3 4 4 2 8" xfId="42758" xr:uid="{1DB5B048-7A21-4051-ACB6-D01BD124483D}"/>
    <cellStyle name="Comma 2 3 4 4 3" xfId="639" xr:uid="{3DDB6B35-F412-41DC-8C5E-ECA391AF0DA5}"/>
    <cellStyle name="Comma 2 3 4 4 3 2" xfId="3317" xr:uid="{1296FD52-3FAD-4B72-A447-1A4CC61E2E94}"/>
    <cellStyle name="Comma 2 3 4 4 3 2 2" xfId="13851" xr:uid="{7102CE36-38CF-4985-A053-5709C2DE2CCA}"/>
    <cellStyle name="Comma 2 3 4 4 3 2 2 2" xfId="34873" xr:uid="{9FD11279-167F-4882-A237-F2F6B37CFAEF}"/>
    <cellStyle name="Comma 2 3 4 4 3 2 2 3" xfId="55897" xr:uid="{595E655C-0680-4192-9815-C7D200EE0560}"/>
    <cellStyle name="Comma 2 3 4 4 3 2 3" xfId="24363" xr:uid="{7CF87404-FFC7-432B-95C3-24BE782F9080}"/>
    <cellStyle name="Comma 2 3 4 4 3 2 4" xfId="45387" xr:uid="{C46A9FB3-CBB4-41B8-8452-468B5BEFB320}"/>
    <cellStyle name="Comma 2 3 4 4 3 3" xfId="5945" xr:uid="{2554B687-F5DF-487C-810D-1F6A3D92DBFB}"/>
    <cellStyle name="Comma 2 3 4 4 3 3 2" xfId="16479" xr:uid="{0CDE4027-FCE9-4E4E-9A08-D523C7D3B9E8}"/>
    <cellStyle name="Comma 2 3 4 4 3 3 2 2" xfId="37501" xr:uid="{F3A1EA28-DF4D-4F7B-A0C7-54D59D936C6C}"/>
    <cellStyle name="Comma 2 3 4 4 3 3 2 3" xfId="58525" xr:uid="{2AE4846B-9772-404B-8F3E-2BA2C81ACD20}"/>
    <cellStyle name="Comma 2 3 4 4 3 3 3" xfId="26991" xr:uid="{3C06F455-F95E-4715-A2F5-45F6FAD0B997}"/>
    <cellStyle name="Comma 2 3 4 4 3 3 4" xfId="48015" xr:uid="{F7E4B88B-FF38-4DB3-9140-72EE1B9F73D7}"/>
    <cellStyle name="Comma 2 3 4 4 3 4" xfId="8572" xr:uid="{BFE45A77-701A-47EF-B3E9-B16A7EDAECF0}"/>
    <cellStyle name="Comma 2 3 4 4 3 4 2" xfId="19106" xr:uid="{D4C87100-9B20-4C0C-BE8F-B972A229687C}"/>
    <cellStyle name="Comma 2 3 4 4 3 4 2 2" xfId="40128" xr:uid="{16475AC3-D62B-480B-8240-88262A98E472}"/>
    <cellStyle name="Comma 2 3 4 4 3 4 2 3" xfId="61152" xr:uid="{8B72EDA8-D46D-4995-935A-FC66E2D36831}"/>
    <cellStyle name="Comma 2 3 4 4 3 4 3" xfId="29618" xr:uid="{F84B85EA-4F1D-4B40-B4B0-E0CA7C1CF919}"/>
    <cellStyle name="Comma 2 3 4 4 3 4 4" xfId="50642" xr:uid="{55166522-0A8A-4593-9D24-EB7BC1836500}"/>
    <cellStyle name="Comma 2 3 4 4 3 5" xfId="11224" xr:uid="{FD64A2B4-C50E-4BDC-9BCF-73FB0E4FD0BB}"/>
    <cellStyle name="Comma 2 3 4 4 3 5 2" xfId="32246" xr:uid="{DEAC9F2E-4CD1-4CEE-B292-E1BEF05BBCAD}"/>
    <cellStyle name="Comma 2 3 4 4 3 5 3" xfId="53270" xr:uid="{0820C6C3-B01E-4DBA-93C6-0EE61114ABB5}"/>
    <cellStyle name="Comma 2 3 4 4 3 6" xfId="21735" xr:uid="{0A2A28ED-4868-4154-8B6C-8D202A96FB3A}"/>
    <cellStyle name="Comma 2 3 4 4 3 7" xfId="42760" xr:uid="{F0634809-0745-4BF0-BD16-3BFF3E61BE2A}"/>
    <cellStyle name="Comma 2 3 4 4 4" xfId="640" xr:uid="{FB502F36-43DD-4DF8-9A73-A579CB121E5F}"/>
    <cellStyle name="Comma 2 3 4 4 4 2" xfId="3318" xr:uid="{75EFB492-42AB-4B89-80FE-7B67918FBDDF}"/>
    <cellStyle name="Comma 2 3 4 4 4 2 2" xfId="13852" xr:uid="{F6946011-E33A-4E91-891B-E166A61C31A6}"/>
    <cellStyle name="Comma 2 3 4 4 4 2 2 2" xfId="34874" xr:uid="{E77EBC1E-2E2A-4638-A3E7-73EFB22D686D}"/>
    <cellStyle name="Comma 2 3 4 4 4 2 2 3" xfId="55898" xr:uid="{98BB2867-8CED-4608-A919-E345FEE66160}"/>
    <cellStyle name="Comma 2 3 4 4 4 2 3" xfId="24364" xr:uid="{4BDAA492-5A43-4E60-AAB5-49F115464A31}"/>
    <cellStyle name="Comma 2 3 4 4 4 2 4" xfId="45388" xr:uid="{A0F529A6-F1A6-4E86-84C7-1ECB7771239A}"/>
    <cellStyle name="Comma 2 3 4 4 4 3" xfId="5946" xr:uid="{6CBDD1FD-5EFB-467E-B5D3-F34742D54CDF}"/>
    <cellStyle name="Comma 2 3 4 4 4 3 2" xfId="16480" xr:uid="{58583263-9903-41BD-BA3A-07D667C8C362}"/>
    <cellStyle name="Comma 2 3 4 4 4 3 2 2" xfId="37502" xr:uid="{21F10F1E-55D0-45EE-939C-88960D0ACF1E}"/>
    <cellStyle name="Comma 2 3 4 4 4 3 2 3" xfId="58526" xr:uid="{42EC17EB-A59F-4EED-AA6F-E6C92066D807}"/>
    <cellStyle name="Comma 2 3 4 4 4 3 3" xfId="26992" xr:uid="{C27E5EFC-6C5D-490E-825F-586A566A7220}"/>
    <cellStyle name="Comma 2 3 4 4 4 3 4" xfId="48016" xr:uid="{F5CEE03C-63A2-4A4F-BD58-8CA1A2342B89}"/>
    <cellStyle name="Comma 2 3 4 4 4 4" xfId="8573" xr:uid="{589EEC13-D59C-4292-AF7C-1773BE7E3BF7}"/>
    <cellStyle name="Comma 2 3 4 4 4 4 2" xfId="19107" xr:uid="{CF6C5019-21B1-4490-8B37-A76E1353DB23}"/>
    <cellStyle name="Comma 2 3 4 4 4 4 2 2" xfId="40129" xr:uid="{77D44DC7-030C-464E-A814-FF03571B61C8}"/>
    <cellStyle name="Comma 2 3 4 4 4 4 2 3" xfId="61153" xr:uid="{6B25C33D-B131-4B29-9F14-EA6903233071}"/>
    <cellStyle name="Comma 2 3 4 4 4 4 3" xfId="29619" xr:uid="{F0A811D4-8EF6-4795-AB04-DCD10F31BAF5}"/>
    <cellStyle name="Comma 2 3 4 4 4 4 4" xfId="50643" xr:uid="{4FD1EEA0-CB1D-4C01-8265-238D979791CD}"/>
    <cellStyle name="Comma 2 3 4 4 4 5" xfId="11225" xr:uid="{4D364469-3F79-4D39-978E-C6C09DA59B40}"/>
    <cellStyle name="Comma 2 3 4 4 4 5 2" xfId="32247" xr:uid="{892E3431-DF5A-4630-B621-90DADFAB9B1A}"/>
    <cellStyle name="Comma 2 3 4 4 4 5 3" xfId="53271" xr:uid="{15FB3405-BB03-4EF5-907F-A4B58F1178DF}"/>
    <cellStyle name="Comma 2 3 4 4 4 6" xfId="21736" xr:uid="{58C441A5-6C30-422B-8192-E8A7B8A352E9}"/>
    <cellStyle name="Comma 2 3 4 4 4 7" xfId="42761" xr:uid="{9BFA793E-FF45-4FD0-AE88-0552CC87B824}"/>
    <cellStyle name="Comma 2 3 4 4 5" xfId="3314" xr:uid="{2DD8D94F-F335-4B90-AC09-16D148E5F248}"/>
    <cellStyle name="Comma 2 3 4 4 5 2" xfId="13848" xr:uid="{41542A28-CA5D-41F9-9E47-B7BFDF53B8C9}"/>
    <cellStyle name="Comma 2 3 4 4 5 2 2" xfId="34870" xr:uid="{91E3ED91-9F6B-4A15-A1E1-34116225F477}"/>
    <cellStyle name="Comma 2 3 4 4 5 2 3" xfId="55894" xr:uid="{85D06B59-5C23-4390-AA5C-28FA68B8A431}"/>
    <cellStyle name="Comma 2 3 4 4 5 3" xfId="24360" xr:uid="{C78E3041-C4BE-4085-A52B-CA4ABA6A3DDF}"/>
    <cellStyle name="Comma 2 3 4 4 5 4" xfId="45384" xr:uid="{901F5F9A-6B92-4EED-9223-BFDC301EC7F9}"/>
    <cellStyle name="Comma 2 3 4 4 6" xfId="5942" xr:uid="{B8ACAD7F-4008-4F05-BF75-EDA3E6EC0FBF}"/>
    <cellStyle name="Comma 2 3 4 4 6 2" xfId="16476" xr:uid="{ED2DD870-972F-4776-9528-5CAA0FD01F99}"/>
    <cellStyle name="Comma 2 3 4 4 6 2 2" xfId="37498" xr:uid="{4BBBBC37-21AD-4E30-B343-58310AF5624F}"/>
    <cellStyle name="Comma 2 3 4 4 6 2 3" xfId="58522" xr:uid="{F0B6706D-F60D-45A5-889F-2EC0E8F0489E}"/>
    <cellStyle name="Comma 2 3 4 4 6 3" xfId="26988" xr:uid="{85BE4385-0333-4CF4-94FD-B8775FC0B11B}"/>
    <cellStyle name="Comma 2 3 4 4 6 4" xfId="48012" xr:uid="{E7D6E10D-4BC2-4BA4-B82B-C1031488C809}"/>
    <cellStyle name="Comma 2 3 4 4 7" xfId="8569" xr:uid="{5896AC37-8B8F-406A-8940-0EB2B9C2E72E}"/>
    <cellStyle name="Comma 2 3 4 4 7 2" xfId="19103" xr:uid="{B8BA9BDA-6DA6-4803-B8CA-ECD122FA66D5}"/>
    <cellStyle name="Comma 2 3 4 4 7 2 2" xfId="40125" xr:uid="{E28B4C2C-6C54-413C-8E12-F4EDAB679DC6}"/>
    <cellStyle name="Comma 2 3 4 4 7 2 3" xfId="61149" xr:uid="{4FE818FF-140F-4DA6-B1C6-3BFCDF9409E2}"/>
    <cellStyle name="Comma 2 3 4 4 7 3" xfId="29615" xr:uid="{74AF1982-72C7-402D-B6C3-051F65B5F836}"/>
    <cellStyle name="Comma 2 3 4 4 7 4" xfId="50639" xr:uid="{BF2895A4-2878-4E58-AF3A-CE8F575A69E4}"/>
    <cellStyle name="Comma 2 3 4 4 8" xfId="11221" xr:uid="{B58C430B-30F4-40E3-88DC-2D1B2CEBE559}"/>
    <cellStyle name="Comma 2 3 4 4 8 2" xfId="32243" xr:uid="{4599B624-9201-42B5-A359-9A4E9C2599E9}"/>
    <cellStyle name="Comma 2 3 4 4 8 3" xfId="53267" xr:uid="{70BA0DB0-6DAB-4243-8BC4-ED103C486877}"/>
    <cellStyle name="Comma 2 3 4 4 9" xfId="21732" xr:uid="{11E3BE8A-FD05-4F3C-9045-0418396CD1E4}"/>
    <cellStyle name="Comma 2 3 4 5" xfId="641" xr:uid="{E4DABE3D-CBC6-450C-9BC1-128307E386F3}"/>
    <cellStyle name="Comma 2 3 4 5 10" xfId="42762" xr:uid="{AD06C94A-6689-479D-94FD-A2BF52E0C507}"/>
    <cellStyle name="Comma 2 3 4 5 2" xfId="642" xr:uid="{771FC19B-9011-4AB7-8EB9-AEF39706EE2F}"/>
    <cellStyle name="Comma 2 3 4 5 2 2" xfId="643" xr:uid="{997B5A3B-4B9C-4257-B6F9-DC9F8F0B2F1D}"/>
    <cellStyle name="Comma 2 3 4 5 2 2 2" xfId="3321" xr:uid="{312BCEBC-5DA6-4106-972B-C8041EB51D23}"/>
    <cellStyle name="Comma 2 3 4 5 2 2 2 2" xfId="13855" xr:uid="{2351C31E-0745-462F-B63C-8F05DA235AA0}"/>
    <cellStyle name="Comma 2 3 4 5 2 2 2 2 2" xfId="34877" xr:uid="{10B2E6DC-DB0B-49A6-BF65-2E530FB7364B}"/>
    <cellStyle name="Comma 2 3 4 5 2 2 2 2 3" xfId="55901" xr:uid="{BEB46A46-D189-4D17-8286-4C783FE93C46}"/>
    <cellStyle name="Comma 2 3 4 5 2 2 2 3" xfId="24367" xr:uid="{F4C8F063-0D50-4610-8E91-4B0A3F2E7DAC}"/>
    <cellStyle name="Comma 2 3 4 5 2 2 2 4" xfId="45391" xr:uid="{FFD7B360-E684-4970-A1E0-6ABDDE565A78}"/>
    <cellStyle name="Comma 2 3 4 5 2 2 3" xfId="5949" xr:uid="{660456E7-3EB5-4B40-9F12-4D20247C21DE}"/>
    <cellStyle name="Comma 2 3 4 5 2 2 3 2" xfId="16483" xr:uid="{5092E700-F817-4597-A47D-0463EBAD7D9C}"/>
    <cellStyle name="Comma 2 3 4 5 2 2 3 2 2" xfId="37505" xr:uid="{094ECD0F-878B-49AD-8C3C-2C26FDFCA778}"/>
    <cellStyle name="Comma 2 3 4 5 2 2 3 2 3" xfId="58529" xr:uid="{59D658FE-BC22-40BA-9B1B-90FDEC0C8408}"/>
    <cellStyle name="Comma 2 3 4 5 2 2 3 3" xfId="26995" xr:uid="{A1F094CB-0FFF-40A1-A6F6-62CAC49E893C}"/>
    <cellStyle name="Comma 2 3 4 5 2 2 3 4" xfId="48019" xr:uid="{44111BF7-132A-4705-A3F6-A8E77FA41323}"/>
    <cellStyle name="Comma 2 3 4 5 2 2 4" xfId="8576" xr:uid="{E15C29DD-83B0-4486-8A6D-5EC6CADE141F}"/>
    <cellStyle name="Comma 2 3 4 5 2 2 4 2" xfId="19110" xr:uid="{26B24D81-FE01-499E-B5E6-8B68ED8F32BB}"/>
    <cellStyle name="Comma 2 3 4 5 2 2 4 2 2" xfId="40132" xr:uid="{2BACED99-897F-463C-B530-2A0275457662}"/>
    <cellStyle name="Comma 2 3 4 5 2 2 4 2 3" xfId="61156" xr:uid="{E6B99F92-CD91-403D-B1FF-9D278A2754C6}"/>
    <cellStyle name="Comma 2 3 4 5 2 2 4 3" xfId="29622" xr:uid="{217D5CE6-EB59-4794-8CCB-0860EBACA630}"/>
    <cellStyle name="Comma 2 3 4 5 2 2 4 4" xfId="50646" xr:uid="{15866C46-1DD6-4FA2-BBF0-68392ED853B8}"/>
    <cellStyle name="Comma 2 3 4 5 2 2 5" xfId="11228" xr:uid="{795BCFA3-A19A-44E3-98A9-F2131A7812FC}"/>
    <cellStyle name="Comma 2 3 4 5 2 2 5 2" xfId="32250" xr:uid="{EFAC464D-6520-4031-B404-921A3786E177}"/>
    <cellStyle name="Comma 2 3 4 5 2 2 5 3" xfId="53274" xr:uid="{0FAB11FD-C2EF-40F3-843A-42079D1D3170}"/>
    <cellStyle name="Comma 2 3 4 5 2 2 6" xfId="21739" xr:uid="{992FA65A-8CA1-444C-B33B-25640E4E8295}"/>
    <cellStyle name="Comma 2 3 4 5 2 2 7" xfId="42764" xr:uid="{B556DB6C-7ED6-4E7C-B428-B77D75F726E0}"/>
    <cellStyle name="Comma 2 3 4 5 2 3" xfId="3320" xr:uid="{C09E7734-24DD-45DD-BE32-C38108268088}"/>
    <cellStyle name="Comma 2 3 4 5 2 3 2" xfId="13854" xr:uid="{65D12FD9-48AA-4289-8343-1BFD4010D62A}"/>
    <cellStyle name="Comma 2 3 4 5 2 3 2 2" xfId="34876" xr:uid="{205A25D0-5BA2-4EDE-A976-EA3803BED2DD}"/>
    <cellStyle name="Comma 2 3 4 5 2 3 2 3" xfId="55900" xr:uid="{684B5B30-6450-487B-8526-94DFB957DD65}"/>
    <cellStyle name="Comma 2 3 4 5 2 3 3" xfId="24366" xr:uid="{D0D8D4D3-301B-4C2D-8349-72427F546F27}"/>
    <cellStyle name="Comma 2 3 4 5 2 3 4" xfId="45390" xr:uid="{AAA38BE3-6C36-4F68-B0AA-823007BFAD9A}"/>
    <cellStyle name="Comma 2 3 4 5 2 4" xfId="5948" xr:uid="{7B82D5E4-5C23-48E3-9A91-511BDB10A6AC}"/>
    <cellStyle name="Comma 2 3 4 5 2 4 2" xfId="16482" xr:uid="{825CB8A8-796E-410D-9B05-5BDA38C74872}"/>
    <cellStyle name="Comma 2 3 4 5 2 4 2 2" xfId="37504" xr:uid="{56835F24-BB57-4464-8795-5820B93147F8}"/>
    <cellStyle name="Comma 2 3 4 5 2 4 2 3" xfId="58528" xr:uid="{32D9A82D-7423-4BDC-BB98-C5DACEDDE236}"/>
    <cellStyle name="Comma 2 3 4 5 2 4 3" xfId="26994" xr:uid="{6C85D31C-92F9-41DE-8520-16EC9FBEF696}"/>
    <cellStyle name="Comma 2 3 4 5 2 4 4" xfId="48018" xr:uid="{4E1F6214-4AA8-4E97-9DFD-9C5D7625B35F}"/>
    <cellStyle name="Comma 2 3 4 5 2 5" xfId="8575" xr:uid="{0564F17B-6962-467A-90CB-C2D2284C076A}"/>
    <cellStyle name="Comma 2 3 4 5 2 5 2" xfId="19109" xr:uid="{18316EA2-2225-491B-BFAE-4037E49FF52C}"/>
    <cellStyle name="Comma 2 3 4 5 2 5 2 2" xfId="40131" xr:uid="{024A80B8-1EA2-4E52-A0D9-3AC63E7DD02A}"/>
    <cellStyle name="Comma 2 3 4 5 2 5 2 3" xfId="61155" xr:uid="{92655056-B500-4646-AE4B-24319DAD94E7}"/>
    <cellStyle name="Comma 2 3 4 5 2 5 3" xfId="29621" xr:uid="{417E0BC6-F07D-41B0-A254-A0D2285D8CA0}"/>
    <cellStyle name="Comma 2 3 4 5 2 5 4" xfId="50645" xr:uid="{B67E2221-2D64-4A13-9175-3A21115D8710}"/>
    <cellStyle name="Comma 2 3 4 5 2 6" xfId="11227" xr:uid="{C971FE46-BBDA-43D8-95D0-EE9CF8CB6B69}"/>
    <cellStyle name="Comma 2 3 4 5 2 6 2" xfId="32249" xr:uid="{BE1DBEE6-A5A6-4877-B18F-80FE65B118A3}"/>
    <cellStyle name="Comma 2 3 4 5 2 6 3" xfId="53273" xr:uid="{296E2BEA-AEAE-4FB1-865D-40F2F0D3C842}"/>
    <cellStyle name="Comma 2 3 4 5 2 7" xfId="21738" xr:uid="{D219E933-62DB-4C16-B5D1-FD98D105993E}"/>
    <cellStyle name="Comma 2 3 4 5 2 8" xfId="42763" xr:uid="{AF46F4C9-68FD-428F-AAD6-D3063796D281}"/>
    <cellStyle name="Comma 2 3 4 5 3" xfId="644" xr:uid="{704FA484-0291-4C08-8C9B-FC4BD6953866}"/>
    <cellStyle name="Comma 2 3 4 5 3 2" xfId="3322" xr:uid="{E55FD1B6-D8B2-43CE-A721-16BBAB891D30}"/>
    <cellStyle name="Comma 2 3 4 5 3 2 2" xfId="13856" xr:uid="{F5F78F36-32E8-46F4-98BC-7CB2F11C1F15}"/>
    <cellStyle name="Comma 2 3 4 5 3 2 2 2" xfId="34878" xr:uid="{32B5E08B-D910-46ED-B1D1-FB35A9EB1B00}"/>
    <cellStyle name="Comma 2 3 4 5 3 2 2 3" xfId="55902" xr:uid="{3BAA1655-EB77-4235-9C7D-8EDEC14FB496}"/>
    <cellStyle name="Comma 2 3 4 5 3 2 3" xfId="24368" xr:uid="{B079E32C-F184-4610-A66D-25C170537307}"/>
    <cellStyle name="Comma 2 3 4 5 3 2 4" xfId="45392" xr:uid="{F3654627-28F9-40C7-9F46-692C47AB1887}"/>
    <cellStyle name="Comma 2 3 4 5 3 3" xfId="5950" xr:uid="{04B52B90-11FA-4591-8F4D-349CCF93882C}"/>
    <cellStyle name="Comma 2 3 4 5 3 3 2" xfId="16484" xr:uid="{A0ED1321-23EF-42C2-88AE-EC3855ECCC5F}"/>
    <cellStyle name="Comma 2 3 4 5 3 3 2 2" xfId="37506" xr:uid="{FE35EBDA-C48F-4CF0-9882-F6929B14AE17}"/>
    <cellStyle name="Comma 2 3 4 5 3 3 2 3" xfId="58530" xr:uid="{EB7CBE7E-73C1-4A61-B53F-C7FE84E12BAC}"/>
    <cellStyle name="Comma 2 3 4 5 3 3 3" xfId="26996" xr:uid="{F703CC1D-1BA7-4E7E-92E0-F50CF54FBD7C}"/>
    <cellStyle name="Comma 2 3 4 5 3 3 4" xfId="48020" xr:uid="{DC9CF7F4-3BB8-461A-A1A2-260B9E515B19}"/>
    <cellStyle name="Comma 2 3 4 5 3 4" xfId="8577" xr:uid="{2922C832-970B-4756-8378-19C785D09737}"/>
    <cellStyle name="Comma 2 3 4 5 3 4 2" xfId="19111" xr:uid="{B808526B-DA39-47CA-8A01-C9006C134DE7}"/>
    <cellStyle name="Comma 2 3 4 5 3 4 2 2" xfId="40133" xr:uid="{3787762A-DA62-4752-9617-0A3DD7F92298}"/>
    <cellStyle name="Comma 2 3 4 5 3 4 2 3" xfId="61157" xr:uid="{AE3EA17D-2794-43D6-9B34-12ED69AEDBF4}"/>
    <cellStyle name="Comma 2 3 4 5 3 4 3" xfId="29623" xr:uid="{3F81B88A-A539-4FF8-8AE5-AAE848A5D9D0}"/>
    <cellStyle name="Comma 2 3 4 5 3 4 4" xfId="50647" xr:uid="{FBEBFE1C-8FA0-4360-9FEA-C8B8B699DEA1}"/>
    <cellStyle name="Comma 2 3 4 5 3 5" xfId="11229" xr:uid="{D7438801-2655-475C-B3DE-CDFA5638AD40}"/>
    <cellStyle name="Comma 2 3 4 5 3 5 2" xfId="32251" xr:uid="{762EF3FA-6810-4745-B3D8-E414615C8C1E}"/>
    <cellStyle name="Comma 2 3 4 5 3 5 3" xfId="53275" xr:uid="{A13A5786-764D-49A1-8E86-94B1784E186B}"/>
    <cellStyle name="Comma 2 3 4 5 3 6" xfId="21740" xr:uid="{639C4276-54CF-465D-B110-C9977829E06A}"/>
    <cellStyle name="Comma 2 3 4 5 3 7" xfId="42765" xr:uid="{1D1DD20E-76E4-4C5F-9054-ECC5F0D636B5}"/>
    <cellStyle name="Comma 2 3 4 5 4" xfId="645" xr:uid="{DCDC066D-5B85-469B-AE15-4B7988E077C1}"/>
    <cellStyle name="Comma 2 3 4 5 4 2" xfId="3323" xr:uid="{4BFEC8E5-300D-472B-9290-50308C0F5AF5}"/>
    <cellStyle name="Comma 2 3 4 5 4 2 2" xfId="13857" xr:uid="{8BB4003A-E225-4237-B7F6-D83C71D54B16}"/>
    <cellStyle name="Comma 2 3 4 5 4 2 2 2" xfId="34879" xr:uid="{E7B018A3-7E81-4931-BFA6-8AC73740D34E}"/>
    <cellStyle name="Comma 2 3 4 5 4 2 2 3" xfId="55903" xr:uid="{16B4EAAA-E1CE-45A3-9788-16949A55E9C6}"/>
    <cellStyle name="Comma 2 3 4 5 4 2 3" xfId="24369" xr:uid="{900181B8-09D5-48F9-9FBB-B0FB1CB7C1F2}"/>
    <cellStyle name="Comma 2 3 4 5 4 2 4" xfId="45393" xr:uid="{A9BF3A4C-7153-4298-9655-EE0810686A53}"/>
    <cellStyle name="Comma 2 3 4 5 4 3" xfId="5951" xr:uid="{D72BAD5A-5877-4032-8882-C8702E40A4D2}"/>
    <cellStyle name="Comma 2 3 4 5 4 3 2" xfId="16485" xr:uid="{E37709DF-02BC-4512-9827-182B377EA020}"/>
    <cellStyle name="Comma 2 3 4 5 4 3 2 2" xfId="37507" xr:uid="{4E2A3A34-B62E-428B-82BD-A336C51C0594}"/>
    <cellStyle name="Comma 2 3 4 5 4 3 2 3" xfId="58531" xr:uid="{86EF4C6C-036F-4134-B0C7-6A3BFEC172FA}"/>
    <cellStyle name="Comma 2 3 4 5 4 3 3" xfId="26997" xr:uid="{9AF4ACFB-099B-4AC6-A3A2-73D7D0BF9D9B}"/>
    <cellStyle name="Comma 2 3 4 5 4 3 4" xfId="48021" xr:uid="{CF3F9C50-1AD1-4EEC-863A-0DD0457356A5}"/>
    <cellStyle name="Comma 2 3 4 5 4 4" xfId="8578" xr:uid="{591C15A9-0367-4E8F-A121-13CBB65DB1DF}"/>
    <cellStyle name="Comma 2 3 4 5 4 4 2" xfId="19112" xr:uid="{CA95FBF5-51C9-43BD-BD9F-AB57F2A32930}"/>
    <cellStyle name="Comma 2 3 4 5 4 4 2 2" xfId="40134" xr:uid="{511A8CC9-C2A5-4200-8C06-168CE92ACFBF}"/>
    <cellStyle name="Comma 2 3 4 5 4 4 2 3" xfId="61158" xr:uid="{944FFC22-B253-4366-A7DA-33245D9A1A1A}"/>
    <cellStyle name="Comma 2 3 4 5 4 4 3" xfId="29624" xr:uid="{3E392E16-472D-427A-8E50-006B90315733}"/>
    <cellStyle name="Comma 2 3 4 5 4 4 4" xfId="50648" xr:uid="{217EAFA4-BF17-40B1-9EFE-5E5FCC126A96}"/>
    <cellStyle name="Comma 2 3 4 5 4 5" xfId="11230" xr:uid="{AAEEB4F3-5541-4F39-8942-198BD15ECF44}"/>
    <cellStyle name="Comma 2 3 4 5 4 5 2" xfId="32252" xr:uid="{6C0DFC6E-1B5F-4155-B515-2EA211884FA3}"/>
    <cellStyle name="Comma 2 3 4 5 4 5 3" xfId="53276" xr:uid="{71E746E8-3CBB-4701-BA9B-C4C29709C5DC}"/>
    <cellStyle name="Comma 2 3 4 5 4 6" xfId="21741" xr:uid="{8F219E0D-CE23-48A2-8D84-0676C3402369}"/>
    <cellStyle name="Comma 2 3 4 5 4 7" xfId="42766" xr:uid="{B5C17A4C-34D4-46FC-AA7A-3C6817C3427E}"/>
    <cellStyle name="Comma 2 3 4 5 5" xfId="3319" xr:uid="{F9F2ECEA-DD2D-47E0-904E-3D8538B75663}"/>
    <cellStyle name="Comma 2 3 4 5 5 2" xfId="13853" xr:uid="{86712F96-68E6-428F-8C86-F5EA4AFC8330}"/>
    <cellStyle name="Comma 2 3 4 5 5 2 2" xfId="34875" xr:uid="{D6A9D246-6D60-44EA-AA3C-AE30B1693BF8}"/>
    <cellStyle name="Comma 2 3 4 5 5 2 3" xfId="55899" xr:uid="{446CC373-6C6B-4B2F-A523-C5F8D415441C}"/>
    <cellStyle name="Comma 2 3 4 5 5 3" xfId="24365" xr:uid="{85BE38B4-C8EE-4D51-8F9F-7C940C448739}"/>
    <cellStyle name="Comma 2 3 4 5 5 4" xfId="45389" xr:uid="{D453C34C-A0B3-4D99-93E8-C2C9D62D8AB0}"/>
    <cellStyle name="Comma 2 3 4 5 6" xfId="5947" xr:uid="{36917365-DB98-4761-9D17-DC91D8E998FC}"/>
    <cellStyle name="Comma 2 3 4 5 6 2" xfId="16481" xr:uid="{24A7259F-2B16-41BC-9987-463B10672A8D}"/>
    <cellStyle name="Comma 2 3 4 5 6 2 2" xfId="37503" xr:uid="{F65EFF97-5901-48EE-B956-6F3F51BB5A9B}"/>
    <cellStyle name="Comma 2 3 4 5 6 2 3" xfId="58527" xr:uid="{9C63A1B9-A9DD-492C-88DB-3C7AEBA282B5}"/>
    <cellStyle name="Comma 2 3 4 5 6 3" xfId="26993" xr:uid="{1EBA3EDD-173A-4653-A5BE-F7698F8C768F}"/>
    <cellStyle name="Comma 2 3 4 5 6 4" xfId="48017" xr:uid="{5B994B9D-D2A1-463F-B597-EDABC1F374AE}"/>
    <cellStyle name="Comma 2 3 4 5 7" xfId="8574" xr:uid="{03732BC6-0D02-43D2-B8FD-FBEC82F2FE54}"/>
    <cellStyle name="Comma 2 3 4 5 7 2" xfId="19108" xr:uid="{4A2B84E9-C1B3-4BB8-809E-71162C60C02F}"/>
    <cellStyle name="Comma 2 3 4 5 7 2 2" xfId="40130" xr:uid="{44EBAD4D-6AAD-4E5E-B2CF-BDB580182021}"/>
    <cellStyle name="Comma 2 3 4 5 7 2 3" xfId="61154" xr:uid="{1A9284F8-FA5A-448D-9E34-7B65055B480C}"/>
    <cellStyle name="Comma 2 3 4 5 7 3" xfId="29620" xr:uid="{6DE9850F-CBE2-44DA-B8B0-2CB9784CBCC1}"/>
    <cellStyle name="Comma 2 3 4 5 7 4" xfId="50644" xr:uid="{26E3C4B1-2ACE-4644-9CF2-081615995245}"/>
    <cellStyle name="Comma 2 3 4 5 8" xfId="11226" xr:uid="{D8D6DCA0-14CE-4708-A717-B5CF6F71C750}"/>
    <cellStyle name="Comma 2 3 4 5 8 2" xfId="32248" xr:uid="{94FDD2F6-DFAE-4C3C-AC12-6780A02154BA}"/>
    <cellStyle name="Comma 2 3 4 5 8 3" xfId="53272" xr:uid="{B9DC5C4B-875B-4F66-B831-3ACC940A2BD3}"/>
    <cellStyle name="Comma 2 3 4 5 9" xfId="21737" xr:uid="{2AD7B368-DE0D-4295-BB1A-2A72DB113DEE}"/>
    <cellStyle name="Comma 2 3 4 6" xfId="646" xr:uid="{E9642306-FE3D-4BD3-8D8B-700BDB8564C8}"/>
    <cellStyle name="Comma 2 3 4 6 10" xfId="42767" xr:uid="{08490DB5-CE96-40A1-A379-FB28F60A6FA8}"/>
    <cellStyle name="Comma 2 3 4 6 2" xfId="647" xr:uid="{6F424041-0EB3-4E89-B2AD-4208239447F6}"/>
    <cellStyle name="Comma 2 3 4 6 2 2" xfId="648" xr:uid="{A63BDC19-7ACF-48FF-BBC4-F91427396F49}"/>
    <cellStyle name="Comma 2 3 4 6 2 2 2" xfId="3326" xr:uid="{5007AB09-053B-494D-A00B-071C6E2FB884}"/>
    <cellStyle name="Comma 2 3 4 6 2 2 2 2" xfId="13860" xr:uid="{A6347B3D-98D8-4B46-9474-E79180B73486}"/>
    <cellStyle name="Comma 2 3 4 6 2 2 2 2 2" xfId="34882" xr:uid="{BC61752E-DAF0-4CD9-9E36-65C886A0518D}"/>
    <cellStyle name="Comma 2 3 4 6 2 2 2 2 3" xfId="55906" xr:uid="{AF5977EC-9C82-47C3-8A6B-C1B56F7A8C70}"/>
    <cellStyle name="Comma 2 3 4 6 2 2 2 3" xfId="24372" xr:uid="{C9A5594F-B5EA-4A17-BF20-4218E85C8E9F}"/>
    <cellStyle name="Comma 2 3 4 6 2 2 2 4" xfId="45396" xr:uid="{9AE790C2-AA96-4D3C-B566-199CE2196D08}"/>
    <cellStyle name="Comma 2 3 4 6 2 2 3" xfId="5954" xr:uid="{53801D40-DC92-4439-82B7-1F0A1E867692}"/>
    <cellStyle name="Comma 2 3 4 6 2 2 3 2" xfId="16488" xr:uid="{D22BB557-A965-4910-AAF2-129A6DDCA31B}"/>
    <cellStyle name="Comma 2 3 4 6 2 2 3 2 2" xfId="37510" xr:uid="{14B9C340-21A2-4834-B62F-3F46F06136B2}"/>
    <cellStyle name="Comma 2 3 4 6 2 2 3 2 3" xfId="58534" xr:uid="{FE843403-CC70-4A28-A306-B0CE219FF3E2}"/>
    <cellStyle name="Comma 2 3 4 6 2 2 3 3" xfId="27000" xr:uid="{3035EC3E-7B1C-4768-99C5-62AE0272C30E}"/>
    <cellStyle name="Comma 2 3 4 6 2 2 3 4" xfId="48024" xr:uid="{9C9898B5-AA1D-47FB-9237-F0D56A50BB2C}"/>
    <cellStyle name="Comma 2 3 4 6 2 2 4" xfId="8581" xr:uid="{44B20F56-D08A-4E30-A9A5-254A6A18598B}"/>
    <cellStyle name="Comma 2 3 4 6 2 2 4 2" xfId="19115" xr:uid="{C8C0CBD4-8A21-4922-9AF5-58ED11EF7137}"/>
    <cellStyle name="Comma 2 3 4 6 2 2 4 2 2" xfId="40137" xr:uid="{AD1D2F00-E37D-4D1D-9091-12658B4B79E0}"/>
    <cellStyle name="Comma 2 3 4 6 2 2 4 2 3" xfId="61161" xr:uid="{956EC961-E685-4315-8220-0EAA5871667F}"/>
    <cellStyle name="Comma 2 3 4 6 2 2 4 3" xfId="29627" xr:uid="{721B5EE6-8314-4703-9A0A-CF65A9600BC5}"/>
    <cellStyle name="Comma 2 3 4 6 2 2 4 4" xfId="50651" xr:uid="{3BDCDB99-826A-4244-A9D3-93F50FD7E83F}"/>
    <cellStyle name="Comma 2 3 4 6 2 2 5" xfId="11233" xr:uid="{1C47EAC3-52C8-42E3-A878-628EB299078F}"/>
    <cellStyle name="Comma 2 3 4 6 2 2 5 2" xfId="32255" xr:uid="{DD71EAAB-A377-4401-BA53-7272348FBB7F}"/>
    <cellStyle name="Comma 2 3 4 6 2 2 5 3" xfId="53279" xr:uid="{2976CB17-D389-4927-B23B-A3568A4B0713}"/>
    <cellStyle name="Comma 2 3 4 6 2 2 6" xfId="21744" xr:uid="{7F1AE54B-7141-4E6C-95B1-F56449A3B45D}"/>
    <cellStyle name="Comma 2 3 4 6 2 2 7" xfId="42769" xr:uid="{8CB11284-37E6-4DEC-87A2-65052BDEF432}"/>
    <cellStyle name="Comma 2 3 4 6 2 3" xfId="3325" xr:uid="{F9E2788A-A1F8-4D87-BBDD-F92A2F6F9BA9}"/>
    <cellStyle name="Comma 2 3 4 6 2 3 2" xfId="13859" xr:uid="{3ADA02A8-83C0-46E0-8278-62F7FC3280A0}"/>
    <cellStyle name="Comma 2 3 4 6 2 3 2 2" xfId="34881" xr:uid="{09F0DC14-5EBD-4159-A2C3-A227F644F049}"/>
    <cellStyle name="Comma 2 3 4 6 2 3 2 3" xfId="55905" xr:uid="{CF3FFBD3-81E4-4B88-96F5-DA87497A1946}"/>
    <cellStyle name="Comma 2 3 4 6 2 3 3" xfId="24371" xr:uid="{FA09D83A-31DC-4F23-A70C-102D6A99DF38}"/>
    <cellStyle name="Comma 2 3 4 6 2 3 4" xfId="45395" xr:uid="{D83566BD-2A62-4087-8B77-0A08D596F5BA}"/>
    <cellStyle name="Comma 2 3 4 6 2 4" xfId="5953" xr:uid="{9531714F-0D1A-4EF1-8B2A-E48F3A4BA2A4}"/>
    <cellStyle name="Comma 2 3 4 6 2 4 2" xfId="16487" xr:uid="{4338FB12-07A1-451A-B6A4-52723414D831}"/>
    <cellStyle name="Comma 2 3 4 6 2 4 2 2" xfId="37509" xr:uid="{E0DDDD03-0619-4DCA-858E-B0094AB7A080}"/>
    <cellStyle name="Comma 2 3 4 6 2 4 2 3" xfId="58533" xr:uid="{46C43385-FA38-42E1-8BF7-8797EA0A0287}"/>
    <cellStyle name="Comma 2 3 4 6 2 4 3" xfId="26999" xr:uid="{3F33D705-F93F-4BDC-877E-ECE74AAF99E5}"/>
    <cellStyle name="Comma 2 3 4 6 2 4 4" xfId="48023" xr:uid="{C4E1B1B7-8CAF-40D9-B4AF-20008D397B30}"/>
    <cellStyle name="Comma 2 3 4 6 2 5" xfId="8580" xr:uid="{FEBB21A7-9693-47FC-B128-11CA5FF093AC}"/>
    <cellStyle name="Comma 2 3 4 6 2 5 2" xfId="19114" xr:uid="{BC559055-2F49-4836-9601-2951D2C14FD1}"/>
    <cellStyle name="Comma 2 3 4 6 2 5 2 2" xfId="40136" xr:uid="{A7AC7C4D-E195-45EA-BAC0-290858486BE3}"/>
    <cellStyle name="Comma 2 3 4 6 2 5 2 3" xfId="61160" xr:uid="{88B37595-B5E8-4481-A503-A27EAAD6B538}"/>
    <cellStyle name="Comma 2 3 4 6 2 5 3" xfId="29626" xr:uid="{0C010456-7D85-4AF2-9C6C-96CA7366AFBE}"/>
    <cellStyle name="Comma 2 3 4 6 2 5 4" xfId="50650" xr:uid="{519BF0B7-B4C6-42DE-85B3-F25C039BAB44}"/>
    <cellStyle name="Comma 2 3 4 6 2 6" xfId="11232" xr:uid="{031FD11C-8514-413D-BDCB-02DE1848E08E}"/>
    <cellStyle name="Comma 2 3 4 6 2 6 2" xfId="32254" xr:uid="{3992110C-6398-474F-A891-DD272C56E243}"/>
    <cellStyle name="Comma 2 3 4 6 2 6 3" xfId="53278" xr:uid="{28009770-3D6D-4282-9ADF-3C7FFF3D1F1A}"/>
    <cellStyle name="Comma 2 3 4 6 2 7" xfId="21743" xr:uid="{C45B9DCE-2A3C-477C-A09D-C7D135FE0DDD}"/>
    <cellStyle name="Comma 2 3 4 6 2 8" xfId="42768" xr:uid="{DC3FCB00-DD09-4D1A-82BA-FDC441835C94}"/>
    <cellStyle name="Comma 2 3 4 6 3" xfId="649" xr:uid="{44992389-C5CC-458F-A875-904269A9B3FE}"/>
    <cellStyle name="Comma 2 3 4 6 3 2" xfId="3327" xr:uid="{D907CEA8-C2DE-4DB7-9D4D-168AFD648F63}"/>
    <cellStyle name="Comma 2 3 4 6 3 2 2" xfId="13861" xr:uid="{AEB7DEAA-BB10-47F3-A733-583BCCE8C3FE}"/>
    <cellStyle name="Comma 2 3 4 6 3 2 2 2" xfId="34883" xr:uid="{8A04E1F8-A834-46CD-964E-4CBFC5BEDC41}"/>
    <cellStyle name="Comma 2 3 4 6 3 2 2 3" xfId="55907" xr:uid="{1534DF40-9A0C-46F7-95AA-9EA4FB6AD3FD}"/>
    <cellStyle name="Comma 2 3 4 6 3 2 3" xfId="24373" xr:uid="{EE9057A7-70FF-4219-9AD8-5644FD8D61EF}"/>
    <cellStyle name="Comma 2 3 4 6 3 2 4" xfId="45397" xr:uid="{02F053F6-B2A6-4568-8469-B8F9898044AC}"/>
    <cellStyle name="Comma 2 3 4 6 3 3" xfId="5955" xr:uid="{9B8E86CF-F14E-4FD0-B6E4-6CF66B338E83}"/>
    <cellStyle name="Comma 2 3 4 6 3 3 2" xfId="16489" xr:uid="{EC3D4C69-10D8-41EE-8943-234EE819EA03}"/>
    <cellStyle name="Comma 2 3 4 6 3 3 2 2" xfId="37511" xr:uid="{64BB9D6A-1E0F-4186-AC8B-B90DB2F1348E}"/>
    <cellStyle name="Comma 2 3 4 6 3 3 2 3" xfId="58535" xr:uid="{8E878402-2052-4072-A4DB-80738B70C3B3}"/>
    <cellStyle name="Comma 2 3 4 6 3 3 3" xfId="27001" xr:uid="{37DFCBA2-5EC3-4AA1-8BFF-E5E7904D49DD}"/>
    <cellStyle name="Comma 2 3 4 6 3 3 4" xfId="48025" xr:uid="{7F508D5F-1738-4831-AB6A-56FD6EA25D1C}"/>
    <cellStyle name="Comma 2 3 4 6 3 4" xfId="8582" xr:uid="{7A82B3A4-5B00-4F46-B9A7-537B73AE8186}"/>
    <cellStyle name="Comma 2 3 4 6 3 4 2" xfId="19116" xr:uid="{B3B63445-18D0-428F-AEDF-ACF0E9838349}"/>
    <cellStyle name="Comma 2 3 4 6 3 4 2 2" xfId="40138" xr:uid="{3460ED16-76DA-40CC-B270-C90EAFFD26BD}"/>
    <cellStyle name="Comma 2 3 4 6 3 4 2 3" xfId="61162" xr:uid="{E0B4E5B0-A7E0-4D51-BB50-5F26CA927F8B}"/>
    <cellStyle name="Comma 2 3 4 6 3 4 3" xfId="29628" xr:uid="{B579E320-4E21-429A-9CA4-5BD9727C42AC}"/>
    <cellStyle name="Comma 2 3 4 6 3 4 4" xfId="50652" xr:uid="{0E71351B-58C5-4FA4-981C-46510C6156B3}"/>
    <cellStyle name="Comma 2 3 4 6 3 5" xfId="11234" xr:uid="{44850AA9-0C15-4DDC-87B5-D60C1D26352F}"/>
    <cellStyle name="Comma 2 3 4 6 3 5 2" xfId="32256" xr:uid="{FE4A4EC3-8F20-4C3A-B1CE-08DA7F3ECD8C}"/>
    <cellStyle name="Comma 2 3 4 6 3 5 3" xfId="53280" xr:uid="{ACD9D8E9-D743-445D-BB8B-49C83961062A}"/>
    <cellStyle name="Comma 2 3 4 6 3 6" xfId="21745" xr:uid="{56FBBC85-2229-4EC3-8077-044175521423}"/>
    <cellStyle name="Comma 2 3 4 6 3 7" xfId="42770" xr:uid="{CDC1A626-2B3D-4578-A7C9-8CF769751527}"/>
    <cellStyle name="Comma 2 3 4 6 4" xfId="650" xr:uid="{9B92F2D8-8C18-4758-9445-1AD0D068E678}"/>
    <cellStyle name="Comma 2 3 4 6 4 2" xfId="3328" xr:uid="{6CD425EE-571F-42C0-9AD5-DCF019409F2C}"/>
    <cellStyle name="Comma 2 3 4 6 4 2 2" xfId="13862" xr:uid="{6B335838-36CE-40FE-A7BE-6DD3F8ABAF5E}"/>
    <cellStyle name="Comma 2 3 4 6 4 2 2 2" xfId="34884" xr:uid="{929BD7A6-C30E-44B0-AD3E-402B02B72811}"/>
    <cellStyle name="Comma 2 3 4 6 4 2 2 3" xfId="55908" xr:uid="{FB894DAD-43AF-46F5-9DD7-E167A3453F0F}"/>
    <cellStyle name="Comma 2 3 4 6 4 2 3" xfId="24374" xr:uid="{D8F569B4-6FF7-4BA5-B509-A2023238BC76}"/>
    <cellStyle name="Comma 2 3 4 6 4 2 4" xfId="45398" xr:uid="{A1CCC26B-008F-4880-BE76-0EE9A79824C9}"/>
    <cellStyle name="Comma 2 3 4 6 4 3" xfId="5956" xr:uid="{6B5F9D23-93B2-48DF-BC26-FA5D316339B4}"/>
    <cellStyle name="Comma 2 3 4 6 4 3 2" xfId="16490" xr:uid="{EF76E882-C0EA-4E28-82A9-ABC7EAB04453}"/>
    <cellStyle name="Comma 2 3 4 6 4 3 2 2" xfId="37512" xr:uid="{31280E08-5929-49A2-B777-942E242AB28F}"/>
    <cellStyle name="Comma 2 3 4 6 4 3 2 3" xfId="58536" xr:uid="{3D183044-8BE3-48FC-8654-4271F049802E}"/>
    <cellStyle name="Comma 2 3 4 6 4 3 3" xfId="27002" xr:uid="{44D92CD1-DD6A-483C-B562-F16CBC108C91}"/>
    <cellStyle name="Comma 2 3 4 6 4 3 4" xfId="48026" xr:uid="{8038B442-E90B-41F1-BE13-22D3065D7451}"/>
    <cellStyle name="Comma 2 3 4 6 4 4" xfId="8583" xr:uid="{53BE1A2D-4F00-438D-930A-47770F13BA5A}"/>
    <cellStyle name="Comma 2 3 4 6 4 4 2" xfId="19117" xr:uid="{E601D322-F82C-41AD-A9F8-0381A55CC931}"/>
    <cellStyle name="Comma 2 3 4 6 4 4 2 2" xfId="40139" xr:uid="{D574CC13-4738-4581-BCD9-A1FBECD93CAF}"/>
    <cellStyle name="Comma 2 3 4 6 4 4 2 3" xfId="61163" xr:uid="{2A1BC528-A8C7-48ED-A35F-FEEFF3A7DB60}"/>
    <cellStyle name="Comma 2 3 4 6 4 4 3" xfId="29629" xr:uid="{87012EF7-044E-4876-A498-D53C0055488E}"/>
    <cellStyle name="Comma 2 3 4 6 4 4 4" xfId="50653" xr:uid="{7C9202C7-A68A-42B6-B015-9AFE10A3A7AD}"/>
    <cellStyle name="Comma 2 3 4 6 4 5" xfId="11235" xr:uid="{FC900228-DCD9-4455-90D6-B2FA111FA96F}"/>
    <cellStyle name="Comma 2 3 4 6 4 5 2" xfId="32257" xr:uid="{EB96D99D-710E-4CDC-8C42-5D958B35E20D}"/>
    <cellStyle name="Comma 2 3 4 6 4 5 3" xfId="53281" xr:uid="{7E9DC341-B5D2-438B-8A94-22F90D23F7B0}"/>
    <cellStyle name="Comma 2 3 4 6 4 6" xfId="21746" xr:uid="{A411F50B-2612-4233-A1AC-4C3966EA4DA2}"/>
    <cellStyle name="Comma 2 3 4 6 4 7" xfId="42771" xr:uid="{02ECA31B-E1D2-4382-8E3E-569AAD41BDF3}"/>
    <cellStyle name="Comma 2 3 4 6 5" xfId="3324" xr:uid="{D2EE67E4-F396-436C-B740-F24C46331192}"/>
    <cellStyle name="Comma 2 3 4 6 5 2" xfId="13858" xr:uid="{1F006F14-ADB5-46DE-A798-D3E66C44CC50}"/>
    <cellStyle name="Comma 2 3 4 6 5 2 2" xfId="34880" xr:uid="{33A4D0D7-4E86-4B6D-BDD9-A1AA4978CBCB}"/>
    <cellStyle name="Comma 2 3 4 6 5 2 3" xfId="55904" xr:uid="{48AE0170-5CFC-4A17-A00C-5E3F6746E5E9}"/>
    <cellStyle name="Comma 2 3 4 6 5 3" xfId="24370" xr:uid="{27D5064C-CF5F-4C7F-AA89-EEECF1A8C930}"/>
    <cellStyle name="Comma 2 3 4 6 5 4" xfId="45394" xr:uid="{8462BC78-1393-4E79-BB42-FEF35DFB86DE}"/>
    <cellStyle name="Comma 2 3 4 6 6" xfId="5952" xr:uid="{001763AA-05AF-4311-8EE3-6142A8CB474D}"/>
    <cellStyle name="Comma 2 3 4 6 6 2" xfId="16486" xr:uid="{E3758641-8778-4EF1-BF8D-F412124219E9}"/>
    <cellStyle name="Comma 2 3 4 6 6 2 2" xfId="37508" xr:uid="{ACA2FE7B-B0DD-4778-BAE8-66CB685A43A4}"/>
    <cellStyle name="Comma 2 3 4 6 6 2 3" xfId="58532" xr:uid="{42A5516E-2238-48A9-88B9-E573CBFEABD9}"/>
    <cellStyle name="Comma 2 3 4 6 6 3" xfId="26998" xr:uid="{8996D6BD-3666-42C4-8A89-326B34A2322C}"/>
    <cellStyle name="Comma 2 3 4 6 6 4" xfId="48022" xr:uid="{B50E52C3-259A-4A15-989B-F3891D5A439A}"/>
    <cellStyle name="Comma 2 3 4 6 7" xfId="8579" xr:uid="{DCFCF689-B184-40DB-8373-9C22DFD55D66}"/>
    <cellStyle name="Comma 2 3 4 6 7 2" xfId="19113" xr:uid="{2993C290-468B-4488-87DA-B1ED434075BA}"/>
    <cellStyle name="Comma 2 3 4 6 7 2 2" xfId="40135" xr:uid="{E253B23F-73B7-4191-AF67-013F81709AF9}"/>
    <cellStyle name="Comma 2 3 4 6 7 2 3" xfId="61159" xr:uid="{EE58D5A2-57D4-4BEC-AF3A-09378822D6A3}"/>
    <cellStyle name="Comma 2 3 4 6 7 3" xfId="29625" xr:uid="{11CB0D67-33F8-46E5-8001-C5E4B2D08DB7}"/>
    <cellStyle name="Comma 2 3 4 6 7 4" xfId="50649" xr:uid="{E9695692-D3AF-4E4D-A20B-F245DB46E6E8}"/>
    <cellStyle name="Comma 2 3 4 6 8" xfId="11231" xr:uid="{541C6E98-9F52-4F70-B421-9070702E42C4}"/>
    <cellStyle name="Comma 2 3 4 6 8 2" xfId="32253" xr:uid="{A08EB803-7447-441A-B06F-DFFA71A634C7}"/>
    <cellStyle name="Comma 2 3 4 6 8 3" xfId="53277" xr:uid="{30BD8D78-9ECB-473D-94E0-B17E0779B893}"/>
    <cellStyle name="Comma 2 3 4 6 9" xfId="21742" xr:uid="{CC8D6A0D-8951-40D1-8755-11FE5DCD1F0E}"/>
    <cellStyle name="Comma 2 3 4 7" xfId="651" xr:uid="{A3AE8C72-B01A-4C2F-B060-9C44B5B4A214}"/>
    <cellStyle name="Comma 2 3 4 7 2" xfId="652" xr:uid="{3D624D2F-531E-404A-8FC6-54AB62D22C4E}"/>
    <cellStyle name="Comma 2 3 4 7 2 2" xfId="3330" xr:uid="{CA94BD6B-7FD0-4BF7-BC28-277F040B58E0}"/>
    <cellStyle name="Comma 2 3 4 7 2 2 2" xfId="13864" xr:uid="{BAE1B061-AC0A-47BD-A162-64B5BDB408CA}"/>
    <cellStyle name="Comma 2 3 4 7 2 2 2 2" xfId="34886" xr:uid="{3AAA2B0A-A3C1-463D-850C-961574BAB1A9}"/>
    <cellStyle name="Comma 2 3 4 7 2 2 2 3" xfId="55910" xr:uid="{6ED63A03-B533-48E8-99A4-EEFCA3D2A0DA}"/>
    <cellStyle name="Comma 2 3 4 7 2 2 3" xfId="24376" xr:uid="{309DCF29-9ADA-4ABE-B585-790322CEADF6}"/>
    <cellStyle name="Comma 2 3 4 7 2 2 4" xfId="45400" xr:uid="{067301A0-AE6C-4BF7-BD90-F472340724B2}"/>
    <cellStyle name="Comma 2 3 4 7 2 3" xfId="5958" xr:uid="{22C09DD9-F703-466A-85B7-5474B4A934F4}"/>
    <cellStyle name="Comma 2 3 4 7 2 3 2" xfId="16492" xr:uid="{1AD82065-DEA5-4D0C-AA1D-D91857FA9991}"/>
    <cellStyle name="Comma 2 3 4 7 2 3 2 2" xfId="37514" xr:uid="{78942B62-8455-4B6D-B14F-9DB5F977C5D0}"/>
    <cellStyle name="Comma 2 3 4 7 2 3 2 3" xfId="58538" xr:uid="{C00F9530-FA05-47C3-BE58-06C8432E4598}"/>
    <cellStyle name="Comma 2 3 4 7 2 3 3" xfId="27004" xr:uid="{0F8D4760-80F1-4BC5-92D3-12319BF4AF38}"/>
    <cellStyle name="Comma 2 3 4 7 2 3 4" xfId="48028" xr:uid="{3ED44564-E1BA-407F-9900-1FC8AC1F40B5}"/>
    <cellStyle name="Comma 2 3 4 7 2 4" xfId="8585" xr:uid="{2A23665D-D78A-4567-8BE0-448D4EB25F45}"/>
    <cellStyle name="Comma 2 3 4 7 2 4 2" xfId="19119" xr:uid="{C00F446A-6F3E-4580-838B-42C6C5F51301}"/>
    <cellStyle name="Comma 2 3 4 7 2 4 2 2" xfId="40141" xr:uid="{44DB71BE-EB4D-4501-9D06-613B6D730D35}"/>
    <cellStyle name="Comma 2 3 4 7 2 4 2 3" xfId="61165" xr:uid="{7D67D248-C240-4E25-8F6D-C49DE9D02AFC}"/>
    <cellStyle name="Comma 2 3 4 7 2 4 3" xfId="29631" xr:uid="{13853D9A-DECA-4F06-83EE-BD4B51FEC160}"/>
    <cellStyle name="Comma 2 3 4 7 2 4 4" xfId="50655" xr:uid="{BEE7347B-0143-42F1-846B-558744748F1B}"/>
    <cellStyle name="Comma 2 3 4 7 2 5" xfId="11237" xr:uid="{0835253F-91B7-4538-B067-61BA6B550B46}"/>
    <cellStyle name="Comma 2 3 4 7 2 5 2" xfId="32259" xr:uid="{2427AA4C-0427-443D-8413-A74C581CF7A2}"/>
    <cellStyle name="Comma 2 3 4 7 2 5 3" xfId="53283" xr:uid="{2A80030E-344F-4EA2-979B-29244F3CD295}"/>
    <cellStyle name="Comma 2 3 4 7 2 6" xfId="21748" xr:uid="{0A47F239-D831-4327-80B8-3FAEAB9C4CC9}"/>
    <cellStyle name="Comma 2 3 4 7 2 7" xfId="42773" xr:uid="{5DA147D1-E685-4941-8C3C-C7AF20A77506}"/>
    <cellStyle name="Comma 2 3 4 7 3" xfId="653" xr:uid="{0C7591F9-4E2B-4ABA-8F46-2A95C01C19C4}"/>
    <cellStyle name="Comma 2 3 4 7 3 2" xfId="3331" xr:uid="{B9D43EE4-2159-4D61-A077-6CAE290BDC3F}"/>
    <cellStyle name="Comma 2 3 4 7 3 2 2" xfId="13865" xr:uid="{A73D1DC2-99DB-4370-8DA6-0A65E93AA937}"/>
    <cellStyle name="Comma 2 3 4 7 3 2 2 2" xfId="34887" xr:uid="{357DFD4E-3809-43C6-B5F2-7BF5D69AE709}"/>
    <cellStyle name="Comma 2 3 4 7 3 2 2 3" xfId="55911" xr:uid="{B9D9199F-CC71-443B-8B63-2372F624F1FF}"/>
    <cellStyle name="Comma 2 3 4 7 3 2 3" xfId="24377" xr:uid="{6F7DEAD4-6700-4707-A31E-830928DE7ABC}"/>
    <cellStyle name="Comma 2 3 4 7 3 2 4" xfId="45401" xr:uid="{4E81C36A-F779-48D3-B6BD-7DBFB39168FF}"/>
    <cellStyle name="Comma 2 3 4 7 3 3" xfId="5959" xr:uid="{0085CCC4-0D46-48C9-82F4-51C4D303A827}"/>
    <cellStyle name="Comma 2 3 4 7 3 3 2" xfId="16493" xr:uid="{A7793EE5-2670-48EE-8E61-573DFF437CA4}"/>
    <cellStyle name="Comma 2 3 4 7 3 3 2 2" xfId="37515" xr:uid="{CDDEB342-A69C-4CDF-AF85-DE81FAB466C0}"/>
    <cellStyle name="Comma 2 3 4 7 3 3 2 3" xfId="58539" xr:uid="{9A9A7FEC-02F7-4636-892D-2259EE3FFB0C}"/>
    <cellStyle name="Comma 2 3 4 7 3 3 3" xfId="27005" xr:uid="{CFD39647-3D8E-4847-9D8C-33E77324FFED}"/>
    <cellStyle name="Comma 2 3 4 7 3 3 4" xfId="48029" xr:uid="{6D803E60-868D-4450-BF11-00065B0E9ED6}"/>
    <cellStyle name="Comma 2 3 4 7 3 4" xfId="8586" xr:uid="{F69164D9-2A46-4BA0-904B-13DE1ED0518B}"/>
    <cellStyle name="Comma 2 3 4 7 3 4 2" xfId="19120" xr:uid="{A3DDB89D-EA9C-4F1C-9B36-FE3A68AE2A08}"/>
    <cellStyle name="Comma 2 3 4 7 3 4 2 2" xfId="40142" xr:uid="{5606F3B5-333A-4876-8639-123DA7BB214C}"/>
    <cellStyle name="Comma 2 3 4 7 3 4 2 3" xfId="61166" xr:uid="{D6C5CDAA-B222-4E61-A352-32B705396BD9}"/>
    <cellStyle name="Comma 2 3 4 7 3 4 3" xfId="29632" xr:uid="{F2DFA5B2-D2FC-4D42-A44E-465B109E4A25}"/>
    <cellStyle name="Comma 2 3 4 7 3 4 4" xfId="50656" xr:uid="{559EAC7A-EAB8-4323-B432-F61BFB41DDB4}"/>
    <cellStyle name="Comma 2 3 4 7 3 5" xfId="11238" xr:uid="{F96A2953-D3B6-4E93-9E0C-659E8A492E66}"/>
    <cellStyle name="Comma 2 3 4 7 3 5 2" xfId="32260" xr:uid="{418E423B-34F2-40BA-8FE5-CEC2C08CB00F}"/>
    <cellStyle name="Comma 2 3 4 7 3 5 3" xfId="53284" xr:uid="{795A78DD-B393-4F7E-848A-9FF7793F93FA}"/>
    <cellStyle name="Comma 2 3 4 7 3 6" xfId="21749" xr:uid="{D54FC7F3-2AA0-4366-BC59-8877420E72C0}"/>
    <cellStyle name="Comma 2 3 4 7 3 7" xfId="42774" xr:uid="{AB95DE9F-0452-4357-B14B-75D48B29D4FE}"/>
    <cellStyle name="Comma 2 3 4 7 4" xfId="3329" xr:uid="{810B501B-9426-47F6-BF51-5CB80D609ED5}"/>
    <cellStyle name="Comma 2 3 4 7 4 2" xfId="13863" xr:uid="{5C03BA23-5A0E-418A-A4E9-1F8052449C6E}"/>
    <cellStyle name="Comma 2 3 4 7 4 2 2" xfId="34885" xr:uid="{6FA6F3CE-CD60-443B-A948-97DC128073DF}"/>
    <cellStyle name="Comma 2 3 4 7 4 2 3" xfId="55909" xr:uid="{576D47EE-4335-4618-830F-3EE7361A9909}"/>
    <cellStyle name="Comma 2 3 4 7 4 3" xfId="24375" xr:uid="{CBE6C303-F847-41CC-9E30-0A439F86BBA7}"/>
    <cellStyle name="Comma 2 3 4 7 4 4" xfId="45399" xr:uid="{47136582-761F-4C3E-8E3F-640DFBBBEE3A}"/>
    <cellStyle name="Comma 2 3 4 7 5" xfId="5957" xr:uid="{19250CCE-E204-4796-93CC-ADDC2D9448D9}"/>
    <cellStyle name="Comma 2 3 4 7 5 2" xfId="16491" xr:uid="{5A2DA762-D7F6-4316-A383-F68C82721EA7}"/>
    <cellStyle name="Comma 2 3 4 7 5 2 2" xfId="37513" xr:uid="{CAD9A76B-FD52-4604-9430-3A8232DED0EB}"/>
    <cellStyle name="Comma 2 3 4 7 5 2 3" xfId="58537" xr:uid="{189E2EDF-A7BB-439A-BC96-DA5415A0C7F0}"/>
    <cellStyle name="Comma 2 3 4 7 5 3" xfId="27003" xr:uid="{67000EE2-CE42-4A4B-9635-B3822A660D12}"/>
    <cellStyle name="Comma 2 3 4 7 5 4" xfId="48027" xr:uid="{A0CC6702-44AF-4ED2-A118-5FE05778C910}"/>
    <cellStyle name="Comma 2 3 4 7 6" xfId="8584" xr:uid="{F6C634EC-9FC2-4DDE-AC66-89D77D7DFF8B}"/>
    <cellStyle name="Comma 2 3 4 7 6 2" xfId="19118" xr:uid="{63E96824-1D4B-481E-82F5-F75727A80460}"/>
    <cellStyle name="Comma 2 3 4 7 6 2 2" xfId="40140" xr:uid="{8BA33877-424D-4A1B-8C4C-71105656C7BA}"/>
    <cellStyle name="Comma 2 3 4 7 6 2 3" xfId="61164" xr:uid="{5BB28887-885D-476A-A985-34ADB8871CBF}"/>
    <cellStyle name="Comma 2 3 4 7 6 3" xfId="29630" xr:uid="{90C83339-0A43-4FB8-A752-77951F6BFE10}"/>
    <cellStyle name="Comma 2 3 4 7 6 4" xfId="50654" xr:uid="{46F01701-92F9-4855-9D3E-6E9ED6D40245}"/>
    <cellStyle name="Comma 2 3 4 7 7" xfId="11236" xr:uid="{503B5D56-3500-4539-8297-4292D7C6D118}"/>
    <cellStyle name="Comma 2 3 4 7 7 2" xfId="32258" xr:uid="{1D1AA0C4-6AB6-47B3-BB23-4B369B8690C3}"/>
    <cellStyle name="Comma 2 3 4 7 7 3" xfId="53282" xr:uid="{5AFA82C5-7822-4AA7-AF5B-00142395E207}"/>
    <cellStyle name="Comma 2 3 4 7 8" xfId="21747" xr:uid="{2FAD22C5-2222-44D6-8122-81A9598AC227}"/>
    <cellStyle name="Comma 2 3 4 7 9" xfId="42772" xr:uid="{097F7AE2-78D6-4525-8B8D-38340369F6A6}"/>
    <cellStyle name="Comma 2 3 4 8" xfId="654" xr:uid="{0531C03D-D56B-4304-9ACE-BE5F5B8510B0}"/>
    <cellStyle name="Comma 2 3 4 8 2" xfId="655" xr:uid="{B497EC89-7FDB-4B87-BB6D-5876D5F89234}"/>
    <cellStyle name="Comma 2 3 4 8 2 2" xfId="3333" xr:uid="{4CF9DCED-184A-4941-A33F-B7CABBB029FF}"/>
    <cellStyle name="Comma 2 3 4 8 2 2 2" xfId="13867" xr:uid="{63B2DF2C-EFA6-4C6D-9A8A-52F4D43FA4AA}"/>
    <cellStyle name="Comma 2 3 4 8 2 2 2 2" xfId="34889" xr:uid="{44395431-9173-4F99-B4B3-B61008797958}"/>
    <cellStyle name="Comma 2 3 4 8 2 2 2 3" xfId="55913" xr:uid="{1274AD9D-3444-49C1-9D37-46CF74CD13B8}"/>
    <cellStyle name="Comma 2 3 4 8 2 2 3" xfId="24379" xr:uid="{A22E3768-DDC4-4AD6-9DD8-A178317642BD}"/>
    <cellStyle name="Comma 2 3 4 8 2 2 4" xfId="45403" xr:uid="{73AC827C-1275-4B53-9157-835E634016C2}"/>
    <cellStyle name="Comma 2 3 4 8 2 3" xfId="5961" xr:uid="{3EB052CE-9CF5-4F97-A61C-85F0D8499B4F}"/>
    <cellStyle name="Comma 2 3 4 8 2 3 2" xfId="16495" xr:uid="{5D047FE9-1931-46C6-B1C4-7C8B2BA55869}"/>
    <cellStyle name="Comma 2 3 4 8 2 3 2 2" xfId="37517" xr:uid="{36F56356-8641-4A7A-B961-6A3D27E55ECD}"/>
    <cellStyle name="Comma 2 3 4 8 2 3 2 3" xfId="58541" xr:uid="{E6CC5129-F6A7-4E55-B216-BEB0CB8E1DFF}"/>
    <cellStyle name="Comma 2 3 4 8 2 3 3" xfId="27007" xr:uid="{FF09DDB5-4B71-4FD8-9126-5ED9BD4B75A7}"/>
    <cellStyle name="Comma 2 3 4 8 2 3 4" xfId="48031" xr:uid="{35E1FA91-01DB-4DFF-8F28-78B35048AF85}"/>
    <cellStyle name="Comma 2 3 4 8 2 4" xfId="8588" xr:uid="{3B942168-EC77-4A40-BF88-D37C7AA1E016}"/>
    <cellStyle name="Comma 2 3 4 8 2 4 2" xfId="19122" xr:uid="{40066489-26A6-4D78-832A-000B5B019F88}"/>
    <cellStyle name="Comma 2 3 4 8 2 4 2 2" xfId="40144" xr:uid="{513360AD-B2A5-4A2F-B2CA-3FE5D2FE03AF}"/>
    <cellStyle name="Comma 2 3 4 8 2 4 2 3" xfId="61168" xr:uid="{5D8F5C32-EE05-4420-9BC2-CA2AA7F4639D}"/>
    <cellStyle name="Comma 2 3 4 8 2 4 3" xfId="29634" xr:uid="{823A7474-5354-454F-A8F8-0FFF6E961DEB}"/>
    <cellStyle name="Comma 2 3 4 8 2 4 4" xfId="50658" xr:uid="{66DCFF65-E083-4641-904E-F808418B8D9D}"/>
    <cellStyle name="Comma 2 3 4 8 2 5" xfId="11240" xr:uid="{B2EA97BD-ED03-4FD9-B576-31EECDB426A4}"/>
    <cellStyle name="Comma 2 3 4 8 2 5 2" xfId="32262" xr:uid="{700CC0D5-3594-4C72-80EA-2E37CBBCA74F}"/>
    <cellStyle name="Comma 2 3 4 8 2 5 3" xfId="53286" xr:uid="{094160F0-774E-4AB3-99A7-888894C048F0}"/>
    <cellStyle name="Comma 2 3 4 8 2 6" xfId="21751" xr:uid="{01AE88B8-AADE-4F41-A610-BF24D0308256}"/>
    <cellStyle name="Comma 2 3 4 8 2 7" xfId="42776" xr:uid="{ADC45B97-1E53-44EA-9C1D-10527C4E969E}"/>
    <cellStyle name="Comma 2 3 4 8 3" xfId="3332" xr:uid="{EEF6EF01-E769-4A6A-A958-6FF99B00437D}"/>
    <cellStyle name="Comma 2 3 4 8 3 2" xfId="13866" xr:uid="{0A49E0E3-E2B8-490D-942D-60CE60CA8632}"/>
    <cellStyle name="Comma 2 3 4 8 3 2 2" xfId="34888" xr:uid="{F0ADA2DD-C62C-4B6B-9BE9-49D581D07005}"/>
    <cellStyle name="Comma 2 3 4 8 3 2 3" xfId="55912" xr:uid="{D5F72CA2-1D9C-4CC9-AA95-C7BB1E2C97E6}"/>
    <cellStyle name="Comma 2 3 4 8 3 3" xfId="24378" xr:uid="{AE248AB8-3528-44CD-B90C-48F94556894F}"/>
    <cellStyle name="Comma 2 3 4 8 3 4" xfId="45402" xr:uid="{947D0229-1B61-404A-B89C-1AE7FC127E48}"/>
    <cellStyle name="Comma 2 3 4 8 4" xfId="5960" xr:uid="{ABE68D0B-6C88-4455-8AA6-923903A7A7D2}"/>
    <cellStyle name="Comma 2 3 4 8 4 2" xfId="16494" xr:uid="{4FAAA1E3-86BA-4FEC-9D7F-E10779F3FE63}"/>
    <cellStyle name="Comma 2 3 4 8 4 2 2" xfId="37516" xr:uid="{28FF55A2-A8D2-4785-9535-B01E39E9D694}"/>
    <cellStyle name="Comma 2 3 4 8 4 2 3" xfId="58540" xr:uid="{5C667D75-2B19-425D-9D2F-A77CB4568811}"/>
    <cellStyle name="Comma 2 3 4 8 4 3" xfId="27006" xr:uid="{F48096B8-B62B-4B6E-8341-56BC077A15F4}"/>
    <cellStyle name="Comma 2 3 4 8 4 4" xfId="48030" xr:uid="{709B507A-0925-4724-B738-3228A4A3B8DF}"/>
    <cellStyle name="Comma 2 3 4 8 5" xfId="8587" xr:uid="{59DEE612-B09B-4A50-B904-351E356C4179}"/>
    <cellStyle name="Comma 2 3 4 8 5 2" xfId="19121" xr:uid="{BC781A31-2B84-4B4C-917C-129B99817B3A}"/>
    <cellStyle name="Comma 2 3 4 8 5 2 2" xfId="40143" xr:uid="{6A4A940D-D732-4C23-A976-2C0EBFB3B8D3}"/>
    <cellStyle name="Comma 2 3 4 8 5 2 3" xfId="61167" xr:uid="{E866847D-89CD-4248-9721-DD611118DFE5}"/>
    <cellStyle name="Comma 2 3 4 8 5 3" xfId="29633" xr:uid="{9830B961-943A-4453-89BC-AA5F02F60BE2}"/>
    <cellStyle name="Comma 2 3 4 8 5 4" xfId="50657" xr:uid="{E7329A79-4CAA-4DA0-8347-0E6BE0C5B4F9}"/>
    <cellStyle name="Comma 2 3 4 8 6" xfId="11239" xr:uid="{01DAAC44-371C-41AA-BD4F-9C773161BF0D}"/>
    <cellStyle name="Comma 2 3 4 8 6 2" xfId="32261" xr:uid="{C0DC8F12-65FE-466D-A040-32DAA4278D58}"/>
    <cellStyle name="Comma 2 3 4 8 6 3" xfId="53285" xr:uid="{9128AE4E-E5AD-4D6F-9E12-35D607FC6B4F}"/>
    <cellStyle name="Comma 2 3 4 8 7" xfId="21750" xr:uid="{69F8696C-B2AD-413D-AEBE-EE6A2DB2178A}"/>
    <cellStyle name="Comma 2 3 4 8 8" xfId="42775" xr:uid="{32FD9BF0-0FD0-42F3-AED8-793CE75A8380}"/>
    <cellStyle name="Comma 2 3 4 9" xfId="656" xr:uid="{9F062D44-2ABC-405A-AAFD-2BE6B497453D}"/>
    <cellStyle name="Comma 2 3 4 9 2" xfId="3334" xr:uid="{446CC2E8-6F3E-457E-8BC7-74950C1EF298}"/>
    <cellStyle name="Comma 2 3 4 9 2 2" xfId="13868" xr:uid="{32CCA9A4-0E7D-436F-B5AA-E2A8A9D8F339}"/>
    <cellStyle name="Comma 2 3 4 9 2 2 2" xfId="34890" xr:uid="{3E948AF7-5C07-4D54-8471-3975E3A76188}"/>
    <cellStyle name="Comma 2 3 4 9 2 2 3" xfId="55914" xr:uid="{28E38C18-9684-4BD9-AFE5-A398FDA06350}"/>
    <cellStyle name="Comma 2 3 4 9 2 3" xfId="24380" xr:uid="{EDABE6A3-2D5E-4FD0-9729-3D997F6EEA1F}"/>
    <cellStyle name="Comma 2 3 4 9 2 4" xfId="45404" xr:uid="{D9113681-F7BB-4C43-94A7-B839A978367A}"/>
    <cellStyle name="Comma 2 3 4 9 3" xfId="5962" xr:uid="{EE0C0FE5-0D06-41B2-A08E-06492999D002}"/>
    <cellStyle name="Comma 2 3 4 9 3 2" xfId="16496" xr:uid="{39EA3A62-9674-4D2B-BE13-493B0630D938}"/>
    <cellStyle name="Comma 2 3 4 9 3 2 2" xfId="37518" xr:uid="{0674402D-C3F4-43AB-A876-DDD557A687AF}"/>
    <cellStyle name="Comma 2 3 4 9 3 2 3" xfId="58542" xr:uid="{095D0400-DCED-4BDF-9B72-28E83F24AC62}"/>
    <cellStyle name="Comma 2 3 4 9 3 3" xfId="27008" xr:uid="{87C139E2-F953-4838-AA93-377B2C160F1D}"/>
    <cellStyle name="Comma 2 3 4 9 3 4" xfId="48032" xr:uid="{2DA64CFA-F0D1-4928-8A3B-5355C2588485}"/>
    <cellStyle name="Comma 2 3 4 9 4" xfId="8589" xr:uid="{01566A7F-78CD-41D8-AB9D-3CC59FE379D6}"/>
    <cellStyle name="Comma 2 3 4 9 4 2" xfId="19123" xr:uid="{C40FADEE-E556-4CD9-B95C-E0900A2BD468}"/>
    <cellStyle name="Comma 2 3 4 9 4 2 2" xfId="40145" xr:uid="{EEBC0C5E-2097-496D-818A-E1C0939C2BF8}"/>
    <cellStyle name="Comma 2 3 4 9 4 2 3" xfId="61169" xr:uid="{84C9D458-AA80-4C17-9566-0A214FCBA847}"/>
    <cellStyle name="Comma 2 3 4 9 4 3" xfId="29635" xr:uid="{C1E9DE4F-C5E6-4351-8238-4EF643948186}"/>
    <cellStyle name="Comma 2 3 4 9 4 4" xfId="50659" xr:uid="{4447AD8B-BB33-4724-B4BA-02786E7806EC}"/>
    <cellStyle name="Comma 2 3 4 9 5" xfId="11241" xr:uid="{AC0863D4-E66E-40CA-A012-4975384768DD}"/>
    <cellStyle name="Comma 2 3 4 9 5 2" xfId="32263" xr:uid="{C564C2AE-30BF-4CD2-8FDA-7AA1AE9F58F5}"/>
    <cellStyle name="Comma 2 3 4 9 5 3" xfId="53287" xr:uid="{2CA20631-2195-44FD-B7BD-362689E8E16D}"/>
    <cellStyle name="Comma 2 3 4 9 6" xfId="21752" xr:uid="{67FA1B3F-B89D-49D9-90BD-01FE594D923C}"/>
    <cellStyle name="Comma 2 3 4 9 7" xfId="42777" xr:uid="{82D61EE6-4B50-4BDE-A036-5F48A7290D2A}"/>
    <cellStyle name="Comma 2 3 5" xfId="166" xr:uid="{5508A065-53E3-4483-822D-079370B9804D}"/>
    <cellStyle name="Comma 2 3 5 10" xfId="2742" xr:uid="{FCE35A6F-9A0A-49F7-98FB-EFE24B0E823F}"/>
    <cellStyle name="Comma 2 3 5 10 2" xfId="5374" xr:uid="{E4736314-7C91-4008-BA38-4CDD109F5FFA}"/>
    <cellStyle name="Comma 2 3 5 10 2 2" xfId="15908" xr:uid="{261AC282-9659-44B5-839D-B5863AE5AA97}"/>
    <cellStyle name="Comma 2 3 5 10 2 2 2" xfId="36930" xr:uid="{26A93C26-020E-4AE3-8C7B-00DB26C795A0}"/>
    <cellStyle name="Comma 2 3 5 10 2 2 3" xfId="57954" xr:uid="{D2752190-14EC-4454-B987-D5448A537609}"/>
    <cellStyle name="Comma 2 3 5 10 2 3" xfId="26420" xr:uid="{2C903D0D-A383-4794-9781-A7359A9FAB6D}"/>
    <cellStyle name="Comma 2 3 5 10 2 4" xfId="47444" xr:uid="{646EF689-6B27-479D-82B5-0DA7B03D4ED4}"/>
    <cellStyle name="Comma 2 3 5 10 3" xfId="8002" xr:uid="{54F2BCBF-25A9-4308-B5EC-A4426F8F72C0}"/>
    <cellStyle name="Comma 2 3 5 10 3 2" xfId="18536" xr:uid="{791BF351-43F5-4476-9265-D2E858A04041}"/>
    <cellStyle name="Comma 2 3 5 10 3 2 2" xfId="39558" xr:uid="{512D715C-2130-4BDD-AC90-D7C8EAC629C6}"/>
    <cellStyle name="Comma 2 3 5 10 3 2 3" xfId="60582" xr:uid="{948B89C7-1AF9-4189-9D1A-E428E5C53B07}"/>
    <cellStyle name="Comma 2 3 5 10 3 3" xfId="29048" xr:uid="{BCDE66BC-C7B6-4C95-83D1-CE3E0406917D}"/>
    <cellStyle name="Comma 2 3 5 10 3 4" xfId="50072" xr:uid="{DD412A78-DCEE-49DE-88A2-B8E15959A963}"/>
    <cellStyle name="Comma 2 3 5 10 4" xfId="10629" xr:uid="{531F3649-7703-41A1-B792-ABE0FAC31584}"/>
    <cellStyle name="Comma 2 3 5 10 4 2" xfId="21163" xr:uid="{44E853F8-A22A-4FA2-A173-94CA0E9517D3}"/>
    <cellStyle name="Comma 2 3 5 10 4 2 2" xfId="42185" xr:uid="{BFA616FE-5A9A-45F7-8F4D-96FBC6ADA39E}"/>
    <cellStyle name="Comma 2 3 5 10 4 2 3" xfId="63209" xr:uid="{1E6D89E5-6BAE-4DB2-9327-B235F1ECE1CD}"/>
    <cellStyle name="Comma 2 3 5 10 4 3" xfId="31675" xr:uid="{78F49D17-DCAF-4DB3-894E-BDF8F4584D20}"/>
    <cellStyle name="Comma 2 3 5 10 4 4" xfId="52699" xr:uid="{2BC486C8-3404-4F55-9629-9C8185584BDB}"/>
    <cellStyle name="Comma 2 3 5 10 5" xfId="13281" xr:uid="{346DD487-2147-4D87-AB70-B32FA9883D93}"/>
    <cellStyle name="Comma 2 3 5 10 5 2" xfId="34303" xr:uid="{FEBA884F-C579-4394-ABB6-604D3B648E1B}"/>
    <cellStyle name="Comma 2 3 5 10 5 3" xfId="55327" xr:uid="{08025E61-DE2E-4FF0-886E-3D2079DAD31F}"/>
    <cellStyle name="Comma 2 3 5 10 6" xfId="23792" xr:uid="{E3ACC156-10B3-474C-A9F5-CC36B4E86518}"/>
    <cellStyle name="Comma 2 3 5 10 7" xfId="44817" xr:uid="{BA65D0B6-0DB9-44E1-9204-5AA520F72C2D}"/>
    <cellStyle name="Comma 2 3 5 11" xfId="657" xr:uid="{F217E25D-8E97-4696-985D-1F648D36CD40}"/>
    <cellStyle name="Comma 2 3 5 11 2" xfId="3335" xr:uid="{28C26B17-EEA0-4123-A280-0999625DA81D}"/>
    <cellStyle name="Comma 2 3 5 11 2 2" xfId="13869" xr:uid="{D987247B-D7E0-4058-9D8F-A5C584A923F8}"/>
    <cellStyle name="Comma 2 3 5 11 2 2 2" xfId="34891" xr:uid="{96AA6A91-899D-4874-9C2D-181F7645E3C9}"/>
    <cellStyle name="Comma 2 3 5 11 2 2 3" xfId="55915" xr:uid="{886D85C0-0ECA-4078-9F9C-7E1EA7F4E5A2}"/>
    <cellStyle name="Comma 2 3 5 11 2 3" xfId="24381" xr:uid="{022F8A70-9CC1-4449-8057-D361DBD02BEA}"/>
    <cellStyle name="Comma 2 3 5 11 2 4" xfId="45405" xr:uid="{F6D6D68F-03AA-484A-9BEE-60BF6D653536}"/>
    <cellStyle name="Comma 2 3 5 11 3" xfId="5963" xr:uid="{EC7E1BFC-199D-4A62-AE4C-B0AC49D4D4AE}"/>
    <cellStyle name="Comma 2 3 5 11 3 2" xfId="16497" xr:uid="{F9715037-6311-4944-A0FC-600481C511CA}"/>
    <cellStyle name="Comma 2 3 5 11 3 2 2" xfId="37519" xr:uid="{0112F69C-7F35-4E05-AC21-9C442E0EE05C}"/>
    <cellStyle name="Comma 2 3 5 11 3 2 3" xfId="58543" xr:uid="{EB030221-C64E-42C9-94F4-52A5CD7F4DBE}"/>
    <cellStyle name="Comma 2 3 5 11 3 3" xfId="27009" xr:uid="{D4523004-B46E-4C09-9E7B-6E92C38E5A42}"/>
    <cellStyle name="Comma 2 3 5 11 3 4" xfId="48033" xr:uid="{0D81B849-E00F-4FCB-BE84-413309A4AA3C}"/>
    <cellStyle name="Comma 2 3 5 11 4" xfId="8590" xr:uid="{2084E9EC-21A2-4030-94E6-1A7666C17249}"/>
    <cellStyle name="Comma 2 3 5 11 4 2" xfId="19124" xr:uid="{45C5F4AB-B65B-4A61-9D73-4C7D785A4A62}"/>
    <cellStyle name="Comma 2 3 5 11 4 2 2" xfId="40146" xr:uid="{01415400-CB22-4FD5-9A35-E1D2CFB3348A}"/>
    <cellStyle name="Comma 2 3 5 11 4 2 3" xfId="61170" xr:uid="{E96F2F98-A211-4A98-9FC9-1D752E035431}"/>
    <cellStyle name="Comma 2 3 5 11 4 3" xfId="29636" xr:uid="{38DDFE26-A468-4CFE-9C8F-CC4A4AA8933F}"/>
    <cellStyle name="Comma 2 3 5 11 4 4" xfId="50660" xr:uid="{745FB50D-135F-4851-9CB9-5F046BB44095}"/>
    <cellStyle name="Comma 2 3 5 11 5" xfId="11242" xr:uid="{43D879DB-1738-49B2-B2C9-D0632095E15D}"/>
    <cellStyle name="Comma 2 3 5 11 5 2" xfId="32264" xr:uid="{54CE6E64-70F4-475A-A3DF-C4497824E615}"/>
    <cellStyle name="Comma 2 3 5 11 5 3" xfId="53288" xr:uid="{BBAC1DFF-F4E1-4B69-8DEF-998D245DB8F3}"/>
    <cellStyle name="Comma 2 3 5 11 6" xfId="21753" xr:uid="{10A08711-DADE-410D-96B4-882F016F0723}"/>
    <cellStyle name="Comma 2 3 5 11 7" xfId="42778" xr:uid="{07DB0E07-8AFF-47D8-8471-87266793A3A8}"/>
    <cellStyle name="Comma 2 3 5 12" xfId="2855" xr:uid="{01FE6630-6129-4826-BCB7-0EF7E2E25774}"/>
    <cellStyle name="Comma 2 3 5 12 2" xfId="13389" xr:uid="{262CC021-9107-4997-9AC1-2978392A6CA5}"/>
    <cellStyle name="Comma 2 3 5 12 2 2" xfId="34411" xr:uid="{BCA4855B-87B4-41AC-99B7-BEE300507788}"/>
    <cellStyle name="Comma 2 3 5 12 2 3" xfId="55435" xr:uid="{255A8E60-DAD6-442C-9385-915E84B04345}"/>
    <cellStyle name="Comma 2 3 5 12 3" xfId="23901" xr:uid="{D0DA73E6-0E2C-4E57-8A2B-60F19FC5A8B0}"/>
    <cellStyle name="Comma 2 3 5 12 4" xfId="44925" xr:uid="{E68626F7-F40C-47BD-951D-CF6EC4B3E8F9}"/>
    <cellStyle name="Comma 2 3 5 13" xfId="5483" xr:uid="{593720AD-DBDC-4FC1-A9CA-C79E716E924E}"/>
    <cellStyle name="Comma 2 3 5 13 2" xfId="16017" xr:uid="{511F123F-DB37-4E9A-BAEA-76129D649DFE}"/>
    <cellStyle name="Comma 2 3 5 13 2 2" xfId="37039" xr:uid="{2B992723-557D-47AA-8E14-57AAF6FFD6BB}"/>
    <cellStyle name="Comma 2 3 5 13 2 3" xfId="58063" xr:uid="{5DDE3086-4813-470A-89FF-5CA0B6B230F0}"/>
    <cellStyle name="Comma 2 3 5 13 3" xfId="26529" xr:uid="{A3D6E833-2D33-44A2-B515-0709FBC60723}"/>
    <cellStyle name="Comma 2 3 5 13 4" xfId="47553" xr:uid="{C2C11BF6-B9AE-4508-902B-F9071A84A26B}"/>
    <cellStyle name="Comma 2 3 5 14" xfId="8110" xr:uid="{88E837B9-DE41-4B01-97EF-FD980FEA7651}"/>
    <cellStyle name="Comma 2 3 5 14 2" xfId="18644" xr:uid="{D82AD34D-464D-417D-9A06-48734FC073F3}"/>
    <cellStyle name="Comma 2 3 5 14 2 2" xfId="39666" xr:uid="{B07EE087-AE1E-449E-89DF-EC3360D693B2}"/>
    <cellStyle name="Comma 2 3 5 14 2 3" xfId="60690" xr:uid="{54768772-E1FE-4198-AF2F-165B6616D339}"/>
    <cellStyle name="Comma 2 3 5 14 3" xfId="29156" xr:uid="{920BFA22-40C5-40D4-8115-72BAC94713E2}"/>
    <cellStyle name="Comma 2 3 5 14 4" xfId="50180" xr:uid="{A93EE8C1-4050-4C33-8D06-F7893B863432}"/>
    <cellStyle name="Comma 2 3 5 15" xfId="10762" xr:uid="{F8E93D7A-DB29-4A86-8CC8-F148584038A4}"/>
    <cellStyle name="Comma 2 3 5 15 2" xfId="31784" xr:uid="{D55C9943-2BD6-4274-9F8B-A10BFFE39167}"/>
    <cellStyle name="Comma 2 3 5 15 3" xfId="52808" xr:uid="{AB44B3D7-22FB-4E2E-A0A7-D17A7ECC4D48}"/>
    <cellStyle name="Comma 2 3 5 16" xfId="21273" xr:uid="{FDEC3AC9-4C10-4EDB-802B-65033E3E4479}"/>
    <cellStyle name="Comma 2 3 5 17" xfId="42298" xr:uid="{97118E46-60CC-464A-8002-E5ECD4EFFF76}"/>
    <cellStyle name="Comma 2 3 5 2" xfId="658" xr:uid="{60277287-2353-4D11-85F0-4890A22DE31F}"/>
    <cellStyle name="Comma 2 3 5 2 10" xfId="42779" xr:uid="{D7E6AB41-32EB-440A-9638-6BF5A68BC0C1}"/>
    <cellStyle name="Comma 2 3 5 2 2" xfId="659" xr:uid="{4675AA08-8250-48F4-ADA1-238F9D2FD371}"/>
    <cellStyle name="Comma 2 3 5 2 2 2" xfId="660" xr:uid="{AF6FDD57-02F5-42EF-8263-4F0B2477B255}"/>
    <cellStyle name="Comma 2 3 5 2 2 2 2" xfId="3338" xr:uid="{7AD008C5-AF03-4488-A401-D936EBB25DDF}"/>
    <cellStyle name="Comma 2 3 5 2 2 2 2 2" xfId="13872" xr:uid="{A8AF9DBB-DFC6-4DB8-B147-C24C77CC0515}"/>
    <cellStyle name="Comma 2 3 5 2 2 2 2 2 2" xfId="34894" xr:uid="{8A62A797-6A4D-4463-B300-70D13302F128}"/>
    <cellStyle name="Comma 2 3 5 2 2 2 2 2 3" xfId="55918" xr:uid="{ECAA7778-D69B-4246-86C3-D28CC58C7BCA}"/>
    <cellStyle name="Comma 2 3 5 2 2 2 2 3" xfId="24384" xr:uid="{46CD3DEC-54F5-46BB-8BDB-F1A99460ECE0}"/>
    <cellStyle name="Comma 2 3 5 2 2 2 2 4" xfId="45408" xr:uid="{D34E9CA0-C52A-4066-815E-5665170B02FE}"/>
    <cellStyle name="Comma 2 3 5 2 2 2 3" xfId="5966" xr:uid="{10904C64-DBB0-4496-898A-6F4D6DAEF72E}"/>
    <cellStyle name="Comma 2 3 5 2 2 2 3 2" xfId="16500" xr:uid="{B2E42B89-4D79-48BA-947F-E9C092425477}"/>
    <cellStyle name="Comma 2 3 5 2 2 2 3 2 2" xfId="37522" xr:uid="{05F53794-0F31-41F1-B89D-CC51816F88E0}"/>
    <cellStyle name="Comma 2 3 5 2 2 2 3 2 3" xfId="58546" xr:uid="{BECAA6A8-B395-40C1-BCA6-3EA974A7D3EA}"/>
    <cellStyle name="Comma 2 3 5 2 2 2 3 3" xfId="27012" xr:uid="{ECD61576-C5A8-46DA-9978-6FB089478C42}"/>
    <cellStyle name="Comma 2 3 5 2 2 2 3 4" xfId="48036" xr:uid="{BD90CF44-432C-4794-8A8F-6ADB2435E3E6}"/>
    <cellStyle name="Comma 2 3 5 2 2 2 4" xfId="8593" xr:uid="{F3E0ABC1-1314-48C6-9E96-5B2EFDC5B10E}"/>
    <cellStyle name="Comma 2 3 5 2 2 2 4 2" xfId="19127" xr:uid="{14DB4CD7-EEAD-421A-962D-B616B195E62C}"/>
    <cellStyle name="Comma 2 3 5 2 2 2 4 2 2" xfId="40149" xr:uid="{60A1E069-AED4-41FD-8B16-BF68950AD662}"/>
    <cellStyle name="Comma 2 3 5 2 2 2 4 2 3" xfId="61173" xr:uid="{CEFEC0CB-CEB9-46FE-91B4-08F401CD0A49}"/>
    <cellStyle name="Comma 2 3 5 2 2 2 4 3" xfId="29639" xr:uid="{D175E677-0D16-4AE8-9A5F-B3AC883CEFB6}"/>
    <cellStyle name="Comma 2 3 5 2 2 2 4 4" xfId="50663" xr:uid="{32D1F5DA-C57F-4A21-B8D9-1B7204D17AE3}"/>
    <cellStyle name="Comma 2 3 5 2 2 2 5" xfId="11245" xr:uid="{EE5BF338-390D-4C7D-90BE-8F1BBAFF4814}"/>
    <cellStyle name="Comma 2 3 5 2 2 2 5 2" xfId="32267" xr:uid="{39F8F34E-87D3-4B62-A064-DA9150B0E414}"/>
    <cellStyle name="Comma 2 3 5 2 2 2 5 3" xfId="53291" xr:uid="{000E8032-B5E1-4D58-A21B-58528B34D3F5}"/>
    <cellStyle name="Comma 2 3 5 2 2 2 6" xfId="21756" xr:uid="{29A803F8-DB8C-4D66-B65D-717590D9BB57}"/>
    <cellStyle name="Comma 2 3 5 2 2 2 7" xfId="42781" xr:uid="{C95D03AF-B93F-4016-B6A8-E514C5BEFE87}"/>
    <cellStyle name="Comma 2 3 5 2 2 3" xfId="3337" xr:uid="{221BCA6B-BF0C-433A-8A6C-FA102D55EEA2}"/>
    <cellStyle name="Comma 2 3 5 2 2 3 2" xfId="13871" xr:uid="{0C55FFF8-926A-476A-83EB-1C296A9D04B5}"/>
    <cellStyle name="Comma 2 3 5 2 2 3 2 2" xfId="34893" xr:uid="{B00C7E92-164C-4258-AF1F-502EC36DE02A}"/>
    <cellStyle name="Comma 2 3 5 2 2 3 2 3" xfId="55917" xr:uid="{46FCB1E5-B775-4BD1-94AD-0D3EB357815A}"/>
    <cellStyle name="Comma 2 3 5 2 2 3 3" xfId="24383" xr:uid="{67DCA069-4EE5-486A-9B4E-4121F239BEDB}"/>
    <cellStyle name="Comma 2 3 5 2 2 3 4" xfId="45407" xr:uid="{2CA51A14-7F52-44C9-9FF4-9348F9C80D08}"/>
    <cellStyle name="Comma 2 3 5 2 2 4" xfId="5965" xr:uid="{A481BBCF-6898-414A-80F9-A3A63473A3C1}"/>
    <cellStyle name="Comma 2 3 5 2 2 4 2" xfId="16499" xr:uid="{2A24663D-8F52-4BA8-8930-4D99765FF2DB}"/>
    <cellStyle name="Comma 2 3 5 2 2 4 2 2" xfId="37521" xr:uid="{E6962553-5622-4916-847B-E4D1F1AB7BFA}"/>
    <cellStyle name="Comma 2 3 5 2 2 4 2 3" xfId="58545" xr:uid="{0BCC97A0-EE8F-4B91-A476-CDEA507B78CA}"/>
    <cellStyle name="Comma 2 3 5 2 2 4 3" xfId="27011" xr:uid="{5B49A15D-8A73-4074-B493-FB56F5CC71C1}"/>
    <cellStyle name="Comma 2 3 5 2 2 4 4" xfId="48035" xr:uid="{E1528A12-A0B7-485B-B33F-D4F1A74B6973}"/>
    <cellStyle name="Comma 2 3 5 2 2 5" xfId="8592" xr:uid="{47FF92F2-7C94-4913-A4F6-EFCA315495F2}"/>
    <cellStyle name="Comma 2 3 5 2 2 5 2" xfId="19126" xr:uid="{FC073AD0-4135-40FB-BF75-6AAA6CDD5B27}"/>
    <cellStyle name="Comma 2 3 5 2 2 5 2 2" xfId="40148" xr:uid="{09099E06-5470-46E0-8A50-E77BCBCAF930}"/>
    <cellStyle name="Comma 2 3 5 2 2 5 2 3" xfId="61172" xr:uid="{A5D130F0-2149-4BEA-A807-2A8134D3B5FB}"/>
    <cellStyle name="Comma 2 3 5 2 2 5 3" xfId="29638" xr:uid="{A48FEDEC-0827-4380-B7B5-2BB813AB8B74}"/>
    <cellStyle name="Comma 2 3 5 2 2 5 4" xfId="50662" xr:uid="{BD0CE903-E234-4782-B147-F84D28AA626F}"/>
    <cellStyle name="Comma 2 3 5 2 2 6" xfId="11244" xr:uid="{EF3B11D2-C63B-40FC-B9B0-9AFD28C6B14D}"/>
    <cellStyle name="Comma 2 3 5 2 2 6 2" xfId="32266" xr:uid="{7D7282D4-FCFF-4D81-88D7-CC88B61D368B}"/>
    <cellStyle name="Comma 2 3 5 2 2 6 3" xfId="53290" xr:uid="{568ED16B-7FD1-42D8-9FDB-10DEDFEBC63C}"/>
    <cellStyle name="Comma 2 3 5 2 2 7" xfId="21755" xr:uid="{CCF154AE-6356-4286-B01D-E7A51DC4F6E8}"/>
    <cellStyle name="Comma 2 3 5 2 2 8" xfId="42780" xr:uid="{9F42D3AB-43C0-4878-BAA5-7591D9F636D3}"/>
    <cellStyle name="Comma 2 3 5 2 3" xfId="661" xr:uid="{CA89B23B-2E48-4EB3-BF62-0C2C920CA84F}"/>
    <cellStyle name="Comma 2 3 5 2 3 2" xfId="3339" xr:uid="{51649692-0B04-4770-B017-40F9E1D2B35B}"/>
    <cellStyle name="Comma 2 3 5 2 3 2 2" xfId="13873" xr:uid="{04239478-3669-48F8-8404-8FD3348F90A7}"/>
    <cellStyle name="Comma 2 3 5 2 3 2 2 2" xfId="34895" xr:uid="{AEA6ED37-1B1E-4147-A160-79FA1A7BF099}"/>
    <cellStyle name="Comma 2 3 5 2 3 2 2 3" xfId="55919" xr:uid="{62345861-4791-431B-90EA-FDA1DCF433D2}"/>
    <cellStyle name="Comma 2 3 5 2 3 2 3" xfId="24385" xr:uid="{2829D3DF-B13B-496B-839F-A8E461717F91}"/>
    <cellStyle name="Comma 2 3 5 2 3 2 4" xfId="45409" xr:uid="{A5E88CAB-C39E-4DA4-8734-0FA15FAD1215}"/>
    <cellStyle name="Comma 2 3 5 2 3 3" xfId="5967" xr:uid="{6710D537-BAF0-4320-ADDF-FB6AE1F39BCF}"/>
    <cellStyle name="Comma 2 3 5 2 3 3 2" xfId="16501" xr:uid="{42B2476C-E895-46B7-A84F-3BF770E32079}"/>
    <cellStyle name="Comma 2 3 5 2 3 3 2 2" xfId="37523" xr:uid="{4B80A69F-4906-4651-917E-41757974D975}"/>
    <cellStyle name="Comma 2 3 5 2 3 3 2 3" xfId="58547" xr:uid="{A884E757-09FC-4640-9471-CD1CFCC6AF05}"/>
    <cellStyle name="Comma 2 3 5 2 3 3 3" xfId="27013" xr:uid="{6BCC2C17-8558-427A-8434-66E30021A0F1}"/>
    <cellStyle name="Comma 2 3 5 2 3 3 4" xfId="48037" xr:uid="{CC946461-BD82-41B9-9212-ACFFFF4B579D}"/>
    <cellStyle name="Comma 2 3 5 2 3 4" xfId="8594" xr:uid="{4C55C00C-6C91-4B48-A894-35F71C7BEFA2}"/>
    <cellStyle name="Comma 2 3 5 2 3 4 2" xfId="19128" xr:uid="{6263CFA4-62FB-4C36-A67F-5922542B9F18}"/>
    <cellStyle name="Comma 2 3 5 2 3 4 2 2" xfId="40150" xr:uid="{176D0F91-E016-485B-B451-03ED38485923}"/>
    <cellStyle name="Comma 2 3 5 2 3 4 2 3" xfId="61174" xr:uid="{EE442F5D-2B1C-4FC6-B055-EC5E61F0EC4D}"/>
    <cellStyle name="Comma 2 3 5 2 3 4 3" xfId="29640" xr:uid="{866CFD10-2DC2-4110-A337-B1780976D62E}"/>
    <cellStyle name="Comma 2 3 5 2 3 4 4" xfId="50664" xr:uid="{177161EB-B6CD-45A1-9912-07D5722DA33A}"/>
    <cellStyle name="Comma 2 3 5 2 3 5" xfId="11246" xr:uid="{65102289-D9F1-4918-ACE7-37FFAC8723B0}"/>
    <cellStyle name="Comma 2 3 5 2 3 5 2" xfId="32268" xr:uid="{196E398D-7CBD-45A5-8093-F3655E821A77}"/>
    <cellStyle name="Comma 2 3 5 2 3 5 3" xfId="53292" xr:uid="{02A1FEBC-AD18-4813-9C28-9D14566CE7A0}"/>
    <cellStyle name="Comma 2 3 5 2 3 6" xfId="21757" xr:uid="{C7449032-6945-4D64-8DCC-80FB6F5B04AD}"/>
    <cellStyle name="Comma 2 3 5 2 3 7" xfId="42782" xr:uid="{902261C8-226C-45FC-B354-10FACAF4297C}"/>
    <cellStyle name="Comma 2 3 5 2 4" xfId="662" xr:uid="{3ACFE6FA-46D3-4712-A7F9-08402995AEEE}"/>
    <cellStyle name="Comma 2 3 5 2 4 2" xfId="3340" xr:uid="{9DCACE02-7CAA-478B-9FB5-5AFBAF226AC0}"/>
    <cellStyle name="Comma 2 3 5 2 4 2 2" xfId="13874" xr:uid="{5ACBBBE2-7D19-44C4-8629-910386CE1210}"/>
    <cellStyle name="Comma 2 3 5 2 4 2 2 2" xfId="34896" xr:uid="{20A01953-D46E-4CA1-98BE-930944162619}"/>
    <cellStyle name="Comma 2 3 5 2 4 2 2 3" xfId="55920" xr:uid="{AF639BAB-FA8C-4592-91AD-2BE5D688DB5B}"/>
    <cellStyle name="Comma 2 3 5 2 4 2 3" xfId="24386" xr:uid="{692FCF1C-9478-4F5C-A961-9F04A408E5F5}"/>
    <cellStyle name="Comma 2 3 5 2 4 2 4" xfId="45410" xr:uid="{060B60E7-6352-47D8-B604-0C397AA6CAA9}"/>
    <cellStyle name="Comma 2 3 5 2 4 3" xfId="5968" xr:uid="{2D2B9CB6-A11B-47D1-8991-82526EF2C75A}"/>
    <cellStyle name="Comma 2 3 5 2 4 3 2" xfId="16502" xr:uid="{600A3200-9576-4497-98FD-6A0B1C3C0C83}"/>
    <cellStyle name="Comma 2 3 5 2 4 3 2 2" xfId="37524" xr:uid="{BAC9B456-7599-47B8-86CE-BF04CA9E2641}"/>
    <cellStyle name="Comma 2 3 5 2 4 3 2 3" xfId="58548" xr:uid="{C1D4CA65-904F-4D1A-9B14-C5265E7A6995}"/>
    <cellStyle name="Comma 2 3 5 2 4 3 3" xfId="27014" xr:uid="{D4AF18E1-C8D6-44E8-A7A6-3680F95E6C35}"/>
    <cellStyle name="Comma 2 3 5 2 4 3 4" xfId="48038" xr:uid="{AEA18346-D190-4995-B623-5670C53538B3}"/>
    <cellStyle name="Comma 2 3 5 2 4 4" xfId="8595" xr:uid="{8DB460C7-F34E-40C1-B930-E52D2CB03771}"/>
    <cellStyle name="Comma 2 3 5 2 4 4 2" xfId="19129" xr:uid="{1C7A9510-0407-4E2E-B587-E2487592860D}"/>
    <cellStyle name="Comma 2 3 5 2 4 4 2 2" xfId="40151" xr:uid="{B8331D38-D452-4729-B69C-611A17CC20C6}"/>
    <cellStyle name="Comma 2 3 5 2 4 4 2 3" xfId="61175" xr:uid="{60A4351E-B214-48A6-9AB6-DB1368499D03}"/>
    <cellStyle name="Comma 2 3 5 2 4 4 3" xfId="29641" xr:uid="{BF87F88F-58EE-485B-BE14-EB2ECCA5A645}"/>
    <cellStyle name="Comma 2 3 5 2 4 4 4" xfId="50665" xr:uid="{4DCFD352-1A8B-4B25-AAF3-24536AF26911}"/>
    <cellStyle name="Comma 2 3 5 2 4 5" xfId="11247" xr:uid="{EC535817-0886-45DB-B8F2-123DC0AD9438}"/>
    <cellStyle name="Comma 2 3 5 2 4 5 2" xfId="32269" xr:uid="{51C48D42-5CF8-4C00-89A3-844A4348E4A9}"/>
    <cellStyle name="Comma 2 3 5 2 4 5 3" xfId="53293" xr:uid="{DC95DF3F-9B04-4872-BA0C-8119B5419A53}"/>
    <cellStyle name="Comma 2 3 5 2 4 6" xfId="21758" xr:uid="{1CF9AB37-017C-409F-9F40-027032F13D0F}"/>
    <cellStyle name="Comma 2 3 5 2 4 7" xfId="42783" xr:uid="{612275D5-D3FF-4DD6-969E-A3439DDACCE6}"/>
    <cellStyle name="Comma 2 3 5 2 5" xfId="3336" xr:uid="{AE7D92EF-C16A-45E1-9EB7-32D07C4F2DDD}"/>
    <cellStyle name="Comma 2 3 5 2 5 2" xfId="13870" xr:uid="{590990E9-B78C-4243-9969-8AC51BE8117A}"/>
    <cellStyle name="Comma 2 3 5 2 5 2 2" xfId="34892" xr:uid="{43497CC1-A586-42E3-87EB-FF5043E0C110}"/>
    <cellStyle name="Comma 2 3 5 2 5 2 3" xfId="55916" xr:uid="{B58DF601-D8DE-4C48-ACFC-919FC36D840D}"/>
    <cellStyle name="Comma 2 3 5 2 5 3" xfId="24382" xr:uid="{5FF52931-2E92-4B88-9F3C-369BC7BC7E01}"/>
    <cellStyle name="Comma 2 3 5 2 5 4" xfId="45406" xr:uid="{6D69C3A5-DFBD-420B-9CE5-DB228B91CECA}"/>
    <cellStyle name="Comma 2 3 5 2 6" xfId="5964" xr:uid="{0217E233-5E89-4392-8493-48A23549B606}"/>
    <cellStyle name="Comma 2 3 5 2 6 2" xfId="16498" xr:uid="{CB5330C5-8BB4-4C9C-B8A9-23F6DF8474AE}"/>
    <cellStyle name="Comma 2 3 5 2 6 2 2" xfId="37520" xr:uid="{A6BA2FF8-2ABB-406C-B0D4-A379B2814C58}"/>
    <cellStyle name="Comma 2 3 5 2 6 2 3" xfId="58544" xr:uid="{4A5DC0B6-D790-4BAA-ABCF-9E5ABF6DC6FB}"/>
    <cellStyle name="Comma 2 3 5 2 6 3" xfId="27010" xr:uid="{E773EE7D-DD95-448D-B98D-C570A9062F87}"/>
    <cellStyle name="Comma 2 3 5 2 6 4" xfId="48034" xr:uid="{3416A7AD-CFEB-45E3-A280-0A77D9B2EBCD}"/>
    <cellStyle name="Comma 2 3 5 2 7" xfId="8591" xr:uid="{0112C125-BB1A-4957-B146-BF0E14474A1C}"/>
    <cellStyle name="Comma 2 3 5 2 7 2" xfId="19125" xr:uid="{CF1C6958-268C-47DA-8BCC-DB55B91BF99A}"/>
    <cellStyle name="Comma 2 3 5 2 7 2 2" xfId="40147" xr:uid="{08D13FAD-2BEB-4913-A010-61CE6CE6087A}"/>
    <cellStyle name="Comma 2 3 5 2 7 2 3" xfId="61171" xr:uid="{C4A6D450-A61A-4AE7-88CF-73008EB0219E}"/>
    <cellStyle name="Comma 2 3 5 2 7 3" xfId="29637" xr:uid="{1E6BFA89-B02A-4144-B626-C3DF5A54AF20}"/>
    <cellStyle name="Comma 2 3 5 2 7 4" xfId="50661" xr:uid="{5D95F8FB-B8C5-4AE1-BED8-00CB3871D866}"/>
    <cellStyle name="Comma 2 3 5 2 8" xfId="11243" xr:uid="{F59297A8-DBC2-4535-8DBE-BC758A4962E0}"/>
    <cellStyle name="Comma 2 3 5 2 8 2" xfId="32265" xr:uid="{68C15927-E10E-4695-A0FF-4BA28F410BAE}"/>
    <cellStyle name="Comma 2 3 5 2 8 3" xfId="53289" xr:uid="{9748C423-A169-4DD7-98ED-CBD880D22C8A}"/>
    <cellStyle name="Comma 2 3 5 2 9" xfId="21754" xr:uid="{0FCB34D9-C8CD-4A52-957B-5FC21DC514C5}"/>
    <cellStyle name="Comma 2 3 5 3" xfId="663" xr:uid="{DAE3B87A-1902-44D0-B341-605BF7AB3C85}"/>
    <cellStyle name="Comma 2 3 5 3 10" xfId="42784" xr:uid="{FA86C728-BA54-433D-B748-94BDDB558A66}"/>
    <cellStyle name="Comma 2 3 5 3 2" xfId="664" xr:uid="{20EDF242-43C3-49F0-B01A-5A6CB33B5EB9}"/>
    <cellStyle name="Comma 2 3 5 3 2 2" xfId="665" xr:uid="{90FDDE1A-0D12-4AE9-BFB4-4254116E7571}"/>
    <cellStyle name="Comma 2 3 5 3 2 2 2" xfId="3343" xr:uid="{215D6FE0-FB2A-4E70-8EFB-EB8CAF601F1C}"/>
    <cellStyle name="Comma 2 3 5 3 2 2 2 2" xfId="13877" xr:uid="{674C1491-703C-49BD-B602-7F55A38ECE79}"/>
    <cellStyle name="Comma 2 3 5 3 2 2 2 2 2" xfId="34899" xr:uid="{1A21E0AB-F634-4702-972B-A0A392C8617A}"/>
    <cellStyle name="Comma 2 3 5 3 2 2 2 2 3" xfId="55923" xr:uid="{451356F9-4C7A-440D-8E71-8B8CABAE15D4}"/>
    <cellStyle name="Comma 2 3 5 3 2 2 2 3" xfId="24389" xr:uid="{F16641F9-4BE2-4E1E-9BBD-CEBA0F8B6325}"/>
    <cellStyle name="Comma 2 3 5 3 2 2 2 4" xfId="45413" xr:uid="{E021D2BF-C61F-4E1E-904C-03FCD4C7C22B}"/>
    <cellStyle name="Comma 2 3 5 3 2 2 3" xfId="5971" xr:uid="{E2B5D9A1-EAB2-4CB4-8029-4E132730F154}"/>
    <cellStyle name="Comma 2 3 5 3 2 2 3 2" xfId="16505" xr:uid="{080596FD-DE4C-4CA2-B6E1-95A0A6601701}"/>
    <cellStyle name="Comma 2 3 5 3 2 2 3 2 2" xfId="37527" xr:uid="{898A601A-7100-4922-A85C-56DC101BC1C1}"/>
    <cellStyle name="Comma 2 3 5 3 2 2 3 2 3" xfId="58551" xr:uid="{F38D832D-355A-4874-9720-EA4B34E009A6}"/>
    <cellStyle name="Comma 2 3 5 3 2 2 3 3" xfId="27017" xr:uid="{4BF16D38-ACD3-49D0-9920-7E64497A3A37}"/>
    <cellStyle name="Comma 2 3 5 3 2 2 3 4" xfId="48041" xr:uid="{1C49E17C-B5FC-4CF5-A488-364AC9888E50}"/>
    <cellStyle name="Comma 2 3 5 3 2 2 4" xfId="8598" xr:uid="{3B379F65-985B-41E7-BFE7-A7C44D9C1D48}"/>
    <cellStyle name="Comma 2 3 5 3 2 2 4 2" xfId="19132" xr:uid="{45A6AB1C-CDE9-4FA1-94D9-304776410B2C}"/>
    <cellStyle name="Comma 2 3 5 3 2 2 4 2 2" xfId="40154" xr:uid="{CEDF767E-95B1-4CCE-B029-AC8415D8C4B1}"/>
    <cellStyle name="Comma 2 3 5 3 2 2 4 2 3" xfId="61178" xr:uid="{A39FEB42-679B-43B2-9396-2CF2E5D170B7}"/>
    <cellStyle name="Comma 2 3 5 3 2 2 4 3" xfId="29644" xr:uid="{608102CF-A2B7-4925-B5DD-15ECD2EFD92E}"/>
    <cellStyle name="Comma 2 3 5 3 2 2 4 4" xfId="50668" xr:uid="{5847EE5C-2D4C-4B2F-A4FE-75B9C3F5EC68}"/>
    <cellStyle name="Comma 2 3 5 3 2 2 5" xfId="11250" xr:uid="{4A5F6A77-551C-48BB-94BB-B7F8221AA714}"/>
    <cellStyle name="Comma 2 3 5 3 2 2 5 2" xfId="32272" xr:uid="{F8274531-7D53-4AA9-AB9A-A949D169E61A}"/>
    <cellStyle name="Comma 2 3 5 3 2 2 5 3" xfId="53296" xr:uid="{62CFFBB0-C437-439D-B68D-6EB0AEE60C80}"/>
    <cellStyle name="Comma 2 3 5 3 2 2 6" xfId="21761" xr:uid="{9F91689A-F13E-4C0F-A315-D846EA7EDE97}"/>
    <cellStyle name="Comma 2 3 5 3 2 2 7" xfId="42786" xr:uid="{696DA821-58DE-4766-A39A-D8D77FEE81F6}"/>
    <cellStyle name="Comma 2 3 5 3 2 3" xfId="3342" xr:uid="{3DBB7310-4E79-4CF7-B6E5-344EBA2E8CF6}"/>
    <cellStyle name="Comma 2 3 5 3 2 3 2" xfId="13876" xr:uid="{861E572E-9E39-45AA-9080-D080AC92F785}"/>
    <cellStyle name="Comma 2 3 5 3 2 3 2 2" xfId="34898" xr:uid="{33CFB914-2B7F-427A-9A48-A7E2C08DB7CF}"/>
    <cellStyle name="Comma 2 3 5 3 2 3 2 3" xfId="55922" xr:uid="{CAE74CD3-E679-4D32-8330-325B6F8D07D8}"/>
    <cellStyle name="Comma 2 3 5 3 2 3 3" xfId="24388" xr:uid="{EFA1C603-C325-4623-8634-7A15A2471945}"/>
    <cellStyle name="Comma 2 3 5 3 2 3 4" xfId="45412" xr:uid="{039CE7A7-129A-4B16-BE5D-CE779DD2416D}"/>
    <cellStyle name="Comma 2 3 5 3 2 4" xfId="5970" xr:uid="{5ED776DD-088C-497E-ADB5-6D7B57D7D9D0}"/>
    <cellStyle name="Comma 2 3 5 3 2 4 2" xfId="16504" xr:uid="{0BCAF91E-215C-4C08-AE32-F63F67A722FD}"/>
    <cellStyle name="Comma 2 3 5 3 2 4 2 2" xfId="37526" xr:uid="{51A58B39-05C7-4B9F-BCC4-85394D84021E}"/>
    <cellStyle name="Comma 2 3 5 3 2 4 2 3" xfId="58550" xr:uid="{6890597E-645E-4806-86F5-FA7C81A9058D}"/>
    <cellStyle name="Comma 2 3 5 3 2 4 3" xfId="27016" xr:uid="{0975FEDC-6E4D-4DF8-ABAC-21F9EDA1340F}"/>
    <cellStyle name="Comma 2 3 5 3 2 4 4" xfId="48040" xr:uid="{7F5C2DE4-4268-43C6-B13C-5D3DC31216D2}"/>
    <cellStyle name="Comma 2 3 5 3 2 5" xfId="8597" xr:uid="{D5EB9918-DA98-4C2B-9EC8-199165497AFD}"/>
    <cellStyle name="Comma 2 3 5 3 2 5 2" xfId="19131" xr:uid="{49C3942D-3BB0-4116-A12B-FA5149F36E93}"/>
    <cellStyle name="Comma 2 3 5 3 2 5 2 2" xfId="40153" xr:uid="{B2CD3FC5-944E-4025-B576-28E2C78B309C}"/>
    <cellStyle name="Comma 2 3 5 3 2 5 2 3" xfId="61177" xr:uid="{336F16C4-95C7-46EA-B25A-78BB7D1A28F4}"/>
    <cellStyle name="Comma 2 3 5 3 2 5 3" xfId="29643" xr:uid="{9D40280B-2E9D-4852-B052-CA2BB089BAB3}"/>
    <cellStyle name="Comma 2 3 5 3 2 5 4" xfId="50667" xr:uid="{EA627E00-EF54-4E95-9C22-F0883C4FF6FB}"/>
    <cellStyle name="Comma 2 3 5 3 2 6" xfId="11249" xr:uid="{D1C75633-A821-42FC-A9C2-10DB0ED0D571}"/>
    <cellStyle name="Comma 2 3 5 3 2 6 2" xfId="32271" xr:uid="{5613F2F1-A09D-4B42-8B2C-E1E4DBCF8542}"/>
    <cellStyle name="Comma 2 3 5 3 2 6 3" xfId="53295" xr:uid="{143CA853-B616-426A-B50E-55E507DF2E7F}"/>
    <cellStyle name="Comma 2 3 5 3 2 7" xfId="21760" xr:uid="{BF3B8218-F7A3-49F0-97CB-A94ADEC5E83C}"/>
    <cellStyle name="Comma 2 3 5 3 2 8" xfId="42785" xr:uid="{F23639C8-0A86-477F-839F-C1F65DAB1724}"/>
    <cellStyle name="Comma 2 3 5 3 3" xfId="666" xr:uid="{25449E6D-6567-461A-B02F-CCD960A6B0F7}"/>
    <cellStyle name="Comma 2 3 5 3 3 2" xfId="3344" xr:uid="{5341235F-E8F2-46C9-8E84-4FE13A22D9CE}"/>
    <cellStyle name="Comma 2 3 5 3 3 2 2" xfId="13878" xr:uid="{7A27954C-ACAD-4C2B-BA9D-D702CD339081}"/>
    <cellStyle name="Comma 2 3 5 3 3 2 2 2" xfId="34900" xr:uid="{8BB8416E-BD24-4372-A5D2-59C18278A18E}"/>
    <cellStyle name="Comma 2 3 5 3 3 2 2 3" xfId="55924" xr:uid="{F784FE5B-1550-4AFC-B415-762A8E87B5B8}"/>
    <cellStyle name="Comma 2 3 5 3 3 2 3" xfId="24390" xr:uid="{CE8C4BCA-9507-480E-A6D2-5519A3DB4EF8}"/>
    <cellStyle name="Comma 2 3 5 3 3 2 4" xfId="45414" xr:uid="{C8C3DE5E-5338-4A4C-8914-B3E741F7E4DA}"/>
    <cellStyle name="Comma 2 3 5 3 3 3" xfId="5972" xr:uid="{9C62E181-D9F2-4A1A-A7C5-CDD9C7885955}"/>
    <cellStyle name="Comma 2 3 5 3 3 3 2" xfId="16506" xr:uid="{EBF700E8-367A-401E-8268-CC7A18E85C7F}"/>
    <cellStyle name="Comma 2 3 5 3 3 3 2 2" xfId="37528" xr:uid="{C8323F8B-D434-4BD6-BF3C-610A02730D00}"/>
    <cellStyle name="Comma 2 3 5 3 3 3 2 3" xfId="58552" xr:uid="{82B8366B-4548-488F-AC87-65AD03ED6730}"/>
    <cellStyle name="Comma 2 3 5 3 3 3 3" xfId="27018" xr:uid="{4C282845-F6A8-440D-A590-AAEC22498C82}"/>
    <cellStyle name="Comma 2 3 5 3 3 3 4" xfId="48042" xr:uid="{EE324B4E-21D9-4B53-82BF-3DCB4B1C0CE7}"/>
    <cellStyle name="Comma 2 3 5 3 3 4" xfId="8599" xr:uid="{BB2DFB88-6F66-4C29-ACAF-61037C4562FC}"/>
    <cellStyle name="Comma 2 3 5 3 3 4 2" xfId="19133" xr:uid="{297B0B83-EDF5-4300-9880-7BAFDAC2D67B}"/>
    <cellStyle name="Comma 2 3 5 3 3 4 2 2" xfId="40155" xr:uid="{EE1BF4C1-A040-4E11-AA60-ADA9B742EBC6}"/>
    <cellStyle name="Comma 2 3 5 3 3 4 2 3" xfId="61179" xr:uid="{3D54BF4B-A7C2-4793-B887-F3BC6D2B87D5}"/>
    <cellStyle name="Comma 2 3 5 3 3 4 3" xfId="29645" xr:uid="{5CF8C49B-A467-4025-AE54-6BD7561A876A}"/>
    <cellStyle name="Comma 2 3 5 3 3 4 4" xfId="50669" xr:uid="{FFFA52EE-DC58-4F58-8BB2-A21E7F2937B4}"/>
    <cellStyle name="Comma 2 3 5 3 3 5" xfId="11251" xr:uid="{D2CA621B-22D9-47AF-978C-521A0BA8094C}"/>
    <cellStyle name="Comma 2 3 5 3 3 5 2" xfId="32273" xr:uid="{C2DDC24C-7CAE-4786-A804-38CCA6A47CAF}"/>
    <cellStyle name="Comma 2 3 5 3 3 5 3" xfId="53297" xr:uid="{7A4EC398-2D7D-493D-9128-7CFCE4D1350C}"/>
    <cellStyle name="Comma 2 3 5 3 3 6" xfId="21762" xr:uid="{6C680B00-DCDB-4B3F-BE97-819F2B0A6A61}"/>
    <cellStyle name="Comma 2 3 5 3 3 7" xfId="42787" xr:uid="{683B4951-C75A-44FA-A237-A4E1FC76E5B9}"/>
    <cellStyle name="Comma 2 3 5 3 4" xfId="667" xr:uid="{6D33784D-82DC-459E-8E2C-FFA9B953C037}"/>
    <cellStyle name="Comma 2 3 5 3 4 2" xfId="3345" xr:uid="{3447C37E-1736-48FD-9FB8-637385F7D5A0}"/>
    <cellStyle name="Comma 2 3 5 3 4 2 2" xfId="13879" xr:uid="{4DE55AD0-BF33-4D2C-A2D1-D35CBE565B3D}"/>
    <cellStyle name="Comma 2 3 5 3 4 2 2 2" xfId="34901" xr:uid="{AA58C502-9DDB-4859-B232-FCE88A991046}"/>
    <cellStyle name="Comma 2 3 5 3 4 2 2 3" xfId="55925" xr:uid="{BD6DDBEC-2A3B-4D9B-88D1-3DE21E8B5433}"/>
    <cellStyle name="Comma 2 3 5 3 4 2 3" xfId="24391" xr:uid="{F2325328-789F-48AC-9B9F-914686CFB629}"/>
    <cellStyle name="Comma 2 3 5 3 4 2 4" xfId="45415" xr:uid="{973C2CA6-2655-4326-BB38-F71AED0115D0}"/>
    <cellStyle name="Comma 2 3 5 3 4 3" xfId="5973" xr:uid="{556E967C-970E-4CB9-BE63-61B6EC06D5D9}"/>
    <cellStyle name="Comma 2 3 5 3 4 3 2" xfId="16507" xr:uid="{7B5930D2-C215-4E58-94C2-534E5594E38C}"/>
    <cellStyle name="Comma 2 3 5 3 4 3 2 2" xfId="37529" xr:uid="{A97CED4C-7739-4059-AAB1-69C4C98F3D94}"/>
    <cellStyle name="Comma 2 3 5 3 4 3 2 3" xfId="58553" xr:uid="{0E2D367C-CB62-40CB-BBFF-1BBFB16A31DD}"/>
    <cellStyle name="Comma 2 3 5 3 4 3 3" xfId="27019" xr:uid="{D4E744CA-FB73-4F87-B6CE-A59123A5803B}"/>
    <cellStyle name="Comma 2 3 5 3 4 3 4" xfId="48043" xr:uid="{2125F276-977F-4DFB-A0DB-91DD845A68AE}"/>
    <cellStyle name="Comma 2 3 5 3 4 4" xfId="8600" xr:uid="{5DA0E7DF-81B9-43F6-8FB9-761306E91908}"/>
    <cellStyle name="Comma 2 3 5 3 4 4 2" xfId="19134" xr:uid="{0270C3FF-A107-4AA4-8618-32F28A6F3E37}"/>
    <cellStyle name="Comma 2 3 5 3 4 4 2 2" xfId="40156" xr:uid="{26D10A6B-36C4-4A39-9D3E-312049DBA590}"/>
    <cellStyle name="Comma 2 3 5 3 4 4 2 3" xfId="61180" xr:uid="{1EC053C0-A018-40E6-9254-3B676D90B449}"/>
    <cellStyle name="Comma 2 3 5 3 4 4 3" xfId="29646" xr:uid="{C2DD28EA-1929-48FA-9F5C-B7954BC8CE45}"/>
    <cellStyle name="Comma 2 3 5 3 4 4 4" xfId="50670" xr:uid="{ECE9F819-4681-4CDC-910E-FB4AD73A2EBF}"/>
    <cellStyle name="Comma 2 3 5 3 4 5" xfId="11252" xr:uid="{3F05F80A-D731-47E8-A51B-89C7A7D3A6B9}"/>
    <cellStyle name="Comma 2 3 5 3 4 5 2" xfId="32274" xr:uid="{DB3AF5D7-1C55-4BC1-9C52-833064EDCCDD}"/>
    <cellStyle name="Comma 2 3 5 3 4 5 3" xfId="53298" xr:uid="{2CBCF137-A065-431A-B5D6-3F6BE74119F5}"/>
    <cellStyle name="Comma 2 3 5 3 4 6" xfId="21763" xr:uid="{4C710832-1FE6-4B71-B8BD-0102561685F5}"/>
    <cellStyle name="Comma 2 3 5 3 4 7" xfId="42788" xr:uid="{41A00823-F3DA-4331-BE99-DA305029470E}"/>
    <cellStyle name="Comma 2 3 5 3 5" xfId="3341" xr:uid="{A7408CD5-D70B-4441-B26B-98BF5F103293}"/>
    <cellStyle name="Comma 2 3 5 3 5 2" xfId="13875" xr:uid="{FF3D0729-6B75-430C-B60B-42300290E922}"/>
    <cellStyle name="Comma 2 3 5 3 5 2 2" xfId="34897" xr:uid="{F550EB80-8813-423C-B36C-6C2339733664}"/>
    <cellStyle name="Comma 2 3 5 3 5 2 3" xfId="55921" xr:uid="{007A422E-059B-478F-8ED1-5AD9656F98E4}"/>
    <cellStyle name="Comma 2 3 5 3 5 3" xfId="24387" xr:uid="{5606AB3A-CEE8-49D7-B540-DDF6FAEB0C94}"/>
    <cellStyle name="Comma 2 3 5 3 5 4" xfId="45411" xr:uid="{75BF824F-ADD8-4D8A-B8F4-48672987B851}"/>
    <cellStyle name="Comma 2 3 5 3 6" xfId="5969" xr:uid="{570FD90C-65C1-4FF6-A712-1215729A27DC}"/>
    <cellStyle name="Comma 2 3 5 3 6 2" xfId="16503" xr:uid="{13D97F4F-36D6-457C-A5D4-EEF113291308}"/>
    <cellStyle name="Comma 2 3 5 3 6 2 2" xfId="37525" xr:uid="{61E3C8E9-89B3-493D-9F66-E14B3B4A00E3}"/>
    <cellStyle name="Comma 2 3 5 3 6 2 3" xfId="58549" xr:uid="{5873F8FD-286C-4DDE-9690-CA65090B3FEF}"/>
    <cellStyle name="Comma 2 3 5 3 6 3" xfId="27015" xr:uid="{0758C12B-5C26-48C5-B368-CBE080A77337}"/>
    <cellStyle name="Comma 2 3 5 3 6 4" xfId="48039" xr:uid="{975D012E-23D3-495D-8C58-9CB8AACC5A04}"/>
    <cellStyle name="Comma 2 3 5 3 7" xfId="8596" xr:uid="{F5B127FB-AE17-44C6-BC2B-26478670821A}"/>
    <cellStyle name="Comma 2 3 5 3 7 2" xfId="19130" xr:uid="{636330BF-6267-42E0-9A02-CB4BC7F8DF8B}"/>
    <cellStyle name="Comma 2 3 5 3 7 2 2" xfId="40152" xr:uid="{69B58EA5-9BE6-4451-B0A7-0F424C451B73}"/>
    <cellStyle name="Comma 2 3 5 3 7 2 3" xfId="61176" xr:uid="{D416766B-AC11-4C2F-85EE-3C6A6AAE9A58}"/>
    <cellStyle name="Comma 2 3 5 3 7 3" xfId="29642" xr:uid="{7ACF4E80-7BEB-43F1-806B-31FB2B7F2513}"/>
    <cellStyle name="Comma 2 3 5 3 7 4" xfId="50666" xr:uid="{355BDC0D-7C63-4644-9E3A-BAAE905BE8A8}"/>
    <cellStyle name="Comma 2 3 5 3 8" xfId="11248" xr:uid="{CF94EEDD-3092-40FA-876F-2DFEA77C7D59}"/>
    <cellStyle name="Comma 2 3 5 3 8 2" xfId="32270" xr:uid="{FB32B211-4043-4730-AFF4-7E0E5DBB25F2}"/>
    <cellStyle name="Comma 2 3 5 3 8 3" xfId="53294" xr:uid="{8A491F5D-34C8-47D4-992E-3EFAF0A767B9}"/>
    <cellStyle name="Comma 2 3 5 3 9" xfId="21759" xr:uid="{7B9FB5CC-252B-4A18-8368-517EF3AB95AF}"/>
    <cellStyle name="Comma 2 3 5 4" xfId="668" xr:uid="{8D80A3E6-B0C4-4FA5-976D-84B6E8ADADFB}"/>
    <cellStyle name="Comma 2 3 5 4 10" xfId="42789" xr:uid="{E45AFDBC-06C4-4824-A230-0AE7723C4E68}"/>
    <cellStyle name="Comma 2 3 5 4 2" xfId="669" xr:uid="{8222C155-AF99-4C56-A96E-4B87926E2C3E}"/>
    <cellStyle name="Comma 2 3 5 4 2 2" xfId="670" xr:uid="{D7A59226-86D5-4151-831D-D44A919BEED6}"/>
    <cellStyle name="Comma 2 3 5 4 2 2 2" xfId="3348" xr:uid="{D663AEF6-D9B1-4800-8C47-C7D68325C583}"/>
    <cellStyle name="Comma 2 3 5 4 2 2 2 2" xfId="13882" xr:uid="{35AEE3E8-70B1-48A8-94AC-B6A7460E5E62}"/>
    <cellStyle name="Comma 2 3 5 4 2 2 2 2 2" xfId="34904" xr:uid="{034D6E68-A299-4765-9CAC-F6C86557512B}"/>
    <cellStyle name="Comma 2 3 5 4 2 2 2 2 3" xfId="55928" xr:uid="{E3028DAC-506C-453E-9523-E7A41EE395DB}"/>
    <cellStyle name="Comma 2 3 5 4 2 2 2 3" xfId="24394" xr:uid="{BB5982C6-91DB-4E5A-AEC8-80FF4C59D84D}"/>
    <cellStyle name="Comma 2 3 5 4 2 2 2 4" xfId="45418" xr:uid="{8BF9D2AF-D6F8-4B99-9FEF-BAE8BAE85CEF}"/>
    <cellStyle name="Comma 2 3 5 4 2 2 3" xfId="5976" xr:uid="{5A6DB1AB-DFEB-4F01-803D-5D813F781BF5}"/>
    <cellStyle name="Comma 2 3 5 4 2 2 3 2" xfId="16510" xr:uid="{9582F1F1-03CB-4956-A6BC-21FA1FB1282D}"/>
    <cellStyle name="Comma 2 3 5 4 2 2 3 2 2" xfId="37532" xr:uid="{4F96B220-C8B5-4751-A7C0-D29A52E186F6}"/>
    <cellStyle name="Comma 2 3 5 4 2 2 3 2 3" xfId="58556" xr:uid="{25757EAD-D310-44C4-97CC-7171F2326084}"/>
    <cellStyle name="Comma 2 3 5 4 2 2 3 3" xfId="27022" xr:uid="{B24D63D4-CCC7-4496-9E4D-61B5E4601BD2}"/>
    <cellStyle name="Comma 2 3 5 4 2 2 3 4" xfId="48046" xr:uid="{88C5C643-FE56-459B-A4FF-6306D706AC7B}"/>
    <cellStyle name="Comma 2 3 5 4 2 2 4" xfId="8603" xr:uid="{DE4DF2E2-80E0-4B58-B57B-638D29D51CC1}"/>
    <cellStyle name="Comma 2 3 5 4 2 2 4 2" xfId="19137" xr:uid="{AEA99C0F-1E55-4CE4-87C8-DDD3B08524C5}"/>
    <cellStyle name="Comma 2 3 5 4 2 2 4 2 2" xfId="40159" xr:uid="{15ECA8BC-2F81-47D2-8AE5-FAAF09F4D506}"/>
    <cellStyle name="Comma 2 3 5 4 2 2 4 2 3" xfId="61183" xr:uid="{829624F9-DB16-4D2D-9573-8BFDF63613BB}"/>
    <cellStyle name="Comma 2 3 5 4 2 2 4 3" xfId="29649" xr:uid="{4DE3BDB5-86E4-49A3-850C-89F60B815D50}"/>
    <cellStyle name="Comma 2 3 5 4 2 2 4 4" xfId="50673" xr:uid="{D9A0EAC4-226E-4DA0-BDCB-C6D6A59EDBEC}"/>
    <cellStyle name="Comma 2 3 5 4 2 2 5" xfId="11255" xr:uid="{54F1BAB8-585A-4560-A6C5-3C083B0E0AB6}"/>
    <cellStyle name="Comma 2 3 5 4 2 2 5 2" xfId="32277" xr:uid="{91E1A1AC-5CA1-4990-9A25-BBD4D6C168A8}"/>
    <cellStyle name="Comma 2 3 5 4 2 2 5 3" xfId="53301" xr:uid="{F9801CE9-FD90-40C7-B850-345BDFA62E14}"/>
    <cellStyle name="Comma 2 3 5 4 2 2 6" xfId="21766" xr:uid="{14BFD8A1-7128-41BB-B26E-887C8B0077FA}"/>
    <cellStyle name="Comma 2 3 5 4 2 2 7" xfId="42791" xr:uid="{6988E293-9D99-4113-B7B3-4224B3E08A13}"/>
    <cellStyle name="Comma 2 3 5 4 2 3" xfId="3347" xr:uid="{8943AF54-DF3C-4697-842E-FC3C7F6A2DA8}"/>
    <cellStyle name="Comma 2 3 5 4 2 3 2" xfId="13881" xr:uid="{9C3B5E9C-4B9E-4E9B-9FBE-62A392F8C349}"/>
    <cellStyle name="Comma 2 3 5 4 2 3 2 2" xfId="34903" xr:uid="{BD0431F7-B703-4349-90B1-3623B81CD9C4}"/>
    <cellStyle name="Comma 2 3 5 4 2 3 2 3" xfId="55927" xr:uid="{3B683083-DE14-46D3-BB05-0011C0844ECE}"/>
    <cellStyle name="Comma 2 3 5 4 2 3 3" xfId="24393" xr:uid="{E4679861-EA93-4FF6-9CB3-86E4F6BE776A}"/>
    <cellStyle name="Comma 2 3 5 4 2 3 4" xfId="45417" xr:uid="{D304EAFA-1CCD-497D-BE28-8C39E15BACD1}"/>
    <cellStyle name="Comma 2 3 5 4 2 4" xfId="5975" xr:uid="{0CB66372-23AA-4F86-995D-18D5AB7F7137}"/>
    <cellStyle name="Comma 2 3 5 4 2 4 2" xfId="16509" xr:uid="{837D84B6-9955-4A5C-80AE-5AC696F74BCE}"/>
    <cellStyle name="Comma 2 3 5 4 2 4 2 2" xfId="37531" xr:uid="{A98E59D5-D02F-455A-9703-F385DBF29B01}"/>
    <cellStyle name="Comma 2 3 5 4 2 4 2 3" xfId="58555" xr:uid="{EB6D7EC5-805F-4D16-BC3C-C516A44B420C}"/>
    <cellStyle name="Comma 2 3 5 4 2 4 3" xfId="27021" xr:uid="{B417EB35-54CD-4ACE-AB6C-692D0F70F1E2}"/>
    <cellStyle name="Comma 2 3 5 4 2 4 4" xfId="48045" xr:uid="{071ADEF1-1553-4A34-B51A-3EA49380F5D4}"/>
    <cellStyle name="Comma 2 3 5 4 2 5" xfId="8602" xr:uid="{F84624FA-3EFD-431D-80BC-19B6E9D40B91}"/>
    <cellStyle name="Comma 2 3 5 4 2 5 2" xfId="19136" xr:uid="{B9D479CF-94CD-400F-ACB9-F5C967613EFB}"/>
    <cellStyle name="Comma 2 3 5 4 2 5 2 2" xfId="40158" xr:uid="{DD81A3BA-1494-40F6-9260-72278B91BEB5}"/>
    <cellStyle name="Comma 2 3 5 4 2 5 2 3" xfId="61182" xr:uid="{4ADCDFD4-46BD-47D2-8743-891B7AA55FFA}"/>
    <cellStyle name="Comma 2 3 5 4 2 5 3" xfId="29648" xr:uid="{F0EB0AD1-E1F6-482B-9ABB-89CE7E4720E9}"/>
    <cellStyle name="Comma 2 3 5 4 2 5 4" xfId="50672" xr:uid="{5A80B7E6-912E-499A-8810-80F501E289A3}"/>
    <cellStyle name="Comma 2 3 5 4 2 6" xfId="11254" xr:uid="{2DCB6BFE-74B4-4E0C-9C5D-2E85170D045D}"/>
    <cellStyle name="Comma 2 3 5 4 2 6 2" xfId="32276" xr:uid="{B49F97E1-308A-4646-ACC6-7D9CCCFE0F70}"/>
    <cellStyle name="Comma 2 3 5 4 2 6 3" xfId="53300" xr:uid="{04ACFC6E-B51A-4E7A-9CD0-335396F862A2}"/>
    <cellStyle name="Comma 2 3 5 4 2 7" xfId="21765" xr:uid="{BDAB28B3-D95B-4AD7-ABB7-C40904CDDFA8}"/>
    <cellStyle name="Comma 2 3 5 4 2 8" xfId="42790" xr:uid="{548D10DD-8D36-4C3D-BA36-C18F38744018}"/>
    <cellStyle name="Comma 2 3 5 4 3" xfId="671" xr:uid="{E4B17EA2-FCD1-4C4E-B2BE-DB62B8A86267}"/>
    <cellStyle name="Comma 2 3 5 4 3 2" xfId="3349" xr:uid="{85E4A023-EAD5-49EB-AB28-B24C048406A1}"/>
    <cellStyle name="Comma 2 3 5 4 3 2 2" xfId="13883" xr:uid="{E2828133-84A4-4566-A4BD-9F04022A727C}"/>
    <cellStyle name="Comma 2 3 5 4 3 2 2 2" xfId="34905" xr:uid="{0602FC64-45F7-4D4A-B4FF-866174512007}"/>
    <cellStyle name="Comma 2 3 5 4 3 2 2 3" xfId="55929" xr:uid="{17D474FE-3CC3-443E-9BFB-F4893324904B}"/>
    <cellStyle name="Comma 2 3 5 4 3 2 3" xfId="24395" xr:uid="{9C00C8E5-D621-4B9A-BB38-0D28FD9623DC}"/>
    <cellStyle name="Comma 2 3 5 4 3 2 4" xfId="45419" xr:uid="{1A5C2963-B0BF-4F51-ABE5-CED023645085}"/>
    <cellStyle name="Comma 2 3 5 4 3 3" xfId="5977" xr:uid="{45D7E910-13A3-4425-A6AA-14DF4E17F292}"/>
    <cellStyle name="Comma 2 3 5 4 3 3 2" xfId="16511" xr:uid="{91FA254D-F829-418B-8A8F-090557E77A6A}"/>
    <cellStyle name="Comma 2 3 5 4 3 3 2 2" xfId="37533" xr:uid="{2FB118A4-4B44-4915-92E5-43EEF58E2650}"/>
    <cellStyle name="Comma 2 3 5 4 3 3 2 3" xfId="58557" xr:uid="{42DA9BF6-DA38-41EA-A1B3-1EB35BBBF75E}"/>
    <cellStyle name="Comma 2 3 5 4 3 3 3" xfId="27023" xr:uid="{8EFEC723-10F9-44B9-913D-CC26E0739520}"/>
    <cellStyle name="Comma 2 3 5 4 3 3 4" xfId="48047" xr:uid="{6759F424-2DE4-4287-9D66-076C24B6B079}"/>
    <cellStyle name="Comma 2 3 5 4 3 4" xfId="8604" xr:uid="{E6C36DF1-CF10-475A-9742-0BF5951E3E75}"/>
    <cellStyle name="Comma 2 3 5 4 3 4 2" xfId="19138" xr:uid="{A278E18B-7ACE-4BBF-BE93-554EC3559B1C}"/>
    <cellStyle name="Comma 2 3 5 4 3 4 2 2" xfId="40160" xr:uid="{DCE41563-B502-47B3-BABD-272EE1805FD0}"/>
    <cellStyle name="Comma 2 3 5 4 3 4 2 3" xfId="61184" xr:uid="{D666211E-152F-403C-94F4-81B46893708B}"/>
    <cellStyle name="Comma 2 3 5 4 3 4 3" xfId="29650" xr:uid="{9C20DFFE-599C-4711-B51C-45120231DC1F}"/>
    <cellStyle name="Comma 2 3 5 4 3 4 4" xfId="50674" xr:uid="{E7386423-207E-4D43-9B38-3BB1FA02E2F0}"/>
    <cellStyle name="Comma 2 3 5 4 3 5" xfId="11256" xr:uid="{9C03664F-211C-4CB2-98D4-77C94D1ABAD6}"/>
    <cellStyle name="Comma 2 3 5 4 3 5 2" xfId="32278" xr:uid="{B9AD1D29-F80D-4E21-AE04-8AF0CEB8DF1B}"/>
    <cellStyle name="Comma 2 3 5 4 3 5 3" xfId="53302" xr:uid="{EA036F79-04CD-4C95-A756-76D31249FE07}"/>
    <cellStyle name="Comma 2 3 5 4 3 6" xfId="21767" xr:uid="{C4A9557D-F38D-4A79-B68F-82C3FE6FE55C}"/>
    <cellStyle name="Comma 2 3 5 4 3 7" xfId="42792" xr:uid="{965B2E9F-57D5-4FA6-B042-D68513978BE8}"/>
    <cellStyle name="Comma 2 3 5 4 4" xfId="672" xr:uid="{0625EA08-DD53-4FC3-9F5C-3AE671CF96E2}"/>
    <cellStyle name="Comma 2 3 5 4 4 2" xfId="3350" xr:uid="{221EEFDF-3461-40F2-8269-BECC8F67D876}"/>
    <cellStyle name="Comma 2 3 5 4 4 2 2" xfId="13884" xr:uid="{7576CC49-9B5B-4676-A15F-6E4894C3F996}"/>
    <cellStyle name="Comma 2 3 5 4 4 2 2 2" xfId="34906" xr:uid="{A6A1C8E8-9AB6-45E2-B79C-826D1174CB18}"/>
    <cellStyle name="Comma 2 3 5 4 4 2 2 3" xfId="55930" xr:uid="{9948FAAC-1E16-4641-90B8-97E96DA2B73F}"/>
    <cellStyle name="Comma 2 3 5 4 4 2 3" xfId="24396" xr:uid="{9A410C4C-F345-49EA-8054-D884CCE6031E}"/>
    <cellStyle name="Comma 2 3 5 4 4 2 4" xfId="45420" xr:uid="{9A42C7CE-3799-4828-8097-726B28D90860}"/>
    <cellStyle name="Comma 2 3 5 4 4 3" xfId="5978" xr:uid="{7789FCB0-4A42-400A-B88E-7F9956D9F124}"/>
    <cellStyle name="Comma 2 3 5 4 4 3 2" xfId="16512" xr:uid="{17EF0A52-70E4-42BA-8A9B-216CE42FEF94}"/>
    <cellStyle name="Comma 2 3 5 4 4 3 2 2" xfId="37534" xr:uid="{EB2D1D10-6B7E-4795-A4F1-D2DD7BA05CD4}"/>
    <cellStyle name="Comma 2 3 5 4 4 3 2 3" xfId="58558" xr:uid="{5D048A09-171B-495E-BDC4-58EA157F6527}"/>
    <cellStyle name="Comma 2 3 5 4 4 3 3" xfId="27024" xr:uid="{77599BCB-B27F-4FB8-8AED-17DACDABA102}"/>
    <cellStyle name="Comma 2 3 5 4 4 3 4" xfId="48048" xr:uid="{2E1CDD8D-9408-4ADA-92A3-C62C736003CD}"/>
    <cellStyle name="Comma 2 3 5 4 4 4" xfId="8605" xr:uid="{8B6E71CF-B8D9-48CB-A2DD-669C44F5CB86}"/>
    <cellStyle name="Comma 2 3 5 4 4 4 2" xfId="19139" xr:uid="{B0735E06-1FB3-4610-A3E6-CCC61D995494}"/>
    <cellStyle name="Comma 2 3 5 4 4 4 2 2" xfId="40161" xr:uid="{ED68DA7E-783B-45C8-8EE6-380EE49560C6}"/>
    <cellStyle name="Comma 2 3 5 4 4 4 2 3" xfId="61185" xr:uid="{C2AE2970-AE70-42D5-A199-7EECB4AEE831}"/>
    <cellStyle name="Comma 2 3 5 4 4 4 3" xfId="29651" xr:uid="{71CB75C6-50A7-439A-A3B5-DDB4D2F7B809}"/>
    <cellStyle name="Comma 2 3 5 4 4 4 4" xfId="50675" xr:uid="{A5321F06-0680-4B24-AF62-1CC3042E873D}"/>
    <cellStyle name="Comma 2 3 5 4 4 5" xfId="11257" xr:uid="{1A6D1AE3-BF72-452E-B1A1-EC01E480003C}"/>
    <cellStyle name="Comma 2 3 5 4 4 5 2" xfId="32279" xr:uid="{65EFA01B-4882-4515-8093-7133EAD2B73D}"/>
    <cellStyle name="Comma 2 3 5 4 4 5 3" xfId="53303" xr:uid="{BA7770B4-D327-4A38-8585-EA1BB5999FBD}"/>
    <cellStyle name="Comma 2 3 5 4 4 6" xfId="21768" xr:uid="{E4DF8C36-93BF-4CB6-8B7A-6E2BEBDA2EAD}"/>
    <cellStyle name="Comma 2 3 5 4 4 7" xfId="42793" xr:uid="{87D8CA86-9F7A-47E7-B672-B9E108CCFEE9}"/>
    <cellStyle name="Comma 2 3 5 4 5" xfId="3346" xr:uid="{09A5D704-CBE1-4A25-AD0A-E06390C1EB56}"/>
    <cellStyle name="Comma 2 3 5 4 5 2" xfId="13880" xr:uid="{0DE8D517-368E-4CD7-83A8-6EE0B53E9292}"/>
    <cellStyle name="Comma 2 3 5 4 5 2 2" xfId="34902" xr:uid="{FE2E8F7F-3EB9-4410-B985-F64B6D0A13AD}"/>
    <cellStyle name="Comma 2 3 5 4 5 2 3" xfId="55926" xr:uid="{CF75401F-6697-4B19-AAF9-394E7C63CF93}"/>
    <cellStyle name="Comma 2 3 5 4 5 3" xfId="24392" xr:uid="{804B47EE-7763-4C6A-9D04-6EDA97EB8DE2}"/>
    <cellStyle name="Comma 2 3 5 4 5 4" xfId="45416" xr:uid="{75734267-60D1-4DEF-BDEC-FA1902CA9DA8}"/>
    <cellStyle name="Comma 2 3 5 4 6" xfId="5974" xr:uid="{6A026BC3-5228-44E5-8F22-3C41CE166900}"/>
    <cellStyle name="Comma 2 3 5 4 6 2" xfId="16508" xr:uid="{F2D17D5A-EE8A-4CF1-8913-269CBC889606}"/>
    <cellStyle name="Comma 2 3 5 4 6 2 2" xfId="37530" xr:uid="{4F4E51D6-6484-4507-91CC-BA31AC4EDEA0}"/>
    <cellStyle name="Comma 2 3 5 4 6 2 3" xfId="58554" xr:uid="{8D6EFB41-5C6B-41C3-BEC9-FE98BE39EFE6}"/>
    <cellStyle name="Comma 2 3 5 4 6 3" xfId="27020" xr:uid="{36405042-5986-418D-A827-88E7C987CE48}"/>
    <cellStyle name="Comma 2 3 5 4 6 4" xfId="48044" xr:uid="{B44B5A8E-BAB4-4AB3-8FEB-406B06260EF1}"/>
    <cellStyle name="Comma 2 3 5 4 7" xfId="8601" xr:uid="{5328EE8A-CFEE-4FAA-BDB4-6911315297D8}"/>
    <cellStyle name="Comma 2 3 5 4 7 2" xfId="19135" xr:uid="{08FD34A9-547C-4212-B126-415CE29EB15B}"/>
    <cellStyle name="Comma 2 3 5 4 7 2 2" xfId="40157" xr:uid="{09BBCEA8-8FC6-4928-AE26-D2EA5575510B}"/>
    <cellStyle name="Comma 2 3 5 4 7 2 3" xfId="61181" xr:uid="{CC4A6D9C-7D79-41E9-9DC7-4B96963DC04C}"/>
    <cellStyle name="Comma 2 3 5 4 7 3" xfId="29647" xr:uid="{DB20B9E7-215C-4839-928D-BC7C775CB05E}"/>
    <cellStyle name="Comma 2 3 5 4 7 4" xfId="50671" xr:uid="{A8BDECC3-286F-4659-A051-F3C81E5C4376}"/>
    <cellStyle name="Comma 2 3 5 4 8" xfId="11253" xr:uid="{A27BD1CB-3BCE-4C42-86C6-292D138C3362}"/>
    <cellStyle name="Comma 2 3 5 4 8 2" xfId="32275" xr:uid="{24DA4FE6-0278-4677-B0C9-88711038C9ED}"/>
    <cellStyle name="Comma 2 3 5 4 8 3" xfId="53299" xr:uid="{232A0DD6-6DA7-4133-A378-857EC8B470CC}"/>
    <cellStyle name="Comma 2 3 5 4 9" xfId="21764" xr:uid="{DBAE9302-24BD-4218-831E-2B6FB5047139}"/>
    <cellStyle name="Comma 2 3 5 5" xfId="673" xr:uid="{8C9DCD05-0A2D-452E-949F-B0CCFF58545A}"/>
    <cellStyle name="Comma 2 3 5 5 10" xfId="42794" xr:uid="{9165C508-AFC8-4FEC-B192-1E5F55002438}"/>
    <cellStyle name="Comma 2 3 5 5 2" xfId="674" xr:uid="{C5554E83-2651-497C-81DF-40B917CD7BE6}"/>
    <cellStyle name="Comma 2 3 5 5 2 2" xfId="675" xr:uid="{2034FCAA-7398-407B-B410-45C9C936E35C}"/>
    <cellStyle name="Comma 2 3 5 5 2 2 2" xfId="3353" xr:uid="{9045484D-5075-4294-8247-224FD48F0904}"/>
    <cellStyle name="Comma 2 3 5 5 2 2 2 2" xfId="13887" xr:uid="{1621C7FB-AE6A-4844-8154-985D3FACBCFB}"/>
    <cellStyle name="Comma 2 3 5 5 2 2 2 2 2" xfId="34909" xr:uid="{EF609CDA-7027-40B8-91E8-B2EB8D3E8E2E}"/>
    <cellStyle name="Comma 2 3 5 5 2 2 2 2 3" xfId="55933" xr:uid="{F1B94F66-0FF3-4417-9115-839D339843A4}"/>
    <cellStyle name="Comma 2 3 5 5 2 2 2 3" xfId="24399" xr:uid="{E1E904E6-C082-4DE7-98C6-510CC0909AEE}"/>
    <cellStyle name="Comma 2 3 5 5 2 2 2 4" xfId="45423" xr:uid="{DE17AF62-E340-4924-9092-314DC9DBC05D}"/>
    <cellStyle name="Comma 2 3 5 5 2 2 3" xfId="5981" xr:uid="{36949B9E-B2ED-4E82-BADB-D8D8E6C0CB62}"/>
    <cellStyle name="Comma 2 3 5 5 2 2 3 2" xfId="16515" xr:uid="{83CABD86-B55C-4620-A6B3-4FBAEC445F7E}"/>
    <cellStyle name="Comma 2 3 5 5 2 2 3 2 2" xfId="37537" xr:uid="{2771AF0D-12BF-4929-B867-5419494BA069}"/>
    <cellStyle name="Comma 2 3 5 5 2 2 3 2 3" xfId="58561" xr:uid="{1E3AEAF6-03A3-4F90-9AB1-61FDBE596E67}"/>
    <cellStyle name="Comma 2 3 5 5 2 2 3 3" xfId="27027" xr:uid="{3DD98635-565C-4F94-8733-0C90F49C0E31}"/>
    <cellStyle name="Comma 2 3 5 5 2 2 3 4" xfId="48051" xr:uid="{F70305F8-963B-4478-B6B7-F0D93A828464}"/>
    <cellStyle name="Comma 2 3 5 5 2 2 4" xfId="8608" xr:uid="{8BF8CBE0-AFD8-4E73-8F0E-0C34272CEE2C}"/>
    <cellStyle name="Comma 2 3 5 5 2 2 4 2" xfId="19142" xr:uid="{8D6C0AF0-BC4E-4ED7-A8AC-C0F88102F804}"/>
    <cellStyle name="Comma 2 3 5 5 2 2 4 2 2" xfId="40164" xr:uid="{A0389FE1-D0A0-4F46-9625-ADC904A12ECB}"/>
    <cellStyle name="Comma 2 3 5 5 2 2 4 2 3" xfId="61188" xr:uid="{831C08CE-F69F-4454-BAB1-5C6C549E94E4}"/>
    <cellStyle name="Comma 2 3 5 5 2 2 4 3" xfId="29654" xr:uid="{3D37F2FE-ACBE-4971-9E50-3D4371F92E83}"/>
    <cellStyle name="Comma 2 3 5 5 2 2 4 4" xfId="50678" xr:uid="{94B46283-C713-43C3-980B-8BE11EDF9D26}"/>
    <cellStyle name="Comma 2 3 5 5 2 2 5" xfId="11260" xr:uid="{47FC2EB6-80E3-49E5-A6A3-DEF47DAA7BD1}"/>
    <cellStyle name="Comma 2 3 5 5 2 2 5 2" xfId="32282" xr:uid="{5A40A009-E50A-4560-9C80-94AE82CFAD3D}"/>
    <cellStyle name="Comma 2 3 5 5 2 2 5 3" xfId="53306" xr:uid="{A053299F-5FAF-462B-AC38-643361628C00}"/>
    <cellStyle name="Comma 2 3 5 5 2 2 6" xfId="21771" xr:uid="{14FDF5F8-6171-413B-BFFC-1886FA19ABFE}"/>
    <cellStyle name="Comma 2 3 5 5 2 2 7" xfId="42796" xr:uid="{3DCD9F06-0D24-479C-8701-EFAB6450EE92}"/>
    <cellStyle name="Comma 2 3 5 5 2 3" xfId="3352" xr:uid="{BEE36E22-DF3B-4F69-85BD-A3469D9C113D}"/>
    <cellStyle name="Comma 2 3 5 5 2 3 2" xfId="13886" xr:uid="{EC977983-4D30-4541-9877-148ACE32FF6F}"/>
    <cellStyle name="Comma 2 3 5 5 2 3 2 2" xfId="34908" xr:uid="{7DF746F5-3FA8-4808-8965-9CE94A1E6EE1}"/>
    <cellStyle name="Comma 2 3 5 5 2 3 2 3" xfId="55932" xr:uid="{4BFDD877-0A5B-40ED-AB07-F3F4FD1B83B8}"/>
    <cellStyle name="Comma 2 3 5 5 2 3 3" xfId="24398" xr:uid="{9C565E21-34F6-45C5-8969-3B754A25A069}"/>
    <cellStyle name="Comma 2 3 5 5 2 3 4" xfId="45422" xr:uid="{1FCAE45A-32F7-4DE9-B6AE-34498FDBF870}"/>
    <cellStyle name="Comma 2 3 5 5 2 4" xfId="5980" xr:uid="{72832C93-1CFB-4A00-9179-A099A063C596}"/>
    <cellStyle name="Comma 2 3 5 5 2 4 2" xfId="16514" xr:uid="{D7E2AA50-E17C-49CF-B44C-FBB8E2CA7D6A}"/>
    <cellStyle name="Comma 2 3 5 5 2 4 2 2" xfId="37536" xr:uid="{6EB8A3F6-8D96-4700-BB50-6CB743E203E0}"/>
    <cellStyle name="Comma 2 3 5 5 2 4 2 3" xfId="58560" xr:uid="{2CEB152A-80FE-4A8C-87D3-7A3514363C0B}"/>
    <cellStyle name="Comma 2 3 5 5 2 4 3" xfId="27026" xr:uid="{678F8E0C-F304-4B80-BFAA-3DA9016F7979}"/>
    <cellStyle name="Comma 2 3 5 5 2 4 4" xfId="48050" xr:uid="{9DF6881F-F1E6-45EA-89D3-E98863E63348}"/>
    <cellStyle name="Comma 2 3 5 5 2 5" xfId="8607" xr:uid="{BE48C089-23A3-41DB-A6DC-00D19076D7BA}"/>
    <cellStyle name="Comma 2 3 5 5 2 5 2" xfId="19141" xr:uid="{DF156A4C-7D64-4846-970F-51BCF79D4D5D}"/>
    <cellStyle name="Comma 2 3 5 5 2 5 2 2" xfId="40163" xr:uid="{EBE101C7-CC56-4F1A-AC77-7DF0A65F314A}"/>
    <cellStyle name="Comma 2 3 5 5 2 5 2 3" xfId="61187" xr:uid="{D430916F-4C90-4A5D-8E68-958C10F91C8C}"/>
    <cellStyle name="Comma 2 3 5 5 2 5 3" xfId="29653" xr:uid="{C774FFB9-ECD7-4CFA-863B-7628F4618800}"/>
    <cellStyle name="Comma 2 3 5 5 2 5 4" xfId="50677" xr:uid="{8A0D8485-DDDB-4415-90D8-731FB530DB0B}"/>
    <cellStyle name="Comma 2 3 5 5 2 6" xfId="11259" xr:uid="{05F52689-DD0B-4174-948E-14CBCEBE7D9E}"/>
    <cellStyle name="Comma 2 3 5 5 2 6 2" xfId="32281" xr:uid="{0384894C-5983-4FE1-A45A-917F53405B7F}"/>
    <cellStyle name="Comma 2 3 5 5 2 6 3" xfId="53305" xr:uid="{F56EDE89-330E-4C85-857E-D7E527779EEE}"/>
    <cellStyle name="Comma 2 3 5 5 2 7" xfId="21770" xr:uid="{E03D16EB-3500-4C8E-924F-4F2B405BBCA4}"/>
    <cellStyle name="Comma 2 3 5 5 2 8" xfId="42795" xr:uid="{609426B1-E0F2-4F72-9118-7D2D2ACF9CDC}"/>
    <cellStyle name="Comma 2 3 5 5 3" xfId="676" xr:uid="{A677A5AA-1804-4361-A460-54E27446A637}"/>
    <cellStyle name="Comma 2 3 5 5 3 2" xfId="3354" xr:uid="{C73E9A39-E3DB-4793-9FE3-5ED7E0FFB387}"/>
    <cellStyle name="Comma 2 3 5 5 3 2 2" xfId="13888" xr:uid="{C4BFB40A-D615-4DEF-A58C-C3C39201A3D4}"/>
    <cellStyle name="Comma 2 3 5 5 3 2 2 2" xfId="34910" xr:uid="{9C288872-0B8A-4F75-96FF-BA782D5A4877}"/>
    <cellStyle name="Comma 2 3 5 5 3 2 2 3" xfId="55934" xr:uid="{AEE3FB71-E806-464C-8076-FD78E10ED33A}"/>
    <cellStyle name="Comma 2 3 5 5 3 2 3" xfId="24400" xr:uid="{3550BF38-FFAA-467E-B7A5-F8D4E2228BE5}"/>
    <cellStyle name="Comma 2 3 5 5 3 2 4" xfId="45424" xr:uid="{24C3AAD4-8470-42C6-BF4E-0E4F6072E8EF}"/>
    <cellStyle name="Comma 2 3 5 5 3 3" xfId="5982" xr:uid="{7365071E-1EAE-4B43-B2E5-24BEEDD15BC1}"/>
    <cellStyle name="Comma 2 3 5 5 3 3 2" xfId="16516" xr:uid="{89424AC3-2326-4118-8D20-33DDEA5DEBF1}"/>
    <cellStyle name="Comma 2 3 5 5 3 3 2 2" xfId="37538" xr:uid="{45A76E6A-0B74-4956-AE62-2779672FF089}"/>
    <cellStyle name="Comma 2 3 5 5 3 3 2 3" xfId="58562" xr:uid="{8E74C322-DE7E-41AC-9458-A9AA01E44A4C}"/>
    <cellStyle name="Comma 2 3 5 5 3 3 3" xfId="27028" xr:uid="{2017FBC6-94BC-401C-BA36-CD6B37502035}"/>
    <cellStyle name="Comma 2 3 5 5 3 3 4" xfId="48052" xr:uid="{E4162050-2135-408B-9C77-D5B2930EACF3}"/>
    <cellStyle name="Comma 2 3 5 5 3 4" xfId="8609" xr:uid="{E64AE181-2D60-4AA3-A0A3-6CE2B0794B97}"/>
    <cellStyle name="Comma 2 3 5 5 3 4 2" xfId="19143" xr:uid="{0C7CACB9-9BC5-4399-BE53-23A11B1040A0}"/>
    <cellStyle name="Comma 2 3 5 5 3 4 2 2" xfId="40165" xr:uid="{9B0C1993-602C-40DF-8E4B-CBB01256F899}"/>
    <cellStyle name="Comma 2 3 5 5 3 4 2 3" xfId="61189" xr:uid="{268BD105-B2FF-478B-9DE7-65A99370E076}"/>
    <cellStyle name="Comma 2 3 5 5 3 4 3" xfId="29655" xr:uid="{64B0F43F-AE3A-424F-AFEA-9D839FFD0968}"/>
    <cellStyle name="Comma 2 3 5 5 3 4 4" xfId="50679" xr:uid="{D3CF59BC-E24B-45F5-B767-05A293E1BF67}"/>
    <cellStyle name="Comma 2 3 5 5 3 5" xfId="11261" xr:uid="{9899BA04-86AC-41A1-984C-40284ED252C6}"/>
    <cellStyle name="Comma 2 3 5 5 3 5 2" xfId="32283" xr:uid="{78A94775-8F2B-4C27-BD48-5E8DCA128570}"/>
    <cellStyle name="Comma 2 3 5 5 3 5 3" xfId="53307" xr:uid="{6831A0F0-4EB8-478C-B042-38B72ACFE2A7}"/>
    <cellStyle name="Comma 2 3 5 5 3 6" xfId="21772" xr:uid="{36ED7D4A-BBAC-49AA-9EEB-092514E3CC5E}"/>
    <cellStyle name="Comma 2 3 5 5 3 7" xfId="42797" xr:uid="{31EB2260-ACC3-4F90-BD5A-95AC9264AE9F}"/>
    <cellStyle name="Comma 2 3 5 5 4" xfId="677" xr:uid="{AD3BE998-245E-4A7E-91A1-047FCC936B07}"/>
    <cellStyle name="Comma 2 3 5 5 4 2" xfId="3355" xr:uid="{B014521D-70D0-4FC2-B6D9-A5FAA4753998}"/>
    <cellStyle name="Comma 2 3 5 5 4 2 2" xfId="13889" xr:uid="{8E8B1CCA-88AC-4D36-BB97-36795B3F4172}"/>
    <cellStyle name="Comma 2 3 5 5 4 2 2 2" xfId="34911" xr:uid="{1465364D-D7E5-45EC-A15B-B54EC951A914}"/>
    <cellStyle name="Comma 2 3 5 5 4 2 2 3" xfId="55935" xr:uid="{85C82796-3568-49F1-85C7-F0DD57E28915}"/>
    <cellStyle name="Comma 2 3 5 5 4 2 3" xfId="24401" xr:uid="{A5675E9E-2C74-4C49-A01B-8E4941064450}"/>
    <cellStyle name="Comma 2 3 5 5 4 2 4" xfId="45425" xr:uid="{38DE0832-31DE-4CBD-84D7-B78F8E450840}"/>
    <cellStyle name="Comma 2 3 5 5 4 3" xfId="5983" xr:uid="{CDD64206-400D-4FF4-9113-1ED0FA5CC923}"/>
    <cellStyle name="Comma 2 3 5 5 4 3 2" xfId="16517" xr:uid="{8BC35B3F-158E-47FC-B4C7-AAEF6E81A6F3}"/>
    <cellStyle name="Comma 2 3 5 5 4 3 2 2" xfId="37539" xr:uid="{6792FB57-B42E-4E62-B44B-6127A9A0B82E}"/>
    <cellStyle name="Comma 2 3 5 5 4 3 2 3" xfId="58563" xr:uid="{FE8EA6A6-A57B-41BF-97BF-BD42495A6011}"/>
    <cellStyle name="Comma 2 3 5 5 4 3 3" xfId="27029" xr:uid="{045EE731-4B8B-4825-8D0C-CA35F88496AE}"/>
    <cellStyle name="Comma 2 3 5 5 4 3 4" xfId="48053" xr:uid="{BE7E3742-DF20-48E4-805B-C0B4D53C3F47}"/>
    <cellStyle name="Comma 2 3 5 5 4 4" xfId="8610" xr:uid="{C75DDBB7-F549-405E-A837-46ABB599B745}"/>
    <cellStyle name="Comma 2 3 5 5 4 4 2" xfId="19144" xr:uid="{68BDCE96-3AFD-46CB-BA5F-D5FA32012D59}"/>
    <cellStyle name="Comma 2 3 5 5 4 4 2 2" xfId="40166" xr:uid="{CF563569-CCD7-4DC1-AD6D-CDBFBC75BA24}"/>
    <cellStyle name="Comma 2 3 5 5 4 4 2 3" xfId="61190" xr:uid="{E90C55D6-E514-43BA-A2DF-814DC4A9A3B1}"/>
    <cellStyle name="Comma 2 3 5 5 4 4 3" xfId="29656" xr:uid="{8AEC729C-73FF-43CF-B43B-14507C5A2ECB}"/>
    <cellStyle name="Comma 2 3 5 5 4 4 4" xfId="50680" xr:uid="{C8B1C958-61E3-430C-9C94-915F53084764}"/>
    <cellStyle name="Comma 2 3 5 5 4 5" xfId="11262" xr:uid="{01EF08D0-B5F1-4F62-8D4B-AC93999F34EE}"/>
    <cellStyle name="Comma 2 3 5 5 4 5 2" xfId="32284" xr:uid="{A709CCBA-8FA7-403B-803F-F15C192F4E1B}"/>
    <cellStyle name="Comma 2 3 5 5 4 5 3" xfId="53308" xr:uid="{4B154E2B-9E9F-402A-84C4-62DAE6F1AA9E}"/>
    <cellStyle name="Comma 2 3 5 5 4 6" xfId="21773" xr:uid="{83E39EB8-E4B1-407B-A7A0-BAA2A7B2D18B}"/>
    <cellStyle name="Comma 2 3 5 5 4 7" xfId="42798" xr:uid="{EB1DE960-EC0D-4064-9EEA-8356B3071CA3}"/>
    <cellStyle name="Comma 2 3 5 5 5" xfId="3351" xr:uid="{DE544D67-9C19-4FB7-80F5-0C5757666D43}"/>
    <cellStyle name="Comma 2 3 5 5 5 2" xfId="13885" xr:uid="{DCC6B0A5-EFCF-4841-811C-FA388C741078}"/>
    <cellStyle name="Comma 2 3 5 5 5 2 2" xfId="34907" xr:uid="{D4805A35-42C0-4269-A6A6-CE8ED20DE91A}"/>
    <cellStyle name="Comma 2 3 5 5 5 2 3" xfId="55931" xr:uid="{720C9AFE-C4F4-4A2C-B9B2-866A87FCC9F4}"/>
    <cellStyle name="Comma 2 3 5 5 5 3" xfId="24397" xr:uid="{D620B41F-2DB1-415A-98F1-EB9BB478969B}"/>
    <cellStyle name="Comma 2 3 5 5 5 4" xfId="45421" xr:uid="{F51DFA13-7776-4554-A4DC-1A06533E5946}"/>
    <cellStyle name="Comma 2 3 5 5 6" xfId="5979" xr:uid="{65DB28F8-983B-44AF-BF0E-5B1D9BD2BB71}"/>
    <cellStyle name="Comma 2 3 5 5 6 2" xfId="16513" xr:uid="{2E929473-2B46-4680-8BF4-86857AA70E18}"/>
    <cellStyle name="Comma 2 3 5 5 6 2 2" xfId="37535" xr:uid="{854CDB88-C427-420D-90DF-CA7F22E4EE77}"/>
    <cellStyle name="Comma 2 3 5 5 6 2 3" xfId="58559" xr:uid="{44DCECF2-1CDF-49C0-9767-1F30BECB7524}"/>
    <cellStyle name="Comma 2 3 5 5 6 3" xfId="27025" xr:uid="{FE7B5C30-68C2-4272-A37D-1674F0373163}"/>
    <cellStyle name="Comma 2 3 5 5 6 4" xfId="48049" xr:uid="{3ACEFD1B-1808-4B5E-92F7-47EBF355F218}"/>
    <cellStyle name="Comma 2 3 5 5 7" xfId="8606" xr:uid="{AA3C3645-63D7-4BB4-9313-8D9C9094F367}"/>
    <cellStyle name="Comma 2 3 5 5 7 2" xfId="19140" xr:uid="{A98473EC-5E3A-46E9-ABEA-D647109EA08D}"/>
    <cellStyle name="Comma 2 3 5 5 7 2 2" xfId="40162" xr:uid="{4F84A7B8-7CF1-4611-80A0-E1AAB76273AA}"/>
    <cellStyle name="Comma 2 3 5 5 7 2 3" xfId="61186" xr:uid="{76106318-D602-4B28-8A1C-B8AC3C6D80EB}"/>
    <cellStyle name="Comma 2 3 5 5 7 3" xfId="29652" xr:uid="{00FA9151-A562-4B7A-9523-DCCDFE993BE1}"/>
    <cellStyle name="Comma 2 3 5 5 7 4" xfId="50676" xr:uid="{B88EAB69-6F2C-4E64-90C9-7B30D3F4F740}"/>
    <cellStyle name="Comma 2 3 5 5 8" xfId="11258" xr:uid="{8F4FB5F3-C13B-48C6-A307-7E1A068ECE25}"/>
    <cellStyle name="Comma 2 3 5 5 8 2" xfId="32280" xr:uid="{4EAF3B0C-0E87-4637-8212-775D86A1F544}"/>
    <cellStyle name="Comma 2 3 5 5 8 3" xfId="53304" xr:uid="{8EF98A3E-1E12-4BD1-B069-E0E7FC18A037}"/>
    <cellStyle name="Comma 2 3 5 5 9" xfId="21769" xr:uid="{FE3EDC55-D40A-4507-A16C-C81B8904F14C}"/>
    <cellStyle name="Comma 2 3 5 6" xfId="678" xr:uid="{E8C8481B-A9A7-4B54-ADFB-94EEFCDC3D97}"/>
    <cellStyle name="Comma 2 3 5 6 2" xfId="679" xr:uid="{2E2B4428-7E0C-438B-ACFD-A5D781A5D32A}"/>
    <cellStyle name="Comma 2 3 5 6 2 2" xfId="3357" xr:uid="{E581DA21-5D76-4703-9399-C9ED9E00F28E}"/>
    <cellStyle name="Comma 2 3 5 6 2 2 2" xfId="13891" xr:uid="{A5FE3E16-9439-4B8D-9387-284610B823DD}"/>
    <cellStyle name="Comma 2 3 5 6 2 2 2 2" xfId="34913" xr:uid="{0FE0F003-1A1E-41F0-8A73-CBE914CC1EFC}"/>
    <cellStyle name="Comma 2 3 5 6 2 2 2 3" xfId="55937" xr:uid="{B97D4080-068F-4004-ABC1-971835A78268}"/>
    <cellStyle name="Comma 2 3 5 6 2 2 3" xfId="24403" xr:uid="{A37C75DB-ECB5-4582-9FA7-8E457C1AE4F6}"/>
    <cellStyle name="Comma 2 3 5 6 2 2 4" xfId="45427" xr:uid="{12E7A020-B04F-4ACE-9ED6-C1E6AC17D26C}"/>
    <cellStyle name="Comma 2 3 5 6 2 3" xfId="5985" xr:uid="{625DAF95-AFFF-4097-9AC8-FF8F311CDDBA}"/>
    <cellStyle name="Comma 2 3 5 6 2 3 2" xfId="16519" xr:uid="{29AEDBEE-88E7-42F4-B857-3876B7BBFCC1}"/>
    <cellStyle name="Comma 2 3 5 6 2 3 2 2" xfId="37541" xr:uid="{A1941313-6F33-49F8-AC64-01285306B7CC}"/>
    <cellStyle name="Comma 2 3 5 6 2 3 2 3" xfId="58565" xr:uid="{EE4ED99B-0F6E-429F-B449-E87FC09ED758}"/>
    <cellStyle name="Comma 2 3 5 6 2 3 3" xfId="27031" xr:uid="{69CA54D0-1932-4C08-B3B5-D5991933A994}"/>
    <cellStyle name="Comma 2 3 5 6 2 3 4" xfId="48055" xr:uid="{D283863D-FDA3-4963-A816-BCF30B4EE4D4}"/>
    <cellStyle name="Comma 2 3 5 6 2 4" xfId="8612" xr:uid="{D87A1DB7-A59F-4AE0-A111-7F4F4E0D3E06}"/>
    <cellStyle name="Comma 2 3 5 6 2 4 2" xfId="19146" xr:uid="{D2BB51F7-37C2-4930-BDCB-5C00E49143DF}"/>
    <cellStyle name="Comma 2 3 5 6 2 4 2 2" xfId="40168" xr:uid="{32D8AF29-C021-45D7-8EB8-FBCDCC11FABA}"/>
    <cellStyle name="Comma 2 3 5 6 2 4 2 3" xfId="61192" xr:uid="{1AC5AC1B-67A4-43A7-A281-6A333D466404}"/>
    <cellStyle name="Comma 2 3 5 6 2 4 3" xfId="29658" xr:uid="{7D263187-DD62-45A5-A6F3-B521C8551B4C}"/>
    <cellStyle name="Comma 2 3 5 6 2 4 4" xfId="50682" xr:uid="{5EF92B09-9A3E-41FF-A4E7-C6FCC433496B}"/>
    <cellStyle name="Comma 2 3 5 6 2 5" xfId="11264" xr:uid="{528BB3EC-B12A-4E10-B103-2DCEDD8CB8DE}"/>
    <cellStyle name="Comma 2 3 5 6 2 5 2" xfId="32286" xr:uid="{F4F9FF8C-9E56-4778-9630-4C93FC52001D}"/>
    <cellStyle name="Comma 2 3 5 6 2 5 3" xfId="53310" xr:uid="{44BDB0BE-257A-495A-95F2-25CBC4597373}"/>
    <cellStyle name="Comma 2 3 5 6 2 6" xfId="21775" xr:uid="{239A7510-492B-43B5-960F-D7471A5E7269}"/>
    <cellStyle name="Comma 2 3 5 6 2 7" xfId="42800" xr:uid="{F898244D-4145-487B-8A3F-25C5579807B1}"/>
    <cellStyle name="Comma 2 3 5 6 3" xfId="680" xr:uid="{89D863B5-0073-41B8-B0D7-41067FA66BA0}"/>
    <cellStyle name="Comma 2 3 5 6 3 2" xfId="3358" xr:uid="{631DB35B-1281-4DF6-9374-722F91F877C3}"/>
    <cellStyle name="Comma 2 3 5 6 3 2 2" xfId="13892" xr:uid="{4BCB158B-2137-4E7A-862E-B27620DAB672}"/>
    <cellStyle name="Comma 2 3 5 6 3 2 2 2" xfId="34914" xr:uid="{47AF7785-A453-472C-A7E5-F3A44C8A72DA}"/>
    <cellStyle name="Comma 2 3 5 6 3 2 2 3" xfId="55938" xr:uid="{AE94C75F-05EA-47A5-890F-92F5B580DDB6}"/>
    <cellStyle name="Comma 2 3 5 6 3 2 3" xfId="24404" xr:uid="{ACF274ED-B5E9-465F-8C08-5E31AE5481E8}"/>
    <cellStyle name="Comma 2 3 5 6 3 2 4" xfId="45428" xr:uid="{67304FC1-87F9-41A6-BB80-D9F6AC8F7DFB}"/>
    <cellStyle name="Comma 2 3 5 6 3 3" xfId="5986" xr:uid="{AF566F99-336E-4F56-B0ED-E20508D153ED}"/>
    <cellStyle name="Comma 2 3 5 6 3 3 2" xfId="16520" xr:uid="{25D3C502-F831-43C2-B909-E375CE4E79D6}"/>
    <cellStyle name="Comma 2 3 5 6 3 3 2 2" xfId="37542" xr:uid="{5F153A32-E03A-4EB0-8265-411B8B0F795E}"/>
    <cellStyle name="Comma 2 3 5 6 3 3 2 3" xfId="58566" xr:uid="{A29D75E1-1B0C-40B9-B62A-3E57D668174C}"/>
    <cellStyle name="Comma 2 3 5 6 3 3 3" xfId="27032" xr:uid="{72B7F6A9-1E37-410E-AC1D-D44DFD00956B}"/>
    <cellStyle name="Comma 2 3 5 6 3 3 4" xfId="48056" xr:uid="{D14F96AF-8948-4579-94A4-3431FA8A7A37}"/>
    <cellStyle name="Comma 2 3 5 6 3 4" xfId="8613" xr:uid="{78A5C007-B201-4E27-9EEF-40C97B307F5E}"/>
    <cellStyle name="Comma 2 3 5 6 3 4 2" xfId="19147" xr:uid="{6EEB19EB-AC6C-4B31-AC05-428677E865AB}"/>
    <cellStyle name="Comma 2 3 5 6 3 4 2 2" xfId="40169" xr:uid="{624F7461-A856-4246-AB31-ABD67AE234A6}"/>
    <cellStyle name="Comma 2 3 5 6 3 4 2 3" xfId="61193" xr:uid="{5AEEB0AC-E4F0-4C65-B046-6F8C78AFACB3}"/>
    <cellStyle name="Comma 2 3 5 6 3 4 3" xfId="29659" xr:uid="{FEAEDB53-B831-4DB4-A5A2-BA42B9692120}"/>
    <cellStyle name="Comma 2 3 5 6 3 4 4" xfId="50683" xr:uid="{957E04CC-393D-44C3-B0B1-628244A45690}"/>
    <cellStyle name="Comma 2 3 5 6 3 5" xfId="11265" xr:uid="{F6762567-1009-4C55-B007-D4B9A088539D}"/>
    <cellStyle name="Comma 2 3 5 6 3 5 2" xfId="32287" xr:uid="{5B0E5E4E-5EAD-416A-921F-4B847C8EF038}"/>
    <cellStyle name="Comma 2 3 5 6 3 5 3" xfId="53311" xr:uid="{B1EF7D7D-45D3-4FA7-B4C0-56E8CE9CA522}"/>
    <cellStyle name="Comma 2 3 5 6 3 6" xfId="21776" xr:uid="{4A4AABE8-5E7C-42EA-8D83-5BB337BF0D1A}"/>
    <cellStyle name="Comma 2 3 5 6 3 7" xfId="42801" xr:uid="{F32D9DA4-5124-4EC0-B47F-CBC0E01B8E30}"/>
    <cellStyle name="Comma 2 3 5 6 4" xfId="3356" xr:uid="{B90ED466-E915-4DE2-939E-9E90CABF9C7F}"/>
    <cellStyle name="Comma 2 3 5 6 4 2" xfId="13890" xr:uid="{249BE0EB-D9B0-4A2E-9515-2CB0A34D5C00}"/>
    <cellStyle name="Comma 2 3 5 6 4 2 2" xfId="34912" xr:uid="{DC8A28EB-721D-4D23-851A-8F8CCDA6DC33}"/>
    <cellStyle name="Comma 2 3 5 6 4 2 3" xfId="55936" xr:uid="{AD59B903-B987-496F-A8CA-6C52E752F9FA}"/>
    <cellStyle name="Comma 2 3 5 6 4 3" xfId="24402" xr:uid="{2585D88D-8611-4D2B-BD77-343EA48E9F18}"/>
    <cellStyle name="Comma 2 3 5 6 4 4" xfId="45426" xr:uid="{02151247-CCB9-41CB-B68F-6B1FAF820DF3}"/>
    <cellStyle name="Comma 2 3 5 6 5" xfId="5984" xr:uid="{06EE343F-88C2-41E7-91BC-98F45586F837}"/>
    <cellStyle name="Comma 2 3 5 6 5 2" xfId="16518" xr:uid="{51E80573-75C5-422B-8A24-1390C3D1BFA5}"/>
    <cellStyle name="Comma 2 3 5 6 5 2 2" xfId="37540" xr:uid="{6911DEC1-00D9-408E-A996-6589E9E75FC0}"/>
    <cellStyle name="Comma 2 3 5 6 5 2 3" xfId="58564" xr:uid="{4D87FEE0-B452-44A0-B138-540AB81E2393}"/>
    <cellStyle name="Comma 2 3 5 6 5 3" xfId="27030" xr:uid="{378D2E22-55BF-4125-B2CA-1CC2313C88F0}"/>
    <cellStyle name="Comma 2 3 5 6 5 4" xfId="48054" xr:uid="{DC0B6931-36E8-4ACC-8C44-60412586B77A}"/>
    <cellStyle name="Comma 2 3 5 6 6" xfId="8611" xr:uid="{AA7CA00D-CBA5-42E2-857C-767DCDE3D7DD}"/>
    <cellStyle name="Comma 2 3 5 6 6 2" xfId="19145" xr:uid="{87E251A1-2465-451B-97E4-A73A2B578589}"/>
    <cellStyle name="Comma 2 3 5 6 6 2 2" xfId="40167" xr:uid="{0E4963FB-5A80-4364-91B9-B79F286215ED}"/>
    <cellStyle name="Comma 2 3 5 6 6 2 3" xfId="61191" xr:uid="{B6F5A9E5-D5E1-4486-A182-5BB21F866BBB}"/>
    <cellStyle name="Comma 2 3 5 6 6 3" xfId="29657" xr:uid="{6AC5967F-2768-4B08-B96E-D1DD931F0638}"/>
    <cellStyle name="Comma 2 3 5 6 6 4" xfId="50681" xr:uid="{435E393C-DCE1-4000-A698-A8560729A6F7}"/>
    <cellStyle name="Comma 2 3 5 6 7" xfId="11263" xr:uid="{3DC25E5D-4E41-45F4-AC98-10B67A2AAEEA}"/>
    <cellStyle name="Comma 2 3 5 6 7 2" xfId="32285" xr:uid="{1ADD20DC-C84B-48CB-BC84-BD543E784775}"/>
    <cellStyle name="Comma 2 3 5 6 7 3" xfId="53309" xr:uid="{B0901061-0E61-4A6A-812C-0223C0A3BC7A}"/>
    <cellStyle name="Comma 2 3 5 6 8" xfId="21774" xr:uid="{79AB1924-A77E-40CA-8ACB-485EF54861A1}"/>
    <cellStyle name="Comma 2 3 5 6 9" xfId="42799" xr:uid="{3FC27602-4F3A-49DD-A0C9-5A47A1456CC9}"/>
    <cellStyle name="Comma 2 3 5 7" xfId="681" xr:uid="{D2358AD7-E9AA-4081-A73D-F58B76EFD385}"/>
    <cellStyle name="Comma 2 3 5 7 2" xfId="682" xr:uid="{0BB2CC64-83DE-4A77-8286-E04F3875F9E4}"/>
    <cellStyle name="Comma 2 3 5 7 2 2" xfId="3360" xr:uid="{03C59020-FBBE-4862-9DE3-430678B06A55}"/>
    <cellStyle name="Comma 2 3 5 7 2 2 2" xfId="13894" xr:uid="{A08D186B-E1D4-4043-A6CE-864E56F764AD}"/>
    <cellStyle name="Comma 2 3 5 7 2 2 2 2" xfId="34916" xr:uid="{C817FB8F-808B-43D8-8598-66FA748357C6}"/>
    <cellStyle name="Comma 2 3 5 7 2 2 2 3" xfId="55940" xr:uid="{2D55D39C-6671-49F2-AFB8-D87AE369E958}"/>
    <cellStyle name="Comma 2 3 5 7 2 2 3" xfId="24406" xr:uid="{396CEB76-ED6A-4663-B7DE-729286A74C66}"/>
    <cellStyle name="Comma 2 3 5 7 2 2 4" xfId="45430" xr:uid="{518C8A14-8E18-4D2F-B178-851ED46B781E}"/>
    <cellStyle name="Comma 2 3 5 7 2 3" xfId="5988" xr:uid="{0E88F5BF-3ACC-45C3-8B73-6AC45B91EDB1}"/>
    <cellStyle name="Comma 2 3 5 7 2 3 2" xfId="16522" xr:uid="{7DBA6711-7C4A-426E-AB8D-845767C79058}"/>
    <cellStyle name="Comma 2 3 5 7 2 3 2 2" xfId="37544" xr:uid="{45F3DF6D-8E30-4B0E-937F-CCB6260EA4F1}"/>
    <cellStyle name="Comma 2 3 5 7 2 3 2 3" xfId="58568" xr:uid="{28BE7FAC-E792-45C9-B96A-75ADAA6BD815}"/>
    <cellStyle name="Comma 2 3 5 7 2 3 3" xfId="27034" xr:uid="{93DAB5AC-E004-441D-A1AB-570501EDBCE3}"/>
    <cellStyle name="Comma 2 3 5 7 2 3 4" xfId="48058" xr:uid="{4E4971A0-E401-477C-8AC9-B7320B24F8E9}"/>
    <cellStyle name="Comma 2 3 5 7 2 4" xfId="8615" xr:uid="{7B7E00DD-02BB-4AC2-9E4A-39E22655B31D}"/>
    <cellStyle name="Comma 2 3 5 7 2 4 2" xfId="19149" xr:uid="{F6D43CCE-31B5-4C7A-822C-649E5E18252A}"/>
    <cellStyle name="Comma 2 3 5 7 2 4 2 2" xfId="40171" xr:uid="{9947B8C3-E9C0-4A49-B12A-B6A73F17A055}"/>
    <cellStyle name="Comma 2 3 5 7 2 4 2 3" xfId="61195" xr:uid="{680F49AB-115B-4473-B19A-F256D8F884BC}"/>
    <cellStyle name="Comma 2 3 5 7 2 4 3" xfId="29661" xr:uid="{EFBC364A-014B-44A2-A5FC-CC043E34686B}"/>
    <cellStyle name="Comma 2 3 5 7 2 4 4" xfId="50685" xr:uid="{03BA2DF3-A905-4D9C-9F9E-5908985A4528}"/>
    <cellStyle name="Comma 2 3 5 7 2 5" xfId="11267" xr:uid="{F2D4AD9A-BCF9-4F67-9217-15EF606E6324}"/>
    <cellStyle name="Comma 2 3 5 7 2 5 2" xfId="32289" xr:uid="{433086E1-44B1-40F8-B749-4A1AFB3C8783}"/>
    <cellStyle name="Comma 2 3 5 7 2 5 3" xfId="53313" xr:uid="{DEB7368B-D97B-497B-8297-0D02F7E826B4}"/>
    <cellStyle name="Comma 2 3 5 7 2 6" xfId="21778" xr:uid="{95D0BB7B-5823-4EF3-8052-7E4D88E4B579}"/>
    <cellStyle name="Comma 2 3 5 7 2 7" xfId="42803" xr:uid="{697BBBED-4766-4FA0-A990-528C5DCE4D6B}"/>
    <cellStyle name="Comma 2 3 5 7 3" xfId="3359" xr:uid="{C543717B-A071-40BE-84FE-7A3EC9850D98}"/>
    <cellStyle name="Comma 2 3 5 7 3 2" xfId="13893" xr:uid="{FBB31A1B-42BE-4BDC-8516-CC9F52BE4FF5}"/>
    <cellStyle name="Comma 2 3 5 7 3 2 2" xfId="34915" xr:uid="{8DBCCD2C-6ECA-46D8-8830-9D7EDF753255}"/>
    <cellStyle name="Comma 2 3 5 7 3 2 3" xfId="55939" xr:uid="{17F39240-F5EC-4FD9-BECD-B12428009692}"/>
    <cellStyle name="Comma 2 3 5 7 3 3" xfId="24405" xr:uid="{2DF64223-E283-4D94-8CDE-C670DD7A007E}"/>
    <cellStyle name="Comma 2 3 5 7 3 4" xfId="45429" xr:uid="{1465E017-74E6-42B5-80E5-4CF5D47288EC}"/>
    <cellStyle name="Comma 2 3 5 7 4" xfId="5987" xr:uid="{81FDCB3A-C521-4E54-8B77-3194EBEF5421}"/>
    <cellStyle name="Comma 2 3 5 7 4 2" xfId="16521" xr:uid="{2539012E-601C-46D7-B325-67C0C92F5A22}"/>
    <cellStyle name="Comma 2 3 5 7 4 2 2" xfId="37543" xr:uid="{B9059540-BF7A-410C-B9DA-4C5FB9DBEB11}"/>
    <cellStyle name="Comma 2 3 5 7 4 2 3" xfId="58567" xr:uid="{C08FFF8C-D8CC-4C3E-81C6-2C6142A42E9F}"/>
    <cellStyle name="Comma 2 3 5 7 4 3" xfId="27033" xr:uid="{32D8F9AA-78E2-4998-9011-A224A9244204}"/>
    <cellStyle name="Comma 2 3 5 7 4 4" xfId="48057" xr:uid="{2D437A33-6A6D-40B6-A5FD-BCAEC0378ABE}"/>
    <cellStyle name="Comma 2 3 5 7 5" xfId="8614" xr:uid="{0101F814-1BA2-42EC-8AA3-57A403843357}"/>
    <cellStyle name="Comma 2 3 5 7 5 2" xfId="19148" xr:uid="{BB3ADDD6-B3A3-4C94-BDC2-9C1A1C7BF44C}"/>
    <cellStyle name="Comma 2 3 5 7 5 2 2" xfId="40170" xr:uid="{BA1E5E2A-8CBB-4651-ADCC-5864FB90CE49}"/>
    <cellStyle name="Comma 2 3 5 7 5 2 3" xfId="61194" xr:uid="{ACB2C09A-289A-414A-B9CD-32C41499B519}"/>
    <cellStyle name="Comma 2 3 5 7 5 3" xfId="29660" xr:uid="{EDA8F509-4E24-481B-9126-6C8B4BCD147F}"/>
    <cellStyle name="Comma 2 3 5 7 5 4" xfId="50684" xr:uid="{6E26468B-30A1-490F-9F2D-40B8773AA01E}"/>
    <cellStyle name="Comma 2 3 5 7 6" xfId="11266" xr:uid="{30142F9E-C48E-480E-A5F5-61F82C593E7B}"/>
    <cellStyle name="Comma 2 3 5 7 6 2" xfId="32288" xr:uid="{F8C9D098-FAC1-4B11-B744-11F6A2502444}"/>
    <cellStyle name="Comma 2 3 5 7 6 3" xfId="53312" xr:uid="{360B1FAA-C0EE-4FC0-8EB2-9AC7A42CD169}"/>
    <cellStyle name="Comma 2 3 5 7 7" xfId="21777" xr:uid="{CE2B00B0-5C9C-41FA-86C8-E835B7D919AF}"/>
    <cellStyle name="Comma 2 3 5 7 8" xfId="42802" xr:uid="{C959BF06-9173-479A-8C76-D98955615C99}"/>
    <cellStyle name="Comma 2 3 5 8" xfId="683" xr:uid="{A0901647-B660-44AC-8BD9-0B6ED85048D8}"/>
    <cellStyle name="Comma 2 3 5 8 2" xfId="3361" xr:uid="{270B4F9E-01A3-4EC3-B546-0ADBA7F9B21F}"/>
    <cellStyle name="Comma 2 3 5 8 2 2" xfId="13895" xr:uid="{1A0C22D4-E034-42BB-B521-997816DDAB5E}"/>
    <cellStyle name="Comma 2 3 5 8 2 2 2" xfId="34917" xr:uid="{ED656449-A848-4685-B01B-2D898BCD99EC}"/>
    <cellStyle name="Comma 2 3 5 8 2 2 3" xfId="55941" xr:uid="{E619BA90-8C2B-43A7-93BD-31BC1E238297}"/>
    <cellStyle name="Comma 2 3 5 8 2 3" xfId="24407" xr:uid="{512E008B-F1C8-4237-B7E9-A5B09E6604BA}"/>
    <cellStyle name="Comma 2 3 5 8 2 4" xfId="45431" xr:uid="{4364337B-780F-4ABA-BBF0-9C95B3433DC7}"/>
    <cellStyle name="Comma 2 3 5 8 3" xfId="5989" xr:uid="{E4B8CDE0-0E01-4061-B911-46F9CFB3569A}"/>
    <cellStyle name="Comma 2 3 5 8 3 2" xfId="16523" xr:uid="{E4B41FD5-D6A9-4E8E-939F-948D44A0CCB4}"/>
    <cellStyle name="Comma 2 3 5 8 3 2 2" xfId="37545" xr:uid="{3F6D9398-39F5-4887-BD8A-556C42C74790}"/>
    <cellStyle name="Comma 2 3 5 8 3 2 3" xfId="58569" xr:uid="{DDA88104-08FD-43F3-9311-160C0252FEE3}"/>
    <cellStyle name="Comma 2 3 5 8 3 3" xfId="27035" xr:uid="{041ADFDD-C303-4E56-BE07-42A0412B8BF6}"/>
    <cellStyle name="Comma 2 3 5 8 3 4" xfId="48059" xr:uid="{084598C5-2625-4A35-985E-54BFDFF002ED}"/>
    <cellStyle name="Comma 2 3 5 8 4" xfId="8616" xr:uid="{170C7095-EA0C-401E-816A-57131ACEE09D}"/>
    <cellStyle name="Comma 2 3 5 8 4 2" xfId="19150" xr:uid="{9CD15AEE-FD11-4066-86F4-56C0F0947986}"/>
    <cellStyle name="Comma 2 3 5 8 4 2 2" xfId="40172" xr:uid="{C497C5FF-DE58-4A6B-A98C-EE9753A3D646}"/>
    <cellStyle name="Comma 2 3 5 8 4 2 3" xfId="61196" xr:uid="{2DE9C852-FC46-460C-988A-4CF790BD5A0D}"/>
    <cellStyle name="Comma 2 3 5 8 4 3" xfId="29662" xr:uid="{67E223B8-2C41-42C6-96C6-C3ABD0EEFB76}"/>
    <cellStyle name="Comma 2 3 5 8 4 4" xfId="50686" xr:uid="{D760A538-2E35-438C-A7C6-1B4B0EBB0766}"/>
    <cellStyle name="Comma 2 3 5 8 5" xfId="11268" xr:uid="{A9DEE913-691D-4AEA-8DCA-44B294CAB863}"/>
    <cellStyle name="Comma 2 3 5 8 5 2" xfId="32290" xr:uid="{B117111D-6CED-40C0-A558-A82F4DB45398}"/>
    <cellStyle name="Comma 2 3 5 8 5 3" xfId="53314" xr:uid="{CFA286FE-0CFB-4149-AB95-4457A723CB69}"/>
    <cellStyle name="Comma 2 3 5 8 6" xfId="21779" xr:uid="{F2237A33-BAE3-4B30-9269-B1A0C2148E86}"/>
    <cellStyle name="Comma 2 3 5 8 7" xfId="42804" xr:uid="{5B72E166-3FC2-4E1B-8347-69EFF69C1D6B}"/>
    <cellStyle name="Comma 2 3 5 9" xfId="684" xr:uid="{F5BDA014-9F4C-4F5D-9620-7AA549156655}"/>
    <cellStyle name="Comma 2 3 5 9 2" xfId="3362" xr:uid="{44C86CE8-F74B-43E6-9565-5C29E5274D6C}"/>
    <cellStyle name="Comma 2 3 5 9 2 2" xfId="13896" xr:uid="{C6637954-32BB-4BBC-B882-1A3E82CB0AA4}"/>
    <cellStyle name="Comma 2 3 5 9 2 2 2" xfId="34918" xr:uid="{47683B4F-9347-40A0-B66F-7C4186880514}"/>
    <cellStyle name="Comma 2 3 5 9 2 2 3" xfId="55942" xr:uid="{49D5A4FC-C3C3-4838-936D-B66F5917D043}"/>
    <cellStyle name="Comma 2 3 5 9 2 3" xfId="24408" xr:uid="{FE86971E-875A-47A6-BE44-FB3E124A9790}"/>
    <cellStyle name="Comma 2 3 5 9 2 4" xfId="45432" xr:uid="{B8F0D343-9FFB-41AD-B1BD-46FAE255229A}"/>
    <cellStyle name="Comma 2 3 5 9 3" xfId="5990" xr:uid="{A69F18B7-9E8C-4124-97C5-512EDF4867BF}"/>
    <cellStyle name="Comma 2 3 5 9 3 2" xfId="16524" xr:uid="{64635DBB-3FD8-4509-BA82-6C71096E8D4D}"/>
    <cellStyle name="Comma 2 3 5 9 3 2 2" xfId="37546" xr:uid="{EF693DEC-E903-49E5-9DA0-73E63AA999D4}"/>
    <cellStyle name="Comma 2 3 5 9 3 2 3" xfId="58570" xr:uid="{E63F2891-70C4-4A8A-9403-25D1D9E07A93}"/>
    <cellStyle name="Comma 2 3 5 9 3 3" xfId="27036" xr:uid="{7C1EDDCE-9122-403D-8EF3-6927FB49D9E8}"/>
    <cellStyle name="Comma 2 3 5 9 3 4" xfId="48060" xr:uid="{55A4DE8A-7486-413B-95AA-37BFC0519B5B}"/>
    <cellStyle name="Comma 2 3 5 9 4" xfId="8617" xr:uid="{E81663FD-3130-4BC0-B542-826390879E2A}"/>
    <cellStyle name="Comma 2 3 5 9 4 2" xfId="19151" xr:uid="{74197E61-B991-49B1-B946-F21CA7FE356D}"/>
    <cellStyle name="Comma 2 3 5 9 4 2 2" xfId="40173" xr:uid="{B6C2B66C-7C9F-48A0-B551-A1F7622F576C}"/>
    <cellStyle name="Comma 2 3 5 9 4 2 3" xfId="61197" xr:uid="{89ABCFA4-9462-451B-B110-6C16B382D3F6}"/>
    <cellStyle name="Comma 2 3 5 9 4 3" xfId="29663" xr:uid="{A581D197-8AEE-4165-AD4B-18DEC01439A8}"/>
    <cellStyle name="Comma 2 3 5 9 4 4" xfId="50687" xr:uid="{E26C1497-C6CF-413C-A3C6-0BE291E6F0DE}"/>
    <cellStyle name="Comma 2 3 5 9 5" xfId="11269" xr:uid="{716CA411-85F1-43BC-B0D8-E527AB1CCCB5}"/>
    <cellStyle name="Comma 2 3 5 9 5 2" xfId="32291" xr:uid="{6F1FEDB1-7705-43F1-B246-1A3EC0D80AFA}"/>
    <cellStyle name="Comma 2 3 5 9 5 3" xfId="53315" xr:uid="{0BE09F7A-36A2-4007-BC92-2572287A691C}"/>
    <cellStyle name="Comma 2 3 5 9 6" xfId="21780" xr:uid="{12814766-2119-426D-A5CB-C369050C672C}"/>
    <cellStyle name="Comma 2 3 5 9 7" xfId="42805" xr:uid="{D6B0E10A-7004-4740-A14D-0C1ECA9204EA}"/>
    <cellStyle name="Comma 2 3 6" xfId="685" xr:uid="{BD8B0C2E-A732-4A04-8A05-FFCE12943AA7}"/>
    <cellStyle name="Comma 2 3 6 10" xfId="42806" xr:uid="{44AB767F-1D15-47B7-A897-588AE628F9DE}"/>
    <cellStyle name="Comma 2 3 6 2" xfId="686" xr:uid="{690CD8FA-590F-426A-BE26-5A651F343ECD}"/>
    <cellStyle name="Comma 2 3 6 2 2" xfId="687" xr:uid="{114E5DA0-C118-4103-8930-CC3A9FEE7C60}"/>
    <cellStyle name="Comma 2 3 6 2 2 2" xfId="3365" xr:uid="{BBEE9809-1064-4B84-BDA3-B0CBDCD5BDC1}"/>
    <cellStyle name="Comma 2 3 6 2 2 2 2" xfId="13899" xr:uid="{08AE2F73-5869-47C7-9A3B-6ACD20F06889}"/>
    <cellStyle name="Comma 2 3 6 2 2 2 2 2" xfId="34921" xr:uid="{2F40731E-A99B-4B6B-835E-832E1B391C9E}"/>
    <cellStyle name="Comma 2 3 6 2 2 2 2 3" xfId="55945" xr:uid="{A4E82DBC-13D3-4CE6-86AE-C5F847DA429C}"/>
    <cellStyle name="Comma 2 3 6 2 2 2 3" xfId="24411" xr:uid="{7AD6A646-C308-4E0A-8E59-79F939DF1F53}"/>
    <cellStyle name="Comma 2 3 6 2 2 2 4" xfId="45435" xr:uid="{052016DD-764E-40B2-BBBE-39F5D3E49D6A}"/>
    <cellStyle name="Comma 2 3 6 2 2 3" xfId="5993" xr:uid="{A7421A29-D019-4CAF-ABC0-4E934AF99B7E}"/>
    <cellStyle name="Comma 2 3 6 2 2 3 2" xfId="16527" xr:uid="{D72B0B06-FEC8-4ABC-A794-275EFC79C640}"/>
    <cellStyle name="Comma 2 3 6 2 2 3 2 2" xfId="37549" xr:uid="{28825ED1-C744-4C24-A4A3-AF97B82EF557}"/>
    <cellStyle name="Comma 2 3 6 2 2 3 2 3" xfId="58573" xr:uid="{DB0C50CB-21BC-4250-8E10-58DA19D834DB}"/>
    <cellStyle name="Comma 2 3 6 2 2 3 3" xfId="27039" xr:uid="{04401FAA-0E7D-46A1-B4BC-93287481AF96}"/>
    <cellStyle name="Comma 2 3 6 2 2 3 4" xfId="48063" xr:uid="{5409C234-1830-4394-88F0-4857F161E191}"/>
    <cellStyle name="Comma 2 3 6 2 2 4" xfId="8620" xr:uid="{791B36F6-3BE7-4545-974A-E571E23EAEDE}"/>
    <cellStyle name="Comma 2 3 6 2 2 4 2" xfId="19154" xr:uid="{C9B470C3-5814-42BA-A91A-D67A72E8D511}"/>
    <cellStyle name="Comma 2 3 6 2 2 4 2 2" xfId="40176" xr:uid="{CCE13551-7F8F-42B1-A670-9C3F50B7295B}"/>
    <cellStyle name="Comma 2 3 6 2 2 4 2 3" xfId="61200" xr:uid="{84C1BFCD-F843-400A-AD2D-2E67876E7F41}"/>
    <cellStyle name="Comma 2 3 6 2 2 4 3" xfId="29666" xr:uid="{FF9C4B51-F57E-40CC-9B01-E4BA9A025822}"/>
    <cellStyle name="Comma 2 3 6 2 2 4 4" xfId="50690" xr:uid="{243C93A1-58AA-4B63-A804-9B04AB8BECE6}"/>
    <cellStyle name="Comma 2 3 6 2 2 5" xfId="11272" xr:uid="{EB5525A7-96D5-4C1B-B99E-4F23FD9AADC6}"/>
    <cellStyle name="Comma 2 3 6 2 2 5 2" xfId="32294" xr:uid="{6C2B58BD-6E3B-4851-88A9-3C5154397691}"/>
    <cellStyle name="Comma 2 3 6 2 2 5 3" xfId="53318" xr:uid="{B7EE6381-0262-48E4-9898-7C46FF875A30}"/>
    <cellStyle name="Comma 2 3 6 2 2 6" xfId="21783" xr:uid="{97F8A993-44BA-4F08-BBF3-D4193754CE92}"/>
    <cellStyle name="Comma 2 3 6 2 2 7" xfId="42808" xr:uid="{2DD9F72E-1D8B-4DDB-AFCC-2A7A7019D353}"/>
    <cellStyle name="Comma 2 3 6 2 3" xfId="3364" xr:uid="{37E47D89-82D5-4E52-85FA-58247F4E7F07}"/>
    <cellStyle name="Comma 2 3 6 2 3 2" xfId="13898" xr:uid="{5DADF12B-119C-4386-BB99-B2129E86032D}"/>
    <cellStyle name="Comma 2 3 6 2 3 2 2" xfId="34920" xr:uid="{70AEDA35-BBA1-4829-9E00-00EE8E432F0B}"/>
    <cellStyle name="Comma 2 3 6 2 3 2 3" xfId="55944" xr:uid="{DAB77E69-51AC-43CE-9D37-041AB3AFA75B}"/>
    <cellStyle name="Comma 2 3 6 2 3 3" xfId="24410" xr:uid="{CEB61029-EB12-41D8-B78E-2A7085BBCA96}"/>
    <cellStyle name="Comma 2 3 6 2 3 4" xfId="45434" xr:uid="{D1EC42A3-E8DC-4824-810C-AA928F52D0C6}"/>
    <cellStyle name="Comma 2 3 6 2 4" xfId="5992" xr:uid="{4353B174-C651-4772-A189-F93A150F156E}"/>
    <cellStyle name="Comma 2 3 6 2 4 2" xfId="16526" xr:uid="{C379519E-568E-4E73-9615-65F4AEF2F891}"/>
    <cellStyle name="Comma 2 3 6 2 4 2 2" xfId="37548" xr:uid="{7CFF6D19-2194-47BD-9B1A-A0AE1D3BBB59}"/>
    <cellStyle name="Comma 2 3 6 2 4 2 3" xfId="58572" xr:uid="{2F1C2C2A-3B1D-4C48-8487-B96904E4DDA7}"/>
    <cellStyle name="Comma 2 3 6 2 4 3" xfId="27038" xr:uid="{EA88B279-D453-4E3E-A3F7-8CA535ABD088}"/>
    <cellStyle name="Comma 2 3 6 2 4 4" xfId="48062" xr:uid="{C3E5D239-2E58-45FF-BD93-3DC95AAB0DA2}"/>
    <cellStyle name="Comma 2 3 6 2 5" xfId="8619" xr:uid="{9187626B-D8A0-454F-9ACF-B02A61B3E0DB}"/>
    <cellStyle name="Comma 2 3 6 2 5 2" xfId="19153" xr:uid="{4037BD53-9279-41D8-953C-7232C7757FA5}"/>
    <cellStyle name="Comma 2 3 6 2 5 2 2" xfId="40175" xr:uid="{F06071AC-8767-4D55-9F23-F100F3F32DEE}"/>
    <cellStyle name="Comma 2 3 6 2 5 2 3" xfId="61199" xr:uid="{1A857E78-3E15-4E95-A0FD-BE71151E9791}"/>
    <cellStyle name="Comma 2 3 6 2 5 3" xfId="29665" xr:uid="{205FC4DA-3BC8-41F7-AC5E-1D68AA390383}"/>
    <cellStyle name="Comma 2 3 6 2 5 4" xfId="50689" xr:uid="{DABF0119-CE9C-4537-AE82-709A8AE67CC0}"/>
    <cellStyle name="Comma 2 3 6 2 6" xfId="11271" xr:uid="{8F9D095D-EFCF-4B13-B782-6103A5E94FF5}"/>
    <cellStyle name="Comma 2 3 6 2 6 2" xfId="32293" xr:uid="{4710D132-BF99-4361-AD7D-6F73101AA6A2}"/>
    <cellStyle name="Comma 2 3 6 2 6 3" xfId="53317" xr:uid="{41A04B31-D680-4097-8073-C239E3E8991D}"/>
    <cellStyle name="Comma 2 3 6 2 7" xfId="21782" xr:uid="{DAC422E1-DA46-42A1-9DD5-3909E9FA9DBA}"/>
    <cellStyle name="Comma 2 3 6 2 8" xfId="42807" xr:uid="{560956ED-677E-4DA2-9607-FC93580FC432}"/>
    <cellStyle name="Comma 2 3 6 3" xfId="688" xr:uid="{C6F17DDB-AA6A-4420-89E5-D74B24A91C20}"/>
    <cellStyle name="Comma 2 3 6 3 2" xfId="3366" xr:uid="{AD653C5D-FCEF-4C24-A061-D70391FD804A}"/>
    <cellStyle name="Comma 2 3 6 3 2 2" xfId="13900" xr:uid="{FBEA99CE-24A9-4EDC-ADBD-7A3894692107}"/>
    <cellStyle name="Comma 2 3 6 3 2 2 2" xfId="34922" xr:uid="{0346600F-74B8-4F5B-BC62-FB93C2164377}"/>
    <cellStyle name="Comma 2 3 6 3 2 2 3" xfId="55946" xr:uid="{C2A1EC70-D843-461F-A9C1-AE070269EA77}"/>
    <cellStyle name="Comma 2 3 6 3 2 3" xfId="24412" xr:uid="{E054B101-49B1-4C2D-8B9B-8F2C417594CB}"/>
    <cellStyle name="Comma 2 3 6 3 2 4" xfId="45436" xr:uid="{8DFCF5D7-DC90-4F4B-880C-5FA7AD9554D7}"/>
    <cellStyle name="Comma 2 3 6 3 3" xfId="5994" xr:uid="{E41B63A5-A7AC-4D02-A50C-807471DFD08D}"/>
    <cellStyle name="Comma 2 3 6 3 3 2" xfId="16528" xr:uid="{EC8EE652-EBBF-4FB5-843B-892E1E27070E}"/>
    <cellStyle name="Comma 2 3 6 3 3 2 2" xfId="37550" xr:uid="{AE5F2F78-1488-472E-B012-6EC79A3EDF14}"/>
    <cellStyle name="Comma 2 3 6 3 3 2 3" xfId="58574" xr:uid="{988248E9-799A-45A4-B402-12A5540EDE80}"/>
    <cellStyle name="Comma 2 3 6 3 3 3" xfId="27040" xr:uid="{137430F3-FFFB-4F6B-951F-15A7B2140DC5}"/>
    <cellStyle name="Comma 2 3 6 3 3 4" xfId="48064" xr:uid="{A2E1FD37-E928-4CDC-8AC4-D3A512E4AD09}"/>
    <cellStyle name="Comma 2 3 6 3 4" xfId="8621" xr:uid="{FBC54DDA-F48D-4C26-8070-5EAA3D8E1590}"/>
    <cellStyle name="Comma 2 3 6 3 4 2" xfId="19155" xr:uid="{E590EC87-DB20-491F-8AC2-C1DB8CF31AA4}"/>
    <cellStyle name="Comma 2 3 6 3 4 2 2" xfId="40177" xr:uid="{B58F1945-C902-4EF6-8AD1-4364EFC35C35}"/>
    <cellStyle name="Comma 2 3 6 3 4 2 3" xfId="61201" xr:uid="{D1FAA8CC-8659-48A1-AAEE-C067B68FFA00}"/>
    <cellStyle name="Comma 2 3 6 3 4 3" xfId="29667" xr:uid="{560525A9-003C-4E54-966D-B1A158F76BBC}"/>
    <cellStyle name="Comma 2 3 6 3 4 4" xfId="50691" xr:uid="{E3114890-F2BA-45DA-B29D-C4201CD510CD}"/>
    <cellStyle name="Comma 2 3 6 3 5" xfId="11273" xr:uid="{714AD369-FB26-4FEA-AC13-E6A2C6EC9E34}"/>
    <cellStyle name="Comma 2 3 6 3 5 2" xfId="32295" xr:uid="{0C25C593-4957-4F39-838B-7286059F1A15}"/>
    <cellStyle name="Comma 2 3 6 3 5 3" xfId="53319" xr:uid="{3BAEEF72-A976-4316-AD26-54A0E2B1616A}"/>
    <cellStyle name="Comma 2 3 6 3 6" xfId="21784" xr:uid="{24974298-374F-4B06-9971-42A7867B0AFE}"/>
    <cellStyle name="Comma 2 3 6 3 7" xfId="42809" xr:uid="{89EDA7E7-C8A3-4133-8616-F70BF0DFC433}"/>
    <cellStyle name="Comma 2 3 6 4" xfId="689" xr:uid="{39B995E0-3824-4C5B-85C9-274ADE0A4108}"/>
    <cellStyle name="Comma 2 3 6 4 2" xfId="3367" xr:uid="{F543248A-645F-4FE6-B681-3DDC8306554C}"/>
    <cellStyle name="Comma 2 3 6 4 2 2" xfId="13901" xr:uid="{86724CE8-870D-47F1-8303-B299ADB7FB8F}"/>
    <cellStyle name="Comma 2 3 6 4 2 2 2" xfId="34923" xr:uid="{FB568AE7-6C41-4054-8D52-C5F00DA92982}"/>
    <cellStyle name="Comma 2 3 6 4 2 2 3" xfId="55947" xr:uid="{6D8C4626-27C0-426E-8A62-D359527FAB87}"/>
    <cellStyle name="Comma 2 3 6 4 2 3" xfId="24413" xr:uid="{27AF2099-04C3-45FA-975C-367274B030DB}"/>
    <cellStyle name="Comma 2 3 6 4 2 4" xfId="45437" xr:uid="{76CCD84C-6F64-4BB8-8ECE-D3F34DF9789C}"/>
    <cellStyle name="Comma 2 3 6 4 3" xfId="5995" xr:uid="{4560761D-04A6-420E-88A4-D8E8F347071B}"/>
    <cellStyle name="Comma 2 3 6 4 3 2" xfId="16529" xr:uid="{3509343A-8BB1-44F4-A2C3-C0A3379155E0}"/>
    <cellStyle name="Comma 2 3 6 4 3 2 2" xfId="37551" xr:uid="{02AF1E86-534B-44FE-9F08-879BECB40662}"/>
    <cellStyle name="Comma 2 3 6 4 3 2 3" xfId="58575" xr:uid="{768C4FB3-A7AC-43D3-9D9F-ABB2FA438AEF}"/>
    <cellStyle name="Comma 2 3 6 4 3 3" xfId="27041" xr:uid="{1ADEE47C-E8B5-494F-9C90-6B10A3B0236D}"/>
    <cellStyle name="Comma 2 3 6 4 3 4" xfId="48065" xr:uid="{4D80A7C7-C8A2-4781-BB3D-E1C1B4C4D4B3}"/>
    <cellStyle name="Comma 2 3 6 4 4" xfId="8622" xr:uid="{01F7435C-84CB-47E0-B074-5D8B12AB29E0}"/>
    <cellStyle name="Comma 2 3 6 4 4 2" xfId="19156" xr:uid="{60E0B842-39D8-407F-BAD8-04DF4E73CF8C}"/>
    <cellStyle name="Comma 2 3 6 4 4 2 2" xfId="40178" xr:uid="{C05E0BF8-4160-48D3-86BE-339631F2FD12}"/>
    <cellStyle name="Comma 2 3 6 4 4 2 3" xfId="61202" xr:uid="{924E6117-4A83-4296-9342-B66786F7D9AD}"/>
    <cellStyle name="Comma 2 3 6 4 4 3" xfId="29668" xr:uid="{71A8B489-552B-40D2-A1AF-642638AECCA7}"/>
    <cellStyle name="Comma 2 3 6 4 4 4" xfId="50692" xr:uid="{941787ED-8979-4C10-A8C5-EE2A07C4DC8E}"/>
    <cellStyle name="Comma 2 3 6 4 5" xfId="11274" xr:uid="{F7AAD861-D786-47D6-9FEE-5B408958CD56}"/>
    <cellStyle name="Comma 2 3 6 4 5 2" xfId="32296" xr:uid="{C4E5AA08-837F-414E-9B32-7812F34644B2}"/>
    <cellStyle name="Comma 2 3 6 4 5 3" xfId="53320" xr:uid="{A8CBE836-956E-41F1-8A59-855C4667E77C}"/>
    <cellStyle name="Comma 2 3 6 4 6" xfId="21785" xr:uid="{646B91B1-3DEC-4324-921E-77C91382F9AD}"/>
    <cellStyle name="Comma 2 3 6 4 7" xfId="42810" xr:uid="{3360DFDA-ACB0-4470-B696-FA4BF6E34DCA}"/>
    <cellStyle name="Comma 2 3 6 5" xfId="3363" xr:uid="{59B4A562-F4C2-4390-9A42-78F5AFF90563}"/>
    <cellStyle name="Comma 2 3 6 5 2" xfId="13897" xr:uid="{7117B0BC-F9A5-44F8-8CF3-2D7E4F532E4F}"/>
    <cellStyle name="Comma 2 3 6 5 2 2" xfId="34919" xr:uid="{C49EADD1-73B8-44F7-B7E1-000F637954CC}"/>
    <cellStyle name="Comma 2 3 6 5 2 3" xfId="55943" xr:uid="{37E8A248-93CD-4BAC-8C92-AE967925F6DF}"/>
    <cellStyle name="Comma 2 3 6 5 3" xfId="24409" xr:uid="{61619E26-800F-4C92-8B1A-F8D90C12FB44}"/>
    <cellStyle name="Comma 2 3 6 5 4" xfId="45433" xr:uid="{D84B412D-4480-4D21-9293-8BD81282B2BE}"/>
    <cellStyle name="Comma 2 3 6 6" xfId="5991" xr:uid="{A1A5EFB4-C2E1-4543-AE1E-C672DFE0441D}"/>
    <cellStyle name="Comma 2 3 6 6 2" xfId="16525" xr:uid="{A32C38F4-E9D5-42CB-89B1-BF123B69D095}"/>
    <cellStyle name="Comma 2 3 6 6 2 2" xfId="37547" xr:uid="{D4329EF2-EED5-4A47-BB3E-9F477A6E01FA}"/>
    <cellStyle name="Comma 2 3 6 6 2 3" xfId="58571" xr:uid="{7F02AF6E-4DC9-4F9A-854A-A470A1AD8AFA}"/>
    <cellStyle name="Comma 2 3 6 6 3" xfId="27037" xr:uid="{698082E1-5324-4392-BDA2-C59AA4261F73}"/>
    <cellStyle name="Comma 2 3 6 6 4" xfId="48061" xr:uid="{389CFA3D-FC3B-4084-B4AC-012828EB7AB2}"/>
    <cellStyle name="Comma 2 3 6 7" xfId="8618" xr:uid="{8A66199F-D8BE-4066-A4E0-BD314F9F6A03}"/>
    <cellStyle name="Comma 2 3 6 7 2" xfId="19152" xr:uid="{0AC6A595-F0B2-4EDD-A1F1-6C4BF208D06A}"/>
    <cellStyle name="Comma 2 3 6 7 2 2" xfId="40174" xr:uid="{91AA2C1D-679A-46AA-8E0B-8ED1DE8700EE}"/>
    <cellStyle name="Comma 2 3 6 7 2 3" xfId="61198" xr:uid="{81CA0F70-580F-4134-9891-D6FE5E4F4DCF}"/>
    <cellStyle name="Comma 2 3 6 7 3" xfId="29664" xr:uid="{B5A9ACC5-39D1-45D4-BD77-506DF1C1E98F}"/>
    <cellStyle name="Comma 2 3 6 7 4" xfId="50688" xr:uid="{55A54576-7B9A-4A8C-9040-63D2720EC80B}"/>
    <cellStyle name="Comma 2 3 6 8" xfId="11270" xr:uid="{D991F3C1-4971-438F-9921-F622A2675B53}"/>
    <cellStyle name="Comma 2 3 6 8 2" xfId="32292" xr:uid="{B5A81A73-FF32-4847-ACD9-08747B257C18}"/>
    <cellStyle name="Comma 2 3 6 8 3" xfId="53316" xr:uid="{1CE7C5A2-CEB9-4660-85B8-D5379B5D89A8}"/>
    <cellStyle name="Comma 2 3 6 9" xfId="21781" xr:uid="{6540646C-3E44-4A56-AE78-2EDD915226C5}"/>
    <cellStyle name="Comma 2 3 7" xfId="690" xr:uid="{1414FC1E-4550-4416-84CE-F438584B2EA4}"/>
    <cellStyle name="Comma 2 3 7 10" xfId="42811" xr:uid="{56B62E15-483B-4498-91B8-AB247E8392D1}"/>
    <cellStyle name="Comma 2 3 7 2" xfId="691" xr:uid="{E8611DAB-F331-4B48-9D9F-5A1735786AFC}"/>
    <cellStyle name="Comma 2 3 7 2 2" xfId="692" xr:uid="{86F60296-4AF7-4319-9B06-0866A916DE8F}"/>
    <cellStyle name="Comma 2 3 7 2 2 2" xfId="3370" xr:uid="{AED05F9E-B766-4331-97B5-E0B70D8CC5C4}"/>
    <cellStyle name="Comma 2 3 7 2 2 2 2" xfId="13904" xr:uid="{9D7977AD-312E-4B38-9C1F-A0830F34C72E}"/>
    <cellStyle name="Comma 2 3 7 2 2 2 2 2" xfId="34926" xr:uid="{FC05AD44-B107-4ADF-9709-1DC4FBB7A11D}"/>
    <cellStyle name="Comma 2 3 7 2 2 2 2 3" xfId="55950" xr:uid="{7DA1DEEB-6642-473D-A812-F09529B09182}"/>
    <cellStyle name="Comma 2 3 7 2 2 2 3" xfId="24416" xr:uid="{59777456-8CD7-465E-9AF8-F25E00424BCB}"/>
    <cellStyle name="Comma 2 3 7 2 2 2 4" xfId="45440" xr:uid="{A012C45B-7DEF-466C-93A4-B47A15B1E180}"/>
    <cellStyle name="Comma 2 3 7 2 2 3" xfId="5998" xr:uid="{11B03041-544C-4EC4-A727-A6EAAB76C830}"/>
    <cellStyle name="Comma 2 3 7 2 2 3 2" xfId="16532" xr:uid="{4AA096ED-FD04-4A80-833B-2ED47E90AF03}"/>
    <cellStyle name="Comma 2 3 7 2 2 3 2 2" xfId="37554" xr:uid="{C7FF6D66-1C74-4EC9-943C-C4A98CEB4033}"/>
    <cellStyle name="Comma 2 3 7 2 2 3 2 3" xfId="58578" xr:uid="{3971A01C-A143-46D9-B77D-E318FC19386D}"/>
    <cellStyle name="Comma 2 3 7 2 2 3 3" xfId="27044" xr:uid="{7008B8A9-4A9C-4A24-B9C9-0641518988C5}"/>
    <cellStyle name="Comma 2 3 7 2 2 3 4" xfId="48068" xr:uid="{9C53D54C-2736-4536-AEA7-128D0F51C721}"/>
    <cellStyle name="Comma 2 3 7 2 2 4" xfId="8625" xr:uid="{C295A7C1-33B5-48AA-B190-51F13DF01955}"/>
    <cellStyle name="Comma 2 3 7 2 2 4 2" xfId="19159" xr:uid="{46D4B16F-6F31-444F-8A78-28429A1ACDA8}"/>
    <cellStyle name="Comma 2 3 7 2 2 4 2 2" xfId="40181" xr:uid="{08E76256-27BB-4345-AFF3-1A19B9C3082F}"/>
    <cellStyle name="Comma 2 3 7 2 2 4 2 3" xfId="61205" xr:uid="{56246F04-00A2-4BDA-905B-F4AA38C4A5D6}"/>
    <cellStyle name="Comma 2 3 7 2 2 4 3" xfId="29671" xr:uid="{3FC950E7-30E4-45DF-85D3-357555B62CA4}"/>
    <cellStyle name="Comma 2 3 7 2 2 4 4" xfId="50695" xr:uid="{C8D2588A-DAC7-4875-BF5C-861573AE287A}"/>
    <cellStyle name="Comma 2 3 7 2 2 5" xfId="11277" xr:uid="{A393F552-6F5A-4C3B-B4A4-3BF6A0DC310A}"/>
    <cellStyle name="Comma 2 3 7 2 2 5 2" xfId="32299" xr:uid="{7249C2C8-E7E3-48C4-B56D-A1468E7D3EC6}"/>
    <cellStyle name="Comma 2 3 7 2 2 5 3" xfId="53323" xr:uid="{C12BAF11-607F-40B3-9A32-3CB4A9B6DCEE}"/>
    <cellStyle name="Comma 2 3 7 2 2 6" xfId="21788" xr:uid="{87F154F9-6EB5-44AA-BFA9-502426FB93B1}"/>
    <cellStyle name="Comma 2 3 7 2 2 7" xfId="42813" xr:uid="{C97FA48F-8541-4B37-944B-BA027C2C6894}"/>
    <cellStyle name="Comma 2 3 7 2 3" xfId="3369" xr:uid="{0A7A99BB-D4F0-4D95-A71F-A56365B16971}"/>
    <cellStyle name="Comma 2 3 7 2 3 2" xfId="13903" xr:uid="{F63853A3-0F23-46D4-85F1-B5CDAD3F788A}"/>
    <cellStyle name="Comma 2 3 7 2 3 2 2" xfId="34925" xr:uid="{D4D787C2-FD33-4D83-9225-68F89D5119A2}"/>
    <cellStyle name="Comma 2 3 7 2 3 2 3" xfId="55949" xr:uid="{A214279D-6B8E-4C44-B9B1-A79655B9278A}"/>
    <cellStyle name="Comma 2 3 7 2 3 3" xfId="24415" xr:uid="{B21E14D7-CADB-4FD7-9A37-0AF7E8C2808A}"/>
    <cellStyle name="Comma 2 3 7 2 3 4" xfId="45439" xr:uid="{793B67C7-FFA2-4C58-B8E7-3D7AF4DC8B14}"/>
    <cellStyle name="Comma 2 3 7 2 4" xfId="5997" xr:uid="{42068856-5202-42F0-A7C6-7D049EA962E1}"/>
    <cellStyle name="Comma 2 3 7 2 4 2" xfId="16531" xr:uid="{57910820-06D2-42CB-AF48-8C45998935F0}"/>
    <cellStyle name="Comma 2 3 7 2 4 2 2" xfId="37553" xr:uid="{5AE8318F-FED3-44A6-B694-F3873EDDCFB9}"/>
    <cellStyle name="Comma 2 3 7 2 4 2 3" xfId="58577" xr:uid="{29FC7D21-5BF5-4116-819E-F912F6D9EDA4}"/>
    <cellStyle name="Comma 2 3 7 2 4 3" xfId="27043" xr:uid="{B0D0B5B6-3A6B-49BB-A9F2-F4EB4270F56F}"/>
    <cellStyle name="Comma 2 3 7 2 4 4" xfId="48067" xr:uid="{03A68C08-2B8B-44E3-A6CE-C4E0C9963FDC}"/>
    <cellStyle name="Comma 2 3 7 2 5" xfId="8624" xr:uid="{8B7B90E8-ABB2-4A1C-BCD6-4679B6F9627A}"/>
    <cellStyle name="Comma 2 3 7 2 5 2" xfId="19158" xr:uid="{06D83247-DDAF-4BA5-948E-0663361F0A32}"/>
    <cellStyle name="Comma 2 3 7 2 5 2 2" xfId="40180" xr:uid="{02CF3E2B-781E-4E82-9A9C-676D9B27D63F}"/>
    <cellStyle name="Comma 2 3 7 2 5 2 3" xfId="61204" xr:uid="{3F8AA6B4-C6FA-4771-9D15-2D67602E3DB2}"/>
    <cellStyle name="Comma 2 3 7 2 5 3" xfId="29670" xr:uid="{44D01776-CFBE-445B-9570-1E5954668F4E}"/>
    <cellStyle name="Comma 2 3 7 2 5 4" xfId="50694" xr:uid="{8082C8F6-A873-41C5-8BF0-C01F548C177E}"/>
    <cellStyle name="Comma 2 3 7 2 6" xfId="11276" xr:uid="{5F89AED8-AE76-40BF-946A-4163CD586658}"/>
    <cellStyle name="Comma 2 3 7 2 6 2" xfId="32298" xr:uid="{FB8F1B3A-D5DD-4388-9063-E84E8DB8B5EE}"/>
    <cellStyle name="Comma 2 3 7 2 6 3" xfId="53322" xr:uid="{379967E9-2ECC-4C9E-8AF9-925067F21FC6}"/>
    <cellStyle name="Comma 2 3 7 2 7" xfId="21787" xr:uid="{65441E7A-23CA-471B-899F-5B6DBB568DD9}"/>
    <cellStyle name="Comma 2 3 7 2 8" xfId="42812" xr:uid="{2FC64739-F1A9-45A4-ABDB-2B9AED33AA45}"/>
    <cellStyle name="Comma 2 3 7 3" xfId="693" xr:uid="{1CE88CA6-45F9-4ED0-85E1-ADF3A0111179}"/>
    <cellStyle name="Comma 2 3 7 3 2" xfId="3371" xr:uid="{791B12E4-90E3-4497-907C-6A6847DA39DC}"/>
    <cellStyle name="Comma 2 3 7 3 2 2" xfId="13905" xr:uid="{6DDE96E7-554F-407B-B5DB-030350846428}"/>
    <cellStyle name="Comma 2 3 7 3 2 2 2" xfId="34927" xr:uid="{BAC3AE16-2BCD-41AF-A0FE-D676323C7110}"/>
    <cellStyle name="Comma 2 3 7 3 2 2 3" xfId="55951" xr:uid="{7C37154B-27EB-4845-84ED-288EC9592055}"/>
    <cellStyle name="Comma 2 3 7 3 2 3" xfId="24417" xr:uid="{8407DE14-B137-4C12-BE40-5CF8CCF72E41}"/>
    <cellStyle name="Comma 2 3 7 3 2 4" xfId="45441" xr:uid="{84919BB2-7979-45F1-84D0-717BC5AC1DE7}"/>
    <cellStyle name="Comma 2 3 7 3 3" xfId="5999" xr:uid="{337524C1-87FF-4D31-B3F2-0BA32EF7EB64}"/>
    <cellStyle name="Comma 2 3 7 3 3 2" xfId="16533" xr:uid="{1575D6C4-57FA-435E-9108-90AF7D04473C}"/>
    <cellStyle name="Comma 2 3 7 3 3 2 2" xfId="37555" xr:uid="{8B78779C-2BB6-4E23-BD51-AE8D57963650}"/>
    <cellStyle name="Comma 2 3 7 3 3 2 3" xfId="58579" xr:uid="{06B9D210-0F1E-4A16-A56E-D0735720AFDB}"/>
    <cellStyle name="Comma 2 3 7 3 3 3" xfId="27045" xr:uid="{37903C0E-85F9-41FE-A00C-D44E8F4F20A7}"/>
    <cellStyle name="Comma 2 3 7 3 3 4" xfId="48069" xr:uid="{6AA5614E-DEC8-4BCC-85F4-BCE4F69F7576}"/>
    <cellStyle name="Comma 2 3 7 3 4" xfId="8626" xr:uid="{A0071991-353E-4C13-B46A-1C136C3D1647}"/>
    <cellStyle name="Comma 2 3 7 3 4 2" xfId="19160" xr:uid="{2586CEAC-5156-4A49-B626-33ED62DA5FBE}"/>
    <cellStyle name="Comma 2 3 7 3 4 2 2" xfId="40182" xr:uid="{38D218F7-BFAD-4B70-87B9-437F2AE4C958}"/>
    <cellStyle name="Comma 2 3 7 3 4 2 3" xfId="61206" xr:uid="{594D4C48-6B32-49C9-8422-DFFBB05D2BDE}"/>
    <cellStyle name="Comma 2 3 7 3 4 3" xfId="29672" xr:uid="{DC43923A-0CFE-40A8-8B48-5627D27B4650}"/>
    <cellStyle name="Comma 2 3 7 3 4 4" xfId="50696" xr:uid="{A13C1EC4-A96C-41F7-8923-B3395AD51C3D}"/>
    <cellStyle name="Comma 2 3 7 3 5" xfId="11278" xr:uid="{AAB62C23-86F5-4E82-8F1C-80252A263410}"/>
    <cellStyle name="Comma 2 3 7 3 5 2" xfId="32300" xr:uid="{F54A9631-65A2-4B91-A169-48C7704EB14E}"/>
    <cellStyle name="Comma 2 3 7 3 5 3" xfId="53324" xr:uid="{9C37A9B1-345B-43CA-A413-AC40398B471B}"/>
    <cellStyle name="Comma 2 3 7 3 6" xfId="21789" xr:uid="{EDD7FB31-AE8F-43C3-872B-45D53F09D820}"/>
    <cellStyle name="Comma 2 3 7 3 7" xfId="42814" xr:uid="{36BACD1B-12D2-45D4-8182-50D9D93A7349}"/>
    <cellStyle name="Comma 2 3 7 4" xfId="694" xr:uid="{1A923BEC-2B44-4268-8B09-E70A9F729E52}"/>
    <cellStyle name="Comma 2 3 7 4 2" xfId="3372" xr:uid="{9FA2E842-BE3A-4772-A6F3-623995B9E314}"/>
    <cellStyle name="Comma 2 3 7 4 2 2" xfId="13906" xr:uid="{3FB97E6D-EF4A-4F5E-9534-A0231BC5CD4F}"/>
    <cellStyle name="Comma 2 3 7 4 2 2 2" xfId="34928" xr:uid="{702D597C-760F-4855-A96B-02E239AE646E}"/>
    <cellStyle name="Comma 2 3 7 4 2 2 3" xfId="55952" xr:uid="{A1FDF8FD-BD95-4F7D-983D-4A95134C32A6}"/>
    <cellStyle name="Comma 2 3 7 4 2 3" xfId="24418" xr:uid="{5B99F8EC-B56C-429C-B380-B4A44605A31F}"/>
    <cellStyle name="Comma 2 3 7 4 2 4" xfId="45442" xr:uid="{CEBE000A-5B57-4F83-B556-2C743411A7C8}"/>
    <cellStyle name="Comma 2 3 7 4 3" xfId="6000" xr:uid="{EAC40905-7A6B-468A-8F6D-29EB0E6A03DD}"/>
    <cellStyle name="Comma 2 3 7 4 3 2" xfId="16534" xr:uid="{EA639498-E08B-4729-ACC4-D6270D84283B}"/>
    <cellStyle name="Comma 2 3 7 4 3 2 2" xfId="37556" xr:uid="{08AC3A5C-052D-470E-96BB-CE9E183F35B3}"/>
    <cellStyle name="Comma 2 3 7 4 3 2 3" xfId="58580" xr:uid="{42084DF1-B501-4401-8D93-E0B066FB0598}"/>
    <cellStyle name="Comma 2 3 7 4 3 3" xfId="27046" xr:uid="{A2B0CF12-219F-47CC-A59A-C15BD70511D8}"/>
    <cellStyle name="Comma 2 3 7 4 3 4" xfId="48070" xr:uid="{187B5E04-289D-4866-8311-CA6469BA7163}"/>
    <cellStyle name="Comma 2 3 7 4 4" xfId="8627" xr:uid="{056F4981-CDDE-4DB0-9922-F5A0EC8F1D1A}"/>
    <cellStyle name="Comma 2 3 7 4 4 2" xfId="19161" xr:uid="{CE679AA3-D73B-4E0F-80BC-5276C0CE45D1}"/>
    <cellStyle name="Comma 2 3 7 4 4 2 2" xfId="40183" xr:uid="{D1339FFE-1A61-4C2E-B8A8-DAC055149BFD}"/>
    <cellStyle name="Comma 2 3 7 4 4 2 3" xfId="61207" xr:uid="{BE58CEED-3B19-424E-BAFF-631FF906B7AD}"/>
    <cellStyle name="Comma 2 3 7 4 4 3" xfId="29673" xr:uid="{E419A7C2-F31B-4D48-B9D9-C5FB4CD93237}"/>
    <cellStyle name="Comma 2 3 7 4 4 4" xfId="50697" xr:uid="{056713AB-AD79-4460-94FB-D13CA6868F6F}"/>
    <cellStyle name="Comma 2 3 7 4 5" xfId="11279" xr:uid="{6BF5A633-F2E2-4D17-8422-E7831CD44243}"/>
    <cellStyle name="Comma 2 3 7 4 5 2" xfId="32301" xr:uid="{D69CF0C7-0561-4A8F-B63B-3114C7F52BE5}"/>
    <cellStyle name="Comma 2 3 7 4 5 3" xfId="53325" xr:uid="{49BBC628-AFB9-43BC-99C1-3872B558F45E}"/>
    <cellStyle name="Comma 2 3 7 4 6" xfId="21790" xr:uid="{E74CFCF4-93C3-405F-AE0C-0A8716D96698}"/>
    <cellStyle name="Comma 2 3 7 4 7" xfId="42815" xr:uid="{F39F8C8C-401E-4139-9E9C-7B9978A21340}"/>
    <cellStyle name="Comma 2 3 7 5" xfId="3368" xr:uid="{03104F4C-1E46-497C-817A-6BE75BA8047B}"/>
    <cellStyle name="Comma 2 3 7 5 2" xfId="13902" xr:uid="{59E7B507-F6BE-4CE7-BEBB-2937FC460DE2}"/>
    <cellStyle name="Comma 2 3 7 5 2 2" xfId="34924" xr:uid="{D5B97510-FE72-4B31-914F-33426AF3C88F}"/>
    <cellStyle name="Comma 2 3 7 5 2 3" xfId="55948" xr:uid="{04CB397D-D554-4136-B4DA-548CE308F13C}"/>
    <cellStyle name="Comma 2 3 7 5 3" xfId="24414" xr:uid="{32594247-1567-41B5-8CE0-9AFA88F974B7}"/>
    <cellStyle name="Comma 2 3 7 5 4" xfId="45438" xr:uid="{FCAF6516-309D-404B-93B8-2920C9B77473}"/>
    <cellStyle name="Comma 2 3 7 6" xfId="5996" xr:uid="{CBF3FB10-48CB-4FC7-A94A-34C0E2EC7E0A}"/>
    <cellStyle name="Comma 2 3 7 6 2" xfId="16530" xr:uid="{F7F42805-BEC1-4D63-AA1C-3BCCE088E331}"/>
    <cellStyle name="Comma 2 3 7 6 2 2" xfId="37552" xr:uid="{57B989EB-908C-4709-81D9-5ECC09719EF0}"/>
    <cellStyle name="Comma 2 3 7 6 2 3" xfId="58576" xr:uid="{0C50F9C6-56ED-43F4-9EEE-41DE13707F3B}"/>
    <cellStyle name="Comma 2 3 7 6 3" xfId="27042" xr:uid="{3A36B758-06F3-496E-A558-DA8EB990A9E4}"/>
    <cellStyle name="Comma 2 3 7 6 4" xfId="48066" xr:uid="{9E6FEB2C-CB5F-4ECB-A48A-77BA38EA15B1}"/>
    <cellStyle name="Comma 2 3 7 7" xfId="8623" xr:uid="{FDEB9203-CACF-4113-97AA-AE7C432C352C}"/>
    <cellStyle name="Comma 2 3 7 7 2" xfId="19157" xr:uid="{523EB135-1DF7-466C-9CF3-0B7A58530992}"/>
    <cellStyle name="Comma 2 3 7 7 2 2" xfId="40179" xr:uid="{6D28DB82-AC0B-45BE-A86E-BABC2444FC40}"/>
    <cellStyle name="Comma 2 3 7 7 2 3" xfId="61203" xr:uid="{C99E29F4-8777-4C4B-BD2D-C21F5846F69E}"/>
    <cellStyle name="Comma 2 3 7 7 3" xfId="29669" xr:uid="{4A3A6D4F-FF70-40B0-B5F8-F6F58D6B8C40}"/>
    <cellStyle name="Comma 2 3 7 7 4" xfId="50693" xr:uid="{FCB7878A-BBAD-4BCB-837A-6AF5E3AD23EE}"/>
    <cellStyle name="Comma 2 3 7 8" xfId="11275" xr:uid="{CFC739F1-4CA2-404E-BB45-CA4C2692683B}"/>
    <cellStyle name="Comma 2 3 7 8 2" xfId="32297" xr:uid="{8A1A80B5-686B-4A06-9E8E-63C3D7DF4760}"/>
    <cellStyle name="Comma 2 3 7 8 3" xfId="53321" xr:uid="{F9FB8970-3369-418A-AB75-12290C1F6975}"/>
    <cellStyle name="Comma 2 3 7 9" xfId="21786" xr:uid="{03DB6CDF-5414-494B-8B92-8E42888AA80B}"/>
    <cellStyle name="Comma 2 3 8" xfId="695" xr:uid="{8CA67470-468D-4C10-9470-BC808C531F4A}"/>
    <cellStyle name="Comma 2 3 8 10" xfId="42816" xr:uid="{087D8910-93CF-4867-87FB-413645A2EF13}"/>
    <cellStyle name="Comma 2 3 8 2" xfId="696" xr:uid="{D3D94F2D-6727-484B-9B8C-CD612E61C93C}"/>
    <cellStyle name="Comma 2 3 8 2 2" xfId="697" xr:uid="{EEEE8849-0D3F-4F12-B291-522F0B98709F}"/>
    <cellStyle name="Comma 2 3 8 2 2 2" xfId="3375" xr:uid="{17193F85-8911-487B-A842-991B6A3749C2}"/>
    <cellStyle name="Comma 2 3 8 2 2 2 2" xfId="13909" xr:uid="{AA75E078-D2DE-4C6F-9D98-4ACC64965220}"/>
    <cellStyle name="Comma 2 3 8 2 2 2 2 2" xfId="34931" xr:uid="{79CC6FE5-3C27-4C08-A122-F7BB6D676101}"/>
    <cellStyle name="Comma 2 3 8 2 2 2 2 3" xfId="55955" xr:uid="{BD04F316-41BF-4A43-8252-AF52BF3F2302}"/>
    <cellStyle name="Comma 2 3 8 2 2 2 3" xfId="24421" xr:uid="{B6C769E4-9729-4080-A6CE-6DFED625D175}"/>
    <cellStyle name="Comma 2 3 8 2 2 2 4" xfId="45445" xr:uid="{36651FAC-F188-43B9-B78A-5B595C90807C}"/>
    <cellStyle name="Comma 2 3 8 2 2 3" xfId="6003" xr:uid="{87E1A74D-FFDD-43DD-BA89-BC06D19FEB92}"/>
    <cellStyle name="Comma 2 3 8 2 2 3 2" xfId="16537" xr:uid="{CFA1312A-4572-41FA-94E6-2F9D29A1680F}"/>
    <cellStyle name="Comma 2 3 8 2 2 3 2 2" xfId="37559" xr:uid="{CF281760-D11B-4428-AD35-FA5337CA7A19}"/>
    <cellStyle name="Comma 2 3 8 2 2 3 2 3" xfId="58583" xr:uid="{5C76A8F0-4A04-42D2-B0FB-A4BC5930D7C2}"/>
    <cellStyle name="Comma 2 3 8 2 2 3 3" xfId="27049" xr:uid="{ABD1FB6E-9F49-4063-AC04-F00C3717ADA9}"/>
    <cellStyle name="Comma 2 3 8 2 2 3 4" xfId="48073" xr:uid="{85B55900-C8B0-482C-9871-7CBE5C33ECFB}"/>
    <cellStyle name="Comma 2 3 8 2 2 4" xfId="8630" xr:uid="{16FE7FFA-D146-4015-841A-13C625BFC837}"/>
    <cellStyle name="Comma 2 3 8 2 2 4 2" xfId="19164" xr:uid="{D564A8D5-2EB9-40F4-BA1F-980B391391A5}"/>
    <cellStyle name="Comma 2 3 8 2 2 4 2 2" xfId="40186" xr:uid="{D743E37F-5CC2-4DDB-8770-FE6CC50526D7}"/>
    <cellStyle name="Comma 2 3 8 2 2 4 2 3" xfId="61210" xr:uid="{48712D28-F5F6-42BD-82FF-3FA1A7130F63}"/>
    <cellStyle name="Comma 2 3 8 2 2 4 3" xfId="29676" xr:uid="{B9766F1E-B519-4977-A3F6-1A44382F415E}"/>
    <cellStyle name="Comma 2 3 8 2 2 4 4" xfId="50700" xr:uid="{7A233D7A-95E1-4BEA-87BC-C18CC4CDD4EC}"/>
    <cellStyle name="Comma 2 3 8 2 2 5" xfId="11282" xr:uid="{0EDBD4C8-25D9-4FF7-9533-E5B0B8D61F61}"/>
    <cellStyle name="Comma 2 3 8 2 2 5 2" xfId="32304" xr:uid="{858FE679-8EBB-4ADE-9E1C-06F4B358453B}"/>
    <cellStyle name="Comma 2 3 8 2 2 5 3" xfId="53328" xr:uid="{A5B323CF-F0DF-49A8-8FE4-ED14BCAF8572}"/>
    <cellStyle name="Comma 2 3 8 2 2 6" xfId="21793" xr:uid="{ECF3CCC3-4BA9-4F30-B949-39C9B5CC03E7}"/>
    <cellStyle name="Comma 2 3 8 2 2 7" xfId="42818" xr:uid="{CB21AA6E-5945-4840-8C88-339CEBA7E982}"/>
    <cellStyle name="Comma 2 3 8 2 3" xfId="3374" xr:uid="{2FAF95AD-4FE9-4768-A9F0-D4E5B466E1B0}"/>
    <cellStyle name="Comma 2 3 8 2 3 2" xfId="13908" xr:uid="{2FA7B68A-57C9-4F32-BDBB-4CB94880F434}"/>
    <cellStyle name="Comma 2 3 8 2 3 2 2" xfId="34930" xr:uid="{D78D9C7C-2E3C-4D45-ACC8-35D9836C1A21}"/>
    <cellStyle name="Comma 2 3 8 2 3 2 3" xfId="55954" xr:uid="{6E14E0FB-6620-4693-89BD-9E5AA3CFD6DC}"/>
    <cellStyle name="Comma 2 3 8 2 3 3" xfId="24420" xr:uid="{38F3911C-CD22-48F8-B9FE-085C8966706D}"/>
    <cellStyle name="Comma 2 3 8 2 3 4" xfId="45444" xr:uid="{4BA8E3A9-00A6-4AEB-86B0-C15B11E1E490}"/>
    <cellStyle name="Comma 2 3 8 2 4" xfId="6002" xr:uid="{B11E03E6-2453-4861-9D4C-727746E2665B}"/>
    <cellStyle name="Comma 2 3 8 2 4 2" xfId="16536" xr:uid="{EF2D8115-FD29-4F8F-BD97-2C007093A1F0}"/>
    <cellStyle name="Comma 2 3 8 2 4 2 2" xfId="37558" xr:uid="{24C151E4-288A-42BD-90A6-1CF89816DAEE}"/>
    <cellStyle name="Comma 2 3 8 2 4 2 3" xfId="58582" xr:uid="{933C2926-0FC5-4D5D-8046-8E8E1E769C18}"/>
    <cellStyle name="Comma 2 3 8 2 4 3" xfId="27048" xr:uid="{27AFC874-2A74-4D6D-BAC3-C76CB5D0DCDE}"/>
    <cellStyle name="Comma 2 3 8 2 4 4" xfId="48072" xr:uid="{4709BA07-1A9C-47AD-877B-A4E34F067559}"/>
    <cellStyle name="Comma 2 3 8 2 5" xfId="8629" xr:uid="{4BCC9061-15E8-4D0B-B9B8-5DC8149DAE1E}"/>
    <cellStyle name="Comma 2 3 8 2 5 2" xfId="19163" xr:uid="{98493EAE-0F8E-42CA-8882-E48F20169F86}"/>
    <cellStyle name="Comma 2 3 8 2 5 2 2" xfId="40185" xr:uid="{B2B1A1B7-2301-4648-B33A-0D1C8DC0F70C}"/>
    <cellStyle name="Comma 2 3 8 2 5 2 3" xfId="61209" xr:uid="{3EBC4CB5-D90F-41B7-BFD9-732D3F4CC896}"/>
    <cellStyle name="Comma 2 3 8 2 5 3" xfId="29675" xr:uid="{C5234F7A-8C65-4C74-8238-29E54CD761E2}"/>
    <cellStyle name="Comma 2 3 8 2 5 4" xfId="50699" xr:uid="{2CA19DBB-3CA8-46BE-B79F-48D785E1B67D}"/>
    <cellStyle name="Comma 2 3 8 2 6" xfId="11281" xr:uid="{9B9DBCA6-D6C4-4F5E-968A-766336D8FA67}"/>
    <cellStyle name="Comma 2 3 8 2 6 2" xfId="32303" xr:uid="{852EE658-5A72-47D3-852E-CEBD3623855E}"/>
    <cellStyle name="Comma 2 3 8 2 6 3" xfId="53327" xr:uid="{C2D04B5D-1124-4637-98C7-971814ACF7BC}"/>
    <cellStyle name="Comma 2 3 8 2 7" xfId="21792" xr:uid="{AA5A003B-86F3-45F0-973A-C5C5732FD154}"/>
    <cellStyle name="Comma 2 3 8 2 8" xfId="42817" xr:uid="{0CF354F5-E6E3-42C2-A873-D0E814FB7D7B}"/>
    <cellStyle name="Comma 2 3 8 3" xfId="698" xr:uid="{F862BDCD-92A0-45DC-89F2-B36F06D9E220}"/>
    <cellStyle name="Comma 2 3 8 3 2" xfId="3376" xr:uid="{8619337B-0DEF-4B39-BD28-323E6F84516F}"/>
    <cellStyle name="Comma 2 3 8 3 2 2" xfId="13910" xr:uid="{0D98CB00-812D-4359-9728-1E9ACB0317EC}"/>
    <cellStyle name="Comma 2 3 8 3 2 2 2" xfId="34932" xr:uid="{E6686AB0-FF0A-4A33-9FAA-E3912DCF31C9}"/>
    <cellStyle name="Comma 2 3 8 3 2 2 3" xfId="55956" xr:uid="{D9BCAF33-9F6E-4C68-9E94-048A35940534}"/>
    <cellStyle name="Comma 2 3 8 3 2 3" xfId="24422" xr:uid="{3A1B9E03-0330-4D58-B860-99506F6C6F60}"/>
    <cellStyle name="Comma 2 3 8 3 2 4" xfId="45446" xr:uid="{86A33779-5E95-4603-8955-536590609CAE}"/>
    <cellStyle name="Comma 2 3 8 3 3" xfId="6004" xr:uid="{D296E9A8-C6AB-4F19-8CFC-9446F76148EB}"/>
    <cellStyle name="Comma 2 3 8 3 3 2" xfId="16538" xr:uid="{7DE30D92-E4E9-4C63-AA9F-1EFA6D6FE689}"/>
    <cellStyle name="Comma 2 3 8 3 3 2 2" xfId="37560" xr:uid="{76FDDEDB-E4CA-409A-B4DB-1803389F98C6}"/>
    <cellStyle name="Comma 2 3 8 3 3 2 3" xfId="58584" xr:uid="{897E8C30-D856-49C3-97D7-592F65956152}"/>
    <cellStyle name="Comma 2 3 8 3 3 3" xfId="27050" xr:uid="{FC6EE55C-ACEA-4FFE-A5CD-CE6AFB50FC34}"/>
    <cellStyle name="Comma 2 3 8 3 3 4" xfId="48074" xr:uid="{6FD85752-E792-4195-834B-708B752AD893}"/>
    <cellStyle name="Comma 2 3 8 3 4" xfId="8631" xr:uid="{23DB4899-9FBD-4484-BE5D-D8B4F94D7569}"/>
    <cellStyle name="Comma 2 3 8 3 4 2" xfId="19165" xr:uid="{F59F33A6-1864-4650-AEAE-CC174E4F0D83}"/>
    <cellStyle name="Comma 2 3 8 3 4 2 2" xfId="40187" xr:uid="{3025295D-BDDE-490E-8A23-0407D5032395}"/>
    <cellStyle name="Comma 2 3 8 3 4 2 3" xfId="61211" xr:uid="{3DC922E1-6725-48C1-8C76-28FBAFE7AB06}"/>
    <cellStyle name="Comma 2 3 8 3 4 3" xfId="29677" xr:uid="{5E16F34A-D430-4E4A-B708-4761260D48D4}"/>
    <cellStyle name="Comma 2 3 8 3 4 4" xfId="50701" xr:uid="{6CB9E7E2-C417-4B31-9F27-CF6564FBFC8C}"/>
    <cellStyle name="Comma 2 3 8 3 5" xfId="11283" xr:uid="{2E2E42F5-0AD2-400A-83DF-D343396EE93B}"/>
    <cellStyle name="Comma 2 3 8 3 5 2" xfId="32305" xr:uid="{03F58A9F-8095-440C-A53A-425153A43665}"/>
    <cellStyle name="Comma 2 3 8 3 5 3" xfId="53329" xr:uid="{A7FFBEF7-835B-4026-9E4C-DAF3E7261677}"/>
    <cellStyle name="Comma 2 3 8 3 6" xfId="21794" xr:uid="{4138A603-042D-4832-B8EA-31DF15063E92}"/>
    <cellStyle name="Comma 2 3 8 3 7" xfId="42819" xr:uid="{CBC9D061-233C-4D5E-B5CE-4EF53A38FEF1}"/>
    <cellStyle name="Comma 2 3 8 4" xfId="699" xr:uid="{0BE71DDD-8541-42E0-ADBB-480F695BD10A}"/>
    <cellStyle name="Comma 2 3 8 4 2" xfId="3377" xr:uid="{9E39C55D-98D6-4E85-8901-465529472E1F}"/>
    <cellStyle name="Comma 2 3 8 4 2 2" xfId="13911" xr:uid="{21A8672A-4913-432D-904C-FCFF62AA3336}"/>
    <cellStyle name="Comma 2 3 8 4 2 2 2" xfId="34933" xr:uid="{3AA2550E-385A-41CC-83AE-1F844D4817F6}"/>
    <cellStyle name="Comma 2 3 8 4 2 2 3" xfId="55957" xr:uid="{3830F34F-8D9D-4F6A-BC0B-31E57E766997}"/>
    <cellStyle name="Comma 2 3 8 4 2 3" xfId="24423" xr:uid="{4885A0C5-690F-4FD0-AABB-BBCB2E951297}"/>
    <cellStyle name="Comma 2 3 8 4 2 4" xfId="45447" xr:uid="{15D790BD-A65A-4F58-8CF4-C800CFDE7F32}"/>
    <cellStyle name="Comma 2 3 8 4 3" xfId="6005" xr:uid="{DE15244F-37E0-4DD8-B890-DF343DD1C528}"/>
    <cellStyle name="Comma 2 3 8 4 3 2" xfId="16539" xr:uid="{6C5100A5-EBBB-4E8D-83F8-A56007DFD4DE}"/>
    <cellStyle name="Comma 2 3 8 4 3 2 2" xfId="37561" xr:uid="{FBC24DB3-D689-4D00-9F6B-4958565275AF}"/>
    <cellStyle name="Comma 2 3 8 4 3 2 3" xfId="58585" xr:uid="{372111AB-965F-40BC-BD8A-262E9747C2E0}"/>
    <cellStyle name="Comma 2 3 8 4 3 3" xfId="27051" xr:uid="{0039EA68-6C92-41AC-91D6-80420AE28617}"/>
    <cellStyle name="Comma 2 3 8 4 3 4" xfId="48075" xr:uid="{BC754868-261E-434D-8BFC-8848EA11C85F}"/>
    <cellStyle name="Comma 2 3 8 4 4" xfId="8632" xr:uid="{2BD0C190-ABD9-49DA-A46D-C91862C8DAC8}"/>
    <cellStyle name="Comma 2 3 8 4 4 2" xfId="19166" xr:uid="{59F7DF97-4413-43CB-8B3F-C0634D9CD492}"/>
    <cellStyle name="Comma 2 3 8 4 4 2 2" xfId="40188" xr:uid="{D0DFEAF2-61D5-42AF-8219-4AD5E1DEBD7E}"/>
    <cellStyle name="Comma 2 3 8 4 4 2 3" xfId="61212" xr:uid="{C4ABC537-7E4A-498B-B75B-84842BAAAB62}"/>
    <cellStyle name="Comma 2 3 8 4 4 3" xfId="29678" xr:uid="{2A676C5B-5861-471F-9D9A-7B62226229C0}"/>
    <cellStyle name="Comma 2 3 8 4 4 4" xfId="50702" xr:uid="{4F5DF302-6EBB-438E-9018-05226DF239B1}"/>
    <cellStyle name="Comma 2 3 8 4 5" xfId="11284" xr:uid="{F8C4D4DD-8494-4707-B2C0-1DEA9596DE49}"/>
    <cellStyle name="Comma 2 3 8 4 5 2" xfId="32306" xr:uid="{C249E373-C738-4A23-B9CC-3ABFE978965C}"/>
    <cellStyle name="Comma 2 3 8 4 5 3" xfId="53330" xr:uid="{BA13A8B4-5C80-435F-9002-6E062FFD9BE1}"/>
    <cellStyle name="Comma 2 3 8 4 6" xfId="21795" xr:uid="{4AAF6E13-2D9A-4DEE-8C0D-F04DECF17BE9}"/>
    <cellStyle name="Comma 2 3 8 4 7" xfId="42820" xr:uid="{A3F912A3-2DD2-457A-B3FF-28D2F0C497C4}"/>
    <cellStyle name="Comma 2 3 8 5" xfId="3373" xr:uid="{466D0DE7-F06D-4DC7-8E19-DD96EA81D632}"/>
    <cellStyle name="Comma 2 3 8 5 2" xfId="13907" xr:uid="{F47824A9-8785-48A6-B2AB-00B4EF8D2EBA}"/>
    <cellStyle name="Comma 2 3 8 5 2 2" xfId="34929" xr:uid="{B7EA2455-F76F-4219-A69B-18A31294D7E8}"/>
    <cellStyle name="Comma 2 3 8 5 2 3" xfId="55953" xr:uid="{1F4D66C5-ADBB-4828-AD90-8267C40DB260}"/>
    <cellStyle name="Comma 2 3 8 5 3" xfId="24419" xr:uid="{4A8EC03B-1991-4647-A4FC-EC570DE1C230}"/>
    <cellStyle name="Comma 2 3 8 5 4" xfId="45443" xr:uid="{12D3166D-311E-4F02-AD5F-65238E4AA6FE}"/>
    <cellStyle name="Comma 2 3 8 6" xfId="6001" xr:uid="{8BBF3BC5-0FE6-40DD-B5B4-3D63508090FA}"/>
    <cellStyle name="Comma 2 3 8 6 2" xfId="16535" xr:uid="{C2346274-98DC-4F5C-853C-032075BCB58D}"/>
    <cellStyle name="Comma 2 3 8 6 2 2" xfId="37557" xr:uid="{45E7EF9A-25AE-4375-8759-324038F51520}"/>
    <cellStyle name="Comma 2 3 8 6 2 3" xfId="58581" xr:uid="{86F36739-E689-497E-BC44-B0C71A641FE4}"/>
    <cellStyle name="Comma 2 3 8 6 3" xfId="27047" xr:uid="{AE47FBBE-26D1-4E98-A31A-18752FE6EB1D}"/>
    <cellStyle name="Comma 2 3 8 6 4" xfId="48071" xr:uid="{43751603-7577-455E-9642-5167DF47C871}"/>
    <cellStyle name="Comma 2 3 8 7" xfId="8628" xr:uid="{0BF7FDA4-50F8-4A1B-A618-E7EF86AB056D}"/>
    <cellStyle name="Comma 2 3 8 7 2" xfId="19162" xr:uid="{31396EAD-C171-4607-8621-A824B08C378E}"/>
    <cellStyle name="Comma 2 3 8 7 2 2" xfId="40184" xr:uid="{3D3973F2-A501-46FA-84E2-8617EC230CA0}"/>
    <cellStyle name="Comma 2 3 8 7 2 3" xfId="61208" xr:uid="{5C7367B2-F415-434E-A43E-9F57978FAFA9}"/>
    <cellStyle name="Comma 2 3 8 7 3" xfId="29674" xr:uid="{2AB3499F-16E6-42AB-8A3A-AA42CFE2973A}"/>
    <cellStyle name="Comma 2 3 8 7 4" xfId="50698" xr:uid="{35B4F78A-6282-42CC-A273-15FFFC111E1E}"/>
    <cellStyle name="Comma 2 3 8 8" xfId="11280" xr:uid="{28F1DDF2-1DA0-4DA0-9CD6-CC46BD55F18A}"/>
    <cellStyle name="Comma 2 3 8 8 2" xfId="32302" xr:uid="{4988D647-D06F-4D48-8346-FDC8393C2510}"/>
    <cellStyle name="Comma 2 3 8 8 3" xfId="53326" xr:uid="{0F3CC9B6-E245-4BEE-85FE-42098EF31871}"/>
    <cellStyle name="Comma 2 3 8 9" xfId="21791" xr:uid="{08DB5A7B-8C23-4A91-B62E-04ED13C005EE}"/>
    <cellStyle name="Comma 2 3 9" xfId="700" xr:uid="{638E8419-0C37-4449-96CD-9CF35F2A09A1}"/>
    <cellStyle name="Comma 2 3 9 10" xfId="42821" xr:uid="{B0E2C008-84CC-4DD8-818E-502CB8BF00AF}"/>
    <cellStyle name="Comma 2 3 9 2" xfId="701" xr:uid="{50921FE1-6255-4844-AF90-21BF880FBB9A}"/>
    <cellStyle name="Comma 2 3 9 2 2" xfId="702" xr:uid="{18493FC1-13B5-4CD2-869B-09F3AC496B21}"/>
    <cellStyle name="Comma 2 3 9 2 2 2" xfId="3380" xr:uid="{D0E1A212-14FF-46B9-8BB8-9B38687A6049}"/>
    <cellStyle name="Comma 2 3 9 2 2 2 2" xfId="13914" xr:uid="{A25E9661-05E7-4C2B-8F98-B32B1F513799}"/>
    <cellStyle name="Comma 2 3 9 2 2 2 2 2" xfId="34936" xr:uid="{01256D2F-D0F0-4B54-B63A-0A40C5991FC9}"/>
    <cellStyle name="Comma 2 3 9 2 2 2 2 3" xfId="55960" xr:uid="{1D571243-8ADD-4507-B00A-CE9032B04DD4}"/>
    <cellStyle name="Comma 2 3 9 2 2 2 3" xfId="24426" xr:uid="{6EFC490E-CDE2-465D-8968-6C2F6973E06F}"/>
    <cellStyle name="Comma 2 3 9 2 2 2 4" xfId="45450" xr:uid="{9CD0AFE0-10ED-4523-A40B-8D14EF2E7BF8}"/>
    <cellStyle name="Comma 2 3 9 2 2 3" xfId="6008" xr:uid="{3310FF2F-D89B-4E77-BA53-A569FA515997}"/>
    <cellStyle name="Comma 2 3 9 2 2 3 2" xfId="16542" xr:uid="{2B8768BA-1B69-4EF7-ACDE-B5C96EF5894D}"/>
    <cellStyle name="Comma 2 3 9 2 2 3 2 2" xfId="37564" xr:uid="{E4749B14-E4FE-4728-8598-15FDF825ACF7}"/>
    <cellStyle name="Comma 2 3 9 2 2 3 2 3" xfId="58588" xr:uid="{D9B0F2A0-EE1F-4BC1-98C8-9B71E4500EEA}"/>
    <cellStyle name="Comma 2 3 9 2 2 3 3" xfId="27054" xr:uid="{3B5B5BCB-3746-4EB7-AE1B-DE865ACBC91C}"/>
    <cellStyle name="Comma 2 3 9 2 2 3 4" xfId="48078" xr:uid="{05F3BE71-F645-4E8B-A1FD-79B8658F0362}"/>
    <cellStyle name="Comma 2 3 9 2 2 4" xfId="8635" xr:uid="{0BE8B322-DDDE-4486-A8A0-664226898359}"/>
    <cellStyle name="Comma 2 3 9 2 2 4 2" xfId="19169" xr:uid="{7716D3EC-7DA1-4A08-8569-AA9C98D307B9}"/>
    <cellStyle name="Comma 2 3 9 2 2 4 2 2" xfId="40191" xr:uid="{C1A36007-A5C0-4FF7-9D0C-7EC5C6C7EA77}"/>
    <cellStyle name="Comma 2 3 9 2 2 4 2 3" xfId="61215" xr:uid="{04AC9793-D6AE-4673-8805-2C4C0C429F49}"/>
    <cellStyle name="Comma 2 3 9 2 2 4 3" xfId="29681" xr:uid="{17DEBA4A-C1F0-467E-B4F3-B36A4D1A70AF}"/>
    <cellStyle name="Comma 2 3 9 2 2 4 4" xfId="50705" xr:uid="{2F457711-4D85-4BB0-82D8-0063DEE97328}"/>
    <cellStyle name="Comma 2 3 9 2 2 5" xfId="11287" xr:uid="{23D27A0C-CA42-4BCD-8E60-702644B8B48B}"/>
    <cellStyle name="Comma 2 3 9 2 2 5 2" xfId="32309" xr:uid="{149B94D8-9838-49AF-8C89-0104B7D495A4}"/>
    <cellStyle name="Comma 2 3 9 2 2 5 3" xfId="53333" xr:uid="{415123BA-5E5D-4A98-AEDE-533BC358A460}"/>
    <cellStyle name="Comma 2 3 9 2 2 6" xfId="21798" xr:uid="{F82128C5-999F-437D-9E7C-85785AD90EAC}"/>
    <cellStyle name="Comma 2 3 9 2 2 7" xfId="42823" xr:uid="{A5D43080-E1DC-49B3-BAF7-BC43200F9BC9}"/>
    <cellStyle name="Comma 2 3 9 2 3" xfId="3379" xr:uid="{C0C2DF5C-CFED-409E-886E-3ACE3B13A8CC}"/>
    <cellStyle name="Comma 2 3 9 2 3 2" xfId="13913" xr:uid="{254738CE-C6A1-4F3F-9FC5-8D24DA7CFC73}"/>
    <cellStyle name="Comma 2 3 9 2 3 2 2" xfId="34935" xr:uid="{25273F12-F4DC-4654-AD26-CBDE9B8E7FB6}"/>
    <cellStyle name="Comma 2 3 9 2 3 2 3" xfId="55959" xr:uid="{331F7A89-C3AD-4C88-A576-EA9867195D4C}"/>
    <cellStyle name="Comma 2 3 9 2 3 3" xfId="24425" xr:uid="{F7C285C7-907F-4723-8B99-9EA083ADE3B8}"/>
    <cellStyle name="Comma 2 3 9 2 3 4" xfId="45449" xr:uid="{02E4CEFB-A78A-4F78-A8EB-045102844003}"/>
    <cellStyle name="Comma 2 3 9 2 4" xfId="6007" xr:uid="{7AD2F8F7-9E8F-47C9-82D0-348743414CF3}"/>
    <cellStyle name="Comma 2 3 9 2 4 2" xfId="16541" xr:uid="{66F4ADF8-663C-4F86-B36B-E6C719AD9CA7}"/>
    <cellStyle name="Comma 2 3 9 2 4 2 2" xfId="37563" xr:uid="{B0FCC195-7959-471F-90A5-4AF210895407}"/>
    <cellStyle name="Comma 2 3 9 2 4 2 3" xfId="58587" xr:uid="{4F3CBADB-F0B7-4765-B92E-E8242368F960}"/>
    <cellStyle name="Comma 2 3 9 2 4 3" xfId="27053" xr:uid="{6F334A54-D92B-49FD-813A-C2AA89185264}"/>
    <cellStyle name="Comma 2 3 9 2 4 4" xfId="48077" xr:uid="{C80151BE-E289-434C-B60F-6894D39944BD}"/>
    <cellStyle name="Comma 2 3 9 2 5" xfId="8634" xr:uid="{36682BA0-D82F-4CE3-8789-2AE252430DA7}"/>
    <cellStyle name="Comma 2 3 9 2 5 2" xfId="19168" xr:uid="{94010D07-B1F1-4BCE-B0E7-B77C1757C8C0}"/>
    <cellStyle name="Comma 2 3 9 2 5 2 2" xfId="40190" xr:uid="{2AA80064-C579-4557-ACAC-F58B89EFD3D7}"/>
    <cellStyle name="Comma 2 3 9 2 5 2 3" xfId="61214" xr:uid="{DAD360FF-7BB6-4D66-828A-575187519D2D}"/>
    <cellStyle name="Comma 2 3 9 2 5 3" xfId="29680" xr:uid="{C140C1FB-C1B6-4557-AB9D-D26877A620BD}"/>
    <cellStyle name="Comma 2 3 9 2 5 4" xfId="50704" xr:uid="{ECA0C0BF-E1E6-44EE-9793-9E1252F5415B}"/>
    <cellStyle name="Comma 2 3 9 2 6" xfId="11286" xr:uid="{EC87B5BE-0E07-40D9-AA95-F4D279D23CE7}"/>
    <cellStyle name="Comma 2 3 9 2 6 2" xfId="32308" xr:uid="{EF1AC5FF-EAF9-498B-98E3-57E5820663D1}"/>
    <cellStyle name="Comma 2 3 9 2 6 3" xfId="53332" xr:uid="{0C4F9FA7-369C-47DF-8558-206C28316C10}"/>
    <cellStyle name="Comma 2 3 9 2 7" xfId="21797" xr:uid="{3F6B46D1-235A-47C6-A712-53156590F2B0}"/>
    <cellStyle name="Comma 2 3 9 2 8" xfId="42822" xr:uid="{95BF3A75-7DC1-48D6-A66B-2E6EC180F6EB}"/>
    <cellStyle name="Comma 2 3 9 3" xfId="703" xr:uid="{D6A78D93-7B2B-4C3E-9DE5-66CEDC79875B}"/>
    <cellStyle name="Comma 2 3 9 3 2" xfId="3381" xr:uid="{41C9E5E8-50B2-4450-8A3D-CC9FEFA8CE21}"/>
    <cellStyle name="Comma 2 3 9 3 2 2" xfId="13915" xr:uid="{C694522C-449D-4E07-AD18-78ADFEAF2F22}"/>
    <cellStyle name="Comma 2 3 9 3 2 2 2" xfId="34937" xr:uid="{8CAF3EB4-9E20-4A89-BBCE-2A48AB15567E}"/>
    <cellStyle name="Comma 2 3 9 3 2 2 3" xfId="55961" xr:uid="{27D45E61-AAC2-499D-95DF-65E7264D08BB}"/>
    <cellStyle name="Comma 2 3 9 3 2 3" xfId="24427" xr:uid="{BD811D78-856F-4FC2-8D0A-488B88605591}"/>
    <cellStyle name="Comma 2 3 9 3 2 4" xfId="45451" xr:uid="{F63E2F4A-C76C-4BCB-B58B-A9330CEA1530}"/>
    <cellStyle name="Comma 2 3 9 3 3" xfId="6009" xr:uid="{D075D830-71A5-46FE-9F22-AC8884AD46F0}"/>
    <cellStyle name="Comma 2 3 9 3 3 2" xfId="16543" xr:uid="{613404D2-7038-4FDB-BBB8-83B144301517}"/>
    <cellStyle name="Comma 2 3 9 3 3 2 2" xfId="37565" xr:uid="{8C4AEF1F-4367-448A-A55D-7C894ADC6850}"/>
    <cellStyle name="Comma 2 3 9 3 3 2 3" xfId="58589" xr:uid="{A41078B1-F61A-40F0-846C-A802526F8CDC}"/>
    <cellStyle name="Comma 2 3 9 3 3 3" xfId="27055" xr:uid="{0CEF84EA-C3C8-4C01-9CC4-FC3CD8782A3B}"/>
    <cellStyle name="Comma 2 3 9 3 3 4" xfId="48079" xr:uid="{49CD9C19-B4FA-4655-9B12-02D885D07E54}"/>
    <cellStyle name="Comma 2 3 9 3 4" xfId="8636" xr:uid="{5E7EDCB1-B17B-49CA-9B1E-767201AC6210}"/>
    <cellStyle name="Comma 2 3 9 3 4 2" xfId="19170" xr:uid="{5D85447C-98CE-4DA6-BF68-4194B4B51884}"/>
    <cellStyle name="Comma 2 3 9 3 4 2 2" xfId="40192" xr:uid="{3028A55D-7247-4FC1-93D9-702FDF13E9ED}"/>
    <cellStyle name="Comma 2 3 9 3 4 2 3" xfId="61216" xr:uid="{0F675209-BD83-4A60-A74C-B3F4C6E9408A}"/>
    <cellStyle name="Comma 2 3 9 3 4 3" xfId="29682" xr:uid="{287AE9C4-3D8D-4214-8A55-A1BDED20487B}"/>
    <cellStyle name="Comma 2 3 9 3 4 4" xfId="50706" xr:uid="{B50D1CB9-DEFE-431A-BB5E-6569B2908937}"/>
    <cellStyle name="Comma 2 3 9 3 5" xfId="11288" xr:uid="{37D811DA-D0FC-4A0E-8AD3-2AF5050A72B1}"/>
    <cellStyle name="Comma 2 3 9 3 5 2" xfId="32310" xr:uid="{6209DBD0-B494-4645-BA41-E7AB3688B900}"/>
    <cellStyle name="Comma 2 3 9 3 5 3" xfId="53334" xr:uid="{33AC8862-C6D7-4A15-98A0-F4B4DE50CC87}"/>
    <cellStyle name="Comma 2 3 9 3 6" xfId="21799" xr:uid="{51DFF608-F51D-4EED-AC95-90568756CAA1}"/>
    <cellStyle name="Comma 2 3 9 3 7" xfId="42824" xr:uid="{E2B03D58-DFC5-4A57-A489-2813EFD68476}"/>
    <cellStyle name="Comma 2 3 9 4" xfId="704" xr:uid="{04C5F197-342B-4B1D-A794-60AE8F167E4E}"/>
    <cellStyle name="Comma 2 3 9 4 2" xfId="3382" xr:uid="{8E4DBD71-E083-41A0-9341-7964BE457029}"/>
    <cellStyle name="Comma 2 3 9 4 2 2" xfId="13916" xr:uid="{84DF976B-98EC-4BC1-880E-7B48EE49708F}"/>
    <cellStyle name="Comma 2 3 9 4 2 2 2" xfId="34938" xr:uid="{F2B16CE2-C8FB-4814-917F-E52DD0449B06}"/>
    <cellStyle name="Comma 2 3 9 4 2 2 3" xfId="55962" xr:uid="{9E29A832-E412-4D08-844C-8979A07AEC69}"/>
    <cellStyle name="Comma 2 3 9 4 2 3" xfId="24428" xr:uid="{51CBDE07-CB3F-4D27-B10E-7CC6A1F0B6A3}"/>
    <cellStyle name="Comma 2 3 9 4 2 4" xfId="45452" xr:uid="{C48EF363-0EFF-43FF-8628-243A1802C5B7}"/>
    <cellStyle name="Comma 2 3 9 4 3" xfId="6010" xr:uid="{868ED272-761A-48BA-91AC-DF6DD9B196F0}"/>
    <cellStyle name="Comma 2 3 9 4 3 2" xfId="16544" xr:uid="{8453C6F5-901F-4B4B-8627-2062E553ED1A}"/>
    <cellStyle name="Comma 2 3 9 4 3 2 2" xfId="37566" xr:uid="{4CA0CA69-C133-4A20-829E-5222A57ED452}"/>
    <cellStyle name="Comma 2 3 9 4 3 2 3" xfId="58590" xr:uid="{716AF9C9-E44E-4815-BB18-36A500EA5215}"/>
    <cellStyle name="Comma 2 3 9 4 3 3" xfId="27056" xr:uid="{9B5C5F02-AA19-4D02-AB77-A64358B5B67E}"/>
    <cellStyle name="Comma 2 3 9 4 3 4" xfId="48080" xr:uid="{853B61B4-E107-4D6A-A7E1-43E570F17298}"/>
    <cellStyle name="Comma 2 3 9 4 4" xfId="8637" xr:uid="{FA60F6AB-15D9-4627-BAF8-DF74CE5CE848}"/>
    <cellStyle name="Comma 2 3 9 4 4 2" xfId="19171" xr:uid="{1681EFEB-E102-4762-832A-DF3E35C0BEF5}"/>
    <cellStyle name="Comma 2 3 9 4 4 2 2" xfId="40193" xr:uid="{9F8E297B-2C69-4AB6-A590-713426CF1168}"/>
    <cellStyle name="Comma 2 3 9 4 4 2 3" xfId="61217" xr:uid="{B5DA2A89-25F0-48FF-9736-9025523C641C}"/>
    <cellStyle name="Comma 2 3 9 4 4 3" xfId="29683" xr:uid="{83B0EF07-C800-4E6D-BE88-1EB471D7373D}"/>
    <cellStyle name="Comma 2 3 9 4 4 4" xfId="50707" xr:uid="{B9CB6E00-7B17-4AA7-997A-7A6EFD22F75F}"/>
    <cellStyle name="Comma 2 3 9 4 5" xfId="11289" xr:uid="{9E562B56-B12F-4E68-9252-10E13B1975BD}"/>
    <cellStyle name="Comma 2 3 9 4 5 2" xfId="32311" xr:uid="{3CDD6BCC-DD3E-4CCE-8E95-744BF14A20AD}"/>
    <cellStyle name="Comma 2 3 9 4 5 3" xfId="53335" xr:uid="{FAC0B59B-6D0E-4379-B755-53A5F3623E96}"/>
    <cellStyle name="Comma 2 3 9 4 6" xfId="21800" xr:uid="{B6C1AE58-5973-4026-825A-69979C80D2C1}"/>
    <cellStyle name="Comma 2 3 9 4 7" xfId="42825" xr:uid="{53600ADC-E4C9-4CDD-8D3F-2B067FC21EA5}"/>
    <cellStyle name="Comma 2 3 9 5" xfId="3378" xr:uid="{87404D8C-8F37-4DB9-B801-5822A35FF240}"/>
    <cellStyle name="Comma 2 3 9 5 2" xfId="13912" xr:uid="{DB28A17D-FF4C-4877-8FDE-6E094BCE1A51}"/>
    <cellStyle name="Comma 2 3 9 5 2 2" xfId="34934" xr:uid="{13746B01-D127-4354-9FDB-CE0CC398E4D0}"/>
    <cellStyle name="Comma 2 3 9 5 2 3" xfId="55958" xr:uid="{87460388-EECA-4015-9D56-8EFB368F5231}"/>
    <cellStyle name="Comma 2 3 9 5 3" xfId="24424" xr:uid="{32B86AAF-9EEA-45D9-B1B2-A1A043814540}"/>
    <cellStyle name="Comma 2 3 9 5 4" xfId="45448" xr:uid="{E2638BDE-0E8C-47BA-8B42-E57879FCBEC3}"/>
    <cellStyle name="Comma 2 3 9 6" xfId="6006" xr:uid="{033C13BC-DB84-44E8-B68F-379687B1D182}"/>
    <cellStyle name="Comma 2 3 9 6 2" xfId="16540" xr:uid="{69335534-512F-456C-B223-811DC1A87D4B}"/>
    <cellStyle name="Comma 2 3 9 6 2 2" xfId="37562" xr:uid="{0BAE4E9A-CDD7-45D6-A933-7150C434FBB6}"/>
    <cellStyle name="Comma 2 3 9 6 2 3" xfId="58586" xr:uid="{9F89F6D6-7F19-46A2-A91A-7E390856B0F1}"/>
    <cellStyle name="Comma 2 3 9 6 3" xfId="27052" xr:uid="{DB9B9E7B-E024-4BBB-81EE-BB20785F568A}"/>
    <cellStyle name="Comma 2 3 9 6 4" xfId="48076" xr:uid="{D3849B74-77D6-4E26-BBA8-5C5031C5B068}"/>
    <cellStyle name="Comma 2 3 9 7" xfId="8633" xr:uid="{8414358C-EB56-4858-95D8-46691880FAC3}"/>
    <cellStyle name="Comma 2 3 9 7 2" xfId="19167" xr:uid="{64EC2665-3A42-461F-B784-A5E52135CDFD}"/>
    <cellStyle name="Comma 2 3 9 7 2 2" xfId="40189" xr:uid="{AAEBDFD0-2B12-4579-9F73-0F68C67CC28E}"/>
    <cellStyle name="Comma 2 3 9 7 2 3" xfId="61213" xr:uid="{FE1B3B22-D2C7-464A-B29A-89EC60AB4016}"/>
    <cellStyle name="Comma 2 3 9 7 3" xfId="29679" xr:uid="{568489E3-C21B-4AEB-9035-2DA4A89DB729}"/>
    <cellStyle name="Comma 2 3 9 7 4" xfId="50703" xr:uid="{024F6BAE-4468-4BA7-A151-8D9015410151}"/>
    <cellStyle name="Comma 2 3 9 8" xfId="11285" xr:uid="{2FCA7D46-CC39-4B92-8CCD-43655E99D5AA}"/>
    <cellStyle name="Comma 2 3 9 8 2" xfId="32307" xr:uid="{8AC91A6A-C481-45F1-AFCC-ECC08C5B227F}"/>
    <cellStyle name="Comma 2 3 9 8 3" xfId="53331" xr:uid="{4324F029-7703-4C57-B751-BD97D9741BCA}"/>
    <cellStyle name="Comma 2 3 9 9" xfId="21796" xr:uid="{8C2D0459-C309-484D-A004-F6C31E5C784C}"/>
    <cellStyle name="Comma 2 30" xfId="42240" xr:uid="{F64AE1AB-7873-4D0D-8DDE-97227B5EC539}"/>
    <cellStyle name="Comma 2 31" xfId="63261" xr:uid="{E7CEF4C6-2215-449A-8CE3-8DB34B4AB8F4}"/>
    <cellStyle name="Comma 2 4" xfId="114" xr:uid="{A1910151-5BB0-42F1-BCE7-9155288D6961}"/>
    <cellStyle name="Comma 2 4 10" xfId="706" xr:uid="{419DB004-210C-429B-AA8C-B5F377C3394A}"/>
    <cellStyle name="Comma 2 4 10 2" xfId="707" xr:uid="{991E45ED-F93A-4510-BC05-E84F70801B32}"/>
    <cellStyle name="Comma 2 4 10 2 2" xfId="3385" xr:uid="{00127BD8-F70B-4FFD-84BA-5AF07DDFE423}"/>
    <cellStyle name="Comma 2 4 10 2 2 2" xfId="13919" xr:uid="{CD79E4EB-93BC-44B0-AE44-03310651977A}"/>
    <cellStyle name="Comma 2 4 10 2 2 2 2" xfId="34941" xr:uid="{02C4FCDE-C91F-425B-BFD9-ABD9ABD8E701}"/>
    <cellStyle name="Comma 2 4 10 2 2 2 3" xfId="55965" xr:uid="{77D9C23C-39D4-420C-B127-B0690FA2D7D6}"/>
    <cellStyle name="Comma 2 4 10 2 2 3" xfId="24431" xr:uid="{05EEB6E9-951E-41E6-8D0B-00CB2A96FDE9}"/>
    <cellStyle name="Comma 2 4 10 2 2 4" xfId="45455" xr:uid="{FAACD70A-0D50-4C91-8BEB-D8EFE630ABF2}"/>
    <cellStyle name="Comma 2 4 10 2 3" xfId="6013" xr:uid="{6E8A767F-DF28-42BE-872F-28B653350D58}"/>
    <cellStyle name="Comma 2 4 10 2 3 2" xfId="16547" xr:uid="{AC9B3E24-1139-4A2A-B08E-357E0F94C9E4}"/>
    <cellStyle name="Comma 2 4 10 2 3 2 2" xfId="37569" xr:uid="{09C15261-A608-411C-9CF0-F8F0494B98BF}"/>
    <cellStyle name="Comma 2 4 10 2 3 2 3" xfId="58593" xr:uid="{2103AC03-2976-4C09-8366-215793CD9231}"/>
    <cellStyle name="Comma 2 4 10 2 3 3" xfId="27059" xr:uid="{7F574BEB-0EBA-41BE-91BD-1C3DFCCDBD53}"/>
    <cellStyle name="Comma 2 4 10 2 3 4" xfId="48083" xr:uid="{38A441AA-ADBB-492D-AE41-451DF71C04B5}"/>
    <cellStyle name="Comma 2 4 10 2 4" xfId="8640" xr:uid="{68F27DFA-16FD-4CA0-887E-FBB232A1AFDF}"/>
    <cellStyle name="Comma 2 4 10 2 4 2" xfId="19174" xr:uid="{98E8E1F9-1CF8-450E-98FD-D990EA029399}"/>
    <cellStyle name="Comma 2 4 10 2 4 2 2" xfId="40196" xr:uid="{ED461C66-5C08-4207-A959-371FA4932D67}"/>
    <cellStyle name="Comma 2 4 10 2 4 2 3" xfId="61220" xr:uid="{F84D4F89-EFDD-4AAF-80D5-61B921710CC8}"/>
    <cellStyle name="Comma 2 4 10 2 4 3" xfId="29686" xr:uid="{64F72635-E4EA-4D17-B398-3FB8A1F81E0A}"/>
    <cellStyle name="Comma 2 4 10 2 4 4" xfId="50710" xr:uid="{04F70878-D4E0-429B-9177-A0BC2EE8E71D}"/>
    <cellStyle name="Comma 2 4 10 2 5" xfId="11292" xr:uid="{A4AE2B60-6CD0-4180-97B9-752F89743B2B}"/>
    <cellStyle name="Comma 2 4 10 2 5 2" xfId="32314" xr:uid="{52B61501-1B06-4459-9BD1-8B233DB33D6D}"/>
    <cellStyle name="Comma 2 4 10 2 5 3" xfId="53338" xr:uid="{7892ABB2-51AC-4CA0-AF56-3C2217DFAB66}"/>
    <cellStyle name="Comma 2 4 10 2 6" xfId="21803" xr:uid="{73B02C3D-B758-4734-A57C-537B3F0CEA30}"/>
    <cellStyle name="Comma 2 4 10 2 7" xfId="42828" xr:uid="{05059384-228F-4661-92FF-CBFED829DC3B}"/>
    <cellStyle name="Comma 2 4 10 3" xfId="708" xr:uid="{9D9FBF0B-CD35-4A27-BC43-F8E15F8B0BED}"/>
    <cellStyle name="Comma 2 4 10 3 2" xfId="3386" xr:uid="{A7E04E12-60A4-4F5D-BDEE-459F16E5EA68}"/>
    <cellStyle name="Comma 2 4 10 3 2 2" xfId="13920" xr:uid="{79F8EC17-6421-4F9F-A426-F4DE32318228}"/>
    <cellStyle name="Comma 2 4 10 3 2 2 2" xfId="34942" xr:uid="{4664FE31-B068-496F-A481-4D7F780E29EB}"/>
    <cellStyle name="Comma 2 4 10 3 2 2 3" xfId="55966" xr:uid="{F4479BC5-8730-49E4-A0FD-647001B4BC57}"/>
    <cellStyle name="Comma 2 4 10 3 2 3" xfId="24432" xr:uid="{8E40E027-D6D7-4943-BB20-7E53C7073201}"/>
    <cellStyle name="Comma 2 4 10 3 2 4" xfId="45456" xr:uid="{B384AF3A-8BD8-46E8-9705-636DC3327D1B}"/>
    <cellStyle name="Comma 2 4 10 3 3" xfId="6014" xr:uid="{5751A0CC-701E-461D-8903-1E7924363E3A}"/>
    <cellStyle name="Comma 2 4 10 3 3 2" xfId="16548" xr:uid="{D2C8ED45-B445-4AE9-9373-A60747C31325}"/>
    <cellStyle name="Comma 2 4 10 3 3 2 2" xfId="37570" xr:uid="{572B7D36-CC16-4378-82E7-560B3CE2DD3D}"/>
    <cellStyle name="Comma 2 4 10 3 3 2 3" xfId="58594" xr:uid="{CF65DEAB-69D7-4DBF-A66F-012EA8684534}"/>
    <cellStyle name="Comma 2 4 10 3 3 3" xfId="27060" xr:uid="{151A0C4E-0D54-48FC-B198-15DD6F4156E7}"/>
    <cellStyle name="Comma 2 4 10 3 3 4" xfId="48084" xr:uid="{6B48B407-DF51-45FE-A88D-B55F271128CE}"/>
    <cellStyle name="Comma 2 4 10 3 4" xfId="8641" xr:uid="{FF44BA98-2587-4CC7-A05C-D657D10A5A6B}"/>
    <cellStyle name="Comma 2 4 10 3 4 2" xfId="19175" xr:uid="{B7EEEB9B-3991-457F-A186-8F1C07B1A7A1}"/>
    <cellStyle name="Comma 2 4 10 3 4 2 2" xfId="40197" xr:uid="{651859A1-21FE-4D85-8807-8540F7786FA0}"/>
    <cellStyle name="Comma 2 4 10 3 4 2 3" xfId="61221" xr:uid="{F92C657D-B688-49D0-B574-E3DBAFB2B664}"/>
    <cellStyle name="Comma 2 4 10 3 4 3" xfId="29687" xr:uid="{4E4FB6AF-D868-4A70-A452-CD15E7EF06DB}"/>
    <cellStyle name="Comma 2 4 10 3 4 4" xfId="50711" xr:uid="{5BB95F2F-ACDE-45EB-B3EB-C54BD906C25F}"/>
    <cellStyle name="Comma 2 4 10 3 5" xfId="11293" xr:uid="{C356A76E-326F-4BDB-A0EB-5580C94F974F}"/>
    <cellStyle name="Comma 2 4 10 3 5 2" xfId="32315" xr:uid="{6932EB53-B1BE-4F3C-BBD8-4EF3EBB976F5}"/>
    <cellStyle name="Comma 2 4 10 3 5 3" xfId="53339" xr:uid="{97121E6C-7C26-43E1-87A6-921F173CC2A9}"/>
    <cellStyle name="Comma 2 4 10 3 6" xfId="21804" xr:uid="{DFF72D3D-9CC3-447D-A7D4-985B9CCBF0AA}"/>
    <cellStyle name="Comma 2 4 10 3 7" xfId="42829" xr:uid="{9CBC55DB-FC8E-4FA7-B706-28E04417BA5E}"/>
    <cellStyle name="Comma 2 4 10 4" xfId="3384" xr:uid="{67273947-85EC-495A-B2E8-A96F99E4F909}"/>
    <cellStyle name="Comma 2 4 10 4 2" xfId="13918" xr:uid="{57FE32FE-C551-43AE-A798-A5494CD6B85E}"/>
    <cellStyle name="Comma 2 4 10 4 2 2" xfId="34940" xr:uid="{074E03F9-8475-43C8-8113-5309D062A2E1}"/>
    <cellStyle name="Comma 2 4 10 4 2 3" xfId="55964" xr:uid="{DC6163F2-0E31-4F86-9D18-E7FE4F109E1F}"/>
    <cellStyle name="Comma 2 4 10 4 3" xfId="24430" xr:uid="{9695FBF5-FF49-4679-9B45-56F22771D50E}"/>
    <cellStyle name="Comma 2 4 10 4 4" xfId="45454" xr:uid="{8EC0F7C7-98AC-413F-BA42-BB22C9B031DE}"/>
    <cellStyle name="Comma 2 4 10 5" xfId="6012" xr:uid="{928FF3B7-DBBD-4D5B-876F-35EA9A4EE6AB}"/>
    <cellStyle name="Comma 2 4 10 5 2" xfId="16546" xr:uid="{D1C7890F-3C45-45C1-812B-52A6A0B0F5E5}"/>
    <cellStyle name="Comma 2 4 10 5 2 2" xfId="37568" xr:uid="{C676A8E7-867E-4E59-A6C0-12632E687CB7}"/>
    <cellStyle name="Comma 2 4 10 5 2 3" xfId="58592" xr:uid="{52878AB3-F23A-4C0A-9BC5-6C37B8AE4A04}"/>
    <cellStyle name="Comma 2 4 10 5 3" xfId="27058" xr:uid="{3ABBA03D-96F9-4F5A-A7E2-E9E224B66C26}"/>
    <cellStyle name="Comma 2 4 10 5 4" xfId="48082" xr:uid="{0E0130BB-9849-4E7A-BE51-D47068995B45}"/>
    <cellStyle name="Comma 2 4 10 6" xfId="8639" xr:uid="{BDBE6ABB-67E5-4C75-A4B1-E727EE6A3E36}"/>
    <cellStyle name="Comma 2 4 10 6 2" xfId="19173" xr:uid="{7ED62260-CE90-4858-971A-709D33B14E24}"/>
    <cellStyle name="Comma 2 4 10 6 2 2" xfId="40195" xr:uid="{4DC69DB7-0A46-4D2D-B24D-D70C322BFDA5}"/>
    <cellStyle name="Comma 2 4 10 6 2 3" xfId="61219" xr:uid="{ECD3AFBF-5A39-4612-84D0-90927F67B246}"/>
    <cellStyle name="Comma 2 4 10 6 3" xfId="29685" xr:uid="{722710ED-6914-45CF-9BDB-D839C9842E3A}"/>
    <cellStyle name="Comma 2 4 10 6 4" xfId="50709" xr:uid="{C6389F6D-4D5A-44B3-91AA-7B9023D1F60F}"/>
    <cellStyle name="Comma 2 4 10 7" xfId="11291" xr:uid="{49264DDE-9F1B-4398-848E-FEE716232312}"/>
    <cellStyle name="Comma 2 4 10 7 2" xfId="32313" xr:uid="{E1208D6F-D337-4BF5-B1AC-7AE31389CEB6}"/>
    <cellStyle name="Comma 2 4 10 7 3" xfId="53337" xr:uid="{E2050CCB-93F6-4573-A65B-AF7F40573BEF}"/>
    <cellStyle name="Comma 2 4 10 8" xfId="21802" xr:uid="{3ACBBF84-8F71-4974-A6E7-569AC13D3D9A}"/>
    <cellStyle name="Comma 2 4 10 9" xfId="42827" xr:uid="{AAF6115C-4A11-4BE0-AABB-AAD62BFE1A90}"/>
    <cellStyle name="Comma 2 4 11" xfId="709" xr:uid="{C547C6E6-13E1-4750-AE00-870D41C9ECD9}"/>
    <cellStyle name="Comma 2 4 11 2" xfId="710" xr:uid="{44F08496-9834-4199-B1B7-D9E78E2EAF03}"/>
    <cellStyle name="Comma 2 4 11 2 2" xfId="3388" xr:uid="{15285A5C-F6BC-4A64-A024-F1C8DF0F6768}"/>
    <cellStyle name="Comma 2 4 11 2 2 2" xfId="13922" xr:uid="{53E9DB51-9A5A-4A27-8A4D-471024DAA5C8}"/>
    <cellStyle name="Comma 2 4 11 2 2 2 2" xfId="34944" xr:uid="{EC718063-D636-4374-AF96-0DDB905C031A}"/>
    <cellStyle name="Comma 2 4 11 2 2 2 3" xfId="55968" xr:uid="{D3879786-7829-4153-A6C1-0BDB406F3C9E}"/>
    <cellStyle name="Comma 2 4 11 2 2 3" xfId="24434" xr:uid="{36252B5E-D94B-442E-BC55-FBB4F0C3550C}"/>
    <cellStyle name="Comma 2 4 11 2 2 4" xfId="45458" xr:uid="{857EB4B9-3621-4979-A6AC-D821EF7028C2}"/>
    <cellStyle name="Comma 2 4 11 2 3" xfId="6016" xr:uid="{64D38E5F-193D-4A3F-BE2E-21938BC7FA10}"/>
    <cellStyle name="Comma 2 4 11 2 3 2" xfId="16550" xr:uid="{BF20F111-9EEE-4A2A-98D0-1F8C32737F1E}"/>
    <cellStyle name="Comma 2 4 11 2 3 2 2" xfId="37572" xr:uid="{8CED1307-2474-4AF8-9D8B-5F5AB9036C5B}"/>
    <cellStyle name="Comma 2 4 11 2 3 2 3" xfId="58596" xr:uid="{EE03FE51-77C8-4958-8218-6BCD086A8326}"/>
    <cellStyle name="Comma 2 4 11 2 3 3" xfId="27062" xr:uid="{EC0F100E-ADDE-4D9D-BF00-ECE004822CD7}"/>
    <cellStyle name="Comma 2 4 11 2 3 4" xfId="48086" xr:uid="{3DB686C7-ADD3-442F-A46C-8594B908CC24}"/>
    <cellStyle name="Comma 2 4 11 2 4" xfId="8643" xr:uid="{524C376B-7637-4883-8740-48746D892E69}"/>
    <cellStyle name="Comma 2 4 11 2 4 2" xfId="19177" xr:uid="{F5E7834F-F688-43BD-A9D5-E485E9674733}"/>
    <cellStyle name="Comma 2 4 11 2 4 2 2" xfId="40199" xr:uid="{525F694B-55F0-4769-83B4-92C6B7F7C93D}"/>
    <cellStyle name="Comma 2 4 11 2 4 2 3" xfId="61223" xr:uid="{11F0C42E-17CF-47D1-AD89-BCFA8F0167CA}"/>
    <cellStyle name="Comma 2 4 11 2 4 3" xfId="29689" xr:uid="{680216A0-F5E8-4FFA-AD5F-6722B7A7A6DC}"/>
    <cellStyle name="Comma 2 4 11 2 4 4" xfId="50713" xr:uid="{317A4DB0-F22D-42A0-AFAC-6725C5E65CA0}"/>
    <cellStyle name="Comma 2 4 11 2 5" xfId="11295" xr:uid="{608C0652-FFFD-4561-99FF-8524A05435EE}"/>
    <cellStyle name="Comma 2 4 11 2 5 2" xfId="32317" xr:uid="{BE3A85E4-6573-4C4F-ABEC-CE97DB30BD72}"/>
    <cellStyle name="Comma 2 4 11 2 5 3" xfId="53341" xr:uid="{AB3A137D-417D-4FEA-B14F-E62C747C85EB}"/>
    <cellStyle name="Comma 2 4 11 2 6" xfId="21806" xr:uid="{3F67EFF0-7815-4300-BC7B-3410157A8B5F}"/>
    <cellStyle name="Comma 2 4 11 2 7" xfId="42831" xr:uid="{5A1362F5-C3C8-4B6C-9AF5-C2D6705192CA}"/>
    <cellStyle name="Comma 2 4 11 3" xfId="3387" xr:uid="{1C41E2A4-A512-40FB-B94C-896203177F69}"/>
    <cellStyle name="Comma 2 4 11 3 2" xfId="13921" xr:uid="{160187E5-D803-4413-BF8B-0F64CBAAE405}"/>
    <cellStyle name="Comma 2 4 11 3 2 2" xfId="34943" xr:uid="{D0115ABD-AEF0-44D8-AE34-252C01A00E46}"/>
    <cellStyle name="Comma 2 4 11 3 2 3" xfId="55967" xr:uid="{68EF6875-48B5-48B0-B5F8-E4E926D6AA35}"/>
    <cellStyle name="Comma 2 4 11 3 3" xfId="24433" xr:uid="{24E8E729-5340-4874-93FF-20A5FCF2C5FB}"/>
    <cellStyle name="Comma 2 4 11 3 4" xfId="45457" xr:uid="{63EA4326-399E-4F6A-927E-3DE129327E17}"/>
    <cellStyle name="Comma 2 4 11 4" xfId="6015" xr:uid="{8292AA3C-88C0-439E-A7DB-70B4B18DA9BA}"/>
    <cellStyle name="Comma 2 4 11 4 2" xfId="16549" xr:uid="{CFD04E91-AB6F-4E34-957D-FD3D0AF96142}"/>
    <cellStyle name="Comma 2 4 11 4 2 2" xfId="37571" xr:uid="{7FB7F7F0-5925-4F2D-93DE-7FFDAD55F8D6}"/>
    <cellStyle name="Comma 2 4 11 4 2 3" xfId="58595" xr:uid="{AABB03D1-6EF2-4B65-8D22-8C0F30657019}"/>
    <cellStyle name="Comma 2 4 11 4 3" xfId="27061" xr:uid="{D64AF348-F094-4EE3-ADB1-065151543723}"/>
    <cellStyle name="Comma 2 4 11 4 4" xfId="48085" xr:uid="{FE3E77CE-C76B-4F9E-A234-54BFF67B9D3A}"/>
    <cellStyle name="Comma 2 4 11 5" xfId="8642" xr:uid="{4323BC4D-DCF4-4225-846B-430F3DF89571}"/>
    <cellStyle name="Comma 2 4 11 5 2" xfId="19176" xr:uid="{2466643E-47D0-47AA-85F1-91EDE1D2A339}"/>
    <cellStyle name="Comma 2 4 11 5 2 2" xfId="40198" xr:uid="{7F476CC5-7045-422A-935C-5903E32ED2A9}"/>
    <cellStyle name="Comma 2 4 11 5 2 3" xfId="61222" xr:uid="{6B3F0DA1-4B46-4983-BB92-02A65D2E1FAE}"/>
    <cellStyle name="Comma 2 4 11 5 3" xfId="29688" xr:uid="{0A8321A0-286D-44C7-94FA-8A6AD6C1F4E0}"/>
    <cellStyle name="Comma 2 4 11 5 4" xfId="50712" xr:uid="{CFF9C74E-304B-48CE-8CD8-50ECF9189029}"/>
    <cellStyle name="Comma 2 4 11 6" xfId="11294" xr:uid="{FA48FC56-04F7-4F46-AFED-9185C69D192D}"/>
    <cellStyle name="Comma 2 4 11 6 2" xfId="32316" xr:uid="{67325716-2582-4EA9-943E-D5EEC9E6D8EC}"/>
    <cellStyle name="Comma 2 4 11 6 3" xfId="53340" xr:uid="{EDCD2208-5616-4F21-A340-71C613EB976B}"/>
    <cellStyle name="Comma 2 4 11 7" xfId="21805" xr:uid="{E4BB99E3-2C53-45C0-91DD-7EC87BF4EE4C}"/>
    <cellStyle name="Comma 2 4 11 8" xfId="42830" xr:uid="{91250273-9E34-439C-B517-B4D140DE0F84}"/>
    <cellStyle name="Comma 2 4 12" xfId="711" xr:uid="{F1A973F3-BC61-493C-858C-55D9BDD219D2}"/>
    <cellStyle name="Comma 2 4 12 2" xfId="3389" xr:uid="{85A9EFA0-C5CB-4221-978F-5E9C8715DC89}"/>
    <cellStyle name="Comma 2 4 12 2 2" xfId="13923" xr:uid="{57A3E5CB-B949-428D-B5D0-BD029289A5E7}"/>
    <cellStyle name="Comma 2 4 12 2 2 2" xfId="34945" xr:uid="{18E532CF-79CE-4BDC-A9ED-FD510E2FAC74}"/>
    <cellStyle name="Comma 2 4 12 2 2 3" xfId="55969" xr:uid="{1B8082D4-74F2-4495-8D5F-B7DDCA55FDDE}"/>
    <cellStyle name="Comma 2 4 12 2 3" xfId="24435" xr:uid="{D4AFED69-EA4F-4269-B5BA-CB860BF84388}"/>
    <cellStyle name="Comma 2 4 12 2 4" xfId="45459" xr:uid="{14788B50-3EC3-4EC7-94E2-4F531D65675D}"/>
    <cellStyle name="Comma 2 4 12 3" xfId="6017" xr:uid="{B240ACAA-25BC-4A3E-B494-33F4056E9F64}"/>
    <cellStyle name="Comma 2 4 12 3 2" xfId="16551" xr:uid="{097CCA01-50FF-487F-AD15-26A1FFDD30C8}"/>
    <cellStyle name="Comma 2 4 12 3 2 2" xfId="37573" xr:uid="{05DB246C-7E3F-4469-992A-ADD98B050BA2}"/>
    <cellStyle name="Comma 2 4 12 3 2 3" xfId="58597" xr:uid="{64060278-CB7F-45C9-A829-174879F5644A}"/>
    <cellStyle name="Comma 2 4 12 3 3" xfId="27063" xr:uid="{87DA9E0F-F2E7-4ECE-B8EC-09B59D1FC2ED}"/>
    <cellStyle name="Comma 2 4 12 3 4" xfId="48087" xr:uid="{FC56FBB9-5B02-456F-B4B8-F19007A3815F}"/>
    <cellStyle name="Comma 2 4 12 4" xfId="8644" xr:uid="{AF3E1006-3BD5-449C-8516-D77BF7085B10}"/>
    <cellStyle name="Comma 2 4 12 4 2" xfId="19178" xr:uid="{0E086A70-4B2A-47F1-8B4A-200D46A57DE1}"/>
    <cellStyle name="Comma 2 4 12 4 2 2" xfId="40200" xr:uid="{C3F1EBDE-17D0-4B8D-BB9C-24449F717981}"/>
    <cellStyle name="Comma 2 4 12 4 2 3" xfId="61224" xr:uid="{74238B90-B54E-47C9-98B2-ECB6E3F8FAF2}"/>
    <cellStyle name="Comma 2 4 12 4 3" xfId="29690" xr:uid="{A8E8CE0A-D1F2-4339-ACB6-80D5FE6E1DBD}"/>
    <cellStyle name="Comma 2 4 12 4 4" xfId="50714" xr:uid="{CC0FCBCB-A7CA-491F-B34B-F6985DB5343F}"/>
    <cellStyle name="Comma 2 4 12 5" xfId="11296" xr:uid="{19030613-C2D4-49FD-9F61-8F2C6D76B728}"/>
    <cellStyle name="Comma 2 4 12 5 2" xfId="32318" xr:uid="{33912D5E-F534-44F1-A1E4-72980E5AC59A}"/>
    <cellStyle name="Comma 2 4 12 5 3" xfId="53342" xr:uid="{26DC58F5-E194-412E-B429-FEA98954B0AC}"/>
    <cellStyle name="Comma 2 4 12 6" xfId="21807" xr:uid="{B57C6EC4-9B6F-4F25-ACE3-285D6DBE76C6}"/>
    <cellStyle name="Comma 2 4 12 7" xfId="42832" xr:uid="{036B6BCC-B56D-4CA2-8F90-B58AC9615B73}"/>
    <cellStyle name="Comma 2 4 13" xfId="712" xr:uid="{DDD2C373-50A3-4693-AEDF-24D018D15370}"/>
    <cellStyle name="Comma 2 4 13 2" xfId="3390" xr:uid="{392CF9C7-ABC1-4108-B492-308DE367FE34}"/>
    <cellStyle name="Comma 2 4 13 2 2" xfId="13924" xr:uid="{C82F128C-6FD7-4B7D-B766-6EAF364260B3}"/>
    <cellStyle name="Comma 2 4 13 2 2 2" xfId="34946" xr:uid="{51D997E2-13BC-4815-9EDA-5D148816C608}"/>
    <cellStyle name="Comma 2 4 13 2 2 3" xfId="55970" xr:uid="{D24FCBFC-A5F1-41F0-A8D0-41F17EEC9920}"/>
    <cellStyle name="Comma 2 4 13 2 3" xfId="24436" xr:uid="{71609FBC-C9C8-40A5-AEF8-4522E19E216B}"/>
    <cellStyle name="Comma 2 4 13 2 4" xfId="45460" xr:uid="{0C1E20BA-9939-4E57-95D5-5629B8A147EC}"/>
    <cellStyle name="Comma 2 4 13 3" xfId="6018" xr:uid="{B9F60B2D-0D16-4E28-B477-F9144F7AC16A}"/>
    <cellStyle name="Comma 2 4 13 3 2" xfId="16552" xr:uid="{4E38EBE0-D301-4C2C-A758-F7467B6764D1}"/>
    <cellStyle name="Comma 2 4 13 3 2 2" xfId="37574" xr:uid="{3D8C71A5-BF6E-453B-B73E-1E8FA5C04E63}"/>
    <cellStyle name="Comma 2 4 13 3 2 3" xfId="58598" xr:uid="{6AD051E7-ADF5-422C-9D50-681A0A1CD017}"/>
    <cellStyle name="Comma 2 4 13 3 3" xfId="27064" xr:uid="{A2CD0B59-7C93-4340-9E51-554CC499DB25}"/>
    <cellStyle name="Comma 2 4 13 3 4" xfId="48088" xr:uid="{562FAAA7-0749-45D7-B5D0-97C70F0773BF}"/>
    <cellStyle name="Comma 2 4 13 4" xfId="8645" xr:uid="{088C463D-0AB8-4A38-8C2C-60D3CF8080CE}"/>
    <cellStyle name="Comma 2 4 13 4 2" xfId="19179" xr:uid="{85E3E367-5C6D-4D4C-AB84-3673A64D6DE2}"/>
    <cellStyle name="Comma 2 4 13 4 2 2" xfId="40201" xr:uid="{133C610A-4A77-4AB4-BC02-ED2BE14526FE}"/>
    <cellStyle name="Comma 2 4 13 4 2 3" xfId="61225" xr:uid="{9B4E11EF-8730-4CB2-B2D0-CC067F475A72}"/>
    <cellStyle name="Comma 2 4 13 4 3" xfId="29691" xr:uid="{EF5A2EA9-6965-460E-A595-9025C75AE15E}"/>
    <cellStyle name="Comma 2 4 13 4 4" xfId="50715" xr:uid="{1374FBAB-2EF4-4855-8A0D-5ED17D0D0715}"/>
    <cellStyle name="Comma 2 4 13 5" xfId="11297" xr:uid="{E16E49CF-1888-4BA0-AAC7-E87CA9C3CBE1}"/>
    <cellStyle name="Comma 2 4 13 5 2" xfId="32319" xr:uid="{3AED38CB-FA4A-47C9-908A-743E619C0A37}"/>
    <cellStyle name="Comma 2 4 13 5 3" xfId="53343" xr:uid="{7E97E177-28DC-4E38-8CD2-EDDE56522056}"/>
    <cellStyle name="Comma 2 4 13 6" xfId="21808" xr:uid="{8975B505-ED59-4EBE-AB74-68A2A44077FD}"/>
    <cellStyle name="Comma 2 4 13 7" xfId="42833" xr:uid="{FCBB9DEF-0457-442F-AE06-7965592B621D}"/>
    <cellStyle name="Comma 2 4 14" xfId="2632" xr:uid="{0A393DBF-ADD5-4C4D-A0BC-F727E05804A3}"/>
    <cellStyle name="Comma 2 4 14 2" xfId="5270" xr:uid="{58CC543A-11E2-42D6-895D-D8B6467F0827}"/>
    <cellStyle name="Comma 2 4 14 2 2" xfId="15804" xr:uid="{D6150453-621A-4EB7-AC7E-9732A9E410C2}"/>
    <cellStyle name="Comma 2 4 14 2 2 2" xfId="36826" xr:uid="{154B39B4-C7BF-4034-9BAA-3B6EB68B7CF6}"/>
    <cellStyle name="Comma 2 4 14 2 2 3" xfId="57850" xr:uid="{53C15BFA-28B8-48CF-AC0C-34DBDB071B71}"/>
    <cellStyle name="Comma 2 4 14 2 3" xfId="26316" xr:uid="{2CE89474-3430-4A59-BD97-3F9B832C8745}"/>
    <cellStyle name="Comma 2 4 14 2 4" xfId="47340" xr:uid="{FEA97CD6-70CB-49DB-8DD1-11D72273AA80}"/>
    <cellStyle name="Comma 2 4 14 3" xfId="7898" xr:uid="{EFBD991D-50BB-4898-AF26-E01DC6003C68}"/>
    <cellStyle name="Comma 2 4 14 3 2" xfId="18432" xr:uid="{1A999A97-E2B0-4E0D-915F-FB5B0DBCF3B8}"/>
    <cellStyle name="Comma 2 4 14 3 2 2" xfId="39454" xr:uid="{49D58AB6-814A-45C2-B99F-46E4305A7595}"/>
    <cellStyle name="Comma 2 4 14 3 2 3" xfId="60478" xr:uid="{DAFDB0E5-8DA6-41CE-92F4-1368A1277C8A}"/>
    <cellStyle name="Comma 2 4 14 3 3" xfId="28944" xr:uid="{1ED471BA-D2C3-441A-BB20-8FEB76CC9F12}"/>
    <cellStyle name="Comma 2 4 14 3 4" xfId="49968" xr:uid="{508C0B2C-26A2-46B4-B944-2B4AADB1729E}"/>
    <cellStyle name="Comma 2 4 14 4" xfId="10525" xr:uid="{7227C69B-AB90-49D8-8208-5AFB4C56CC75}"/>
    <cellStyle name="Comma 2 4 14 4 2" xfId="21059" xr:uid="{640C751A-D006-4D6E-B28B-F69DF6456381}"/>
    <cellStyle name="Comma 2 4 14 4 2 2" xfId="42081" xr:uid="{398DF835-82F4-4C86-B56B-BA17CB6B925E}"/>
    <cellStyle name="Comma 2 4 14 4 2 3" xfId="63105" xr:uid="{14577BC7-0B81-470F-AFD2-1C207307A9E9}"/>
    <cellStyle name="Comma 2 4 14 4 3" xfId="31571" xr:uid="{5FC0853F-8A9E-40B6-AD1E-F47CE9066CC8}"/>
    <cellStyle name="Comma 2 4 14 4 4" xfId="52595" xr:uid="{9727AB28-7D4B-4C22-9F69-6D3E95BF90AC}"/>
    <cellStyle name="Comma 2 4 14 5" xfId="13177" xr:uid="{8D99E523-5ACA-48D3-9D8D-CC561E154A76}"/>
    <cellStyle name="Comma 2 4 14 5 2" xfId="34199" xr:uid="{F871CD6A-1CA2-494B-A0A3-36ECF9C2BE34}"/>
    <cellStyle name="Comma 2 4 14 5 3" xfId="55223" xr:uid="{80D5B542-0C0D-4C74-99A2-78CED4D340D8}"/>
    <cellStyle name="Comma 2 4 14 6" xfId="23688" xr:uid="{7F8E5E06-448D-4ED6-84D5-501CB004DB08}"/>
    <cellStyle name="Comma 2 4 14 7" xfId="44713" xr:uid="{ACEFCCAA-E0C5-4312-9AF7-7FFC9912DCEF}"/>
    <cellStyle name="Comma 2 4 15" xfId="2692" xr:uid="{D20A94A7-8343-4C9F-82B9-E7ABDD32E054}"/>
    <cellStyle name="Comma 2 4 15 2" xfId="5324" xr:uid="{A5BCF196-CE01-4D64-A806-67B7E6CE3C6E}"/>
    <cellStyle name="Comma 2 4 15 2 2" xfId="15858" xr:uid="{7054619D-690C-4F3A-88F8-F6114EAAE3DC}"/>
    <cellStyle name="Comma 2 4 15 2 2 2" xfId="36880" xr:uid="{ADC0EE30-1B27-436A-83F0-4EC0C0B188CA}"/>
    <cellStyle name="Comma 2 4 15 2 2 3" xfId="57904" xr:uid="{062AF7A7-AB60-4993-BD87-836CA7ED07A9}"/>
    <cellStyle name="Comma 2 4 15 2 3" xfId="26370" xr:uid="{378B6B23-3D4D-4045-B7D9-4D0E4E4DCA69}"/>
    <cellStyle name="Comma 2 4 15 2 4" xfId="47394" xr:uid="{5C8E16E2-AFC9-4BA2-BC96-F04B857C99A0}"/>
    <cellStyle name="Comma 2 4 15 3" xfId="7952" xr:uid="{23116EC5-2A44-47D7-923C-619E2E45B02D}"/>
    <cellStyle name="Comma 2 4 15 3 2" xfId="18486" xr:uid="{A4FB1CD3-86BA-4281-9F80-22D5CDDA19C6}"/>
    <cellStyle name="Comma 2 4 15 3 2 2" xfId="39508" xr:uid="{50619CBC-A640-4E19-A7EC-C6DE635E1DE2}"/>
    <cellStyle name="Comma 2 4 15 3 2 3" xfId="60532" xr:uid="{FD7980C2-3E3D-4817-9EA5-EB768F1A4479}"/>
    <cellStyle name="Comma 2 4 15 3 3" xfId="28998" xr:uid="{A2755498-B309-4D1E-936C-E0F7C6B104C9}"/>
    <cellStyle name="Comma 2 4 15 3 4" xfId="50022" xr:uid="{AFFC8FA9-DC76-463F-8F2A-A66B2614A947}"/>
    <cellStyle name="Comma 2 4 15 4" xfId="10579" xr:uid="{D535D469-DA1C-48BA-9002-9D8DF1373E60}"/>
    <cellStyle name="Comma 2 4 15 4 2" xfId="21113" xr:uid="{87B12E26-A4A9-40A7-9D4D-4DDD3E56003C}"/>
    <cellStyle name="Comma 2 4 15 4 2 2" xfId="42135" xr:uid="{7DC6E908-26EB-40FA-A6A2-3B4C482D4841}"/>
    <cellStyle name="Comma 2 4 15 4 2 3" xfId="63159" xr:uid="{1B1664FD-1687-48D3-B737-91D512285AA3}"/>
    <cellStyle name="Comma 2 4 15 4 3" xfId="31625" xr:uid="{A2837EAC-749D-432D-BBCA-ECAE92076E00}"/>
    <cellStyle name="Comma 2 4 15 4 4" xfId="52649" xr:uid="{9DD70A1F-470D-4279-BB16-68DE239F1426}"/>
    <cellStyle name="Comma 2 4 15 5" xfId="13231" xr:uid="{4F989699-C527-4D95-A507-F73C1125D51B}"/>
    <cellStyle name="Comma 2 4 15 5 2" xfId="34253" xr:uid="{B07522B5-504C-45AD-9EBC-649B2B4D6E47}"/>
    <cellStyle name="Comma 2 4 15 5 3" xfId="55277" xr:uid="{464B87BC-84AF-4952-BF58-B99AA4650B7D}"/>
    <cellStyle name="Comma 2 4 15 6" xfId="23742" xr:uid="{456BD75A-C321-49F3-B598-0BBFFA3F03AE}"/>
    <cellStyle name="Comma 2 4 15 7" xfId="44767" xr:uid="{F7125B0C-46C3-4BBE-AD90-DB8B22415D9E}"/>
    <cellStyle name="Comma 2 4 16" xfId="705" xr:uid="{8A760031-67D4-4C5C-9A5F-DE8C19A756F0}"/>
    <cellStyle name="Comma 2 4 16 2" xfId="3383" xr:uid="{750AC5D6-AB7A-4ACF-973E-830F531BB3C0}"/>
    <cellStyle name="Comma 2 4 16 2 2" xfId="13917" xr:uid="{627B2211-7F5D-4C45-B22F-4648724881B4}"/>
    <cellStyle name="Comma 2 4 16 2 2 2" xfId="34939" xr:uid="{0E96A889-23A2-4B2D-ABBB-FE9EB4E1BE1A}"/>
    <cellStyle name="Comma 2 4 16 2 2 3" xfId="55963" xr:uid="{2ADD0DAC-6793-4AC6-A2C1-C87EBDDA7760}"/>
    <cellStyle name="Comma 2 4 16 2 3" xfId="24429" xr:uid="{34A2740D-68AD-4C87-922D-770AB1EFAD5C}"/>
    <cellStyle name="Comma 2 4 16 2 4" xfId="45453" xr:uid="{52DBA063-EA68-44A0-A707-8139C97D3180}"/>
    <cellStyle name="Comma 2 4 16 3" xfId="6011" xr:uid="{DEAA3F03-1E6F-42AB-A2B5-14AEC0E66B92}"/>
    <cellStyle name="Comma 2 4 16 3 2" xfId="16545" xr:uid="{2BC6E634-F7D0-44BC-8878-E94E02A1275E}"/>
    <cellStyle name="Comma 2 4 16 3 2 2" xfId="37567" xr:uid="{7C2F6584-B3DF-414C-B827-76D7496B1F7B}"/>
    <cellStyle name="Comma 2 4 16 3 2 3" xfId="58591" xr:uid="{55E803D7-05A6-4CE3-9271-5E4C2A505183}"/>
    <cellStyle name="Comma 2 4 16 3 3" xfId="27057" xr:uid="{C99D6398-BD3C-4CDE-8E0F-2573E57DA840}"/>
    <cellStyle name="Comma 2 4 16 3 4" xfId="48081" xr:uid="{D7F52209-CDE9-4B38-AB63-9F404D9936D4}"/>
    <cellStyle name="Comma 2 4 16 4" xfId="8638" xr:uid="{A6CA8AC1-48BA-4544-95D6-BF24E06544AD}"/>
    <cellStyle name="Comma 2 4 16 4 2" xfId="19172" xr:uid="{0ED59CAD-A83C-4DBD-AE2A-F2C5A79F4E66}"/>
    <cellStyle name="Comma 2 4 16 4 2 2" xfId="40194" xr:uid="{50937E03-4A43-40BC-9E0F-406443688FDE}"/>
    <cellStyle name="Comma 2 4 16 4 2 3" xfId="61218" xr:uid="{C2007B71-4241-4B5F-A004-A72B66DBBCBE}"/>
    <cellStyle name="Comma 2 4 16 4 3" xfId="29684" xr:uid="{4B84B984-9C00-4EE0-B365-D39DDBFB0072}"/>
    <cellStyle name="Comma 2 4 16 4 4" xfId="50708" xr:uid="{0A3E4076-2975-4A91-A2D0-FC3814FB6198}"/>
    <cellStyle name="Comma 2 4 16 5" xfId="11290" xr:uid="{8B11FA3D-517B-4852-ACD9-E2777F491F77}"/>
    <cellStyle name="Comma 2 4 16 5 2" xfId="32312" xr:uid="{61FE60D3-785F-43E1-8764-7CD826421F9E}"/>
    <cellStyle name="Comma 2 4 16 5 3" xfId="53336" xr:uid="{6C88502D-15C9-4857-9815-5A64CB830084}"/>
    <cellStyle name="Comma 2 4 16 6" xfId="21801" xr:uid="{6343B874-F53E-4E7E-A8D3-23A9CC1B5ECE}"/>
    <cellStyle name="Comma 2 4 16 7" xfId="42826" xr:uid="{68E21165-7F2C-430E-84CF-59E09193BEEE}"/>
    <cellStyle name="Comma 2 4 17" xfId="2805" xr:uid="{8EECE781-92B0-45C9-9D67-04C58DC639AD}"/>
    <cellStyle name="Comma 2 4 17 2" xfId="13339" xr:uid="{0B8EF1CA-7E09-47A7-8F44-2348CF1DF5A6}"/>
    <cellStyle name="Comma 2 4 17 2 2" xfId="34361" xr:uid="{7438B8B0-0749-429A-A0A6-3CE3511A8436}"/>
    <cellStyle name="Comma 2 4 17 2 3" xfId="55385" xr:uid="{912B6F56-6CA8-4E92-AF34-55D246317A79}"/>
    <cellStyle name="Comma 2 4 17 3" xfId="23851" xr:uid="{01BA88FA-FB3D-4C8D-9F80-6765001C6A07}"/>
    <cellStyle name="Comma 2 4 17 4" xfId="44875" xr:uid="{B085E83D-6866-4A15-A8E1-B06E75EC6597}"/>
    <cellStyle name="Comma 2 4 18" xfId="5433" xr:uid="{92A7B9AE-F005-4F31-BA4C-CD32A640403F}"/>
    <cellStyle name="Comma 2 4 18 2" xfId="15967" xr:uid="{236123E9-C128-4D10-8A8B-32B7908878B6}"/>
    <cellStyle name="Comma 2 4 18 2 2" xfId="36989" xr:uid="{460F11F0-B295-4B37-BF3C-C0144D87EF7F}"/>
    <cellStyle name="Comma 2 4 18 2 3" xfId="58013" xr:uid="{FC993401-1305-4EBA-9AB1-25E3B0A469AA}"/>
    <cellStyle name="Comma 2 4 18 3" xfId="26479" xr:uid="{331F588F-7EAA-4A89-A279-E39EA43B8D7B}"/>
    <cellStyle name="Comma 2 4 18 4" xfId="47503" xr:uid="{99C0D621-1365-4954-BCDA-DB7DCE6C7CDC}"/>
    <cellStyle name="Comma 2 4 19" xfId="8060" xr:uid="{39B7E838-3634-4108-BA70-A9F06E12CF1F}"/>
    <cellStyle name="Comma 2 4 19 2" xfId="18594" xr:uid="{40293D08-8DC4-4DA0-A844-8BD4EE16DF40}"/>
    <cellStyle name="Comma 2 4 19 2 2" xfId="39616" xr:uid="{F1FB0749-56B1-4A1E-B395-C746D98538F2}"/>
    <cellStyle name="Comma 2 4 19 2 3" xfId="60640" xr:uid="{3626C7E9-6A71-4E8D-B483-67B3C2A4DA42}"/>
    <cellStyle name="Comma 2 4 19 3" xfId="29106" xr:uid="{E6C13897-0E13-4034-87B2-A3AEF5D9DAC7}"/>
    <cellStyle name="Comma 2 4 19 4" xfId="50130" xr:uid="{73C7DE7D-B2BA-4CAA-9E7B-60FA8895E97A}"/>
    <cellStyle name="Comma 2 4 2" xfId="127" xr:uid="{6D9085F4-03FE-42EF-ABEA-8E2D27DFC4D2}"/>
    <cellStyle name="Comma 2 4 2 10" xfId="714" xr:uid="{E1C3A2CE-578B-4B82-BEEF-D9AAC996D6A0}"/>
    <cellStyle name="Comma 2 4 2 10 2" xfId="3392" xr:uid="{D28610CE-9C78-4E59-9504-2BAC21CC8DF2}"/>
    <cellStyle name="Comma 2 4 2 10 2 2" xfId="13926" xr:uid="{5F232B3E-1A71-44D5-AD45-911E7C332280}"/>
    <cellStyle name="Comma 2 4 2 10 2 2 2" xfId="34948" xr:uid="{13321D6F-5368-4EE1-BC29-DB3E9A5DD47B}"/>
    <cellStyle name="Comma 2 4 2 10 2 2 3" xfId="55972" xr:uid="{C4EEC59D-076C-4784-BC68-358204C2450E}"/>
    <cellStyle name="Comma 2 4 2 10 2 3" xfId="24438" xr:uid="{C1EA27BF-9B36-4455-99F4-462F56216CD0}"/>
    <cellStyle name="Comma 2 4 2 10 2 4" xfId="45462" xr:uid="{5A8F5C66-21CF-49DC-86EB-D962503E4D14}"/>
    <cellStyle name="Comma 2 4 2 10 3" xfId="6020" xr:uid="{1A8916BF-5FA9-43DF-B8E7-350BFE3068E7}"/>
    <cellStyle name="Comma 2 4 2 10 3 2" xfId="16554" xr:uid="{A7F6A74C-5A7C-44BC-9994-E44D71DB4A3A}"/>
    <cellStyle name="Comma 2 4 2 10 3 2 2" xfId="37576" xr:uid="{9BBA3AC4-A2C8-4CC3-92BA-B74A03E7A3FE}"/>
    <cellStyle name="Comma 2 4 2 10 3 2 3" xfId="58600" xr:uid="{CDB72C25-F632-4A44-8B2C-2CF705D5887E}"/>
    <cellStyle name="Comma 2 4 2 10 3 3" xfId="27066" xr:uid="{9A93D5D1-D8A0-4E26-821B-6C7C87882BFF}"/>
    <cellStyle name="Comma 2 4 2 10 3 4" xfId="48090" xr:uid="{A0EBDF8C-A87C-458E-B8C1-ADEE75358EEB}"/>
    <cellStyle name="Comma 2 4 2 10 4" xfId="8647" xr:uid="{CE766BE7-EF67-4790-A68B-53C6FA2BEF3D}"/>
    <cellStyle name="Comma 2 4 2 10 4 2" xfId="19181" xr:uid="{E8B5238B-FB59-4E49-B011-BE1A93639D94}"/>
    <cellStyle name="Comma 2 4 2 10 4 2 2" xfId="40203" xr:uid="{A3021016-3925-47EE-AECB-524A5AFEBB16}"/>
    <cellStyle name="Comma 2 4 2 10 4 2 3" xfId="61227" xr:uid="{0877A31B-B4FB-4E37-BD5B-673E90CB0090}"/>
    <cellStyle name="Comma 2 4 2 10 4 3" xfId="29693" xr:uid="{AA974F99-6653-4FD0-A11D-C32F6DEB8A8D}"/>
    <cellStyle name="Comma 2 4 2 10 4 4" xfId="50717" xr:uid="{337D8A37-DE6E-4042-A1A6-9A02C0137163}"/>
    <cellStyle name="Comma 2 4 2 10 5" xfId="11299" xr:uid="{7C465F5A-0A91-4194-92D7-703771C3FDBA}"/>
    <cellStyle name="Comma 2 4 2 10 5 2" xfId="32321" xr:uid="{E3B23AF2-9CE5-4D3F-960E-AF95E7D13898}"/>
    <cellStyle name="Comma 2 4 2 10 5 3" xfId="53345" xr:uid="{3AC7425B-829E-448F-8A51-392D9C789E47}"/>
    <cellStyle name="Comma 2 4 2 10 6" xfId="21810" xr:uid="{A0275991-DEBF-4226-8D4B-D5A7F228EF76}"/>
    <cellStyle name="Comma 2 4 2 10 7" xfId="42835" xr:uid="{CFF443F7-66B4-4B9D-B456-93BD8E0ADBA5}"/>
    <cellStyle name="Comma 2 4 2 11" xfId="2645" xr:uid="{C06B3B9C-C385-490B-B633-791D0210E6D1}"/>
    <cellStyle name="Comma 2 4 2 11 2" xfId="5283" xr:uid="{9E294AAD-1332-410E-AA25-DFA379283327}"/>
    <cellStyle name="Comma 2 4 2 11 2 2" xfId="15817" xr:uid="{FA71A1AC-163F-465F-B191-46B2FE946A39}"/>
    <cellStyle name="Comma 2 4 2 11 2 2 2" xfId="36839" xr:uid="{FFA91761-7CA2-42D6-9DDD-D4D11C5BC71F}"/>
    <cellStyle name="Comma 2 4 2 11 2 2 3" xfId="57863" xr:uid="{AA9A57C6-E69C-47B4-ACE1-A69F06708B3C}"/>
    <cellStyle name="Comma 2 4 2 11 2 3" xfId="26329" xr:uid="{1D6F7037-C7F4-4A4B-96BD-47DE14E0EEA1}"/>
    <cellStyle name="Comma 2 4 2 11 2 4" xfId="47353" xr:uid="{624DAA97-E5A1-458E-A8EC-1FF06D5950B9}"/>
    <cellStyle name="Comma 2 4 2 11 3" xfId="7911" xr:uid="{CE5CF4F8-4FFC-475D-9B63-13FD00002F8C}"/>
    <cellStyle name="Comma 2 4 2 11 3 2" xfId="18445" xr:uid="{6C66B0F3-E217-4E59-97C3-8B6D513A761E}"/>
    <cellStyle name="Comma 2 4 2 11 3 2 2" xfId="39467" xr:uid="{BF6CABFA-2E67-49DB-A439-F81494FF82F3}"/>
    <cellStyle name="Comma 2 4 2 11 3 2 3" xfId="60491" xr:uid="{7B8D3109-23C6-4E03-90F2-6F0EE5D46830}"/>
    <cellStyle name="Comma 2 4 2 11 3 3" xfId="28957" xr:uid="{CD58DFA3-51C3-4F2A-A990-D75CBD6A9913}"/>
    <cellStyle name="Comma 2 4 2 11 3 4" xfId="49981" xr:uid="{514559A0-9AE8-46BC-9FBB-DFBB2E8AB392}"/>
    <cellStyle name="Comma 2 4 2 11 4" xfId="10538" xr:uid="{4541DD54-EBC0-4F80-9961-2CA6B87CBFAC}"/>
    <cellStyle name="Comma 2 4 2 11 4 2" xfId="21072" xr:uid="{7A9A1CE8-5C44-4079-B01C-83FF7E730358}"/>
    <cellStyle name="Comma 2 4 2 11 4 2 2" xfId="42094" xr:uid="{C942EE2A-1100-4805-BAAE-3F0BE72971D9}"/>
    <cellStyle name="Comma 2 4 2 11 4 2 3" xfId="63118" xr:uid="{EDA37383-6232-4E00-85A4-B5D1B87491BF}"/>
    <cellStyle name="Comma 2 4 2 11 4 3" xfId="31584" xr:uid="{1AFEE295-D7CE-4282-9817-6DE05767C904}"/>
    <cellStyle name="Comma 2 4 2 11 4 4" xfId="52608" xr:uid="{0C789754-C696-458B-9575-55014994C24C}"/>
    <cellStyle name="Comma 2 4 2 11 5" xfId="13190" xr:uid="{CE080E11-9AEE-48AC-A1EF-3CDA09321064}"/>
    <cellStyle name="Comma 2 4 2 11 5 2" xfId="34212" xr:uid="{B0E9241A-76C5-4D9A-B1CB-B07A69069D16}"/>
    <cellStyle name="Comma 2 4 2 11 5 3" xfId="55236" xr:uid="{06073295-7162-42E7-BCA5-F94E8A425124}"/>
    <cellStyle name="Comma 2 4 2 11 6" xfId="23701" xr:uid="{CD56B087-046A-4180-92E3-568564D9CC32}"/>
    <cellStyle name="Comma 2 4 2 11 7" xfId="44726" xr:uid="{EF98A637-7A2D-42B9-8085-828C4F34188C}"/>
    <cellStyle name="Comma 2 4 2 12" xfId="2705" xr:uid="{0A53A09A-A0F9-45C3-8EE9-36BCF906026B}"/>
    <cellStyle name="Comma 2 4 2 12 2" xfId="5337" xr:uid="{6AC160BC-7697-419F-8267-161211769776}"/>
    <cellStyle name="Comma 2 4 2 12 2 2" xfId="15871" xr:uid="{D30BAE1D-B218-43F9-B698-6F0AB3793717}"/>
    <cellStyle name="Comma 2 4 2 12 2 2 2" xfId="36893" xr:uid="{95C7D0EB-91E9-4AB5-B055-D199B4BDDA55}"/>
    <cellStyle name="Comma 2 4 2 12 2 2 3" xfId="57917" xr:uid="{396B488D-D63E-4A16-9AFF-9F46F439456A}"/>
    <cellStyle name="Comma 2 4 2 12 2 3" xfId="26383" xr:uid="{371DD38A-A69B-48E4-B308-DD32DEBE2541}"/>
    <cellStyle name="Comma 2 4 2 12 2 4" xfId="47407" xr:uid="{7C041310-16B4-45DB-9FC3-296CC312507C}"/>
    <cellStyle name="Comma 2 4 2 12 3" xfId="7965" xr:uid="{D9192FB8-9EB2-4B10-A6C9-975EBE142BA4}"/>
    <cellStyle name="Comma 2 4 2 12 3 2" xfId="18499" xr:uid="{58BF2F8C-09AB-478A-BB82-B61B0C9A8251}"/>
    <cellStyle name="Comma 2 4 2 12 3 2 2" xfId="39521" xr:uid="{C1D15D93-CB01-4F7E-8024-78C6633A0A2F}"/>
    <cellStyle name="Comma 2 4 2 12 3 2 3" xfId="60545" xr:uid="{82C2454D-9118-4E8C-91EF-A1612CC6A73C}"/>
    <cellStyle name="Comma 2 4 2 12 3 3" xfId="29011" xr:uid="{4E0637F1-B6FF-4B41-8228-BAA06ECC29E6}"/>
    <cellStyle name="Comma 2 4 2 12 3 4" xfId="50035" xr:uid="{12A0C2DB-62D5-4EA7-9C77-FC4813310F7F}"/>
    <cellStyle name="Comma 2 4 2 12 4" xfId="10592" xr:uid="{0AD4748C-860C-4B88-A704-B969342FAA80}"/>
    <cellStyle name="Comma 2 4 2 12 4 2" xfId="21126" xr:uid="{7A76F2D7-3106-4F5F-B1D4-C8C7AC3E8A85}"/>
    <cellStyle name="Comma 2 4 2 12 4 2 2" xfId="42148" xr:uid="{9AAB1C15-F962-47F5-818E-E380186219B4}"/>
    <cellStyle name="Comma 2 4 2 12 4 2 3" xfId="63172" xr:uid="{2A4B8ED7-5540-43FA-B151-482D3DC04F21}"/>
    <cellStyle name="Comma 2 4 2 12 4 3" xfId="31638" xr:uid="{574E524D-19BA-4101-A670-DAE6602B6030}"/>
    <cellStyle name="Comma 2 4 2 12 4 4" xfId="52662" xr:uid="{60E4AC41-3015-4FB8-A4AF-965516424BCC}"/>
    <cellStyle name="Comma 2 4 2 12 5" xfId="13244" xr:uid="{DEE7F956-A1BB-4B1C-9336-DD035249D9CA}"/>
    <cellStyle name="Comma 2 4 2 12 5 2" xfId="34266" xr:uid="{47F18E31-AC26-412E-A9A7-5A02305342CA}"/>
    <cellStyle name="Comma 2 4 2 12 5 3" xfId="55290" xr:uid="{A5D83980-CE92-4CEF-A814-7FA27AF33E9B}"/>
    <cellStyle name="Comma 2 4 2 12 6" xfId="23755" xr:uid="{F424E989-DF9B-458C-9A49-112037C9D93E}"/>
    <cellStyle name="Comma 2 4 2 12 7" xfId="44780" xr:uid="{883A47F0-9AB9-46B5-A3E5-41788A9916A7}"/>
    <cellStyle name="Comma 2 4 2 13" xfId="713" xr:uid="{5A468BF4-05D1-434C-8AFC-8E5FEBB680C8}"/>
    <cellStyle name="Comma 2 4 2 13 2" xfId="3391" xr:uid="{D5B019E6-6AAA-4100-88E0-9762417E59DE}"/>
    <cellStyle name="Comma 2 4 2 13 2 2" xfId="13925" xr:uid="{29FC3992-A642-4738-A3E5-2FCC6901685B}"/>
    <cellStyle name="Comma 2 4 2 13 2 2 2" xfId="34947" xr:uid="{97210589-1255-4DBE-84B6-0E6D84B590AE}"/>
    <cellStyle name="Comma 2 4 2 13 2 2 3" xfId="55971" xr:uid="{B1CF93E1-1125-4B99-A9B3-A9D6D2FFE7A9}"/>
    <cellStyle name="Comma 2 4 2 13 2 3" xfId="24437" xr:uid="{03731263-7BE2-4D6A-9F3B-34F9F616221C}"/>
    <cellStyle name="Comma 2 4 2 13 2 4" xfId="45461" xr:uid="{0BC2DDEA-87CD-49FE-8D0F-D1D9705A1E51}"/>
    <cellStyle name="Comma 2 4 2 13 3" xfId="6019" xr:uid="{CE6A45A9-A469-43A4-8C32-6A2BA216B47D}"/>
    <cellStyle name="Comma 2 4 2 13 3 2" xfId="16553" xr:uid="{BD99E42D-5AE6-4C53-967D-5274C2C781D9}"/>
    <cellStyle name="Comma 2 4 2 13 3 2 2" xfId="37575" xr:uid="{416BF795-B802-4EEF-9ECC-14FEAB453DFC}"/>
    <cellStyle name="Comma 2 4 2 13 3 2 3" xfId="58599" xr:uid="{40380B54-07C9-425D-9B36-5BD95912AD35}"/>
    <cellStyle name="Comma 2 4 2 13 3 3" xfId="27065" xr:uid="{6C561341-4AA4-4362-A4E7-3313717FA7A2}"/>
    <cellStyle name="Comma 2 4 2 13 3 4" xfId="48089" xr:uid="{802D0A9C-EDDC-4987-B7F6-B2716A1C9B67}"/>
    <cellStyle name="Comma 2 4 2 13 4" xfId="8646" xr:uid="{4E330B49-4EDA-4BAC-A659-03A69FAF554A}"/>
    <cellStyle name="Comma 2 4 2 13 4 2" xfId="19180" xr:uid="{4E1409C7-97EF-4B0E-AB5B-8B4016396496}"/>
    <cellStyle name="Comma 2 4 2 13 4 2 2" xfId="40202" xr:uid="{E66345CF-681D-4E3F-A0AB-C1DE533DCA40}"/>
    <cellStyle name="Comma 2 4 2 13 4 2 3" xfId="61226" xr:uid="{A662BB58-B07C-4057-AB5E-C023D15FE1D0}"/>
    <cellStyle name="Comma 2 4 2 13 4 3" xfId="29692" xr:uid="{7532ED55-A92B-4E17-8381-B75989C5D684}"/>
    <cellStyle name="Comma 2 4 2 13 4 4" xfId="50716" xr:uid="{2A106CD9-9F5A-464D-8EE4-D907F8E72B04}"/>
    <cellStyle name="Comma 2 4 2 13 5" xfId="11298" xr:uid="{24D6DD90-2F64-47C7-B756-DD36D78C7593}"/>
    <cellStyle name="Comma 2 4 2 13 5 2" xfId="32320" xr:uid="{2837E621-E6C9-48CB-AD1A-AE03906726C9}"/>
    <cellStyle name="Comma 2 4 2 13 5 3" xfId="53344" xr:uid="{44F59088-C50C-4294-86C0-966AD8628F33}"/>
    <cellStyle name="Comma 2 4 2 13 6" xfId="21809" xr:uid="{29A76ED9-36DE-41CF-B2CC-1D1791597FAA}"/>
    <cellStyle name="Comma 2 4 2 13 7" xfId="42834" xr:uid="{CF4FCAEB-6144-46D1-852E-749E3D0DE9EE}"/>
    <cellStyle name="Comma 2 4 2 14" xfId="2818" xr:uid="{DAC2FE1F-23A5-4A07-9216-256FE2F9F08D}"/>
    <cellStyle name="Comma 2 4 2 14 2" xfId="13352" xr:uid="{DB6FEF06-C31A-460A-B9E6-645F96CE0DAE}"/>
    <cellStyle name="Comma 2 4 2 14 2 2" xfId="34374" xr:uid="{6DB344A6-A554-49D8-8808-3ACFBA13E1F4}"/>
    <cellStyle name="Comma 2 4 2 14 2 3" xfId="55398" xr:uid="{D11A77B2-CE2E-409C-8E9A-9E68F422B587}"/>
    <cellStyle name="Comma 2 4 2 14 3" xfId="23864" xr:uid="{3418FD8D-CE7F-4FDB-9B1B-A44A043DD2F4}"/>
    <cellStyle name="Comma 2 4 2 14 4" xfId="44888" xr:uid="{1813E566-073F-4D63-8059-EBDA13A6A62D}"/>
    <cellStyle name="Comma 2 4 2 15" xfId="5446" xr:uid="{2CF5EF9F-BCE4-41ED-A836-96D399AF5DCC}"/>
    <cellStyle name="Comma 2 4 2 15 2" xfId="15980" xr:uid="{82631A9C-D797-45C3-A310-57B3F8BD5410}"/>
    <cellStyle name="Comma 2 4 2 15 2 2" xfId="37002" xr:uid="{DA2DB336-7197-4552-B5BF-36D0A2E1F9E0}"/>
    <cellStyle name="Comma 2 4 2 15 2 3" xfId="58026" xr:uid="{49A22BE4-ADA0-42A3-8CFF-3B2A72460535}"/>
    <cellStyle name="Comma 2 4 2 15 3" xfId="26492" xr:uid="{8A8C2EE5-0363-4A2C-BA0B-7F2AA5E9300D}"/>
    <cellStyle name="Comma 2 4 2 15 4" xfId="47516" xr:uid="{1C21B198-2E20-419B-975F-D8FD17F57334}"/>
    <cellStyle name="Comma 2 4 2 16" xfId="8073" xr:uid="{DD6031A8-C567-43C7-8583-3153C2E1FF11}"/>
    <cellStyle name="Comma 2 4 2 16 2" xfId="18607" xr:uid="{CA909750-BDC7-46DC-9ACF-B37C1F116638}"/>
    <cellStyle name="Comma 2 4 2 16 2 2" xfId="39629" xr:uid="{BAD95449-42B5-4D73-BDF8-7C4553289E99}"/>
    <cellStyle name="Comma 2 4 2 16 2 3" xfId="60653" xr:uid="{CB1CB7E3-4074-4F84-85D4-13AF3DA7192E}"/>
    <cellStyle name="Comma 2 4 2 16 3" xfId="29119" xr:uid="{D07D836D-B0F8-4716-82A1-F95A5B7574D8}"/>
    <cellStyle name="Comma 2 4 2 16 4" xfId="50143" xr:uid="{EBEC6985-4D34-4D42-83B7-1CD2F2BEC196}"/>
    <cellStyle name="Comma 2 4 2 17" xfId="10726" xr:uid="{409625F9-4653-4131-8A00-826104DE1BDF}"/>
    <cellStyle name="Comma 2 4 2 17 2" xfId="31748" xr:uid="{2A1198A1-8946-40FF-86DD-732F77A3403E}"/>
    <cellStyle name="Comma 2 4 2 17 3" xfId="52772" xr:uid="{2E980090-FE70-4361-B065-1D71F6EFD85C}"/>
    <cellStyle name="Comma 2 4 2 18" xfId="21236" xr:uid="{B939FDBF-6EB7-482C-8329-63D00CBB3D9B}"/>
    <cellStyle name="Comma 2 4 2 19" xfId="42261" xr:uid="{D455A40C-732C-49A3-BAD8-E8936ED91F61}"/>
    <cellStyle name="Comma 2 4 2 2" xfId="156" xr:uid="{471E0A3F-24CB-42E6-B417-73E29F2F3683}"/>
    <cellStyle name="Comma 2 4 2 2 10" xfId="2673" xr:uid="{19916252-E4F0-4BCD-955B-799A2D7CA233}"/>
    <cellStyle name="Comma 2 4 2 2 10 2" xfId="5310" xr:uid="{D87201AD-E613-481C-A492-AC75B85DC6D7}"/>
    <cellStyle name="Comma 2 4 2 2 10 2 2" xfId="15844" xr:uid="{BA11F0FA-C81A-44A2-A471-80B7F06748F6}"/>
    <cellStyle name="Comma 2 4 2 2 10 2 2 2" xfId="36866" xr:uid="{91384D6E-28A7-4162-B403-805F4B0D5302}"/>
    <cellStyle name="Comma 2 4 2 2 10 2 2 3" xfId="57890" xr:uid="{27DE2B62-C33F-43E8-AED5-FA8CEF557760}"/>
    <cellStyle name="Comma 2 4 2 2 10 2 3" xfId="26356" xr:uid="{560FED4C-A267-41A6-A9BC-7A391768366A}"/>
    <cellStyle name="Comma 2 4 2 2 10 2 4" xfId="47380" xr:uid="{DDC8861F-61B4-4CB6-AF82-09643C9E6C0E}"/>
    <cellStyle name="Comma 2 4 2 2 10 3" xfId="7938" xr:uid="{272AF8D5-0DC2-489C-BDB9-570C6BE6165D}"/>
    <cellStyle name="Comma 2 4 2 2 10 3 2" xfId="18472" xr:uid="{7D73F3C9-0A1A-46D4-9B1D-23831687EDE0}"/>
    <cellStyle name="Comma 2 4 2 2 10 3 2 2" xfId="39494" xr:uid="{C2BC7617-BF5C-4AE0-85F2-1EBAEC8C3773}"/>
    <cellStyle name="Comma 2 4 2 2 10 3 2 3" xfId="60518" xr:uid="{3D59FA12-CCE7-47F8-BF76-6380C1DECA12}"/>
    <cellStyle name="Comma 2 4 2 2 10 3 3" xfId="28984" xr:uid="{C659F05A-0859-4B00-B94B-78B814F68261}"/>
    <cellStyle name="Comma 2 4 2 2 10 3 4" xfId="50008" xr:uid="{5AE21141-2AAF-4638-A16E-A03890B46491}"/>
    <cellStyle name="Comma 2 4 2 2 10 4" xfId="10565" xr:uid="{7CB8D39A-A41D-4F05-9A50-736AB83289BE}"/>
    <cellStyle name="Comma 2 4 2 2 10 4 2" xfId="21099" xr:uid="{4AF0E5BE-0FC1-4974-92EB-C3B15DC3C9FB}"/>
    <cellStyle name="Comma 2 4 2 2 10 4 2 2" xfId="42121" xr:uid="{FAADE6EF-16D0-4341-B3E7-74BC1A196602}"/>
    <cellStyle name="Comma 2 4 2 2 10 4 2 3" xfId="63145" xr:uid="{DBF2C1C8-0A20-4C8C-977B-88B2121C2F03}"/>
    <cellStyle name="Comma 2 4 2 2 10 4 3" xfId="31611" xr:uid="{BFA6D969-9D12-4190-923F-0140E0213317}"/>
    <cellStyle name="Comma 2 4 2 2 10 4 4" xfId="52635" xr:uid="{CF2DE38E-C051-44D4-9980-0573427E6198}"/>
    <cellStyle name="Comma 2 4 2 2 10 5" xfId="13217" xr:uid="{E4B7766F-BCDF-4F6E-91D2-3833782D4CAF}"/>
    <cellStyle name="Comma 2 4 2 2 10 5 2" xfId="34239" xr:uid="{1417A6DC-F2C0-44FA-B263-D0A850D298ED}"/>
    <cellStyle name="Comma 2 4 2 2 10 5 3" xfId="55263" xr:uid="{8E48FE9B-9F12-4F3E-9055-E1E14E916978}"/>
    <cellStyle name="Comma 2 4 2 2 10 6" xfId="23728" xr:uid="{45DD28A4-2A79-45D4-AFDC-BB8EE7B03CB5}"/>
    <cellStyle name="Comma 2 4 2 2 10 7" xfId="44753" xr:uid="{1C2F0F81-0CF5-476F-8959-C531AF83830B}"/>
    <cellStyle name="Comma 2 4 2 2 11" xfId="2732" xr:uid="{AF8C8A31-435D-4125-9085-85FE78FF77BC}"/>
    <cellStyle name="Comma 2 4 2 2 11 2" xfId="5364" xr:uid="{07287964-D5F1-4BBA-8B3B-5286C94FCD06}"/>
    <cellStyle name="Comma 2 4 2 2 11 2 2" xfId="15898" xr:uid="{A5F36AEB-2F22-475E-8E63-27AFF1168BC2}"/>
    <cellStyle name="Comma 2 4 2 2 11 2 2 2" xfId="36920" xr:uid="{003CDBF5-79F9-4F9E-B3DA-D3F9B2BAE8D9}"/>
    <cellStyle name="Comma 2 4 2 2 11 2 2 3" xfId="57944" xr:uid="{39A2BC8D-0D23-4780-BAB0-89567856EFF6}"/>
    <cellStyle name="Comma 2 4 2 2 11 2 3" xfId="26410" xr:uid="{0C94D353-36DC-4128-8DC6-37976AC4ADF2}"/>
    <cellStyle name="Comma 2 4 2 2 11 2 4" xfId="47434" xr:uid="{145046F1-E597-4CF2-90BA-1BA630D5EFE2}"/>
    <cellStyle name="Comma 2 4 2 2 11 3" xfId="7992" xr:uid="{81762EFB-045E-4963-A869-36BCFB9498BB}"/>
    <cellStyle name="Comma 2 4 2 2 11 3 2" xfId="18526" xr:uid="{1B82CACF-636A-4B51-976B-2FF65D00FE91}"/>
    <cellStyle name="Comma 2 4 2 2 11 3 2 2" xfId="39548" xr:uid="{3099DA76-92F4-4FC6-9BAA-8402F7B9C5C7}"/>
    <cellStyle name="Comma 2 4 2 2 11 3 2 3" xfId="60572" xr:uid="{57D9C2E5-604C-463A-8AFC-5147EAB833C2}"/>
    <cellStyle name="Comma 2 4 2 2 11 3 3" xfId="29038" xr:uid="{53B483BA-11EB-492D-ABB2-C574F2C484D5}"/>
    <cellStyle name="Comma 2 4 2 2 11 3 4" xfId="50062" xr:uid="{BA5EA071-BB34-45E2-9823-852C3600FA1A}"/>
    <cellStyle name="Comma 2 4 2 2 11 4" xfId="10619" xr:uid="{D20D0098-A2E8-4EF7-8AC7-BA292246C648}"/>
    <cellStyle name="Comma 2 4 2 2 11 4 2" xfId="21153" xr:uid="{FAA687E1-857A-415E-9514-BA7A4C05772D}"/>
    <cellStyle name="Comma 2 4 2 2 11 4 2 2" xfId="42175" xr:uid="{E1628A13-B351-43BA-97F1-A5F2985143D6}"/>
    <cellStyle name="Comma 2 4 2 2 11 4 2 3" xfId="63199" xr:uid="{0642CEED-F711-4E54-AF8A-C3603B187810}"/>
    <cellStyle name="Comma 2 4 2 2 11 4 3" xfId="31665" xr:uid="{90920F9B-8CB8-49C9-BDE8-5E04919AC0D0}"/>
    <cellStyle name="Comma 2 4 2 2 11 4 4" xfId="52689" xr:uid="{88BA66A8-B384-473B-8B9A-E8FC2BB59654}"/>
    <cellStyle name="Comma 2 4 2 2 11 5" xfId="13271" xr:uid="{42F261C8-2A63-44B2-880E-4202B4BC595D}"/>
    <cellStyle name="Comma 2 4 2 2 11 5 2" xfId="34293" xr:uid="{159A2D58-B78F-4723-9A70-01AB04B131CC}"/>
    <cellStyle name="Comma 2 4 2 2 11 5 3" xfId="55317" xr:uid="{A3C299A7-8773-4C69-87E4-31AD6280B6AF}"/>
    <cellStyle name="Comma 2 4 2 2 11 6" xfId="23782" xr:uid="{1B6E02BD-C1EA-4593-954C-49C17A6562F2}"/>
    <cellStyle name="Comma 2 4 2 2 11 7" xfId="44807" xr:uid="{D98C5B60-52D0-4D08-B485-6E31128C6A1C}"/>
    <cellStyle name="Comma 2 4 2 2 12" xfId="715" xr:uid="{4B8D2C7E-B9D2-4B46-89A6-8E6343AC5EAF}"/>
    <cellStyle name="Comma 2 4 2 2 12 2" xfId="3393" xr:uid="{7322414F-17F1-4B53-8B19-5E19D24A507F}"/>
    <cellStyle name="Comma 2 4 2 2 12 2 2" xfId="13927" xr:uid="{FDEF6181-2578-414F-96C2-515AC8BF93D4}"/>
    <cellStyle name="Comma 2 4 2 2 12 2 2 2" xfId="34949" xr:uid="{D1E4C0BF-30E9-4BAB-9EE7-14AC358217E0}"/>
    <cellStyle name="Comma 2 4 2 2 12 2 2 3" xfId="55973" xr:uid="{A218ABD1-DC33-4D4C-9AC0-FC50BFBD7F6A}"/>
    <cellStyle name="Comma 2 4 2 2 12 2 3" xfId="24439" xr:uid="{796571D5-30F7-4811-8981-53C00535C6C7}"/>
    <cellStyle name="Comma 2 4 2 2 12 2 4" xfId="45463" xr:uid="{8CF51D9B-AE11-4397-B4D4-B1A9306904EF}"/>
    <cellStyle name="Comma 2 4 2 2 12 3" xfId="6021" xr:uid="{DBEBDF7B-74B7-476F-BA22-AE2B1A6582B4}"/>
    <cellStyle name="Comma 2 4 2 2 12 3 2" xfId="16555" xr:uid="{C17D2419-B76E-4D8B-A28F-0610D7FDC7D6}"/>
    <cellStyle name="Comma 2 4 2 2 12 3 2 2" xfId="37577" xr:uid="{A3C93F81-C89F-47AA-961F-70F8C76C2863}"/>
    <cellStyle name="Comma 2 4 2 2 12 3 2 3" xfId="58601" xr:uid="{333B2A8E-297B-4651-B61C-0D2DC1B34F51}"/>
    <cellStyle name="Comma 2 4 2 2 12 3 3" xfId="27067" xr:uid="{9A7B40FF-64E5-4B45-9D21-8955DBF3C8E7}"/>
    <cellStyle name="Comma 2 4 2 2 12 3 4" xfId="48091" xr:uid="{1ECEF323-F502-4A77-9821-96BB2DF0F7F6}"/>
    <cellStyle name="Comma 2 4 2 2 12 4" xfId="8648" xr:uid="{3A62AD02-0EBB-4184-BB10-CA6F438F6BBC}"/>
    <cellStyle name="Comma 2 4 2 2 12 4 2" xfId="19182" xr:uid="{8FEFF1CE-8D5F-4EA5-93CC-D1F10915B326}"/>
    <cellStyle name="Comma 2 4 2 2 12 4 2 2" xfId="40204" xr:uid="{DC56070B-878B-4ADF-8AFF-A3395356AC02}"/>
    <cellStyle name="Comma 2 4 2 2 12 4 2 3" xfId="61228" xr:uid="{393378BC-CC13-4988-BABA-19785D37A48F}"/>
    <cellStyle name="Comma 2 4 2 2 12 4 3" xfId="29694" xr:uid="{95EE4A4B-5C11-45F2-AB0A-C7B3D092EAC3}"/>
    <cellStyle name="Comma 2 4 2 2 12 4 4" xfId="50718" xr:uid="{382053FD-33B8-4BD6-8353-CBBAC8DB4DE1}"/>
    <cellStyle name="Comma 2 4 2 2 12 5" xfId="11300" xr:uid="{24C07502-BF4B-4663-AAD1-DBC5A62EEE63}"/>
    <cellStyle name="Comma 2 4 2 2 12 5 2" xfId="32322" xr:uid="{F9CF186F-1BED-465C-8F77-715D3192B7A4}"/>
    <cellStyle name="Comma 2 4 2 2 12 5 3" xfId="53346" xr:uid="{F10ABBF7-8D3F-4010-9E91-F427B57BCFC0}"/>
    <cellStyle name="Comma 2 4 2 2 12 6" xfId="21811" xr:uid="{1007D9E3-E0D5-4E8E-80E4-7911D2F480D4}"/>
    <cellStyle name="Comma 2 4 2 2 12 7" xfId="42836" xr:uid="{6786A567-CF6D-4775-AB07-C08BFE825A1D}"/>
    <cellStyle name="Comma 2 4 2 2 13" xfId="2845" xr:uid="{BFD859EC-626A-405A-9D94-DBB7A6EF825C}"/>
    <cellStyle name="Comma 2 4 2 2 13 2" xfId="13379" xr:uid="{B45ECD60-8B9C-414A-81EC-8D051061BBA4}"/>
    <cellStyle name="Comma 2 4 2 2 13 2 2" xfId="34401" xr:uid="{C65704DC-592E-4351-A09C-8F2C2B37746D}"/>
    <cellStyle name="Comma 2 4 2 2 13 2 3" xfId="55425" xr:uid="{65D5342A-C930-4307-BB2E-39A004F7EE65}"/>
    <cellStyle name="Comma 2 4 2 2 13 3" xfId="23891" xr:uid="{630B4D06-F85F-4A4B-8D7E-C255982D0663}"/>
    <cellStyle name="Comma 2 4 2 2 13 4" xfId="44915" xr:uid="{A5CED710-8AF0-4990-BBED-54D8FC56B59E}"/>
    <cellStyle name="Comma 2 4 2 2 14" xfId="5473" xr:uid="{1D64E6A4-04FC-4BCE-9C3B-0844724AFFEA}"/>
    <cellStyle name="Comma 2 4 2 2 14 2" xfId="16007" xr:uid="{690D70D9-1156-4CD5-AE7F-5A599E446B6C}"/>
    <cellStyle name="Comma 2 4 2 2 14 2 2" xfId="37029" xr:uid="{741B2EF8-1E3D-409D-804A-94DD97C22CA0}"/>
    <cellStyle name="Comma 2 4 2 2 14 2 3" xfId="58053" xr:uid="{20AF764C-5083-417A-9971-E1B75FDD20C5}"/>
    <cellStyle name="Comma 2 4 2 2 14 3" xfId="26519" xr:uid="{BCCB0490-8FB4-4734-A234-C584D57CF91C}"/>
    <cellStyle name="Comma 2 4 2 2 14 4" xfId="47543" xr:uid="{E4869780-25DF-470E-9257-03E85BD2BDCA}"/>
    <cellStyle name="Comma 2 4 2 2 15" xfId="8100" xr:uid="{E1D87EBA-4E89-4EE3-9D03-C75DE47AD376}"/>
    <cellStyle name="Comma 2 4 2 2 15 2" xfId="18634" xr:uid="{0AFB4D5D-1F3F-43DA-A679-5B77E957E6FE}"/>
    <cellStyle name="Comma 2 4 2 2 15 2 2" xfId="39656" xr:uid="{631138AD-46D4-4A18-A143-A973ED19FDFA}"/>
    <cellStyle name="Comma 2 4 2 2 15 2 3" xfId="60680" xr:uid="{89B93694-E557-47EA-B665-5ECE7E14A27A}"/>
    <cellStyle name="Comma 2 4 2 2 15 3" xfId="29146" xr:uid="{6EBDB59A-DECF-4DB5-AFDB-DF9EFC1FC158}"/>
    <cellStyle name="Comma 2 4 2 2 15 4" xfId="50170" xr:uid="{5C58F993-589C-451E-820E-E2A5B7A05911}"/>
    <cellStyle name="Comma 2 4 2 2 16" xfId="10752" xr:uid="{A961041F-E739-4BF5-8B1D-93E94F465204}"/>
    <cellStyle name="Comma 2 4 2 2 16 2" xfId="31774" xr:uid="{B97B71AB-57D9-4D05-925F-F77B2E3D3FA7}"/>
    <cellStyle name="Comma 2 4 2 2 16 3" xfId="52798" xr:uid="{8655FDAD-DC13-4298-AE0F-93FE799DC44F}"/>
    <cellStyle name="Comma 2 4 2 2 17" xfId="21263" xr:uid="{7AF29C5F-96B1-4582-971C-4E8476358C82}"/>
    <cellStyle name="Comma 2 4 2 2 18" xfId="42288" xr:uid="{B88301E7-59B3-4B6D-B686-D2BEE001603F}"/>
    <cellStyle name="Comma 2 4 2 2 2" xfId="210" xr:uid="{AA9F7CAB-F340-48BF-8272-1BA687FCD598}"/>
    <cellStyle name="Comma 2 4 2 2 2 10" xfId="10806" xr:uid="{96A00446-212C-43B3-8F12-1599093F2AEF}"/>
    <cellStyle name="Comma 2 4 2 2 2 10 2" xfId="31828" xr:uid="{AFB33E95-65C2-4250-9512-22E33A2BB09D}"/>
    <cellStyle name="Comma 2 4 2 2 2 10 3" xfId="52852" xr:uid="{DF67FE28-84E3-4BF1-A6DA-C45EDAAEC887}"/>
    <cellStyle name="Comma 2 4 2 2 2 11" xfId="21317" xr:uid="{03E9C192-AADE-4C43-966B-7E9DDEFD8620}"/>
    <cellStyle name="Comma 2 4 2 2 2 12" xfId="42342" xr:uid="{F4DA2B30-80AD-41AB-8355-D5CE52803DBD}"/>
    <cellStyle name="Comma 2 4 2 2 2 2" xfId="717" xr:uid="{8941ECA3-266B-4FD4-B354-5F7921E8980A}"/>
    <cellStyle name="Comma 2 4 2 2 2 2 2" xfId="718" xr:uid="{600AC176-C967-4A27-8975-BE88C7ED92F1}"/>
    <cellStyle name="Comma 2 4 2 2 2 2 2 2" xfId="3396" xr:uid="{006CE4A4-4EDF-4163-9AE9-B3D6B4C4A867}"/>
    <cellStyle name="Comma 2 4 2 2 2 2 2 2 2" xfId="13930" xr:uid="{4DB8E651-953F-47AA-A86B-276B8F6C5B90}"/>
    <cellStyle name="Comma 2 4 2 2 2 2 2 2 2 2" xfId="34952" xr:uid="{EC370BC0-25A5-4329-907C-EF7FC85FA6C3}"/>
    <cellStyle name="Comma 2 4 2 2 2 2 2 2 2 3" xfId="55976" xr:uid="{7F3EF742-C2F9-42C5-915B-86924E1F328A}"/>
    <cellStyle name="Comma 2 4 2 2 2 2 2 2 3" xfId="24442" xr:uid="{ED8AF4B2-E73E-4382-BA3D-12E17D8CA0A0}"/>
    <cellStyle name="Comma 2 4 2 2 2 2 2 2 4" xfId="45466" xr:uid="{61695032-58E9-406D-9258-521D0437973E}"/>
    <cellStyle name="Comma 2 4 2 2 2 2 2 3" xfId="6024" xr:uid="{B4FE3124-328B-4A46-B0B8-781801D482B3}"/>
    <cellStyle name="Comma 2 4 2 2 2 2 2 3 2" xfId="16558" xr:uid="{0EEAD58A-214D-47DD-91B8-C1360EE71E88}"/>
    <cellStyle name="Comma 2 4 2 2 2 2 2 3 2 2" xfId="37580" xr:uid="{B659E70F-DE3B-49B8-B7B3-53F55C1C8701}"/>
    <cellStyle name="Comma 2 4 2 2 2 2 2 3 2 3" xfId="58604" xr:uid="{3E09EEC6-94EC-4E62-80C8-0DBD25587127}"/>
    <cellStyle name="Comma 2 4 2 2 2 2 2 3 3" xfId="27070" xr:uid="{8DD8BA78-31D5-4B9E-9E98-3A266E4FF66B}"/>
    <cellStyle name="Comma 2 4 2 2 2 2 2 3 4" xfId="48094" xr:uid="{A0CFC21A-8C13-4FFC-ADEC-A196BB28CDAF}"/>
    <cellStyle name="Comma 2 4 2 2 2 2 2 4" xfId="8651" xr:uid="{64237EE8-CBC4-4B20-86FA-A8ADA87FB331}"/>
    <cellStyle name="Comma 2 4 2 2 2 2 2 4 2" xfId="19185" xr:uid="{12FC13EE-4637-4B12-9B2A-4296DD14ACCD}"/>
    <cellStyle name="Comma 2 4 2 2 2 2 2 4 2 2" xfId="40207" xr:uid="{C7FC5EAC-09DD-4317-A422-FFAEC285EF46}"/>
    <cellStyle name="Comma 2 4 2 2 2 2 2 4 2 3" xfId="61231" xr:uid="{034B0F2D-C48E-4BB2-9F5C-4302902F9F75}"/>
    <cellStyle name="Comma 2 4 2 2 2 2 2 4 3" xfId="29697" xr:uid="{1C90FAA9-9560-4EAF-9E27-251ABC751FF0}"/>
    <cellStyle name="Comma 2 4 2 2 2 2 2 4 4" xfId="50721" xr:uid="{54D06636-B595-4A21-ADDF-A2367339ABE7}"/>
    <cellStyle name="Comma 2 4 2 2 2 2 2 5" xfId="11303" xr:uid="{8715ADEB-20E4-4E0C-90F2-7812FE9BE090}"/>
    <cellStyle name="Comma 2 4 2 2 2 2 2 5 2" xfId="32325" xr:uid="{8E923B2E-B73E-44EE-9C55-DE6D9DBBBEA5}"/>
    <cellStyle name="Comma 2 4 2 2 2 2 2 5 3" xfId="53349" xr:uid="{A595DE53-A13A-49D3-AE66-7C704C4065E1}"/>
    <cellStyle name="Comma 2 4 2 2 2 2 2 6" xfId="21814" xr:uid="{CD08ABDA-6C06-4AA1-B42B-911F0356E783}"/>
    <cellStyle name="Comma 2 4 2 2 2 2 2 7" xfId="42839" xr:uid="{A98FCCE6-C5BE-4A69-ABDF-0677A125680A}"/>
    <cellStyle name="Comma 2 4 2 2 2 2 3" xfId="3395" xr:uid="{CD517115-6B06-474F-988C-4677800DDFE9}"/>
    <cellStyle name="Comma 2 4 2 2 2 2 3 2" xfId="13929" xr:uid="{9789E22A-308B-4123-92A0-9B7B46519704}"/>
    <cellStyle name="Comma 2 4 2 2 2 2 3 2 2" xfId="34951" xr:uid="{05CAF7FA-65E5-4717-9359-9C38B5973730}"/>
    <cellStyle name="Comma 2 4 2 2 2 2 3 2 3" xfId="55975" xr:uid="{D6B25DBE-C21E-4F9C-8920-B0E71DB7BA27}"/>
    <cellStyle name="Comma 2 4 2 2 2 2 3 3" xfId="24441" xr:uid="{9AA6A6A0-8B6D-415A-9E45-3E0CE174CF1C}"/>
    <cellStyle name="Comma 2 4 2 2 2 2 3 4" xfId="45465" xr:uid="{324D50A7-AA7D-4BCC-957E-8C2267D28806}"/>
    <cellStyle name="Comma 2 4 2 2 2 2 4" xfId="6023" xr:uid="{ECCCFE26-D1A2-42E4-9371-A7A7221A4778}"/>
    <cellStyle name="Comma 2 4 2 2 2 2 4 2" xfId="16557" xr:uid="{07AAA799-8DF6-4333-AD56-10CF4BCD97E1}"/>
    <cellStyle name="Comma 2 4 2 2 2 2 4 2 2" xfId="37579" xr:uid="{5121E885-A5E1-4512-87A0-063D7ED16FCE}"/>
    <cellStyle name="Comma 2 4 2 2 2 2 4 2 3" xfId="58603" xr:uid="{FB278975-A45D-4DF7-9364-734B948C44E9}"/>
    <cellStyle name="Comma 2 4 2 2 2 2 4 3" xfId="27069" xr:uid="{706624D9-EBDE-44D1-B57D-120CD486DBEA}"/>
    <cellStyle name="Comma 2 4 2 2 2 2 4 4" xfId="48093" xr:uid="{903EC22E-58C1-4506-9577-8AFEF4DBABE8}"/>
    <cellStyle name="Comma 2 4 2 2 2 2 5" xfId="8650" xr:uid="{6761BF7E-93D5-403F-9D6A-27E2F35BAF56}"/>
    <cellStyle name="Comma 2 4 2 2 2 2 5 2" xfId="19184" xr:uid="{AD3D1172-CDC6-4A28-9EF5-78F97D624B95}"/>
    <cellStyle name="Comma 2 4 2 2 2 2 5 2 2" xfId="40206" xr:uid="{FCC07699-5E41-4758-92B1-054A8A4D7A51}"/>
    <cellStyle name="Comma 2 4 2 2 2 2 5 2 3" xfId="61230" xr:uid="{A90020F0-544F-4D71-93B0-2F0378A56652}"/>
    <cellStyle name="Comma 2 4 2 2 2 2 5 3" xfId="29696" xr:uid="{6F15AAD0-F5DE-47F1-A2B7-480325E6E9EE}"/>
    <cellStyle name="Comma 2 4 2 2 2 2 5 4" xfId="50720" xr:uid="{EFC5EB45-6552-441C-825B-72E1AC136FF9}"/>
    <cellStyle name="Comma 2 4 2 2 2 2 6" xfId="11302" xr:uid="{5AEA2BDB-CA88-4A26-9697-4AC374A65E57}"/>
    <cellStyle name="Comma 2 4 2 2 2 2 6 2" xfId="32324" xr:uid="{FBCB42A9-5A95-4CA7-9A77-EEB4F0DF074D}"/>
    <cellStyle name="Comma 2 4 2 2 2 2 6 3" xfId="53348" xr:uid="{4B3C92E1-C59B-4C27-B09E-BD3ECD2A3B6B}"/>
    <cellStyle name="Comma 2 4 2 2 2 2 7" xfId="21813" xr:uid="{3565D63B-1AD3-4A59-B384-3BDA08E406B1}"/>
    <cellStyle name="Comma 2 4 2 2 2 2 8" xfId="42838" xr:uid="{DD3BC2BE-FBA3-4ECC-9116-254E19B9CAE6}"/>
    <cellStyle name="Comma 2 4 2 2 2 3" xfId="719" xr:uid="{A2904710-70A6-4C09-934C-4A265ED81675}"/>
    <cellStyle name="Comma 2 4 2 2 2 3 2" xfId="3397" xr:uid="{95FA3F44-1960-43B9-8636-2A4C50B54D2C}"/>
    <cellStyle name="Comma 2 4 2 2 2 3 2 2" xfId="13931" xr:uid="{0112CD51-7F2D-4D43-9DBA-BCD22781B1EA}"/>
    <cellStyle name="Comma 2 4 2 2 2 3 2 2 2" xfId="34953" xr:uid="{D21F1E94-E231-4BF3-BA2E-8814750AAA4D}"/>
    <cellStyle name="Comma 2 4 2 2 2 3 2 2 3" xfId="55977" xr:uid="{CA1C8AC5-D8B5-415D-BB02-6E263C878113}"/>
    <cellStyle name="Comma 2 4 2 2 2 3 2 3" xfId="24443" xr:uid="{BE4AAD2B-6CE4-413E-87F8-171ABE2D8B7C}"/>
    <cellStyle name="Comma 2 4 2 2 2 3 2 4" xfId="45467" xr:uid="{F7ED7B9D-87C1-4297-96CF-E46B5DE82304}"/>
    <cellStyle name="Comma 2 4 2 2 2 3 3" xfId="6025" xr:uid="{5D22D082-6A79-4F10-B4BF-E496E13A4EA7}"/>
    <cellStyle name="Comma 2 4 2 2 2 3 3 2" xfId="16559" xr:uid="{8A64FA38-8408-4175-B09E-146D21D9B608}"/>
    <cellStyle name="Comma 2 4 2 2 2 3 3 2 2" xfId="37581" xr:uid="{09F31BF2-FB79-4EDA-A5AC-98EA4EFE186D}"/>
    <cellStyle name="Comma 2 4 2 2 2 3 3 2 3" xfId="58605" xr:uid="{F2DABCBF-88D6-412E-BC0B-FF4745B26096}"/>
    <cellStyle name="Comma 2 4 2 2 2 3 3 3" xfId="27071" xr:uid="{6B4DDEFB-5206-4D15-845C-A5C6F799ABC1}"/>
    <cellStyle name="Comma 2 4 2 2 2 3 3 4" xfId="48095" xr:uid="{AA5EC6D4-F24F-411E-B9FE-78DE5761C02C}"/>
    <cellStyle name="Comma 2 4 2 2 2 3 4" xfId="8652" xr:uid="{B1ED6322-F0D0-49B5-B1A7-0D75505657CE}"/>
    <cellStyle name="Comma 2 4 2 2 2 3 4 2" xfId="19186" xr:uid="{9020A051-3852-4BEA-88FD-1A8AFB6C0644}"/>
    <cellStyle name="Comma 2 4 2 2 2 3 4 2 2" xfId="40208" xr:uid="{8D2D8200-1E68-4AE4-BFC0-ABF378BB2E23}"/>
    <cellStyle name="Comma 2 4 2 2 2 3 4 2 3" xfId="61232" xr:uid="{5C7CF3C0-DBFE-40B1-B5F0-BCC5256D6B51}"/>
    <cellStyle name="Comma 2 4 2 2 2 3 4 3" xfId="29698" xr:uid="{CDC72084-CDD1-4DB5-8860-7A0CAFBA94BB}"/>
    <cellStyle name="Comma 2 4 2 2 2 3 4 4" xfId="50722" xr:uid="{CDF15F63-39C8-445C-9455-1AA2137026F0}"/>
    <cellStyle name="Comma 2 4 2 2 2 3 5" xfId="11304" xr:uid="{87845831-45D0-42EB-9787-70FA5837A9BE}"/>
    <cellStyle name="Comma 2 4 2 2 2 3 5 2" xfId="32326" xr:uid="{48565FC8-CF5D-443B-9E32-39576D1818EC}"/>
    <cellStyle name="Comma 2 4 2 2 2 3 5 3" xfId="53350" xr:uid="{AE9C573A-3E4E-43A2-A208-C4AFE6689289}"/>
    <cellStyle name="Comma 2 4 2 2 2 3 6" xfId="21815" xr:uid="{2F1E91A9-DD75-4B0E-9EFC-DBCFDAD09CEA}"/>
    <cellStyle name="Comma 2 4 2 2 2 3 7" xfId="42840" xr:uid="{71CCD7E0-3E94-4119-8BA3-1CD20C7DE9BB}"/>
    <cellStyle name="Comma 2 4 2 2 2 4" xfId="720" xr:uid="{EC511D6E-B8E8-463A-AC34-21AC9695C8F2}"/>
    <cellStyle name="Comma 2 4 2 2 2 4 2" xfId="3398" xr:uid="{23F5D30D-938F-4FBB-82CC-A19B9615A68D}"/>
    <cellStyle name="Comma 2 4 2 2 2 4 2 2" xfId="13932" xr:uid="{10E5F98F-0EE1-4C70-82EF-16F76E980056}"/>
    <cellStyle name="Comma 2 4 2 2 2 4 2 2 2" xfId="34954" xr:uid="{742E00BE-C382-4166-8AFA-58D89D71DEA8}"/>
    <cellStyle name="Comma 2 4 2 2 2 4 2 2 3" xfId="55978" xr:uid="{0B345B52-A8D8-4B02-836C-C5931F73F47D}"/>
    <cellStyle name="Comma 2 4 2 2 2 4 2 3" xfId="24444" xr:uid="{6DD5BB0B-94ED-4F39-AB5A-CDE8B1C59889}"/>
    <cellStyle name="Comma 2 4 2 2 2 4 2 4" xfId="45468" xr:uid="{A0FC4EFB-C30D-4BCD-8A0C-D12C3DDDEF3B}"/>
    <cellStyle name="Comma 2 4 2 2 2 4 3" xfId="6026" xr:uid="{772C3A62-D0D0-4486-9EB2-B21A961C19BD}"/>
    <cellStyle name="Comma 2 4 2 2 2 4 3 2" xfId="16560" xr:uid="{A4067FBF-4915-4EBE-B0A0-885E9A4BEC9A}"/>
    <cellStyle name="Comma 2 4 2 2 2 4 3 2 2" xfId="37582" xr:uid="{0596EC30-80D6-4951-BCC0-666FA33998A7}"/>
    <cellStyle name="Comma 2 4 2 2 2 4 3 2 3" xfId="58606" xr:uid="{C82F823E-3AEA-44EB-BEF9-95051D158264}"/>
    <cellStyle name="Comma 2 4 2 2 2 4 3 3" xfId="27072" xr:uid="{41802F99-3CC5-4251-A144-B497E06F606A}"/>
    <cellStyle name="Comma 2 4 2 2 2 4 3 4" xfId="48096" xr:uid="{C9ABFE18-D2B4-4354-8EC2-895398805D76}"/>
    <cellStyle name="Comma 2 4 2 2 2 4 4" xfId="8653" xr:uid="{F6214CE3-AA16-401C-8DAC-3AA5F90FDCD2}"/>
    <cellStyle name="Comma 2 4 2 2 2 4 4 2" xfId="19187" xr:uid="{F8030747-855D-4B66-8B54-2CE256D554A5}"/>
    <cellStyle name="Comma 2 4 2 2 2 4 4 2 2" xfId="40209" xr:uid="{82DF7FD3-0648-42E5-9D94-F8468257B815}"/>
    <cellStyle name="Comma 2 4 2 2 2 4 4 2 3" xfId="61233" xr:uid="{3902EDC5-9652-4889-9980-886A641F099A}"/>
    <cellStyle name="Comma 2 4 2 2 2 4 4 3" xfId="29699" xr:uid="{DA9C951C-B730-4A48-ADC7-C6C119D3F1E8}"/>
    <cellStyle name="Comma 2 4 2 2 2 4 4 4" xfId="50723" xr:uid="{772F7E1A-6AE9-4452-8C48-12EF255A42D4}"/>
    <cellStyle name="Comma 2 4 2 2 2 4 5" xfId="11305" xr:uid="{B3691F64-B092-4FCD-B511-23EF51F93630}"/>
    <cellStyle name="Comma 2 4 2 2 2 4 5 2" xfId="32327" xr:uid="{258B956A-52C3-46EA-B02D-2B5FDD064E1D}"/>
    <cellStyle name="Comma 2 4 2 2 2 4 5 3" xfId="53351" xr:uid="{2211978C-CC2D-4AE3-B013-0DE54272C34D}"/>
    <cellStyle name="Comma 2 4 2 2 2 4 6" xfId="21816" xr:uid="{D8F0BFC1-8730-4E94-AF2E-12BDCA8C86E5}"/>
    <cellStyle name="Comma 2 4 2 2 2 4 7" xfId="42841" xr:uid="{16B700CF-3800-484F-973D-A6F029DDAEBF}"/>
    <cellStyle name="Comma 2 4 2 2 2 5" xfId="2786" xr:uid="{E18E0206-CDD5-4FD2-9FC9-155081B64643}"/>
    <cellStyle name="Comma 2 4 2 2 2 5 2" xfId="5418" xr:uid="{1ECF3EDA-3D37-4BDD-96AF-002CD29BA2A8}"/>
    <cellStyle name="Comma 2 4 2 2 2 5 2 2" xfId="15952" xr:uid="{6AFE1949-376F-4038-90E8-96F3AE31CB36}"/>
    <cellStyle name="Comma 2 4 2 2 2 5 2 2 2" xfId="36974" xr:uid="{F7943F46-7949-491C-BF9C-A4ABE4492165}"/>
    <cellStyle name="Comma 2 4 2 2 2 5 2 2 3" xfId="57998" xr:uid="{605DE06C-AA88-434C-8D92-B0CCB4D1A386}"/>
    <cellStyle name="Comma 2 4 2 2 2 5 2 3" xfId="26464" xr:uid="{AF1FA869-5A3A-4C7D-8C06-151BC2B9ED05}"/>
    <cellStyle name="Comma 2 4 2 2 2 5 2 4" xfId="47488" xr:uid="{F2C4C1B6-8112-4091-BCF0-5A6014ACE6C7}"/>
    <cellStyle name="Comma 2 4 2 2 2 5 3" xfId="8046" xr:uid="{A42414FB-5262-4A12-88C4-AE350842B2D7}"/>
    <cellStyle name="Comma 2 4 2 2 2 5 3 2" xfId="18580" xr:uid="{17523B9C-C0B8-438A-91B2-63F0714BF6D8}"/>
    <cellStyle name="Comma 2 4 2 2 2 5 3 2 2" xfId="39602" xr:uid="{27D1B15C-3D51-41FD-958B-B28844B58AF1}"/>
    <cellStyle name="Comma 2 4 2 2 2 5 3 2 3" xfId="60626" xr:uid="{730EDAAE-1E04-4312-AF61-983654F501C1}"/>
    <cellStyle name="Comma 2 4 2 2 2 5 3 3" xfId="29092" xr:uid="{C39D843B-039D-4C86-BF60-B0B4670EA6A5}"/>
    <cellStyle name="Comma 2 4 2 2 2 5 3 4" xfId="50116" xr:uid="{18D53D76-2266-4607-B384-71457FD50988}"/>
    <cellStyle name="Comma 2 4 2 2 2 5 4" xfId="10673" xr:uid="{AE891612-EFC1-496B-9230-8B9C3686CD86}"/>
    <cellStyle name="Comma 2 4 2 2 2 5 4 2" xfId="21207" xr:uid="{0D8F9128-0674-4DEC-AA24-AFCC6F402C32}"/>
    <cellStyle name="Comma 2 4 2 2 2 5 4 2 2" xfId="42229" xr:uid="{2A81979F-6370-408B-A675-D616E9046E97}"/>
    <cellStyle name="Comma 2 4 2 2 2 5 4 2 3" xfId="63253" xr:uid="{8DDE051C-1094-41CC-A2BF-405819869751}"/>
    <cellStyle name="Comma 2 4 2 2 2 5 4 3" xfId="31719" xr:uid="{06525961-6A41-4FF2-85FB-BAC5F8988885}"/>
    <cellStyle name="Comma 2 4 2 2 2 5 4 4" xfId="52743" xr:uid="{28CC1AA4-EC04-49B8-8F4A-2FC9089332E6}"/>
    <cellStyle name="Comma 2 4 2 2 2 5 5" xfId="13325" xr:uid="{0E18FF05-92FE-4863-B77C-650253E9F818}"/>
    <cellStyle name="Comma 2 4 2 2 2 5 5 2" xfId="34347" xr:uid="{50D34126-E52A-47B5-8E99-E75FEB8D8766}"/>
    <cellStyle name="Comma 2 4 2 2 2 5 5 3" xfId="55371" xr:uid="{262EBC46-F0EF-4160-AD37-72F85748D409}"/>
    <cellStyle name="Comma 2 4 2 2 2 5 6" xfId="23836" xr:uid="{C38D498E-5969-4A1D-8911-DCD40268BDE6}"/>
    <cellStyle name="Comma 2 4 2 2 2 5 7" xfId="44861" xr:uid="{7E6EEB0D-7122-456E-B4BE-725C3F5D532A}"/>
    <cellStyle name="Comma 2 4 2 2 2 6" xfId="716" xr:uid="{61C1DA8E-7C5C-4CF3-9912-7C5E9FF3FDEE}"/>
    <cellStyle name="Comma 2 4 2 2 2 6 2" xfId="3394" xr:uid="{D2A1E637-64BD-4C6B-A099-45631E6BC3F9}"/>
    <cellStyle name="Comma 2 4 2 2 2 6 2 2" xfId="13928" xr:uid="{29B87319-4081-4279-A7AD-E11332552F14}"/>
    <cellStyle name="Comma 2 4 2 2 2 6 2 2 2" xfId="34950" xr:uid="{949A2B0A-C73A-45E3-B576-5A2A4B222C5E}"/>
    <cellStyle name="Comma 2 4 2 2 2 6 2 2 3" xfId="55974" xr:uid="{3A022197-0884-4F1A-B130-782949E92C92}"/>
    <cellStyle name="Comma 2 4 2 2 2 6 2 3" xfId="24440" xr:uid="{16D97167-B10D-4174-B941-7E1B1D840854}"/>
    <cellStyle name="Comma 2 4 2 2 2 6 2 4" xfId="45464" xr:uid="{91F44E65-415C-4685-8C7F-C6CAEDB016A5}"/>
    <cellStyle name="Comma 2 4 2 2 2 6 3" xfId="6022" xr:uid="{8802A97A-BF65-4413-B600-3FCF3411117D}"/>
    <cellStyle name="Comma 2 4 2 2 2 6 3 2" xfId="16556" xr:uid="{010EE68F-8C59-4B98-94FA-ED00E3D1A626}"/>
    <cellStyle name="Comma 2 4 2 2 2 6 3 2 2" xfId="37578" xr:uid="{4300EE36-001E-441E-AC4D-1544F0A794FE}"/>
    <cellStyle name="Comma 2 4 2 2 2 6 3 2 3" xfId="58602" xr:uid="{A2BA5248-F386-4234-AE7E-4904EDED528B}"/>
    <cellStyle name="Comma 2 4 2 2 2 6 3 3" xfId="27068" xr:uid="{EB4B6524-113B-421C-A450-81B0ED4F29DA}"/>
    <cellStyle name="Comma 2 4 2 2 2 6 3 4" xfId="48092" xr:uid="{DE63CB12-42D5-47D3-9A49-46ABD50EBDC8}"/>
    <cellStyle name="Comma 2 4 2 2 2 6 4" xfId="8649" xr:uid="{EC983503-ED4A-4B2E-BEF8-C6D6509A8F06}"/>
    <cellStyle name="Comma 2 4 2 2 2 6 4 2" xfId="19183" xr:uid="{CD13B2BA-CE01-4C17-92C1-40C053E0F09E}"/>
    <cellStyle name="Comma 2 4 2 2 2 6 4 2 2" xfId="40205" xr:uid="{A4B851F5-80C2-414C-917B-3ECCB18067D5}"/>
    <cellStyle name="Comma 2 4 2 2 2 6 4 2 3" xfId="61229" xr:uid="{8CF9A16E-A9B9-4E5D-9420-60E0DCA3BAB0}"/>
    <cellStyle name="Comma 2 4 2 2 2 6 4 3" xfId="29695" xr:uid="{732EE60F-CA15-4B39-890C-80C8BBC4818B}"/>
    <cellStyle name="Comma 2 4 2 2 2 6 4 4" xfId="50719" xr:uid="{F0C53702-42FF-4757-AAFE-12D92B2AE9F3}"/>
    <cellStyle name="Comma 2 4 2 2 2 6 5" xfId="11301" xr:uid="{2148F3D5-7C8C-4E2A-A606-3A0675EA5225}"/>
    <cellStyle name="Comma 2 4 2 2 2 6 5 2" xfId="32323" xr:uid="{C1A49DE7-6DA0-41FE-A691-EE5E92E4080B}"/>
    <cellStyle name="Comma 2 4 2 2 2 6 5 3" xfId="53347" xr:uid="{38EBF475-4989-44EE-AFFF-74EB5BE1B5E2}"/>
    <cellStyle name="Comma 2 4 2 2 2 6 6" xfId="21812" xr:uid="{ECAE5214-B71E-45CD-BE47-A7F26EB58540}"/>
    <cellStyle name="Comma 2 4 2 2 2 6 7" xfId="42837" xr:uid="{540DF83D-7883-4264-BA6F-816C7FE7C160}"/>
    <cellStyle name="Comma 2 4 2 2 2 7" xfId="2899" xr:uid="{BA1ADD05-BE5C-481B-A3E5-EBCCAC30E9BC}"/>
    <cellStyle name="Comma 2 4 2 2 2 7 2" xfId="13433" xr:uid="{BD91D106-A7D6-4F88-A627-EBB555B578AA}"/>
    <cellStyle name="Comma 2 4 2 2 2 7 2 2" xfId="34455" xr:uid="{9E04015A-9339-4A59-9036-AF6DBA694CC7}"/>
    <cellStyle name="Comma 2 4 2 2 2 7 2 3" xfId="55479" xr:uid="{DBF3CF06-C395-425F-B731-7331065EFF65}"/>
    <cellStyle name="Comma 2 4 2 2 2 7 3" xfId="23945" xr:uid="{3C649EB5-FF91-46E5-8CF3-61E649D237F8}"/>
    <cellStyle name="Comma 2 4 2 2 2 7 4" xfId="44969" xr:uid="{3880C043-FE56-44CC-84A4-1912CAC54CCA}"/>
    <cellStyle name="Comma 2 4 2 2 2 8" xfId="5527" xr:uid="{B9E9C66C-BAB1-4FFF-A13D-AEC285C725C4}"/>
    <cellStyle name="Comma 2 4 2 2 2 8 2" xfId="16061" xr:uid="{207BE72F-680C-49E5-A226-E7DAE852964E}"/>
    <cellStyle name="Comma 2 4 2 2 2 8 2 2" xfId="37083" xr:uid="{32A4D967-4F99-4C2C-9623-7F371DE195DD}"/>
    <cellStyle name="Comma 2 4 2 2 2 8 2 3" xfId="58107" xr:uid="{A0AD825E-D81B-4236-A2B0-F8FE3A3F6110}"/>
    <cellStyle name="Comma 2 4 2 2 2 8 3" xfId="26573" xr:uid="{4C3BC073-36E9-4B00-A3EE-3488D33001BE}"/>
    <cellStyle name="Comma 2 4 2 2 2 8 4" xfId="47597" xr:uid="{2C35A375-A2D7-401A-B91C-D2FE85DFD345}"/>
    <cellStyle name="Comma 2 4 2 2 2 9" xfId="8154" xr:uid="{1FF5183C-1828-46F2-9838-76718CE3098A}"/>
    <cellStyle name="Comma 2 4 2 2 2 9 2" xfId="18688" xr:uid="{CFEC1D9D-A564-48B4-8358-D0671ACB648B}"/>
    <cellStyle name="Comma 2 4 2 2 2 9 2 2" xfId="39710" xr:uid="{603C502D-31F2-4EC7-910E-2EB97BA30B2B}"/>
    <cellStyle name="Comma 2 4 2 2 2 9 2 3" xfId="60734" xr:uid="{DA61ED04-3B23-4737-BAC3-786A8F9EE15A}"/>
    <cellStyle name="Comma 2 4 2 2 2 9 3" xfId="29200" xr:uid="{415BFF93-98F8-4F84-AA8E-A0D45A04FC2B}"/>
    <cellStyle name="Comma 2 4 2 2 2 9 4" xfId="50224" xr:uid="{C9E78478-11F1-4D1E-8178-C3625584ED0E}"/>
    <cellStyle name="Comma 2 4 2 2 3" xfId="721" xr:uid="{EDD65106-1A97-4C72-B823-AEE44A05B6AB}"/>
    <cellStyle name="Comma 2 4 2 2 3 10" xfId="42842" xr:uid="{6D21A48D-14D0-4606-B039-8A58711814DA}"/>
    <cellStyle name="Comma 2 4 2 2 3 2" xfId="722" xr:uid="{787D9B93-9C74-4CBF-8EDA-45EEF414CA00}"/>
    <cellStyle name="Comma 2 4 2 2 3 2 2" xfId="723" xr:uid="{93CB3629-5995-45EF-8244-C4F49D133696}"/>
    <cellStyle name="Comma 2 4 2 2 3 2 2 2" xfId="3401" xr:uid="{B22E1FBB-D392-42AD-A77D-03D0D39262F0}"/>
    <cellStyle name="Comma 2 4 2 2 3 2 2 2 2" xfId="13935" xr:uid="{4BC553E2-A864-46EE-B000-928DFB30D6BC}"/>
    <cellStyle name="Comma 2 4 2 2 3 2 2 2 2 2" xfId="34957" xr:uid="{53221F41-09AC-44AD-BEA7-5ACE5D04E745}"/>
    <cellStyle name="Comma 2 4 2 2 3 2 2 2 2 3" xfId="55981" xr:uid="{4DF3B494-6170-4958-967A-F6389F4BF03C}"/>
    <cellStyle name="Comma 2 4 2 2 3 2 2 2 3" xfId="24447" xr:uid="{D11FADAC-F314-4346-8DD8-EE7033CB1A6B}"/>
    <cellStyle name="Comma 2 4 2 2 3 2 2 2 4" xfId="45471" xr:uid="{5D81F747-9E93-4DEA-A5B9-8CF82C7AA222}"/>
    <cellStyle name="Comma 2 4 2 2 3 2 2 3" xfId="6029" xr:uid="{A9E9A931-472C-4D6E-9BC2-934A0CEADDCC}"/>
    <cellStyle name="Comma 2 4 2 2 3 2 2 3 2" xfId="16563" xr:uid="{268F721E-669F-4619-80B5-E3A3CF88AB85}"/>
    <cellStyle name="Comma 2 4 2 2 3 2 2 3 2 2" xfId="37585" xr:uid="{28C7D171-35EE-4FDC-B6C2-8B78F427F0C6}"/>
    <cellStyle name="Comma 2 4 2 2 3 2 2 3 2 3" xfId="58609" xr:uid="{E77C9778-87CF-4BA7-86DC-FAD4A5501CA1}"/>
    <cellStyle name="Comma 2 4 2 2 3 2 2 3 3" xfId="27075" xr:uid="{27AC549E-7C93-4A18-8DC1-DEF57C6C7768}"/>
    <cellStyle name="Comma 2 4 2 2 3 2 2 3 4" xfId="48099" xr:uid="{FE10384A-268E-49B9-A472-60C634D4A052}"/>
    <cellStyle name="Comma 2 4 2 2 3 2 2 4" xfId="8656" xr:uid="{45DE0831-7F4E-4324-959B-D2ECEB8B6408}"/>
    <cellStyle name="Comma 2 4 2 2 3 2 2 4 2" xfId="19190" xr:uid="{C5042225-702F-4FFC-A267-0663681CDC13}"/>
    <cellStyle name="Comma 2 4 2 2 3 2 2 4 2 2" xfId="40212" xr:uid="{B9C5FE6F-2F5E-44F6-8DF3-4D7B2BAFB95C}"/>
    <cellStyle name="Comma 2 4 2 2 3 2 2 4 2 3" xfId="61236" xr:uid="{DD528394-DDB1-41D0-B6E9-6786B46AFB6A}"/>
    <cellStyle name="Comma 2 4 2 2 3 2 2 4 3" xfId="29702" xr:uid="{31292431-F7B6-4B2E-9FD3-CF6B1605827D}"/>
    <cellStyle name="Comma 2 4 2 2 3 2 2 4 4" xfId="50726" xr:uid="{797A4C3A-F24F-4CAC-884C-146EAB47B8ED}"/>
    <cellStyle name="Comma 2 4 2 2 3 2 2 5" xfId="11308" xr:uid="{D169736E-5BAA-4310-B972-8DEB94654825}"/>
    <cellStyle name="Comma 2 4 2 2 3 2 2 5 2" xfId="32330" xr:uid="{EF4F6FF9-2AE3-42C1-BC52-7AA4491676E0}"/>
    <cellStyle name="Comma 2 4 2 2 3 2 2 5 3" xfId="53354" xr:uid="{3C108C3E-1B7B-43B6-A6FC-A937D37F42E0}"/>
    <cellStyle name="Comma 2 4 2 2 3 2 2 6" xfId="21819" xr:uid="{1D8B466D-E906-4B2D-AFE1-1A969A2D7320}"/>
    <cellStyle name="Comma 2 4 2 2 3 2 2 7" xfId="42844" xr:uid="{F38DD94A-0659-473D-9FEB-1CCDBF8F5D12}"/>
    <cellStyle name="Comma 2 4 2 2 3 2 3" xfId="3400" xr:uid="{21E7ADF2-EFAE-4D1C-B3C0-F2D176AC8770}"/>
    <cellStyle name="Comma 2 4 2 2 3 2 3 2" xfId="13934" xr:uid="{1608D4D4-C730-4FF6-BCDC-8EA8626B6924}"/>
    <cellStyle name="Comma 2 4 2 2 3 2 3 2 2" xfId="34956" xr:uid="{2124541E-D02E-4876-BCB5-292F17888F37}"/>
    <cellStyle name="Comma 2 4 2 2 3 2 3 2 3" xfId="55980" xr:uid="{0E12D1F9-14CB-48D6-B8AE-2F9EA74B604A}"/>
    <cellStyle name="Comma 2 4 2 2 3 2 3 3" xfId="24446" xr:uid="{4DB1AC78-B9BA-466C-8C98-FB5FA90E421E}"/>
    <cellStyle name="Comma 2 4 2 2 3 2 3 4" xfId="45470" xr:uid="{1FE560F2-07DB-497E-A07A-30765D8C0EF9}"/>
    <cellStyle name="Comma 2 4 2 2 3 2 4" xfId="6028" xr:uid="{446C136B-F4A6-4918-A9F1-6ECA0F6AA4DD}"/>
    <cellStyle name="Comma 2 4 2 2 3 2 4 2" xfId="16562" xr:uid="{5B61FBFF-B944-485A-945A-006B27B960A9}"/>
    <cellStyle name="Comma 2 4 2 2 3 2 4 2 2" xfId="37584" xr:uid="{50318387-2CEE-4855-8679-0878F10CA10C}"/>
    <cellStyle name="Comma 2 4 2 2 3 2 4 2 3" xfId="58608" xr:uid="{501A5AC3-EE82-4F76-82B9-C0F7153B7E47}"/>
    <cellStyle name="Comma 2 4 2 2 3 2 4 3" xfId="27074" xr:uid="{31A558BA-628E-444D-B50F-AA331001DCD5}"/>
    <cellStyle name="Comma 2 4 2 2 3 2 4 4" xfId="48098" xr:uid="{D06FB281-C8C4-4E74-903D-8A067631E597}"/>
    <cellStyle name="Comma 2 4 2 2 3 2 5" xfId="8655" xr:uid="{EA91FAC7-C871-4760-A06F-02F4C26529A4}"/>
    <cellStyle name="Comma 2 4 2 2 3 2 5 2" xfId="19189" xr:uid="{B3ADC283-F65E-486C-9938-AD6245DFEF42}"/>
    <cellStyle name="Comma 2 4 2 2 3 2 5 2 2" xfId="40211" xr:uid="{7537F5B8-CE4B-4DB7-A24C-7AD8743F32D1}"/>
    <cellStyle name="Comma 2 4 2 2 3 2 5 2 3" xfId="61235" xr:uid="{583FD484-CC67-4E25-9C40-F18B2E680FE9}"/>
    <cellStyle name="Comma 2 4 2 2 3 2 5 3" xfId="29701" xr:uid="{EE0F9522-358F-450C-91A5-7FDBA3096D15}"/>
    <cellStyle name="Comma 2 4 2 2 3 2 5 4" xfId="50725" xr:uid="{FDCC9F74-2125-4310-8774-BA350C582872}"/>
    <cellStyle name="Comma 2 4 2 2 3 2 6" xfId="11307" xr:uid="{DF2CA6E6-9AA8-4966-9048-D760B44D2BD2}"/>
    <cellStyle name="Comma 2 4 2 2 3 2 6 2" xfId="32329" xr:uid="{A2A95B93-6194-4F1F-A4D5-BEDB90B12059}"/>
    <cellStyle name="Comma 2 4 2 2 3 2 6 3" xfId="53353" xr:uid="{9865E069-A288-434A-82D5-B41B23E6972B}"/>
    <cellStyle name="Comma 2 4 2 2 3 2 7" xfId="21818" xr:uid="{8EA98BCB-FD68-454A-B24E-3AA11E67BFA3}"/>
    <cellStyle name="Comma 2 4 2 2 3 2 8" xfId="42843" xr:uid="{DC3D8B48-74B7-4E15-AD1D-0F0A7BE0F828}"/>
    <cellStyle name="Comma 2 4 2 2 3 3" xfId="724" xr:uid="{D73FC73C-DBCB-46E5-B3E2-5C9D30236560}"/>
    <cellStyle name="Comma 2 4 2 2 3 3 2" xfId="3402" xr:uid="{AFEB35D6-7FD6-4700-A514-CB201657A658}"/>
    <cellStyle name="Comma 2 4 2 2 3 3 2 2" xfId="13936" xr:uid="{D92BBDAB-4D87-42F6-B1BB-DA1E8F4816C6}"/>
    <cellStyle name="Comma 2 4 2 2 3 3 2 2 2" xfId="34958" xr:uid="{1816EB1B-2446-4A73-9B7D-9C4657EC8E9B}"/>
    <cellStyle name="Comma 2 4 2 2 3 3 2 2 3" xfId="55982" xr:uid="{6208C643-FF96-4124-941F-CC7C764B05D8}"/>
    <cellStyle name="Comma 2 4 2 2 3 3 2 3" xfId="24448" xr:uid="{8A58CE3A-6056-4B14-8F56-035107BC81DF}"/>
    <cellStyle name="Comma 2 4 2 2 3 3 2 4" xfId="45472" xr:uid="{C131336E-D51C-4E1C-A799-3607AE5FEF03}"/>
    <cellStyle name="Comma 2 4 2 2 3 3 3" xfId="6030" xr:uid="{43927DC1-1FCC-4861-B5F2-F9FB4EBE634C}"/>
    <cellStyle name="Comma 2 4 2 2 3 3 3 2" xfId="16564" xr:uid="{810D8F0D-156F-4C83-8BC0-AA33C88BB239}"/>
    <cellStyle name="Comma 2 4 2 2 3 3 3 2 2" xfId="37586" xr:uid="{947E9ACF-60E8-4594-9DB4-569FD97D7E56}"/>
    <cellStyle name="Comma 2 4 2 2 3 3 3 2 3" xfId="58610" xr:uid="{8ADC3D23-0964-427A-BCE9-FA810C214CAA}"/>
    <cellStyle name="Comma 2 4 2 2 3 3 3 3" xfId="27076" xr:uid="{59311566-22AE-499D-90AF-020DD08B8027}"/>
    <cellStyle name="Comma 2 4 2 2 3 3 3 4" xfId="48100" xr:uid="{B3820A29-3F7B-4BA2-80A2-22A0FF4ECE4E}"/>
    <cellStyle name="Comma 2 4 2 2 3 3 4" xfId="8657" xr:uid="{84103417-49DB-4A48-AAB0-CD1B3B428F18}"/>
    <cellStyle name="Comma 2 4 2 2 3 3 4 2" xfId="19191" xr:uid="{5589314D-6643-4F10-95E7-5E16D0F2EA45}"/>
    <cellStyle name="Comma 2 4 2 2 3 3 4 2 2" xfId="40213" xr:uid="{DE433B56-F5D8-44B2-952C-6288E418BF19}"/>
    <cellStyle name="Comma 2 4 2 2 3 3 4 2 3" xfId="61237" xr:uid="{715EB5AF-7AA4-4EE5-93D9-BD54400BE168}"/>
    <cellStyle name="Comma 2 4 2 2 3 3 4 3" xfId="29703" xr:uid="{871069DA-CCC6-45B4-B640-B022508DCC8C}"/>
    <cellStyle name="Comma 2 4 2 2 3 3 4 4" xfId="50727" xr:uid="{EEFD2CF0-ADD6-4A9D-8D92-BED6404C4319}"/>
    <cellStyle name="Comma 2 4 2 2 3 3 5" xfId="11309" xr:uid="{FF7410B2-91C8-4542-A3AB-BCFF2A6A1EAE}"/>
    <cellStyle name="Comma 2 4 2 2 3 3 5 2" xfId="32331" xr:uid="{4562AFA9-E4B8-401C-8D20-C39F8FB55489}"/>
    <cellStyle name="Comma 2 4 2 2 3 3 5 3" xfId="53355" xr:uid="{EC81CC8D-D888-44B2-9D22-1144458EC5C5}"/>
    <cellStyle name="Comma 2 4 2 2 3 3 6" xfId="21820" xr:uid="{68E87593-9680-4F45-82E4-4DD5DA0481E9}"/>
    <cellStyle name="Comma 2 4 2 2 3 3 7" xfId="42845" xr:uid="{A84AA386-5408-4FB0-A12E-5737468D42C2}"/>
    <cellStyle name="Comma 2 4 2 2 3 4" xfId="725" xr:uid="{280AAD7D-F56B-4DC4-AB33-776F99BE5A3C}"/>
    <cellStyle name="Comma 2 4 2 2 3 4 2" xfId="3403" xr:uid="{E9ECAC4F-06E2-40A0-8F23-2BBF2B8D1560}"/>
    <cellStyle name="Comma 2 4 2 2 3 4 2 2" xfId="13937" xr:uid="{91B0579B-ECF3-468F-9B7D-D59B23698630}"/>
    <cellStyle name="Comma 2 4 2 2 3 4 2 2 2" xfId="34959" xr:uid="{3D97945D-958A-4CCC-84CE-9F3F6ACE1051}"/>
    <cellStyle name="Comma 2 4 2 2 3 4 2 2 3" xfId="55983" xr:uid="{5E38DAAC-AC36-40DE-A8A0-0B344D00FA5A}"/>
    <cellStyle name="Comma 2 4 2 2 3 4 2 3" xfId="24449" xr:uid="{1239AD85-AD48-468D-91F3-FC2FDD65C731}"/>
    <cellStyle name="Comma 2 4 2 2 3 4 2 4" xfId="45473" xr:uid="{FDF58187-E532-4534-B7D5-8D82B92CED3E}"/>
    <cellStyle name="Comma 2 4 2 2 3 4 3" xfId="6031" xr:uid="{38BDA291-D662-43F6-8028-86DCBB2D5083}"/>
    <cellStyle name="Comma 2 4 2 2 3 4 3 2" xfId="16565" xr:uid="{C86B6EA2-5E54-4F2F-A532-18CC8AEC1D80}"/>
    <cellStyle name="Comma 2 4 2 2 3 4 3 2 2" xfId="37587" xr:uid="{4E8F45ED-ADE3-4978-9614-61B4D3CD69CE}"/>
    <cellStyle name="Comma 2 4 2 2 3 4 3 2 3" xfId="58611" xr:uid="{C3F8D038-8130-4831-BF76-A602175F450A}"/>
    <cellStyle name="Comma 2 4 2 2 3 4 3 3" xfId="27077" xr:uid="{1133E84E-40FC-4642-97C0-B15B38CE955E}"/>
    <cellStyle name="Comma 2 4 2 2 3 4 3 4" xfId="48101" xr:uid="{0B9F2517-82A7-409E-8D20-333FA02DA106}"/>
    <cellStyle name="Comma 2 4 2 2 3 4 4" xfId="8658" xr:uid="{F18DCCC1-CC96-41BE-AB70-632188F7A91B}"/>
    <cellStyle name="Comma 2 4 2 2 3 4 4 2" xfId="19192" xr:uid="{AEC05C30-F4C8-49CD-9148-2B228C0AC5B4}"/>
    <cellStyle name="Comma 2 4 2 2 3 4 4 2 2" xfId="40214" xr:uid="{744AA462-EC31-4513-A9B5-B4C8898CE58D}"/>
    <cellStyle name="Comma 2 4 2 2 3 4 4 2 3" xfId="61238" xr:uid="{7D8EE99C-1EF2-4A87-9133-CB7603E8026A}"/>
    <cellStyle name="Comma 2 4 2 2 3 4 4 3" xfId="29704" xr:uid="{E5F180D1-CC30-47A7-9BF9-323609105040}"/>
    <cellStyle name="Comma 2 4 2 2 3 4 4 4" xfId="50728" xr:uid="{06EC44C8-13A4-4B55-8BC1-F094761468B9}"/>
    <cellStyle name="Comma 2 4 2 2 3 4 5" xfId="11310" xr:uid="{25358A6A-7E1F-4DF0-A0A0-DD0EE1C7FE7F}"/>
    <cellStyle name="Comma 2 4 2 2 3 4 5 2" xfId="32332" xr:uid="{55BB7833-58A5-4B0D-93E4-0E58DC66CCE6}"/>
    <cellStyle name="Comma 2 4 2 2 3 4 5 3" xfId="53356" xr:uid="{85FA39E0-628E-424A-B427-DA93ED9FF989}"/>
    <cellStyle name="Comma 2 4 2 2 3 4 6" xfId="21821" xr:uid="{BC6B5DC0-BC02-4474-B963-1E8109091B23}"/>
    <cellStyle name="Comma 2 4 2 2 3 4 7" xfId="42846" xr:uid="{B34DE3FA-40F9-44BA-9C81-0819332BD505}"/>
    <cellStyle name="Comma 2 4 2 2 3 5" xfId="3399" xr:uid="{20EE93B7-240B-43A1-930E-5BF86D92B3C9}"/>
    <cellStyle name="Comma 2 4 2 2 3 5 2" xfId="13933" xr:uid="{3C53F061-25E6-4F60-B82B-A2989F1093E3}"/>
    <cellStyle name="Comma 2 4 2 2 3 5 2 2" xfId="34955" xr:uid="{2D261590-393A-4FD2-9AB0-AA5B3A1AC304}"/>
    <cellStyle name="Comma 2 4 2 2 3 5 2 3" xfId="55979" xr:uid="{5F64F23A-86C8-490C-915D-FF1809FF47F7}"/>
    <cellStyle name="Comma 2 4 2 2 3 5 3" xfId="24445" xr:uid="{EABBB411-2F4B-4E55-AA10-0794B0B53FEA}"/>
    <cellStyle name="Comma 2 4 2 2 3 5 4" xfId="45469" xr:uid="{6A05EB5A-348C-459B-BECF-7A0FE521155A}"/>
    <cellStyle name="Comma 2 4 2 2 3 6" xfId="6027" xr:uid="{53E5BCF9-5C22-4E8F-B552-A7C2846F46B9}"/>
    <cellStyle name="Comma 2 4 2 2 3 6 2" xfId="16561" xr:uid="{3855E367-C162-4773-B4AF-FC6FD8AD114B}"/>
    <cellStyle name="Comma 2 4 2 2 3 6 2 2" xfId="37583" xr:uid="{FC8F8E9D-B2DE-498E-BC96-E7416873BDE9}"/>
    <cellStyle name="Comma 2 4 2 2 3 6 2 3" xfId="58607" xr:uid="{0327E6B2-3CBC-4FF3-9DA0-43B11CEEAC47}"/>
    <cellStyle name="Comma 2 4 2 2 3 6 3" xfId="27073" xr:uid="{939F6827-7DD7-4D62-9291-C32BD6087E41}"/>
    <cellStyle name="Comma 2 4 2 2 3 6 4" xfId="48097" xr:uid="{386FC05C-A9CF-4535-BE08-082C0539ACEE}"/>
    <cellStyle name="Comma 2 4 2 2 3 7" xfId="8654" xr:uid="{7FD7A490-89E6-4E5B-8E25-906EF2F23655}"/>
    <cellStyle name="Comma 2 4 2 2 3 7 2" xfId="19188" xr:uid="{F6DAF13F-4B9F-4100-8793-892E767CCDF4}"/>
    <cellStyle name="Comma 2 4 2 2 3 7 2 2" xfId="40210" xr:uid="{5E6F3312-5121-4E9C-9448-8492C3B0883E}"/>
    <cellStyle name="Comma 2 4 2 2 3 7 2 3" xfId="61234" xr:uid="{4DB60266-AC01-44BD-BBF8-5EF9C596A55A}"/>
    <cellStyle name="Comma 2 4 2 2 3 7 3" xfId="29700" xr:uid="{E08490A6-4B3B-45D7-B6C5-65442FE2AA57}"/>
    <cellStyle name="Comma 2 4 2 2 3 7 4" xfId="50724" xr:uid="{E5EAE27B-9402-495E-8913-E72E842B410F}"/>
    <cellStyle name="Comma 2 4 2 2 3 8" xfId="11306" xr:uid="{273F4F60-2826-425A-B2D6-83810817F517}"/>
    <cellStyle name="Comma 2 4 2 2 3 8 2" xfId="32328" xr:uid="{78792D03-A4E7-4ED7-BD9D-2DF039C10F8A}"/>
    <cellStyle name="Comma 2 4 2 2 3 8 3" xfId="53352" xr:uid="{2143A82C-6C29-4214-90BA-ABC9C8367E58}"/>
    <cellStyle name="Comma 2 4 2 2 3 9" xfId="21817" xr:uid="{6897E03F-03F4-4932-A4A0-B2B477516122}"/>
    <cellStyle name="Comma 2 4 2 2 4" xfId="726" xr:uid="{E5A9FEEE-67D3-4603-A34B-5A51D33B4EE6}"/>
    <cellStyle name="Comma 2 4 2 2 4 10" xfId="42847" xr:uid="{72990DC0-9AC0-4CFB-AADA-20E082455935}"/>
    <cellStyle name="Comma 2 4 2 2 4 2" xfId="727" xr:uid="{3051B4C2-7FB9-4332-BC26-3634CD3DCFEB}"/>
    <cellStyle name="Comma 2 4 2 2 4 2 2" xfId="728" xr:uid="{53895E61-700D-497D-BA06-5AA08879F88B}"/>
    <cellStyle name="Comma 2 4 2 2 4 2 2 2" xfId="3406" xr:uid="{6615DFC9-BBF2-414A-BD1C-00A5CD759B33}"/>
    <cellStyle name="Comma 2 4 2 2 4 2 2 2 2" xfId="13940" xr:uid="{6A9D2A42-47E7-481E-B2E8-6CAF41EEB1FA}"/>
    <cellStyle name="Comma 2 4 2 2 4 2 2 2 2 2" xfId="34962" xr:uid="{FDBCFD5A-6F1E-4E1E-8389-AD8768D282AB}"/>
    <cellStyle name="Comma 2 4 2 2 4 2 2 2 2 3" xfId="55986" xr:uid="{5F7D7830-4639-44D1-8A96-904AE7C9E0C7}"/>
    <cellStyle name="Comma 2 4 2 2 4 2 2 2 3" xfId="24452" xr:uid="{55262E3C-18BF-45EE-81E9-0C4DF2173700}"/>
    <cellStyle name="Comma 2 4 2 2 4 2 2 2 4" xfId="45476" xr:uid="{895F5260-3E24-4C80-932F-50DD83B651F7}"/>
    <cellStyle name="Comma 2 4 2 2 4 2 2 3" xfId="6034" xr:uid="{113B4395-80A5-411E-AA05-98F6C40CF474}"/>
    <cellStyle name="Comma 2 4 2 2 4 2 2 3 2" xfId="16568" xr:uid="{AECEB8F8-A710-4C72-913B-9A7D8CB45D73}"/>
    <cellStyle name="Comma 2 4 2 2 4 2 2 3 2 2" xfId="37590" xr:uid="{8C8E6D61-C636-4339-BCAA-6CBF5E4A8C66}"/>
    <cellStyle name="Comma 2 4 2 2 4 2 2 3 2 3" xfId="58614" xr:uid="{7E725FBE-AF29-4075-A2A4-EFAC251C155E}"/>
    <cellStyle name="Comma 2 4 2 2 4 2 2 3 3" xfId="27080" xr:uid="{14A0981A-1D0D-46FE-936F-F55254B599FE}"/>
    <cellStyle name="Comma 2 4 2 2 4 2 2 3 4" xfId="48104" xr:uid="{A3574D98-2DEA-4E57-8B0B-4FD656E66CA5}"/>
    <cellStyle name="Comma 2 4 2 2 4 2 2 4" xfId="8661" xr:uid="{ED1B99AA-95CA-4950-A685-16F61A37B163}"/>
    <cellStyle name="Comma 2 4 2 2 4 2 2 4 2" xfId="19195" xr:uid="{A3646166-DA1B-4727-AD17-48BFDE1091CB}"/>
    <cellStyle name="Comma 2 4 2 2 4 2 2 4 2 2" xfId="40217" xr:uid="{2B388AF8-DFF5-47DD-99C0-6AF1277204CD}"/>
    <cellStyle name="Comma 2 4 2 2 4 2 2 4 2 3" xfId="61241" xr:uid="{C02CD207-5FD7-449D-B3CB-777906BD62AD}"/>
    <cellStyle name="Comma 2 4 2 2 4 2 2 4 3" xfId="29707" xr:uid="{D8F2EED5-AB18-47F8-854E-69DA72E2B6AC}"/>
    <cellStyle name="Comma 2 4 2 2 4 2 2 4 4" xfId="50731" xr:uid="{7E94C645-B919-4960-B075-A1C04416D1E0}"/>
    <cellStyle name="Comma 2 4 2 2 4 2 2 5" xfId="11313" xr:uid="{6C753C55-EE69-4AFF-AE47-837F46DB6104}"/>
    <cellStyle name="Comma 2 4 2 2 4 2 2 5 2" xfId="32335" xr:uid="{EABDDD21-194B-4366-89D1-5D01215345EF}"/>
    <cellStyle name="Comma 2 4 2 2 4 2 2 5 3" xfId="53359" xr:uid="{391BE0E5-1B6E-49C5-B81C-5A27B1FCDA18}"/>
    <cellStyle name="Comma 2 4 2 2 4 2 2 6" xfId="21824" xr:uid="{F06F0753-7E77-43EE-BDF5-090F8099DFA2}"/>
    <cellStyle name="Comma 2 4 2 2 4 2 2 7" xfId="42849" xr:uid="{DC0DEBF9-14B7-4B1D-A1B5-01D3FCC5B1EA}"/>
    <cellStyle name="Comma 2 4 2 2 4 2 3" xfId="3405" xr:uid="{016D1473-FA78-48D4-9E9F-03CAE3B46948}"/>
    <cellStyle name="Comma 2 4 2 2 4 2 3 2" xfId="13939" xr:uid="{7D166C8D-B079-4A43-85E8-F667B06F15D5}"/>
    <cellStyle name="Comma 2 4 2 2 4 2 3 2 2" xfId="34961" xr:uid="{5EE06492-F87B-48D0-8D40-DBB93104BB13}"/>
    <cellStyle name="Comma 2 4 2 2 4 2 3 2 3" xfId="55985" xr:uid="{D88C4BDF-5F54-454B-95CF-B47508E6306A}"/>
    <cellStyle name="Comma 2 4 2 2 4 2 3 3" xfId="24451" xr:uid="{7377DAD0-F12F-4446-AFF9-038258450EAC}"/>
    <cellStyle name="Comma 2 4 2 2 4 2 3 4" xfId="45475" xr:uid="{B08B72F1-0326-482A-8358-4E910CB4A739}"/>
    <cellStyle name="Comma 2 4 2 2 4 2 4" xfId="6033" xr:uid="{25D5520A-6985-47A0-9E73-C9D000F16471}"/>
    <cellStyle name="Comma 2 4 2 2 4 2 4 2" xfId="16567" xr:uid="{2D7FE5A2-C3B7-4595-824C-818C37A32A1B}"/>
    <cellStyle name="Comma 2 4 2 2 4 2 4 2 2" xfId="37589" xr:uid="{DF5A4F7F-AD03-482F-9293-7C8B81513425}"/>
    <cellStyle name="Comma 2 4 2 2 4 2 4 2 3" xfId="58613" xr:uid="{AC029EF9-B11D-4288-A350-7C081DA67217}"/>
    <cellStyle name="Comma 2 4 2 2 4 2 4 3" xfId="27079" xr:uid="{D27006D0-7567-4342-B17D-B27759165332}"/>
    <cellStyle name="Comma 2 4 2 2 4 2 4 4" xfId="48103" xr:uid="{3B839A9B-D668-437D-99BA-9B07B05227E2}"/>
    <cellStyle name="Comma 2 4 2 2 4 2 5" xfId="8660" xr:uid="{32072B3E-B192-4F1D-8920-5C504B586776}"/>
    <cellStyle name="Comma 2 4 2 2 4 2 5 2" xfId="19194" xr:uid="{B4C0130A-C1DD-4E5E-BAE6-F6D4ED95A0EC}"/>
    <cellStyle name="Comma 2 4 2 2 4 2 5 2 2" xfId="40216" xr:uid="{4390AE19-386A-49B9-9A64-2833C2B2DF17}"/>
    <cellStyle name="Comma 2 4 2 2 4 2 5 2 3" xfId="61240" xr:uid="{FC685557-DD0C-4CF5-B72A-16BA3E5E7A08}"/>
    <cellStyle name="Comma 2 4 2 2 4 2 5 3" xfId="29706" xr:uid="{99FB6079-0BD3-42C5-A41C-FAE935EC7509}"/>
    <cellStyle name="Comma 2 4 2 2 4 2 5 4" xfId="50730" xr:uid="{566C28AA-9EA9-4ADD-AE7A-569DFCA30A5B}"/>
    <cellStyle name="Comma 2 4 2 2 4 2 6" xfId="11312" xr:uid="{9B7BBBB7-51D3-456B-8E27-D3A85BAB8147}"/>
    <cellStyle name="Comma 2 4 2 2 4 2 6 2" xfId="32334" xr:uid="{2FC4B720-24E1-4631-9503-9A578CC4D95F}"/>
    <cellStyle name="Comma 2 4 2 2 4 2 6 3" xfId="53358" xr:uid="{15DBCE62-EC91-42E7-88D2-3F26518C4E32}"/>
    <cellStyle name="Comma 2 4 2 2 4 2 7" xfId="21823" xr:uid="{A2D9FD4B-960A-4EA8-9502-7C1548372D0C}"/>
    <cellStyle name="Comma 2 4 2 2 4 2 8" xfId="42848" xr:uid="{2AD95FCF-1652-4E8C-803C-5330FF6133D7}"/>
    <cellStyle name="Comma 2 4 2 2 4 3" xfId="729" xr:uid="{21DAFC62-3E16-417D-982B-1CB9793ECDEE}"/>
    <cellStyle name="Comma 2 4 2 2 4 3 2" xfId="3407" xr:uid="{A40B8A0F-8CE4-45A3-B433-26CE13FD9B7C}"/>
    <cellStyle name="Comma 2 4 2 2 4 3 2 2" xfId="13941" xr:uid="{9E96306D-BBAE-468F-BD33-D9734DBD76C5}"/>
    <cellStyle name="Comma 2 4 2 2 4 3 2 2 2" xfId="34963" xr:uid="{1B394E69-0033-48F6-9694-E19A733111B0}"/>
    <cellStyle name="Comma 2 4 2 2 4 3 2 2 3" xfId="55987" xr:uid="{9D3B98FD-ECFD-4653-A0A0-1F922F46B6CA}"/>
    <cellStyle name="Comma 2 4 2 2 4 3 2 3" xfId="24453" xr:uid="{175F2535-9F48-4F02-984A-956A6D4C7B79}"/>
    <cellStyle name="Comma 2 4 2 2 4 3 2 4" xfId="45477" xr:uid="{03A52285-B6A7-4862-8CAA-08E76271842E}"/>
    <cellStyle name="Comma 2 4 2 2 4 3 3" xfId="6035" xr:uid="{D32A23C7-62F9-4A43-AC6C-F9CAAD90FF70}"/>
    <cellStyle name="Comma 2 4 2 2 4 3 3 2" xfId="16569" xr:uid="{B7BA85EA-6B18-4386-96E2-083EE58A8A22}"/>
    <cellStyle name="Comma 2 4 2 2 4 3 3 2 2" xfId="37591" xr:uid="{147B85A8-0C28-46D7-BD1F-65A1362A4768}"/>
    <cellStyle name="Comma 2 4 2 2 4 3 3 2 3" xfId="58615" xr:uid="{26ACD617-7342-4919-BE03-4B4342BFBF73}"/>
    <cellStyle name="Comma 2 4 2 2 4 3 3 3" xfId="27081" xr:uid="{14FD0197-464E-4D33-9015-5C4FC2A25558}"/>
    <cellStyle name="Comma 2 4 2 2 4 3 3 4" xfId="48105" xr:uid="{DBB291F6-B112-448F-B45C-FC053E826F83}"/>
    <cellStyle name="Comma 2 4 2 2 4 3 4" xfId="8662" xr:uid="{DC0F4220-952F-43F9-A094-134754897259}"/>
    <cellStyle name="Comma 2 4 2 2 4 3 4 2" xfId="19196" xr:uid="{B3220CD3-82A9-41AB-816A-28924D46A4D8}"/>
    <cellStyle name="Comma 2 4 2 2 4 3 4 2 2" xfId="40218" xr:uid="{B4D70CA7-782B-4D6C-B465-309F878E2F7C}"/>
    <cellStyle name="Comma 2 4 2 2 4 3 4 2 3" xfId="61242" xr:uid="{88563E3F-6F71-453A-BA95-C54335ED0FB0}"/>
    <cellStyle name="Comma 2 4 2 2 4 3 4 3" xfId="29708" xr:uid="{6FF6B839-A07C-49A6-A870-83588C18A2BF}"/>
    <cellStyle name="Comma 2 4 2 2 4 3 4 4" xfId="50732" xr:uid="{94BA15DE-7A74-4029-8A65-CC38CF4817FF}"/>
    <cellStyle name="Comma 2 4 2 2 4 3 5" xfId="11314" xr:uid="{5B79B380-4D8F-4BEF-B460-9572366A2D4D}"/>
    <cellStyle name="Comma 2 4 2 2 4 3 5 2" xfId="32336" xr:uid="{C1F5FB06-CF26-4F9C-9F57-F22655883A56}"/>
    <cellStyle name="Comma 2 4 2 2 4 3 5 3" xfId="53360" xr:uid="{0E229DA7-9201-4127-A989-00C57BBAB5DA}"/>
    <cellStyle name="Comma 2 4 2 2 4 3 6" xfId="21825" xr:uid="{FA52D002-3526-4FA6-A993-E4C8BCD18028}"/>
    <cellStyle name="Comma 2 4 2 2 4 3 7" xfId="42850" xr:uid="{F872082C-1A01-4C98-9725-9013E89BD292}"/>
    <cellStyle name="Comma 2 4 2 2 4 4" xfId="730" xr:uid="{3DA2A00D-9A2E-45B4-8237-B60F36058ED4}"/>
    <cellStyle name="Comma 2 4 2 2 4 4 2" xfId="3408" xr:uid="{4185521F-3AC8-41CC-B958-FA60293A0D9D}"/>
    <cellStyle name="Comma 2 4 2 2 4 4 2 2" xfId="13942" xr:uid="{F27F388D-A742-41E0-8CDA-617563558C0E}"/>
    <cellStyle name="Comma 2 4 2 2 4 4 2 2 2" xfId="34964" xr:uid="{9F8237B6-8F93-4D33-8A5D-CEA4AA748BE8}"/>
    <cellStyle name="Comma 2 4 2 2 4 4 2 2 3" xfId="55988" xr:uid="{B8F7A381-A29D-4201-8796-FEFABF3844DF}"/>
    <cellStyle name="Comma 2 4 2 2 4 4 2 3" xfId="24454" xr:uid="{871CD1B1-E627-4C9A-9F9E-7D70041F3457}"/>
    <cellStyle name="Comma 2 4 2 2 4 4 2 4" xfId="45478" xr:uid="{A2C2AB98-2F15-4074-AD9D-856741A4E8B5}"/>
    <cellStyle name="Comma 2 4 2 2 4 4 3" xfId="6036" xr:uid="{B2545A92-0BF7-42D7-B515-99AA93872851}"/>
    <cellStyle name="Comma 2 4 2 2 4 4 3 2" xfId="16570" xr:uid="{D1709064-1975-47CA-B682-ECF2787CE635}"/>
    <cellStyle name="Comma 2 4 2 2 4 4 3 2 2" xfId="37592" xr:uid="{3F877941-321A-411F-A6EB-B72BE4BDDB62}"/>
    <cellStyle name="Comma 2 4 2 2 4 4 3 2 3" xfId="58616" xr:uid="{55A62183-0095-450A-85A4-DC39F3DA9D3D}"/>
    <cellStyle name="Comma 2 4 2 2 4 4 3 3" xfId="27082" xr:uid="{C17087F2-4BB0-49BD-8ADC-5EF975F62B92}"/>
    <cellStyle name="Comma 2 4 2 2 4 4 3 4" xfId="48106" xr:uid="{9C1E6802-42FE-4F99-9618-EEA603FA2031}"/>
    <cellStyle name="Comma 2 4 2 2 4 4 4" xfId="8663" xr:uid="{7BC48F7E-ECA1-42AB-A4F8-3E7A8ACC7B01}"/>
    <cellStyle name="Comma 2 4 2 2 4 4 4 2" xfId="19197" xr:uid="{99F68BB4-23D1-4EA1-B28B-5F4CC4A3A2B3}"/>
    <cellStyle name="Comma 2 4 2 2 4 4 4 2 2" xfId="40219" xr:uid="{E35B579F-58BA-4724-9F84-344035345DF4}"/>
    <cellStyle name="Comma 2 4 2 2 4 4 4 2 3" xfId="61243" xr:uid="{782A8E4E-738B-4D98-B012-6EE8AF7B2DD9}"/>
    <cellStyle name="Comma 2 4 2 2 4 4 4 3" xfId="29709" xr:uid="{8F3CBD74-66AB-4A58-A87C-E296D884826B}"/>
    <cellStyle name="Comma 2 4 2 2 4 4 4 4" xfId="50733" xr:uid="{D4111E0E-ED19-4294-8C36-79C595FEFD11}"/>
    <cellStyle name="Comma 2 4 2 2 4 4 5" xfId="11315" xr:uid="{12202D7D-13AA-4DDB-A6B3-99CE9C0F641C}"/>
    <cellStyle name="Comma 2 4 2 2 4 4 5 2" xfId="32337" xr:uid="{9BD3B302-058A-4636-9F11-289B0D1AA924}"/>
    <cellStyle name="Comma 2 4 2 2 4 4 5 3" xfId="53361" xr:uid="{6DD43F9C-2C77-48B3-8DA8-44B889E95E5D}"/>
    <cellStyle name="Comma 2 4 2 2 4 4 6" xfId="21826" xr:uid="{C647E681-2941-4B71-A50A-C38BA9FFF3F9}"/>
    <cellStyle name="Comma 2 4 2 2 4 4 7" xfId="42851" xr:uid="{FFE2E5C4-98F8-48D6-94D2-B197960242A3}"/>
    <cellStyle name="Comma 2 4 2 2 4 5" xfId="3404" xr:uid="{C60BD790-C01B-42E6-A513-57C4391E1C37}"/>
    <cellStyle name="Comma 2 4 2 2 4 5 2" xfId="13938" xr:uid="{57F5D168-13B1-4C02-9055-FE7EF85CC69C}"/>
    <cellStyle name="Comma 2 4 2 2 4 5 2 2" xfId="34960" xr:uid="{B683197B-9ED6-4F7C-81FC-3A75183E5A06}"/>
    <cellStyle name="Comma 2 4 2 2 4 5 2 3" xfId="55984" xr:uid="{99942A93-5C1B-4AFC-87FD-7527BD4C90B7}"/>
    <cellStyle name="Comma 2 4 2 2 4 5 3" xfId="24450" xr:uid="{A51C6B01-4BE0-4EB2-B41B-2248FC96CCA8}"/>
    <cellStyle name="Comma 2 4 2 2 4 5 4" xfId="45474" xr:uid="{02712714-35AA-4ABD-9A4D-A1AAB63045EF}"/>
    <cellStyle name="Comma 2 4 2 2 4 6" xfId="6032" xr:uid="{8E4349A5-1A0D-4119-A18B-FB9AA6EEA252}"/>
    <cellStyle name="Comma 2 4 2 2 4 6 2" xfId="16566" xr:uid="{A155F428-4244-4356-9812-167D07AEF892}"/>
    <cellStyle name="Comma 2 4 2 2 4 6 2 2" xfId="37588" xr:uid="{E3ABC51C-67A2-41CA-9115-6452B9698EDD}"/>
    <cellStyle name="Comma 2 4 2 2 4 6 2 3" xfId="58612" xr:uid="{24309E26-67EA-4213-A0E2-85E82D343FCF}"/>
    <cellStyle name="Comma 2 4 2 2 4 6 3" xfId="27078" xr:uid="{23472AE3-6A60-44A3-A585-7384F2D0615E}"/>
    <cellStyle name="Comma 2 4 2 2 4 6 4" xfId="48102" xr:uid="{D7603B47-B5BA-451B-91A0-A8F5DCDBA5AF}"/>
    <cellStyle name="Comma 2 4 2 2 4 7" xfId="8659" xr:uid="{B7DD162C-7E5D-419B-A28C-9A071AEC4C4A}"/>
    <cellStyle name="Comma 2 4 2 2 4 7 2" xfId="19193" xr:uid="{0914B156-99E6-4163-BAC3-3FE3FECC98E9}"/>
    <cellStyle name="Comma 2 4 2 2 4 7 2 2" xfId="40215" xr:uid="{4373FADD-7CD4-46AB-BA3D-3D86D278154C}"/>
    <cellStyle name="Comma 2 4 2 2 4 7 2 3" xfId="61239" xr:uid="{D54A7893-556E-4132-B589-802917367D15}"/>
    <cellStyle name="Comma 2 4 2 2 4 7 3" xfId="29705" xr:uid="{E5F7C7EA-8BFB-4D16-9965-0152974851F7}"/>
    <cellStyle name="Comma 2 4 2 2 4 7 4" xfId="50729" xr:uid="{6108B9C5-6916-4F1E-972B-0F6E0D1281F3}"/>
    <cellStyle name="Comma 2 4 2 2 4 8" xfId="11311" xr:uid="{6D860B44-5F67-4F78-9D7B-B1215288356E}"/>
    <cellStyle name="Comma 2 4 2 2 4 8 2" xfId="32333" xr:uid="{CFD42C1B-5120-49F6-88E4-D315B8315550}"/>
    <cellStyle name="Comma 2 4 2 2 4 8 3" xfId="53357" xr:uid="{02B39F58-5A0F-48F0-89BD-84A339DD1921}"/>
    <cellStyle name="Comma 2 4 2 2 4 9" xfId="21822" xr:uid="{AEE9C495-94AE-4944-808C-B3448CD2F3D4}"/>
    <cellStyle name="Comma 2 4 2 2 5" xfId="731" xr:uid="{7763AABF-15C3-4B46-B913-0A540D288B94}"/>
    <cellStyle name="Comma 2 4 2 2 5 10" xfId="42852" xr:uid="{7685903A-F046-4333-9CDA-915C8BCF3F94}"/>
    <cellStyle name="Comma 2 4 2 2 5 2" xfId="732" xr:uid="{D300BFE9-C218-4387-89D0-D98C9A96CFAA}"/>
    <cellStyle name="Comma 2 4 2 2 5 2 2" xfId="733" xr:uid="{545A4219-6297-4640-B5F2-818B4AFF965B}"/>
    <cellStyle name="Comma 2 4 2 2 5 2 2 2" xfId="3411" xr:uid="{8B0D7BAC-A088-4A6E-91DA-B74B7ECE590D}"/>
    <cellStyle name="Comma 2 4 2 2 5 2 2 2 2" xfId="13945" xr:uid="{0A701241-577E-4083-8A17-9C6F7038276E}"/>
    <cellStyle name="Comma 2 4 2 2 5 2 2 2 2 2" xfId="34967" xr:uid="{74BED84C-4BFA-4CB5-8A38-2FFAC0E1F12B}"/>
    <cellStyle name="Comma 2 4 2 2 5 2 2 2 2 3" xfId="55991" xr:uid="{4D10B91A-D85A-46ED-849B-AE8907267B54}"/>
    <cellStyle name="Comma 2 4 2 2 5 2 2 2 3" xfId="24457" xr:uid="{BD5E799F-4425-43EE-B61F-492EEE80C5C6}"/>
    <cellStyle name="Comma 2 4 2 2 5 2 2 2 4" xfId="45481" xr:uid="{59B0952B-534B-4586-AF80-A8C05A1C4B3E}"/>
    <cellStyle name="Comma 2 4 2 2 5 2 2 3" xfId="6039" xr:uid="{236134DC-BEBE-431F-B4C0-DD1990EAEF6C}"/>
    <cellStyle name="Comma 2 4 2 2 5 2 2 3 2" xfId="16573" xr:uid="{830E0232-D04D-4BDA-B352-E043FDC94A36}"/>
    <cellStyle name="Comma 2 4 2 2 5 2 2 3 2 2" xfId="37595" xr:uid="{53610979-8DAD-4584-A40A-6FCCDDC285EA}"/>
    <cellStyle name="Comma 2 4 2 2 5 2 2 3 2 3" xfId="58619" xr:uid="{E948CD44-F588-40EA-8416-8827671C396B}"/>
    <cellStyle name="Comma 2 4 2 2 5 2 2 3 3" xfId="27085" xr:uid="{8B0DAAC9-5821-43CD-98BF-5D9B3804DE3B}"/>
    <cellStyle name="Comma 2 4 2 2 5 2 2 3 4" xfId="48109" xr:uid="{24AE0FE5-B5FC-4DF3-A748-75CE95A12F7C}"/>
    <cellStyle name="Comma 2 4 2 2 5 2 2 4" xfId="8666" xr:uid="{BB83FB8E-5B74-484A-B2E7-349E27595892}"/>
    <cellStyle name="Comma 2 4 2 2 5 2 2 4 2" xfId="19200" xr:uid="{A982AFEB-5FCB-42A3-839F-0E452FC8B1CD}"/>
    <cellStyle name="Comma 2 4 2 2 5 2 2 4 2 2" xfId="40222" xr:uid="{394252EC-89F5-4DE1-BEC4-5A4F0F9E230A}"/>
    <cellStyle name="Comma 2 4 2 2 5 2 2 4 2 3" xfId="61246" xr:uid="{68CE2FB1-5F1A-4DC3-B190-AE7DE9DCF5D2}"/>
    <cellStyle name="Comma 2 4 2 2 5 2 2 4 3" xfId="29712" xr:uid="{01CAE43E-2135-4901-A206-324049549818}"/>
    <cellStyle name="Comma 2 4 2 2 5 2 2 4 4" xfId="50736" xr:uid="{6FF650AB-E3F1-4D4A-B49E-E0E20C6415F8}"/>
    <cellStyle name="Comma 2 4 2 2 5 2 2 5" xfId="11318" xr:uid="{7C4B3F20-749D-4F93-9C02-D12715D33D20}"/>
    <cellStyle name="Comma 2 4 2 2 5 2 2 5 2" xfId="32340" xr:uid="{87B0A802-F559-4625-A2E0-64645C733C08}"/>
    <cellStyle name="Comma 2 4 2 2 5 2 2 5 3" xfId="53364" xr:uid="{953A463E-78B3-412F-B161-2624A0A3E0C7}"/>
    <cellStyle name="Comma 2 4 2 2 5 2 2 6" xfId="21829" xr:uid="{DE596C83-1700-486E-AD3D-4A4DDFDC6405}"/>
    <cellStyle name="Comma 2 4 2 2 5 2 2 7" xfId="42854" xr:uid="{E85C9EF8-BF7C-4F21-B8FD-44063F2E31CB}"/>
    <cellStyle name="Comma 2 4 2 2 5 2 3" xfId="3410" xr:uid="{F009BFA4-EE69-47BE-89E3-D3F654E8402E}"/>
    <cellStyle name="Comma 2 4 2 2 5 2 3 2" xfId="13944" xr:uid="{41A147AF-77AE-43EE-A46D-F80768048719}"/>
    <cellStyle name="Comma 2 4 2 2 5 2 3 2 2" xfId="34966" xr:uid="{F21C9C38-D2EE-41BE-95A3-1D0AEF149B02}"/>
    <cellStyle name="Comma 2 4 2 2 5 2 3 2 3" xfId="55990" xr:uid="{35B19FD2-11EA-49E4-B9AD-C2ECD486196A}"/>
    <cellStyle name="Comma 2 4 2 2 5 2 3 3" xfId="24456" xr:uid="{C89940F4-E3B9-4865-B69A-D82E74103FCF}"/>
    <cellStyle name="Comma 2 4 2 2 5 2 3 4" xfId="45480" xr:uid="{40833B51-1423-48BE-9BB1-931AA28C8EB3}"/>
    <cellStyle name="Comma 2 4 2 2 5 2 4" xfId="6038" xr:uid="{FB33E2DD-481D-4B62-B2CE-1DFB926384E8}"/>
    <cellStyle name="Comma 2 4 2 2 5 2 4 2" xfId="16572" xr:uid="{9998338C-30DC-4011-ADDD-BBCBCB00E69E}"/>
    <cellStyle name="Comma 2 4 2 2 5 2 4 2 2" xfId="37594" xr:uid="{ACE8CF6E-3D01-45B6-AE33-C2DEDD2DE60B}"/>
    <cellStyle name="Comma 2 4 2 2 5 2 4 2 3" xfId="58618" xr:uid="{95F8D752-E74F-4286-836F-5CD1E87B7B37}"/>
    <cellStyle name="Comma 2 4 2 2 5 2 4 3" xfId="27084" xr:uid="{7BFAB6E8-3EEC-4FF8-96F3-35F3742C6B81}"/>
    <cellStyle name="Comma 2 4 2 2 5 2 4 4" xfId="48108" xr:uid="{4229B2AA-9448-40CC-8D2F-DF3147048667}"/>
    <cellStyle name="Comma 2 4 2 2 5 2 5" xfId="8665" xr:uid="{82F6A55B-CC50-49F5-9E17-0F76BADC3533}"/>
    <cellStyle name="Comma 2 4 2 2 5 2 5 2" xfId="19199" xr:uid="{57D788E4-E535-42B2-9250-2DDE45B148CA}"/>
    <cellStyle name="Comma 2 4 2 2 5 2 5 2 2" xfId="40221" xr:uid="{686B7C8D-1404-4B03-BF13-AD2D8379D3ED}"/>
    <cellStyle name="Comma 2 4 2 2 5 2 5 2 3" xfId="61245" xr:uid="{A11DD54D-1212-413E-8383-9DC171301B0E}"/>
    <cellStyle name="Comma 2 4 2 2 5 2 5 3" xfId="29711" xr:uid="{20E4781B-ED04-4103-9410-ECCD7AFD4579}"/>
    <cellStyle name="Comma 2 4 2 2 5 2 5 4" xfId="50735" xr:uid="{D2F37492-901F-4479-9AC7-8A8BA4F14552}"/>
    <cellStyle name="Comma 2 4 2 2 5 2 6" xfId="11317" xr:uid="{5C745F65-F3AE-41FA-AE54-2526CD2DFB25}"/>
    <cellStyle name="Comma 2 4 2 2 5 2 6 2" xfId="32339" xr:uid="{B86A5EBB-0912-4BF7-B217-75DDE01DCD5B}"/>
    <cellStyle name="Comma 2 4 2 2 5 2 6 3" xfId="53363" xr:uid="{AAF6F67A-8463-4660-BDDB-A19BFAB950A7}"/>
    <cellStyle name="Comma 2 4 2 2 5 2 7" xfId="21828" xr:uid="{1F2C4ED0-E946-4E70-90B5-B95148BA0115}"/>
    <cellStyle name="Comma 2 4 2 2 5 2 8" xfId="42853" xr:uid="{DE36C95E-7C40-40F9-98F3-8882365DC57B}"/>
    <cellStyle name="Comma 2 4 2 2 5 3" xfId="734" xr:uid="{D3ED8A78-38F5-4231-BB6A-5BAEF3ECF276}"/>
    <cellStyle name="Comma 2 4 2 2 5 3 2" xfId="3412" xr:uid="{C9DD7CF3-8C26-43D3-B6A2-8DE952AE3189}"/>
    <cellStyle name="Comma 2 4 2 2 5 3 2 2" xfId="13946" xr:uid="{29C58FC9-B9B2-47D4-A87A-AA6FF458EA1A}"/>
    <cellStyle name="Comma 2 4 2 2 5 3 2 2 2" xfId="34968" xr:uid="{09AA3D6B-48EF-4B9C-B262-A456569D20AA}"/>
    <cellStyle name="Comma 2 4 2 2 5 3 2 2 3" xfId="55992" xr:uid="{10204F89-E874-4857-A5A6-0A029824A146}"/>
    <cellStyle name="Comma 2 4 2 2 5 3 2 3" xfId="24458" xr:uid="{B87541D4-0654-4D64-A41C-876ECE9BC771}"/>
    <cellStyle name="Comma 2 4 2 2 5 3 2 4" xfId="45482" xr:uid="{93077A17-C8F4-45D8-8333-375785369944}"/>
    <cellStyle name="Comma 2 4 2 2 5 3 3" xfId="6040" xr:uid="{E8B889B3-F9A6-48E3-A7AD-5F1E93004FC1}"/>
    <cellStyle name="Comma 2 4 2 2 5 3 3 2" xfId="16574" xr:uid="{E3412C74-CB4F-4C35-A785-34817365C3A3}"/>
    <cellStyle name="Comma 2 4 2 2 5 3 3 2 2" xfId="37596" xr:uid="{0F49E072-B3E6-4E2C-9CC0-681ECAA161D0}"/>
    <cellStyle name="Comma 2 4 2 2 5 3 3 2 3" xfId="58620" xr:uid="{DD8F7430-C739-4B6D-97DA-7E0125100938}"/>
    <cellStyle name="Comma 2 4 2 2 5 3 3 3" xfId="27086" xr:uid="{1F7AD604-749E-40A1-A62C-A643BE75741D}"/>
    <cellStyle name="Comma 2 4 2 2 5 3 3 4" xfId="48110" xr:uid="{7B7D8D7A-0D89-4B77-878B-E6039085BFBC}"/>
    <cellStyle name="Comma 2 4 2 2 5 3 4" xfId="8667" xr:uid="{3058DF1E-1F5C-4BC8-BFAD-2BF3E2A3E302}"/>
    <cellStyle name="Comma 2 4 2 2 5 3 4 2" xfId="19201" xr:uid="{3E4E1BB9-CAC0-4964-AE55-9300FE3AA08C}"/>
    <cellStyle name="Comma 2 4 2 2 5 3 4 2 2" xfId="40223" xr:uid="{A30C1077-E6A9-4473-9938-E68CEF6DD094}"/>
    <cellStyle name="Comma 2 4 2 2 5 3 4 2 3" xfId="61247" xr:uid="{D2E1810B-903C-4CE3-A853-10E92D15F87C}"/>
    <cellStyle name="Comma 2 4 2 2 5 3 4 3" xfId="29713" xr:uid="{8A2ED774-BEB7-4388-997A-80AEBCC90670}"/>
    <cellStyle name="Comma 2 4 2 2 5 3 4 4" xfId="50737" xr:uid="{19267A9D-975B-4A67-A585-762B9028E051}"/>
    <cellStyle name="Comma 2 4 2 2 5 3 5" xfId="11319" xr:uid="{B67EC270-2EB9-42EF-9DA8-13095B92461B}"/>
    <cellStyle name="Comma 2 4 2 2 5 3 5 2" xfId="32341" xr:uid="{60CE4D83-D2D7-4DE4-A0F1-098E309699F0}"/>
    <cellStyle name="Comma 2 4 2 2 5 3 5 3" xfId="53365" xr:uid="{1211635D-5F8F-493C-ABAD-D7CA02123032}"/>
    <cellStyle name="Comma 2 4 2 2 5 3 6" xfId="21830" xr:uid="{B65F47C2-EC33-434B-8423-0BCA78F6941C}"/>
    <cellStyle name="Comma 2 4 2 2 5 3 7" xfId="42855" xr:uid="{0E2C36B6-F7AF-45EA-84E4-08810644397A}"/>
    <cellStyle name="Comma 2 4 2 2 5 4" xfId="735" xr:uid="{2DBA3774-9BF8-4820-8BB6-C203B85224B6}"/>
    <cellStyle name="Comma 2 4 2 2 5 4 2" xfId="3413" xr:uid="{E9831A50-D754-4AC9-B490-B29FE72F3289}"/>
    <cellStyle name="Comma 2 4 2 2 5 4 2 2" xfId="13947" xr:uid="{F06EF483-6503-49E3-8FAD-F204CFC0B56C}"/>
    <cellStyle name="Comma 2 4 2 2 5 4 2 2 2" xfId="34969" xr:uid="{6E0CC04A-E4F5-48C0-9DDD-6FF2A83ADC24}"/>
    <cellStyle name="Comma 2 4 2 2 5 4 2 2 3" xfId="55993" xr:uid="{92B1CDCE-4A24-4A7A-A228-E8338BEBB7E9}"/>
    <cellStyle name="Comma 2 4 2 2 5 4 2 3" xfId="24459" xr:uid="{25AEA2A7-79E4-4D70-95A8-CC2601077C37}"/>
    <cellStyle name="Comma 2 4 2 2 5 4 2 4" xfId="45483" xr:uid="{5BCFE2AC-982E-4FF5-8D56-6114EF4DD662}"/>
    <cellStyle name="Comma 2 4 2 2 5 4 3" xfId="6041" xr:uid="{EE6EBCE5-A39D-4D8E-8DA9-49AB8C6B10E4}"/>
    <cellStyle name="Comma 2 4 2 2 5 4 3 2" xfId="16575" xr:uid="{8F799013-02C7-45D3-A450-CF4F0F3CDD04}"/>
    <cellStyle name="Comma 2 4 2 2 5 4 3 2 2" xfId="37597" xr:uid="{F3862A00-4862-41BC-9F7D-38857103E39D}"/>
    <cellStyle name="Comma 2 4 2 2 5 4 3 2 3" xfId="58621" xr:uid="{01BBA390-F9CE-4150-828D-750BAE838535}"/>
    <cellStyle name="Comma 2 4 2 2 5 4 3 3" xfId="27087" xr:uid="{F0E8C782-5AE2-4EB7-9D08-760BFA5881BB}"/>
    <cellStyle name="Comma 2 4 2 2 5 4 3 4" xfId="48111" xr:uid="{B1D9BB76-50D3-4271-96AD-77422162ADE8}"/>
    <cellStyle name="Comma 2 4 2 2 5 4 4" xfId="8668" xr:uid="{52A31D39-CE7E-45BE-894A-438D22F9DD2F}"/>
    <cellStyle name="Comma 2 4 2 2 5 4 4 2" xfId="19202" xr:uid="{669719B2-E854-4E78-8038-0A0E697455D3}"/>
    <cellStyle name="Comma 2 4 2 2 5 4 4 2 2" xfId="40224" xr:uid="{EC74D755-8E80-496F-B946-6E18BE80F948}"/>
    <cellStyle name="Comma 2 4 2 2 5 4 4 2 3" xfId="61248" xr:uid="{FF1A303C-C492-41C9-BAB9-A23BDD3854D7}"/>
    <cellStyle name="Comma 2 4 2 2 5 4 4 3" xfId="29714" xr:uid="{8B17A86C-869A-4D3A-B254-D913CBAA0A33}"/>
    <cellStyle name="Comma 2 4 2 2 5 4 4 4" xfId="50738" xr:uid="{3B243D01-F180-4E17-B321-F3895A19EF00}"/>
    <cellStyle name="Comma 2 4 2 2 5 4 5" xfId="11320" xr:uid="{F2FA4FF3-113D-4683-B796-5D5BB775ABA5}"/>
    <cellStyle name="Comma 2 4 2 2 5 4 5 2" xfId="32342" xr:uid="{3B632644-F2EF-424D-9836-03480430F451}"/>
    <cellStyle name="Comma 2 4 2 2 5 4 5 3" xfId="53366" xr:uid="{CE16CE03-EF9B-4893-A1E7-1FD26B4CF2A2}"/>
    <cellStyle name="Comma 2 4 2 2 5 4 6" xfId="21831" xr:uid="{8E86FF74-3BEC-4218-8273-8920800030AB}"/>
    <cellStyle name="Comma 2 4 2 2 5 4 7" xfId="42856" xr:uid="{A1E74FF6-FD2D-42E5-8CE9-B34BEE873DBD}"/>
    <cellStyle name="Comma 2 4 2 2 5 5" xfId="3409" xr:uid="{3BD9BC90-7F56-4C86-AAFA-83D972C95A43}"/>
    <cellStyle name="Comma 2 4 2 2 5 5 2" xfId="13943" xr:uid="{2EC30F57-33BF-40E6-86D7-5200DEF6D456}"/>
    <cellStyle name="Comma 2 4 2 2 5 5 2 2" xfId="34965" xr:uid="{7B4ACCC9-4314-4994-A0DE-1D764CFA5F71}"/>
    <cellStyle name="Comma 2 4 2 2 5 5 2 3" xfId="55989" xr:uid="{7008CB35-6DC2-42EE-916E-77D0ADEE96C0}"/>
    <cellStyle name="Comma 2 4 2 2 5 5 3" xfId="24455" xr:uid="{81B2DE93-95DB-488D-854F-DC94F8562141}"/>
    <cellStyle name="Comma 2 4 2 2 5 5 4" xfId="45479" xr:uid="{B4C8496D-C3BF-4D86-8495-3A1F1B7F361B}"/>
    <cellStyle name="Comma 2 4 2 2 5 6" xfId="6037" xr:uid="{CFDE44DE-3BAD-4B56-84D2-2D87B3A920A5}"/>
    <cellStyle name="Comma 2 4 2 2 5 6 2" xfId="16571" xr:uid="{22AD7849-128B-446F-B801-CFE2BB60BC58}"/>
    <cellStyle name="Comma 2 4 2 2 5 6 2 2" xfId="37593" xr:uid="{E06BFFC6-D3D4-4C3A-AB99-A5FCB4C9CD9A}"/>
    <cellStyle name="Comma 2 4 2 2 5 6 2 3" xfId="58617" xr:uid="{862D9521-13C6-4F2B-9ACA-354F43F4DF12}"/>
    <cellStyle name="Comma 2 4 2 2 5 6 3" xfId="27083" xr:uid="{84E71387-E832-4316-8347-D72B01DF5C24}"/>
    <cellStyle name="Comma 2 4 2 2 5 6 4" xfId="48107" xr:uid="{A813E6A0-CDC6-4886-871C-4F804A2585E3}"/>
    <cellStyle name="Comma 2 4 2 2 5 7" xfId="8664" xr:uid="{9D7CB68D-25D0-479B-96B8-7CE9EC46B6C2}"/>
    <cellStyle name="Comma 2 4 2 2 5 7 2" xfId="19198" xr:uid="{5662A567-1E04-4856-8B7A-0F14430B1E1F}"/>
    <cellStyle name="Comma 2 4 2 2 5 7 2 2" xfId="40220" xr:uid="{00717981-BB99-44E2-BC97-C3B12859B04B}"/>
    <cellStyle name="Comma 2 4 2 2 5 7 2 3" xfId="61244" xr:uid="{44CEEC31-014A-4165-B06E-4675896A1D5D}"/>
    <cellStyle name="Comma 2 4 2 2 5 7 3" xfId="29710" xr:uid="{F5A85579-9A9F-4E30-8C0B-1B5DD61015A5}"/>
    <cellStyle name="Comma 2 4 2 2 5 7 4" xfId="50734" xr:uid="{8929FFF4-8CB4-43AB-A4A5-E27F527C2D0B}"/>
    <cellStyle name="Comma 2 4 2 2 5 8" xfId="11316" xr:uid="{DB1B8B0F-DBFE-43F7-BB53-FDB97DE43F58}"/>
    <cellStyle name="Comma 2 4 2 2 5 8 2" xfId="32338" xr:uid="{FC912898-809F-4BD8-B93C-19976A7B1C79}"/>
    <cellStyle name="Comma 2 4 2 2 5 8 3" xfId="53362" xr:uid="{74781361-137A-4527-B966-933D52B3B104}"/>
    <cellStyle name="Comma 2 4 2 2 5 9" xfId="21827" xr:uid="{8F2C47E8-76E9-47D0-B671-78E2463FD60F}"/>
    <cellStyle name="Comma 2 4 2 2 6" xfId="736" xr:uid="{FD436BCD-EE22-4B2F-B319-331CD7C0E94A}"/>
    <cellStyle name="Comma 2 4 2 2 6 2" xfId="737" xr:uid="{A1B0E56F-5683-4E33-B030-2E49E5E8D31F}"/>
    <cellStyle name="Comma 2 4 2 2 6 2 2" xfId="3415" xr:uid="{D61141C1-E6EB-482F-B484-025822822A6B}"/>
    <cellStyle name="Comma 2 4 2 2 6 2 2 2" xfId="13949" xr:uid="{2D640B8E-A594-46CF-9BD4-27FC5AE41DA3}"/>
    <cellStyle name="Comma 2 4 2 2 6 2 2 2 2" xfId="34971" xr:uid="{04AC83FB-3FD5-4C93-8A36-816AC9466457}"/>
    <cellStyle name="Comma 2 4 2 2 6 2 2 2 3" xfId="55995" xr:uid="{09A8FC1F-864C-4025-99C3-07DEABC5AA8B}"/>
    <cellStyle name="Comma 2 4 2 2 6 2 2 3" xfId="24461" xr:uid="{541055BF-2A77-4803-9119-8148B35F5687}"/>
    <cellStyle name="Comma 2 4 2 2 6 2 2 4" xfId="45485" xr:uid="{5DCC9E3D-3BD8-4D47-8C53-6AFF00AA9E56}"/>
    <cellStyle name="Comma 2 4 2 2 6 2 3" xfId="6043" xr:uid="{D5E31617-2009-4EA2-B8EB-A4F127ED17F1}"/>
    <cellStyle name="Comma 2 4 2 2 6 2 3 2" xfId="16577" xr:uid="{77628A7C-E6CB-4306-9E8B-ED47C13BFC0A}"/>
    <cellStyle name="Comma 2 4 2 2 6 2 3 2 2" xfId="37599" xr:uid="{8B6AFDCD-F148-44CC-B42B-B5FB3A3AB274}"/>
    <cellStyle name="Comma 2 4 2 2 6 2 3 2 3" xfId="58623" xr:uid="{896B32BA-C76F-42B1-AA38-284046FF056F}"/>
    <cellStyle name="Comma 2 4 2 2 6 2 3 3" xfId="27089" xr:uid="{66DA7994-1F49-4C62-9B7F-892A6C5AE9A7}"/>
    <cellStyle name="Comma 2 4 2 2 6 2 3 4" xfId="48113" xr:uid="{4222BCC7-0B70-488A-9936-3EFD9CEA76FB}"/>
    <cellStyle name="Comma 2 4 2 2 6 2 4" xfId="8670" xr:uid="{D3058524-AE97-4F55-860D-8CA697644EFA}"/>
    <cellStyle name="Comma 2 4 2 2 6 2 4 2" xfId="19204" xr:uid="{9EFA5372-94D7-432E-BB43-5A53866BA21C}"/>
    <cellStyle name="Comma 2 4 2 2 6 2 4 2 2" xfId="40226" xr:uid="{F857BCE3-6162-4D18-98B6-AF937224E8C7}"/>
    <cellStyle name="Comma 2 4 2 2 6 2 4 2 3" xfId="61250" xr:uid="{5266FB20-D66D-443F-BEE1-30BDFFB60873}"/>
    <cellStyle name="Comma 2 4 2 2 6 2 4 3" xfId="29716" xr:uid="{C59C6BD3-FF35-4FD2-AA4E-8BED8C64C71A}"/>
    <cellStyle name="Comma 2 4 2 2 6 2 4 4" xfId="50740" xr:uid="{25B9ECE4-C862-44C5-8158-1A356A06184E}"/>
    <cellStyle name="Comma 2 4 2 2 6 2 5" xfId="11322" xr:uid="{F950623B-8E58-41C4-8C60-B177BCA9ECA1}"/>
    <cellStyle name="Comma 2 4 2 2 6 2 5 2" xfId="32344" xr:uid="{043EFB3F-C278-4E90-A97C-7DFE9AC25D7A}"/>
    <cellStyle name="Comma 2 4 2 2 6 2 5 3" xfId="53368" xr:uid="{976FACC8-B5DA-4E53-8194-ADF036071D29}"/>
    <cellStyle name="Comma 2 4 2 2 6 2 6" xfId="21833" xr:uid="{E6037574-C9FA-443D-950F-FD6357A7C5B2}"/>
    <cellStyle name="Comma 2 4 2 2 6 2 7" xfId="42858" xr:uid="{A11E2BF0-90DA-42DF-A7F2-CF40B51BA09F}"/>
    <cellStyle name="Comma 2 4 2 2 6 3" xfId="738" xr:uid="{1D5A13D6-8CBB-40C4-9D9A-30F0CAFB6011}"/>
    <cellStyle name="Comma 2 4 2 2 6 3 2" xfId="3416" xr:uid="{C3CAFCAC-EB91-44AF-BD74-416B3544DBC6}"/>
    <cellStyle name="Comma 2 4 2 2 6 3 2 2" xfId="13950" xr:uid="{64D53A2F-0E1A-4109-9011-E5B3E9E90B01}"/>
    <cellStyle name="Comma 2 4 2 2 6 3 2 2 2" xfId="34972" xr:uid="{2BB689FE-7629-43E8-9CD5-E3034CB6DC5A}"/>
    <cellStyle name="Comma 2 4 2 2 6 3 2 2 3" xfId="55996" xr:uid="{46B5D111-58CF-44B1-AB5C-17C82ABDCB70}"/>
    <cellStyle name="Comma 2 4 2 2 6 3 2 3" xfId="24462" xr:uid="{C4354D7D-0D43-4048-B25B-DC98D6C68445}"/>
    <cellStyle name="Comma 2 4 2 2 6 3 2 4" xfId="45486" xr:uid="{172BE65F-BEA9-4680-942B-9A70B7773287}"/>
    <cellStyle name="Comma 2 4 2 2 6 3 3" xfId="6044" xr:uid="{FD3F4B33-59B4-4E03-AA71-955461D24E4F}"/>
    <cellStyle name="Comma 2 4 2 2 6 3 3 2" xfId="16578" xr:uid="{A645C195-8E81-48E0-A834-B3FB4D8CF69C}"/>
    <cellStyle name="Comma 2 4 2 2 6 3 3 2 2" xfId="37600" xr:uid="{DB579DC7-0C3B-476B-9C77-4A570D79C93E}"/>
    <cellStyle name="Comma 2 4 2 2 6 3 3 2 3" xfId="58624" xr:uid="{BAE83D37-1A8B-42AD-A3BC-031DF38403C8}"/>
    <cellStyle name="Comma 2 4 2 2 6 3 3 3" xfId="27090" xr:uid="{51DE391C-E5AF-4A19-B464-5ADD444D4913}"/>
    <cellStyle name="Comma 2 4 2 2 6 3 3 4" xfId="48114" xr:uid="{DD3265C2-E209-429B-BB85-CA8B443BB34E}"/>
    <cellStyle name="Comma 2 4 2 2 6 3 4" xfId="8671" xr:uid="{F8AD8B4D-A928-41DF-AE67-1E606A1F37B2}"/>
    <cellStyle name="Comma 2 4 2 2 6 3 4 2" xfId="19205" xr:uid="{8D310693-C6AF-4998-9E09-B54B160CC7D7}"/>
    <cellStyle name="Comma 2 4 2 2 6 3 4 2 2" xfId="40227" xr:uid="{6DA5F10E-1872-4F7E-A736-C65A12087681}"/>
    <cellStyle name="Comma 2 4 2 2 6 3 4 2 3" xfId="61251" xr:uid="{B31F1F63-FF8C-4480-A0B8-DD6E1BBDF4EA}"/>
    <cellStyle name="Comma 2 4 2 2 6 3 4 3" xfId="29717" xr:uid="{A702FB1D-BC96-4F18-AC55-61FF01DEC6B3}"/>
    <cellStyle name="Comma 2 4 2 2 6 3 4 4" xfId="50741" xr:uid="{BA6E361D-F87E-49A7-9B0B-BFD5B0938706}"/>
    <cellStyle name="Comma 2 4 2 2 6 3 5" xfId="11323" xr:uid="{9DF67252-6355-4314-A438-5F317153C553}"/>
    <cellStyle name="Comma 2 4 2 2 6 3 5 2" xfId="32345" xr:uid="{990A23CD-0A50-4113-9D9A-65CC05DED970}"/>
    <cellStyle name="Comma 2 4 2 2 6 3 5 3" xfId="53369" xr:uid="{955E2D64-E004-4010-BFAE-823A0DCCD70E}"/>
    <cellStyle name="Comma 2 4 2 2 6 3 6" xfId="21834" xr:uid="{CFF27844-4AD7-4B8A-A6A6-238383B3FE47}"/>
    <cellStyle name="Comma 2 4 2 2 6 3 7" xfId="42859" xr:uid="{E6EC2DE6-CAF5-4E3B-B860-1F9B3D7DD5E2}"/>
    <cellStyle name="Comma 2 4 2 2 6 4" xfId="3414" xr:uid="{6C8F0B2C-B0F9-4CB1-981B-3B7DA0090F3F}"/>
    <cellStyle name="Comma 2 4 2 2 6 4 2" xfId="13948" xr:uid="{03277B76-F868-4D99-AF5F-12A97A54BB8F}"/>
    <cellStyle name="Comma 2 4 2 2 6 4 2 2" xfId="34970" xr:uid="{5282B533-19CA-4B21-A183-024452D0038A}"/>
    <cellStyle name="Comma 2 4 2 2 6 4 2 3" xfId="55994" xr:uid="{521F288E-EE26-44FB-AD2D-672D79DF4572}"/>
    <cellStyle name="Comma 2 4 2 2 6 4 3" xfId="24460" xr:uid="{4B25F352-F5D5-444C-B1B4-B7CDAE26150F}"/>
    <cellStyle name="Comma 2 4 2 2 6 4 4" xfId="45484" xr:uid="{8720574A-7E70-4E31-A63E-251CFCE2D7F7}"/>
    <cellStyle name="Comma 2 4 2 2 6 5" xfId="6042" xr:uid="{3C140659-9E5D-4E0D-BE9F-CA7452FF8B26}"/>
    <cellStyle name="Comma 2 4 2 2 6 5 2" xfId="16576" xr:uid="{B1994DDA-2831-4031-BA4B-27A3C2969F11}"/>
    <cellStyle name="Comma 2 4 2 2 6 5 2 2" xfId="37598" xr:uid="{0358E341-DE6A-42F6-AB00-F196A03C17B7}"/>
    <cellStyle name="Comma 2 4 2 2 6 5 2 3" xfId="58622" xr:uid="{84AE0FCD-84D5-4C8C-B4A0-F7A07441AF84}"/>
    <cellStyle name="Comma 2 4 2 2 6 5 3" xfId="27088" xr:uid="{5BC5D56C-A734-4BB8-B6CA-AA6CE317022C}"/>
    <cellStyle name="Comma 2 4 2 2 6 5 4" xfId="48112" xr:uid="{90436183-34E0-4EBB-9CBC-6CE014391941}"/>
    <cellStyle name="Comma 2 4 2 2 6 6" xfId="8669" xr:uid="{05B4800B-B73D-4BD7-A1C4-F615958B7BF3}"/>
    <cellStyle name="Comma 2 4 2 2 6 6 2" xfId="19203" xr:uid="{83546BB7-075F-4177-A43E-5AB5FD8F55CD}"/>
    <cellStyle name="Comma 2 4 2 2 6 6 2 2" xfId="40225" xr:uid="{67D748A4-4BBE-4290-91C1-49EA2B876579}"/>
    <cellStyle name="Comma 2 4 2 2 6 6 2 3" xfId="61249" xr:uid="{FDA98B27-DA2A-4FB9-9F3F-44B5012D606A}"/>
    <cellStyle name="Comma 2 4 2 2 6 6 3" xfId="29715" xr:uid="{8D2A3B16-A56A-4460-9C8D-EB481B82A702}"/>
    <cellStyle name="Comma 2 4 2 2 6 6 4" xfId="50739" xr:uid="{28642065-CB86-49B7-A846-237F9089AE45}"/>
    <cellStyle name="Comma 2 4 2 2 6 7" xfId="11321" xr:uid="{B6DF304E-420C-48FD-8E9D-FC54E0D67935}"/>
    <cellStyle name="Comma 2 4 2 2 6 7 2" xfId="32343" xr:uid="{93EEF261-80FB-4653-975E-4EFFDC0ECEE5}"/>
    <cellStyle name="Comma 2 4 2 2 6 7 3" xfId="53367" xr:uid="{A1869C2A-0B2D-4C83-8FA6-1E498A3D7D61}"/>
    <cellStyle name="Comma 2 4 2 2 6 8" xfId="21832" xr:uid="{5795AF6C-F44C-4E53-BBBE-B722CD78C693}"/>
    <cellStyle name="Comma 2 4 2 2 6 9" xfId="42857" xr:uid="{2DF11BE6-67F0-4760-8E1A-46831B86F0F0}"/>
    <cellStyle name="Comma 2 4 2 2 7" xfId="739" xr:uid="{4E4AC1D8-5E15-4817-87C8-9E972A2F4824}"/>
    <cellStyle name="Comma 2 4 2 2 7 2" xfId="740" xr:uid="{E7D60219-3FD4-4DCD-BD3A-9E052815DF0F}"/>
    <cellStyle name="Comma 2 4 2 2 7 2 2" xfId="3418" xr:uid="{D6E9B09F-F871-41DF-9702-C738B069748D}"/>
    <cellStyle name="Comma 2 4 2 2 7 2 2 2" xfId="13952" xr:uid="{54B9DDA9-9CFD-4708-9A5E-EB91B7C3B300}"/>
    <cellStyle name="Comma 2 4 2 2 7 2 2 2 2" xfId="34974" xr:uid="{F8C12CF5-1455-4C5D-BE1F-B5A493EFFA39}"/>
    <cellStyle name="Comma 2 4 2 2 7 2 2 2 3" xfId="55998" xr:uid="{1EE15750-429A-469C-9CCE-3D6663596E97}"/>
    <cellStyle name="Comma 2 4 2 2 7 2 2 3" xfId="24464" xr:uid="{A42CC0A3-D367-43F7-AF1B-1DE171D916BD}"/>
    <cellStyle name="Comma 2 4 2 2 7 2 2 4" xfId="45488" xr:uid="{7208D51D-2F75-415A-A9B3-8673921C1040}"/>
    <cellStyle name="Comma 2 4 2 2 7 2 3" xfId="6046" xr:uid="{27663767-1B88-4F9F-AC8D-63D2481CDC7B}"/>
    <cellStyle name="Comma 2 4 2 2 7 2 3 2" xfId="16580" xr:uid="{CB54B748-A40C-44CF-BBC5-D82968DD29AE}"/>
    <cellStyle name="Comma 2 4 2 2 7 2 3 2 2" xfId="37602" xr:uid="{61D05606-A66D-4548-BE6C-C2558DE10782}"/>
    <cellStyle name="Comma 2 4 2 2 7 2 3 2 3" xfId="58626" xr:uid="{908E9DF2-DDDB-4499-B7AD-1F32CB53176B}"/>
    <cellStyle name="Comma 2 4 2 2 7 2 3 3" xfId="27092" xr:uid="{EDE217FD-C8A6-4951-979D-3448B57B1FBA}"/>
    <cellStyle name="Comma 2 4 2 2 7 2 3 4" xfId="48116" xr:uid="{97696D05-B0F2-4B3F-9B87-2124D7925DAE}"/>
    <cellStyle name="Comma 2 4 2 2 7 2 4" xfId="8673" xr:uid="{9F1969BE-69A6-4539-AE14-0907882E8F16}"/>
    <cellStyle name="Comma 2 4 2 2 7 2 4 2" xfId="19207" xr:uid="{418FC81E-D582-44C5-9865-704962515517}"/>
    <cellStyle name="Comma 2 4 2 2 7 2 4 2 2" xfId="40229" xr:uid="{365C4423-0100-4D8F-850C-B56DE88DFD1C}"/>
    <cellStyle name="Comma 2 4 2 2 7 2 4 2 3" xfId="61253" xr:uid="{BD474C30-459D-43D1-921F-6FC70D7A20FE}"/>
    <cellStyle name="Comma 2 4 2 2 7 2 4 3" xfId="29719" xr:uid="{C6CF90FC-4433-4730-93FF-985DAB329692}"/>
    <cellStyle name="Comma 2 4 2 2 7 2 4 4" xfId="50743" xr:uid="{691F56E4-0CF4-4E91-8C4D-4723347BA82D}"/>
    <cellStyle name="Comma 2 4 2 2 7 2 5" xfId="11325" xr:uid="{54ACE803-D635-4528-A856-9FBE377776DA}"/>
    <cellStyle name="Comma 2 4 2 2 7 2 5 2" xfId="32347" xr:uid="{283FA829-6CBC-4959-9C49-58EF12F8D9A3}"/>
    <cellStyle name="Comma 2 4 2 2 7 2 5 3" xfId="53371" xr:uid="{F4F9004C-CC7A-473B-A8B7-5344CA0E8FE2}"/>
    <cellStyle name="Comma 2 4 2 2 7 2 6" xfId="21836" xr:uid="{AFE2532A-B55C-4DB6-8057-0917927E69E8}"/>
    <cellStyle name="Comma 2 4 2 2 7 2 7" xfId="42861" xr:uid="{390A4EAC-6003-4883-819C-B56AB56A1DE0}"/>
    <cellStyle name="Comma 2 4 2 2 7 3" xfId="3417" xr:uid="{FCCB5D8B-2A21-496F-ACEE-C93873D65E72}"/>
    <cellStyle name="Comma 2 4 2 2 7 3 2" xfId="13951" xr:uid="{128DEAA1-AA10-4508-A3C8-161036F9177D}"/>
    <cellStyle name="Comma 2 4 2 2 7 3 2 2" xfId="34973" xr:uid="{24339BF8-562A-4E12-9B5C-39C1445F4A0A}"/>
    <cellStyle name="Comma 2 4 2 2 7 3 2 3" xfId="55997" xr:uid="{037926B6-101C-4B2E-BA3A-094A97E191D7}"/>
    <cellStyle name="Comma 2 4 2 2 7 3 3" xfId="24463" xr:uid="{A60C14F7-F8F0-47B6-9905-36C5828475AE}"/>
    <cellStyle name="Comma 2 4 2 2 7 3 4" xfId="45487" xr:uid="{841C7AE4-7DA0-4BE0-A7EB-3C1EEB25BFD4}"/>
    <cellStyle name="Comma 2 4 2 2 7 4" xfId="6045" xr:uid="{4888EF18-B9D4-41A6-8B4E-B1FC32C68963}"/>
    <cellStyle name="Comma 2 4 2 2 7 4 2" xfId="16579" xr:uid="{F6A9FD7F-E72C-44A9-A9E6-C45CCAD9C823}"/>
    <cellStyle name="Comma 2 4 2 2 7 4 2 2" xfId="37601" xr:uid="{693D7DDF-A7C1-4BAC-8424-7506733C6104}"/>
    <cellStyle name="Comma 2 4 2 2 7 4 2 3" xfId="58625" xr:uid="{A9C761F1-9E30-4317-85F7-BA863FFEC6FC}"/>
    <cellStyle name="Comma 2 4 2 2 7 4 3" xfId="27091" xr:uid="{07A0FEAA-C7CC-4C1A-AF8E-A7F385E7F468}"/>
    <cellStyle name="Comma 2 4 2 2 7 4 4" xfId="48115" xr:uid="{F4CC96E8-84AF-4FE9-AC66-7A9F6027C61B}"/>
    <cellStyle name="Comma 2 4 2 2 7 5" xfId="8672" xr:uid="{BB73FCA2-1E45-4F5F-B8DB-3A16DD807AB5}"/>
    <cellStyle name="Comma 2 4 2 2 7 5 2" xfId="19206" xr:uid="{CF1809D8-21E1-4FE6-9FBF-673A5B7D5987}"/>
    <cellStyle name="Comma 2 4 2 2 7 5 2 2" xfId="40228" xr:uid="{13123B99-0A61-4FCE-B63D-32F5513CE5E8}"/>
    <cellStyle name="Comma 2 4 2 2 7 5 2 3" xfId="61252" xr:uid="{A9A8F6F9-4203-48F5-8A1B-819E6EFA1582}"/>
    <cellStyle name="Comma 2 4 2 2 7 5 3" xfId="29718" xr:uid="{8A4E0B2E-3815-42C9-8F6F-BED3E7A47551}"/>
    <cellStyle name="Comma 2 4 2 2 7 5 4" xfId="50742" xr:uid="{FE72A3CB-43BE-44B5-9BB1-AD6FAA1EDCD4}"/>
    <cellStyle name="Comma 2 4 2 2 7 6" xfId="11324" xr:uid="{1815357E-C2EE-4E3B-B88F-331A5A5AD3E5}"/>
    <cellStyle name="Comma 2 4 2 2 7 6 2" xfId="32346" xr:uid="{F1C68B60-33B0-4157-A4BB-2E65C14E5FDA}"/>
    <cellStyle name="Comma 2 4 2 2 7 6 3" xfId="53370" xr:uid="{1846E9E1-2D07-4E9B-BB5D-2581A1A78B9D}"/>
    <cellStyle name="Comma 2 4 2 2 7 7" xfId="21835" xr:uid="{92C30C68-1239-4637-B7C1-DCFD84BBF332}"/>
    <cellStyle name="Comma 2 4 2 2 7 8" xfId="42860" xr:uid="{287FE141-219F-476A-A787-48516F03FF5D}"/>
    <cellStyle name="Comma 2 4 2 2 8" xfId="741" xr:uid="{1A847D05-8BA7-4646-8DE9-3B51961FD4B5}"/>
    <cellStyle name="Comma 2 4 2 2 8 2" xfId="3419" xr:uid="{00BAD9E3-8AE4-4D2A-912E-8BC1653E7731}"/>
    <cellStyle name="Comma 2 4 2 2 8 2 2" xfId="13953" xr:uid="{1811ED9D-1C14-4BA3-8841-645EED2FE19D}"/>
    <cellStyle name="Comma 2 4 2 2 8 2 2 2" xfId="34975" xr:uid="{94E5559E-A779-458B-8EDB-92E97A513531}"/>
    <cellStyle name="Comma 2 4 2 2 8 2 2 3" xfId="55999" xr:uid="{ABBB3A99-B4B5-4190-AEF6-728A02A3D993}"/>
    <cellStyle name="Comma 2 4 2 2 8 2 3" xfId="24465" xr:uid="{2E2390EB-8A3D-4201-856B-CC541CBD88E3}"/>
    <cellStyle name="Comma 2 4 2 2 8 2 4" xfId="45489" xr:uid="{5B7C0966-8563-4320-A352-48B6DF01D21E}"/>
    <cellStyle name="Comma 2 4 2 2 8 3" xfId="6047" xr:uid="{E86E4E59-7AB0-4DA4-8862-649474BCF071}"/>
    <cellStyle name="Comma 2 4 2 2 8 3 2" xfId="16581" xr:uid="{5FFBBB2E-E4B7-49EF-958D-5BF96AA02174}"/>
    <cellStyle name="Comma 2 4 2 2 8 3 2 2" xfId="37603" xr:uid="{5B2B9023-9415-4B37-A7E8-4F406BE262A2}"/>
    <cellStyle name="Comma 2 4 2 2 8 3 2 3" xfId="58627" xr:uid="{439503DC-71F5-4D86-93C6-B5B838C5C4F4}"/>
    <cellStyle name="Comma 2 4 2 2 8 3 3" xfId="27093" xr:uid="{EED9561D-0D40-4F41-8CC2-FAAEDA704361}"/>
    <cellStyle name="Comma 2 4 2 2 8 3 4" xfId="48117" xr:uid="{244A217D-7759-40E4-BBD9-EF7084D2C098}"/>
    <cellStyle name="Comma 2 4 2 2 8 4" xfId="8674" xr:uid="{01AAB157-412B-4E82-8272-9CCA1FEF03B7}"/>
    <cellStyle name="Comma 2 4 2 2 8 4 2" xfId="19208" xr:uid="{791E3D83-A4E0-4CB6-B404-7F4DF13F3160}"/>
    <cellStyle name="Comma 2 4 2 2 8 4 2 2" xfId="40230" xr:uid="{6B208C12-47AB-4142-99F3-8D7A02DF2E84}"/>
    <cellStyle name="Comma 2 4 2 2 8 4 2 3" xfId="61254" xr:uid="{C494CE2D-1C29-4EE1-A4CC-F7BB77B1C3E9}"/>
    <cellStyle name="Comma 2 4 2 2 8 4 3" xfId="29720" xr:uid="{2E01215D-718D-4238-9B0C-ED83A0F877C2}"/>
    <cellStyle name="Comma 2 4 2 2 8 4 4" xfId="50744" xr:uid="{96DAAF5B-24AC-42A2-B2F7-E907B26B4674}"/>
    <cellStyle name="Comma 2 4 2 2 8 5" xfId="11326" xr:uid="{D964D3B5-53DD-4FB4-9A09-5DCE8C0FEE88}"/>
    <cellStyle name="Comma 2 4 2 2 8 5 2" xfId="32348" xr:uid="{A5B689E0-CC1E-4211-9B41-FC23AF974DB7}"/>
    <cellStyle name="Comma 2 4 2 2 8 5 3" xfId="53372" xr:uid="{2066065F-772C-43C5-BBA0-9B4C9083D3CF}"/>
    <cellStyle name="Comma 2 4 2 2 8 6" xfId="21837" xr:uid="{7694A843-5462-46C0-A100-7A42527888ED}"/>
    <cellStyle name="Comma 2 4 2 2 8 7" xfId="42862" xr:uid="{FD1F5C38-5B54-492E-B694-561459F5C099}"/>
    <cellStyle name="Comma 2 4 2 2 9" xfId="742" xr:uid="{B93BBF7C-7453-4D00-AAFF-033967D44724}"/>
    <cellStyle name="Comma 2 4 2 2 9 2" xfId="3420" xr:uid="{F0046C8C-2966-484E-8D2C-422D4144C362}"/>
    <cellStyle name="Comma 2 4 2 2 9 2 2" xfId="13954" xr:uid="{E4B9F3A8-6792-4C74-AC61-2DFFAA96A4EB}"/>
    <cellStyle name="Comma 2 4 2 2 9 2 2 2" xfId="34976" xr:uid="{7773A2BA-0296-4946-A916-CC15A5AB66BD}"/>
    <cellStyle name="Comma 2 4 2 2 9 2 2 3" xfId="56000" xr:uid="{E21D3A5F-47AC-480E-879B-79FC4FC7AB1F}"/>
    <cellStyle name="Comma 2 4 2 2 9 2 3" xfId="24466" xr:uid="{7F2F058F-B09A-4D90-8F7A-7D18515E1579}"/>
    <cellStyle name="Comma 2 4 2 2 9 2 4" xfId="45490" xr:uid="{27CDB319-81D8-49C3-B38D-F34BA306669C}"/>
    <cellStyle name="Comma 2 4 2 2 9 3" xfId="6048" xr:uid="{308B2C84-0EF0-4FBE-BAE8-124D82C2D8C7}"/>
    <cellStyle name="Comma 2 4 2 2 9 3 2" xfId="16582" xr:uid="{EE0FF60F-14F5-432D-900F-A0E9CBCC5D71}"/>
    <cellStyle name="Comma 2 4 2 2 9 3 2 2" xfId="37604" xr:uid="{C32CDA3B-ABCF-4DF9-B629-39763109E693}"/>
    <cellStyle name="Comma 2 4 2 2 9 3 2 3" xfId="58628" xr:uid="{B0079C0D-CC54-4D64-BD31-1090142E00F5}"/>
    <cellStyle name="Comma 2 4 2 2 9 3 3" xfId="27094" xr:uid="{0DBB5DCF-8E30-4F05-9810-8A8608A0966B}"/>
    <cellStyle name="Comma 2 4 2 2 9 3 4" xfId="48118" xr:uid="{19BD8FEC-C474-4324-910C-209647F74BB3}"/>
    <cellStyle name="Comma 2 4 2 2 9 4" xfId="8675" xr:uid="{64314B6D-60D0-4509-9C3F-D388BD6EE1C2}"/>
    <cellStyle name="Comma 2 4 2 2 9 4 2" xfId="19209" xr:uid="{3BDBDC36-2B30-44C4-98DB-78D7AEC26145}"/>
    <cellStyle name="Comma 2 4 2 2 9 4 2 2" xfId="40231" xr:uid="{0733ED7A-9815-46DF-87D0-133A34F0F3F0}"/>
    <cellStyle name="Comma 2 4 2 2 9 4 2 3" xfId="61255" xr:uid="{B1CE0BE7-EE07-4C48-AB89-8764EE31ACF7}"/>
    <cellStyle name="Comma 2 4 2 2 9 4 3" xfId="29721" xr:uid="{810BCC9C-8D04-4574-9ED9-7E6C5EBA9EC9}"/>
    <cellStyle name="Comma 2 4 2 2 9 4 4" xfId="50745" xr:uid="{E667F157-8E1F-4B76-8190-F52181B1DD54}"/>
    <cellStyle name="Comma 2 4 2 2 9 5" xfId="11327" xr:uid="{4579DF13-16AB-47CF-9F37-50F0E7662EB3}"/>
    <cellStyle name="Comma 2 4 2 2 9 5 2" xfId="32349" xr:uid="{C24E6261-75FD-4CC3-93DB-39457B070D4B}"/>
    <cellStyle name="Comma 2 4 2 2 9 5 3" xfId="53373" xr:uid="{5B54BC5E-91D0-4134-AC79-CAD71EA11704}"/>
    <cellStyle name="Comma 2 4 2 2 9 6" xfId="21838" xr:uid="{B2484935-935B-499E-9628-5C2230ECD737}"/>
    <cellStyle name="Comma 2 4 2 2 9 7" xfId="42863" xr:uid="{67FB3501-A6C7-45F6-BC9B-80076DB63560}"/>
    <cellStyle name="Comma 2 4 2 3" xfId="183" xr:uid="{775E6A1D-B414-4950-8F67-6194FD58D7BC}"/>
    <cellStyle name="Comma 2 4 2 3 10" xfId="10779" xr:uid="{C0B17ED4-80EF-4D05-B5BC-9C70D7910680}"/>
    <cellStyle name="Comma 2 4 2 3 10 2" xfId="31801" xr:uid="{85C254F6-AA17-49B5-A4AB-BE4A2F5FBE33}"/>
    <cellStyle name="Comma 2 4 2 3 10 3" xfId="52825" xr:uid="{34390EB3-5DEB-445A-94C6-7DA5EBCDC169}"/>
    <cellStyle name="Comma 2 4 2 3 11" xfId="21290" xr:uid="{D91BC561-C3E6-4298-BB7A-0430E678840A}"/>
    <cellStyle name="Comma 2 4 2 3 12" xfId="42315" xr:uid="{A4C9CD30-D603-433A-8DA8-E85A427BB57D}"/>
    <cellStyle name="Comma 2 4 2 3 2" xfId="744" xr:uid="{272D0DDD-ABB1-462F-8018-A44A052E8E2D}"/>
    <cellStyle name="Comma 2 4 2 3 2 2" xfId="745" xr:uid="{C7756C0D-F0E0-4F25-84E9-9BB8BA2FDEDD}"/>
    <cellStyle name="Comma 2 4 2 3 2 2 2" xfId="3423" xr:uid="{DE8BE612-C29D-4D50-BC4F-380893868394}"/>
    <cellStyle name="Comma 2 4 2 3 2 2 2 2" xfId="13957" xr:uid="{C78B46E3-97B1-4474-B82E-CF0FEC50C5E1}"/>
    <cellStyle name="Comma 2 4 2 3 2 2 2 2 2" xfId="34979" xr:uid="{D26082C0-7CA4-43B0-8618-38A32B8A05D1}"/>
    <cellStyle name="Comma 2 4 2 3 2 2 2 2 3" xfId="56003" xr:uid="{26625DC5-671C-4B0A-9455-1EAE3FE4C873}"/>
    <cellStyle name="Comma 2 4 2 3 2 2 2 3" xfId="24469" xr:uid="{58F7E42F-A9BA-4496-B1F0-0FEED07D82FA}"/>
    <cellStyle name="Comma 2 4 2 3 2 2 2 4" xfId="45493" xr:uid="{B91DB421-75C2-4141-8EE3-1EA8395222BE}"/>
    <cellStyle name="Comma 2 4 2 3 2 2 3" xfId="6051" xr:uid="{D2F59C5F-06A3-4B7A-AAC9-6226C3BA47EF}"/>
    <cellStyle name="Comma 2 4 2 3 2 2 3 2" xfId="16585" xr:uid="{6AF79CE1-BE92-4784-B6B5-6BED93EFA1C4}"/>
    <cellStyle name="Comma 2 4 2 3 2 2 3 2 2" xfId="37607" xr:uid="{BA85E356-C293-406E-9521-6ED31DC0C284}"/>
    <cellStyle name="Comma 2 4 2 3 2 2 3 2 3" xfId="58631" xr:uid="{A25A6DDB-B593-4DF0-99E1-0AEC221F230F}"/>
    <cellStyle name="Comma 2 4 2 3 2 2 3 3" xfId="27097" xr:uid="{54F006BB-A65C-4A60-AA52-D7A841D61776}"/>
    <cellStyle name="Comma 2 4 2 3 2 2 3 4" xfId="48121" xr:uid="{7BC30CAD-3CFC-434F-87F0-465376918C3F}"/>
    <cellStyle name="Comma 2 4 2 3 2 2 4" xfId="8678" xr:uid="{E6370FBC-56EF-4EFE-A58A-6FF162A87187}"/>
    <cellStyle name="Comma 2 4 2 3 2 2 4 2" xfId="19212" xr:uid="{6DE8E8A8-9ECF-41A8-B033-F6FBAB11E397}"/>
    <cellStyle name="Comma 2 4 2 3 2 2 4 2 2" xfId="40234" xr:uid="{184B7BF7-86EF-49F2-9985-058BE03D070E}"/>
    <cellStyle name="Comma 2 4 2 3 2 2 4 2 3" xfId="61258" xr:uid="{9925C950-961A-43A4-8C44-F1157FABC9E5}"/>
    <cellStyle name="Comma 2 4 2 3 2 2 4 3" xfId="29724" xr:uid="{978E3DEB-04E0-4D34-90F6-942D9751E75D}"/>
    <cellStyle name="Comma 2 4 2 3 2 2 4 4" xfId="50748" xr:uid="{AA5C0317-1B36-41B8-9F7B-64311B5E08AD}"/>
    <cellStyle name="Comma 2 4 2 3 2 2 5" xfId="11330" xr:uid="{EE3C6289-0839-48D5-85F9-4A521BA58735}"/>
    <cellStyle name="Comma 2 4 2 3 2 2 5 2" xfId="32352" xr:uid="{95911C08-60F6-4BFA-9ADD-DA9D85219EDA}"/>
    <cellStyle name="Comma 2 4 2 3 2 2 5 3" xfId="53376" xr:uid="{EC885DBC-2289-4FB3-ABC1-241A6DC0B86D}"/>
    <cellStyle name="Comma 2 4 2 3 2 2 6" xfId="21841" xr:uid="{18ED7CED-0B94-4D40-99A8-DD4500F506FE}"/>
    <cellStyle name="Comma 2 4 2 3 2 2 7" xfId="42866" xr:uid="{4AD1EB2B-8386-4AB1-9F57-8383A21696F6}"/>
    <cellStyle name="Comma 2 4 2 3 2 3" xfId="3422" xr:uid="{B4AA4513-D2D0-4EB7-A9B1-B37F14B323AE}"/>
    <cellStyle name="Comma 2 4 2 3 2 3 2" xfId="13956" xr:uid="{510EFD8B-217B-44DE-B05B-38BCE2B339DD}"/>
    <cellStyle name="Comma 2 4 2 3 2 3 2 2" xfId="34978" xr:uid="{F4F351C7-1957-46F4-8245-6862EC2B5F90}"/>
    <cellStyle name="Comma 2 4 2 3 2 3 2 3" xfId="56002" xr:uid="{AFBA428C-850D-4929-BE3C-967E7BCD8D43}"/>
    <cellStyle name="Comma 2 4 2 3 2 3 3" xfId="24468" xr:uid="{E0DB6341-5324-4A56-97A3-790DC9CE2263}"/>
    <cellStyle name="Comma 2 4 2 3 2 3 4" xfId="45492" xr:uid="{43B544CF-23FA-48E3-8468-2945B94FDD3B}"/>
    <cellStyle name="Comma 2 4 2 3 2 4" xfId="6050" xr:uid="{A9258BEC-A88D-4CE6-9078-D7DAD6574171}"/>
    <cellStyle name="Comma 2 4 2 3 2 4 2" xfId="16584" xr:uid="{9AA42AE0-B014-498C-BA99-85603B037E69}"/>
    <cellStyle name="Comma 2 4 2 3 2 4 2 2" xfId="37606" xr:uid="{DBA3D354-CDD3-4FB0-B763-D85F8AB5F245}"/>
    <cellStyle name="Comma 2 4 2 3 2 4 2 3" xfId="58630" xr:uid="{C781E54A-1C8F-414D-88EF-7147664B0CA2}"/>
    <cellStyle name="Comma 2 4 2 3 2 4 3" xfId="27096" xr:uid="{11076292-2E0B-4C65-B25D-3F8342F0418F}"/>
    <cellStyle name="Comma 2 4 2 3 2 4 4" xfId="48120" xr:uid="{93BF1AC3-4217-4C63-ABB7-71489B9416FD}"/>
    <cellStyle name="Comma 2 4 2 3 2 5" xfId="8677" xr:uid="{15DABF2B-F690-4BF4-BD5E-489E920F47DE}"/>
    <cellStyle name="Comma 2 4 2 3 2 5 2" xfId="19211" xr:uid="{230EC75C-71F0-42A6-9FC8-741D5B018727}"/>
    <cellStyle name="Comma 2 4 2 3 2 5 2 2" xfId="40233" xr:uid="{A089B909-10EE-4423-975D-4C625A32BF5A}"/>
    <cellStyle name="Comma 2 4 2 3 2 5 2 3" xfId="61257" xr:uid="{45E153E1-757D-4A46-94F9-128166DBA0B5}"/>
    <cellStyle name="Comma 2 4 2 3 2 5 3" xfId="29723" xr:uid="{E4BF9B4B-4D03-4BA9-A6CE-F1D2450A3442}"/>
    <cellStyle name="Comma 2 4 2 3 2 5 4" xfId="50747" xr:uid="{E5A96F42-5F60-4F21-A185-DBF24C796C33}"/>
    <cellStyle name="Comma 2 4 2 3 2 6" xfId="11329" xr:uid="{1DF169FE-C103-4CF2-A641-41D46833E9BF}"/>
    <cellStyle name="Comma 2 4 2 3 2 6 2" xfId="32351" xr:uid="{7E859D5F-6C1D-4831-9952-35465688293F}"/>
    <cellStyle name="Comma 2 4 2 3 2 6 3" xfId="53375" xr:uid="{50CCB7BE-90EB-4C7E-8C91-F91CBF27A6B2}"/>
    <cellStyle name="Comma 2 4 2 3 2 7" xfId="21840" xr:uid="{1C69AC68-2104-4FF4-8B21-5F9B942F76AA}"/>
    <cellStyle name="Comma 2 4 2 3 2 8" xfId="42865" xr:uid="{BE65CECF-93AD-493F-89B3-532E93206321}"/>
    <cellStyle name="Comma 2 4 2 3 3" xfId="746" xr:uid="{26CEFC25-828A-42A9-A377-3515935993E7}"/>
    <cellStyle name="Comma 2 4 2 3 3 2" xfId="3424" xr:uid="{4457324E-E943-40D6-AC5A-2D39EBE34B66}"/>
    <cellStyle name="Comma 2 4 2 3 3 2 2" xfId="13958" xr:uid="{566578BF-D880-4414-B7BB-E257BDB5A050}"/>
    <cellStyle name="Comma 2 4 2 3 3 2 2 2" xfId="34980" xr:uid="{CAD57E44-975C-4DC0-95FE-334D64DF2DF0}"/>
    <cellStyle name="Comma 2 4 2 3 3 2 2 3" xfId="56004" xr:uid="{DA69F4FC-492B-497C-84E3-2439B6375599}"/>
    <cellStyle name="Comma 2 4 2 3 3 2 3" xfId="24470" xr:uid="{C12D0B74-F95A-41FA-945E-057745724211}"/>
    <cellStyle name="Comma 2 4 2 3 3 2 4" xfId="45494" xr:uid="{62C12C4D-E65D-4FCC-AC27-454E6677ADDF}"/>
    <cellStyle name="Comma 2 4 2 3 3 3" xfId="6052" xr:uid="{12602DA1-327F-400D-8D02-1576A593F9ED}"/>
    <cellStyle name="Comma 2 4 2 3 3 3 2" xfId="16586" xr:uid="{CA58D6CF-01D9-4966-BF19-4E51F7F8FE82}"/>
    <cellStyle name="Comma 2 4 2 3 3 3 2 2" xfId="37608" xr:uid="{3D8D2A5A-4548-46D6-AFC8-77FFD8258D62}"/>
    <cellStyle name="Comma 2 4 2 3 3 3 2 3" xfId="58632" xr:uid="{7A604BB3-CB26-4DD5-BF44-E19230EA4C26}"/>
    <cellStyle name="Comma 2 4 2 3 3 3 3" xfId="27098" xr:uid="{A37AB9A6-DC44-443B-8AA2-F855714C7B0B}"/>
    <cellStyle name="Comma 2 4 2 3 3 3 4" xfId="48122" xr:uid="{147F379F-50C9-4E92-A961-3AC86AE067E7}"/>
    <cellStyle name="Comma 2 4 2 3 3 4" xfId="8679" xr:uid="{0E92F625-F10B-4F73-8A5D-D7D102E4C5C9}"/>
    <cellStyle name="Comma 2 4 2 3 3 4 2" xfId="19213" xr:uid="{77173BE4-FDF5-4BF4-9BBD-EA2EDCAFFE9A}"/>
    <cellStyle name="Comma 2 4 2 3 3 4 2 2" xfId="40235" xr:uid="{CBD3423A-F494-4142-819A-62E2562C49EB}"/>
    <cellStyle name="Comma 2 4 2 3 3 4 2 3" xfId="61259" xr:uid="{258C810B-AB66-44F9-8D1D-7F91179E3C99}"/>
    <cellStyle name="Comma 2 4 2 3 3 4 3" xfId="29725" xr:uid="{A3D0190B-CFF3-41F1-8199-D44D391FD510}"/>
    <cellStyle name="Comma 2 4 2 3 3 4 4" xfId="50749" xr:uid="{165749B0-C28A-46D9-9CD4-D01EE6891F78}"/>
    <cellStyle name="Comma 2 4 2 3 3 5" xfId="11331" xr:uid="{45F08F50-9098-4179-9C99-E9DB03C136BE}"/>
    <cellStyle name="Comma 2 4 2 3 3 5 2" xfId="32353" xr:uid="{15FBA56E-A853-43E5-8C1E-2ED3A52DAC44}"/>
    <cellStyle name="Comma 2 4 2 3 3 5 3" xfId="53377" xr:uid="{D3A9A9AE-256F-4C57-8BE5-226231307B45}"/>
    <cellStyle name="Comma 2 4 2 3 3 6" xfId="21842" xr:uid="{48A716A1-0FEC-42EA-9BF1-925E67FF2091}"/>
    <cellStyle name="Comma 2 4 2 3 3 7" xfId="42867" xr:uid="{3B8BE493-3D4B-483C-A04F-D580C7035940}"/>
    <cellStyle name="Comma 2 4 2 3 4" xfId="747" xr:uid="{B089F8B8-A07A-4525-9C30-10427EE1F0ED}"/>
    <cellStyle name="Comma 2 4 2 3 4 2" xfId="3425" xr:uid="{45B8FAFC-85C8-4A82-A643-9FD9A57DB809}"/>
    <cellStyle name="Comma 2 4 2 3 4 2 2" xfId="13959" xr:uid="{F0FAE9A5-3EE7-4EB8-A20B-EDB5B0CC586D}"/>
    <cellStyle name="Comma 2 4 2 3 4 2 2 2" xfId="34981" xr:uid="{782BB294-E95E-464C-93E9-483B28F46103}"/>
    <cellStyle name="Comma 2 4 2 3 4 2 2 3" xfId="56005" xr:uid="{161EAB87-1398-4C2C-80C7-8122BC15DB61}"/>
    <cellStyle name="Comma 2 4 2 3 4 2 3" xfId="24471" xr:uid="{BF9E3071-AFD2-41B8-A3E4-67EB91E50A72}"/>
    <cellStyle name="Comma 2 4 2 3 4 2 4" xfId="45495" xr:uid="{02E60AFC-708C-41D9-986B-9DCBABAC9898}"/>
    <cellStyle name="Comma 2 4 2 3 4 3" xfId="6053" xr:uid="{E5171A1C-02E5-4DA9-A081-ECA10B694546}"/>
    <cellStyle name="Comma 2 4 2 3 4 3 2" xfId="16587" xr:uid="{C5383EC7-86BE-4B7B-AAE5-9BF4566B5F23}"/>
    <cellStyle name="Comma 2 4 2 3 4 3 2 2" xfId="37609" xr:uid="{002264CF-B718-4EF4-9FE3-00B095FDD0BE}"/>
    <cellStyle name="Comma 2 4 2 3 4 3 2 3" xfId="58633" xr:uid="{8EFBBA94-5918-483C-A42D-7B4B48D6C292}"/>
    <cellStyle name="Comma 2 4 2 3 4 3 3" xfId="27099" xr:uid="{DD55E416-6141-41B0-8C7D-EC949F0F42F7}"/>
    <cellStyle name="Comma 2 4 2 3 4 3 4" xfId="48123" xr:uid="{6382EDA5-5E5F-49CD-B3E7-ABD0C2E85097}"/>
    <cellStyle name="Comma 2 4 2 3 4 4" xfId="8680" xr:uid="{A5D5B22E-8EB7-46F0-BFA3-0927E3503377}"/>
    <cellStyle name="Comma 2 4 2 3 4 4 2" xfId="19214" xr:uid="{23487219-58D9-4399-9D88-424A561F0BDA}"/>
    <cellStyle name="Comma 2 4 2 3 4 4 2 2" xfId="40236" xr:uid="{BEA74120-DCC5-443B-8872-DBCD6552A54A}"/>
    <cellStyle name="Comma 2 4 2 3 4 4 2 3" xfId="61260" xr:uid="{1A91EC8D-E0A6-4562-B9E6-05293EA6570F}"/>
    <cellStyle name="Comma 2 4 2 3 4 4 3" xfId="29726" xr:uid="{344FC334-8272-4511-8DF2-C77C4824BE6E}"/>
    <cellStyle name="Comma 2 4 2 3 4 4 4" xfId="50750" xr:uid="{13DDE69A-70DB-48A7-822D-6FB69D0A8D9E}"/>
    <cellStyle name="Comma 2 4 2 3 4 5" xfId="11332" xr:uid="{7EDC9626-5368-4F34-90F3-52A885581767}"/>
    <cellStyle name="Comma 2 4 2 3 4 5 2" xfId="32354" xr:uid="{258A17B6-770F-411E-A21C-4D80DFEAF09D}"/>
    <cellStyle name="Comma 2 4 2 3 4 5 3" xfId="53378" xr:uid="{C84CE3BB-6C77-4518-AFA2-03F2773A50DC}"/>
    <cellStyle name="Comma 2 4 2 3 4 6" xfId="21843" xr:uid="{124688C5-1B6B-4AF8-9CD5-710ACBD5353C}"/>
    <cellStyle name="Comma 2 4 2 3 4 7" xfId="42868" xr:uid="{02869578-DCE1-47C5-8896-69925C891350}"/>
    <cellStyle name="Comma 2 4 2 3 5" xfId="2759" xr:uid="{8B9BF8BA-BF13-478F-870B-4900ECCDB595}"/>
    <cellStyle name="Comma 2 4 2 3 5 2" xfId="5391" xr:uid="{5563E609-01BF-4BCA-AACB-E4F3425B3ADB}"/>
    <cellStyle name="Comma 2 4 2 3 5 2 2" xfId="15925" xr:uid="{29A55018-FE3F-41E7-995A-C3D16CC80300}"/>
    <cellStyle name="Comma 2 4 2 3 5 2 2 2" xfId="36947" xr:uid="{305C46AE-6D24-4C7B-B776-D66C214D3485}"/>
    <cellStyle name="Comma 2 4 2 3 5 2 2 3" xfId="57971" xr:uid="{705B722A-5DA4-4E63-BDF7-71F366B64A11}"/>
    <cellStyle name="Comma 2 4 2 3 5 2 3" xfId="26437" xr:uid="{AA901D32-A6FA-4EC4-B08C-94F092E726E5}"/>
    <cellStyle name="Comma 2 4 2 3 5 2 4" xfId="47461" xr:uid="{792DE041-AB54-4730-8F65-8D2B566F7FB9}"/>
    <cellStyle name="Comma 2 4 2 3 5 3" xfId="8019" xr:uid="{AC98FC7C-2E7F-4E63-8700-6E85F8947B55}"/>
    <cellStyle name="Comma 2 4 2 3 5 3 2" xfId="18553" xr:uid="{27D58AEE-B7D5-40CC-9D97-C03DA29C655F}"/>
    <cellStyle name="Comma 2 4 2 3 5 3 2 2" xfId="39575" xr:uid="{8F884E2D-426D-4018-BE7A-C67FB33DE952}"/>
    <cellStyle name="Comma 2 4 2 3 5 3 2 3" xfId="60599" xr:uid="{E3D1D5C1-A6F5-4E92-96B6-77E0D72D71AB}"/>
    <cellStyle name="Comma 2 4 2 3 5 3 3" xfId="29065" xr:uid="{23EEF2BE-9B87-470A-9C49-9A63D770474F}"/>
    <cellStyle name="Comma 2 4 2 3 5 3 4" xfId="50089" xr:uid="{FA863DE1-7297-42BF-BBA0-5DB0847F3C69}"/>
    <cellStyle name="Comma 2 4 2 3 5 4" xfId="10646" xr:uid="{CC959BBD-4531-4E37-9633-EE277B52246B}"/>
    <cellStyle name="Comma 2 4 2 3 5 4 2" xfId="21180" xr:uid="{C3164C44-52E0-4FAC-96E4-E9E9EB110658}"/>
    <cellStyle name="Comma 2 4 2 3 5 4 2 2" xfId="42202" xr:uid="{95D451DE-C29C-430F-AAE0-B8F8CE6078D2}"/>
    <cellStyle name="Comma 2 4 2 3 5 4 2 3" xfId="63226" xr:uid="{7EB72D3E-9178-4FD2-85B1-4FB722E880A3}"/>
    <cellStyle name="Comma 2 4 2 3 5 4 3" xfId="31692" xr:uid="{06474577-B88E-40E4-83F1-6CA15D5E5947}"/>
    <cellStyle name="Comma 2 4 2 3 5 4 4" xfId="52716" xr:uid="{06E3DA4D-05D2-4337-BB52-F0D4246ED265}"/>
    <cellStyle name="Comma 2 4 2 3 5 5" xfId="13298" xr:uid="{F78A488B-A7B7-4FD4-9AF2-1FB1158C454E}"/>
    <cellStyle name="Comma 2 4 2 3 5 5 2" xfId="34320" xr:uid="{67AE9499-AF81-4776-A46A-FEF83BEC383E}"/>
    <cellStyle name="Comma 2 4 2 3 5 5 3" xfId="55344" xr:uid="{9AB881F7-3EE0-4A5C-B204-B30FB831300D}"/>
    <cellStyle name="Comma 2 4 2 3 5 6" xfId="23809" xr:uid="{78846E5D-9EE5-4C73-B13E-42FACB38A1C7}"/>
    <cellStyle name="Comma 2 4 2 3 5 7" xfId="44834" xr:uid="{4E296A9B-1A9A-4CC3-BBE7-0DC63C49A02A}"/>
    <cellStyle name="Comma 2 4 2 3 6" xfId="743" xr:uid="{3D0E1E9E-31BD-4909-A663-2A6215627BA8}"/>
    <cellStyle name="Comma 2 4 2 3 6 2" xfId="3421" xr:uid="{DB418D9A-1410-4821-B172-E52D152787B8}"/>
    <cellStyle name="Comma 2 4 2 3 6 2 2" xfId="13955" xr:uid="{63E1613B-0671-41C6-832A-0C1094F38A36}"/>
    <cellStyle name="Comma 2 4 2 3 6 2 2 2" xfId="34977" xr:uid="{249092AE-A4B2-44C4-8B75-62176AECF61C}"/>
    <cellStyle name="Comma 2 4 2 3 6 2 2 3" xfId="56001" xr:uid="{8D22675F-01F4-4849-A070-32427121EFCC}"/>
    <cellStyle name="Comma 2 4 2 3 6 2 3" xfId="24467" xr:uid="{A0032AA5-4485-4D35-9CE1-2D10AFE9A555}"/>
    <cellStyle name="Comma 2 4 2 3 6 2 4" xfId="45491" xr:uid="{E71E6118-6FBD-4731-9FBE-D231D9F3B043}"/>
    <cellStyle name="Comma 2 4 2 3 6 3" xfId="6049" xr:uid="{28D86ACE-F3C9-4B55-B73A-5460E9C95F57}"/>
    <cellStyle name="Comma 2 4 2 3 6 3 2" xfId="16583" xr:uid="{81C519AD-1A7C-4A23-8B40-B25AF2686833}"/>
    <cellStyle name="Comma 2 4 2 3 6 3 2 2" xfId="37605" xr:uid="{026399CE-D532-426D-A78D-B64B82F525B9}"/>
    <cellStyle name="Comma 2 4 2 3 6 3 2 3" xfId="58629" xr:uid="{4F248065-26BA-4146-9CA2-38F4CBA05DF0}"/>
    <cellStyle name="Comma 2 4 2 3 6 3 3" xfId="27095" xr:uid="{BC071433-A820-4CBA-BCD8-790F56A77A12}"/>
    <cellStyle name="Comma 2 4 2 3 6 3 4" xfId="48119" xr:uid="{DEDB523F-143E-4F35-B56B-661A5EAB0C59}"/>
    <cellStyle name="Comma 2 4 2 3 6 4" xfId="8676" xr:uid="{E29362B8-CE64-4705-BEF4-D14C62DAE7FB}"/>
    <cellStyle name="Comma 2 4 2 3 6 4 2" xfId="19210" xr:uid="{175E722D-F935-4A80-AF2F-6251679AE77A}"/>
    <cellStyle name="Comma 2 4 2 3 6 4 2 2" xfId="40232" xr:uid="{91C10B0B-EE95-4AF5-88AB-4D823EED18CE}"/>
    <cellStyle name="Comma 2 4 2 3 6 4 2 3" xfId="61256" xr:uid="{938C9580-E447-4CC4-8921-AF96EE564945}"/>
    <cellStyle name="Comma 2 4 2 3 6 4 3" xfId="29722" xr:uid="{80B47AE1-60BC-4F19-9E9B-B0E9C03E50AA}"/>
    <cellStyle name="Comma 2 4 2 3 6 4 4" xfId="50746" xr:uid="{AFFA3316-79F4-4E66-8BEB-0FA88358BDF1}"/>
    <cellStyle name="Comma 2 4 2 3 6 5" xfId="11328" xr:uid="{8645D23E-7117-40E0-8BE1-CB1BDD6B1960}"/>
    <cellStyle name="Comma 2 4 2 3 6 5 2" xfId="32350" xr:uid="{5EA44A59-2128-4A28-9D99-B4169C46DB92}"/>
    <cellStyle name="Comma 2 4 2 3 6 5 3" xfId="53374" xr:uid="{A4746E80-F630-4884-B06E-E347C89C975E}"/>
    <cellStyle name="Comma 2 4 2 3 6 6" xfId="21839" xr:uid="{98BB52D4-EF3A-4285-B7F4-24BC67BC0AAC}"/>
    <cellStyle name="Comma 2 4 2 3 6 7" xfId="42864" xr:uid="{B5E47CE7-A831-446E-93CE-B607829147F4}"/>
    <cellStyle name="Comma 2 4 2 3 7" xfId="2872" xr:uid="{A814CDBE-C93C-4044-ACE6-95ADF71DFD7D}"/>
    <cellStyle name="Comma 2 4 2 3 7 2" xfId="13406" xr:uid="{9C3C09BA-FDE2-4152-AD00-8E8F3C8B6183}"/>
    <cellStyle name="Comma 2 4 2 3 7 2 2" xfId="34428" xr:uid="{64CF0924-B145-4645-B9FB-9783B2E7959F}"/>
    <cellStyle name="Comma 2 4 2 3 7 2 3" xfId="55452" xr:uid="{A77EBB30-B4EF-42AB-87B6-77405AA83C47}"/>
    <cellStyle name="Comma 2 4 2 3 7 3" xfId="23918" xr:uid="{823AD3B1-23A7-4F60-8095-A8B55295EE9F}"/>
    <cellStyle name="Comma 2 4 2 3 7 4" xfId="44942" xr:uid="{49E050BB-706D-4969-A7B5-7135854894F8}"/>
    <cellStyle name="Comma 2 4 2 3 8" xfId="5500" xr:uid="{4D1735B4-6ED1-454C-9091-3BB659113CD1}"/>
    <cellStyle name="Comma 2 4 2 3 8 2" xfId="16034" xr:uid="{1201CF2B-C68D-4B60-ACB8-18EE66D2ABA2}"/>
    <cellStyle name="Comma 2 4 2 3 8 2 2" xfId="37056" xr:uid="{CBAAA12F-D920-45EA-8018-D42FC4E2898F}"/>
    <cellStyle name="Comma 2 4 2 3 8 2 3" xfId="58080" xr:uid="{B8C82180-A731-46FC-ABF8-0F0B9E9930A2}"/>
    <cellStyle name="Comma 2 4 2 3 8 3" xfId="26546" xr:uid="{2147C4B9-B454-4BBD-BAF9-3E4384203D4A}"/>
    <cellStyle name="Comma 2 4 2 3 8 4" xfId="47570" xr:uid="{04EBA30E-0A7A-4204-A92D-34EC27F62A71}"/>
    <cellStyle name="Comma 2 4 2 3 9" xfId="8127" xr:uid="{9F7BF8A0-1289-427F-BD19-1640B0374DC3}"/>
    <cellStyle name="Comma 2 4 2 3 9 2" xfId="18661" xr:uid="{E0D8B2DA-8069-4A1A-AF04-768379518349}"/>
    <cellStyle name="Comma 2 4 2 3 9 2 2" xfId="39683" xr:uid="{2F87C1CC-0F6F-439F-B550-9B05B76179A3}"/>
    <cellStyle name="Comma 2 4 2 3 9 2 3" xfId="60707" xr:uid="{0DF43811-5116-4AE3-A763-A9A05E0ADFCF}"/>
    <cellStyle name="Comma 2 4 2 3 9 3" xfId="29173" xr:uid="{B7DD2B1C-0C7B-4966-87AC-A0B4706911A5}"/>
    <cellStyle name="Comma 2 4 2 3 9 4" xfId="50197" xr:uid="{3F4889B9-F25A-4CE6-80B7-4D95DF9B4F41}"/>
    <cellStyle name="Comma 2 4 2 4" xfId="748" xr:uid="{D0BAC337-4FD4-4F6D-B79C-55BFE87A1ACD}"/>
    <cellStyle name="Comma 2 4 2 4 10" xfId="42869" xr:uid="{6CE00977-0B99-41FD-9F08-B43A6C94EE4B}"/>
    <cellStyle name="Comma 2 4 2 4 2" xfId="749" xr:uid="{376912DD-DBFD-4EA1-A5C8-656E5778C8DA}"/>
    <cellStyle name="Comma 2 4 2 4 2 2" xfId="750" xr:uid="{FC5DEEB8-DA63-4CCC-A4C2-1FADE36E3372}"/>
    <cellStyle name="Comma 2 4 2 4 2 2 2" xfId="3428" xr:uid="{3F723CC7-0DB3-4CFC-ACF4-7CED59B8E8A9}"/>
    <cellStyle name="Comma 2 4 2 4 2 2 2 2" xfId="13962" xr:uid="{39EF42A2-1C1C-4EAE-8E68-433ABB5865E3}"/>
    <cellStyle name="Comma 2 4 2 4 2 2 2 2 2" xfId="34984" xr:uid="{3CF83943-5E4C-44CF-AEB7-A71AA5A214BF}"/>
    <cellStyle name="Comma 2 4 2 4 2 2 2 2 3" xfId="56008" xr:uid="{C9696A0B-755D-4645-A675-09A043B8D135}"/>
    <cellStyle name="Comma 2 4 2 4 2 2 2 3" xfId="24474" xr:uid="{985986D6-191D-4330-BC8A-B7FBBCCA2570}"/>
    <cellStyle name="Comma 2 4 2 4 2 2 2 4" xfId="45498" xr:uid="{56F3DA18-A694-44D0-9BB9-B55080D93422}"/>
    <cellStyle name="Comma 2 4 2 4 2 2 3" xfId="6056" xr:uid="{8D330BDD-D41B-4107-876E-2CD435DF22CE}"/>
    <cellStyle name="Comma 2 4 2 4 2 2 3 2" xfId="16590" xr:uid="{AB79DDB5-53BE-44B9-9635-FB52FEEEAD5E}"/>
    <cellStyle name="Comma 2 4 2 4 2 2 3 2 2" xfId="37612" xr:uid="{64A10FEC-8BF5-4888-856A-9AE4EBBCC763}"/>
    <cellStyle name="Comma 2 4 2 4 2 2 3 2 3" xfId="58636" xr:uid="{DFA1AED7-9F2A-4107-86F4-46E425EBD4F4}"/>
    <cellStyle name="Comma 2 4 2 4 2 2 3 3" xfId="27102" xr:uid="{26EB7404-C737-4EF2-8E5C-D007D256FC5A}"/>
    <cellStyle name="Comma 2 4 2 4 2 2 3 4" xfId="48126" xr:uid="{87D6E6B2-5575-4963-BBE1-1BEF0A9C2647}"/>
    <cellStyle name="Comma 2 4 2 4 2 2 4" xfId="8683" xr:uid="{79E8FF69-E291-4752-950D-27F13A0E3AF0}"/>
    <cellStyle name="Comma 2 4 2 4 2 2 4 2" xfId="19217" xr:uid="{7F35DB30-FBF1-4D03-8935-D68A7ECD2E37}"/>
    <cellStyle name="Comma 2 4 2 4 2 2 4 2 2" xfId="40239" xr:uid="{903F6C2B-8563-4B34-8CB3-5CFEB0A18841}"/>
    <cellStyle name="Comma 2 4 2 4 2 2 4 2 3" xfId="61263" xr:uid="{A0AFC96F-2AF4-4910-826D-7ABEDF71B5AB}"/>
    <cellStyle name="Comma 2 4 2 4 2 2 4 3" xfId="29729" xr:uid="{DA7CF671-D8B7-4DD3-8FAA-1F13683A3CFD}"/>
    <cellStyle name="Comma 2 4 2 4 2 2 4 4" xfId="50753" xr:uid="{712ECC07-2B6B-44FC-B370-271E933F9CAC}"/>
    <cellStyle name="Comma 2 4 2 4 2 2 5" xfId="11335" xr:uid="{FEDCA62B-F04F-434C-9A5F-3F5DE83F06A6}"/>
    <cellStyle name="Comma 2 4 2 4 2 2 5 2" xfId="32357" xr:uid="{8F95B0E0-9088-44B9-9DF1-3BE8716B1BE1}"/>
    <cellStyle name="Comma 2 4 2 4 2 2 5 3" xfId="53381" xr:uid="{95D40CEE-76ED-4182-AC52-ED62734DB92A}"/>
    <cellStyle name="Comma 2 4 2 4 2 2 6" xfId="21846" xr:uid="{C571FA2C-FDDE-428D-A419-339A8BD3792C}"/>
    <cellStyle name="Comma 2 4 2 4 2 2 7" xfId="42871" xr:uid="{BC37665C-3967-40BF-A684-37D212483745}"/>
    <cellStyle name="Comma 2 4 2 4 2 3" xfId="3427" xr:uid="{4118EDF3-F1AD-46C6-B1E0-CE066C973772}"/>
    <cellStyle name="Comma 2 4 2 4 2 3 2" xfId="13961" xr:uid="{3FE0AD44-F0ED-4601-9E1D-C3838F745D0B}"/>
    <cellStyle name="Comma 2 4 2 4 2 3 2 2" xfId="34983" xr:uid="{8CC73E08-AC99-4ED8-888A-71F871E50617}"/>
    <cellStyle name="Comma 2 4 2 4 2 3 2 3" xfId="56007" xr:uid="{A8484AA0-7D91-454F-B8A7-47B22F6FBD91}"/>
    <cellStyle name="Comma 2 4 2 4 2 3 3" xfId="24473" xr:uid="{5C54A157-F6C2-4631-8DDD-8AC5A6744C5C}"/>
    <cellStyle name="Comma 2 4 2 4 2 3 4" xfId="45497" xr:uid="{4421970E-AE1A-447D-8B93-E154EA019EF8}"/>
    <cellStyle name="Comma 2 4 2 4 2 4" xfId="6055" xr:uid="{5B9DBA20-94E4-4C43-B751-5867D0132067}"/>
    <cellStyle name="Comma 2 4 2 4 2 4 2" xfId="16589" xr:uid="{DCA27D04-126B-4394-ACDB-8013AFC39328}"/>
    <cellStyle name="Comma 2 4 2 4 2 4 2 2" xfId="37611" xr:uid="{6116904D-9367-4029-B726-DD0B3F2A0A4E}"/>
    <cellStyle name="Comma 2 4 2 4 2 4 2 3" xfId="58635" xr:uid="{70759399-9090-42DC-B6A2-FD13F2B709A2}"/>
    <cellStyle name="Comma 2 4 2 4 2 4 3" xfId="27101" xr:uid="{8D08C146-0ADC-4A6A-A843-5DAF06C84FC4}"/>
    <cellStyle name="Comma 2 4 2 4 2 4 4" xfId="48125" xr:uid="{6E663D3C-54D8-46F2-82D3-27657C3F41A9}"/>
    <cellStyle name="Comma 2 4 2 4 2 5" xfId="8682" xr:uid="{BFF456E3-152C-4866-8571-51CFF2D9E902}"/>
    <cellStyle name="Comma 2 4 2 4 2 5 2" xfId="19216" xr:uid="{5D34D6E7-76FA-47CA-84B1-3E5703145EDC}"/>
    <cellStyle name="Comma 2 4 2 4 2 5 2 2" xfId="40238" xr:uid="{F118BC9C-CFC8-431C-A3BE-E74E4EF73889}"/>
    <cellStyle name="Comma 2 4 2 4 2 5 2 3" xfId="61262" xr:uid="{566E01E2-F024-491D-B103-C889F5C8B85A}"/>
    <cellStyle name="Comma 2 4 2 4 2 5 3" xfId="29728" xr:uid="{8895177A-0CF5-4D16-A8E9-6E23FD782317}"/>
    <cellStyle name="Comma 2 4 2 4 2 5 4" xfId="50752" xr:uid="{C7853485-84B8-4458-A6E9-ED4E24D8850C}"/>
    <cellStyle name="Comma 2 4 2 4 2 6" xfId="11334" xr:uid="{4FEB129B-8136-4B93-BDE3-E4A42081F79D}"/>
    <cellStyle name="Comma 2 4 2 4 2 6 2" xfId="32356" xr:uid="{D1A170EA-2011-4EFA-97DD-6C308A6A9C81}"/>
    <cellStyle name="Comma 2 4 2 4 2 6 3" xfId="53380" xr:uid="{A6A9878D-F25D-47B8-A159-3F295CB107FE}"/>
    <cellStyle name="Comma 2 4 2 4 2 7" xfId="21845" xr:uid="{E257F89A-3B74-475C-83F6-F5ED6AC02820}"/>
    <cellStyle name="Comma 2 4 2 4 2 8" xfId="42870" xr:uid="{2370DFC6-A3AC-49D3-B063-5156EDE46A45}"/>
    <cellStyle name="Comma 2 4 2 4 3" xfId="751" xr:uid="{2B69494F-034B-4963-A47C-7907E5B18E7B}"/>
    <cellStyle name="Comma 2 4 2 4 3 2" xfId="3429" xr:uid="{86E939C4-66B4-4F8B-AB96-F3BFB0E099AC}"/>
    <cellStyle name="Comma 2 4 2 4 3 2 2" xfId="13963" xr:uid="{3341ADB9-2E80-49E1-BA6C-1D60A15BE329}"/>
    <cellStyle name="Comma 2 4 2 4 3 2 2 2" xfId="34985" xr:uid="{BDCFA389-2923-4B32-ACD0-3E7BF9D14744}"/>
    <cellStyle name="Comma 2 4 2 4 3 2 2 3" xfId="56009" xr:uid="{290E322D-88A1-4A8B-83D2-39DB294F3339}"/>
    <cellStyle name="Comma 2 4 2 4 3 2 3" xfId="24475" xr:uid="{76BFE53A-A3D0-4F10-8816-AAA9EA06876D}"/>
    <cellStyle name="Comma 2 4 2 4 3 2 4" xfId="45499" xr:uid="{F40BC226-FC4E-4459-A0A7-3FB102E7E978}"/>
    <cellStyle name="Comma 2 4 2 4 3 3" xfId="6057" xr:uid="{98086D7D-A72D-4B01-B39C-5EC8D7E3FB42}"/>
    <cellStyle name="Comma 2 4 2 4 3 3 2" xfId="16591" xr:uid="{A62D5A28-B8AD-46C0-AC69-012101F5748D}"/>
    <cellStyle name="Comma 2 4 2 4 3 3 2 2" xfId="37613" xr:uid="{86D4918E-5601-4102-BE78-4A36D8982352}"/>
    <cellStyle name="Comma 2 4 2 4 3 3 2 3" xfId="58637" xr:uid="{1238B7ED-6A09-4339-AD9D-7AFAE7A6B23F}"/>
    <cellStyle name="Comma 2 4 2 4 3 3 3" xfId="27103" xr:uid="{C8874523-B014-4874-AFB6-7D47F4B67D5F}"/>
    <cellStyle name="Comma 2 4 2 4 3 3 4" xfId="48127" xr:uid="{88603B16-3F0A-4767-8159-7D872978E028}"/>
    <cellStyle name="Comma 2 4 2 4 3 4" xfId="8684" xr:uid="{3D2BC3D3-4F31-4EFC-A9A1-069790965A3B}"/>
    <cellStyle name="Comma 2 4 2 4 3 4 2" xfId="19218" xr:uid="{4944521B-ACD7-4DE7-95FE-D6A8158FA4B2}"/>
    <cellStyle name="Comma 2 4 2 4 3 4 2 2" xfId="40240" xr:uid="{85E0270F-1788-4F77-8E32-D88CA43C78D7}"/>
    <cellStyle name="Comma 2 4 2 4 3 4 2 3" xfId="61264" xr:uid="{C512464C-6509-43BA-BB16-F46A9B1C06DC}"/>
    <cellStyle name="Comma 2 4 2 4 3 4 3" xfId="29730" xr:uid="{CE7448DF-0C95-48AB-B39A-1199130306C3}"/>
    <cellStyle name="Comma 2 4 2 4 3 4 4" xfId="50754" xr:uid="{A85025FB-5839-47FB-91AC-70FFC0864099}"/>
    <cellStyle name="Comma 2 4 2 4 3 5" xfId="11336" xr:uid="{39E22C1A-5BD4-4F2F-BBAC-DF3B6BC42753}"/>
    <cellStyle name="Comma 2 4 2 4 3 5 2" xfId="32358" xr:uid="{FFE73642-C66F-4AE5-A56D-64CAE4D3E012}"/>
    <cellStyle name="Comma 2 4 2 4 3 5 3" xfId="53382" xr:uid="{C480CFEF-4C58-4B78-82CA-EC079E5D36E5}"/>
    <cellStyle name="Comma 2 4 2 4 3 6" xfId="21847" xr:uid="{DACC3279-5641-4D64-8E5D-8B131EACA374}"/>
    <cellStyle name="Comma 2 4 2 4 3 7" xfId="42872" xr:uid="{0A508CE7-999D-4FDB-AF39-97B199CCDFC6}"/>
    <cellStyle name="Comma 2 4 2 4 4" xfId="752" xr:uid="{270B01F7-C365-4231-8A1B-55B8FB80E4B4}"/>
    <cellStyle name="Comma 2 4 2 4 4 2" xfId="3430" xr:uid="{57090C4A-A3C6-4831-A6F0-34351AB9E5F5}"/>
    <cellStyle name="Comma 2 4 2 4 4 2 2" xfId="13964" xr:uid="{B73CDFBD-D29F-455E-ABC8-704F4DB0B05B}"/>
    <cellStyle name="Comma 2 4 2 4 4 2 2 2" xfId="34986" xr:uid="{AAF083D1-4BC1-443D-8FC3-E24A0A5FA8B1}"/>
    <cellStyle name="Comma 2 4 2 4 4 2 2 3" xfId="56010" xr:uid="{AD506B64-A3CB-4774-8766-2B79DA9325B7}"/>
    <cellStyle name="Comma 2 4 2 4 4 2 3" xfId="24476" xr:uid="{3414FB27-AB12-4C18-9432-D150871C614E}"/>
    <cellStyle name="Comma 2 4 2 4 4 2 4" xfId="45500" xr:uid="{F7A14032-DEEB-46D1-80CF-89D919938950}"/>
    <cellStyle name="Comma 2 4 2 4 4 3" xfId="6058" xr:uid="{AD7D0A25-12A3-4CE3-84E1-69F6B93305D0}"/>
    <cellStyle name="Comma 2 4 2 4 4 3 2" xfId="16592" xr:uid="{8F047FDE-67D5-40B9-B236-9EDC8A1DAC1A}"/>
    <cellStyle name="Comma 2 4 2 4 4 3 2 2" xfId="37614" xr:uid="{5B216455-E6D2-4CD6-83E3-3C86ACC1F704}"/>
    <cellStyle name="Comma 2 4 2 4 4 3 2 3" xfId="58638" xr:uid="{0C2A1DF5-B14D-45B2-A7D8-CEBDD92CF3F4}"/>
    <cellStyle name="Comma 2 4 2 4 4 3 3" xfId="27104" xr:uid="{F1DE3724-30F6-4903-B85B-181BF0EE639A}"/>
    <cellStyle name="Comma 2 4 2 4 4 3 4" xfId="48128" xr:uid="{32604381-F483-4382-A555-6200ED3534B4}"/>
    <cellStyle name="Comma 2 4 2 4 4 4" xfId="8685" xr:uid="{893AB89B-44DD-48E0-97AC-835BBD29D082}"/>
    <cellStyle name="Comma 2 4 2 4 4 4 2" xfId="19219" xr:uid="{72313DC6-945D-484C-BBE4-29E0540D2983}"/>
    <cellStyle name="Comma 2 4 2 4 4 4 2 2" xfId="40241" xr:uid="{A1F4C55B-BB92-4C75-A582-8F9080C20C04}"/>
    <cellStyle name="Comma 2 4 2 4 4 4 2 3" xfId="61265" xr:uid="{C3BC50C5-A4F2-4758-9908-64182879F0EA}"/>
    <cellStyle name="Comma 2 4 2 4 4 4 3" xfId="29731" xr:uid="{845F32F2-F4DA-4729-9417-3065DFF66F92}"/>
    <cellStyle name="Comma 2 4 2 4 4 4 4" xfId="50755" xr:uid="{65C4872F-6828-452A-B24F-061CBF45BC5A}"/>
    <cellStyle name="Comma 2 4 2 4 4 5" xfId="11337" xr:uid="{2C95D597-3E7F-48FA-B448-588E1A036992}"/>
    <cellStyle name="Comma 2 4 2 4 4 5 2" xfId="32359" xr:uid="{46AA0A43-FFA3-4B29-B5B8-2D7A21681A90}"/>
    <cellStyle name="Comma 2 4 2 4 4 5 3" xfId="53383" xr:uid="{64FA75C3-BF8B-43AA-BCFE-66314B09F066}"/>
    <cellStyle name="Comma 2 4 2 4 4 6" xfId="21848" xr:uid="{29A52855-C2A1-4FF4-A3D4-9280E1E0486F}"/>
    <cellStyle name="Comma 2 4 2 4 4 7" xfId="42873" xr:uid="{E0924744-1968-4C78-B7E3-ADB7A4EBDFF8}"/>
    <cellStyle name="Comma 2 4 2 4 5" xfId="3426" xr:uid="{ACD44191-423D-461A-B119-633E4EE0D9DF}"/>
    <cellStyle name="Comma 2 4 2 4 5 2" xfId="13960" xr:uid="{FF31299A-C435-4260-A16B-A430A230B94F}"/>
    <cellStyle name="Comma 2 4 2 4 5 2 2" xfId="34982" xr:uid="{96046741-3260-41C9-9696-20E90A6CFA8F}"/>
    <cellStyle name="Comma 2 4 2 4 5 2 3" xfId="56006" xr:uid="{02986EF9-07F7-4F3E-96A0-7D404F102C24}"/>
    <cellStyle name="Comma 2 4 2 4 5 3" xfId="24472" xr:uid="{71DA2103-05D6-4CAD-949A-AF87623B8CF3}"/>
    <cellStyle name="Comma 2 4 2 4 5 4" xfId="45496" xr:uid="{7285F543-1F16-4749-B37E-183021869EDA}"/>
    <cellStyle name="Comma 2 4 2 4 6" xfId="6054" xr:uid="{3A567DA0-DC7F-4A6C-A0BE-CEAB84A3581E}"/>
    <cellStyle name="Comma 2 4 2 4 6 2" xfId="16588" xr:uid="{C73298D9-9DC4-4067-A016-DAA5100F7476}"/>
    <cellStyle name="Comma 2 4 2 4 6 2 2" xfId="37610" xr:uid="{96A7699F-30A3-41AA-AFD2-448DE87315AD}"/>
    <cellStyle name="Comma 2 4 2 4 6 2 3" xfId="58634" xr:uid="{89DE60DE-B972-4F20-97AD-DC63466D0CF1}"/>
    <cellStyle name="Comma 2 4 2 4 6 3" xfId="27100" xr:uid="{2F4C2DC0-C6CD-4ED7-A09A-11B0B767FD4D}"/>
    <cellStyle name="Comma 2 4 2 4 6 4" xfId="48124" xr:uid="{D0680503-5AC9-4D9C-A502-B9EFB434C473}"/>
    <cellStyle name="Comma 2 4 2 4 7" xfId="8681" xr:uid="{52D5F500-93BA-430C-A8EC-D79FD27BC28F}"/>
    <cellStyle name="Comma 2 4 2 4 7 2" xfId="19215" xr:uid="{FA4080B5-DC6D-4AE3-9A57-8A8C48C750C0}"/>
    <cellStyle name="Comma 2 4 2 4 7 2 2" xfId="40237" xr:uid="{67A7C21A-2E7F-49E8-A431-71DD0BCF89EA}"/>
    <cellStyle name="Comma 2 4 2 4 7 2 3" xfId="61261" xr:uid="{6F0C51A5-A536-4010-BAF1-0B2486DC0D94}"/>
    <cellStyle name="Comma 2 4 2 4 7 3" xfId="29727" xr:uid="{80FFF9A6-04F2-405E-B546-27FA24ED1BE7}"/>
    <cellStyle name="Comma 2 4 2 4 7 4" xfId="50751" xr:uid="{AC4525AA-100A-4B6B-8028-19A1EF52E4E5}"/>
    <cellStyle name="Comma 2 4 2 4 8" xfId="11333" xr:uid="{1959A9A6-C7F6-472A-88D8-D71803432F4D}"/>
    <cellStyle name="Comma 2 4 2 4 8 2" xfId="32355" xr:uid="{E0F5A433-470B-4EF9-9E62-FD0CE728BA78}"/>
    <cellStyle name="Comma 2 4 2 4 8 3" xfId="53379" xr:uid="{8EE58709-05D8-43A1-BC6D-8A274E8D2EB5}"/>
    <cellStyle name="Comma 2 4 2 4 9" xfId="21844" xr:uid="{370827A1-69F7-4AA2-9892-6A2821B86F16}"/>
    <cellStyle name="Comma 2 4 2 5" xfId="753" xr:uid="{9129BF11-FF5A-464A-8CCA-4B9D42E423A4}"/>
    <cellStyle name="Comma 2 4 2 5 10" xfId="42874" xr:uid="{F9237C28-00D8-4836-89A5-8AD514C09541}"/>
    <cellStyle name="Comma 2 4 2 5 2" xfId="754" xr:uid="{3B07E834-40C7-473F-AF9D-FDB9DC49483C}"/>
    <cellStyle name="Comma 2 4 2 5 2 2" xfId="755" xr:uid="{4B9952E0-92B0-4139-BFB8-8544DF19AECB}"/>
    <cellStyle name="Comma 2 4 2 5 2 2 2" xfId="3433" xr:uid="{11800A36-766E-45D9-ADF6-753877548CFE}"/>
    <cellStyle name="Comma 2 4 2 5 2 2 2 2" xfId="13967" xr:uid="{02B1D56B-3AE4-4E7B-82F3-31C24E9AE9EC}"/>
    <cellStyle name="Comma 2 4 2 5 2 2 2 2 2" xfId="34989" xr:uid="{7CD61D62-BEE4-47D3-B4F5-147D010A476B}"/>
    <cellStyle name="Comma 2 4 2 5 2 2 2 2 3" xfId="56013" xr:uid="{E1CDD296-91A0-48F7-B082-4FFB2CF7D358}"/>
    <cellStyle name="Comma 2 4 2 5 2 2 2 3" xfId="24479" xr:uid="{B0C91B09-7BBD-48FA-B25C-E1F881E4B9CA}"/>
    <cellStyle name="Comma 2 4 2 5 2 2 2 4" xfId="45503" xr:uid="{33A62AB4-AA3C-4DED-B072-41309AB7ADC4}"/>
    <cellStyle name="Comma 2 4 2 5 2 2 3" xfId="6061" xr:uid="{84DAEFE7-3541-447F-A6D3-989A2BB17A34}"/>
    <cellStyle name="Comma 2 4 2 5 2 2 3 2" xfId="16595" xr:uid="{62DD45CF-1CEB-44D5-8E65-6E3B5EBA4064}"/>
    <cellStyle name="Comma 2 4 2 5 2 2 3 2 2" xfId="37617" xr:uid="{8283E839-8F20-4D06-BF3A-B6420F8BA859}"/>
    <cellStyle name="Comma 2 4 2 5 2 2 3 2 3" xfId="58641" xr:uid="{7387C496-2F15-4268-8346-803A48B8CDE2}"/>
    <cellStyle name="Comma 2 4 2 5 2 2 3 3" xfId="27107" xr:uid="{8341C6FD-342D-4AE9-BA35-DCBC500C3BBE}"/>
    <cellStyle name="Comma 2 4 2 5 2 2 3 4" xfId="48131" xr:uid="{CF9D0C4F-3A39-4768-98D5-6E62942F42E5}"/>
    <cellStyle name="Comma 2 4 2 5 2 2 4" xfId="8688" xr:uid="{4B218079-A88C-4B87-99CE-86AFE747358F}"/>
    <cellStyle name="Comma 2 4 2 5 2 2 4 2" xfId="19222" xr:uid="{569073D4-C2B4-4D81-B5A5-0113BEEAAB74}"/>
    <cellStyle name="Comma 2 4 2 5 2 2 4 2 2" xfId="40244" xr:uid="{356A7778-BAE7-44AF-90A8-A5075CB3E05C}"/>
    <cellStyle name="Comma 2 4 2 5 2 2 4 2 3" xfId="61268" xr:uid="{FCEE0506-1404-4F5C-A8B0-9177CB162735}"/>
    <cellStyle name="Comma 2 4 2 5 2 2 4 3" xfId="29734" xr:uid="{E9279DEA-2216-4822-A3F4-E4FAA6FA5659}"/>
    <cellStyle name="Comma 2 4 2 5 2 2 4 4" xfId="50758" xr:uid="{F1B89E89-25AA-4CED-A267-4045DF6D9C24}"/>
    <cellStyle name="Comma 2 4 2 5 2 2 5" xfId="11340" xr:uid="{79F0C970-48B9-4D18-80AA-0AD525F45240}"/>
    <cellStyle name="Comma 2 4 2 5 2 2 5 2" xfId="32362" xr:uid="{C244792E-2F97-489B-AA7A-800F8812EDD0}"/>
    <cellStyle name="Comma 2 4 2 5 2 2 5 3" xfId="53386" xr:uid="{A4199DDE-59D8-4F6C-A4F9-677954DFA434}"/>
    <cellStyle name="Comma 2 4 2 5 2 2 6" xfId="21851" xr:uid="{F623381D-017E-4CD3-A0ED-6DE993B1B9B0}"/>
    <cellStyle name="Comma 2 4 2 5 2 2 7" xfId="42876" xr:uid="{27403EBA-7058-41BC-B8AF-44ECD1FEAEEF}"/>
    <cellStyle name="Comma 2 4 2 5 2 3" xfId="3432" xr:uid="{D1713C6B-52FE-4F4C-B6BC-A49B8F6FE967}"/>
    <cellStyle name="Comma 2 4 2 5 2 3 2" xfId="13966" xr:uid="{8293DC43-D6BD-408B-9828-2F28CD6FF650}"/>
    <cellStyle name="Comma 2 4 2 5 2 3 2 2" xfId="34988" xr:uid="{43527C07-D305-4BBC-9EA1-EE3EF726A444}"/>
    <cellStyle name="Comma 2 4 2 5 2 3 2 3" xfId="56012" xr:uid="{A0384A91-D36F-4445-95B2-CD04C4B60C6D}"/>
    <cellStyle name="Comma 2 4 2 5 2 3 3" xfId="24478" xr:uid="{CD8DB539-2D82-46C8-8F9E-01021C1A21F0}"/>
    <cellStyle name="Comma 2 4 2 5 2 3 4" xfId="45502" xr:uid="{A0EA7E14-6D0B-4517-AA7A-E43D0F9E7951}"/>
    <cellStyle name="Comma 2 4 2 5 2 4" xfId="6060" xr:uid="{F423A7E6-5D9D-488D-A265-305F9620F45C}"/>
    <cellStyle name="Comma 2 4 2 5 2 4 2" xfId="16594" xr:uid="{680E8FB5-6F43-462C-937C-8565AEB1E833}"/>
    <cellStyle name="Comma 2 4 2 5 2 4 2 2" xfId="37616" xr:uid="{38ACE5D0-EA36-473D-A574-226578DC96A6}"/>
    <cellStyle name="Comma 2 4 2 5 2 4 2 3" xfId="58640" xr:uid="{3E6BFB00-54D5-43F3-98AF-B8276327F228}"/>
    <cellStyle name="Comma 2 4 2 5 2 4 3" xfId="27106" xr:uid="{7558971E-FB4E-4525-BFD5-42B2113E7668}"/>
    <cellStyle name="Comma 2 4 2 5 2 4 4" xfId="48130" xr:uid="{5FC4CFE0-19A3-40A4-AC97-F9F06AACBCC3}"/>
    <cellStyle name="Comma 2 4 2 5 2 5" xfId="8687" xr:uid="{475D610F-51F2-452A-9602-F12B0E0962D8}"/>
    <cellStyle name="Comma 2 4 2 5 2 5 2" xfId="19221" xr:uid="{C600EA4D-2CA6-4A67-B41F-C10AF5AFE459}"/>
    <cellStyle name="Comma 2 4 2 5 2 5 2 2" xfId="40243" xr:uid="{3C9DAEB0-ACF9-4F38-82E4-B1B955EB5E97}"/>
    <cellStyle name="Comma 2 4 2 5 2 5 2 3" xfId="61267" xr:uid="{3D27A497-5EAD-42DE-9599-C65DC3150B87}"/>
    <cellStyle name="Comma 2 4 2 5 2 5 3" xfId="29733" xr:uid="{7473A112-1451-47CE-8F6F-D1C9B6BB9E2A}"/>
    <cellStyle name="Comma 2 4 2 5 2 5 4" xfId="50757" xr:uid="{E6120556-6A2F-4421-859F-70D44AF0B102}"/>
    <cellStyle name="Comma 2 4 2 5 2 6" xfId="11339" xr:uid="{C8AACF14-A431-4325-8AF9-D1A1BAADBC85}"/>
    <cellStyle name="Comma 2 4 2 5 2 6 2" xfId="32361" xr:uid="{36E8BB26-F2A9-421D-A1C5-387D28055959}"/>
    <cellStyle name="Comma 2 4 2 5 2 6 3" xfId="53385" xr:uid="{2EE9EAE1-DF4B-4906-AE51-07D6B2FD6D25}"/>
    <cellStyle name="Comma 2 4 2 5 2 7" xfId="21850" xr:uid="{3D16B2D2-2DE4-4DA5-8A15-961A607B9563}"/>
    <cellStyle name="Comma 2 4 2 5 2 8" xfId="42875" xr:uid="{1CDE2C6D-D576-4289-96A7-6004AE83B94A}"/>
    <cellStyle name="Comma 2 4 2 5 3" xfId="756" xr:uid="{87F3E262-774D-4DFF-94B6-CDB4DFAEB128}"/>
    <cellStyle name="Comma 2 4 2 5 3 2" xfId="3434" xr:uid="{CFC70A56-E25D-4EAD-80B1-6CE37548467B}"/>
    <cellStyle name="Comma 2 4 2 5 3 2 2" xfId="13968" xr:uid="{A5797CC8-0A48-495F-BB82-9902B6925D16}"/>
    <cellStyle name="Comma 2 4 2 5 3 2 2 2" xfId="34990" xr:uid="{E5685917-0CD8-42AF-915D-1E415DE38722}"/>
    <cellStyle name="Comma 2 4 2 5 3 2 2 3" xfId="56014" xr:uid="{39FE9F90-D774-4A71-AC9F-6BE5A932FED8}"/>
    <cellStyle name="Comma 2 4 2 5 3 2 3" xfId="24480" xr:uid="{14920508-FD25-489B-8B31-47561626907B}"/>
    <cellStyle name="Comma 2 4 2 5 3 2 4" xfId="45504" xr:uid="{31ED9A57-4173-4D4C-9FBE-C4C2C2F9EFE7}"/>
    <cellStyle name="Comma 2 4 2 5 3 3" xfId="6062" xr:uid="{16ADA55D-D9C0-4139-BC67-EADB03277171}"/>
    <cellStyle name="Comma 2 4 2 5 3 3 2" xfId="16596" xr:uid="{9F3DE2DF-7B6C-4EE1-8E4E-3A67B5FA5050}"/>
    <cellStyle name="Comma 2 4 2 5 3 3 2 2" xfId="37618" xr:uid="{1600A28D-1F25-4FE7-AB75-2C1C0958710E}"/>
    <cellStyle name="Comma 2 4 2 5 3 3 2 3" xfId="58642" xr:uid="{FBB86A29-44E7-492E-B090-074B1E92FEED}"/>
    <cellStyle name="Comma 2 4 2 5 3 3 3" xfId="27108" xr:uid="{25CAD807-642C-4FA1-867B-CCFB5AA29724}"/>
    <cellStyle name="Comma 2 4 2 5 3 3 4" xfId="48132" xr:uid="{B3AE85D0-737D-490D-B42F-58549FEE3844}"/>
    <cellStyle name="Comma 2 4 2 5 3 4" xfId="8689" xr:uid="{7F93DD7C-D773-4BAE-997C-4738265EEB21}"/>
    <cellStyle name="Comma 2 4 2 5 3 4 2" xfId="19223" xr:uid="{788C4E9F-544A-4B35-99DC-3E6E844F9835}"/>
    <cellStyle name="Comma 2 4 2 5 3 4 2 2" xfId="40245" xr:uid="{7DDACEC1-2EB3-4443-83FD-7083D1B9E3FD}"/>
    <cellStyle name="Comma 2 4 2 5 3 4 2 3" xfId="61269" xr:uid="{62DD88C5-B417-40F1-B2D7-16549B26FE2F}"/>
    <cellStyle name="Comma 2 4 2 5 3 4 3" xfId="29735" xr:uid="{C441C312-8E0C-4879-B796-98995E467574}"/>
    <cellStyle name="Comma 2 4 2 5 3 4 4" xfId="50759" xr:uid="{17DED95E-712F-491E-A650-50C0F9D9EF76}"/>
    <cellStyle name="Comma 2 4 2 5 3 5" xfId="11341" xr:uid="{26032B8E-29DF-47F6-B167-B8EEDCDBFBF6}"/>
    <cellStyle name="Comma 2 4 2 5 3 5 2" xfId="32363" xr:uid="{85BAB83D-749E-4D05-B923-CCB34B65C2B3}"/>
    <cellStyle name="Comma 2 4 2 5 3 5 3" xfId="53387" xr:uid="{3B0EB4A3-7463-4022-90D4-FA6E227844F9}"/>
    <cellStyle name="Comma 2 4 2 5 3 6" xfId="21852" xr:uid="{B67C2C50-5E2B-4961-8345-A2A8CACE90C3}"/>
    <cellStyle name="Comma 2 4 2 5 3 7" xfId="42877" xr:uid="{1943EA30-3030-45B8-9C6A-71995038F6CD}"/>
    <cellStyle name="Comma 2 4 2 5 4" xfId="757" xr:uid="{9BEAA6C3-AE7F-4D3A-9631-F9A74F24A030}"/>
    <cellStyle name="Comma 2 4 2 5 4 2" xfId="3435" xr:uid="{0669CCC1-6A01-45E0-9ED7-33F0048F54EC}"/>
    <cellStyle name="Comma 2 4 2 5 4 2 2" xfId="13969" xr:uid="{DBED27E0-90F6-4A81-8E8E-1FE8954665BC}"/>
    <cellStyle name="Comma 2 4 2 5 4 2 2 2" xfId="34991" xr:uid="{EE7CFB3E-C77D-4DDB-8E86-8204581A9925}"/>
    <cellStyle name="Comma 2 4 2 5 4 2 2 3" xfId="56015" xr:uid="{E6DD4DFF-9576-4F04-9FBD-33122D26DA33}"/>
    <cellStyle name="Comma 2 4 2 5 4 2 3" xfId="24481" xr:uid="{D701B2EA-62FA-42A1-BD30-D031AE1D32BD}"/>
    <cellStyle name="Comma 2 4 2 5 4 2 4" xfId="45505" xr:uid="{57F23AEE-86C6-4A2C-9CDF-26E14C448FC3}"/>
    <cellStyle name="Comma 2 4 2 5 4 3" xfId="6063" xr:uid="{561A1135-4D72-40E8-946A-67348CFAF64D}"/>
    <cellStyle name="Comma 2 4 2 5 4 3 2" xfId="16597" xr:uid="{DEEFE494-3A9B-4180-95A3-F8B712219F33}"/>
    <cellStyle name="Comma 2 4 2 5 4 3 2 2" xfId="37619" xr:uid="{0EFE56C0-8467-41C5-8A43-AD0A620630D2}"/>
    <cellStyle name="Comma 2 4 2 5 4 3 2 3" xfId="58643" xr:uid="{4DDD4278-736D-447C-A870-7517C11F6839}"/>
    <cellStyle name="Comma 2 4 2 5 4 3 3" xfId="27109" xr:uid="{CB0A8811-FA78-4E53-88A9-B35042DB1DF7}"/>
    <cellStyle name="Comma 2 4 2 5 4 3 4" xfId="48133" xr:uid="{A396AF56-C7D7-477B-BC92-BD254C0F4C3C}"/>
    <cellStyle name="Comma 2 4 2 5 4 4" xfId="8690" xr:uid="{B29D76CD-2550-4807-B100-1404CA0C60FB}"/>
    <cellStyle name="Comma 2 4 2 5 4 4 2" xfId="19224" xr:uid="{83F1DFEB-212E-4DCA-88BA-C023064AE199}"/>
    <cellStyle name="Comma 2 4 2 5 4 4 2 2" xfId="40246" xr:uid="{C9632434-8ED7-4480-9E10-F4B682825D4F}"/>
    <cellStyle name="Comma 2 4 2 5 4 4 2 3" xfId="61270" xr:uid="{65D8E754-626C-4EE8-9321-21FA75EFE915}"/>
    <cellStyle name="Comma 2 4 2 5 4 4 3" xfId="29736" xr:uid="{F45AE244-5056-4ED3-A40A-6105D095973D}"/>
    <cellStyle name="Comma 2 4 2 5 4 4 4" xfId="50760" xr:uid="{462F22E9-EE31-42BB-89BA-A0528AAF7713}"/>
    <cellStyle name="Comma 2 4 2 5 4 5" xfId="11342" xr:uid="{0CA6A82C-99A8-49A6-A1FE-0C713B8FB14A}"/>
    <cellStyle name="Comma 2 4 2 5 4 5 2" xfId="32364" xr:uid="{E9166DF8-50F5-404A-BD43-0C016075AA4A}"/>
    <cellStyle name="Comma 2 4 2 5 4 5 3" xfId="53388" xr:uid="{BF775078-210C-4838-B4D9-0C3D25BA50DE}"/>
    <cellStyle name="Comma 2 4 2 5 4 6" xfId="21853" xr:uid="{814A10D1-AC81-4ACE-86B6-190514FCA618}"/>
    <cellStyle name="Comma 2 4 2 5 4 7" xfId="42878" xr:uid="{F5D0AB2D-0783-4B26-ACBD-310C5E5361AB}"/>
    <cellStyle name="Comma 2 4 2 5 5" xfId="3431" xr:uid="{03E8026D-88B7-4EB0-BB3C-19F843A27788}"/>
    <cellStyle name="Comma 2 4 2 5 5 2" xfId="13965" xr:uid="{CB75E26C-B953-4267-B53B-80500E2A2997}"/>
    <cellStyle name="Comma 2 4 2 5 5 2 2" xfId="34987" xr:uid="{855E3D04-9466-4E10-8A99-6B4439DFF260}"/>
    <cellStyle name="Comma 2 4 2 5 5 2 3" xfId="56011" xr:uid="{5B0F9FDC-1971-4972-9208-F365D266F9B3}"/>
    <cellStyle name="Comma 2 4 2 5 5 3" xfId="24477" xr:uid="{C518A50F-FE69-4DBF-A6BC-637A9EBE0A7F}"/>
    <cellStyle name="Comma 2 4 2 5 5 4" xfId="45501" xr:uid="{C36C2965-292C-4B57-9B4C-074F064CD4A3}"/>
    <cellStyle name="Comma 2 4 2 5 6" xfId="6059" xr:uid="{965D0DA3-81A6-463A-A144-E6D0891C2084}"/>
    <cellStyle name="Comma 2 4 2 5 6 2" xfId="16593" xr:uid="{711DDDC2-6617-478F-8881-964494CA4D21}"/>
    <cellStyle name="Comma 2 4 2 5 6 2 2" xfId="37615" xr:uid="{16AE36CB-06D4-49F3-B4CB-FF8B1B31F36D}"/>
    <cellStyle name="Comma 2 4 2 5 6 2 3" xfId="58639" xr:uid="{AA54E1B7-2DBF-4971-9CFC-1129B09941BB}"/>
    <cellStyle name="Comma 2 4 2 5 6 3" xfId="27105" xr:uid="{1C2EF953-EFD0-4588-BB95-674E35A49388}"/>
    <cellStyle name="Comma 2 4 2 5 6 4" xfId="48129" xr:uid="{C144D1F1-9161-4B6B-A708-A9A28601759C}"/>
    <cellStyle name="Comma 2 4 2 5 7" xfId="8686" xr:uid="{B98F08BC-C779-47E3-93CC-3D5A379ADA4D}"/>
    <cellStyle name="Comma 2 4 2 5 7 2" xfId="19220" xr:uid="{E76FF5DB-20FC-4319-8CC3-21F2C76B8B90}"/>
    <cellStyle name="Comma 2 4 2 5 7 2 2" xfId="40242" xr:uid="{703F6D88-F68D-4E5B-876E-402ACA12FF28}"/>
    <cellStyle name="Comma 2 4 2 5 7 2 3" xfId="61266" xr:uid="{1A027E37-787A-446D-A0CC-F64E41C81FE0}"/>
    <cellStyle name="Comma 2 4 2 5 7 3" xfId="29732" xr:uid="{07748791-7318-4C09-8627-AD6D9DA10E0D}"/>
    <cellStyle name="Comma 2 4 2 5 7 4" xfId="50756" xr:uid="{CCEB77F3-EF2C-4EAA-A4DD-687E6508A265}"/>
    <cellStyle name="Comma 2 4 2 5 8" xfId="11338" xr:uid="{6A45D2ED-AD04-4A19-A966-D81905A77688}"/>
    <cellStyle name="Comma 2 4 2 5 8 2" xfId="32360" xr:uid="{3AFE5FCB-CDCA-4A08-912B-D6D7EB9C2C35}"/>
    <cellStyle name="Comma 2 4 2 5 8 3" xfId="53384" xr:uid="{88B04FCF-D172-41F0-810F-A4626D4C73CE}"/>
    <cellStyle name="Comma 2 4 2 5 9" xfId="21849" xr:uid="{9460D64C-BE59-4255-9C40-19DDAE19122C}"/>
    <cellStyle name="Comma 2 4 2 6" xfId="758" xr:uid="{16140205-37BB-47F4-BB15-AB9A7D35CCA4}"/>
    <cellStyle name="Comma 2 4 2 6 10" xfId="42879" xr:uid="{DBD8B529-1C2B-4B5C-9735-255DABACEF9D}"/>
    <cellStyle name="Comma 2 4 2 6 2" xfId="759" xr:uid="{5CCCB6A8-0BCC-4430-A15A-71EB2B49C57F}"/>
    <cellStyle name="Comma 2 4 2 6 2 2" xfId="760" xr:uid="{1698F3C3-978F-4471-9633-A907813B635C}"/>
    <cellStyle name="Comma 2 4 2 6 2 2 2" xfId="3438" xr:uid="{BB45D6A8-A1C4-4E0C-810D-16D8C052AADB}"/>
    <cellStyle name="Comma 2 4 2 6 2 2 2 2" xfId="13972" xr:uid="{2863E187-5D0A-4AFF-9A91-A949A8339954}"/>
    <cellStyle name="Comma 2 4 2 6 2 2 2 2 2" xfId="34994" xr:uid="{8E68629E-C811-461C-BCB1-E4832208AFD7}"/>
    <cellStyle name="Comma 2 4 2 6 2 2 2 2 3" xfId="56018" xr:uid="{8713445E-39D9-4D51-95FC-185140BD5155}"/>
    <cellStyle name="Comma 2 4 2 6 2 2 2 3" xfId="24484" xr:uid="{41EB5BA5-C4B3-46EE-939A-1A4B6A38DDA4}"/>
    <cellStyle name="Comma 2 4 2 6 2 2 2 4" xfId="45508" xr:uid="{2A282302-C5D1-44D1-A55F-D9E23871C06B}"/>
    <cellStyle name="Comma 2 4 2 6 2 2 3" xfId="6066" xr:uid="{8214F212-9EB9-4AE3-BABE-DAF9DD46019D}"/>
    <cellStyle name="Comma 2 4 2 6 2 2 3 2" xfId="16600" xr:uid="{9CFF9B32-AA52-4580-956B-D80F61851842}"/>
    <cellStyle name="Comma 2 4 2 6 2 2 3 2 2" xfId="37622" xr:uid="{72C9ACFF-0FEE-4ACE-BC47-5A23DE0D66D2}"/>
    <cellStyle name="Comma 2 4 2 6 2 2 3 2 3" xfId="58646" xr:uid="{F9D4C7C3-346D-4EE4-B78A-0C88CB3316E3}"/>
    <cellStyle name="Comma 2 4 2 6 2 2 3 3" xfId="27112" xr:uid="{E681FAFB-79A4-4E7B-A95F-8C94BF10E225}"/>
    <cellStyle name="Comma 2 4 2 6 2 2 3 4" xfId="48136" xr:uid="{175D09CB-A880-4576-B0E5-D3A8EFBA6C1E}"/>
    <cellStyle name="Comma 2 4 2 6 2 2 4" xfId="8693" xr:uid="{E0ADE81B-C218-41EB-B7F7-D6C95106331A}"/>
    <cellStyle name="Comma 2 4 2 6 2 2 4 2" xfId="19227" xr:uid="{F9EB9F31-45DD-453F-98B1-3BBDFA356D0F}"/>
    <cellStyle name="Comma 2 4 2 6 2 2 4 2 2" xfId="40249" xr:uid="{6D1ED355-41CC-4F24-B707-7454BCC64B79}"/>
    <cellStyle name="Comma 2 4 2 6 2 2 4 2 3" xfId="61273" xr:uid="{4EC357C0-2359-4CF3-82E2-A5ADC138E482}"/>
    <cellStyle name="Comma 2 4 2 6 2 2 4 3" xfId="29739" xr:uid="{182AF285-EA05-4461-87E9-0212B89FB59F}"/>
    <cellStyle name="Comma 2 4 2 6 2 2 4 4" xfId="50763" xr:uid="{CD5BA25D-32C9-4157-A90E-DC1DB669E6B4}"/>
    <cellStyle name="Comma 2 4 2 6 2 2 5" xfId="11345" xr:uid="{E04BB2FE-75B5-42F5-9A4C-C29DA0E9EEA9}"/>
    <cellStyle name="Comma 2 4 2 6 2 2 5 2" xfId="32367" xr:uid="{6E7BD695-335F-47B2-819B-FFE318D78D09}"/>
    <cellStyle name="Comma 2 4 2 6 2 2 5 3" xfId="53391" xr:uid="{B21F2D4E-AB16-4613-8708-664931F4FB4A}"/>
    <cellStyle name="Comma 2 4 2 6 2 2 6" xfId="21856" xr:uid="{F9289DEB-11E2-4E99-8A6E-273BCE2CF0F6}"/>
    <cellStyle name="Comma 2 4 2 6 2 2 7" xfId="42881" xr:uid="{80815F10-6EE9-4349-B68B-1C580CD09E0D}"/>
    <cellStyle name="Comma 2 4 2 6 2 3" xfId="3437" xr:uid="{E44D334B-DA94-4C7F-80ED-82DB20E2D9AD}"/>
    <cellStyle name="Comma 2 4 2 6 2 3 2" xfId="13971" xr:uid="{981F6CBA-27B3-4B13-B9EE-48DFA0329294}"/>
    <cellStyle name="Comma 2 4 2 6 2 3 2 2" xfId="34993" xr:uid="{C3AAE075-6185-45F9-B5A7-29B1843EC80D}"/>
    <cellStyle name="Comma 2 4 2 6 2 3 2 3" xfId="56017" xr:uid="{B338D9CF-6A16-444D-8573-7B84D612037A}"/>
    <cellStyle name="Comma 2 4 2 6 2 3 3" xfId="24483" xr:uid="{8C169C5E-44A3-4200-B1FB-B4B3B95B8887}"/>
    <cellStyle name="Comma 2 4 2 6 2 3 4" xfId="45507" xr:uid="{7C46A66F-29BF-4C06-9E16-D67754F2AA1B}"/>
    <cellStyle name="Comma 2 4 2 6 2 4" xfId="6065" xr:uid="{5DAAA042-B79C-4269-950A-424DAAD2E21B}"/>
    <cellStyle name="Comma 2 4 2 6 2 4 2" xfId="16599" xr:uid="{158BCB8F-9782-493E-9A06-48EEE80927EE}"/>
    <cellStyle name="Comma 2 4 2 6 2 4 2 2" xfId="37621" xr:uid="{B4EB7331-95AF-4D9B-8195-4FEA5B5E4BAD}"/>
    <cellStyle name="Comma 2 4 2 6 2 4 2 3" xfId="58645" xr:uid="{1A4A07BB-3949-42F0-86B9-BCDADB7DFF2F}"/>
    <cellStyle name="Comma 2 4 2 6 2 4 3" xfId="27111" xr:uid="{CBF6741D-B463-40A9-B263-3C392621039D}"/>
    <cellStyle name="Comma 2 4 2 6 2 4 4" xfId="48135" xr:uid="{099BFE2D-634D-4035-805E-CD8EB52426C1}"/>
    <cellStyle name="Comma 2 4 2 6 2 5" xfId="8692" xr:uid="{3C6017A3-0FC4-40EC-B146-C1A079446F39}"/>
    <cellStyle name="Comma 2 4 2 6 2 5 2" xfId="19226" xr:uid="{A93B8C06-6B23-4A36-8E92-0D0DA6D40EAD}"/>
    <cellStyle name="Comma 2 4 2 6 2 5 2 2" xfId="40248" xr:uid="{CD448264-1083-462F-ADC1-29AF1E7C40D2}"/>
    <cellStyle name="Comma 2 4 2 6 2 5 2 3" xfId="61272" xr:uid="{8AB1AC4F-F15D-4017-9917-414B3B8D98A8}"/>
    <cellStyle name="Comma 2 4 2 6 2 5 3" xfId="29738" xr:uid="{18189A09-6CC2-48DF-BBAE-4019B7CBBEBE}"/>
    <cellStyle name="Comma 2 4 2 6 2 5 4" xfId="50762" xr:uid="{5053709B-6003-437E-81D2-F629DEA648A0}"/>
    <cellStyle name="Comma 2 4 2 6 2 6" xfId="11344" xr:uid="{C80B8851-3169-4C7F-ACFF-5CF27C82840F}"/>
    <cellStyle name="Comma 2 4 2 6 2 6 2" xfId="32366" xr:uid="{257E10DD-AAFA-4FBB-836F-B5C729D7B646}"/>
    <cellStyle name="Comma 2 4 2 6 2 6 3" xfId="53390" xr:uid="{CEB9AA63-B4D9-4AD8-B82B-764963FE65BA}"/>
    <cellStyle name="Comma 2 4 2 6 2 7" xfId="21855" xr:uid="{10F2C51F-E36E-4CC7-9BDA-81A4B6E76175}"/>
    <cellStyle name="Comma 2 4 2 6 2 8" xfId="42880" xr:uid="{1C8BF719-AD6B-4A47-A6AD-8C1E6CCF1A48}"/>
    <cellStyle name="Comma 2 4 2 6 3" xfId="761" xr:uid="{31A6480D-1DE7-4903-B9BC-3C7D8FD6DDBC}"/>
    <cellStyle name="Comma 2 4 2 6 3 2" xfId="3439" xr:uid="{B64D04B1-58CD-451F-B40E-D802B9168C9D}"/>
    <cellStyle name="Comma 2 4 2 6 3 2 2" xfId="13973" xr:uid="{059BF0D1-0699-47B0-8115-B112607A8821}"/>
    <cellStyle name="Comma 2 4 2 6 3 2 2 2" xfId="34995" xr:uid="{FB4F83A9-E610-44F7-916E-A6CAD4564D64}"/>
    <cellStyle name="Comma 2 4 2 6 3 2 2 3" xfId="56019" xr:uid="{4E817283-BA82-4782-92D4-2A57E5E4BB03}"/>
    <cellStyle name="Comma 2 4 2 6 3 2 3" xfId="24485" xr:uid="{3825273D-C8B6-4CA7-89B2-643E52436B17}"/>
    <cellStyle name="Comma 2 4 2 6 3 2 4" xfId="45509" xr:uid="{D2231A81-6E77-4353-9266-A7E5FB22ED95}"/>
    <cellStyle name="Comma 2 4 2 6 3 3" xfId="6067" xr:uid="{01070A1D-D8B3-40CC-814D-C26142B31710}"/>
    <cellStyle name="Comma 2 4 2 6 3 3 2" xfId="16601" xr:uid="{3804ACA0-AF90-49A5-A8AC-71BBCD29A522}"/>
    <cellStyle name="Comma 2 4 2 6 3 3 2 2" xfId="37623" xr:uid="{67E45714-73D4-42DE-924D-EEFA5A59D1B8}"/>
    <cellStyle name="Comma 2 4 2 6 3 3 2 3" xfId="58647" xr:uid="{3BE05848-6057-4BF1-BE83-611FD707B4B0}"/>
    <cellStyle name="Comma 2 4 2 6 3 3 3" xfId="27113" xr:uid="{E4DED754-C201-4034-91C6-8BB74D02348B}"/>
    <cellStyle name="Comma 2 4 2 6 3 3 4" xfId="48137" xr:uid="{F860561A-D717-4085-8A9C-03CD323168CE}"/>
    <cellStyle name="Comma 2 4 2 6 3 4" xfId="8694" xr:uid="{B05FECAA-43BB-4255-97C6-C484D49C4489}"/>
    <cellStyle name="Comma 2 4 2 6 3 4 2" xfId="19228" xr:uid="{81CCBB09-ED12-43FB-BAB6-155F21544ABF}"/>
    <cellStyle name="Comma 2 4 2 6 3 4 2 2" xfId="40250" xr:uid="{A27D2A31-73BE-4E64-9652-B75A0C524FDA}"/>
    <cellStyle name="Comma 2 4 2 6 3 4 2 3" xfId="61274" xr:uid="{FFDE1289-7968-45B7-AF4C-65993F77385A}"/>
    <cellStyle name="Comma 2 4 2 6 3 4 3" xfId="29740" xr:uid="{870BEEEB-C60E-45D2-8371-A03ED2DB6F21}"/>
    <cellStyle name="Comma 2 4 2 6 3 4 4" xfId="50764" xr:uid="{D9119C35-1F70-4763-9DC2-D99EF17EB4A4}"/>
    <cellStyle name="Comma 2 4 2 6 3 5" xfId="11346" xr:uid="{1D07DA43-4811-4A0B-83F3-634C74D1CB8D}"/>
    <cellStyle name="Comma 2 4 2 6 3 5 2" xfId="32368" xr:uid="{9F7728F7-FC56-4441-A8C3-2482AE1A2FF3}"/>
    <cellStyle name="Comma 2 4 2 6 3 5 3" xfId="53392" xr:uid="{FC57BA38-3FF5-4D36-A254-A0DB3224ED22}"/>
    <cellStyle name="Comma 2 4 2 6 3 6" xfId="21857" xr:uid="{719271DF-8D85-4D10-B266-584F4B4012B0}"/>
    <cellStyle name="Comma 2 4 2 6 3 7" xfId="42882" xr:uid="{5E88B0CA-A992-4D22-8F86-C48E1C275551}"/>
    <cellStyle name="Comma 2 4 2 6 4" xfId="762" xr:uid="{EFFE71C9-FD4C-4382-8B22-CA2DD33B89C1}"/>
    <cellStyle name="Comma 2 4 2 6 4 2" xfId="3440" xr:uid="{B83538FD-44E5-4735-8072-3A1BA5C41607}"/>
    <cellStyle name="Comma 2 4 2 6 4 2 2" xfId="13974" xr:uid="{8C1F0047-9561-4C50-A8FC-AE3425B77DDA}"/>
    <cellStyle name="Comma 2 4 2 6 4 2 2 2" xfId="34996" xr:uid="{C249B593-DE90-40E2-8F08-841CC49FB5BA}"/>
    <cellStyle name="Comma 2 4 2 6 4 2 2 3" xfId="56020" xr:uid="{B45923FD-84C2-4675-AA83-4C7E0A519FD6}"/>
    <cellStyle name="Comma 2 4 2 6 4 2 3" xfId="24486" xr:uid="{6E91B751-6C57-4D5F-B0ED-23892D74E864}"/>
    <cellStyle name="Comma 2 4 2 6 4 2 4" xfId="45510" xr:uid="{24665B6C-A81C-4B57-854D-17000F1B3AAC}"/>
    <cellStyle name="Comma 2 4 2 6 4 3" xfId="6068" xr:uid="{60F991C8-C330-4F63-AA42-A45AA8686030}"/>
    <cellStyle name="Comma 2 4 2 6 4 3 2" xfId="16602" xr:uid="{15E03222-2D29-4F48-A35A-358E7C8F2191}"/>
    <cellStyle name="Comma 2 4 2 6 4 3 2 2" xfId="37624" xr:uid="{3C6F8D34-DF95-42D4-A439-AAA3951AEBC2}"/>
    <cellStyle name="Comma 2 4 2 6 4 3 2 3" xfId="58648" xr:uid="{C8336080-CD37-4B7F-B063-7B12B81C956C}"/>
    <cellStyle name="Comma 2 4 2 6 4 3 3" xfId="27114" xr:uid="{944D80DE-39E7-4C48-BD9A-4F21AF9E1288}"/>
    <cellStyle name="Comma 2 4 2 6 4 3 4" xfId="48138" xr:uid="{245E89C6-C18F-40B2-AC9A-AB85D430B5B2}"/>
    <cellStyle name="Comma 2 4 2 6 4 4" xfId="8695" xr:uid="{D8950223-D10D-4A1D-A4AD-F7479DD45A2F}"/>
    <cellStyle name="Comma 2 4 2 6 4 4 2" xfId="19229" xr:uid="{FDB0DE04-C68F-4AD0-9C83-2547F04607C3}"/>
    <cellStyle name="Comma 2 4 2 6 4 4 2 2" xfId="40251" xr:uid="{F010916C-6D43-4366-8231-CD39340B0E6F}"/>
    <cellStyle name="Comma 2 4 2 6 4 4 2 3" xfId="61275" xr:uid="{3E45CBCB-BE0E-495A-B9F0-7D60B4E8783E}"/>
    <cellStyle name="Comma 2 4 2 6 4 4 3" xfId="29741" xr:uid="{06FA67EC-6956-43F1-B255-436B1396CC98}"/>
    <cellStyle name="Comma 2 4 2 6 4 4 4" xfId="50765" xr:uid="{69218A2D-C165-4E50-B2F0-523AF74D3D28}"/>
    <cellStyle name="Comma 2 4 2 6 4 5" xfId="11347" xr:uid="{A3BE9BAE-F475-4658-9BC6-71381F0588B2}"/>
    <cellStyle name="Comma 2 4 2 6 4 5 2" xfId="32369" xr:uid="{A0C4B54E-4108-477C-A420-777D7900EFE7}"/>
    <cellStyle name="Comma 2 4 2 6 4 5 3" xfId="53393" xr:uid="{C5E6CDE3-64FE-4FD3-BC9F-53F08EDB6E2B}"/>
    <cellStyle name="Comma 2 4 2 6 4 6" xfId="21858" xr:uid="{109F8254-2A1D-44F7-B26B-079D7AB980A7}"/>
    <cellStyle name="Comma 2 4 2 6 4 7" xfId="42883" xr:uid="{9686CC81-8640-417A-B4C4-DBEDD24E84C9}"/>
    <cellStyle name="Comma 2 4 2 6 5" xfId="3436" xr:uid="{9AC12280-6909-42B9-B6EF-CBAF20037567}"/>
    <cellStyle name="Comma 2 4 2 6 5 2" xfId="13970" xr:uid="{0292130C-7001-4076-A2E2-D8EF8B47F400}"/>
    <cellStyle name="Comma 2 4 2 6 5 2 2" xfId="34992" xr:uid="{9397E988-FEA5-4695-8AC6-68A835C53A62}"/>
    <cellStyle name="Comma 2 4 2 6 5 2 3" xfId="56016" xr:uid="{350BA5D4-A216-41CD-AD4A-112681787DDF}"/>
    <cellStyle name="Comma 2 4 2 6 5 3" xfId="24482" xr:uid="{9BA637C1-816D-4549-9EBB-F519EBDAA2FC}"/>
    <cellStyle name="Comma 2 4 2 6 5 4" xfId="45506" xr:uid="{237F12D2-E7CF-4C02-8500-6B3DEDAC5231}"/>
    <cellStyle name="Comma 2 4 2 6 6" xfId="6064" xr:uid="{BF7EAB29-0FB2-4D0C-8DAE-B6BE7330AA5B}"/>
    <cellStyle name="Comma 2 4 2 6 6 2" xfId="16598" xr:uid="{52BECCB3-F6EA-42D0-A654-AE82CB224520}"/>
    <cellStyle name="Comma 2 4 2 6 6 2 2" xfId="37620" xr:uid="{E13226FB-412A-4D67-B201-227975052531}"/>
    <cellStyle name="Comma 2 4 2 6 6 2 3" xfId="58644" xr:uid="{3BD0E3C5-051F-4C76-9BCE-D3675E686DB2}"/>
    <cellStyle name="Comma 2 4 2 6 6 3" xfId="27110" xr:uid="{E01649D3-4E8D-4A89-AF99-31F7EEAEB5F7}"/>
    <cellStyle name="Comma 2 4 2 6 6 4" xfId="48134" xr:uid="{0B04D24C-7F93-4BCF-85FF-D5152B543297}"/>
    <cellStyle name="Comma 2 4 2 6 7" xfId="8691" xr:uid="{C134DB5F-8961-4C13-A63F-9FDAC4C3A85D}"/>
    <cellStyle name="Comma 2 4 2 6 7 2" xfId="19225" xr:uid="{119BE66E-0810-415E-8243-8FD360291BF7}"/>
    <cellStyle name="Comma 2 4 2 6 7 2 2" xfId="40247" xr:uid="{BBD0F052-C031-4879-A78F-CA15D97D263B}"/>
    <cellStyle name="Comma 2 4 2 6 7 2 3" xfId="61271" xr:uid="{48F5452A-50AD-4C24-B2E8-C5D818125084}"/>
    <cellStyle name="Comma 2 4 2 6 7 3" xfId="29737" xr:uid="{90558C3B-009C-412E-9D35-814C9E822EBD}"/>
    <cellStyle name="Comma 2 4 2 6 7 4" xfId="50761" xr:uid="{8F2951BD-1469-4321-A513-F5FFFA5DFF1C}"/>
    <cellStyle name="Comma 2 4 2 6 8" xfId="11343" xr:uid="{6EE6C8A4-A0A2-4BE4-905B-22959CE59909}"/>
    <cellStyle name="Comma 2 4 2 6 8 2" xfId="32365" xr:uid="{1A52565E-82BE-42FF-A3CD-4F0E618E05CB}"/>
    <cellStyle name="Comma 2 4 2 6 8 3" xfId="53389" xr:uid="{2D5943DD-5F1E-453A-A9AA-DD0FB21F5A0D}"/>
    <cellStyle name="Comma 2 4 2 6 9" xfId="21854" xr:uid="{2B7E4699-4A08-428F-98F6-F921DB85398D}"/>
    <cellStyle name="Comma 2 4 2 7" xfId="763" xr:uid="{474DA78A-BD22-465E-8516-E924FD3BDD5D}"/>
    <cellStyle name="Comma 2 4 2 7 2" xfId="764" xr:uid="{A5AF831D-FB28-4729-8CFF-33E593FFDF6C}"/>
    <cellStyle name="Comma 2 4 2 7 2 2" xfId="3442" xr:uid="{4B6CD12F-967F-4119-93AD-28C1DC0CF207}"/>
    <cellStyle name="Comma 2 4 2 7 2 2 2" xfId="13976" xr:uid="{D4DA9E8C-FF64-4112-8B31-28A58EB0491B}"/>
    <cellStyle name="Comma 2 4 2 7 2 2 2 2" xfId="34998" xr:uid="{9F8B82FE-E0C7-44C6-8B28-5EA1AD15BC3B}"/>
    <cellStyle name="Comma 2 4 2 7 2 2 2 3" xfId="56022" xr:uid="{ABA7375C-A4C0-476B-9236-DED7DAC2AE9B}"/>
    <cellStyle name="Comma 2 4 2 7 2 2 3" xfId="24488" xr:uid="{E1D7C56B-F783-4C07-B979-28924084C348}"/>
    <cellStyle name="Comma 2 4 2 7 2 2 4" xfId="45512" xr:uid="{1243DA47-A3CD-4376-807F-8031307A16D0}"/>
    <cellStyle name="Comma 2 4 2 7 2 3" xfId="6070" xr:uid="{59AC5E51-DEE6-40CB-AAD1-43BD7DC9FD25}"/>
    <cellStyle name="Comma 2 4 2 7 2 3 2" xfId="16604" xr:uid="{BC2C0132-3D20-4B37-9908-75D5744CEE04}"/>
    <cellStyle name="Comma 2 4 2 7 2 3 2 2" xfId="37626" xr:uid="{9D73D267-0EEF-4A79-BFF0-BA67065B2D5C}"/>
    <cellStyle name="Comma 2 4 2 7 2 3 2 3" xfId="58650" xr:uid="{FFF22715-2717-4D08-81B0-E6BD48204AF0}"/>
    <cellStyle name="Comma 2 4 2 7 2 3 3" xfId="27116" xr:uid="{2CE1DDEB-08AC-4CC5-8B0E-D0644AA170C5}"/>
    <cellStyle name="Comma 2 4 2 7 2 3 4" xfId="48140" xr:uid="{6B616030-CB20-43F4-8E71-345A37875FBD}"/>
    <cellStyle name="Comma 2 4 2 7 2 4" xfId="8697" xr:uid="{1C5F676C-23D3-4A74-93FB-C24C76F2F2BB}"/>
    <cellStyle name="Comma 2 4 2 7 2 4 2" xfId="19231" xr:uid="{7C447B68-EB2F-43D5-808F-D7E1AFF9229B}"/>
    <cellStyle name="Comma 2 4 2 7 2 4 2 2" xfId="40253" xr:uid="{9F5232A2-973C-406E-98FE-072D7259CFB3}"/>
    <cellStyle name="Comma 2 4 2 7 2 4 2 3" xfId="61277" xr:uid="{F1BE3598-8A42-40F0-B9A7-4CD763113669}"/>
    <cellStyle name="Comma 2 4 2 7 2 4 3" xfId="29743" xr:uid="{29BD7A0D-C559-42D0-A5DA-B53A10BB7C3C}"/>
    <cellStyle name="Comma 2 4 2 7 2 4 4" xfId="50767" xr:uid="{A9B1EC59-42D1-4E6A-A35A-CE512D2D0872}"/>
    <cellStyle name="Comma 2 4 2 7 2 5" xfId="11349" xr:uid="{E890D3A8-D3C8-4255-A76A-A7CD22D90B48}"/>
    <cellStyle name="Comma 2 4 2 7 2 5 2" xfId="32371" xr:uid="{645522C0-0B58-4694-9415-7F0DEE21CDAA}"/>
    <cellStyle name="Comma 2 4 2 7 2 5 3" xfId="53395" xr:uid="{0721D8C4-D2ED-4091-9A47-A89F67AC9D27}"/>
    <cellStyle name="Comma 2 4 2 7 2 6" xfId="21860" xr:uid="{FD683EBE-AEFA-41F3-8B9A-DC22FC41D5D1}"/>
    <cellStyle name="Comma 2 4 2 7 2 7" xfId="42885" xr:uid="{8FFC5049-27E4-4417-9122-65EE22DFB024}"/>
    <cellStyle name="Comma 2 4 2 7 3" xfId="765" xr:uid="{8CD69BE2-4F55-4AF6-8004-A89878CA8A1F}"/>
    <cellStyle name="Comma 2 4 2 7 3 2" xfId="3443" xr:uid="{3316036F-5B2F-4105-82C7-DC1DDDBEE798}"/>
    <cellStyle name="Comma 2 4 2 7 3 2 2" xfId="13977" xr:uid="{5A241482-9028-458B-BB14-40651857F7E2}"/>
    <cellStyle name="Comma 2 4 2 7 3 2 2 2" xfId="34999" xr:uid="{E7B5D904-57A5-447A-BFBE-87D46C3986FE}"/>
    <cellStyle name="Comma 2 4 2 7 3 2 2 3" xfId="56023" xr:uid="{637B5A9F-178B-4413-B4C1-2ABCFC5C01A5}"/>
    <cellStyle name="Comma 2 4 2 7 3 2 3" xfId="24489" xr:uid="{2EE2A006-FCF1-4984-B38C-A8986A5014AE}"/>
    <cellStyle name="Comma 2 4 2 7 3 2 4" xfId="45513" xr:uid="{87722195-DDFA-47C2-B340-32ECF3C0BD93}"/>
    <cellStyle name="Comma 2 4 2 7 3 3" xfId="6071" xr:uid="{99DE5EC6-4E3F-4006-BA00-459F9EB68D95}"/>
    <cellStyle name="Comma 2 4 2 7 3 3 2" xfId="16605" xr:uid="{D0E56729-142D-4FAA-9A86-66D8014B75CB}"/>
    <cellStyle name="Comma 2 4 2 7 3 3 2 2" xfId="37627" xr:uid="{F56FE1B8-E026-4560-8020-C6A7F35E4A2E}"/>
    <cellStyle name="Comma 2 4 2 7 3 3 2 3" xfId="58651" xr:uid="{CB4ADEA1-B6FE-45BD-80DC-809694228567}"/>
    <cellStyle name="Comma 2 4 2 7 3 3 3" xfId="27117" xr:uid="{838CA94F-3015-4AA2-AE15-41921A78E9A6}"/>
    <cellStyle name="Comma 2 4 2 7 3 3 4" xfId="48141" xr:uid="{E992063A-E28E-49BB-93FE-3902E10B9857}"/>
    <cellStyle name="Comma 2 4 2 7 3 4" xfId="8698" xr:uid="{3F0D4095-80BE-4126-B4AA-485C9DED13C9}"/>
    <cellStyle name="Comma 2 4 2 7 3 4 2" xfId="19232" xr:uid="{C76D403C-2155-43E1-864A-AD37C69DA6FA}"/>
    <cellStyle name="Comma 2 4 2 7 3 4 2 2" xfId="40254" xr:uid="{29DA5332-DA75-4A46-B94E-97C0276D0F60}"/>
    <cellStyle name="Comma 2 4 2 7 3 4 2 3" xfId="61278" xr:uid="{F5F0F27A-29FC-412D-92F4-AC388A11D39F}"/>
    <cellStyle name="Comma 2 4 2 7 3 4 3" xfId="29744" xr:uid="{93F8D6C5-9024-4AF7-ACA2-046B31229405}"/>
    <cellStyle name="Comma 2 4 2 7 3 4 4" xfId="50768" xr:uid="{95F0DB89-A260-479C-8C21-A0D7F8C14254}"/>
    <cellStyle name="Comma 2 4 2 7 3 5" xfId="11350" xr:uid="{E8A1413C-C191-4C71-A905-AF6F3DF8393C}"/>
    <cellStyle name="Comma 2 4 2 7 3 5 2" xfId="32372" xr:uid="{3F585A6E-971E-41AC-B1CF-B4CCFE27A4F4}"/>
    <cellStyle name="Comma 2 4 2 7 3 5 3" xfId="53396" xr:uid="{FF6301C6-D64E-4723-B7CA-B01D3F9C3993}"/>
    <cellStyle name="Comma 2 4 2 7 3 6" xfId="21861" xr:uid="{A71B684B-1768-4941-BC4B-36D1F99E0E88}"/>
    <cellStyle name="Comma 2 4 2 7 3 7" xfId="42886" xr:uid="{1A35F670-3542-44F5-B780-6F5ACC4E7DE3}"/>
    <cellStyle name="Comma 2 4 2 7 4" xfId="3441" xr:uid="{00A11030-8614-4469-A378-6C0C9A9797C2}"/>
    <cellStyle name="Comma 2 4 2 7 4 2" xfId="13975" xr:uid="{3D2E41DD-67B8-4738-8BF1-4D415F0ECD91}"/>
    <cellStyle name="Comma 2 4 2 7 4 2 2" xfId="34997" xr:uid="{A2FF9A1B-B865-4C6A-8E37-6155BAB40626}"/>
    <cellStyle name="Comma 2 4 2 7 4 2 3" xfId="56021" xr:uid="{CC8C9571-D50C-40F0-B9AE-E58166E3AB2C}"/>
    <cellStyle name="Comma 2 4 2 7 4 3" xfId="24487" xr:uid="{F89C2C59-C929-4883-AF35-8F5BFF927362}"/>
    <cellStyle name="Comma 2 4 2 7 4 4" xfId="45511" xr:uid="{A9CDB5D0-8036-4429-9F30-E36EFC81D125}"/>
    <cellStyle name="Comma 2 4 2 7 5" xfId="6069" xr:uid="{F695385A-8F96-47F6-811A-2774CF5AAAF0}"/>
    <cellStyle name="Comma 2 4 2 7 5 2" xfId="16603" xr:uid="{E427928F-608C-4718-B19E-1AB488C622A8}"/>
    <cellStyle name="Comma 2 4 2 7 5 2 2" xfId="37625" xr:uid="{E7FDE934-6262-41E8-BFC1-E81F271DD1ED}"/>
    <cellStyle name="Comma 2 4 2 7 5 2 3" xfId="58649" xr:uid="{DA2BE91D-26AB-4081-8B30-3F58F446581E}"/>
    <cellStyle name="Comma 2 4 2 7 5 3" xfId="27115" xr:uid="{70A78E3A-229A-431D-91D5-1790EAA05715}"/>
    <cellStyle name="Comma 2 4 2 7 5 4" xfId="48139" xr:uid="{FC45BFE0-CD11-473F-A196-24CCF6971C2C}"/>
    <cellStyle name="Comma 2 4 2 7 6" xfId="8696" xr:uid="{8FDFFE56-9B38-4FD3-918F-E490F526B512}"/>
    <cellStyle name="Comma 2 4 2 7 6 2" xfId="19230" xr:uid="{F5627C21-50D8-4D94-A52C-BDE59D1FBDA2}"/>
    <cellStyle name="Comma 2 4 2 7 6 2 2" xfId="40252" xr:uid="{03A93D77-5C8B-4B33-81B6-FACAB60BB8E2}"/>
    <cellStyle name="Comma 2 4 2 7 6 2 3" xfId="61276" xr:uid="{50FB63D8-5570-4B87-8F61-5743A01CADE0}"/>
    <cellStyle name="Comma 2 4 2 7 6 3" xfId="29742" xr:uid="{A22E4625-167E-4383-A5B5-672187E46652}"/>
    <cellStyle name="Comma 2 4 2 7 6 4" xfId="50766" xr:uid="{D2DFE99C-C605-4DE9-9AE9-CE000223D9B2}"/>
    <cellStyle name="Comma 2 4 2 7 7" xfId="11348" xr:uid="{65559B95-DF19-4B8B-AD69-12ACC3672B4C}"/>
    <cellStyle name="Comma 2 4 2 7 7 2" xfId="32370" xr:uid="{3B401AD0-E0B4-4141-8125-440B7A1C444A}"/>
    <cellStyle name="Comma 2 4 2 7 7 3" xfId="53394" xr:uid="{8B524D97-0440-4040-9EFA-3C34EBDF7478}"/>
    <cellStyle name="Comma 2 4 2 7 8" xfId="21859" xr:uid="{A653995D-F4E5-4B3E-AB73-110E77A3F163}"/>
    <cellStyle name="Comma 2 4 2 7 9" xfId="42884" xr:uid="{7152FCF8-188E-4383-A2C9-B49C94A61E09}"/>
    <cellStyle name="Comma 2 4 2 8" xfId="766" xr:uid="{1833F5D9-4504-42A2-A2A4-59ACA98A7047}"/>
    <cellStyle name="Comma 2 4 2 8 2" xfId="767" xr:uid="{8FADC226-C8C1-4EE3-B320-6AA22C9B453D}"/>
    <cellStyle name="Comma 2 4 2 8 2 2" xfId="3445" xr:uid="{5A4DD2F3-4310-4344-841A-9789E6A8AA36}"/>
    <cellStyle name="Comma 2 4 2 8 2 2 2" xfId="13979" xr:uid="{2D5818F0-DB32-4C53-951B-D471DE77BBD2}"/>
    <cellStyle name="Comma 2 4 2 8 2 2 2 2" xfId="35001" xr:uid="{6C8D0811-677D-4D1A-8AA0-E9F24572FA29}"/>
    <cellStyle name="Comma 2 4 2 8 2 2 2 3" xfId="56025" xr:uid="{BE153555-5D11-4E44-9C80-C5E56D4CE425}"/>
    <cellStyle name="Comma 2 4 2 8 2 2 3" xfId="24491" xr:uid="{853BBF0E-E0C8-4634-8C7B-15C9A281AFF4}"/>
    <cellStyle name="Comma 2 4 2 8 2 2 4" xfId="45515" xr:uid="{8C3EBA86-1DFC-4122-A304-FD658A7803F5}"/>
    <cellStyle name="Comma 2 4 2 8 2 3" xfId="6073" xr:uid="{D7F99695-03BA-4923-965A-7CCA9C39BC29}"/>
    <cellStyle name="Comma 2 4 2 8 2 3 2" xfId="16607" xr:uid="{261A4734-F12F-4D81-90A4-426293885286}"/>
    <cellStyle name="Comma 2 4 2 8 2 3 2 2" xfId="37629" xr:uid="{FDA4BCC8-89D7-4B35-ABC2-B8417A6159A9}"/>
    <cellStyle name="Comma 2 4 2 8 2 3 2 3" xfId="58653" xr:uid="{11515322-0A84-4884-8DC1-64D7C236B824}"/>
    <cellStyle name="Comma 2 4 2 8 2 3 3" xfId="27119" xr:uid="{AF3D8D87-F317-4D2A-B909-7E881499F9B8}"/>
    <cellStyle name="Comma 2 4 2 8 2 3 4" xfId="48143" xr:uid="{43959E83-BBEC-4507-B242-8F5CED3A20E9}"/>
    <cellStyle name="Comma 2 4 2 8 2 4" xfId="8700" xr:uid="{77FA5640-7F9A-4B8D-892B-E8AE4167BDB0}"/>
    <cellStyle name="Comma 2 4 2 8 2 4 2" xfId="19234" xr:uid="{7475C01A-8994-42FE-B897-4C240C2EDC0E}"/>
    <cellStyle name="Comma 2 4 2 8 2 4 2 2" xfId="40256" xr:uid="{422774E8-DA29-4157-A2D8-986590F1694C}"/>
    <cellStyle name="Comma 2 4 2 8 2 4 2 3" xfId="61280" xr:uid="{2A1551DB-A3A4-4194-95CF-262F02FF8152}"/>
    <cellStyle name="Comma 2 4 2 8 2 4 3" xfId="29746" xr:uid="{8BF1133D-DD50-466F-98D7-977E828828D7}"/>
    <cellStyle name="Comma 2 4 2 8 2 4 4" xfId="50770" xr:uid="{6C5AD1B6-E989-44A1-9420-D655B9E5421F}"/>
    <cellStyle name="Comma 2 4 2 8 2 5" xfId="11352" xr:uid="{8090963C-87F5-4158-A4D7-00DE9E9432CD}"/>
    <cellStyle name="Comma 2 4 2 8 2 5 2" xfId="32374" xr:uid="{9C085F07-0693-4F59-8790-165ACBD86485}"/>
    <cellStyle name="Comma 2 4 2 8 2 5 3" xfId="53398" xr:uid="{09419F61-8269-4331-9D92-B4AC4E74E647}"/>
    <cellStyle name="Comma 2 4 2 8 2 6" xfId="21863" xr:uid="{5A478B74-A26B-4876-8DEE-06C8CD6E9F7B}"/>
    <cellStyle name="Comma 2 4 2 8 2 7" xfId="42888" xr:uid="{3585339E-85B9-47A3-A621-6080CDD46E88}"/>
    <cellStyle name="Comma 2 4 2 8 3" xfId="3444" xr:uid="{498390DF-700A-4816-B4EF-D62804FB05ED}"/>
    <cellStyle name="Comma 2 4 2 8 3 2" xfId="13978" xr:uid="{5B9094FE-7675-49C7-AA47-19ADDD0B9980}"/>
    <cellStyle name="Comma 2 4 2 8 3 2 2" xfId="35000" xr:uid="{2ECB2961-D15F-4BB2-9B08-05FDC4DCF747}"/>
    <cellStyle name="Comma 2 4 2 8 3 2 3" xfId="56024" xr:uid="{3FE491A5-FC96-443E-A7A7-16A69ABCEC0A}"/>
    <cellStyle name="Comma 2 4 2 8 3 3" xfId="24490" xr:uid="{D5DEFD81-5435-4D9F-9278-5DED01A836CA}"/>
    <cellStyle name="Comma 2 4 2 8 3 4" xfId="45514" xr:uid="{5EF0F917-6669-47E2-A87C-9C4D9D77E136}"/>
    <cellStyle name="Comma 2 4 2 8 4" xfId="6072" xr:uid="{E68D28B1-F687-44C0-B329-405D7DE2D972}"/>
    <cellStyle name="Comma 2 4 2 8 4 2" xfId="16606" xr:uid="{B481B940-7855-4578-96DA-4438376DC8A9}"/>
    <cellStyle name="Comma 2 4 2 8 4 2 2" xfId="37628" xr:uid="{ED0216BB-682D-494D-87E2-FCF8061CC16B}"/>
    <cellStyle name="Comma 2 4 2 8 4 2 3" xfId="58652" xr:uid="{9E73B480-3665-475B-AC79-F1B8BA98DC9F}"/>
    <cellStyle name="Comma 2 4 2 8 4 3" xfId="27118" xr:uid="{787BAE3F-8A0E-4785-969C-F6D1A966E07A}"/>
    <cellStyle name="Comma 2 4 2 8 4 4" xfId="48142" xr:uid="{84A61DA9-ED9D-4F87-B162-1C581B2E3BC7}"/>
    <cellStyle name="Comma 2 4 2 8 5" xfId="8699" xr:uid="{878CA850-80AB-415C-A365-57B74CC34CA1}"/>
    <cellStyle name="Comma 2 4 2 8 5 2" xfId="19233" xr:uid="{FEA24E72-D1F2-4426-A137-602795BEC632}"/>
    <cellStyle name="Comma 2 4 2 8 5 2 2" xfId="40255" xr:uid="{E537B90B-FFDD-4344-AE46-D2127900BAF8}"/>
    <cellStyle name="Comma 2 4 2 8 5 2 3" xfId="61279" xr:uid="{F9759472-A9B0-4323-ABFA-02C4C5D713B1}"/>
    <cellStyle name="Comma 2 4 2 8 5 3" xfId="29745" xr:uid="{6EB608E9-DCAF-478C-9A04-630F7B9F1474}"/>
    <cellStyle name="Comma 2 4 2 8 5 4" xfId="50769" xr:uid="{1B0EB8B4-C351-4F84-A448-00C71007A267}"/>
    <cellStyle name="Comma 2 4 2 8 6" xfId="11351" xr:uid="{E334A9E6-E608-4B0E-897F-38859E99E9A0}"/>
    <cellStyle name="Comma 2 4 2 8 6 2" xfId="32373" xr:uid="{9248CCEE-0D98-4DF3-BDBC-A38362907B1C}"/>
    <cellStyle name="Comma 2 4 2 8 6 3" xfId="53397" xr:uid="{DA104F8E-CD56-4513-9716-4FC4AD18F955}"/>
    <cellStyle name="Comma 2 4 2 8 7" xfId="21862" xr:uid="{E2970945-FE9C-42F8-96E3-716EFF3A2CD8}"/>
    <cellStyle name="Comma 2 4 2 8 8" xfId="42887" xr:uid="{300661EA-D722-4AC8-A827-D5E26C23B8CA}"/>
    <cellStyle name="Comma 2 4 2 9" xfId="768" xr:uid="{C0A26E11-C35D-4E3D-9210-20FEB63C2263}"/>
    <cellStyle name="Comma 2 4 2 9 2" xfId="3446" xr:uid="{765A2A54-1D08-4D07-B29E-2A06D2ECA383}"/>
    <cellStyle name="Comma 2 4 2 9 2 2" xfId="13980" xr:uid="{20A2BCCD-22B1-48FA-BC01-24A60B23A258}"/>
    <cellStyle name="Comma 2 4 2 9 2 2 2" xfId="35002" xr:uid="{E1FD69A5-8164-4D5C-94DA-302BE6213275}"/>
    <cellStyle name="Comma 2 4 2 9 2 2 3" xfId="56026" xr:uid="{ABB6B236-B747-4BD9-B87C-D07D94339D62}"/>
    <cellStyle name="Comma 2 4 2 9 2 3" xfId="24492" xr:uid="{8089A788-3D9A-4CE0-96AA-5D630483767A}"/>
    <cellStyle name="Comma 2 4 2 9 2 4" xfId="45516" xr:uid="{FDD7F406-D474-44A8-91C0-1E65AFD81AC8}"/>
    <cellStyle name="Comma 2 4 2 9 3" xfId="6074" xr:uid="{5B6F2962-410B-4E51-99DF-13611B05C21B}"/>
    <cellStyle name="Comma 2 4 2 9 3 2" xfId="16608" xr:uid="{8CD71501-48F3-4C06-833F-E028468AA530}"/>
    <cellStyle name="Comma 2 4 2 9 3 2 2" xfId="37630" xr:uid="{AFAB5A94-5592-4AF3-96D8-35711B73902B}"/>
    <cellStyle name="Comma 2 4 2 9 3 2 3" xfId="58654" xr:uid="{89CB1232-D3F1-4677-A464-C007764D4DD7}"/>
    <cellStyle name="Comma 2 4 2 9 3 3" xfId="27120" xr:uid="{A2808A26-471B-4CD1-98B1-C9BB93D54075}"/>
    <cellStyle name="Comma 2 4 2 9 3 4" xfId="48144" xr:uid="{B1129B1F-5FDD-44BE-8B1E-4388EF7B375B}"/>
    <cellStyle name="Comma 2 4 2 9 4" xfId="8701" xr:uid="{8CB50C0B-BC5E-49CC-BFC1-C6CC54BF2E9A}"/>
    <cellStyle name="Comma 2 4 2 9 4 2" xfId="19235" xr:uid="{286CA311-6E42-4CB4-852D-5CB61A8CFA65}"/>
    <cellStyle name="Comma 2 4 2 9 4 2 2" xfId="40257" xr:uid="{CED1E240-C41C-4797-ABE0-6F23F7C7579F}"/>
    <cellStyle name="Comma 2 4 2 9 4 2 3" xfId="61281" xr:uid="{C713BCC3-6113-4261-8C51-F6DC2E5635F3}"/>
    <cellStyle name="Comma 2 4 2 9 4 3" xfId="29747" xr:uid="{863C03AB-78E3-4509-964D-D017AAD388D9}"/>
    <cellStyle name="Comma 2 4 2 9 4 4" xfId="50771" xr:uid="{6CD50A26-3B59-4572-9037-CD3478426570}"/>
    <cellStyle name="Comma 2 4 2 9 5" xfId="11353" xr:uid="{DEE88242-04AB-4971-A67E-1988355F583F}"/>
    <cellStyle name="Comma 2 4 2 9 5 2" xfId="32375" xr:uid="{B2AA8B97-5B27-400A-83E5-2CCF01308DE3}"/>
    <cellStyle name="Comma 2 4 2 9 5 3" xfId="53399" xr:uid="{26BEB175-CB2A-47AC-A248-64D99E1ED21D}"/>
    <cellStyle name="Comma 2 4 2 9 6" xfId="21864" xr:uid="{C9B62A65-5023-498F-8E10-466C1A9D5F2A}"/>
    <cellStyle name="Comma 2 4 2 9 7" xfId="42889" xr:uid="{3B6E83F4-B032-482E-9317-07117E80EF2F}"/>
    <cellStyle name="Comma 2 4 20" xfId="10713" xr:uid="{8AF03B85-D882-44C5-97E9-52C4A030173B}"/>
    <cellStyle name="Comma 2 4 20 2" xfId="31735" xr:uid="{27CA0D03-781C-40FF-99F4-B5802A59F2F6}"/>
    <cellStyle name="Comma 2 4 20 3" xfId="52759" xr:uid="{DD7A8B18-0349-49BC-A052-9252EB5BE98A}"/>
    <cellStyle name="Comma 2 4 21" xfId="21223" xr:uid="{B4B13CC2-B63F-4C00-8DB9-BB453409817A}"/>
    <cellStyle name="Comma 2 4 22" xfId="42248" xr:uid="{712427E6-7C37-46AF-9F9F-8C7932A86C48}"/>
    <cellStyle name="Comma 2 4 23" xfId="63358" xr:uid="{6F1DDCEC-2FDE-490F-AC56-442D6BFEA3F1}"/>
    <cellStyle name="Comma 2 4 3" xfId="143" xr:uid="{754579E2-3B85-4658-8B7A-644EB1C196E4}"/>
    <cellStyle name="Comma 2 4 3 10" xfId="770" xr:uid="{63A6DABC-E2CA-4072-BF81-3955F919F723}"/>
    <cellStyle name="Comma 2 4 3 10 2" xfId="3448" xr:uid="{CE2372FB-7398-42E9-B306-54014DB84A10}"/>
    <cellStyle name="Comma 2 4 3 10 2 2" xfId="13982" xr:uid="{34D6A92C-CD78-447D-B943-ADC02416DFAC}"/>
    <cellStyle name="Comma 2 4 3 10 2 2 2" xfId="35004" xr:uid="{22CE9AF7-EC1B-404F-9409-DCFF6369E8B0}"/>
    <cellStyle name="Comma 2 4 3 10 2 2 3" xfId="56028" xr:uid="{6F09448E-2A9B-4CF4-B0E3-F1E89CE71169}"/>
    <cellStyle name="Comma 2 4 3 10 2 3" xfId="24494" xr:uid="{FAC4904E-6CE0-4FE3-9376-069253731689}"/>
    <cellStyle name="Comma 2 4 3 10 2 4" xfId="45518" xr:uid="{1E3CF7E6-8CE0-421F-ADEC-F2A2879CC5B1}"/>
    <cellStyle name="Comma 2 4 3 10 3" xfId="6076" xr:uid="{9F8049F9-A941-4220-BD64-756EF5CCAF5D}"/>
    <cellStyle name="Comma 2 4 3 10 3 2" xfId="16610" xr:uid="{EE7203A9-E34D-40F3-A229-B34117E8B2A7}"/>
    <cellStyle name="Comma 2 4 3 10 3 2 2" xfId="37632" xr:uid="{FD305FEE-88EE-49C4-B50D-1C16563E92D1}"/>
    <cellStyle name="Comma 2 4 3 10 3 2 3" xfId="58656" xr:uid="{EC99187D-8D8B-4718-A218-C46312A2FCC3}"/>
    <cellStyle name="Comma 2 4 3 10 3 3" xfId="27122" xr:uid="{F2FAE7BA-C417-4134-B613-B8308858D428}"/>
    <cellStyle name="Comma 2 4 3 10 3 4" xfId="48146" xr:uid="{F3E40E63-99BC-41D3-A0BA-5D84A7EB674C}"/>
    <cellStyle name="Comma 2 4 3 10 4" xfId="8703" xr:uid="{93E1BE64-61A0-4DE7-BCA1-563813BAE63A}"/>
    <cellStyle name="Comma 2 4 3 10 4 2" xfId="19237" xr:uid="{680EC6D8-5C40-4F29-AB4C-584995CFB408}"/>
    <cellStyle name="Comma 2 4 3 10 4 2 2" xfId="40259" xr:uid="{4B23A938-FC32-488E-805D-FFBB65362552}"/>
    <cellStyle name="Comma 2 4 3 10 4 2 3" xfId="61283" xr:uid="{1948D5E4-3144-4EE9-8982-84717F28DF6F}"/>
    <cellStyle name="Comma 2 4 3 10 4 3" xfId="29749" xr:uid="{C36B9C94-0380-4D27-9AF9-45BAB435CEE4}"/>
    <cellStyle name="Comma 2 4 3 10 4 4" xfId="50773" xr:uid="{DC520FAE-D221-4140-8849-FD4DFDB0889A}"/>
    <cellStyle name="Comma 2 4 3 10 5" xfId="11355" xr:uid="{81924CE9-3563-47E7-A5DD-6C8A310DE9C8}"/>
    <cellStyle name="Comma 2 4 3 10 5 2" xfId="32377" xr:uid="{ADF474A6-924A-4F00-92EC-116FEAB5E120}"/>
    <cellStyle name="Comma 2 4 3 10 5 3" xfId="53401" xr:uid="{A1C508A9-71A8-4451-9155-3E4FECECA63A}"/>
    <cellStyle name="Comma 2 4 3 10 6" xfId="21866" xr:uid="{5C04CB95-EC5D-470A-B6B4-DA7E62FE9B42}"/>
    <cellStyle name="Comma 2 4 3 10 7" xfId="42891" xr:uid="{310B148C-9306-4CC9-BE46-45EA7689B55C}"/>
    <cellStyle name="Comma 2 4 3 11" xfId="2660" xr:uid="{EABA3790-BDBE-49D3-BB2B-A2EC7AE5F394}"/>
    <cellStyle name="Comma 2 4 3 11 2" xfId="5297" xr:uid="{F86D1F71-462A-4A62-B571-5943FA387D9A}"/>
    <cellStyle name="Comma 2 4 3 11 2 2" xfId="15831" xr:uid="{9845B4A0-0F31-41A0-89DE-9AA2CF0800F9}"/>
    <cellStyle name="Comma 2 4 3 11 2 2 2" xfId="36853" xr:uid="{1BE869ED-F98A-45A8-A198-15364A45E7CF}"/>
    <cellStyle name="Comma 2 4 3 11 2 2 3" xfId="57877" xr:uid="{582DB53A-0783-4CD4-819A-6DB651D1B6CB}"/>
    <cellStyle name="Comma 2 4 3 11 2 3" xfId="26343" xr:uid="{19BFD5F6-6590-4348-8F65-BC6D93600576}"/>
    <cellStyle name="Comma 2 4 3 11 2 4" xfId="47367" xr:uid="{15E8034C-9339-4AA2-95E3-B153A1EDD5E3}"/>
    <cellStyle name="Comma 2 4 3 11 3" xfId="7925" xr:uid="{7FEFA96E-34B6-4DBC-AD09-307A899ECA5A}"/>
    <cellStyle name="Comma 2 4 3 11 3 2" xfId="18459" xr:uid="{4AFE82BA-02B8-46EC-AB52-2A591022F8A8}"/>
    <cellStyle name="Comma 2 4 3 11 3 2 2" xfId="39481" xr:uid="{B16749C9-F456-493D-8536-B1F23558134D}"/>
    <cellStyle name="Comma 2 4 3 11 3 2 3" xfId="60505" xr:uid="{A46E10F2-61E3-483B-AE20-A4889A5848D4}"/>
    <cellStyle name="Comma 2 4 3 11 3 3" xfId="28971" xr:uid="{ED3B8216-1086-4A33-863B-C396E1972719}"/>
    <cellStyle name="Comma 2 4 3 11 3 4" xfId="49995" xr:uid="{F0546FC0-81C6-4389-8BE6-655B9C98CE55}"/>
    <cellStyle name="Comma 2 4 3 11 4" xfId="10552" xr:uid="{95F7DABE-358E-4164-87C7-C3C9881E096A}"/>
    <cellStyle name="Comma 2 4 3 11 4 2" xfId="21086" xr:uid="{F9F9FA50-0FDE-4567-B52B-EC21A2F36BCE}"/>
    <cellStyle name="Comma 2 4 3 11 4 2 2" xfId="42108" xr:uid="{7319EFA0-0C64-4B3F-8448-1A4AA94C388F}"/>
    <cellStyle name="Comma 2 4 3 11 4 2 3" xfId="63132" xr:uid="{43A505D0-AB9D-4933-ACD0-CE07FB4AC2DC}"/>
    <cellStyle name="Comma 2 4 3 11 4 3" xfId="31598" xr:uid="{65322283-D6E1-4654-953F-97E5C72A4C44}"/>
    <cellStyle name="Comma 2 4 3 11 4 4" xfId="52622" xr:uid="{88AB752D-1BAE-41D4-B4BD-BDCD0AE66751}"/>
    <cellStyle name="Comma 2 4 3 11 5" xfId="13204" xr:uid="{EE74A335-D04C-470C-8391-FC999B0C0298}"/>
    <cellStyle name="Comma 2 4 3 11 5 2" xfId="34226" xr:uid="{0C9B761A-6BC4-4391-839D-18BC2FE7F163}"/>
    <cellStyle name="Comma 2 4 3 11 5 3" xfId="55250" xr:uid="{B2E263C9-4BC1-4C95-BDF1-AEB1A01192FB}"/>
    <cellStyle name="Comma 2 4 3 11 6" xfId="23715" xr:uid="{5F3FE33D-D30C-4452-83FD-77C3A2506EC6}"/>
    <cellStyle name="Comma 2 4 3 11 7" xfId="44740" xr:uid="{A29C73F7-BE0A-42D3-B36D-00CFB6B9AC7D}"/>
    <cellStyle name="Comma 2 4 3 12" xfId="2719" xr:uid="{0801B92D-EED8-4F34-B086-6DE6F7EC991D}"/>
    <cellStyle name="Comma 2 4 3 12 2" xfId="5351" xr:uid="{B49D1D9A-34C0-42ED-BD49-ABC083B5B00C}"/>
    <cellStyle name="Comma 2 4 3 12 2 2" xfId="15885" xr:uid="{8F044659-8595-436E-905B-4C9D5F530A33}"/>
    <cellStyle name="Comma 2 4 3 12 2 2 2" xfId="36907" xr:uid="{0FB24772-E3F0-4461-BE91-4B143D49817E}"/>
    <cellStyle name="Comma 2 4 3 12 2 2 3" xfId="57931" xr:uid="{8D94953A-E5A0-4CB3-8487-1FCB91FAE5D9}"/>
    <cellStyle name="Comma 2 4 3 12 2 3" xfId="26397" xr:uid="{B08577C8-331A-4067-9A3A-C636759F08CB}"/>
    <cellStyle name="Comma 2 4 3 12 2 4" xfId="47421" xr:uid="{EFF7A2CB-B059-4BA4-9536-73DAD4CD939C}"/>
    <cellStyle name="Comma 2 4 3 12 3" xfId="7979" xr:uid="{BB13A84B-E855-48B0-BDA0-1EDB509A2E0B}"/>
    <cellStyle name="Comma 2 4 3 12 3 2" xfId="18513" xr:uid="{304F07DD-A55B-440F-9F8B-159B58D241EE}"/>
    <cellStyle name="Comma 2 4 3 12 3 2 2" xfId="39535" xr:uid="{B73FF9EE-B4D1-4AC9-9A09-988A9C03435A}"/>
    <cellStyle name="Comma 2 4 3 12 3 2 3" xfId="60559" xr:uid="{E9556836-D565-4623-B541-2F97ED4BBA64}"/>
    <cellStyle name="Comma 2 4 3 12 3 3" xfId="29025" xr:uid="{3DFE02E5-0E1F-4C00-9D1A-6D2A5C277EB5}"/>
    <cellStyle name="Comma 2 4 3 12 3 4" xfId="50049" xr:uid="{4C6881CB-1AD5-4127-8A39-47FF69BF00CB}"/>
    <cellStyle name="Comma 2 4 3 12 4" xfId="10606" xr:uid="{8079FC72-828D-4C7A-BEFC-706F0D88DA4B}"/>
    <cellStyle name="Comma 2 4 3 12 4 2" xfId="21140" xr:uid="{6ECCF1E1-4AEB-489B-895C-75236B818625}"/>
    <cellStyle name="Comma 2 4 3 12 4 2 2" xfId="42162" xr:uid="{84C8C944-3D25-4FA3-94FF-FD645CE17315}"/>
    <cellStyle name="Comma 2 4 3 12 4 2 3" xfId="63186" xr:uid="{3CFCD43B-982F-469A-97D4-039F3AF4661C}"/>
    <cellStyle name="Comma 2 4 3 12 4 3" xfId="31652" xr:uid="{B0A0EAC8-0CC8-4E8F-AB71-CD40429EE61A}"/>
    <cellStyle name="Comma 2 4 3 12 4 4" xfId="52676" xr:uid="{42E2C2DA-C642-4ADC-AB79-23378B3ED3A2}"/>
    <cellStyle name="Comma 2 4 3 12 5" xfId="13258" xr:uid="{1EBCF610-7312-4104-8D35-01D792CD0027}"/>
    <cellStyle name="Comma 2 4 3 12 5 2" xfId="34280" xr:uid="{BE2EC79E-ECD4-439B-823C-BF7B392F59FD}"/>
    <cellStyle name="Comma 2 4 3 12 5 3" xfId="55304" xr:uid="{76FE7A71-F3F0-4BD0-820B-C596B4B06406}"/>
    <cellStyle name="Comma 2 4 3 12 6" xfId="23769" xr:uid="{8379CE09-BE1E-4D6C-A4D5-292BD82C4C38}"/>
    <cellStyle name="Comma 2 4 3 12 7" xfId="44794" xr:uid="{1AACF273-6C72-4DA2-A8FB-E535D261784B}"/>
    <cellStyle name="Comma 2 4 3 13" xfId="769" xr:uid="{15663869-723B-4049-AAB3-31C8A9A7C167}"/>
    <cellStyle name="Comma 2 4 3 13 2" xfId="3447" xr:uid="{17FDEA00-C1F1-4408-B384-93E7930EDB23}"/>
    <cellStyle name="Comma 2 4 3 13 2 2" xfId="13981" xr:uid="{67CED6FB-5878-43B4-BEAF-E793A70C3829}"/>
    <cellStyle name="Comma 2 4 3 13 2 2 2" xfId="35003" xr:uid="{150808B0-3218-4236-A3EA-93562B748494}"/>
    <cellStyle name="Comma 2 4 3 13 2 2 3" xfId="56027" xr:uid="{461D1653-F977-4DEB-B82F-E77D1C083036}"/>
    <cellStyle name="Comma 2 4 3 13 2 3" xfId="24493" xr:uid="{B8B8530D-FB2C-4886-AF86-8A50C20ABC90}"/>
    <cellStyle name="Comma 2 4 3 13 2 4" xfId="45517" xr:uid="{73BB22CC-D70C-458E-A7C0-5ADD8070881A}"/>
    <cellStyle name="Comma 2 4 3 13 3" xfId="6075" xr:uid="{817DE4BA-7F3C-4CAA-AC0F-0BFC10C83805}"/>
    <cellStyle name="Comma 2 4 3 13 3 2" xfId="16609" xr:uid="{C3D5207F-F491-4CC6-89AC-F17F862C7516}"/>
    <cellStyle name="Comma 2 4 3 13 3 2 2" xfId="37631" xr:uid="{602EEE4E-8FA6-429E-B28C-E0B1C6F06624}"/>
    <cellStyle name="Comma 2 4 3 13 3 2 3" xfId="58655" xr:uid="{35AFBE02-F776-4B04-ACC7-B0FF08310EFF}"/>
    <cellStyle name="Comma 2 4 3 13 3 3" xfId="27121" xr:uid="{20AC6660-52E5-4F94-8A4C-4519862F3D0C}"/>
    <cellStyle name="Comma 2 4 3 13 3 4" xfId="48145" xr:uid="{6E5E5DC4-DEE1-4503-B079-8DDF3E987E04}"/>
    <cellStyle name="Comma 2 4 3 13 4" xfId="8702" xr:uid="{7A6388F7-FEB5-46AF-9073-CC2AE8F90C03}"/>
    <cellStyle name="Comma 2 4 3 13 4 2" xfId="19236" xr:uid="{9A2C48D1-D125-4F1F-ABA0-596FE2E08B0A}"/>
    <cellStyle name="Comma 2 4 3 13 4 2 2" xfId="40258" xr:uid="{0B59877C-7EF9-4188-9ECE-95C5922E8BA2}"/>
    <cellStyle name="Comma 2 4 3 13 4 2 3" xfId="61282" xr:uid="{51ECC34D-7D1F-449D-BCB7-644032B8D699}"/>
    <cellStyle name="Comma 2 4 3 13 4 3" xfId="29748" xr:uid="{40192F99-B18C-4446-9BA7-33101651DF10}"/>
    <cellStyle name="Comma 2 4 3 13 4 4" xfId="50772" xr:uid="{39A1D691-5C41-4E71-A45A-C19B2C299CF5}"/>
    <cellStyle name="Comma 2 4 3 13 5" xfId="11354" xr:uid="{F176C113-5C3B-4938-AF7B-A94EF6E3F797}"/>
    <cellStyle name="Comma 2 4 3 13 5 2" xfId="32376" xr:uid="{0D5E1CAE-4377-44F1-BC8A-F4243DD977B7}"/>
    <cellStyle name="Comma 2 4 3 13 5 3" xfId="53400" xr:uid="{957BE80E-AB32-4626-9758-D8D64C3A834C}"/>
    <cellStyle name="Comma 2 4 3 13 6" xfId="21865" xr:uid="{D6146D0E-C44C-499B-BDC4-03412A4F2F5B}"/>
    <cellStyle name="Comma 2 4 3 13 7" xfId="42890" xr:uid="{01740124-4315-4285-B693-E092A007D71D}"/>
    <cellStyle name="Comma 2 4 3 14" xfId="2832" xr:uid="{62830A36-BCB4-4FE1-9B16-8EB1B0EFC93D}"/>
    <cellStyle name="Comma 2 4 3 14 2" xfId="13366" xr:uid="{7FF9185B-1EC3-412E-8942-14970888C634}"/>
    <cellStyle name="Comma 2 4 3 14 2 2" xfId="34388" xr:uid="{B6B23A7D-6F4A-457E-BAD6-9643C7C407F5}"/>
    <cellStyle name="Comma 2 4 3 14 2 3" xfId="55412" xr:uid="{440FFDA8-B841-413E-87CD-91F68EC99D38}"/>
    <cellStyle name="Comma 2 4 3 14 3" xfId="23878" xr:uid="{7991D2B2-FFE8-4862-A872-EC6DDD6A8FEE}"/>
    <cellStyle name="Comma 2 4 3 14 4" xfId="44902" xr:uid="{864FDF52-04F3-4550-9030-5E3C6B31CC76}"/>
    <cellStyle name="Comma 2 4 3 15" xfId="5460" xr:uid="{F7CA4692-1224-4991-B849-C1C9A52429BB}"/>
    <cellStyle name="Comma 2 4 3 15 2" xfId="15994" xr:uid="{4B4ED1A0-8468-4BDA-A31B-1D41E620BC20}"/>
    <cellStyle name="Comma 2 4 3 15 2 2" xfId="37016" xr:uid="{8F077FD1-4901-452E-89CF-6A0C8AD51951}"/>
    <cellStyle name="Comma 2 4 3 15 2 3" xfId="58040" xr:uid="{EB283E5A-E700-4005-9B19-61CB6CA8A12B}"/>
    <cellStyle name="Comma 2 4 3 15 3" xfId="26506" xr:uid="{E1ECFD7C-9E79-46D3-A04D-C2F50B28A5F9}"/>
    <cellStyle name="Comma 2 4 3 15 4" xfId="47530" xr:uid="{FE5F91FC-952A-4D85-843F-F70E5D5120FE}"/>
    <cellStyle name="Comma 2 4 3 16" xfId="8087" xr:uid="{4E22FFEB-6538-43DC-9B92-82E93C780052}"/>
    <cellStyle name="Comma 2 4 3 16 2" xfId="18621" xr:uid="{AB5B5DA1-4AFC-4A9F-92AB-5DFC6484C6E2}"/>
    <cellStyle name="Comma 2 4 3 16 2 2" xfId="39643" xr:uid="{A03B2433-6BC1-476C-8456-D2EDA747C2E2}"/>
    <cellStyle name="Comma 2 4 3 16 2 3" xfId="60667" xr:uid="{45B7AB38-73B5-4974-AFF9-EE16A7DA273B}"/>
    <cellStyle name="Comma 2 4 3 16 3" xfId="29133" xr:uid="{88890C84-23E5-4E06-865D-C4540B5A99ED}"/>
    <cellStyle name="Comma 2 4 3 16 4" xfId="50157" xr:uid="{7C2F4C47-3CB4-40F4-82EF-C024CB44C4AD}"/>
    <cellStyle name="Comma 2 4 3 17" xfId="10739" xr:uid="{18491C4F-1C69-484B-99D2-93DABB069D52}"/>
    <cellStyle name="Comma 2 4 3 17 2" xfId="31761" xr:uid="{0C324AE1-3596-44E5-9E0A-E9E52B54A818}"/>
    <cellStyle name="Comma 2 4 3 17 3" xfId="52785" xr:uid="{C0DC6F36-F391-4681-B8FE-BFCA7C6BD490}"/>
    <cellStyle name="Comma 2 4 3 18" xfId="21250" xr:uid="{8136EE0A-0006-4121-97AE-B7D20C989F05}"/>
    <cellStyle name="Comma 2 4 3 19" xfId="42275" xr:uid="{B2B84458-403F-446E-A499-C2FB49E4CE91}"/>
    <cellStyle name="Comma 2 4 3 2" xfId="197" xr:uid="{5A05737A-C79E-4D1E-B02C-C42D6A851580}"/>
    <cellStyle name="Comma 2 4 3 2 10" xfId="2773" xr:uid="{E4FC8538-FF0C-4A25-900A-39B47B0B053D}"/>
    <cellStyle name="Comma 2 4 3 2 10 2" xfId="5405" xr:uid="{B1F1D877-7845-44D7-9441-364CBD86023B}"/>
    <cellStyle name="Comma 2 4 3 2 10 2 2" xfId="15939" xr:uid="{E8B3CE07-D250-4525-9028-B7D1FD2BEFCC}"/>
    <cellStyle name="Comma 2 4 3 2 10 2 2 2" xfId="36961" xr:uid="{C83C6922-9DA8-447C-A490-18DF80B562B1}"/>
    <cellStyle name="Comma 2 4 3 2 10 2 2 3" xfId="57985" xr:uid="{84794757-F382-4277-9206-0D7702BF8C3B}"/>
    <cellStyle name="Comma 2 4 3 2 10 2 3" xfId="26451" xr:uid="{DE2712A0-2D89-45E9-ADAE-9B80D0861CEE}"/>
    <cellStyle name="Comma 2 4 3 2 10 2 4" xfId="47475" xr:uid="{5971B5D5-2C57-45B5-83E1-F268F2BB8526}"/>
    <cellStyle name="Comma 2 4 3 2 10 3" xfId="8033" xr:uid="{B4431CCC-111D-4A4E-A425-0CC12575A232}"/>
    <cellStyle name="Comma 2 4 3 2 10 3 2" xfId="18567" xr:uid="{65B44873-EFB0-4C47-BD11-085DEFFDD66E}"/>
    <cellStyle name="Comma 2 4 3 2 10 3 2 2" xfId="39589" xr:uid="{1B269556-F85D-4D15-93A4-CF1C969FB788}"/>
    <cellStyle name="Comma 2 4 3 2 10 3 2 3" xfId="60613" xr:uid="{FE040DC6-9B1A-4C69-93F4-865CC41DA076}"/>
    <cellStyle name="Comma 2 4 3 2 10 3 3" xfId="29079" xr:uid="{2782CDE1-84E4-4E20-A5D1-6B47C081CC5A}"/>
    <cellStyle name="Comma 2 4 3 2 10 3 4" xfId="50103" xr:uid="{F4B3BD75-E41F-4478-8D31-C3F1138032CD}"/>
    <cellStyle name="Comma 2 4 3 2 10 4" xfId="10660" xr:uid="{CB3035B9-F5AA-48F7-B1A3-93EE2037D20F}"/>
    <cellStyle name="Comma 2 4 3 2 10 4 2" xfId="21194" xr:uid="{8FE17D34-1DE0-4357-92EA-63F2EEEA1259}"/>
    <cellStyle name="Comma 2 4 3 2 10 4 2 2" xfId="42216" xr:uid="{026C0CD7-DA19-44F7-B34C-BFB37C69AFB1}"/>
    <cellStyle name="Comma 2 4 3 2 10 4 2 3" xfId="63240" xr:uid="{D0B51CB9-DCA8-4356-9CB3-1EC160C4F231}"/>
    <cellStyle name="Comma 2 4 3 2 10 4 3" xfId="31706" xr:uid="{924440A2-D514-4DB0-8C87-61D2F3C940CD}"/>
    <cellStyle name="Comma 2 4 3 2 10 4 4" xfId="52730" xr:uid="{FED7A1E6-3D61-41A2-93F2-010E1A2FA126}"/>
    <cellStyle name="Comma 2 4 3 2 10 5" xfId="13312" xr:uid="{C2349FDB-F349-4BE0-AD78-8E0E3B01672F}"/>
    <cellStyle name="Comma 2 4 3 2 10 5 2" xfId="34334" xr:uid="{DF458E71-8D5D-4845-8BFF-4C5A597BBAAC}"/>
    <cellStyle name="Comma 2 4 3 2 10 5 3" xfId="55358" xr:uid="{86341EBA-6B11-4C3A-A70D-4DC0F66980D5}"/>
    <cellStyle name="Comma 2 4 3 2 10 6" xfId="23823" xr:uid="{0301C0FE-D536-4F73-8F34-197686030E52}"/>
    <cellStyle name="Comma 2 4 3 2 10 7" xfId="44848" xr:uid="{970B959C-CEFC-4CCB-9519-DEE4AC8EEE9B}"/>
    <cellStyle name="Comma 2 4 3 2 11" xfId="771" xr:uid="{362DB4C7-69A0-4FC3-B0B4-A2EEEA9FFBB1}"/>
    <cellStyle name="Comma 2 4 3 2 11 2" xfId="3449" xr:uid="{CB8E9A70-B9A7-4CBB-B46E-90B05D81E372}"/>
    <cellStyle name="Comma 2 4 3 2 11 2 2" xfId="13983" xr:uid="{E5A82125-6D50-45E5-B93A-B63C1C5B28C5}"/>
    <cellStyle name="Comma 2 4 3 2 11 2 2 2" xfId="35005" xr:uid="{B06A27FA-F663-4324-8002-31B778590F5B}"/>
    <cellStyle name="Comma 2 4 3 2 11 2 2 3" xfId="56029" xr:uid="{B84B1C34-EB97-4F5B-B373-197194C6C891}"/>
    <cellStyle name="Comma 2 4 3 2 11 2 3" xfId="24495" xr:uid="{32B16BF5-31F8-4BD8-92AB-790B21D076F6}"/>
    <cellStyle name="Comma 2 4 3 2 11 2 4" xfId="45519" xr:uid="{29A580FC-D329-4F8C-BB9A-BC6F70C3DAE3}"/>
    <cellStyle name="Comma 2 4 3 2 11 3" xfId="6077" xr:uid="{0AD8F3F8-F1CF-4443-89B9-CF2049BB13B7}"/>
    <cellStyle name="Comma 2 4 3 2 11 3 2" xfId="16611" xr:uid="{089F6172-3333-4419-A7C2-5D47751561EA}"/>
    <cellStyle name="Comma 2 4 3 2 11 3 2 2" xfId="37633" xr:uid="{2734FAD5-FDE7-4571-A0A4-1C75A61D0AAB}"/>
    <cellStyle name="Comma 2 4 3 2 11 3 2 3" xfId="58657" xr:uid="{661F9FA5-2BAE-471B-B921-551AB35B5137}"/>
    <cellStyle name="Comma 2 4 3 2 11 3 3" xfId="27123" xr:uid="{706341BF-27E4-4440-9761-9BE7DF0CB06E}"/>
    <cellStyle name="Comma 2 4 3 2 11 3 4" xfId="48147" xr:uid="{4CECE006-E26D-4DFF-85F4-E236F23221D2}"/>
    <cellStyle name="Comma 2 4 3 2 11 4" xfId="8704" xr:uid="{559864F4-A9EF-4ED5-837B-AB711F05B66E}"/>
    <cellStyle name="Comma 2 4 3 2 11 4 2" xfId="19238" xr:uid="{727497AA-F5EA-42C3-88B5-9742493807A4}"/>
    <cellStyle name="Comma 2 4 3 2 11 4 2 2" xfId="40260" xr:uid="{646782DE-FFD9-45B4-A0ED-04E83B364A4E}"/>
    <cellStyle name="Comma 2 4 3 2 11 4 2 3" xfId="61284" xr:uid="{650FFF58-0E96-4C6E-A181-C06C69431C68}"/>
    <cellStyle name="Comma 2 4 3 2 11 4 3" xfId="29750" xr:uid="{30E61518-B426-41CA-BE65-561024B395F1}"/>
    <cellStyle name="Comma 2 4 3 2 11 4 4" xfId="50774" xr:uid="{A1A622C3-9C5D-4CA4-90F4-EE6256964A7C}"/>
    <cellStyle name="Comma 2 4 3 2 11 5" xfId="11356" xr:uid="{B7E8F53B-1226-487F-A37C-77CE5528AA2B}"/>
    <cellStyle name="Comma 2 4 3 2 11 5 2" xfId="32378" xr:uid="{596C2D79-0CB3-46B5-934F-9249697A97C0}"/>
    <cellStyle name="Comma 2 4 3 2 11 5 3" xfId="53402" xr:uid="{8346C4EE-4B1E-4E75-8185-2C6758058D4B}"/>
    <cellStyle name="Comma 2 4 3 2 11 6" xfId="21867" xr:uid="{D03D32BD-E8B8-4F6B-821D-E6693DBB039D}"/>
    <cellStyle name="Comma 2 4 3 2 11 7" xfId="42892" xr:uid="{957F68F3-2BA6-4A9A-BAFB-F4305D772B7B}"/>
    <cellStyle name="Comma 2 4 3 2 12" xfId="2886" xr:uid="{C3330ED4-F067-4DD7-87F4-CA92C48F9638}"/>
    <cellStyle name="Comma 2 4 3 2 12 2" xfId="13420" xr:uid="{F59069D5-1986-4CBD-944A-DA251FC7848A}"/>
    <cellStyle name="Comma 2 4 3 2 12 2 2" xfId="34442" xr:uid="{509D4F4F-3F26-4AE8-AD0A-50A859446528}"/>
    <cellStyle name="Comma 2 4 3 2 12 2 3" xfId="55466" xr:uid="{41368D7E-86D8-49E5-ACF3-9C9F77D44A08}"/>
    <cellStyle name="Comma 2 4 3 2 12 3" xfId="23932" xr:uid="{6B069BCA-3B7E-475D-A48D-8048383E111B}"/>
    <cellStyle name="Comma 2 4 3 2 12 4" xfId="44956" xr:uid="{85A26B8B-357D-42E2-8284-542181054C26}"/>
    <cellStyle name="Comma 2 4 3 2 13" xfId="5514" xr:uid="{23730F56-9DDD-49B3-99A2-2C7973224A1C}"/>
    <cellStyle name="Comma 2 4 3 2 13 2" xfId="16048" xr:uid="{95E93F43-A7E6-4D1B-AE90-328FFA566E4A}"/>
    <cellStyle name="Comma 2 4 3 2 13 2 2" xfId="37070" xr:uid="{3262EAEF-68A0-42C5-BDB2-A3D802B9DDDB}"/>
    <cellStyle name="Comma 2 4 3 2 13 2 3" xfId="58094" xr:uid="{B01B07F5-D149-4400-96C3-9F3A0E01DA19}"/>
    <cellStyle name="Comma 2 4 3 2 13 3" xfId="26560" xr:uid="{7BEA92CC-F80B-428D-9322-3A5A1B1305DA}"/>
    <cellStyle name="Comma 2 4 3 2 13 4" xfId="47584" xr:uid="{3A1E0BC1-F8C7-4DF0-B746-F8CCB8465AA5}"/>
    <cellStyle name="Comma 2 4 3 2 14" xfId="8141" xr:uid="{DB53B4B4-8DC6-4068-9237-9D4094952632}"/>
    <cellStyle name="Comma 2 4 3 2 14 2" xfId="18675" xr:uid="{0A5BE7CB-802D-484C-93F0-DCF3C4CFFB87}"/>
    <cellStyle name="Comma 2 4 3 2 14 2 2" xfId="39697" xr:uid="{F0AFD0B2-A134-4F2E-A526-9EF59DB188D8}"/>
    <cellStyle name="Comma 2 4 3 2 14 2 3" xfId="60721" xr:uid="{0353CF9F-3678-4CC5-8C78-5E19978783B9}"/>
    <cellStyle name="Comma 2 4 3 2 14 3" xfId="29187" xr:uid="{4AAF1B98-9081-41AD-A691-C0CB495DD6F3}"/>
    <cellStyle name="Comma 2 4 3 2 14 4" xfId="50211" xr:uid="{CE48F77C-80C6-4EC6-8E6D-24BEBA1C61F3}"/>
    <cellStyle name="Comma 2 4 3 2 15" xfId="10793" xr:uid="{EF3B0FE8-29A6-46B3-BE99-5EE522F5B173}"/>
    <cellStyle name="Comma 2 4 3 2 15 2" xfId="31815" xr:uid="{53B061A1-660F-4EC8-BD73-D7B8D5125CBC}"/>
    <cellStyle name="Comma 2 4 3 2 15 3" xfId="52839" xr:uid="{B36E0706-75C6-414A-8BE8-4F29072DC4EE}"/>
    <cellStyle name="Comma 2 4 3 2 16" xfId="21304" xr:uid="{42178274-7824-4C85-BC9E-D77D2A44D243}"/>
    <cellStyle name="Comma 2 4 3 2 17" xfId="42329" xr:uid="{26A2A3A0-F326-4305-B8AE-BD3806A6E404}"/>
    <cellStyle name="Comma 2 4 3 2 2" xfId="772" xr:uid="{50D67062-DDD8-487E-891D-279FCD471689}"/>
    <cellStyle name="Comma 2 4 3 2 2 10" xfId="42893" xr:uid="{99A5D67B-790B-4063-B2D8-F16C1891C491}"/>
    <cellStyle name="Comma 2 4 3 2 2 2" xfId="773" xr:uid="{8D7441B2-5BCD-450A-8327-C47AB3FDD8C3}"/>
    <cellStyle name="Comma 2 4 3 2 2 2 2" xfId="774" xr:uid="{C1315531-844A-4D7B-9F36-3BE70B29E7EB}"/>
    <cellStyle name="Comma 2 4 3 2 2 2 2 2" xfId="3452" xr:uid="{27D2D552-C6CC-4CF9-845C-9ED046437A38}"/>
    <cellStyle name="Comma 2 4 3 2 2 2 2 2 2" xfId="13986" xr:uid="{5450BBEE-5216-4B61-840C-7702B6EE1579}"/>
    <cellStyle name="Comma 2 4 3 2 2 2 2 2 2 2" xfId="35008" xr:uid="{CAC61828-5FC6-4931-88E1-77D0CE671451}"/>
    <cellStyle name="Comma 2 4 3 2 2 2 2 2 2 3" xfId="56032" xr:uid="{4D70183F-E68F-43F6-83D9-3DB7F221899F}"/>
    <cellStyle name="Comma 2 4 3 2 2 2 2 2 3" xfId="24498" xr:uid="{D563ED54-8ECC-438C-931C-F9F97C7E7EAD}"/>
    <cellStyle name="Comma 2 4 3 2 2 2 2 2 4" xfId="45522" xr:uid="{6C1D265C-4D67-413A-BD32-08656A8F5FC6}"/>
    <cellStyle name="Comma 2 4 3 2 2 2 2 3" xfId="6080" xr:uid="{71A061BF-1C04-43F5-9F77-68ECC4775D5E}"/>
    <cellStyle name="Comma 2 4 3 2 2 2 2 3 2" xfId="16614" xr:uid="{5809DDCD-46D9-4174-8EE3-3622CF881505}"/>
    <cellStyle name="Comma 2 4 3 2 2 2 2 3 2 2" xfId="37636" xr:uid="{17978BFD-1891-4EE1-90E3-8A376E45383A}"/>
    <cellStyle name="Comma 2 4 3 2 2 2 2 3 2 3" xfId="58660" xr:uid="{94B44385-482A-4E4F-85E8-94727E2E7569}"/>
    <cellStyle name="Comma 2 4 3 2 2 2 2 3 3" xfId="27126" xr:uid="{E55464AD-AF56-4D0A-9B18-B96EBD9B1868}"/>
    <cellStyle name="Comma 2 4 3 2 2 2 2 3 4" xfId="48150" xr:uid="{9ED1FFBE-9A8B-428D-84E6-6B7E78F0E72E}"/>
    <cellStyle name="Comma 2 4 3 2 2 2 2 4" xfId="8707" xr:uid="{463F2158-8FC5-4E84-B8AE-0E4BE370685D}"/>
    <cellStyle name="Comma 2 4 3 2 2 2 2 4 2" xfId="19241" xr:uid="{F381BFB4-A4CA-49CF-BC46-92C5A60A8529}"/>
    <cellStyle name="Comma 2 4 3 2 2 2 2 4 2 2" xfId="40263" xr:uid="{52C22B11-B3AD-4BE0-9BD7-F0DD0C0B3752}"/>
    <cellStyle name="Comma 2 4 3 2 2 2 2 4 2 3" xfId="61287" xr:uid="{743BA509-A3F5-4663-A141-3BA11D0A63E8}"/>
    <cellStyle name="Comma 2 4 3 2 2 2 2 4 3" xfId="29753" xr:uid="{EF6D5155-EB62-45BE-A51F-CA0CA6463C3F}"/>
    <cellStyle name="Comma 2 4 3 2 2 2 2 4 4" xfId="50777" xr:uid="{78B2185D-61DD-44D9-A813-A946EE87EB06}"/>
    <cellStyle name="Comma 2 4 3 2 2 2 2 5" xfId="11359" xr:uid="{46EFC443-26B7-4B5C-B98B-11C8826B1A45}"/>
    <cellStyle name="Comma 2 4 3 2 2 2 2 5 2" xfId="32381" xr:uid="{95D2C0C0-DB6E-4E1B-A433-ED63A1C6CD12}"/>
    <cellStyle name="Comma 2 4 3 2 2 2 2 5 3" xfId="53405" xr:uid="{937466D4-5335-48FE-8D8E-4752647AF43F}"/>
    <cellStyle name="Comma 2 4 3 2 2 2 2 6" xfId="21870" xr:uid="{9840E737-AC7A-4EAD-853A-01D46520E5FF}"/>
    <cellStyle name="Comma 2 4 3 2 2 2 2 7" xfId="42895" xr:uid="{E0051951-8B38-417B-89C2-8B853C30F506}"/>
    <cellStyle name="Comma 2 4 3 2 2 2 3" xfId="3451" xr:uid="{A62E4654-7F5F-4978-937F-B7154A006967}"/>
    <cellStyle name="Comma 2 4 3 2 2 2 3 2" xfId="13985" xr:uid="{73DD7D37-982D-4925-9A8C-C1675BF6005A}"/>
    <cellStyle name="Comma 2 4 3 2 2 2 3 2 2" xfId="35007" xr:uid="{FAEE4255-89F1-4F48-B454-8F49DF3528C9}"/>
    <cellStyle name="Comma 2 4 3 2 2 2 3 2 3" xfId="56031" xr:uid="{45A79784-095E-4FDB-AF60-68FA414BC075}"/>
    <cellStyle name="Comma 2 4 3 2 2 2 3 3" xfId="24497" xr:uid="{DD4EAEA1-5D62-4EB0-B69B-8A5D121A38F5}"/>
    <cellStyle name="Comma 2 4 3 2 2 2 3 4" xfId="45521" xr:uid="{54C5E9A3-D50F-46AB-870C-4E76F198D316}"/>
    <cellStyle name="Comma 2 4 3 2 2 2 4" xfId="6079" xr:uid="{B0B34353-850F-4240-8A4C-D6465CAF1C0D}"/>
    <cellStyle name="Comma 2 4 3 2 2 2 4 2" xfId="16613" xr:uid="{CF0B5EDF-9AD1-4DFB-9DD0-D4BF7B294DD5}"/>
    <cellStyle name="Comma 2 4 3 2 2 2 4 2 2" xfId="37635" xr:uid="{CDD64562-29E7-497D-97E1-4C223DEDB2C7}"/>
    <cellStyle name="Comma 2 4 3 2 2 2 4 2 3" xfId="58659" xr:uid="{B1C37551-9374-4A5E-8014-828EAEEFDD77}"/>
    <cellStyle name="Comma 2 4 3 2 2 2 4 3" xfId="27125" xr:uid="{F98289D9-928B-40A8-98EA-035F83D23BE6}"/>
    <cellStyle name="Comma 2 4 3 2 2 2 4 4" xfId="48149" xr:uid="{B47F2AD1-90BA-4A04-A5B9-6B499682D1A1}"/>
    <cellStyle name="Comma 2 4 3 2 2 2 5" xfId="8706" xr:uid="{1378972D-4B6F-4DF1-975B-FE0FCC95216B}"/>
    <cellStyle name="Comma 2 4 3 2 2 2 5 2" xfId="19240" xr:uid="{34E18C6E-4224-4834-9695-92D6D489941E}"/>
    <cellStyle name="Comma 2 4 3 2 2 2 5 2 2" xfId="40262" xr:uid="{FE777D2E-14CD-4815-8694-A4CE63018A02}"/>
    <cellStyle name="Comma 2 4 3 2 2 2 5 2 3" xfId="61286" xr:uid="{FF772093-FCB6-45EE-B8FD-A1A3D30599F8}"/>
    <cellStyle name="Comma 2 4 3 2 2 2 5 3" xfId="29752" xr:uid="{67DCD681-9036-4B1B-A51F-4B3B6FAB1DDE}"/>
    <cellStyle name="Comma 2 4 3 2 2 2 5 4" xfId="50776" xr:uid="{43025F7B-21FE-421B-AB94-0D08DDEBF6CD}"/>
    <cellStyle name="Comma 2 4 3 2 2 2 6" xfId="11358" xr:uid="{A20CCFAA-7BEF-4612-BEE1-442D710FF7B7}"/>
    <cellStyle name="Comma 2 4 3 2 2 2 6 2" xfId="32380" xr:uid="{918147EA-D7D7-4D28-B70D-CC8F4E100281}"/>
    <cellStyle name="Comma 2 4 3 2 2 2 6 3" xfId="53404" xr:uid="{1F109FFA-88E3-4EE0-ADB4-27E6B202A4FA}"/>
    <cellStyle name="Comma 2 4 3 2 2 2 7" xfId="21869" xr:uid="{058116D2-5EE5-407D-8AEF-90A986EAE4A3}"/>
    <cellStyle name="Comma 2 4 3 2 2 2 8" xfId="42894" xr:uid="{BD11AC2A-35FE-4152-8BFD-143193721264}"/>
    <cellStyle name="Comma 2 4 3 2 2 3" xfId="775" xr:uid="{C541BA76-6CE9-4C0C-87FD-A93B238F7BFB}"/>
    <cellStyle name="Comma 2 4 3 2 2 3 2" xfId="3453" xr:uid="{729A7727-8EC6-4BAC-AA6F-3B94BDB9370C}"/>
    <cellStyle name="Comma 2 4 3 2 2 3 2 2" xfId="13987" xr:uid="{41CC4C63-E5B1-4BC1-879E-D7C757277F44}"/>
    <cellStyle name="Comma 2 4 3 2 2 3 2 2 2" xfId="35009" xr:uid="{E520ACCE-C9A5-4CA9-9A35-896C4160A95C}"/>
    <cellStyle name="Comma 2 4 3 2 2 3 2 2 3" xfId="56033" xr:uid="{CF6AD338-9830-49AA-BACE-DC1AD89D5BBC}"/>
    <cellStyle name="Comma 2 4 3 2 2 3 2 3" xfId="24499" xr:uid="{DA41E747-FF6C-4D40-B24D-96E0F6545F11}"/>
    <cellStyle name="Comma 2 4 3 2 2 3 2 4" xfId="45523" xr:uid="{6341C8D2-2F5F-4B58-8B67-5DEEB1B29DC4}"/>
    <cellStyle name="Comma 2 4 3 2 2 3 3" xfId="6081" xr:uid="{FB0E6D22-5CF3-47F8-B8F1-D305CF720C30}"/>
    <cellStyle name="Comma 2 4 3 2 2 3 3 2" xfId="16615" xr:uid="{C1EC0A50-8FAF-4A9F-922C-3CE0D5887FEC}"/>
    <cellStyle name="Comma 2 4 3 2 2 3 3 2 2" xfId="37637" xr:uid="{3B797C3C-2BD5-479C-95CE-84646869F320}"/>
    <cellStyle name="Comma 2 4 3 2 2 3 3 2 3" xfId="58661" xr:uid="{DDBB48AB-74C1-4D85-B49E-0F63A77860F6}"/>
    <cellStyle name="Comma 2 4 3 2 2 3 3 3" xfId="27127" xr:uid="{38EA30CC-CDA5-497E-A86F-538F96CEC376}"/>
    <cellStyle name="Comma 2 4 3 2 2 3 3 4" xfId="48151" xr:uid="{F08BB6C3-A13F-4CF1-93AD-4C099E4AAEE7}"/>
    <cellStyle name="Comma 2 4 3 2 2 3 4" xfId="8708" xr:uid="{71683829-6057-4541-9862-9CCA8F877F04}"/>
    <cellStyle name="Comma 2 4 3 2 2 3 4 2" xfId="19242" xr:uid="{3A8CD758-594B-4E05-BCF2-14E0934C862B}"/>
    <cellStyle name="Comma 2 4 3 2 2 3 4 2 2" xfId="40264" xr:uid="{17EAFE36-79DB-42E9-B6D1-30E363F1FF15}"/>
    <cellStyle name="Comma 2 4 3 2 2 3 4 2 3" xfId="61288" xr:uid="{2E4A2205-24F4-4F40-86C2-3EC1AD9F86C1}"/>
    <cellStyle name="Comma 2 4 3 2 2 3 4 3" xfId="29754" xr:uid="{1206DC10-062A-4CBC-813C-354F0E40ACFC}"/>
    <cellStyle name="Comma 2 4 3 2 2 3 4 4" xfId="50778" xr:uid="{48577A40-FBF4-4350-A2A0-BDC4D61764CC}"/>
    <cellStyle name="Comma 2 4 3 2 2 3 5" xfId="11360" xr:uid="{84A9E0CF-6737-44F2-84BD-ADAA736F68EF}"/>
    <cellStyle name="Comma 2 4 3 2 2 3 5 2" xfId="32382" xr:uid="{77ED13D6-9FBD-4953-ACED-C493F779C8B4}"/>
    <cellStyle name="Comma 2 4 3 2 2 3 5 3" xfId="53406" xr:uid="{171FDDE8-09F6-485E-AA2A-1F04BDDF57F7}"/>
    <cellStyle name="Comma 2 4 3 2 2 3 6" xfId="21871" xr:uid="{B31AC22A-30F2-42E3-B8AC-880558E963A4}"/>
    <cellStyle name="Comma 2 4 3 2 2 3 7" xfId="42896" xr:uid="{409AEA8D-EAD3-4576-8330-B2DB90FE44EA}"/>
    <cellStyle name="Comma 2 4 3 2 2 4" xfId="776" xr:uid="{A4BFD792-40DF-48F6-A206-26FB4DF83912}"/>
    <cellStyle name="Comma 2 4 3 2 2 4 2" xfId="3454" xr:uid="{BF75948B-5546-4B93-9647-967F0813C1BB}"/>
    <cellStyle name="Comma 2 4 3 2 2 4 2 2" xfId="13988" xr:uid="{CED6E690-A5A8-4920-8113-254A04E10592}"/>
    <cellStyle name="Comma 2 4 3 2 2 4 2 2 2" xfId="35010" xr:uid="{587CCA97-0609-40E4-B75E-1B6158D36A6B}"/>
    <cellStyle name="Comma 2 4 3 2 2 4 2 2 3" xfId="56034" xr:uid="{30B038C2-E95C-470A-A379-C74BAE711F15}"/>
    <cellStyle name="Comma 2 4 3 2 2 4 2 3" xfId="24500" xr:uid="{B1FE7ED3-30FD-439A-80F4-0B86911D79CF}"/>
    <cellStyle name="Comma 2 4 3 2 2 4 2 4" xfId="45524" xr:uid="{308A8305-DCCF-42C3-B4EA-8D3AB0D821BB}"/>
    <cellStyle name="Comma 2 4 3 2 2 4 3" xfId="6082" xr:uid="{500F43B6-651B-4A3C-AEAF-59D1A15EE838}"/>
    <cellStyle name="Comma 2 4 3 2 2 4 3 2" xfId="16616" xr:uid="{C492348B-EF9B-4FAA-B47B-26E0BBDBD1E1}"/>
    <cellStyle name="Comma 2 4 3 2 2 4 3 2 2" xfId="37638" xr:uid="{0876FB51-AF00-408C-B6F2-B28D08A10169}"/>
    <cellStyle name="Comma 2 4 3 2 2 4 3 2 3" xfId="58662" xr:uid="{2FF055F0-DC10-4C19-80EA-FBA7BA3335EE}"/>
    <cellStyle name="Comma 2 4 3 2 2 4 3 3" xfId="27128" xr:uid="{14627515-6C75-40A1-A0CC-3B8C46D13EB4}"/>
    <cellStyle name="Comma 2 4 3 2 2 4 3 4" xfId="48152" xr:uid="{C7DD9A9B-4B45-44A3-B44B-4E3D0579ACA8}"/>
    <cellStyle name="Comma 2 4 3 2 2 4 4" xfId="8709" xr:uid="{84AF6FAC-4452-48FB-8454-3AA3474755A0}"/>
    <cellStyle name="Comma 2 4 3 2 2 4 4 2" xfId="19243" xr:uid="{6BE37AFF-A700-4B6D-80A8-5C1355A44283}"/>
    <cellStyle name="Comma 2 4 3 2 2 4 4 2 2" xfId="40265" xr:uid="{C1C9A891-288B-4DBA-8EA4-4B6A16B36A84}"/>
    <cellStyle name="Comma 2 4 3 2 2 4 4 2 3" xfId="61289" xr:uid="{0F3C64F3-DEF5-43FB-A106-A3D684FF124B}"/>
    <cellStyle name="Comma 2 4 3 2 2 4 4 3" xfId="29755" xr:uid="{800F27D4-1C45-48B7-85BA-F90DEFEEC9D4}"/>
    <cellStyle name="Comma 2 4 3 2 2 4 4 4" xfId="50779" xr:uid="{873A1063-14CC-48C7-8296-479C668A74F3}"/>
    <cellStyle name="Comma 2 4 3 2 2 4 5" xfId="11361" xr:uid="{15CFCE4F-DEFC-42A5-B0E8-71BE3263F098}"/>
    <cellStyle name="Comma 2 4 3 2 2 4 5 2" xfId="32383" xr:uid="{A83039C3-741C-498E-9C72-B4C2C574CAE7}"/>
    <cellStyle name="Comma 2 4 3 2 2 4 5 3" xfId="53407" xr:uid="{EE4BD246-07E8-4317-8362-015B96524A9A}"/>
    <cellStyle name="Comma 2 4 3 2 2 4 6" xfId="21872" xr:uid="{F94C42FF-89F2-4613-B281-C0263C783C2E}"/>
    <cellStyle name="Comma 2 4 3 2 2 4 7" xfId="42897" xr:uid="{DD714082-DE15-443F-B982-8699D69FB6B0}"/>
    <cellStyle name="Comma 2 4 3 2 2 5" xfId="3450" xr:uid="{02B57B93-0CBF-42C4-9A4E-1E41F0DAE9A8}"/>
    <cellStyle name="Comma 2 4 3 2 2 5 2" xfId="13984" xr:uid="{555F5A58-926B-4718-AE78-3FFF781A5C34}"/>
    <cellStyle name="Comma 2 4 3 2 2 5 2 2" xfId="35006" xr:uid="{4ECFEC21-F24A-46F3-AAD7-DF9B7DC59B63}"/>
    <cellStyle name="Comma 2 4 3 2 2 5 2 3" xfId="56030" xr:uid="{6CEA9AD9-B522-45DE-87D1-18B4E88CF93E}"/>
    <cellStyle name="Comma 2 4 3 2 2 5 3" xfId="24496" xr:uid="{463BFEF6-FA54-416A-9D17-7FEF984A5339}"/>
    <cellStyle name="Comma 2 4 3 2 2 5 4" xfId="45520" xr:uid="{3DD05B71-8A61-46FD-9A76-0C781AF1A2EF}"/>
    <cellStyle name="Comma 2 4 3 2 2 6" xfId="6078" xr:uid="{E07995AE-F01A-49DA-833A-1359875F2388}"/>
    <cellStyle name="Comma 2 4 3 2 2 6 2" xfId="16612" xr:uid="{A782C053-A1B8-4AE3-ADB3-F0E2C494287B}"/>
    <cellStyle name="Comma 2 4 3 2 2 6 2 2" xfId="37634" xr:uid="{B31A2E31-3FE3-4D98-ABC9-BA384B4D3DE0}"/>
    <cellStyle name="Comma 2 4 3 2 2 6 2 3" xfId="58658" xr:uid="{DEFAA2C8-006C-417D-AFA2-39D01DE0C735}"/>
    <cellStyle name="Comma 2 4 3 2 2 6 3" xfId="27124" xr:uid="{ABE950DE-14E3-4095-AD93-16B95F2D2EFE}"/>
    <cellStyle name="Comma 2 4 3 2 2 6 4" xfId="48148" xr:uid="{68A37289-2904-4EE1-88BC-1E453C0B5945}"/>
    <cellStyle name="Comma 2 4 3 2 2 7" xfId="8705" xr:uid="{6B0B4376-5A99-4DA5-8E16-465D6A334885}"/>
    <cellStyle name="Comma 2 4 3 2 2 7 2" xfId="19239" xr:uid="{0B136727-97A8-406A-90B3-B790313B146F}"/>
    <cellStyle name="Comma 2 4 3 2 2 7 2 2" xfId="40261" xr:uid="{CEFDD8A4-E1EB-4FFB-8C55-6E1C586DFF81}"/>
    <cellStyle name="Comma 2 4 3 2 2 7 2 3" xfId="61285" xr:uid="{342995F6-B609-48B9-A7C7-FA4F0B136AD2}"/>
    <cellStyle name="Comma 2 4 3 2 2 7 3" xfId="29751" xr:uid="{08971BD7-C352-4F16-BA01-7CDE627E7C70}"/>
    <cellStyle name="Comma 2 4 3 2 2 7 4" xfId="50775" xr:uid="{3D45315F-DD87-4E18-90F1-3F2E418718A3}"/>
    <cellStyle name="Comma 2 4 3 2 2 8" xfId="11357" xr:uid="{893F41FB-CB26-4B75-9437-41651D063E72}"/>
    <cellStyle name="Comma 2 4 3 2 2 8 2" xfId="32379" xr:uid="{20E83587-FBC2-48FE-8833-EF821A3125B6}"/>
    <cellStyle name="Comma 2 4 3 2 2 8 3" xfId="53403" xr:uid="{39F613AE-4830-43ED-9E0C-6728F2790324}"/>
    <cellStyle name="Comma 2 4 3 2 2 9" xfId="21868" xr:uid="{7A37B120-4D55-42B6-811D-ACC61149831D}"/>
    <cellStyle name="Comma 2 4 3 2 3" xfId="777" xr:uid="{EE3CD2F0-4F88-403F-B8A6-3D1D375120DB}"/>
    <cellStyle name="Comma 2 4 3 2 3 10" xfId="42898" xr:uid="{4A5F0AC2-710A-404E-B12E-F291F246DF4D}"/>
    <cellStyle name="Comma 2 4 3 2 3 2" xfId="778" xr:uid="{9714B6B1-BFE1-4F17-A65A-043A6B449E22}"/>
    <cellStyle name="Comma 2 4 3 2 3 2 2" xfId="779" xr:uid="{C95CA23E-D069-4FB6-8A9B-6B819A040015}"/>
    <cellStyle name="Comma 2 4 3 2 3 2 2 2" xfId="3457" xr:uid="{5F75CAF0-EF58-46C5-BFEF-BB61E9CA69D6}"/>
    <cellStyle name="Comma 2 4 3 2 3 2 2 2 2" xfId="13991" xr:uid="{D88B6B1C-1E03-4C23-A5FC-E8099BC7B293}"/>
    <cellStyle name="Comma 2 4 3 2 3 2 2 2 2 2" xfId="35013" xr:uid="{5EE97A21-98F7-47F3-88F8-5465B8902C16}"/>
    <cellStyle name="Comma 2 4 3 2 3 2 2 2 2 3" xfId="56037" xr:uid="{0DCF9C18-409D-48FF-91E8-A7F503D179A8}"/>
    <cellStyle name="Comma 2 4 3 2 3 2 2 2 3" xfId="24503" xr:uid="{5F006F77-9BC1-43C8-807D-39D6FB57A9A6}"/>
    <cellStyle name="Comma 2 4 3 2 3 2 2 2 4" xfId="45527" xr:uid="{21DA813E-20C0-494F-AD9D-1802A306C4BB}"/>
    <cellStyle name="Comma 2 4 3 2 3 2 2 3" xfId="6085" xr:uid="{8112228A-C47D-4BC9-B9CF-5CAC1DE2D4E6}"/>
    <cellStyle name="Comma 2 4 3 2 3 2 2 3 2" xfId="16619" xr:uid="{8C0065F6-F14A-424F-9D0B-006AB066E53A}"/>
    <cellStyle name="Comma 2 4 3 2 3 2 2 3 2 2" xfId="37641" xr:uid="{5E49B385-26B6-4A42-A770-B3F90360954E}"/>
    <cellStyle name="Comma 2 4 3 2 3 2 2 3 2 3" xfId="58665" xr:uid="{745D4BE6-1716-4C74-9CF7-77B47C990D7F}"/>
    <cellStyle name="Comma 2 4 3 2 3 2 2 3 3" xfId="27131" xr:uid="{09C10D49-14CD-42C0-862D-CC292579DF9B}"/>
    <cellStyle name="Comma 2 4 3 2 3 2 2 3 4" xfId="48155" xr:uid="{72FA7E4A-2613-4B4E-A5FA-91B544B331AF}"/>
    <cellStyle name="Comma 2 4 3 2 3 2 2 4" xfId="8712" xr:uid="{87F7D155-97E6-4F4F-BD09-125AEC3FFBD3}"/>
    <cellStyle name="Comma 2 4 3 2 3 2 2 4 2" xfId="19246" xr:uid="{F1D40B9A-4893-4413-94EA-68929AC3A4DE}"/>
    <cellStyle name="Comma 2 4 3 2 3 2 2 4 2 2" xfId="40268" xr:uid="{621A918C-5646-445D-89F4-C6C3158CA0A5}"/>
    <cellStyle name="Comma 2 4 3 2 3 2 2 4 2 3" xfId="61292" xr:uid="{9DAA3315-C68C-40B2-BF82-02A64169982B}"/>
    <cellStyle name="Comma 2 4 3 2 3 2 2 4 3" xfId="29758" xr:uid="{218C3C24-57D4-4CFC-8593-F58B52382991}"/>
    <cellStyle name="Comma 2 4 3 2 3 2 2 4 4" xfId="50782" xr:uid="{5EB606B3-C48D-45E6-9EAF-9E75C5B8298C}"/>
    <cellStyle name="Comma 2 4 3 2 3 2 2 5" xfId="11364" xr:uid="{4EE4C035-949D-492B-AD44-FE9EBBFAAABF}"/>
    <cellStyle name="Comma 2 4 3 2 3 2 2 5 2" xfId="32386" xr:uid="{FB32FFB0-94A9-445F-9513-E6DD8CC6CA08}"/>
    <cellStyle name="Comma 2 4 3 2 3 2 2 5 3" xfId="53410" xr:uid="{C6132697-1C38-4655-9677-FE3A4C7AD5FE}"/>
    <cellStyle name="Comma 2 4 3 2 3 2 2 6" xfId="21875" xr:uid="{9DD5B8D3-A9DF-4919-ADB8-CCA7D9001215}"/>
    <cellStyle name="Comma 2 4 3 2 3 2 2 7" xfId="42900" xr:uid="{366CB168-248B-4ECC-9EB3-B8240671DE6A}"/>
    <cellStyle name="Comma 2 4 3 2 3 2 3" xfId="3456" xr:uid="{ED1DCE61-4E4D-4A49-A176-03DB442030D3}"/>
    <cellStyle name="Comma 2 4 3 2 3 2 3 2" xfId="13990" xr:uid="{BAF99D22-F66A-4DEF-88C1-967AB9267D13}"/>
    <cellStyle name="Comma 2 4 3 2 3 2 3 2 2" xfId="35012" xr:uid="{21E7EF42-984C-48B8-8B23-6E7165F19B84}"/>
    <cellStyle name="Comma 2 4 3 2 3 2 3 2 3" xfId="56036" xr:uid="{3CD302AB-CE95-4E59-9178-85DDF8AAA8E5}"/>
    <cellStyle name="Comma 2 4 3 2 3 2 3 3" xfId="24502" xr:uid="{8B03B035-08B8-493A-BFEA-04A386F2FF21}"/>
    <cellStyle name="Comma 2 4 3 2 3 2 3 4" xfId="45526" xr:uid="{89031DFA-92B4-4BFB-BE43-B9FD648CB8C3}"/>
    <cellStyle name="Comma 2 4 3 2 3 2 4" xfId="6084" xr:uid="{B3ECCA27-15C6-49FA-BF5F-E4781C4722FC}"/>
    <cellStyle name="Comma 2 4 3 2 3 2 4 2" xfId="16618" xr:uid="{9413F88C-DCEA-4B5D-9D5C-629B9AA0525E}"/>
    <cellStyle name="Comma 2 4 3 2 3 2 4 2 2" xfId="37640" xr:uid="{C66B4AA1-495E-4A3A-9492-5856FCED619B}"/>
    <cellStyle name="Comma 2 4 3 2 3 2 4 2 3" xfId="58664" xr:uid="{0884BA6A-AF1D-4B51-9C95-4808B72B7B12}"/>
    <cellStyle name="Comma 2 4 3 2 3 2 4 3" xfId="27130" xr:uid="{E76748B2-387F-4885-92C2-B9E676D75E77}"/>
    <cellStyle name="Comma 2 4 3 2 3 2 4 4" xfId="48154" xr:uid="{8D3C3538-83C6-499B-930D-1F28A85BC553}"/>
    <cellStyle name="Comma 2 4 3 2 3 2 5" xfId="8711" xr:uid="{6B5654E2-3B0E-43E3-8475-64E993D3A881}"/>
    <cellStyle name="Comma 2 4 3 2 3 2 5 2" xfId="19245" xr:uid="{6E5B82A6-5853-48BB-BFA3-562CFCA5BEE9}"/>
    <cellStyle name="Comma 2 4 3 2 3 2 5 2 2" xfId="40267" xr:uid="{A279BDFF-59D0-4C9E-A79C-A9E024D6946F}"/>
    <cellStyle name="Comma 2 4 3 2 3 2 5 2 3" xfId="61291" xr:uid="{07CC68C6-7E7D-4219-9EB2-6728EF3B2116}"/>
    <cellStyle name="Comma 2 4 3 2 3 2 5 3" xfId="29757" xr:uid="{3E26EDC0-DE27-4D5F-A0F3-2BED23830BAD}"/>
    <cellStyle name="Comma 2 4 3 2 3 2 5 4" xfId="50781" xr:uid="{54B8BDD2-C82F-49E0-AF7D-4700EED1A56E}"/>
    <cellStyle name="Comma 2 4 3 2 3 2 6" xfId="11363" xr:uid="{4F1FF475-0103-4C2F-A87F-4A9BCFD64645}"/>
    <cellStyle name="Comma 2 4 3 2 3 2 6 2" xfId="32385" xr:uid="{C074A726-029B-46B9-88EA-069A96EC3AE3}"/>
    <cellStyle name="Comma 2 4 3 2 3 2 6 3" xfId="53409" xr:uid="{37F8E37F-A225-44DD-9080-1008583D87C7}"/>
    <cellStyle name="Comma 2 4 3 2 3 2 7" xfId="21874" xr:uid="{DA69C249-999F-42B9-A110-281B91024524}"/>
    <cellStyle name="Comma 2 4 3 2 3 2 8" xfId="42899" xr:uid="{90ABF5DB-DB3A-4EC5-ADCA-4DA690F0F6C2}"/>
    <cellStyle name="Comma 2 4 3 2 3 3" xfId="780" xr:uid="{EB82A4CD-2AE5-448F-8F52-1E60AE3F83EE}"/>
    <cellStyle name="Comma 2 4 3 2 3 3 2" xfId="3458" xr:uid="{15754DB9-ED08-40E3-99C1-05FC878C8C57}"/>
    <cellStyle name="Comma 2 4 3 2 3 3 2 2" xfId="13992" xr:uid="{DD1FEB24-9FC9-4923-93A9-8F96AAE08A51}"/>
    <cellStyle name="Comma 2 4 3 2 3 3 2 2 2" xfId="35014" xr:uid="{9D8166A6-E08F-4BA6-8A18-C5DB804D15EE}"/>
    <cellStyle name="Comma 2 4 3 2 3 3 2 2 3" xfId="56038" xr:uid="{13D88D73-A2FD-49DB-B32A-A84FBB20F874}"/>
    <cellStyle name="Comma 2 4 3 2 3 3 2 3" xfId="24504" xr:uid="{43DA6FA9-84D6-4D24-8E6E-7E198E0280B2}"/>
    <cellStyle name="Comma 2 4 3 2 3 3 2 4" xfId="45528" xr:uid="{02693CF0-D815-4571-9B24-C0CA819AAF4F}"/>
    <cellStyle name="Comma 2 4 3 2 3 3 3" xfId="6086" xr:uid="{EF2FC13E-D689-481C-9772-24DCA161C31B}"/>
    <cellStyle name="Comma 2 4 3 2 3 3 3 2" xfId="16620" xr:uid="{91749DB6-17AD-43B3-8F05-80B4C3FF2F94}"/>
    <cellStyle name="Comma 2 4 3 2 3 3 3 2 2" xfId="37642" xr:uid="{E83E5F55-8398-4438-B6EA-7EEB5DE27708}"/>
    <cellStyle name="Comma 2 4 3 2 3 3 3 2 3" xfId="58666" xr:uid="{51F28237-1E5D-4041-952E-C88C2884FC0D}"/>
    <cellStyle name="Comma 2 4 3 2 3 3 3 3" xfId="27132" xr:uid="{45E1A139-F9A4-4DC2-91EA-91464F6E85B7}"/>
    <cellStyle name="Comma 2 4 3 2 3 3 3 4" xfId="48156" xr:uid="{C2FB6F50-06D0-452C-99C9-29F1BFE1B5CF}"/>
    <cellStyle name="Comma 2 4 3 2 3 3 4" xfId="8713" xr:uid="{7F327F48-BADC-4608-A36C-03114674DE7B}"/>
    <cellStyle name="Comma 2 4 3 2 3 3 4 2" xfId="19247" xr:uid="{1B429016-D13E-4911-A59C-D51582793154}"/>
    <cellStyle name="Comma 2 4 3 2 3 3 4 2 2" xfId="40269" xr:uid="{B092CA47-CB98-4E28-8AE5-CDF86F7E7281}"/>
    <cellStyle name="Comma 2 4 3 2 3 3 4 2 3" xfId="61293" xr:uid="{18414105-AABE-49CD-8CCB-6E969F2A89E9}"/>
    <cellStyle name="Comma 2 4 3 2 3 3 4 3" xfId="29759" xr:uid="{E259E307-0B26-415A-B995-6D5CA1B68C24}"/>
    <cellStyle name="Comma 2 4 3 2 3 3 4 4" xfId="50783" xr:uid="{365F8DB9-74FD-4BC4-B6F7-6D35A358554C}"/>
    <cellStyle name="Comma 2 4 3 2 3 3 5" xfId="11365" xr:uid="{C795944B-8E82-4EB2-86EA-6386A1FA1E5B}"/>
    <cellStyle name="Comma 2 4 3 2 3 3 5 2" xfId="32387" xr:uid="{6CF31F38-C689-4ABE-95C0-464952430616}"/>
    <cellStyle name="Comma 2 4 3 2 3 3 5 3" xfId="53411" xr:uid="{3A9F750B-AABB-422E-B87A-115F757F1F8A}"/>
    <cellStyle name="Comma 2 4 3 2 3 3 6" xfId="21876" xr:uid="{438D6A3C-EEFF-4FF3-8F70-E1B9B4D3D24A}"/>
    <cellStyle name="Comma 2 4 3 2 3 3 7" xfId="42901" xr:uid="{88C5D1FF-89DB-4A00-9081-FA99FB15209A}"/>
    <cellStyle name="Comma 2 4 3 2 3 4" xfId="781" xr:uid="{D3C99D79-D965-4261-8534-910BBE221A70}"/>
    <cellStyle name="Comma 2 4 3 2 3 4 2" xfId="3459" xr:uid="{3ABBA025-2344-42AF-93C0-9F6C5413CE59}"/>
    <cellStyle name="Comma 2 4 3 2 3 4 2 2" xfId="13993" xr:uid="{C54F2F8C-72F2-456B-99B1-46E7F5D979D2}"/>
    <cellStyle name="Comma 2 4 3 2 3 4 2 2 2" xfId="35015" xr:uid="{07E3A134-340C-45CB-BEEB-AF79DCB1EDD6}"/>
    <cellStyle name="Comma 2 4 3 2 3 4 2 2 3" xfId="56039" xr:uid="{65951F4D-7092-4625-8578-18372269C8C5}"/>
    <cellStyle name="Comma 2 4 3 2 3 4 2 3" xfId="24505" xr:uid="{4BB9BF54-C533-4E65-84BA-958DBD6A8BEB}"/>
    <cellStyle name="Comma 2 4 3 2 3 4 2 4" xfId="45529" xr:uid="{239068B5-72B9-41D9-8518-1886F3E75A76}"/>
    <cellStyle name="Comma 2 4 3 2 3 4 3" xfId="6087" xr:uid="{13D44E75-3E67-48F7-98E4-5D0F37D6F186}"/>
    <cellStyle name="Comma 2 4 3 2 3 4 3 2" xfId="16621" xr:uid="{84134CB5-F05A-4BC9-B202-639E33965AF1}"/>
    <cellStyle name="Comma 2 4 3 2 3 4 3 2 2" xfId="37643" xr:uid="{06027273-A71E-4F53-88ED-05407A7DFC7B}"/>
    <cellStyle name="Comma 2 4 3 2 3 4 3 2 3" xfId="58667" xr:uid="{CE1CC98B-14E7-44DB-A242-60F17222BDEC}"/>
    <cellStyle name="Comma 2 4 3 2 3 4 3 3" xfId="27133" xr:uid="{60E22504-8ECE-42F1-95F4-66A29F021CCF}"/>
    <cellStyle name="Comma 2 4 3 2 3 4 3 4" xfId="48157" xr:uid="{8ABED996-D430-4760-B0CF-866742793B3F}"/>
    <cellStyle name="Comma 2 4 3 2 3 4 4" xfId="8714" xr:uid="{CD666810-4E3E-4569-A2A5-224FAF21B06B}"/>
    <cellStyle name="Comma 2 4 3 2 3 4 4 2" xfId="19248" xr:uid="{4AB0CBB9-DC9F-4B96-B400-0AC51C500394}"/>
    <cellStyle name="Comma 2 4 3 2 3 4 4 2 2" xfId="40270" xr:uid="{EAE79518-BBEA-4B74-973B-F6A7245472A5}"/>
    <cellStyle name="Comma 2 4 3 2 3 4 4 2 3" xfId="61294" xr:uid="{6C219238-26D8-4D06-93D4-E6571D8B005E}"/>
    <cellStyle name="Comma 2 4 3 2 3 4 4 3" xfId="29760" xr:uid="{48193416-DCED-425F-BBAF-1B4C40C1FD6A}"/>
    <cellStyle name="Comma 2 4 3 2 3 4 4 4" xfId="50784" xr:uid="{88C22403-65DB-461E-AA11-B9292E60ADB3}"/>
    <cellStyle name="Comma 2 4 3 2 3 4 5" xfId="11366" xr:uid="{D456EE23-5830-4A7B-88AE-5D8430B93F9B}"/>
    <cellStyle name="Comma 2 4 3 2 3 4 5 2" xfId="32388" xr:uid="{51D17992-272C-4753-9FC2-B32425A349EB}"/>
    <cellStyle name="Comma 2 4 3 2 3 4 5 3" xfId="53412" xr:uid="{BD46F0D3-B4E6-4C2B-9058-A42BCC2E68B0}"/>
    <cellStyle name="Comma 2 4 3 2 3 4 6" xfId="21877" xr:uid="{B75380D2-949C-4952-9E96-CF858080ABD8}"/>
    <cellStyle name="Comma 2 4 3 2 3 4 7" xfId="42902" xr:uid="{167D9024-EB2D-470D-8782-E446AEA043CD}"/>
    <cellStyle name="Comma 2 4 3 2 3 5" xfId="3455" xr:uid="{9F588EE7-4717-4799-95A2-55870EBFDA0F}"/>
    <cellStyle name="Comma 2 4 3 2 3 5 2" xfId="13989" xr:uid="{524CD1B3-EAA4-49B1-B3C6-06961F4F12C0}"/>
    <cellStyle name="Comma 2 4 3 2 3 5 2 2" xfId="35011" xr:uid="{671B58D9-B452-4448-8FD5-9C2B260DD5BB}"/>
    <cellStyle name="Comma 2 4 3 2 3 5 2 3" xfId="56035" xr:uid="{F265B1DF-9133-4D41-913C-1C0E682D8DBF}"/>
    <cellStyle name="Comma 2 4 3 2 3 5 3" xfId="24501" xr:uid="{0503AEDB-E329-45CD-8A8F-6D6BEDEFED9E}"/>
    <cellStyle name="Comma 2 4 3 2 3 5 4" xfId="45525" xr:uid="{030B9A87-B9B3-44E6-85B2-B8BBFBCD0A87}"/>
    <cellStyle name="Comma 2 4 3 2 3 6" xfId="6083" xr:uid="{1CDFE45B-4CB7-44BA-8B3D-67AF9BD1E282}"/>
    <cellStyle name="Comma 2 4 3 2 3 6 2" xfId="16617" xr:uid="{31BC363B-E43B-487C-852F-1F61D33EBAEC}"/>
    <cellStyle name="Comma 2 4 3 2 3 6 2 2" xfId="37639" xr:uid="{FE6A4DFC-35A9-4D6C-95E6-E56EFA2C030C}"/>
    <cellStyle name="Comma 2 4 3 2 3 6 2 3" xfId="58663" xr:uid="{988CCE70-CC8E-4CF7-8114-97958D437838}"/>
    <cellStyle name="Comma 2 4 3 2 3 6 3" xfId="27129" xr:uid="{0554025F-71B7-4FDC-91B6-6B03412235A2}"/>
    <cellStyle name="Comma 2 4 3 2 3 6 4" xfId="48153" xr:uid="{73F22C82-338C-4A2D-BF4C-2AAB828099E2}"/>
    <cellStyle name="Comma 2 4 3 2 3 7" xfId="8710" xr:uid="{976A48F0-4715-41D6-BF54-3BB3CBB384CD}"/>
    <cellStyle name="Comma 2 4 3 2 3 7 2" xfId="19244" xr:uid="{FF32FA38-34CB-4069-ACB4-09203BEDC504}"/>
    <cellStyle name="Comma 2 4 3 2 3 7 2 2" xfId="40266" xr:uid="{6CAC5250-36D3-40D9-9D16-2DE7FCC20AF3}"/>
    <cellStyle name="Comma 2 4 3 2 3 7 2 3" xfId="61290" xr:uid="{13240899-4D4B-4238-9335-2D78ACE95AB7}"/>
    <cellStyle name="Comma 2 4 3 2 3 7 3" xfId="29756" xr:uid="{5EB14EB2-1EB7-4A4F-BB67-596F314D8837}"/>
    <cellStyle name="Comma 2 4 3 2 3 7 4" xfId="50780" xr:uid="{240C6E87-4974-4B96-BBC3-CFA005BCC6A3}"/>
    <cellStyle name="Comma 2 4 3 2 3 8" xfId="11362" xr:uid="{EEF63623-C5EA-4F56-99FC-990D45018B2C}"/>
    <cellStyle name="Comma 2 4 3 2 3 8 2" xfId="32384" xr:uid="{FF50F4DF-6090-4CE5-BE71-569D6C96CE24}"/>
    <cellStyle name="Comma 2 4 3 2 3 8 3" xfId="53408" xr:uid="{7EF2C300-E97E-43A6-BAEF-094DD06AC8C8}"/>
    <cellStyle name="Comma 2 4 3 2 3 9" xfId="21873" xr:uid="{8CEC432E-7060-429A-928C-491BA7543A3A}"/>
    <cellStyle name="Comma 2 4 3 2 4" xfId="782" xr:uid="{960EDC0E-8125-411A-901F-CAC5462CC54B}"/>
    <cellStyle name="Comma 2 4 3 2 4 10" xfId="42903" xr:uid="{68579F90-BF16-4A02-A2FD-57244ED1EC5B}"/>
    <cellStyle name="Comma 2 4 3 2 4 2" xfId="783" xr:uid="{74C7BED6-25A8-4F58-BEBB-E268885DBFA3}"/>
    <cellStyle name="Comma 2 4 3 2 4 2 2" xfId="784" xr:uid="{2B69B036-7A20-433F-B3D7-CF7F788B2150}"/>
    <cellStyle name="Comma 2 4 3 2 4 2 2 2" xfId="3462" xr:uid="{9479450D-E6C6-46F7-B33C-6F4D25DACF73}"/>
    <cellStyle name="Comma 2 4 3 2 4 2 2 2 2" xfId="13996" xr:uid="{D63B7717-132F-4720-A1CA-25AE7BFD80EA}"/>
    <cellStyle name="Comma 2 4 3 2 4 2 2 2 2 2" xfId="35018" xr:uid="{00A67D44-5B37-450A-B9D9-47E33E693283}"/>
    <cellStyle name="Comma 2 4 3 2 4 2 2 2 2 3" xfId="56042" xr:uid="{1D8F9BF5-437E-4BD0-A99F-C842ACD3D533}"/>
    <cellStyle name="Comma 2 4 3 2 4 2 2 2 3" xfId="24508" xr:uid="{7D427E3E-CAA7-4A5D-8D53-59EED5122A4C}"/>
    <cellStyle name="Comma 2 4 3 2 4 2 2 2 4" xfId="45532" xr:uid="{E23A2FEB-E073-4B22-BC55-660E03562CF2}"/>
    <cellStyle name="Comma 2 4 3 2 4 2 2 3" xfId="6090" xr:uid="{99E1611C-DF34-49F3-8D9D-61666FF8723B}"/>
    <cellStyle name="Comma 2 4 3 2 4 2 2 3 2" xfId="16624" xr:uid="{CEEBE7CC-6E70-44F6-B763-ED73A31418F1}"/>
    <cellStyle name="Comma 2 4 3 2 4 2 2 3 2 2" xfId="37646" xr:uid="{FE368CC0-A827-4D10-9F59-331F4DA14B73}"/>
    <cellStyle name="Comma 2 4 3 2 4 2 2 3 2 3" xfId="58670" xr:uid="{12E7B5EC-0258-4076-8C5F-A3579A807461}"/>
    <cellStyle name="Comma 2 4 3 2 4 2 2 3 3" xfId="27136" xr:uid="{88E74FD5-2D91-4693-BFD1-46CF43653DB4}"/>
    <cellStyle name="Comma 2 4 3 2 4 2 2 3 4" xfId="48160" xr:uid="{8FB60406-EBD4-478C-B29A-608AFD5F1E31}"/>
    <cellStyle name="Comma 2 4 3 2 4 2 2 4" xfId="8717" xr:uid="{1AB003AA-F569-49C0-88B3-D8785595E57D}"/>
    <cellStyle name="Comma 2 4 3 2 4 2 2 4 2" xfId="19251" xr:uid="{628CC4B8-853D-4BFA-88E3-DB20D61F50E2}"/>
    <cellStyle name="Comma 2 4 3 2 4 2 2 4 2 2" xfId="40273" xr:uid="{4EC22E04-8365-4E8F-B062-1B2C46B4839B}"/>
    <cellStyle name="Comma 2 4 3 2 4 2 2 4 2 3" xfId="61297" xr:uid="{D37205E8-3A51-4F15-AECD-B7EEE90C90CB}"/>
    <cellStyle name="Comma 2 4 3 2 4 2 2 4 3" xfId="29763" xr:uid="{C3726727-DD10-4721-9B25-AA517790DE86}"/>
    <cellStyle name="Comma 2 4 3 2 4 2 2 4 4" xfId="50787" xr:uid="{65DBF8C5-BDB1-4CCF-B9C4-5DC3FA459812}"/>
    <cellStyle name="Comma 2 4 3 2 4 2 2 5" xfId="11369" xr:uid="{A2792F06-41C9-445A-9A84-066BD4B988DB}"/>
    <cellStyle name="Comma 2 4 3 2 4 2 2 5 2" xfId="32391" xr:uid="{0FCAF0C4-2216-44A7-83DA-FE4A47FA37E2}"/>
    <cellStyle name="Comma 2 4 3 2 4 2 2 5 3" xfId="53415" xr:uid="{F2A31FAD-0085-400B-9DB9-3EEB32721824}"/>
    <cellStyle name="Comma 2 4 3 2 4 2 2 6" xfId="21880" xr:uid="{E5FE761E-B31E-4F13-B717-3AE4F1F2F1F2}"/>
    <cellStyle name="Comma 2 4 3 2 4 2 2 7" xfId="42905" xr:uid="{D275F18A-4786-4107-A58A-D32CE2CD4058}"/>
    <cellStyle name="Comma 2 4 3 2 4 2 3" xfId="3461" xr:uid="{ABF1254A-9DFD-4AFA-8250-2F5B7351EFC9}"/>
    <cellStyle name="Comma 2 4 3 2 4 2 3 2" xfId="13995" xr:uid="{B0D9F969-6768-4D76-87BF-75E54C718903}"/>
    <cellStyle name="Comma 2 4 3 2 4 2 3 2 2" xfId="35017" xr:uid="{8871D957-4349-46FF-B25D-85A81385AE96}"/>
    <cellStyle name="Comma 2 4 3 2 4 2 3 2 3" xfId="56041" xr:uid="{47C62E2C-DACC-47E4-80F8-FEB8020ED0E0}"/>
    <cellStyle name="Comma 2 4 3 2 4 2 3 3" xfId="24507" xr:uid="{B8DEB202-0872-4A9B-9587-10E13A93AD37}"/>
    <cellStyle name="Comma 2 4 3 2 4 2 3 4" xfId="45531" xr:uid="{675BC1E2-EBB8-4D36-BFD5-B3E69C84AFBD}"/>
    <cellStyle name="Comma 2 4 3 2 4 2 4" xfId="6089" xr:uid="{627C117C-4025-4A4B-BA22-3DDB81EB67A5}"/>
    <cellStyle name="Comma 2 4 3 2 4 2 4 2" xfId="16623" xr:uid="{18963B55-98A4-4F3D-B479-D7B3074A3D54}"/>
    <cellStyle name="Comma 2 4 3 2 4 2 4 2 2" xfId="37645" xr:uid="{A84740F5-3B8B-4F34-9FCF-A01F162431A6}"/>
    <cellStyle name="Comma 2 4 3 2 4 2 4 2 3" xfId="58669" xr:uid="{32C98533-1590-498F-82DE-6AA893B8CFEA}"/>
    <cellStyle name="Comma 2 4 3 2 4 2 4 3" xfId="27135" xr:uid="{38C72A8D-5F04-4449-A801-3121E64A32B0}"/>
    <cellStyle name="Comma 2 4 3 2 4 2 4 4" xfId="48159" xr:uid="{0B05B2B5-F3ED-40DF-81B2-B809F493C105}"/>
    <cellStyle name="Comma 2 4 3 2 4 2 5" xfId="8716" xr:uid="{2173BA78-6163-4293-82BB-B491F9C2FC48}"/>
    <cellStyle name="Comma 2 4 3 2 4 2 5 2" xfId="19250" xr:uid="{409D3BFA-49C1-415D-8CB7-717F52940E10}"/>
    <cellStyle name="Comma 2 4 3 2 4 2 5 2 2" xfId="40272" xr:uid="{3229E201-FB10-450B-AE39-21A16EF8F1D7}"/>
    <cellStyle name="Comma 2 4 3 2 4 2 5 2 3" xfId="61296" xr:uid="{BCBB10DC-DA1A-46A3-9CB5-35E2A8DB185D}"/>
    <cellStyle name="Comma 2 4 3 2 4 2 5 3" xfId="29762" xr:uid="{24ADEEFF-83BD-4769-9240-235F03372207}"/>
    <cellStyle name="Comma 2 4 3 2 4 2 5 4" xfId="50786" xr:uid="{EAED8B55-859D-4538-886B-3EDD975E1DF2}"/>
    <cellStyle name="Comma 2 4 3 2 4 2 6" xfId="11368" xr:uid="{CC54CD36-7A83-4DEE-A59D-90701CACB0E2}"/>
    <cellStyle name="Comma 2 4 3 2 4 2 6 2" xfId="32390" xr:uid="{E2343C4F-6CCE-4F28-8D28-09C265D47DF0}"/>
    <cellStyle name="Comma 2 4 3 2 4 2 6 3" xfId="53414" xr:uid="{99086AAD-51DC-4EFA-9764-FE0BEB7ADA9F}"/>
    <cellStyle name="Comma 2 4 3 2 4 2 7" xfId="21879" xr:uid="{5D5B71A3-4CEA-4E15-8EB1-ED13D997A256}"/>
    <cellStyle name="Comma 2 4 3 2 4 2 8" xfId="42904" xr:uid="{1E0A99D7-9AFB-4ED5-8784-BD1EBA348C97}"/>
    <cellStyle name="Comma 2 4 3 2 4 3" xfId="785" xr:uid="{4D1E2FE3-B2F6-4779-9F93-3677FAD741DA}"/>
    <cellStyle name="Comma 2 4 3 2 4 3 2" xfId="3463" xr:uid="{115E550F-1313-460E-BAF0-4A370195F429}"/>
    <cellStyle name="Comma 2 4 3 2 4 3 2 2" xfId="13997" xr:uid="{6975315E-646A-4DC2-B810-54AEB9AF8FE3}"/>
    <cellStyle name="Comma 2 4 3 2 4 3 2 2 2" xfId="35019" xr:uid="{4E7E9F9B-9AE3-4464-B088-8153949B0F40}"/>
    <cellStyle name="Comma 2 4 3 2 4 3 2 2 3" xfId="56043" xr:uid="{E2F782DF-D5A2-4DE4-8D63-0E79B5D1FECA}"/>
    <cellStyle name="Comma 2 4 3 2 4 3 2 3" xfId="24509" xr:uid="{1ABC3B88-A7D8-4E8F-B9A0-57EBA179A1D1}"/>
    <cellStyle name="Comma 2 4 3 2 4 3 2 4" xfId="45533" xr:uid="{9755C280-27F4-4AE2-A7F9-901393E915FE}"/>
    <cellStyle name="Comma 2 4 3 2 4 3 3" xfId="6091" xr:uid="{871ECAD2-4634-4FD5-B119-F3765E0F702A}"/>
    <cellStyle name="Comma 2 4 3 2 4 3 3 2" xfId="16625" xr:uid="{43BA8EAD-4E07-436E-9EEE-73DFB884B1C6}"/>
    <cellStyle name="Comma 2 4 3 2 4 3 3 2 2" xfId="37647" xr:uid="{B12DCB5D-5A5C-4974-9D6D-73D0FDE6A227}"/>
    <cellStyle name="Comma 2 4 3 2 4 3 3 2 3" xfId="58671" xr:uid="{215FEA30-6DBD-4F88-A2E8-2EF60CB81679}"/>
    <cellStyle name="Comma 2 4 3 2 4 3 3 3" xfId="27137" xr:uid="{DAC1D022-F3C0-4453-8259-9EE6A707E012}"/>
    <cellStyle name="Comma 2 4 3 2 4 3 3 4" xfId="48161" xr:uid="{ACB23BF5-19D8-4EF2-AC78-BE0753D5E190}"/>
    <cellStyle name="Comma 2 4 3 2 4 3 4" xfId="8718" xr:uid="{FD06A595-343A-4043-9857-E5AF136CF17E}"/>
    <cellStyle name="Comma 2 4 3 2 4 3 4 2" xfId="19252" xr:uid="{C439C785-4E53-4EBC-8F2E-6C7ADF03709A}"/>
    <cellStyle name="Comma 2 4 3 2 4 3 4 2 2" xfId="40274" xr:uid="{CF8DD328-C494-4D3F-B4DF-CB1CDB397B11}"/>
    <cellStyle name="Comma 2 4 3 2 4 3 4 2 3" xfId="61298" xr:uid="{CF727329-0ED0-482C-A9C1-B1DB3E0414F5}"/>
    <cellStyle name="Comma 2 4 3 2 4 3 4 3" xfId="29764" xr:uid="{0BDFE8D3-6402-409F-8E0F-D1CC9F948E4D}"/>
    <cellStyle name="Comma 2 4 3 2 4 3 4 4" xfId="50788" xr:uid="{C702C42C-46B2-4907-AE25-C523FEB4C281}"/>
    <cellStyle name="Comma 2 4 3 2 4 3 5" xfId="11370" xr:uid="{403B836D-C85A-422C-9DD6-14EAF6C1B42F}"/>
    <cellStyle name="Comma 2 4 3 2 4 3 5 2" xfId="32392" xr:uid="{00AF9730-DF37-4878-B7A1-5401C149E447}"/>
    <cellStyle name="Comma 2 4 3 2 4 3 5 3" xfId="53416" xr:uid="{8CAE7B76-2274-47DF-A449-411211908072}"/>
    <cellStyle name="Comma 2 4 3 2 4 3 6" xfId="21881" xr:uid="{8DE4AE31-3DF1-481F-AACD-CF0F22680247}"/>
    <cellStyle name="Comma 2 4 3 2 4 3 7" xfId="42906" xr:uid="{E7ADB35A-D3F2-4AA0-840D-F844A942B745}"/>
    <cellStyle name="Comma 2 4 3 2 4 4" xfId="786" xr:uid="{5BE20C7F-E2C8-4D67-BFFA-253D96BDA9A0}"/>
    <cellStyle name="Comma 2 4 3 2 4 4 2" xfId="3464" xr:uid="{EFC4CA24-3FA6-4AAD-A15A-7D7269B226B4}"/>
    <cellStyle name="Comma 2 4 3 2 4 4 2 2" xfId="13998" xr:uid="{7E98F169-3C66-40D3-9BAE-2848BE24B3CE}"/>
    <cellStyle name="Comma 2 4 3 2 4 4 2 2 2" xfId="35020" xr:uid="{DB87D0FA-2717-4608-BDA6-ECC56DD2EBFC}"/>
    <cellStyle name="Comma 2 4 3 2 4 4 2 2 3" xfId="56044" xr:uid="{A2282D92-D914-438A-903C-36343BB3A074}"/>
    <cellStyle name="Comma 2 4 3 2 4 4 2 3" xfId="24510" xr:uid="{B83BF779-1A59-4D88-A89F-9A0B67D6E7D2}"/>
    <cellStyle name="Comma 2 4 3 2 4 4 2 4" xfId="45534" xr:uid="{6DD7BEBB-F64A-4E53-90CB-42E497D87914}"/>
    <cellStyle name="Comma 2 4 3 2 4 4 3" xfId="6092" xr:uid="{DF5F38FC-B522-47F9-B8CD-0F072CDF8BDB}"/>
    <cellStyle name="Comma 2 4 3 2 4 4 3 2" xfId="16626" xr:uid="{BAA1AF11-6621-44C4-ADBB-D2E6D14A4BF9}"/>
    <cellStyle name="Comma 2 4 3 2 4 4 3 2 2" xfId="37648" xr:uid="{56461D27-C7D2-482C-B43C-5E149E881B42}"/>
    <cellStyle name="Comma 2 4 3 2 4 4 3 2 3" xfId="58672" xr:uid="{5794668D-5D45-4A2F-A67F-EB5DEAFEFF9A}"/>
    <cellStyle name="Comma 2 4 3 2 4 4 3 3" xfId="27138" xr:uid="{F681EFAB-4796-443B-B08D-25C341DBABB3}"/>
    <cellStyle name="Comma 2 4 3 2 4 4 3 4" xfId="48162" xr:uid="{694F8A05-81EE-4DBF-A806-27C3FD2814FD}"/>
    <cellStyle name="Comma 2 4 3 2 4 4 4" xfId="8719" xr:uid="{892281AC-039E-4388-A9BB-D61A4301E7DF}"/>
    <cellStyle name="Comma 2 4 3 2 4 4 4 2" xfId="19253" xr:uid="{1B0BA4BB-ED31-4EF1-8FFB-E60102822CD3}"/>
    <cellStyle name="Comma 2 4 3 2 4 4 4 2 2" xfId="40275" xr:uid="{D0027BC9-B6B6-4659-AFB1-FE93D9653140}"/>
    <cellStyle name="Comma 2 4 3 2 4 4 4 2 3" xfId="61299" xr:uid="{06CDA4C4-9BAF-449C-9250-28AE94C5ABDA}"/>
    <cellStyle name="Comma 2 4 3 2 4 4 4 3" xfId="29765" xr:uid="{6C03D112-3377-42CE-8490-0D0889A12264}"/>
    <cellStyle name="Comma 2 4 3 2 4 4 4 4" xfId="50789" xr:uid="{A0A92BF8-E86E-482A-B3C8-B5C2AFEAF9F0}"/>
    <cellStyle name="Comma 2 4 3 2 4 4 5" xfId="11371" xr:uid="{58B39B03-F7DE-4CA5-9DC9-EED4D42278A6}"/>
    <cellStyle name="Comma 2 4 3 2 4 4 5 2" xfId="32393" xr:uid="{1A1F485C-5FB7-4B79-A240-B7C80597A695}"/>
    <cellStyle name="Comma 2 4 3 2 4 4 5 3" xfId="53417" xr:uid="{A2D54CF8-40F5-4496-BEEC-5CA86FFB9E38}"/>
    <cellStyle name="Comma 2 4 3 2 4 4 6" xfId="21882" xr:uid="{A879C31E-E0B2-48EB-B0A3-DA9EB5E60422}"/>
    <cellStyle name="Comma 2 4 3 2 4 4 7" xfId="42907" xr:uid="{2EB7C40F-1A9D-4192-864B-3A84514FDAD6}"/>
    <cellStyle name="Comma 2 4 3 2 4 5" xfId="3460" xr:uid="{11E47203-B42F-4483-B4E8-0CE9501F8ABE}"/>
    <cellStyle name="Comma 2 4 3 2 4 5 2" xfId="13994" xr:uid="{8C85C926-A3C5-4C60-BF1A-B1BD51CFB7EA}"/>
    <cellStyle name="Comma 2 4 3 2 4 5 2 2" xfId="35016" xr:uid="{A520E4D9-FA9A-4C6C-80A0-039EA611C991}"/>
    <cellStyle name="Comma 2 4 3 2 4 5 2 3" xfId="56040" xr:uid="{A691431C-F36D-4119-9DA9-65F12F92005E}"/>
    <cellStyle name="Comma 2 4 3 2 4 5 3" xfId="24506" xr:uid="{54E87484-D96A-411C-83F7-2679C55E8A90}"/>
    <cellStyle name="Comma 2 4 3 2 4 5 4" xfId="45530" xr:uid="{EE58C17C-95AE-4309-BE08-D715B64A12EE}"/>
    <cellStyle name="Comma 2 4 3 2 4 6" xfId="6088" xr:uid="{69081DBB-4EC6-4377-8BBF-7791BF1353DB}"/>
    <cellStyle name="Comma 2 4 3 2 4 6 2" xfId="16622" xr:uid="{62B28D9F-39AC-4A5F-B82F-C0E2C9252361}"/>
    <cellStyle name="Comma 2 4 3 2 4 6 2 2" xfId="37644" xr:uid="{810BB976-12D2-4558-8F46-C57691FC5F06}"/>
    <cellStyle name="Comma 2 4 3 2 4 6 2 3" xfId="58668" xr:uid="{810C0B0F-9C01-4C4B-9651-90CF4D21A9DF}"/>
    <cellStyle name="Comma 2 4 3 2 4 6 3" xfId="27134" xr:uid="{A0C65880-3E04-4704-B2C0-9A9CA5245E4F}"/>
    <cellStyle name="Comma 2 4 3 2 4 6 4" xfId="48158" xr:uid="{8FEF4EE1-8C02-4E19-9A10-BBE6A81A3BEB}"/>
    <cellStyle name="Comma 2 4 3 2 4 7" xfId="8715" xr:uid="{08445DA7-4F3A-4A35-A8E7-59406B8AE984}"/>
    <cellStyle name="Comma 2 4 3 2 4 7 2" xfId="19249" xr:uid="{AF20C982-1718-4920-8E60-D7F28CE71E86}"/>
    <cellStyle name="Comma 2 4 3 2 4 7 2 2" xfId="40271" xr:uid="{C32BABD3-4A68-4244-AE2D-5DC49D734D75}"/>
    <cellStyle name="Comma 2 4 3 2 4 7 2 3" xfId="61295" xr:uid="{3EB471F8-22DF-4B16-AE2C-1C822CCB6EE0}"/>
    <cellStyle name="Comma 2 4 3 2 4 7 3" xfId="29761" xr:uid="{C8548529-EFBC-4005-89C9-35E674335EAE}"/>
    <cellStyle name="Comma 2 4 3 2 4 7 4" xfId="50785" xr:uid="{F3ED5804-C8CA-4135-996A-E45B144DBFBE}"/>
    <cellStyle name="Comma 2 4 3 2 4 8" xfId="11367" xr:uid="{CE481739-7660-450D-8310-58DC7186113A}"/>
    <cellStyle name="Comma 2 4 3 2 4 8 2" xfId="32389" xr:uid="{CDC2290E-149E-40BF-8A68-965DB29F1705}"/>
    <cellStyle name="Comma 2 4 3 2 4 8 3" xfId="53413" xr:uid="{77565EC0-7544-4C63-82B5-959B781E6FCA}"/>
    <cellStyle name="Comma 2 4 3 2 4 9" xfId="21878" xr:uid="{5A9C8FD7-6F49-4DBE-903A-D6A85CBD8D84}"/>
    <cellStyle name="Comma 2 4 3 2 5" xfId="787" xr:uid="{9471E211-96A3-4CC9-BE75-91C1F8B7C011}"/>
    <cellStyle name="Comma 2 4 3 2 5 10" xfId="42908" xr:uid="{1A1C7D69-18AC-49C6-AE81-6F63A1ADD082}"/>
    <cellStyle name="Comma 2 4 3 2 5 2" xfId="788" xr:uid="{D623F058-9942-4849-ABDE-35DEFD608CCC}"/>
    <cellStyle name="Comma 2 4 3 2 5 2 2" xfId="789" xr:uid="{AAAAB279-7C59-4F39-AD60-0A2EEF92D856}"/>
    <cellStyle name="Comma 2 4 3 2 5 2 2 2" xfId="3467" xr:uid="{D0D7FD88-5BA7-454E-BDFD-5F52ECC030C3}"/>
    <cellStyle name="Comma 2 4 3 2 5 2 2 2 2" xfId="14001" xr:uid="{E4CB84D1-9DE5-4E8E-BE50-B7F6609A3B0B}"/>
    <cellStyle name="Comma 2 4 3 2 5 2 2 2 2 2" xfId="35023" xr:uid="{E63914A3-D45C-465A-A1D1-C7B961A01E0D}"/>
    <cellStyle name="Comma 2 4 3 2 5 2 2 2 2 3" xfId="56047" xr:uid="{407AE222-B7B8-43D7-8F28-C47194F44462}"/>
    <cellStyle name="Comma 2 4 3 2 5 2 2 2 3" xfId="24513" xr:uid="{C1E10AC4-F417-463E-B0A0-77614F242D11}"/>
    <cellStyle name="Comma 2 4 3 2 5 2 2 2 4" xfId="45537" xr:uid="{7DB93960-FE0F-4077-B7D4-073B5743A277}"/>
    <cellStyle name="Comma 2 4 3 2 5 2 2 3" xfId="6095" xr:uid="{F9C64671-0C2C-4175-AA3E-194B259A5FB6}"/>
    <cellStyle name="Comma 2 4 3 2 5 2 2 3 2" xfId="16629" xr:uid="{390FF09E-B359-4B97-8E95-F509B9386ED8}"/>
    <cellStyle name="Comma 2 4 3 2 5 2 2 3 2 2" xfId="37651" xr:uid="{FE452257-476C-485B-9038-16ACB525BBDA}"/>
    <cellStyle name="Comma 2 4 3 2 5 2 2 3 2 3" xfId="58675" xr:uid="{4D77E491-9796-411A-917E-BF38553A2D65}"/>
    <cellStyle name="Comma 2 4 3 2 5 2 2 3 3" xfId="27141" xr:uid="{DEC0A39F-35E2-407B-96D0-B6A22FC7F7C7}"/>
    <cellStyle name="Comma 2 4 3 2 5 2 2 3 4" xfId="48165" xr:uid="{F650A6DE-AC67-4F1D-810D-D6C6878DF0C1}"/>
    <cellStyle name="Comma 2 4 3 2 5 2 2 4" xfId="8722" xr:uid="{ADC78BE8-EAE0-47CB-B547-DB6F3F9B464E}"/>
    <cellStyle name="Comma 2 4 3 2 5 2 2 4 2" xfId="19256" xr:uid="{CE57B847-FC37-4EA4-A711-4D5FD9AFD348}"/>
    <cellStyle name="Comma 2 4 3 2 5 2 2 4 2 2" xfId="40278" xr:uid="{A32581C3-9E39-4D6D-8AE0-93319F62F091}"/>
    <cellStyle name="Comma 2 4 3 2 5 2 2 4 2 3" xfId="61302" xr:uid="{7AA7644E-0CB4-46B9-ACCE-D8942B9D1879}"/>
    <cellStyle name="Comma 2 4 3 2 5 2 2 4 3" xfId="29768" xr:uid="{EA7BBCDB-F2D7-424D-A332-4F83DF7F0F2B}"/>
    <cellStyle name="Comma 2 4 3 2 5 2 2 4 4" xfId="50792" xr:uid="{458DC96B-DFEC-4FC3-8373-6417D3B7ECCF}"/>
    <cellStyle name="Comma 2 4 3 2 5 2 2 5" xfId="11374" xr:uid="{4D828512-3815-40DD-B203-95EEEC539B4B}"/>
    <cellStyle name="Comma 2 4 3 2 5 2 2 5 2" xfId="32396" xr:uid="{7BC63C85-0347-449D-A483-B6A2B2892945}"/>
    <cellStyle name="Comma 2 4 3 2 5 2 2 5 3" xfId="53420" xr:uid="{DDBC435C-22DF-462B-9115-BA831CFBC710}"/>
    <cellStyle name="Comma 2 4 3 2 5 2 2 6" xfId="21885" xr:uid="{D13DA8C9-90BF-4152-A4E8-757118472724}"/>
    <cellStyle name="Comma 2 4 3 2 5 2 2 7" xfId="42910" xr:uid="{D5D6AEFB-566F-4BD4-B14D-8D86E6C6A91D}"/>
    <cellStyle name="Comma 2 4 3 2 5 2 3" xfId="3466" xr:uid="{192F934E-6109-4876-BF38-177CC0674391}"/>
    <cellStyle name="Comma 2 4 3 2 5 2 3 2" xfId="14000" xr:uid="{C6560D7B-B112-4A5C-9898-4C4624050977}"/>
    <cellStyle name="Comma 2 4 3 2 5 2 3 2 2" xfId="35022" xr:uid="{66D6FC46-C1F7-462A-82FC-81E5BB71ED12}"/>
    <cellStyle name="Comma 2 4 3 2 5 2 3 2 3" xfId="56046" xr:uid="{DAB65B4E-C6FC-4B9A-A5EB-1E1B63048FE5}"/>
    <cellStyle name="Comma 2 4 3 2 5 2 3 3" xfId="24512" xr:uid="{C904BD0C-512E-451C-94D0-9ABB14427A9A}"/>
    <cellStyle name="Comma 2 4 3 2 5 2 3 4" xfId="45536" xr:uid="{1A325957-BBBA-44B9-85BE-5B0B5B2B68EB}"/>
    <cellStyle name="Comma 2 4 3 2 5 2 4" xfId="6094" xr:uid="{3F474980-3ACC-47A6-BC92-C998DE8C8E72}"/>
    <cellStyle name="Comma 2 4 3 2 5 2 4 2" xfId="16628" xr:uid="{1ACF32C5-0C91-40F7-86D3-0CC5A2CD61C8}"/>
    <cellStyle name="Comma 2 4 3 2 5 2 4 2 2" xfId="37650" xr:uid="{EC823398-BD57-4B7F-82C9-6934F6D00697}"/>
    <cellStyle name="Comma 2 4 3 2 5 2 4 2 3" xfId="58674" xr:uid="{F7D95EBF-C5DD-41CA-9675-907F656D06DF}"/>
    <cellStyle name="Comma 2 4 3 2 5 2 4 3" xfId="27140" xr:uid="{30AC3675-7EE8-4C0F-919E-D95CD17C8F6A}"/>
    <cellStyle name="Comma 2 4 3 2 5 2 4 4" xfId="48164" xr:uid="{45AE37DC-F970-46E6-A820-394B4640AF31}"/>
    <cellStyle name="Comma 2 4 3 2 5 2 5" xfId="8721" xr:uid="{2EB2F9BD-9E5D-4D39-B057-A66A151B3072}"/>
    <cellStyle name="Comma 2 4 3 2 5 2 5 2" xfId="19255" xr:uid="{FC14CB8E-5865-44C5-87D1-E48890A8396D}"/>
    <cellStyle name="Comma 2 4 3 2 5 2 5 2 2" xfId="40277" xr:uid="{A3614986-5631-4923-BC8A-DA440C996DF6}"/>
    <cellStyle name="Comma 2 4 3 2 5 2 5 2 3" xfId="61301" xr:uid="{C952FFD0-1ABE-499D-9256-E498C4BD3243}"/>
    <cellStyle name="Comma 2 4 3 2 5 2 5 3" xfId="29767" xr:uid="{7EAA3D9C-A806-4787-BF7D-C49CF7C8C6E5}"/>
    <cellStyle name="Comma 2 4 3 2 5 2 5 4" xfId="50791" xr:uid="{7787DB6D-6B0B-4A2B-9403-2EFDB7182A54}"/>
    <cellStyle name="Comma 2 4 3 2 5 2 6" xfId="11373" xr:uid="{95051463-4D44-4D5E-9E6F-8E6E0A204FEB}"/>
    <cellStyle name="Comma 2 4 3 2 5 2 6 2" xfId="32395" xr:uid="{F760279A-763F-4E74-A8F6-77C0D6D15AA4}"/>
    <cellStyle name="Comma 2 4 3 2 5 2 6 3" xfId="53419" xr:uid="{88353F55-A7BA-40CD-B21D-F1C480D13E54}"/>
    <cellStyle name="Comma 2 4 3 2 5 2 7" xfId="21884" xr:uid="{4B922E0A-E236-4F2F-818D-66251853A77A}"/>
    <cellStyle name="Comma 2 4 3 2 5 2 8" xfId="42909" xr:uid="{D1A12873-9716-4D91-B420-DDDD7BBCBF3E}"/>
    <cellStyle name="Comma 2 4 3 2 5 3" xfId="790" xr:uid="{22F2A923-95AD-4EBD-B6DF-D6784DF9049B}"/>
    <cellStyle name="Comma 2 4 3 2 5 3 2" xfId="3468" xr:uid="{90535259-65DB-44DF-AB64-387774E0CF39}"/>
    <cellStyle name="Comma 2 4 3 2 5 3 2 2" xfId="14002" xr:uid="{58294D17-1BD1-4A56-8B12-0E5EE303A464}"/>
    <cellStyle name="Comma 2 4 3 2 5 3 2 2 2" xfId="35024" xr:uid="{7D99BFD0-D23C-4762-952E-1F708662D622}"/>
    <cellStyle name="Comma 2 4 3 2 5 3 2 2 3" xfId="56048" xr:uid="{4CB8E951-3149-4810-BCE3-765DA3BC7AB8}"/>
    <cellStyle name="Comma 2 4 3 2 5 3 2 3" xfId="24514" xr:uid="{E7390F42-D93C-49D5-8B26-753C97D879C1}"/>
    <cellStyle name="Comma 2 4 3 2 5 3 2 4" xfId="45538" xr:uid="{D03FC47C-D98F-4AA6-A191-46F19561BFE8}"/>
    <cellStyle name="Comma 2 4 3 2 5 3 3" xfId="6096" xr:uid="{C66371DC-7EA6-44DC-8399-203DCBEBCDBE}"/>
    <cellStyle name="Comma 2 4 3 2 5 3 3 2" xfId="16630" xr:uid="{0E655E5C-2DAA-401A-A946-BF05BE154B63}"/>
    <cellStyle name="Comma 2 4 3 2 5 3 3 2 2" xfId="37652" xr:uid="{C42B4A69-2DAF-4148-B941-5A776B84F2C1}"/>
    <cellStyle name="Comma 2 4 3 2 5 3 3 2 3" xfId="58676" xr:uid="{3297B749-69A7-4599-B162-D62A80BE86A6}"/>
    <cellStyle name="Comma 2 4 3 2 5 3 3 3" xfId="27142" xr:uid="{3B3129A9-9940-4477-9A19-0DE0140DEDBD}"/>
    <cellStyle name="Comma 2 4 3 2 5 3 3 4" xfId="48166" xr:uid="{BDCE9AC8-7FFC-4B07-952C-5880D8F41EEA}"/>
    <cellStyle name="Comma 2 4 3 2 5 3 4" xfId="8723" xr:uid="{F992DBA5-898D-41BB-98E0-F36B7C70FA7F}"/>
    <cellStyle name="Comma 2 4 3 2 5 3 4 2" xfId="19257" xr:uid="{8D77BCBC-0298-45EA-8ACE-00D3D0FBA895}"/>
    <cellStyle name="Comma 2 4 3 2 5 3 4 2 2" xfId="40279" xr:uid="{108ABDC8-3363-4FA3-95B5-43963CC01C1F}"/>
    <cellStyle name="Comma 2 4 3 2 5 3 4 2 3" xfId="61303" xr:uid="{066E3811-06CE-41D1-A4BA-F7DF1DEF4B5A}"/>
    <cellStyle name="Comma 2 4 3 2 5 3 4 3" xfId="29769" xr:uid="{04E2921D-7D4D-4EEB-B866-E06DA5B12530}"/>
    <cellStyle name="Comma 2 4 3 2 5 3 4 4" xfId="50793" xr:uid="{77FE6893-0187-4271-905E-0EFB5DFB99BC}"/>
    <cellStyle name="Comma 2 4 3 2 5 3 5" xfId="11375" xr:uid="{AD81413E-C743-4D55-9356-D07C242F8ACB}"/>
    <cellStyle name="Comma 2 4 3 2 5 3 5 2" xfId="32397" xr:uid="{FB848725-290C-4C66-B4DB-B2FB4466F7CF}"/>
    <cellStyle name="Comma 2 4 3 2 5 3 5 3" xfId="53421" xr:uid="{64E74160-48DF-4C04-BFE2-2009DFA92286}"/>
    <cellStyle name="Comma 2 4 3 2 5 3 6" xfId="21886" xr:uid="{CF07F2BB-8680-418B-8E9A-88CBDA10F46E}"/>
    <cellStyle name="Comma 2 4 3 2 5 3 7" xfId="42911" xr:uid="{A4339BC5-A42B-45D9-87DE-8153E27F92A9}"/>
    <cellStyle name="Comma 2 4 3 2 5 4" xfId="791" xr:uid="{DCEB7660-22E6-457D-A076-D1212F1EAB38}"/>
    <cellStyle name="Comma 2 4 3 2 5 4 2" xfId="3469" xr:uid="{E2522213-2D4A-4D11-A38F-4F5BEDE8170D}"/>
    <cellStyle name="Comma 2 4 3 2 5 4 2 2" xfId="14003" xr:uid="{FEE88C9F-841A-4ED9-BC75-5FB4ACD356EB}"/>
    <cellStyle name="Comma 2 4 3 2 5 4 2 2 2" xfId="35025" xr:uid="{FBBD8A34-1FDC-451F-A074-8F2AF17889D9}"/>
    <cellStyle name="Comma 2 4 3 2 5 4 2 2 3" xfId="56049" xr:uid="{AA545715-1617-4B2F-8574-3480DC6A0F63}"/>
    <cellStyle name="Comma 2 4 3 2 5 4 2 3" xfId="24515" xr:uid="{28FCC897-DE8E-4107-8045-D36DE2759561}"/>
    <cellStyle name="Comma 2 4 3 2 5 4 2 4" xfId="45539" xr:uid="{E5212414-25CC-4A7B-8E3D-322DBF79A4CE}"/>
    <cellStyle name="Comma 2 4 3 2 5 4 3" xfId="6097" xr:uid="{03853C0D-6CA4-4DCA-950E-168500B58152}"/>
    <cellStyle name="Comma 2 4 3 2 5 4 3 2" xfId="16631" xr:uid="{3977EF00-715C-4D7A-8E5F-14BA1774E9CF}"/>
    <cellStyle name="Comma 2 4 3 2 5 4 3 2 2" xfId="37653" xr:uid="{B8EDBDB3-83AE-4B98-AF4F-DA2FFF4C5936}"/>
    <cellStyle name="Comma 2 4 3 2 5 4 3 2 3" xfId="58677" xr:uid="{C0993A2E-0809-4063-B534-99333AB12745}"/>
    <cellStyle name="Comma 2 4 3 2 5 4 3 3" xfId="27143" xr:uid="{CAA11D1F-2EC5-4F5C-9006-BA5491FCC1D2}"/>
    <cellStyle name="Comma 2 4 3 2 5 4 3 4" xfId="48167" xr:uid="{74B043B7-91B5-41DF-873F-7EF7400A0A09}"/>
    <cellStyle name="Comma 2 4 3 2 5 4 4" xfId="8724" xr:uid="{36C9823D-ECE6-4FC0-BECD-4611BD3A557C}"/>
    <cellStyle name="Comma 2 4 3 2 5 4 4 2" xfId="19258" xr:uid="{9BF46340-EB6B-47B5-93D0-DBA23C3F996A}"/>
    <cellStyle name="Comma 2 4 3 2 5 4 4 2 2" xfId="40280" xr:uid="{453A1501-2F75-4CFA-A8C8-B301D8FC743C}"/>
    <cellStyle name="Comma 2 4 3 2 5 4 4 2 3" xfId="61304" xr:uid="{39385BD1-1298-4A59-A9E8-42CE46ABEB63}"/>
    <cellStyle name="Comma 2 4 3 2 5 4 4 3" xfId="29770" xr:uid="{B1A2CAE1-7524-4B4D-917B-61894609B284}"/>
    <cellStyle name="Comma 2 4 3 2 5 4 4 4" xfId="50794" xr:uid="{98579417-259A-4362-A7AC-450836DEB731}"/>
    <cellStyle name="Comma 2 4 3 2 5 4 5" xfId="11376" xr:uid="{04541D9A-7B5B-44F2-A1D1-9DD7213A1D09}"/>
    <cellStyle name="Comma 2 4 3 2 5 4 5 2" xfId="32398" xr:uid="{F25C080D-BE3A-409F-8003-DA219157A646}"/>
    <cellStyle name="Comma 2 4 3 2 5 4 5 3" xfId="53422" xr:uid="{C313140C-E237-484B-81CB-91382129D0E5}"/>
    <cellStyle name="Comma 2 4 3 2 5 4 6" xfId="21887" xr:uid="{94E886BD-0DAC-465E-A696-FC4BEDCB66EA}"/>
    <cellStyle name="Comma 2 4 3 2 5 4 7" xfId="42912" xr:uid="{B8256923-873C-47C1-9CB7-E4221686DA6F}"/>
    <cellStyle name="Comma 2 4 3 2 5 5" xfId="3465" xr:uid="{54DE45E4-E81D-42E9-B332-E95DA32945BF}"/>
    <cellStyle name="Comma 2 4 3 2 5 5 2" xfId="13999" xr:uid="{9F2E8C4B-4544-4827-8DCF-10153FDA7A16}"/>
    <cellStyle name="Comma 2 4 3 2 5 5 2 2" xfId="35021" xr:uid="{09E74E12-FB13-4AA4-B054-A2FCA14F7492}"/>
    <cellStyle name="Comma 2 4 3 2 5 5 2 3" xfId="56045" xr:uid="{DB984A4F-7064-45F5-8FBA-35DA06B90493}"/>
    <cellStyle name="Comma 2 4 3 2 5 5 3" xfId="24511" xr:uid="{0BF4D34D-12E3-479A-A880-3DCA22DE784A}"/>
    <cellStyle name="Comma 2 4 3 2 5 5 4" xfId="45535" xr:uid="{0DA6E14A-AA8F-4D6F-A0C1-E78DD1B4B1FD}"/>
    <cellStyle name="Comma 2 4 3 2 5 6" xfId="6093" xr:uid="{FDAFE106-E6B9-44BB-A3E3-44B082BB0246}"/>
    <cellStyle name="Comma 2 4 3 2 5 6 2" xfId="16627" xr:uid="{894AE276-38DB-4FE2-993E-678DF15348F4}"/>
    <cellStyle name="Comma 2 4 3 2 5 6 2 2" xfId="37649" xr:uid="{162F68B6-1B95-4877-A010-298017F8AA01}"/>
    <cellStyle name="Comma 2 4 3 2 5 6 2 3" xfId="58673" xr:uid="{AB0EBD4F-7A8D-4BFA-9A95-EA6FB3B58D95}"/>
    <cellStyle name="Comma 2 4 3 2 5 6 3" xfId="27139" xr:uid="{8C9A349B-D7B1-40B4-B625-88B83183C5EB}"/>
    <cellStyle name="Comma 2 4 3 2 5 6 4" xfId="48163" xr:uid="{D8424E5D-F53E-4EF5-B4B1-956E7B1D76CC}"/>
    <cellStyle name="Comma 2 4 3 2 5 7" xfId="8720" xr:uid="{1F837265-1EAD-4559-B8B7-DBD050B1FD99}"/>
    <cellStyle name="Comma 2 4 3 2 5 7 2" xfId="19254" xr:uid="{CDBA9E1E-D137-472C-B2B1-6947A1DF2346}"/>
    <cellStyle name="Comma 2 4 3 2 5 7 2 2" xfId="40276" xr:uid="{14A8F0F1-DFA2-4764-83ED-CA938F788585}"/>
    <cellStyle name="Comma 2 4 3 2 5 7 2 3" xfId="61300" xr:uid="{637414B4-BBCC-46AD-A2AE-EEFC21E80CDC}"/>
    <cellStyle name="Comma 2 4 3 2 5 7 3" xfId="29766" xr:uid="{47A16215-32ED-446D-82A2-EF65EBBB7222}"/>
    <cellStyle name="Comma 2 4 3 2 5 7 4" xfId="50790" xr:uid="{E004FCA1-10FB-4633-BCE3-3308D1998975}"/>
    <cellStyle name="Comma 2 4 3 2 5 8" xfId="11372" xr:uid="{F584409E-C292-4BE8-8A69-7EA18B334382}"/>
    <cellStyle name="Comma 2 4 3 2 5 8 2" xfId="32394" xr:uid="{19FF1BA1-F563-4CE7-9E0D-4B36239E6894}"/>
    <cellStyle name="Comma 2 4 3 2 5 8 3" xfId="53418" xr:uid="{DF3DF9DC-F4C4-4763-8A61-311E9D0FB180}"/>
    <cellStyle name="Comma 2 4 3 2 5 9" xfId="21883" xr:uid="{393315BB-617C-4A1E-8072-9143B4D34283}"/>
    <cellStyle name="Comma 2 4 3 2 6" xfId="792" xr:uid="{E2AE0589-5B36-4504-A687-B1834C030B15}"/>
    <cellStyle name="Comma 2 4 3 2 6 2" xfId="793" xr:uid="{54BD21C7-BC58-4CDF-997F-1865E3D94587}"/>
    <cellStyle name="Comma 2 4 3 2 6 2 2" xfId="3471" xr:uid="{7CB949ED-C003-4926-B2C4-AB880D0600EF}"/>
    <cellStyle name="Comma 2 4 3 2 6 2 2 2" xfId="14005" xr:uid="{3556D367-A4E6-4644-809D-53A16E774411}"/>
    <cellStyle name="Comma 2 4 3 2 6 2 2 2 2" xfId="35027" xr:uid="{198272BC-5537-4D83-AAA8-38FDDF719DBA}"/>
    <cellStyle name="Comma 2 4 3 2 6 2 2 2 3" xfId="56051" xr:uid="{1E5DE913-BB14-4A7E-B87F-3FA9688A1677}"/>
    <cellStyle name="Comma 2 4 3 2 6 2 2 3" xfId="24517" xr:uid="{0C02BF26-C572-4B05-B288-07818B1405AB}"/>
    <cellStyle name="Comma 2 4 3 2 6 2 2 4" xfId="45541" xr:uid="{29448DC3-5713-4435-82EF-77708A2F8EE4}"/>
    <cellStyle name="Comma 2 4 3 2 6 2 3" xfId="6099" xr:uid="{DF83F11F-1FB2-4CC4-9B54-A2944C8E4C9C}"/>
    <cellStyle name="Comma 2 4 3 2 6 2 3 2" xfId="16633" xr:uid="{29F1FE0A-0066-4460-B799-29B05F2CAF48}"/>
    <cellStyle name="Comma 2 4 3 2 6 2 3 2 2" xfId="37655" xr:uid="{134889E7-02D4-40C3-8B7B-5A23CDA09562}"/>
    <cellStyle name="Comma 2 4 3 2 6 2 3 2 3" xfId="58679" xr:uid="{94F49773-F1FC-4D77-9F41-0F7AD9EF49FF}"/>
    <cellStyle name="Comma 2 4 3 2 6 2 3 3" xfId="27145" xr:uid="{A7FCA921-5D0A-460D-A9A5-9528E4852E49}"/>
    <cellStyle name="Comma 2 4 3 2 6 2 3 4" xfId="48169" xr:uid="{9ED1C35C-2B46-4215-9CD7-94C36B4BD1F4}"/>
    <cellStyle name="Comma 2 4 3 2 6 2 4" xfId="8726" xr:uid="{B6B21149-FEFE-4D96-9103-80942305902A}"/>
    <cellStyle name="Comma 2 4 3 2 6 2 4 2" xfId="19260" xr:uid="{0E5569C6-D7A9-43EB-BE98-60F897D9976D}"/>
    <cellStyle name="Comma 2 4 3 2 6 2 4 2 2" xfId="40282" xr:uid="{570723EF-7222-4220-86C9-28B5E424C525}"/>
    <cellStyle name="Comma 2 4 3 2 6 2 4 2 3" xfId="61306" xr:uid="{73B61420-464A-4B56-AA69-5E303DAB6B15}"/>
    <cellStyle name="Comma 2 4 3 2 6 2 4 3" xfId="29772" xr:uid="{D2AB6DC2-2A68-465A-BF7C-EB55AD221908}"/>
    <cellStyle name="Comma 2 4 3 2 6 2 4 4" xfId="50796" xr:uid="{819A7D8F-0D04-4D0A-B774-010E7269DE36}"/>
    <cellStyle name="Comma 2 4 3 2 6 2 5" xfId="11378" xr:uid="{26E760E9-3BA5-46A2-A40F-D3BB6B313E43}"/>
    <cellStyle name="Comma 2 4 3 2 6 2 5 2" xfId="32400" xr:uid="{199487C9-EF91-4C12-ABF0-3CEA714E8973}"/>
    <cellStyle name="Comma 2 4 3 2 6 2 5 3" xfId="53424" xr:uid="{909F9FF1-F0AB-4DCE-B5EE-B34A9A3F472C}"/>
    <cellStyle name="Comma 2 4 3 2 6 2 6" xfId="21889" xr:uid="{DDB1AAE0-460A-411C-BCBF-E622E6A162F1}"/>
    <cellStyle name="Comma 2 4 3 2 6 2 7" xfId="42914" xr:uid="{601589E1-E86A-4135-B26F-585C10FA2DDC}"/>
    <cellStyle name="Comma 2 4 3 2 6 3" xfId="794" xr:uid="{0A6CEAF2-687E-446A-AA31-18988E14345C}"/>
    <cellStyle name="Comma 2 4 3 2 6 3 2" xfId="3472" xr:uid="{A00644DA-3B7D-4EE0-B2B2-543DBF9379D5}"/>
    <cellStyle name="Comma 2 4 3 2 6 3 2 2" xfId="14006" xr:uid="{D168F909-3C15-44E5-A09F-4795443BAEEB}"/>
    <cellStyle name="Comma 2 4 3 2 6 3 2 2 2" xfId="35028" xr:uid="{B0542C26-2D04-43BA-B48E-CDC692C91F00}"/>
    <cellStyle name="Comma 2 4 3 2 6 3 2 2 3" xfId="56052" xr:uid="{00F34177-8C2A-4B8C-80D7-1046F844D904}"/>
    <cellStyle name="Comma 2 4 3 2 6 3 2 3" xfId="24518" xr:uid="{9A71BEE3-FCC3-4E6E-966A-7ACE2F1D2293}"/>
    <cellStyle name="Comma 2 4 3 2 6 3 2 4" xfId="45542" xr:uid="{66E18A67-465A-4224-A559-91B4629C1D52}"/>
    <cellStyle name="Comma 2 4 3 2 6 3 3" xfId="6100" xr:uid="{897333A6-DDD0-420A-99C2-FA9273B08954}"/>
    <cellStyle name="Comma 2 4 3 2 6 3 3 2" xfId="16634" xr:uid="{1FAFC25E-46CB-487C-9377-0D1E2FC9896A}"/>
    <cellStyle name="Comma 2 4 3 2 6 3 3 2 2" xfId="37656" xr:uid="{44EF0907-FB7E-42EA-95DF-A3F1F7878019}"/>
    <cellStyle name="Comma 2 4 3 2 6 3 3 2 3" xfId="58680" xr:uid="{0D7553B2-DB5F-4A91-B2AF-7395CEA921A8}"/>
    <cellStyle name="Comma 2 4 3 2 6 3 3 3" xfId="27146" xr:uid="{38887D04-E6D4-49E9-891F-8E0A704E2F1E}"/>
    <cellStyle name="Comma 2 4 3 2 6 3 3 4" xfId="48170" xr:uid="{5B5FA932-3F47-483C-9981-6C286E70FF0C}"/>
    <cellStyle name="Comma 2 4 3 2 6 3 4" xfId="8727" xr:uid="{E79FA790-04DD-4EF9-859F-62C34B0B3529}"/>
    <cellStyle name="Comma 2 4 3 2 6 3 4 2" xfId="19261" xr:uid="{2F153867-7E0F-4E13-8865-4FC3ECB3C01D}"/>
    <cellStyle name="Comma 2 4 3 2 6 3 4 2 2" xfId="40283" xr:uid="{5ED341B8-C0ED-4156-894F-37420B3D965A}"/>
    <cellStyle name="Comma 2 4 3 2 6 3 4 2 3" xfId="61307" xr:uid="{309CDBA9-3829-4089-8161-AB34C46BCCDC}"/>
    <cellStyle name="Comma 2 4 3 2 6 3 4 3" xfId="29773" xr:uid="{D00E474A-A26B-4FED-99C5-69C26F82F224}"/>
    <cellStyle name="Comma 2 4 3 2 6 3 4 4" xfId="50797" xr:uid="{3F9C3655-46D0-497C-AE02-A95BC053A737}"/>
    <cellStyle name="Comma 2 4 3 2 6 3 5" xfId="11379" xr:uid="{780CC37A-F924-4F99-886C-757C31FFEDB1}"/>
    <cellStyle name="Comma 2 4 3 2 6 3 5 2" xfId="32401" xr:uid="{401EFA52-3C22-45AA-B71F-9CFD998ABB2B}"/>
    <cellStyle name="Comma 2 4 3 2 6 3 5 3" xfId="53425" xr:uid="{F0545BB3-62F0-4124-8EC1-9EAE4EB4E645}"/>
    <cellStyle name="Comma 2 4 3 2 6 3 6" xfId="21890" xr:uid="{250ED278-3717-45D4-AE93-68936151C6D0}"/>
    <cellStyle name="Comma 2 4 3 2 6 3 7" xfId="42915" xr:uid="{A7C94429-1420-4EF4-8749-5A215D2A08DE}"/>
    <cellStyle name="Comma 2 4 3 2 6 4" xfId="3470" xr:uid="{60D368EF-997C-49A9-9EAB-A1587559C87A}"/>
    <cellStyle name="Comma 2 4 3 2 6 4 2" xfId="14004" xr:uid="{D7CEEA70-FD27-439C-B41A-C5B8C6088950}"/>
    <cellStyle name="Comma 2 4 3 2 6 4 2 2" xfId="35026" xr:uid="{B11FB652-C364-413E-8847-CBEE203358FF}"/>
    <cellStyle name="Comma 2 4 3 2 6 4 2 3" xfId="56050" xr:uid="{EC58DEC9-FA8D-4BFA-AC3B-95F157E8F47F}"/>
    <cellStyle name="Comma 2 4 3 2 6 4 3" xfId="24516" xr:uid="{55B673D9-E53C-475F-A07B-763D86FCD85B}"/>
    <cellStyle name="Comma 2 4 3 2 6 4 4" xfId="45540" xr:uid="{80575502-99B9-45AC-A681-6E7978393C8D}"/>
    <cellStyle name="Comma 2 4 3 2 6 5" xfId="6098" xr:uid="{92648F93-09B7-4E65-BD13-5F69659D985D}"/>
    <cellStyle name="Comma 2 4 3 2 6 5 2" xfId="16632" xr:uid="{280A895B-237A-4CC0-AEFA-10DBC38ABC98}"/>
    <cellStyle name="Comma 2 4 3 2 6 5 2 2" xfId="37654" xr:uid="{9F0B0C84-8F8D-4821-954A-E75F40788CB6}"/>
    <cellStyle name="Comma 2 4 3 2 6 5 2 3" xfId="58678" xr:uid="{A888782F-4F20-4C29-9480-82C92868E802}"/>
    <cellStyle name="Comma 2 4 3 2 6 5 3" xfId="27144" xr:uid="{9F656D75-AE23-45CA-A74F-94A9B7D92426}"/>
    <cellStyle name="Comma 2 4 3 2 6 5 4" xfId="48168" xr:uid="{48C3D363-A71D-4DAF-901E-9C5036B82255}"/>
    <cellStyle name="Comma 2 4 3 2 6 6" xfId="8725" xr:uid="{AED0F979-0072-455D-90D9-2BBE9B09D3D6}"/>
    <cellStyle name="Comma 2 4 3 2 6 6 2" xfId="19259" xr:uid="{15E69DBA-DEA8-4A4F-97FB-ADDA404DCA7A}"/>
    <cellStyle name="Comma 2 4 3 2 6 6 2 2" xfId="40281" xr:uid="{123545D3-D1BB-4041-876E-EF6E46917566}"/>
    <cellStyle name="Comma 2 4 3 2 6 6 2 3" xfId="61305" xr:uid="{0648888E-D9F9-4E9C-BE20-E6E7FF5799E0}"/>
    <cellStyle name="Comma 2 4 3 2 6 6 3" xfId="29771" xr:uid="{9DBA04F7-EEC7-4DB4-832B-6092BE9F0397}"/>
    <cellStyle name="Comma 2 4 3 2 6 6 4" xfId="50795" xr:uid="{4BCFC45F-1AFA-4372-B78B-51DF6BEC1A00}"/>
    <cellStyle name="Comma 2 4 3 2 6 7" xfId="11377" xr:uid="{D72346CF-92CD-4A7F-A149-28051C4C6C32}"/>
    <cellStyle name="Comma 2 4 3 2 6 7 2" xfId="32399" xr:uid="{3629B86A-4690-4039-9497-8617D9794FC9}"/>
    <cellStyle name="Comma 2 4 3 2 6 7 3" xfId="53423" xr:uid="{5C3A7E8E-E944-4B2D-AF1C-B7DBF405891E}"/>
    <cellStyle name="Comma 2 4 3 2 6 8" xfId="21888" xr:uid="{1DD3FBD5-7D38-4903-8C09-EA81B777B741}"/>
    <cellStyle name="Comma 2 4 3 2 6 9" xfId="42913" xr:uid="{0C5AC7FE-B907-4AC9-89F4-6DCA60756347}"/>
    <cellStyle name="Comma 2 4 3 2 7" xfId="795" xr:uid="{61CC3ADE-FD7C-444C-A388-D5A3C92ABCB9}"/>
    <cellStyle name="Comma 2 4 3 2 7 2" xfId="796" xr:uid="{9D8FF02C-FB6F-4008-98C6-AAFD5DECAD58}"/>
    <cellStyle name="Comma 2 4 3 2 7 2 2" xfId="3474" xr:uid="{CA3E2DE7-F668-4E37-B14C-FE6DE1158F5D}"/>
    <cellStyle name="Comma 2 4 3 2 7 2 2 2" xfId="14008" xr:uid="{CFD98766-28E8-4AC7-9776-7CE57CEB6F13}"/>
    <cellStyle name="Comma 2 4 3 2 7 2 2 2 2" xfId="35030" xr:uid="{2761C52F-01E1-465A-8E1B-53B19E0FCC5B}"/>
    <cellStyle name="Comma 2 4 3 2 7 2 2 2 3" xfId="56054" xr:uid="{EB67BAB8-F6FA-43B9-83D9-8BB72177999C}"/>
    <cellStyle name="Comma 2 4 3 2 7 2 2 3" xfId="24520" xr:uid="{FB71C60F-F5A9-4D99-BBD0-CF895BA496BC}"/>
    <cellStyle name="Comma 2 4 3 2 7 2 2 4" xfId="45544" xr:uid="{1B099A72-CCB8-4E42-A6D9-E1D1B275FEEF}"/>
    <cellStyle name="Comma 2 4 3 2 7 2 3" xfId="6102" xr:uid="{38C10C1B-A0D5-42E7-B6C8-C2BB804DECBA}"/>
    <cellStyle name="Comma 2 4 3 2 7 2 3 2" xfId="16636" xr:uid="{13F118F8-80BE-4CC9-99D8-9DF23A2EA594}"/>
    <cellStyle name="Comma 2 4 3 2 7 2 3 2 2" xfId="37658" xr:uid="{A4DA5F53-F208-484E-B204-91325A1F5177}"/>
    <cellStyle name="Comma 2 4 3 2 7 2 3 2 3" xfId="58682" xr:uid="{F9D3DD2B-8692-4FDB-8635-571EC9DD635D}"/>
    <cellStyle name="Comma 2 4 3 2 7 2 3 3" xfId="27148" xr:uid="{C733547C-034D-4211-9250-635DEBE2D426}"/>
    <cellStyle name="Comma 2 4 3 2 7 2 3 4" xfId="48172" xr:uid="{BD4699F5-2E70-437B-8197-501ACFB91064}"/>
    <cellStyle name="Comma 2 4 3 2 7 2 4" xfId="8729" xr:uid="{A68D6876-DD21-4B08-8003-CFB49B3D9393}"/>
    <cellStyle name="Comma 2 4 3 2 7 2 4 2" xfId="19263" xr:uid="{A9E5F5D7-D03C-4C9B-A492-8CFA517DE4B0}"/>
    <cellStyle name="Comma 2 4 3 2 7 2 4 2 2" xfId="40285" xr:uid="{55C057C1-549F-4D9F-B336-D9BBD8A0BCF5}"/>
    <cellStyle name="Comma 2 4 3 2 7 2 4 2 3" xfId="61309" xr:uid="{675F8E29-0EAC-4922-BB13-66B1D0860808}"/>
    <cellStyle name="Comma 2 4 3 2 7 2 4 3" xfId="29775" xr:uid="{6D3B1946-9FEB-4A5C-BE30-3FA37C1BEA95}"/>
    <cellStyle name="Comma 2 4 3 2 7 2 4 4" xfId="50799" xr:uid="{EF820C41-208B-4BC5-8575-3E43E7B87E8D}"/>
    <cellStyle name="Comma 2 4 3 2 7 2 5" xfId="11381" xr:uid="{A0FF7132-1CF2-4CB8-B9EF-129C0E66B004}"/>
    <cellStyle name="Comma 2 4 3 2 7 2 5 2" xfId="32403" xr:uid="{97670C24-800A-45DE-901D-7EF009017CF1}"/>
    <cellStyle name="Comma 2 4 3 2 7 2 5 3" xfId="53427" xr:uid="{8D440B45-EB2D-45B0-B84A-B9E62091524F}"/>
    <cellStyle name="Comma 2 4 3 2 7 2 6" xfId="21892" xr:uid="{F6214DFF-BDC0-4D6B-9A2E-4687C914E61F}"/>
    <cellStyle name="Comma 2 4 3 2 7 2 7" xfId="42917" xr:uid="{DC4FEDF9-C847-409F-8BD5-17C31F2CEDB6}"/>
    <cellStyle name="Comma 2 4 3 2 7 3" xfId="3473" xr:uid="{4E534036-8194-4B00-A7B4-3A0C6C55CE1D}"/>
    <cellStyle name="Comma 2 4 3 2 7 3 2" xfId="14007" xr:uid="{A999BE6D-57BE-4F4D-95EB-181922EE1E1D}"/>
    <cellStyle name="Comma 2 4 3 2 7 3 2 2" xfId="35029" xr:uid="{33E03ACE-8024-465A-AC1E-49AFCF8DC0D7}"/>
    <cellStyle name="Comma 2 4 3 2 7 3 2 3" xfId="56053" xr:uid="{4C6ADE0D-602B-48A8-9810-804F71861B16}"/>
    <cellStyle name="Comma 2 4 3 2 7 3 3" xfId="24519" xr:uid="{02951FD7-4C55-44FE-89D8-03D5FC56E85A}"/>
    <cellStyle name="Comma 2 4 3 2 7 3 4" xfId="45543" xr:uid="{642E38C6-B3AB-4DAC-8565-7E7CFB173A3B}"/>
    <cellStyle name="Comma 2 4 3 2 7 4" xfId="6101" xr:uid="{68175410-38E7-4D3A-A2FC-64178D8FC760}"/>
    <cellStyle name="Comma 2 4 3 2 7 4 2" xfId="16635" xr:uid="{0DF0D541-C479-4613-AA71-C62808602C10}"/>
    <cellStyle name="Comma 2 4 3 2 7 4 2 2" xfId="37657" xr:uid="{FF25433B-1158-4EDC-AB32-481977FDEC9A}"/>
    <cellStyle name="Comma 2 4 3 2 7 4 2 3" xfId="58681" xr:uid="{923E5FA3-F698-42AD-B741-94FB3C9B6D71}"/>
    <cellStyle name="Comma 2 4 3 2 7 4 3" xfId="27147" xr:uid="{2C53E02C-8DF8-49C3-88BF-D32279DE830F}"/>
    <cellStyle name="Comma 2 4 3 2 7 4 4" xfId="48171" xr:uid="{A17FC21B-0F0B-410B-A8B7-00E418FB706F}"/>
    <cellStyle name="Comma 2 4 3 2 7 5" xfId="8728" xr:uid="{F0D61B13-72FE-4AE3-A49F-51A5EA7809A5}"/>
    <cellStyle name="Comma 2 4 3 2 7 5 2" xfId="19262" xr:uid="{0441A64D-0616-447F-8545-7BAD775BD2AE}"/>
    <cellStyle name="Comma 2 4 3 2 7 5 2 2" xfId="40284" xr:uid="{02264C2B-82BF-403A-803F-AEBB63E3BA5E}"/>
    <cellStyle name="Comma 2 4 3 2 7 5 2 3" xfId="61308" xr:uid="{FFBD3A6A-269E-456D-A36A-F9F42FB85654}"/>
    <cellStyle name="Comma 2 4 3 2 7 5 3" xfId="29774" xr:uid="{568A0D61-68A0-4F36-817B-27C9E9C0F82C}"/>
    <cellStyle name="Comma 2 4 3 2 7 5 4" xfId="50798" xr:uid="{959E6C06-663A-479D-802B-A79A9F03AB53}"/>
    <cellStyle name="Comma 2 4 3 2 7 6" xfId="11380" xr:uid="{6309C372-A2BA-4432-B397-8B66AB2A5A94}"/>
    <cellStyle name="Comma 2 4 3 2 7 6 2" xfId="32402" xr:uid="{1A2B03C8-7951-4783-B64C-3487BA8E0D1C}"/>
    <cellStyle name="Comma 2 4 3 2 7 6 3" xfId="53426" xr:uid="{C1961686-EA62-4E17-B438-6D6B26EDBE3C}"/>
    <cellStyle name="Comma 2 4 3 2 7 7" xfId="21891" xr:uid="{78DE20E2-D71D-46BC-8E3F-1A1C65D548D0}"/>
    <cellStyle name="Comma 2 4 3 2 7 8" xfId="42916" xr:uid="{0FFE483C-4BB2-46AF-8A28-867FCBA08AEB}"/>
    <cellStyle name="Comma 2 4 3 2 8" xfId="797" xr:uid="{0CFBC3C0-20C3-4B2E-A7DE-3BD80AAA32FA}"/>
    <cellStyle name="Comma 2 4 3 2 8 2" xfId="3475" xr:uid="{FB81D1A9-3EDC-467C-85F6-8ED968961809}"/>
    <cellStyle name="Comma 2 4 3 2 8 2 2" xfId="14009" xr:uid="{5F6F744E-D87A-4E95-932E-D2F04A7108D2}"/>
    <cellStyle name="Comma 2 4 3 2 8 2 2 2" xfId="35031" xr:uid="{329D8D37-70B4-4620-B4E0-2F27362B8FF2}"/>
    <cellStyle name="Comma 2 4 3 2 8 2 2 3" xfId="56055" xr:uid="{1EE5472F-4499-4C72-9561-C3DF931C62DD}"/>
    <cellStyle name="Comma 2 4 3 2 8 2 3" xfId="24521" xr:uid="{3C1EBAAF-F3CF-4293-B135-5891BB07939B}"/>
    <cellStyle name="Comma 2 4 3 2 8 2 4" xfId="45545" xr:uid="{6B1CFC7C-29AC-4015-9090-D8EFC5018404}"/>
    <cellStyle name="Comma 2 4 3 2 8 3" xfId="6103" xr:uid="{2987CD4D-C0FF-4742-9327-7F6421AFB385}"/>
    <cellStyle name="Comma 2 4 3 2 8 3 2" xfId="16637" xr:uid="{71B65F13-1845-4241-B5E7-FCBC6F73B9D8}"/>
    <cellStyle name="Comma 2 4 3 2 8 3 2 2" xfId="37659" xr:uid="{FB66967D-0D97-470C-BA06-6DE4C72BF0CB}"/>
    <cellStyle name="Comma 2 4 3 2 8 3 2 3" xfId="58683" xr:uid="{C2621546-1C33-4D2E-A4C4-3EAD6956E2F3}"/>
    <cellStyle name="Comma 2 4 3 2 8 3 3" xfId="27149" xr:uid="{F01532BE-CE2B-49A8-955A-717026360801}"/>
    <cellStyle name="Comma 2 4 3 2 8 3 4" xfId="48173" xr:uid="{8F3E278E-88A0-4B6D-8B72-83DC66C85B73}"/>
    <cellStyle name="Comma 2 4 3 2 8 4" xfId="8730" xr:uid="{FC77234C-360E-4595-BD14-13DA6549AF24}"/>
    <cellStyle name="Comma 2 4 3 2 8 4 2" xfId="19264" xr:uid="{F0B9AE52-A087-471D-8BEC-D1B9B3F5E511}"/>
    <cellStyle name="Comma 2 4 3 2 8 4 2 2" xfId="40286" xr:uid="{1DE361A2-89E5-4E2D-B89E-147CDEF0CAD4}"/>
    <cellStyle name="Comma 2 4 3 2 8 4 2 3" xfId="61310" xr:uid="{E7BE38A3-25D5-47AB-8E6C-D9D7AEFE79E2}"/>
    <cellStyle name="Comma 2 4 3 2 8 4 3" xfId="29776" xr:uid="{0D71710D-C0B0-4F91-B87B-B9521E7BA727}"/>
    <cellStyle name="Comma 2 4 3 2 8 4 4" xfId="50800" xr:uid="{D40F6BBA-E480-4C7F-94C4-B6129FCBEDAF}"/>
    <cellStyle name="Comma 2 4 3 2 8 5" xfId="11382" xr:uid="{7B02D859-05D3-4626-BBCB-E38CF488F89E}"/>
    <cellStyle name="Comma 2 4 3 2 8 5 2" xfId="32404" xr:uid="{696FB10B-8EBB-48C9-A0C2-29927B59A9B7}"/>
    <cellStyle name="Comma 2 4 3 2 8 5 3" xfId="53428" xr:uid="{FF4B5225-198A-4135-8712-22661AF58C92}"/>
    <cellStyle name="Comma 2 4 3 2 8 6" xfId="21893" xr:uid="{C06CD494-005A-4AAC-9912-836328F73442}"/>
    <cellStyle name="Comma 2 4 3 2 8 7" xfId="42918" xr:uid="{7A82B578-766E-44AC-8E5C-2C44217A6C39}"/>
    <cellStyle name="Comma 2 4 3 2 9" xfId="798" xr:uid="{6C21EC92-F17A-4E0A-8039-AD0E7AD96C1C}"/>
    <cellStyle name="Comma 2 4 3 2 9 2" xfId="3476" xr:uid="{CE515EF7-E6CE-46BA-8D41-DA2A19FCF554}"/>
    <cellStyle name="Comma 2 4 3 2 9 2 2" xfId="14010" xr:uid="{2C942205-D509-4601-8D25-931D604C585D}"/>
    <cellStyle name="Comma 2 4 3 2 9 2 2 2" xfId="35032" xr:uid="{37E53299-E214-4DF5-98E3-245A2E027A93}"/>
    <cellStyle name="Comma 2 4 3 2 9 2 2 3" xfId="56056" xr:uid="{93577AD1-8D2C-40C3-B125-5FD684EBC952}"/>
    <cellStyle name="Comma 2 4 3 2 9 2 3" xfId="24522" xr:uid="{94BA2713-D579-4A5C-A119-6E8243E6C90E}"/>
    <cellStyle name="Comma 2 4 3 2 9 2 4" xfId="45546" xr:uid="{1CE6818F-252F-4182-994A-3E95C49B9ED3}"/>
    <cellStyle name="Comma 2 4 3 2 9 3" xfId="6104" xr:uid="{FC62CFAD-E13D-405A-B2E6-BB2A1DDC0B1B}"/>
    <cellStyle name="Comma 2 4 3 2 9 3 2" xfId="16638" xr:uid="{0FA215D8-BA35-4EAE-84DF-A0D59D6A2A46}"/>
    <cellStyle name="Comma 2 4 3 2 9 3 2 2" xfId="37660" xr:uid="{CA4CB492-123D-433C-B285-17274EA563B2}"/>
    <cellStyle name="Comma 2 4 3 2 9 3 2 3" xfId="58684" xr:uid="{F63C7994-AB42-449B-8AF6-1B3A87816AA8}"/>
    <cellStyle name="Comma 2 4 3 2 9 3 3" xfId="27150" xr:uid="{938F4BB2-1AD6-4F8B-BFD5-E10F902EA3C0}"/>
    <cellStyle name="Comma 2 4 3 2 9 3 4" xfId="48174" xr:uid="{46F1226A-25B5-487F-9762-B162670D3737}"/>
    <cellStyle name="Comma 2 4 3 2 9 4" xfId="8731" xr:uid="{889F961F-89B0-4ACD-ADF5-51EA3B6B9B13}"/>
    <cellStyle name="Comma 2 4 3 2 9 4 2" xfId="19265" xr:uid="{801FB06A-2B4B-4874-BCD8-D8AC559CFE26}"/>
    <cellStyle name="Comma 2 4 3 2 9 4 2 2" xfId="40287" xr:uid="{BDDA6AB3-2278-4675-8D02-BACE3C8CD3D5}"/>
    <cellStyle name="Comma 2 4 3 2 9 4 2 3" xfId="61311" xr:uid="{12696631-70A4-4233-9B30-34235B1FED4E}"/>
    <cellStyle name="Comma 2 4 3 2 9 4 3" xfId="29777" xr:uid="{8CA956DB-EFDE-4325-80F6-A3465F05D90B}"/>
    <cellStyle name="Comma 2 4 3 2 9 4 4" xfId="50801" xr:uid="{61892507-3EFD-46BD-B3CE-6C28CFB24846}"/>
    <cellStyle name="Comma 2 4 3 2 9 5" xfId="11383" xr:uid="{2C38D114-5A81-4006-921F-B406AFFBBCA3}"/>
    <cellStyle name="Comma 2 4 3 2 9 5 2" xfId="32405" xr:uid="{246EC8B0-391C-4E10-8C8C-B58CB1F293E1}"/>
    <cellStyle name="Comma 2 4 3 2 9 5 3" xfId="53429" xr:uid="{67997DF7-C138-4D7B-8648-F6C9E161C303}"/>
    <cellStyle name="Comma 2 4 3 2 9 6" xfId="21894" xr:uid="{31B7DD0E-803A-45C8-A607-F561BE6C1E6D}"/>
    <cellStyle name="Comma 2 4 3 2 9 7" xfId="42919" xr:uid="{DDE35067-C353-4E3F-B871-C25DF0E7F344}"/>
    <cellStyle name="Comma 2 4 3 3" xfId="799" xr:uid="{6CAD78F0-1016-43F9-9513-F05622D002E2}"/>
    <cellStyle name="Comma 2 4 3 3 10" xfId="42920" xr:uid="{9685EBEC-427B-42EB-A480-98098ED3CF5F}"/>
    <cellStyle name="Comma 2 4 3 3 2" xfId="800" xr:uid="{D102A8DD-733E-459A-B044-AC99A227CB21}"/>
    <cellStyle name="Comma 2 4 3 3 2 2" xfId="801" xr:uid="{75199C2B-C43F-45CA-9025-A3FBED1815FC}"/>
    <cellStyle name="Comma 2 4 3 3 2 2 2" xfId="3479" xr:uid="{D562EE68-30B7-4483-9EA3-2951B606346C}"/>
    <cellStyle name="Comma 2 4 3 3 2 2 2 2" xfId="14013" xr:uid="{24B89150-1753-4BD8-94BB-A52DC3A9CBCD}"/>
    <cellStyle name="Comma 2 4 3 3 2 2 2 2 2" xfId="35035" xr:uid="{8C337646-AAEE-4F92-8E61-D32DDE7EE8F5}"/>
    <cellStyle name="Comma 2 4 3 3 2 2 2 2 3" xfId="56059" xr:uid="{5157D8A8-61B5-4793-995B-3596803F7BC1}"/>
    <cellStyle name="Comma 2 4 3 3 2 2 2 3" xfId="24525" xr:uid="{282C3E15-C3C4-406D-AF80-72CAE8B9DF64}"/>
    <cellStyle name="Comma 2 4 3 3 2 2 2 4" xfId="45549" xr:uid="{89851512-A5ED-4122-8901-D837EC37EC6A}"/>
    <cellStyle name="Comma 2 4 3 3 2 2 3" xfId="6107" xr:uid="{1121222A-46BF-456D-9255-9702E6D28818}"/>
    <cellStyle name="Comma 2 4 3 3 2 2 3 2" xfId="16641" xr:uid="{EAFF1825-03CB-4E84-A1D1-4BDFB9090BF3}"/>
    <cellStyle name="Comma 2 4 3 3 2 2 3 2 2" xfId="37663" xr:uid="{4FB4BA5C-14FC-4694-B81B-8D8AEFC0F720}"/>
    <cellStyle name="Comma 2 4 3 3 2 2 3 2 3" xfId="58687" xr:uid="{F6E7132D-BE87-487B-B2ED-D0743B7ABAFE}"/>
    <cellStyle name="Comma 2 4 3 3 2 2 3 3" xfId="27153" xr:uid="{B4670B33-9C36-41D2-BBEA-874EE7CFE699}"/>
    <cellStyle name="Comma 2 4 3 3 2 2 3 4" xfId="48177" xr:uid="{91C39FCF-230D-42CA-8BF0-71371F2F5A1D}"/>
    <cellStyle name="Comma 2 4 3 3 2 2 4" xfId="8734" xr:uid="{AEB53031-102B-4251-AEA4-3C4A514677E6}"/>
    <cellStyle name="Comma 2 4 3 3 2 2 4 2" xfId="19268" xr:uid="{43414FA5-FE0F-4317-A437-9F4DD9622918}"/>
    <cellStyle name="Comma 2 4 3 3 2 2 4 2 2" xfId="40290" xr:uid="{83B5DFAC-1368-4B23-AEB3-425E84F9A4CA}"/>
    <cellStyle name="Comma 2 4 3 3 2 2 4 2 3" xfId="61314" xr:uid="{F59E75F9-7C55-4778-9A81-89A2D0D37406}"/>
    <cellStyle name="Comma 2 4 3 3 2 2 4 3" xfId="29780" xr:uid="{3520FA5A-4A64-42F3-9E6E-E42843FE5307}"/>
    <cellStyle name="Comma 2 4 3 3 2 2 4 4" xfId="50804" xr:uid="{8EEF2D7A-2E4D-476B-81FB-CC4D2BB92B69}"/>
    <cellStyle name="Comma 2 4 3 3 2 2 5" xfId="11386" xr:uid="{A0A7D9DD-195E-4A62-A135-15E302988082}"/>
    <cellStyle name="Comma 2 4 3 3 2 2 5 2" xfId="32408" xr:uid="{51B10D3F-C64C-4C7F-8B28-004096BC7BD3}"/>
    <cellStyle name="Comma 2 4 3 3 2 2 5 3" xfId="53432" xr:uid="{E0FEFE6F-3BEC-4603-945C-DDF6CD89F22E}"/>
    <cellStyle name="Comma 2 4 3 3 2 2 6" xfId="21897" xr:uid="{0BFF16F2-CC10-4F93-88E2-DC109364ED95}"/>
    <cellStyle name="Comma 2 4 3 3 2 2 7" xfId="42922" xr:uid="{63D0FA1F-6DB6-404A-8CCD-D8978EBD66BE}"/>
    <cellStyle name="Comma 2 4 3 3 2 3" xfId="3478" xr:uid="{4C0A9682-960C-4500-BE79-68184C8E68C2}"/>
    <cellStyle name="Comma 2 4 3 3 2 3 2" xfId="14012" xr:uid="{D1C75EE8-A76E-450D-B4E4-8B65963A4672}"/>
    <cellStyle name="Comma 2 4 3 3 2 3 2 2" xfId="35034" xr:uid="{E1CD878D-0CBB-44CA-BFFF-6F7958AC83EA}"/>
    <cellStyle name="Comma 2 4 3 3 2 3 2 3" xfId="56058" xr:uid="{3B0E9A32-33EA-47DE-BA82-E7D6A20FDAB1}"/>
    <cellStyle name="Comma 2 4 3 3 2 3 3" xfId="24524" xr:uid="{FBE577DC-9BCA-487C-8878-43623411B384}"/>
    <cellStyle name="Comma 2 4 3 3 2 3 4" xfId="45548" xr:uid="{B65AFBE0-9C96-4413-A924-7DEC95F69B13}"/>
    <cellStyle name="Comma 2 4 3 3 2 4" xfId="6106" xr:uid="{FA9867A8-F872-48E1-AC2B-CD590FF283AD}"/>
    <cellStyle name="Comma 2 4 3 3 2 4 2" xfId="16640" xr:uid="{B501E9E5-D699-47E5-9810-DCAB46908AB5}"/>
    <cellStyle name="Comma 2 4 3 3 2 4 2 2" xfId="37662" xr:uid="{BEABDD21-AF6C-4945-A73D-67894473564A}"/>
    <cellStyle name="Comma 2 4 3 3 2 4 2 3" xfId="58686" xr:uid="{AFC2B624-ED10-4999-A48E-B1F93E7EE2E6}"/>
    <cellStyle name="Comma 2 4 3 3 2 4 3" xfId="27152" xr:uid="{55A19321-F6AA-4E02-AFF3-93CFA372B037}"/>
    <cellStyle name="Comma 2 4 3 3 2 4 4" xfId="48176" xr:uid="{69C7B5F6-0F2A-4E60-A9F8-1E20D7FDDF83}"/>
    <cellStyle name="Comma 2 4 3 3 2 5" xfId="8733" xr:uid="{CEB48821-55F8-4846-8AC7-C895C80227F2}"/>
    <cellStyle name="Comma 2 4 3 3 2 5 2" xfId="19267" xr:uid="{CABA29EE-8B44-4533-9313-96B0B835FC9B}"/>
    <cellStyle name="Comma 2 4 3 3 2 5 2 2" xfId="40289" xr:uid="{1E925741-8D36-4023-9E6D-166E378825FD}"/>
    <cellStyle name="Comma 2 4 3 3 2 5 2 3" xfId="61313" xr:uid="{EC3172EE-0E7D-4C27-BE33-E31670AD052F}"/>
    <cellStyle name="Comma 2 4 3 3 2 5 3" xfId="29779" xr:uid="{20F10D6E-5593-41E9-BBCF-639BD3430BEC}"/>
    <cellStyle name="Comma 2 4 3 3 2 5 4" xfId="50803" xr:uid="{D2EC6119-3951-4838-9A89-18935EB81BB0}"/>
    <cellStyle name="Comma 2 4 3 3 2 6" xfId="11385" xr:uid="{DEB05F33-6649-4249-B606-C4D58422FEBF}"/>
    <cellStyle name="Comma 2 4 3 3 2 6 2" xfId="32407" xr:uid="{B73DA372-4C60-4E37-BC2E-7224AD91F824}"/>
    <cellStyle name="Comma 2 4 3 3 2 6 3" xfId="53431" xr:uid="{ECA9AD3A-79FC-4AB6-9FDA-3F242BC24E29}"/>
    <cellStyle name="Comma 2 4 3 3 2 7" xfId="21896" xr:uid="{89D97101-7DEF-48EF-8D1D-08F36AF195B8}"/>
    <cellStyle name="Comma 2 4 3 3 2 8" xfId="42921" xr:uid="{44154E51-A705-48EA-8E32-8C5612E1CED6}"/>
    <cellStyle name="Comma 2 4 3 3 3" xfId="802" xr:uid="{EC9EFAA6-7951-40D3-AC93-943337722EFE}"/>
    <cellStyle name="Comma 2 4 3 3 3 2" xfId="3480" xr:uid="{D38AAFF0-35D4-43B1-99F7-3EABFC2F588C}"/>
    <cellStyle name="Comma 2 4 3 3 3 2 2" xfId="14014" xr:uid="{B2FFF4AF-7A6C-4559-A0F9-60A578AB8CD3}"/>
    <cellStyle name="Comma 2 4 3 3 3 2 2 2" xfId="35036" xr:uid="{637DA5C0-4201-4D5C-8388-280D74DE5629}"/>
    <cellStyle name="Comma 2 4 3 3 3 2 2 3" xfId="56060" xr:uid="{2466961C-9C99-4CC3-AE9E-C5273529EED7}"/>
    <cellStyle name="Comma 2 4 3 3 3 2 3" xfId="24526" xr:uid="{35A7B47B-4DC7-4082-949D-49947B770711}"/>
    <cellStyle name="Comma 2 4 3 3 3 2 4" xfId="45550" xr:uid="{0A14CCD3-6D40-4EF5-9B0B-61D8E167A201}"/>
    <cellStyle name="Comma 2 4 3 3 3 3" xfId="6108" xr:uid="{B226D6BB-85C0-4BCA-B9F8-F11FA54FE7B0}"/>
    <cellStyle name="Comma 2 4 3 3 3 3 2" xfId="16642" xr:uid="{CBD9D5CF-56A5-415B-A859-5FF617846C1C}"/>
    <cellStyle name="Comma 2 4 3 3 3 3 2 2" xfId="37664" xr:uid="{F59AE456-47BE-4742-9A18-3977959AD3B9}"/>
    <cellStyle name="Comma 2 4 3 3 3 3 2 3" xfId="58688" xr:uid="{A03BF825-86A8-4622-A1F9-C9742D2095E9}"/>
    <cellStyle name="Comma 2 4 3 3 3 3 3" xfId="27154" xr:uid="{929DBA28-E168-4485-952F-3F0B9AC97318}"/>
    <cellStyle name="Comma 2 4 3 3 3 3 4" xfId="48178" xr:uid="{6B0B0479-D1CE-4FDC-88BA-61DD49865737}"/>
    <cellStyle name="Comma 2 4 3 3 3 4" xfId="8735" xr:uid="{07E1D9A1-7D86-415E-A6BE-AC975DDCCEBD}"/>
    <cellStyle name="Comma 2 4 3 3 3 4 2" xfId="19269" xr:uid="{77DD02C7-E75A-48A4-82CA-A176C9CCA693}"/>
    <cellStyle name="Comma 2 4 3 3 3 4 2 2" xfId="40291" xr:uid="{47A2D2E8-81DC-4039-9914-E777E5990A24}"/>
    <cellStyle name="Comma 2 4 3 3 3 4 2 3" xfId="61315" xr:uid="{BABE9A01-B286-4AD0-9228-BE805A08EDB4}"/>
    <cellStyle name="Comma 2 4 3 3 3 4 3" xfId="29781" xr:uid="{1CD6CD45-99A5-4EAC-BAC5-92229E3E9121}"/>
    <cellStyle name="Comma 2 4 3 3 3 4 4" xfId="50805" xr:uid="{075D408E-7B84-4D34-A831-3090F4A9FCC6}"/>
    <cellStyle name="Comma 2 4 3 3 3 5" xfId="11387" xr:uid="{88C3DE6F-049B-4D30-BB56-456AEF750651}"/>
    <cellStyle name="Comma 2 4 3 3 3 5 2" xfId="32409" xr:uid="{4BF1D6F7-A985-4C81-84EE-0252A098689E}"/>
    <cellStyle name="Comma 2 4 3 3 3 5 3" xfId="53433" xr:uid="{C5AA2B63-33D8-4FB3-A0D0-366C1131AD1E}"/>
    <cellStyle name="Comma 2 4 3 3 3 6" xfId="21898" xr:uid="{6CC0D2EB-4FAC-40F5-BBD8-6DE7ACC0F697}"/>
    <cellStyle name="Comma 2 4 3 3 3 7" xfId="42923" xr:uid="{5A4E41AC-8E16-4B17-9107-97568633D994}"/>
    <cellStyle name="Comma 2 4 3 3 4" xfId="803" xr:uid="{13734843-59CE-40F2-A667-B011EBA4D400}"/>
    <cellStyle name="Comma 2 4 3 3 4 2" xfId="3481" xr:uid="{2009C495-941C-422A-B3BB-3953E3B10E1E}"/>
    <cellStyle name="Comma 2 4 3 3 4 2 2" xfId="14015" xr:uid="{D034A068-6DCC-4E94-A81F-39F27E216C6A}"/>
    <cellStyle name="Comma 2 4 3 3 4 2 2 2" xfId="35037" xr:uid="{15E00D49-9E9D-442C-98A7-18657DE504D2}"/>
    <cellStyle name="Comma 2 4 3 3 4 2 2 3" xfId="56061" xr:uid="{B1DDB7E7-1CED-4AC0-8E91-867AF4F11C93}"/>
    <cellStyle name="Comma 2 4 3 3 4 2 3" xfId="24527" xr:uid="{875D98F6-7DDE-4C19-B485-A557E5E19E9C}"/>
    <cellStyle name="Comma 2 4 3 3 4 2 4" xfId="45551" xr:uid="{AE34016F-D8C8-48D5-82E5-EF52BDA4E2F4}"/>
    <cellStyle name="Comma 2 4 3 3 4 3" xfId="6109" xr:uid="{1425BC81-A776-4A75-B6A2-E942592F0567}"/>
    <cellStyle name="Comma 2 4 3 3 4 3 2" xfId="16643" xr:uid="{89390893-E346-4C06-815A-2483CC6AF2FF}"/>
    <cellStyle name="Comma 2 4 3 3 4 3 2 2" xfId="37665" xr:uid="{F31ACDB7-9698-47B8-8A24-B06AFC9595C5}"/>
    <cellStyle name="Comma 2 4 3 3 4 3 2 3" xfId="58689" xr:uid="{69491A16-1A3C-4A71-BD3F-E11D06E02132}"/>
    <cellStyle name="Comma 2 4 3 3 4 3 3" xfId="27155" xr:uid="{1BD5E80B-BC88-4DDE-92A9-96C6ABFF556E}"/>
    <cellStyle name="Comma 2 4 3 3 4 3 4" xfId="48179" xr:uid="{966303DC-A30E-4541-A3C4-0E1034FC8F07}"/>
    <cellStyle name="Comma 2 4 3 3 4 4" xfId="8736" xr:uid="{02B2F274-CDFE-4D91-B69B-7753439C923B}"/>
    <cellStyle name="Comma 2 4 3 3 4 4 2" xfId="19270" xr:uid="{7918D0F0-D1BF-4D29-9248-7DA3CCF00863}"/>
    <cellStyle name="Comma 2 4 3 3 4 4 2 2" xfId="40292" xr:uid="{B6BB3B43-DDB0-4057-A707-83A0076F6B3F}"/>
    <cellStyle name="Comma 2 4 3 3 4 4 2 3" xfId="61316" xr:uid="{F936D1CE-4460-4EC2-B2D7-0879806E10F6}"/>
    <cellStyle name="Comma 2 4 3 3 4 4 3" xfId="29782" xr:uid="{9E1ED521-1FC7-4986-BA68-643CC7863F94}"/>
    <cellStyle name="Comma 2 4 3 3 4 4 4" xfId="50806" xr:uid="{DB9C7EB5-A28F-4E51-A85B-29B384875258}"/>
    <cellStyle name="Comma 2 4 3 3 4 5" xfId="11388" xr:uid="{768FAB6C-981E-413D-B2AE-5C247066E67D}"/>
    <cellStyle name="Comma 2 4 3 3 4 5 2" xfId="32410" xr:uid="{D27754B2-C332-497F-987D-B9B6872A42F1}"/>
    <cellStyle name="Comma 2 4 3 3 4 5 3" xfId="53434" xr:uid="{5DA6D5EC-5947-4E66-A632-D8CCA0B774F6}"/>
    <cellStyle name="Comma 2 4 3 3 4 6" xfId="21899" xr:uid="{07AEC3AA-7C66-4F8E-B3E6-7BA62C54819A}"/>
    <cellStyle name="Comma 2 4 3 3 4 7" xfId="42924" xr:uid="{94DAE802-F552-4ECB-8A20-6F8C85C5D389}"/>
    <cellStyle name="Comma 2 4 3 3 5" xfId="3477" xr:uid="{17F3FFAF-A942-4271-BB2B-F8DC7ECF5375}"/>
    <cellStyle name="Comma 2 4 3 3 5 2" xfId="14011" xr:uid="{7CADDA22-9B7D-411F-A6E0-2BF1A638F88F}"/>
    <cellStyle name="Comma 2 4 3 3 5 2 2" xfId="35033" xr:uid="{0D08E001-611E-4356-A17A-1E61B1C6D516}"/>
    <cellStyle name="Comma 2 4 3 3 5 2 3" xfId="56057" xr:uid="{4ED95436-A01F-441A-8C21-72932F5EA79B}"/>
    <cellStyle name="Comma 2 4 3 3 5 3" xfId="24523" xr:uid="{7308888B-331C-4E68-881D-C234D74D980C}"/>
    <cellStyle name="Comma 2 4 3 3 5 4" xfId="45547" xr:uid="{CE005465-5E9F-4DED-A6DA-1BBF2D85E021}"/>
    <cellStyle name="Comma 2 4 3 3 6" xfId="6105" xr:uid="{D3EE9A64-C856-495A-B652-375B5020931C}"/>
    <cellStyle name="Comma 2 4 3 3 6 2" xfId="16639" xr:uid="{5A805E43-4751-4A4C-BB99-4DE41352A957}"/>
    <cellStyle name="Comma 2 4 3 3 6 2 2" xfId="37661" xr:uid="{A8B30A69-E856-4169-88F1-37CFAE1EE006}"/>
    <cellStyle name="Comma 2 4 3 3 6 2 3" xfId="58685" xr:uid="{9AC61267-6F31-4DDC-8430-C55CF8CEE139}"/>
    <cellStyle name="Comma 2 4 3 3 6 3" xfId="27151" xr:uid="{4F406A48-079F-4FBF-A9C6-D5C8E66AAA09}"/>
    <cellStyle name="Comma 2 4 3 3 6 4" xfId="48175" xr:uid="{D5933364-760F-4FE6-96D2-7719B5CEEDC5}"/>
    <cellStyle name="Comma 2 4 3 3 7" xfId="8732" xr:uid="{CCA981E5-B20F-4FB9-85A1-33AFFACDDD91}"/>
    <cellStyle name="Comma 2 4 3 3 7 2" xfId="19266" xr:uid="{8B331D93-F5CB-41A6-B23D-34ADE9ADA6FF}"/>
    <cellStyle name="Comma 2 4 3 3 7 2 2" xfId="40288" xr:uid="{57BC8124-F9F6-44F6-96A8-AA518DE44EBD}"/>
    <cellStyle name="Comma 2 4 3 3 7 2 3" xfId="61312" xr:uid="{A046B1D9-0D2D-4174-A799-3C558875423A}"/>
    <cellStyle name="Comma 2 4 3 3 7 3" xfId="29778" xr:uid="{534FDB1C-66ED-48E5-8986-48A16D1CDA71}"/>
    <cellStyle name="Comma 2 4 3 3 7 4" xfId="50802" xr:uid="{EA766D6E-B7C6-45E5-BA2C-17BA1E2C36BE}"/>
    <cellStyle name="Comma 2 4 3 3 8" xfId="11384" xr:uid="{C464ADFA-AF9F-4F64-A665-5787DFA16E9C}"/>
    <cellStyle name="Comma 2 4 3 3 8 2" xfId="32406" xr:uid="{1AA21BE4-2470-4A00-AE64-DB07122069F2}"/>
    <cellStyle name="Comma 2 4 3 3 8 3" xfId="53430" xr:uid="{CD15655B-2AC1-4C29-AB1F-49AC68DE3E79}"/>
    <cellStyle name="Comma 2 4 3 3 9" xfId="21895" xr:uid="{19D57BFC-7981-425B-9B3E-64BACF08DB40}"/>
    <cellStyle name="Comma 2 4 3 4" xfId="804" xr:uid="{ED416E41-EC05-4E72-8094-E06E39BBF1C8}"/>
    <cellStyle name="Comma 2 4 3 4 10" xfId="42925" xr:uid="{CB147669-529A-4AD6-8FE0-B4E8CDBEEE9B}"/>
    <cellStyle name="Comma 2 4 3 4 2" xfId="805" xr:uid="{C3624160-C2F6-4851-BC7E-57A6BBDACA15}"/>
    <cellStyle name="Comma 2 4 3 4 2 2" xfId="806" xr:uid="{E2E40F8F-90AA-4BE1-AC2B-AF7FD12B8C08}"/>
    <cellStyle name="Comma 2 4 3 4 2 2 2" xfId="3484" xr:uid="{47CBD493-ACEC-4F35-84DD-3E114835AA4B}"/>
    <cellStyle name="Comma 2 4 3 4 2 2 2 2" xfId="14018" xr:uid="{02527A10-5F66-491A-B825-D02368840EF6}"/>
    <cellStyle name="Comma 2 4 3 4 2 2 2 2 2" xfId="35040" xr:uid="{56947193-3E18-4874-9BD8-FEAC2826418A}"/>
    <cellStyle name="Comma 2 4 3 4 2 2 2 2 3" xfId="56064" xr:uid="{38EBB716-DCB1-4D8F-AFB2-13C5814B3029}"/>
    <cellStyle name="Comma 2 4 3 4 2 2 2 3" xfId="24530" xr:uid="{5344707B-8909-4406-ABC0-42C3FF3FAAA4}"/>
    <cellStyle name="Comma 2 4 3 4 2 2 2 4" xfId="45554" xr:uid="{858C97CC-977D-43C6-A318-9C19FC2FDF89}"/>
    <cellStyle name="Comma 2 4 3 4 2 2 3" xfId="6112" xr:uid="{93F1026E-DBFE-42D7-8165-40CE88C36BF2}"/>
    <cellStyle name="Comma 2 4 3 4 2 2 3 2" xfId="16646" xr:uid="{380267A9-E6D1-42CF-B6CB-F94F2CA4003E}"/>
    <cellStyle name="Comma 2 4 3 4 2 2 3 2 2" xfId="37668" xr:uid="{0DBDC7FE-0192-492F-B09F-5D3EEE9A9971}"/>
    <cellStyle name="Comma 2 4 3 4 2 2 3 2 3" xfId="58692" xr:uid="{FE4489BB-DC88-48F4-9E6C-894E412959F8}"/>
    <cellStyle name="Comma 2 4 3 4 2 2 3 3" xfId="27158" xr:uid="{2891396C-0371-4214-96FC-3D675199F6AD}"/>
    <cellStyle name="Comma 2 4 3 4 2 2 3 4" xfId="48182" xr:uid="{3B2D6C3F-8944-43B9-93B5-6577D3C29EFA}"/>
    <cellStyle name="Comma 2 4 3 4 2 2 4" xfId="8739" xr:uid="{13760BB6-8D9B-4CBE-B679-22D35DF03701}"/>
    <cellStyle name="Comma 2 4 3 4 2 2 4 2" xfId="19273" xr:uid="{8A70BF9D-1244-42C1-A10C-4D618DD3025B}"/>
    <cellStyle name="Comma 2 4 3 4 2 2 4 2 2" xfId="40295" xr:uid="{5B382150-6E97-457C-ACB6-288304222CEA}"/>
    <cellStyle name="Comma 2 4 3 4 2 2 4 2 3" xfId="61319" xr:uid="{989367FB-B77A-46C2-8489-9A7668AF3EDF}"/>
    <cellStyle name="Comma 2 4 3 4 2 2 4 3" xfId="29785" xr:uid="{713F8D07-2CEF-4847-A5C2-17BA239DC18A}"/>
    <cellStyle name="Comma 2 4 3 4 2 2 4 4" xfId="50809" xr:uid="{BF4CFD4B-F0DD-49CD-BDE9-C02E058FAFBC}"/>
    <cellStyle name="Comma 2 4 3 4 2 2 5" xfId="11391" xr:uid="{1303892B-7885-4A45-A769-453D20D542BF}"/>
    <cellStyle name="Comma 2 4 3 4 2 2 5 2" xfId="32413" xr:uid="{0025302D-F99F-4DBD-A252-396A8EBA46C8}"/>
    <cellStyle name="Comma 2 4 3 4 2 2 5 3" xfId="53437" xr:uid="{71D42BC6-469E-482D-8D05-CA9C2A7797F9}"/>
    <cellStyle name="Comma 2 4 3 4 2 2 6" xfId="21902" xr:uid="{79C18A0C-8AD7-4CCC-BEC4-5B986CB76DD1}"/>
    <cellStyle name="Comma 2 4 3 4 2 2 7" xfId="42927" xr:uid="{B9EDE083-5117-4D56-89D7-D322EAF1AAE3}"/>
    <cellStyle name="Comma 2 4 3 4 2 3" xfId="3483" xr:uid="{ED2F6EDB-876E-41F9-A12F-03553CF0351A}"/>
    <cellStyle name="Comma 2 4 3 4 2 3 2" xfId="14017" xr:uid="{9F44AACC-4800-4167-9A3D-0D6495E0D4DB}"/>
    <cellStyle name="Comma 2 4 3 4 2 3 2 2" xfId="35039" xr:uid="{4AA1383C-57E6-49B2-8D57-B9DE5F802F93}"/>
    <cellStyle name="Comma 2 4 3 4 2 3 2 3" xfId="56063" xr:uid="{0B6E5B39-70A3-464B-AC3B-08B14CB2F6EE}"/>
    <cellStyle name="Comma 2 4 3 4 2 3 3" xfId="24529" xr:uid="{98694F60-34AF-4B91-B3A6-1D01551D0854}"/>
    <cellStyle name="Comma 2 4 3 4 2 3 4" xfId="45553" xr:uid="{5625A535-C241-4A74-B9ED-B5A895EBAB43}"/>
    <cellStyle name="Comma 2 4 3 4 2 4" xfId="6111" xr:uid="{6BE5C5B2-8976-42A1-91AF-AFE2A8B4D08E}"/>
    <cellStyle name="Comma 2 4 3 4 2 4 2" xfId="16645" xr:uid="{07CCCB8D-FBCA-4D03-A7F4-BFEE03E4ED15}"/>
    <cellStyle name="Comma 2 4 3 4 2 4 2 2" xfId="37667" xr:uid="{9CF99D69-9747-4364-94BB-7A552CE26FC4}"/>
    <cellStyle name="Comma 2 4 3 4 2 4 2 3" xfId="58691" xr:uid="{C63815E0-6214-4F19-82B5-FFBFE3ACA156}"/>
    <cellStyle name="Comma 2 4 3 4 2 4 3" xfId="27157" xr:uid="{16ABB165-60B5-4438-B438-6D9455148008}"/>
    <cellStyle name="Comma 2 4 3 4 2 4 4" xfId="48181" xr:uid="{6A849D9A-462A-4E98-9B42-9AFD81D8F3B8}"/>
    <cellStyle name="Comma 2 4 3 4 2 5" xfId="8738" xr:uid="{3BC6238C-86E6-4C55-A5B8-7894F40F9AAD}"/>
    <cellStyle name="Comma 2 4 3 4 2 5 2" xfId="19272" xr:uid="{D8F47B26-33B5-48D5-B984-28DDB7A815AB}"/>
    <cellStyle name="Comma 2 4 3 4 2 5 2 2" xfId="40294" xr:uid="{686FC3DB-AA21-4BD0-A4DD-405FDA74C1B3}"/>
    <cellStyle name="Comma 2 4 3 4 2 5 2 3" xfId="61318" xr:uid="{53602ABA-93FE-4F8A-B3FA-0E709DA2F7BB}"/>
    <cellStyle name="Comma 2 4 3 4 2 5 3" xfId="29784" xr:uid="{15A21E23-F2C1-44CF-85CA-70B179564474}"/>
    <cellStyle name="Comma 2 4 3 4 2 5 4" xfId="50808" xr:uid="{403CCABB-1905-4B37-BA78-8E76CEF96BD3}"/>
    <cellStyle name="Comma 2 4 3 4 2 6" xfId="11390" xr:uid="{58422143-FA3A-4A1F-A82A-852FEE59C214}"/>
    <cellStyle name="Comma 2 4 3 4 2 6 2" xfId="32412" xr:uid="{D629FEBC-4D06-4EA6-9D3D-30E59C08C718}"/>
    <cellStyle name="Comma 2 4 3 4 2 6 3" xfId="53436" xr:uid="{30F7F9C3-2606-4F0F-B245-E8400F2A998B}"/>
    <cellStyle name="Comma 2 4 3 4 2 7" xfId="21901" xr:uid="{63563C85-833C-4CF9-8E40-E8AA71B4AAFA}"/>
    <cellStyle name="Comma 2 4 3 4 2 8" xfId="42926" xr:uid="{F6132E3F-96C4-40FD-A340-174648D1691B}"/>
    <cellStyle name="Comma 2 4 3 4 3" xfId="807" xr:uid="{D13DCF75-C8B2-40C6-A469-D3E6C2D24400}"/>
    <cellStyle name="Comma 2 4 3 4 3 2" xfId="3485" xr:uid="{371867AF-85ED-4851-9B40-6EDB605F5E93}"/>
    <cellStyle name="Comma 2 4 3 4 3 2 2" xfId="14019" xr:uid="{8CE2335F-5B20-4946-B97F-7FE69E727701}"/>
    <cellStyle name="Comma 2 4 3 4 3 2 2 2" xfId="35041" xr:uid="{429D0B63-EC19-47E5-A237-2D777FC01F6F}"/>
    <cellStyle name="Comma 2 4 3 4 3 2 2 3" xfId="56065" xr:uid="{3712BC9F-6F06-4E3C-B6F4-5BCB7F1ACFB3}"/>
    <cellStyle name="Comma 2 4 3 4 3 2 3" xfId="24531" xr:uid="{A1A0AC4D-CF91-42CD-81A8-ED694CDB5FC3}"/>
    <cellStyle name="Comma 2 4 3 4 3 2 4" xfId="45555" xr:uid="{56073ED2-E2B2-4E1E-81EE-622FB757B9E1}"/>
    <cellStyle name="Comma 2 4 3 4 3 3" xfId="6113" xr:uid="{87A9CD6F-61E2-4702-92A2-C3C334B10D87}"/>
    <cellStyle name="Comma 2 4 3 4 3 3 2" xfId="16647" xr:uid="{F2A40285-B39D-4819-9F65-E60C9430BF10}"/>
    <cellStyle name="Comma 2 4 3 4 3 3 2 2" xfId="37669" xr:uid="{121BBA18-0307-49D1-90E2-1A47E571B1AB}"/>
    <cellStyle name="Comma 2 4 3 4 3 3 2 3" xfId="58693" xr:uid="{6ED622B1-2B80-4D4F-A8B9-056FF53A93B5}"/>
    <cellStyle name="Comma 2 4 3 4 3 3 3" xfId="27159" xr:uid="{2508EAEA-1D1B-4684-BDA0-F6E0276ADEDA}"/>
    <cellStyle name="Comma 2 4 3 4 3 3 4" xfId="48183" xr:uid="{2E8C9318-CCDD-4031-8A85-89AD4DF4B7B3}"/>
    <cellStyle name="Comma 2 4 3 4 3 4" xfId="8740" xr:uid="{B2D0ADE3-C4E3-47F5-B366-689E3EBFD85D}"/>
    <cellStyle name="Comma 2 4 3 4 3 4 2" xfId="19274" xr:uid="{0509A66E-7517-41AF-B98A-762F072C876A}"/>
    <cellStyle name="Comma 2 4 3 4 3 4 2 2" xfId="40296" xr:uid="{3B0B346D-B19C-4513-8027-9E66745B7AE2}"/>
    <cellStyle name="Comma 2 4 3 4 3 4 2 3" xfId="61320" xr:uid="{977730EA-7894-439D-9C7B-6CA080AD7008}"/>
    <cellStyle name="Comma 2 4 3 4 3 4 3" xfId="29786" xr:uid="{FF7BDF34-BE94-4EA3-B5C2-406AC947ABEA}"/>
    <cellStyle name="Comma 2 4 3 4 3 4 4" xfId="50810" xr:uid="{A3019D86-AB31-431B-A239-2EAD126B05B5}"/>
    <cellStyle name="Comma 2 4 3 4 3 5" xfId="11392" xr:uid="{96D5738B-3BE2-4A87-B723-84133B909745}"/>
    <cellStyle name="Comma 2 4 3 4 3 5 2" xfId="32414" xr:uid="{16B78D8D-EE81-4F5B-9DB9-96F86430E21C}"/>
    <cellStyle name="Comma 2 4 3 4 3 5 3" xfId="53438" xr:uid="{F08B3FC9-E49F-428E-AF43-D9FC32452D5C}"/>
    <cellStyle name="Comma 2 4 3 4 3 6" xfId="21903" xr:uid="{E6A666FD-9555-4393-8726-7ED05618FA6E}"/>
    <cellStyle name="Comma 2 4 3 4 3 7" xfId="42928" xr:uid="{0DCD47BA-F0FE-4219-B4F0-DD1ABA0E1FC6}"/>
    <cellStyle name="Comma 2 4 3 4 4" xfId="808" xr:uid="{2764DE08-2CC4-4BCF-80BA-B8AAE7D71EAF}"/>
    <cellStyle name="Comma 2 4 3 4 4 2" xfId="3486" xr:uid="{0C2EF40E-FB83-431D-9AD4-DA98BA91F347}"/>
    <cellStyle name="Comma 2 4 3 4 4 2 2" xfId="14020" xr:uid="{6F25C279-9E0F-444D-9B90-C715A5921972}"/>
    <cellStyle name="Comma 2 4 3 4 4 2 2 2" xfId="35042" xr:uid="{76BB1CF1-3C56-47B6-9646-6E2BA0598592}"/>
    <cellStyle name="Comma 2 4 3 4 4 2 2 3" xfId="56066" xr:uid="{152BEC9C-D9AB-475F-8701-CDF244447B4F}"/>
    <cellStyle name="Comma 2 4 3 4 4 2 3" xfId="24532" xr:uid="{CB59A150-C2C5-4D1D-904F-149F7A1D78EC}"/>
    <cellStyle name="Comma 2 4 3 4 4 2 4" xfId="45556" xr:uid="{435990F2-D694-4C8C-8F79-C72E63C94F61}"/>
    <cellStyle name="Comma 2 4 3 4 4 3" xfId="6114" xr:uid="{E5D029F1-3C31-43F8-AE65-D7DF38FD987B}"/>
    <cellStyle name="Comma 2 4 3 4 4 3 2" xfId="16648" xr:uid="{D6D52771-205C-4270-8D1F-D46EA95EF30A}"/>
    <cellStyle name="Comma 2 4 3 4 4 3 2 2" xfId="37670" xr:uid="{B4541C9F-4A47-4AF7-A8CA-2DDC74D9AC15}"/>
    <cellStyle name="Comma 2 4 3 4 4 3 2 3" xfId="58694" xr:uid="{523C517A-AFCF-4786-96A1-C7147585401C}"/>
    <cellStyle name="Comma 2 4 3 4 4 3 3" xfId="27160" xr:uid="{8290AB3F-0615-4AB2-A32A-2EAAE52425CB}"/>
    <cellStyle name="Comma 2 4 3 4 4 3 4" xfId="48184" xr:uid="{00FF26CE-7B69-4A6F-AF97-BF12C0D8FE7D}"/>
    <cellStyle name="Comma 2 4 3 4 4 4" xfId="8741" xr:uid="{677E5001-1C88-4DBD-B325-8ADDD8A54ECF}"/>
    <cellStyle name="Comma 2 4 3 4 4 4 2" xfId="19275" xr:uid="{8406E8FD-D916-45A3-9E4C-F2B82FF88E40}"/>
    <cellStyle name="Comma 2 4 3 4 4 4 2 2" xfId="40297" xr:uid="{E3C2DAD0-4651-4A17-A37B-D72FF4612778}"/>
    <cellStyle name="Comma 2 4 3 4 4 4 2 3" xfId="61321" xr:uid="{C863715F-CC77-4667-AD3E-15244FEF8D85}"/>
    <cellStyle name="Comma 2 4 3 4 4 4 3" xfId="29787" xr:uid="{C355C6BF-5CF5-4EB6-B55D-E987D147EE9F}"/>
    <cellStyle name="Comma 2 4 3 4 4 4 4" xfId="50811" xr:uid="{C57065EB-B2C1-438D-9E0D-98D7D006A446}"/>
    <cellStyle name="Comma 2 4 3 4 4 5" xfId="11393" xr:uid="{82C53F18-656F-48BF-853F-4C0714A38E88}"/>
    <cellStyle name="Comma 2 4 3 4 4 5 2" xfId="32415" xr:uid="{D901FE12-CC28-478A-9514-E7F4B302279D}"/>
    <cellStyle name="Comma 2 4 3 4 4 5 3" xfId="53439" xr:uid="{9A4065CB-9F58-4C0E-874F-347F2F3F35B7}"/>
    <cellStyle name="Comma 2 4 3 4 4 6" xfId="21904" xr:uid="{C2F447D6-5D78-4BBD-8FA1-8B3C45E10678}"/>
    <cellStyle name="Comma 2 4 3 4 4 7" xfId="42929" xr:uid="{D34C3D28-82ED-4736-B967-C2B58414A1F9}"/>
    <cellStyle name="Comma 2 4 3 4 5" xfId="3482" xr:uid="{7710CA2D-79D6-4195-92AF-41C22576E517}"/>
    <cellStyle name="Comma 2 4 3 4 5 2" xfId="14016" xr:uid="{5906E543-5B2B-494A-A154-C2D61CE9D6CB}"/>
    <cellStyle name="Comma 2 4 3 4 5 2 2" xfId="35038" xr:uid="{8E78D888-6EE7-4612-82EE-B700D41ED583}"/>
    <cellStyle name="Comma 2 4 3 4 5 2 3" xfId="56062" xr:uid="{D32C80F8-ACF5-465E-A5CF-14D0EC32F43B}"/>
    <cellStyle name="Comma 2 4 3 4 5 3" xfId="24528" xr:uid="{D4FA5434-75BA-48E2-8EB2-A6041364A320}"/>
    <cellStyle name="Comma 2 4 3 4 5 4" xfId="45552" xr:uid="{30A1B3E3-FDA4-45FD-9B51-FAD98540F12B}"/>
    <cellStyle name="Comma 2 4 3 4 6" xfId="6110" xr:uid="{75F39A30-81B2-447F-B571-6782B702F1F5}"/>
    <cellStyle name="Comma 2 4 3 4 6 2" xfId="16644" xr:uid="{DBF5B5FF-73A3-4816-92BC-27ADF8F80791}"/>
    <cellStyle name="Comma 2 4 3 4 6 2 2" xfId="37666" xr:uid="{7E43DBB1-6F80-43DD-B921-F85BBB0521D2}"/>
    <cellStyle name="Comma 2 4 3 4 6 2 3" xfId="58690" xr:uid="{AD2DE378-75A2-4EEF-8C3A-9A27DC3BB4FD}"/>
    <cellStyle name="Comma 2 4 3 4 6 3" xfId="27156" xr:uid="{EC521125-0540-43B1-88ED-9B8A2B6DE3BF}"/>
    <cellStyle name="Comma 2 4 3 4 6 4" xfId="48180" xr:uid="{C9BC24B7-B24B-4D38-9007-B7DD6087D056}"/>
    <cellStyle name="Comma 2 4 3 4 7" xfId="8737" xr:uid="{10876E75-2D61-42E6-A0FE-A214F65F00F4}"/>
    <cellStyle name="Comma 2 4 3 4 7 2" xfId="19271" xr:uid="{C4C62DC7-297E-4C83-971F-D46AB9EA428C}"/>
    <cellStyle name="Comma 2 4 3 4 7 2 2" xfId="40293" xr:uid="{4F26B0F6-17BF-4351-9854-B1C15E41B1A9}"/>
    <cellStyle name="Comma 2 4 3 4 7 2 3" xfId="61317" xr:uid="{FDAC61FB-E64A-4901-9EC0-4B9B92F6B51F}"/>
    <cellStyle name="Comma 2 4 3 4 7 3" xfId="29783" xr:uid="{34DAF111-C2C3-40BD-A725-4D2D00FF0ECE}"/>
    <cellStyle name="Comma 2 4 3 4 7 4" xfId="50807" xr:uid="{0267EA49-28E7-4886-BC3E-72E8E248D883}"/>
    <cellStyle name="Comma 2 4 3 4 8" xfId="11389" xr:uid="{3F1290FA-F255-4F3E-9FB8-F21FD47CB33E}"/>
    <cellStyle name="Comma 2 4 3 4 8 2" xfId="32411" xr:uid="{D03787BD-AD33-4931-8D40-D1691C5F4926}"/>
    <cellStyle name="Comma 2 4 3 4 8 3" xfId="53435" xr:uid="{E53B3B81-2AF7-4B48-8EE2-7D065ED634D4}"/>
    <cellStyle name="Comma 2 4 3 4 9" xfId="21900" xr:uid="{E75C7B1C-E527-412B-A836-C1331E26F8AF}"/>
    <cellStyle name="Comma 2 4 3 5" xfId="809" xr:uid="{4E229016-6025-46AB-A68E-BAA5BE727674}"/>
    <cellStyle name="Comma 2 4 3 5 10" xfId="42930" xr:uid="{868E8489-5721-42C1-8BFC-84E814F4090B}"/>
    <cellStyle name="Comma 2 4 3 5 2" xfId="810" xr:uid="{AFA4AEC1-4D22-4A7B-9E75-30C252DBD3D7}"/>
    <cellStyle name="Comma 2 4 3 5 2 2" xfId="811" xr:uid="{DC6E619E-3538-4652-BFE0-56E94BA64B0F}"/>
    <cellStyle name="Comma 2 4 3 5 2 2 2" xfId="3489" xr:uid="{FD5A9534-F6D7-4A1E-A5E4-4F278FFFD98C}"/>
    <cellStyle name="Comma 2 4 3 5 2 2 2 2" xfId="14023" xr:uid="{E52BEDD9-BD1F-4169-95AC-47899D9922E9}"/>
    <cellStyle name="Comma 2 4 3 5 2 2 2 2 2" xfId="35045" xr:uid="{DF305F3C-DC45-4EEE-A2D4-E7B2E515C883}"/>
    <cellStyle name="Comma 2 4 3 5 2 2 2 2 3" xfId="56069" xr:uid="{02CEA745-7668-4BF9-8381-FAEDDF4414F2}"/>
    <cellStyle name="Comma 2 4 3 5 2 2 2 3" xfId="24535" xr:uid="{C2B3660C-42E5-4DC7-B9E9-5503388C6ADE}"/>
    <cellStyle name="Comma 2 4 3 5 2 2 2 4" xfId="45559" xr:uid="{68D1A198-9C76-4490-A51F-5A9161DC3A9F}"/>
    <cellStyle name="Comma 2 4 3 5 2 2 3" xfId="6117" xr:uid="{F707A93E-6F27-4996-8368-0A2923F136CC}"/>
    <cellStyle name="Comma 2 4 3 5 2 2 3 2" xfId="16651" xr:uid="{F430B803-72D9-4B72-9491-DEAA7E1FEB93}"/>
    <cellStyle name="Comma 2 4 3 5 2 2 3 2 2" xfId="37673" xr:uid="{6040EA57-7E4B-4F28-9B77-4115EB4B3AA4}"/>
    <cellStyle name="Comma 2 4 3 5 2 2 3 2 3" xfId="58697" xr:uid="{B0F04EFB-D066-45CA-871B-D7381198E028}"/>
    <cellStyle name="Comma 2 4 3 5 2 2 3 3" xfId="27163" xr:uid="{CA510A45-8289-41E4-93DE-020B75431F79}"/>
    <cellStyle name="Comma 2 4 3 5 2 2 3 4" xfId="48187" xr:uid="{20BB4AC3-E6D0-451C-938F-CD9AC5E8611E}"/>
    <cellStyle name="Comma 2 4 3 5 2 2 4" xfId="8744" xr:uid="{9756EC94-33FF-4B95-9119-75D7187B302E}"/>
    <cellStyle name="Comma 2 4 3 5 2 2 4 2" xfId="19278" xr:uid="{1E2E2472-04CA-485D-AE73-A6C2312F4785}"/>
    <cellStyle name="Comma 2 4 3 5 2 2 4 2 2" xfId="40300" xr:uid="{6C810008-EEA0-4AFA-B2F8-E0888E7B70CE}"/>
    <cellStyle name="Comma 2 4 3 5 2 2 4 2 3" xfId="61324" xr:uid="{C589B74A-449E-4715-8B4E-8B679FA9D7D8}"/>
    <cellStyle name="Comma 2 4 3 5 2 2 4 3" xfId="29790" xr:uid="{293C4315-D7F2-4437-9B14-10042097BC02}"/>
    <cellStyle name="Comma 2 4 3 5 2 2 4 4" xfId="50814" xr:uid="{8575AA33-8700-4745-94DE-FE491372CBE6}"/>
    <cellStyle name="Comma 2 4 3 5 2 2 5" xfId="11396" xr:uid="{E8378F3A-5040-4D27-86F6-C35554C87B64}"/>
    <cellStyle name="Comma 2 4 3 5 2 2 5 2" xfId="32418" xr:uid="{F9404207-20A9-48B0-B0F4-1B591CD5CE59}"/>
    <cellStyle name="Comma 2 4 3 5 2 2 5 3" xfId="53442" xr:uid="{F08D8EAF-FFF5-4932-B4B5-5C5D2BEDFC7D}"/>
    <cellStyle name="Comma 2 4 3 5 2 2 6" xfId="21907" xr:uid="{785637B0-201E-4D84-BBDB-912D756C2B8C}"/>
    <cellStyle name="Comma 2 4 3 5 2 2 7" xfId="42932" xr:uid="{FA27B293-290A-43D2-8663-7CE892FFC17F}"/>
    <cellStyle name="Comma 2 4 3 5 2 3" xfId="3488" xr:uid="{070A4E31-A272-47F3-BC93-2C650CAD9B14}"/>
    <cellStyle name="Comma 2 4 3 5 2 3 2" xfId="14022" xr:uid="{DAEF272F-FF0E-43D2-8A07-1E7B6F4ADBA5}"/>
    <cellStyle name="Comma 2 4 3 5 2 3 2 2" xfId="35044" xr:uid="{4E2C6195-7BF2-4C3E-92CD-FA45F9D3F637}"/>
    <cellStyle name="Comma 2 4 3 5 2 3 2 3" xfId="56068" xr:uid="{B4C9615E-2D83-4FFF-9695-41615A616B77}"/>
    <cellStyle name="Comma 2 4 3 5 2 3 3" xfId="24534" xr:uid="{55F8768C-F076-4FAB-A24F-E2D43AD54088}"/>
    <cellStyle name="Comma 2 4 3 5 2 3 4" xfId="45558" xr:uid="{290281E8-43C7-4C7E-AA74-233D1AF87C8B}"/>
    <cellStyle name="Comma 2 4 3 5 2 4" xfId="6116" xr:uid="{F5B6A520-2AD5-422D-AFD2-0ACBD0A96193}"/>
    <cellStyle name="Comma 2 4 3 5 2 4 2" xfId="16650" xr:uid="{21C7716F-B91E-4DC7-B051-FC1EB1869364}"/>
    <cellStyle name="Comma 2 4 3 5 2 4 2 2" xfId="37672" xr:uid="{B0F171C7-AF1F-4630-ADCB-29EB81C6F17B}"/>
    <cellStyle name="Comma 2 4 3 5 2 4 2 3" xfId="58696" xr:uid="{91C8EE2C-6D7F-4C39-B177-9B7C9DE6C1D5}"/>
    <cellStyle name="Comma 2 4 3 5 2 4 3" xfId="27162" xr:uid="{1C7F062C-311B-4CD7-9812-0BEF712C3FC0}"/>
    <cellStyle name="Comma 2 4 3 5 2 4 4" xfId="48186" xr:uid="{C2BB7DAA-2F76-4323-BE2E-BEC476A193D2}"/>
    <cellStyle name="Comma 2 4 3 5 2 5" xfId="8743" xr:uid="{D2D6FBF2-0085-41B1-864D-F968A3476752}"/>
    <cellStyle name="Comma 2 4 3 5 2 5 2" xfId="19277" xr:uid="{0512D108-6F15-4E08-A565-D02843860F0B}"/>
    <cellStyle name="Comma 2 4 3 5 2 5 2 2" xfId="40299" xr:uid="{7794B6E3-F424-4750-9BFE-6186DB48C9C5}"/>
    <cellStyle name="Comma 2 4 3 5 2 5 2 3" xfId="61323" xr:uid="{03DC8BFE-7AF4-4035-BC90-547FAF53C8F1}"/>
    <cellStyle name="Comma 2 4 3 5 2 5 3" xfId="29789" xr:uid="{18DFB304-272C-4006-B6A4-29A04C7DE4BF}"/>
    <cellStyle name="Comma 2 4 3 5 2 5 4" xfId="50813" xr:uid="{A9D76746-AB63-417E-A5CF-FD5A18C1B79B}"/>
    <cellStyle name="Comma 2 4 3 5 2 6" xfId="11395" xr:uid="{24A81ECD-047C-41A1-B138-56660B3CA5A5}"/>
    <cellStyle name="Comma 2 4 3 5 2 6 2" xfId="32417" xr:uid="{D448C015-CB03-4836-8D8A-462E3FFC9407}"/>
    <cellStyle name="Comma 2 4 3 5 2 6 3" xfId="53441" xr:uid="{7E52E270-826E-4B6D-8EDE-8285A09DB85C}"/>
    <cellStyle name="Comma 2 4 3 5 2 7" xfId="21906" xr:uid="{D3CE7046-DBE8-48DC-BE5E-DB03E0507AF0}"/>
    <cellStyle name="Comma 2 4 3 5 2 8" xfId="42931" xr:uid="{BEA8BB88-168A-4EAB-9805-EE94DD8657F4}"/>
    <cellStyle name="Comma 2 4 3 5 3" xfId="812" xr:uid="{CFBBB5AA-73A5-4693-A8FA-B304CC51A6BD}"/>
    <cellStyle name="Comma 2 4 3 5 3 2" xfId="3490" xr:uid="{35CB71CC-8F6E-4BC2-974C-5449ECD95CD2}"/>
    <cellStyle name="Comma 2 4 3 5 3 2 2" xfId="14024" xr:uid="{D56E25BF-C7C5-4722-A072-75E262C4579E}"/>
    <cellStyle name="Comma 2 4 3 5 3 2 2 2" xfId="35046" xr:uid="{A926B383-D8C7-41E3-8C1C-CAFFEF293BD6}"/>
    <cellStyle name="Comma 2 4 3 5 3 2 2 3" xfId="56070" xr:uid="{AB4FBE9E-3D28-49C5-AC18-1BC4DFAE3133}"/>
    <cellStyle name="Comma 2 4 3 5 3 2 3" xfId="24536" xr:uid="{A99ADAD8-8A30-4D1F-9A55-5B21418C01B0}"/>
    <cellStyle name="Comma 2 4 3 5 3 2 4" xfId="45560" xr:uid="{83BF620B-0B12-482C-A714-0C6293935316}"/>
    <cellStyle name="Comma 2 4 3 5 3 3" xfId="6118" xr:uid="{A2F9216A-257B-4B9A-9965-535721622583}"/>
    <cellStyle name="Comma 2 4 3 5 3 3 2" xfId="16652" xr:uid="{711DB274-75A7-4990-B3BB-003C583723DE}"/>
    <cellStyle name="Comma 2 4 3 5 3 3 2 2" xfId="37674" xr:uid="{8B4BE5E6-C6C7-454E-9A4B-E04D2C56FFAF}"/>
    <cellStyle name="Comma 2 4 3 5 3 3 2 3" xfId="58698" xr:uid="{310EB2B9-EC79-4AAD-A1E7-18D4A73F79DC}"/>
    <cellStyle name="Comma 2 4 3 5 3 3 3" xfId="27164" xr:uid="{1CCB5ABA-AED9-4F4A-B87D-F78E805A7EA4}"/>
    <cellStyle name="Comma 2 4 3 5 3 3 4" xfId="48188" xr:uid="{382B7251-FF24-44FD-B586-2196504896B1}"/>
    <cellStyle name="Comma 2 4 3 5 3 4" xfId="8745" xr:uid="{314A2DE2-7DE4-457A-8E88-49E2E3031E29}"/>
    <cellStyle name="Comma 2 4 3 5 3 4 2" xfId="19279" xr:uid="{BA2D9307-170C-4FCB-9FC0-8978572C3461}"/>
    <cellStyle name="Comma 2 4 3 5 3 4 2 2" xfId="40301" xr:uid="{39AA0119-E72A-4F92-B5CC-0CE684D0BE4E}"/>
    <cellStyle name="Comma 2 4 3 5 3 4 2 3" xfId="61325" xr:uid="{9593DED2-14D9-43D1-B743-DBB87193F9AB}"/>
    <cellStyle name="Comma 2 4 3 5 3 4 3" xfId="29791" xr:uid="{A2564B7E-A66A-4EE8-A85F-E29AB188A547}"/>
    <cellStyle name="Comma 2 4 3 5 3 4 4" xfId="50815" xr:uid="{E45251F9-DCD0-46CB-948E-66A0C6DDD6B1}"/>
    <cellStyle name="Comma 2 4 3 5 3 5" xfId="11397" xr:uid="{E501AA35-CAD0-49E2-828E-7804683912CA}"/>
    <cellStyle name="Comma 2 4 3 5 3 5 2" xfId="32419" xr:uid="{5C268F20-D23A-465F-95F6-01D02526C7E5}"/>
    <cellStyle name="Comma 2 4 3 5 3 5 3" xfId="53443" xr:uid="{9A5F31A1-C739-4033-A289-1F443A57C361}"/>
    <cellStyle name="Comma 2 4 3 5 3 6" xfId="21908" xr:uid="{DC73C1F4-66FB-4650-97EC-59A1BE10CB43}"/>
    <cellStyle name="Comma 2 4 3 5 3 7" xfId="42933" xr:uid="{D150D1A9-7ABB-47BD-B274-95855421ED3B}"/>
    <cellStyle name="Comma 2 4 3 5 4" xfId="813" xr:uid="{D114096A-7435-4CFB-9DC0-7A6C77DF6826}"/>
    <cellStyle name="Comma 2 4 3 5 4 2" xfId="3491" xr:uid="{8099D9A6-A6C5-462A-B1FB-640E50DB498F}"/>
    <cellStyle name="Comma 2 4 3 5 4 2 2" xfId="14025" xr:uid="{10C99DF7-B072-4641-9D0D-7B2BC503F7E2}"/>
    <cellStyle name="Comma 2 4 3 5 4 2 2 2" xfId="35047" xr:uid="{F102DBA4-F978-4D98-9FCE-72C3D4A0C08E}"/>
    <cellStyle name="Comma 2 4 3 5 4 2 2 3" xfId="56071" xr:uid="{6E42D25B-15B0-435F-A309-01BC99EBB111}"/>
    <cellStyle name="Comma 2 4 3 5 4 2 3" xfId="24537" xr:uid="{D5C7D47E-1339-40E4-BCF5-3B8F3DC20BFB}"/>
    <cellStyle name="Comma 2 4 3 5 4 2 4" xfId="45561" xr:uid="{656044A6-5BB8-499B-91B0-4335AAB74417}"/>
    <cellStyle name="Comma 2 4 3 5 4 3" xfId="6119" xr:uid="{EB140EC2-CB9E-458B-B1E1-3F81A057AAB2}"/>
    <cellStyle name="Comma 2 4 3 5 4 3 2" xfId="16653" xr:uid="{F4F419D2-9B14-4453-B44D-765A325D2BBB}"/>
    <cellStyle name="Comma 2 4 3 5 4 3 2 2" xfId="37675" xr:uid="{20CB90F3-8C01-4ED5-A7CD-833FDB804EB3}"/>
    <cellStyle name="Comma 2 4 3 5 4 3 2 3" xfId="58699" xr:uid="{781510FE-0588-4A6A-BE80-FFDC35D1B8A1}"/>
    <cellStyle name="Comma 2 4 3 5 4 3 3" xfId="27165" xr:uid="{DDED9FCB-A0E5-48AA-BF30-031402931B52}"/>
    <cellStyle name="Comma 2 4 3 5 4 3 4" xfId="48189" xr:uid="{E2774E65-0E26-4FA9-92DE-241400BED93E}"/>
    <cellStyle name="Comma 2 4 3 5 4 4" xfId="8746" xr:uid="{12D4FD19-D30C-4B0A-92AF-3F5406323698}"/>
    <cellStyle name="Comma 2 4 3 5 4 4 2" xfId="19280" xr:uid="{8D6AD83F-3987-4B40-8483-23B9575DBF76}"/>
    <cellStyle name="Comma 2 4 3 5 4 4 2 2" xfId="40302" xr:uid="{49F67BE0-2066-40E6-BCD8-E88A8FA16B9F}"/>
    <cellStyle name="Comma 2 4 3 5 4 4 2 3" xfId="61326" xr:uid="{59A09A6D-C0CE-4056-B025-9F89EB118B00}"/>
    <cellStyle name="Comma 2 4 3 5 4 4 3" xfId="29792" xr:uid="{220265FE-BE5F-483F-A46E-A6242266A16E}"/>
    <cellStyle name="Comma 2 4 3 5 4 4 4" xfId="50816" xr:uid="{4A9D8A5B-BF13-4E01-BB45-A098D8387E6C}"/>
    <cellStyle name="Comma 2 4 3 5 4 5" xfId="11398" xr:uid="{96C3D253-6513-45C6-B9F6-DA0276BA407D}"/>
    <cellStyle name="Comma 2 4 3 5 4 5 2" xfId="32420" xr:uid="{9CA01944-072E-4D1C-BFF4-83AF905F142B}"/>
    <cellStyle name="Comma 2 4 3 5 4 5 3" xfId="53444" xr:uid="{AC89EB58-64BA-48CE-AA61-CB5D1D0BD386}"/>
    <cellStyle name="Comma 2 4 3 5 4 6" xfId="21909" xr:uid="{1F547DAC-936C-45EA-B59F-DC9EFBC849D4}"/>
    <cellStyle name="Comma 2 4 3 5 4 7" xfId="42934" xr:uid="{7E8E84B4-03D8-4F8A-B767-BA8F08474B05}"/>
    <cellStyle name="Comma 2 4 3 5 5" xfId="3487" xr:uid="{B0871E88-18E2-4E8E-B3CB-7D85566FCB65}"/>
    <cellStyle name="Comma 2 4 3 5 5 2" xfId="14021" xr:uid="{5C0181FA-42C3-4115-A5FB-A2306BF4E99D}"/>
    <cellStyle name="Comma 2 4 3 5 5 2 2" xfId="35043" xr:uid="{648EA0D6-779C-4BE7-98C9-27FEC2570D1B}"/>
    <cellStyle name="Comma 2 4 3 5 5 2 3" xfId="56067" xr:uid="{52F7DAB2-C1F6-4802-9E00-ED94F24184DA}"/>
    <cellStyle name="Comma 2 4 3 5 5 3" xfId="24533" xr:uid="{B1639415-A40E-4AF4-A5E8-79B411145BC0}"/>
    <cellStyle name="Comma 2 4 3 5 5 4" xfId="45557" xr:uid="{9C361D0A-8F0E-4A97-AA6F-E3F267967C3E}"/>
    <cellStyle name="Comma 2 4 3 5 6" xfId="6115" xr:uid="{D5203DF1-21B6-456C-A27A-05FDEBEDB4EC}"/>
    <cellStyle name="Comma 2 4 3 5 6 2" xfId="16649" xr:uid="{48BB8750-BA84-49CB-A390-662DE7E596FA}"/>
    <cellStyle name="Comma 2 4 3 5 6 2 2" xfId="37671" xr:uid="{E0A79A4C-00E1-44C4-8E5C-1FE4ED219E18}"/>
    <cellStyle name="Comma 2 4 3 5 6 2 3" xfId="58695" xr:uid="{8909C6E0-A960-4C1D-B9F1-A37EF367A577}"/>
    <cellStyle name="Comma 2 4 3 5 6 3" xfId="27161" xr:uid="{FB8E3795-2DDF-40A1-8B8F-040288E14773}"/>
    <cellStyle name="Comma 2 4 3 5 6 4" xfId="48185" xr:uid="{FA9F6EDC-0C7D-4FBB-A607-8737096AC63A}"/>
    <cellStyle name="Comma 2 4 3 5 7" xfId="8742" xr:uid="{3096DCFC-9F7D-49D3-A6C2-2B34970B90F5}"/>
    <cellStyle name="Comma 2 4 3 5 7 2" xfId="19276" xr:uid="{7E9159C3-B518-44C3-9A8F-641A32565418}"/>
    <cellStyle name="Comma 2 4 3 5 7 2 2" xfId="40298" xr:uid="{63AEEC04-C30F-4417-BCB6-6FD8EA2F3B04}"/>
    <cellStyle name="Comma 2 4 3 5 7 2 3" xfId="61322" xr:uid="{6B650BDF-90CE-470D-9B82-43EFBA0C0F51}"/>
    <cellStyle name="Comma 2 4 3 5 7 3" xfId="29788" xr:uid="{B6073202-5BA0-4060-89CD-FEC2DBDE3452}"/>
    <cellStyle name="Comma 2 4 3 5 7 4" xfId="50812" xr:uid="{F2E889A9-C730-4520-85B7-F91FBBB88892}"/>
    <cellStyle name="Comma 2 4 3 5 8" xfId="11394" xr:uid="{51C9BA0A-541C-4CC2-824C-9AA8516CC4F7}"/>
    <cellStyle name="Comma 2 4 3 5 8 2" xfId="32416" xr:uid="{A6C6189C-32AE-4AF8-9093-6610C2210D84}"/>
    <cellStyle name="Comma 2 4 3 5 8 3" xfId="53440" xr:uid="{B7B8F733-7F4A-49E4-8507-D296FD05105D}"/>
    <cellStyle name="Comma 2 4 3 5 9" xfId="21905" xr:uid="{A5296FBD-30CA-4A46-AF7D-1B5A982C92CF}"/>
    <cellStyle name="Comma 2 4 3 6" xfId="814" xr:uid="{18B8CB92-A0B4-4232-A6D7-696F72CE8EBA}"/>
    <cellStyle name="Comma 2 4 3 6 10" xfId="42935" xr:uid="{F0EE06AB-851B-448F-857E-7F5718AE14DA}"/>
    <cellStyle name="Comma 2 4 3 6 2" xfId="815" xr:uid="{8C491311-1779-4D5B-BAF0-2DD3E847BFD5}"/>
    <cellStyle name="Comma 2 4 3 6 2 2" xfId="816" xr:uid="{335CAD73-7FDF-4A96-ABBF-D1ADA308B47A}"/>
    <cellStyle name="Comma 2 4 3 6 2 2 2" xfId="3494" xr:uid="{DFBE4839-339F-4191-B461-67CC9AB3D84D}"/>
    <cellStyle name="Comma 2 4 3 6 2 2 2 2" xfId="14028" xr:uid="{B23CA948-EB79-411F-89B3-67874E3FC602}"/>
    <cellStyle name="Comma 2 4 3 6 2 2 2 2 2" xfId="35050" xr:uid="{D2541535-F97D-4C82-BDB7-A7D1FD4C9626}"/>
    <cellStyle name="Comma 2 4 3 6 2 2 2 2 3" xfId="56074" xr:uid="{63C07F7D-34F8-4C1E-886E-044D75759045}"/>
    <cellStyle name="Comma 2 4 3 6 2 2 2 3" xfId="24540" xr:uid="{BBA01CE9-BF53-4EB7-A79E-E23A4BBE91F3}"/>
    <cellStyle name="Comma 2 4 3 6 2 2 2 4" xfId="45564" xr:uid="{EEAC6DF6-C877-408B-8403-3E182DDB5A8C}"/>
    <cellStyle name="Comma 2 4 3 6 2 2 3" xfId="6122" xr:uid="{2DB6F5D7-652C-4530-B9DF-C463D84D9159}"/>
    <cellStyle name="Comma 2 4 3 6 2 2 3 2" xfId="16656" xr:uid="{54001D9A-EC64-4EA2-B329-13D7034CBED9}"/>
    <cellStyle name="Comma 2 4 3 6 2 2 3 2 2" xfId="37678" xr:uid="{9584F9CA-630E-4B17-8095-CBFC6B1AF0B8}"/>
    <cellStyle name="Comma 2 4 3 6 2 2 3 2 3" xfId="58702" xr:uid="{15C03AC2-591C-4494-8921-2F7E6E7210E1}"/>
    <cellStyle name="Comma 2 4 3 6 2 2 3 3" xfId="27168" xr:uid="{ADB9F516-BE68-42C5-9AB1-A9E4B8B2F6B5}"/>
    <cellStyle name="Comma 2 4 3 6 2 2 3 4" xfId="48192" xr:uid="{FED1DC11-EB41-4A7F-A19B-E4195DF48A8D}"/>
    <cellStyle name="Comma 2 4 3 6 2 2 4" xfId="8749" xr:uid="{BE871D80-73CF-48E8-BB55-5290265E90DF}"/>
    <cellStyle name="Comma 2 4 3 6 2 2 4 2" xfId="19283" xr:uid="{70D08743-3DD8-4928-840E-5AF4D1113141}"/>
    <cellStyle name="Comma 2 4 3 6 2 2 4 2 2" xfId="40305" xr:uid="{FEB14240-4340-43A4-AC54-66F243154B09}"/>
    <cellStyle name="Comma 2 4 3 6 2 2 4 2 3" xfId="61329" xr:uid="{5F1DA43E-EE2B-497B-A7A8-AE6E62E48758}"/>
    <cellStyle name="Comma 2 4 3 6 2 2 4 3" xfId="29795" xr:uid="{E5DED820-BFCF-4B46-903A-A49397C91C36}"/>
    <cellStyle name="Comma 2 4 3 6 2 2 4 4" xfId="50819" xr:uid="{EB1364BC-819F-456C-8D6A-6CAB50EED879}"/>
    <cellStyle name="Comma 2 4 3 6 2 2 5" xfId="11401" xr:uid="{CE7107A2-C086-41CD-85B6-117E3D06FB8A}"/>
    <cellStyle name="Comma 2 4 3 6 2 2 5 2" xfId="32423" xr:uid="{A451D2D3-393D-49ED-BB24-C2FC050611AD}"/>
    <cellStyle name="Comma 2 4 3 6 2 2 5 3" xfId="53447" xr:uid="{B00178C8-32D4-4A6B-A85D-79FFB8C2A176}"/>
    <cellStyle name="Comma 2 4 3 6 2 2 6" xfId="21912" xr:uid="{A07219B9-91A0-48E9-B7ED-0F4E11F3719D}"/>
    <cellStyle name="Comma 2 4 3 6 2 2 7" xfId="42937" xr:uid="{B16DB548-4E81-45B5-8814-FC3F370E4E07}"/>
    <cellStyle name="Comma 2 4 3 6 2 3" xfId="3493" xr:uid="{36EA43BF-5D03-4C6F-BF8A-34CC0A7A16CE}"/>
    <cellStyle name="Comma 2 4 3 6 2 3 2" xfId="14027" xr:uid="{4F1AA823-EB20-473C-B932-9B5A405AFD40}"/>
    <cellStyle name="Comma 2 4 3 6 2 3 2 2" xfId="35049" xr:uid="{CAB4EDC5-6DD3-435A-A1D4-C2ABE7F8BC00}"/>
    <cellStyle name="Comma 2 4 3 6 2 3 2 3" xfId="56073" xr:uid="{1BBEE4CB-B798-45B0-84F9-B262E6B17792}"/>
    <cellStyle name="Comma 2 4 3 6 2 3 3" xfId="24539" xr:uid="{F9207FB3-1BC7-4430-9DD8-E2496E951B4C}"/>
    <cellStyle name="Comma 2 4 3 6 2 3 4" xfId="45563" xr:uid="{3B010F3B-8801-42E8-8DAD-84E2D108D538}"/>
    <cellStyle name="Comma 2 4 3 6 2 4" xfId="6121" xr:uid="{6B4F2AF8-9F6D-41C2-B1D6-B68485F40575}"/>
    <cellStyle name="Comma 2 4 3 6 2 4 2" xfId="16655" xr:uid="{58A7C677-C706-45E4-8BCB-3B2DBADCB7CC}"/>
    <cellStyle name="Comma 2 4 3 6 2 4 2 2" xfId="37677" xr:uid="{E20B6D77-1095-4855-8618-497996EFA0D9}"/>
    <cellStyle name="Comma 2 4 3 6 2 4 2 3" xfId="58701" xr:uid="{F6230CE5-20BD-4ABC-85D2-B33433CC7C03}"/>
    <cellStyle name="Comma 2 4 3 6 2 4 3" xfId="27167" xr:uid="{EDE59318-E91B-4822-AC12-ACCC347A50BD}"/>
    <cellStyle name="Comma 2 4 3 6 2 4 4" xfId="48191" xr:uid="{646E6C28-BA8E-4D0A-A5C2-CF9C6AD9E396}"/>
    <cellStyle name="Comma 2 4 3 6 2 5" xfId="8748" xr:uid="{540ABFB3-DCD0-4BDA-AF1F-BDF92DF427A5}"/>
    <cellStyle name="Comma 2 4 3 6 2 5 2" xfId="19282" xr:uid="{D9311231-9D9A-4228-BA5E-529D1C3C8B92}"/>
    <cellStyle name="Comma 2 4 3 6 2 5 2 2" xfId="40304" xr:uid="{ACA43D9E-6DC5-44FB-B036-2E9CB1BDA98D}"/>
    <cellStyle name="Comma 2 4 3 6 2 5 2 3" xfId="61328" xr:uid="{F2CC4AD5-0819-49CC-85F0-BB092ECD6906}"/>
    <cellStyle name="Comma 2 4 3 6 2 5 3" xfId="29794" xr:uid="{C7F00328-AEAD-42EF-8D5E-8E9B955572E1}"/>
    <cellStyle name="Comma 2 4 3 6 2 5 4" xfId="50818" xr:uid="{1A7E2938-74CF-40E3-8BFE-C1C055C6E120}"/>
    <cellStyle name="Comma 2 4 3 6 2 6" xfId="11400" xr:uid="{F24BEE08-7335-4927-AAB1-CDF842CE6797}"/>
    <cellStyle name="Comma 2 4 3 6 2 6 2" xfId="32422" xr:uid="{08331801-32AC-42E7-BE3A-3C8290FA4426}"/>
    <cellStyle name="Comma 2 4 3 6 2 6 3" xfId="53446" xr:uid="{D3397F7C-F614-4146-8017-3A63491F5B2A}"/>
    <cellStyle name="Comma 2 4 3 6 2 7" xfId="21911" xr:uid="{924CB6E4-DEFE-490E-8E36-388A5ABB8E00}"/>
    <cellStyle name="Comma 2 4 3 6 2 8" xfId="42936" xr:uid="{2AFB2146-769A-4FFE-937F-920F9D9B0C94}"/>
    <cellStyle name="Comma 2 4 3 6 3" xfId="817" xr:uid="{E894B634-9525-4BD7-9A47-ABAF61E29590}"/>
    <cellStyle name="Comma 2 4 3 6 3 2" xfId="3495" xr:uid="{984ECA6A-3AEA-4D39-A0B6-DA5F203DFB78}"/>
    <cellStyle name="Comma 2 4 3 6 3 2 2" xfId="14029" xr:uid="{588A0506-A92A-4527-A9EF-3E6F7AC7540C}"/>
    <cellStyle name="Comma 2 4 3 6 3 2 2 2" xfId="35051" xr:uid="{FF0BCAAB-C94E-413F-ACB3-BBA4DA44515D}"/>
    <cellStyle name="Comma 2 4 3 6 3 2 2 3" xfId="56075" xr:uid="{861C8654-A02F-47F7-8624-15FE63FDCB15}"/>
    <cellStyle name="Comma 2 4 3 6 3 2 3" xfId="24541" xr:uid="{F1CA6678-FBB4-4701-8ECD-2844BED30C72}"/>
    <cellStyle name="Comma 2 4 3 6 3 2 4" xfId="45565" xr:uid="{BC2AE2C6-E826-495B-8504-AC47194A916A}"/>
    <cellStyle name="Comma 2 4 3 6 3 3" xfId="6123" xr:uid="{D60F021B-090E-4FD0-97A1-B3EA8634D94F}"/>
    <cellStyle name="Comma 2 4 3 6 3 3 2" xfId="16657" xr:uid="{72D1DBD4-FFE3-40EA-8F3A-3830B764C4F7}"/>
    <cellStyle name="Comma 2 4 3 6 3 3 2 2" xfId="37679" xr:uid="{E2FF23D5-590D-406F-973C-B173A09AB28E}"/>
    <cellStyle name="Comma 2 4 3 6 3 3 2 3" xfId="58703" xr:uid="{92A5F3E4-FF2A-4AC0-BC98-F48A38F6C622}"/>
    <cellStyle name="Comma 2 4 3 6 3 3 3" xfId="27169" xr:uid="{65BE2DF3-36AE-40AA-A894-DFA3C4179A86}"/>
    <cellStyle name="Comma 2 4 3 6 3 3 4" xfId="48193" xr:uid="{E8CCEDB7-57FF-4E8B-81D7-F9FE7042AED9}"/>
    <cellStyle name="Comma 2 4 3 6 3 4" xfId="8750" xr:uid="{768AC564-5C68-4E23-827E-A32CD584AFFC}"/>
    <cellStyle name="Comma 2 4 3 6 3 4 2" xfId="19284" xr:uid="{09A38C29-8F74-4450-B06F-B89646DB2EC2}"/>
    <cellStyle name="Comma 2 4 3 6 3 4 2 2" xfId="40306" xr:uid="{F7104891-AD02-4205-8639-D9A3C5CCEAB0}"/>
    <cellStyle name="Comma 2 4 3 6 3 4 2 3" xfId="61330" xr:uid="{CAECBEE4-43D5-491F-B1AD-66ED54AE429B}"/>
    <cellStyle name="Comma 2 4 3 6 3 4 3" xfId="29796" xr:uid="{710F4D36-B4CD-43DD-A0D5-4AF477536152}"/>
    <cellStyle name="Comma 2 4 3 6 3 4 4" xfId="50820" xr:uid="{12401F37-51CB-4F6B-B960-5F2466CF3FCA}"/>
    <cellStyle name="Comma 2 4 3 6 3 5" xfId="11402" xr:uid="{E624F82A-A311-4A94-970E-60DA7E9CBC54}"/>
    <cellStyle name="Comma 2 4 3 6 3 5 2" xfId="32424" xr:uid="{29B34B78-26F9-41B2-9771-14554FD1523C}"/>
    <cellStyle name="Comma 2 4 3 6 3 5 3" xfId="53448" xr:uid="{3114E03D-08AA-4468-A981-3CDD442B1985}"/>
    <cellStyle name="Comma 2 4 3 6 3 6" xfId="21913" xr:uid="{2C4B4B13-082A-4198-9A71-264C2CEB7078}"/>
    <cellStyle name="Comma 2 4 3 6 3 7" xfId="42938" xr:uid="{CFC17387-C832-4538-AA37-7913D51C7879}"/>
    <cellStyle name="Comma 2 4 3 6 4" xfId="818" xr:uid="{E998184A-FA6D-4E7B-B142-50C3A6CDCF0C}"/>
    <cellStyle name="Comma 2 4 3 6 4 2" xfId="3496" xr:uid="{72C2743C-7409-444F-BD64-F7801C49529B}"/>
    <cellStyle name="Comma 2 4 3 6 4 2 2" xfId="14030" xr:uid="{06661900-A1FE-47A0-86B4-6CC17B2ECCAD}"/>
    <cellStyle name="Comma 2 4 3 6 4 2 2 2" xfId="35052" xr:uid="{39BC5CCE-C6AF-4385-8E4D-CFEFB66B2915}"/>
    <cellStyle name="Comma 2 4 3 6 4 2 2 3" xfId="56076" xr:uid="{A86BE7E0-88BD-4744-A6F4-8C0E406E492A}"/>
    <cellStyle name="Comma 2 4 3 6 4 2 3" xfId="24542" xr:uid="{68565163-6BDB-41A1-B45C-2361027EBAEF}"/>
    <cellStyle name="Comma 2 4 3 6 4 2 4" xfId="45566" xr:uid="{B0F5A9CC-C4E4-427C-BA2D-CC4DDF9E77FA}"/>
    <cellStyle name="Comma 2 4 3 6 4 3" xfId="6124" xr:uid="{B0961091-25CE-4411-8D5A-3BCE008465D9}"/>
    <cellStyle name="Comma 2 4 3 6 4 3 2" xfId="16658" xr:uid="{62EBA1DA-9E47-4C20-B9C6-082C7BA4DB05}"/>
    <cellStyle name="Comma 2 4 3 6 4 3 2 2" xfId="37680" xr:uid="{DC8EBB94-0772-4933-8587-19265042F2D9}"/>
    <cellStyle name="Comma 2 4 3 6 4 3 2 3" xfId="58704" xr:uid="{26BAB613-7EAD-461E-B575-7E80F84F9C7C}"/>
    <cellStyle name="Comma 2 4 3 6 4 3 3" xfId="27170" xr:uid="{31F9E531-37C2-4DE8-86FD-E292A5E8B484}"/>
    <cellStyle name="Comma 2 4 3 6 4 3 4" xfId="48194" xr:uid="{E47C2D34-8DE0-4554-8EC5-C6F2A1BFAA20}"/>
    <cellStyle name="Comma 2 4 3 6 4 4" xfId="8751" xr:uid="{49C23666-73E8-4860-ABD2-7276C2C0CD5E}"/>
    <cellStyle name="Comma 2 4 3 6 4 4 2" xfId="19285" xr:uid="{82D94CDD-2E6D-4A30-9F53-0E61EB0EBDDB}"/>
    <cellStyle name="Comma 2 4 3 6 4 4 2 2" xfId="40307" xr:uid="{D33CBAB8-26C4-4217-A551-0DF2EF5148E4}"/>
    <cellStyle name="Comma 2 4 3 6 4 4 2 3" xfId="61331" xr:uid="{571E626D-6874-4D25-ACCC-558DFD44C8A2}"/>
    <cellStyle name="Comma 2 4 3 6 4 4 3" xfId="29797" xr:uid="{45E2DF9B-CB20-4650-BFED-A69837CD2C7E}"/>
    <cellStyle name="Comma 2 4 3 6 4 4 4" xfId="50821" xr:uid="{40AFB051-B116-4372-8A0E-BE246D541C76}"/>
    <cellStyle name="Comma 2 4 3 6 4 5" xfId="11403" xr:uid="{A2F6C223-3256-4F36-A769-53B21CA4B588}"/>
    <cellStyle name="Comma 2 4 3 6 4 5 2" xfId="32425" xr:uid="{70E3529C-1480-4D3F-91A8-447D0B6EDC3F}"/>
    <cellStyle name="Comma 2 4 3 6 4 5 3" xfId="53449" xr:uid="{FB5BE809-A840-48EA-92A5-CED3152F928B}"/>
    <cellStyle name="Comma 2 4 3 6 4 6" xfId="21914" xr:uid="{A741E83B-94D4-4889-BAC1-76E88D323018}"/>
    <cellStyle name="Comma 2 4 3 6 4 7" xfId="42939" xr:uid="{57567F29-4C3E-4C28-8266-9E4DE1795858}"/>
    <cellStyle name="Comma 2 4 3 6 5" xfId="3492" xr:uid="{14B1663E-E3DD-45C9-B868-E390FCA4A52D}"/>
    <cellStyle name="Comma 2 4 3 6 5 2" xfId="14026" xr:uid="{44DCB7D6-45EE-44D0-A963-B228DCC37CC2}"/>
    <cellStyle name="Comma 2 4 3 6 5 2 2" xfId="35048" xr:uid="{ECC5F1BC-6DBB-4F29-BFEA-710FD9DFC26F}"/>
    <cellStyle name="Comma 2 4 3 6 5 2 3" xfId="56072" xr:uid="{46295023-E863-4842-BBCC-DD65BEE2DA76}"/>
    <cellStyle name="Comma 2 4 3 6 5 3" xfId="24538" xr:uid="{CDEC83E3-2D69-4AE7-9A5C-ED1C4F670B02}"/>
    <cellStyle name="Comma 2 4 3 6 5 4" xfId="45562" xr:uid="{6FF447A6-D428-4BCB-9E01-3FFE85BC48C4}"/>
    <cellStyle name="Comma 2 4 3 6 6" xfId="6120" xr:uid="{AE546E74-FF92-4D77-B3F6-076844053004}"/>
    <cellStyle name="Comma 2 4 3 6 6 2" xfId="16654" xr:uid="{3D346815-9EAA-4059-AFCE-038953B0F418}"/>
    <cellStyle name="Comma 2 4 3 6 6 2 2" xfId="37676" xr:uid="{EDD43AF1-7A91-486F-A314-15D84DE4AEF5}"/>
    <cellStyle name="Comma 2 4 3 6 6 2 3" xfId="58700" xr:uid="{992C3567-C7B9-4B25-99E7-B24536254DBE}"/>
    <cellStyle name="Comma 2 4 3 6 6 3" xfId="27166" xr:uid="{45DBF47A-3858-4BCA-82E4-6E8680D98661}"/>
    <cellStyle name="Comma 2 4 3 6 6 4" xfId="48190" xr:uid="{205801A7-12F2-4FE5-B25D-78DD61CBDE59}"/>
    <cellStyle name="Comma 2 4 3 6 7" xfId="8747" xr:uid="{8468A9A7-470A-4CCA-A36B-2523932E4121}"/>
    <cellStyle name="Comma 2 4 3 6 7 2" xfId="19281" xr:uid="{4F0D81A0-22DF-48DD-B65C-48F1B19BC3DB}"/>
    <cellStyle name="Comma 2 4 3 6 7 2 2" xfId="40303" xr:uid="{2329A0E0-6B83-4252-ADB8-2BA409FEFCE1}"/>
    <cellStyle name="Comma 2 4 3 6 7 2 3" xfId="61327" xr:uid="{A19523F2-21BD-4158-A60F-ABBBB041D2DB}"/>
    <cellStyle name="Comma 2 4 3 6 7 3" xfId="29793" xr:uid="{0CD0DC51-4066-4F7E-B0F3-07D09F6AA3EE}"/>
    <cellStyle name="Comma 2 4 3 6 7 4" xfId="50817" xr:uid="{1B2E302B-B1C0-4D18-952F-144F25E87DC2}"/>
    <cellStyle name="Comma 2 4 3 6 8" xfId="11399" xr:uid="{C51495C2-4D48-424D-8742-07368AE99A80}"/>
    <cellStyle name="Comma 2 4 3 6 8 2" xfId="32421" xr:uid="{0776406C-3405-456A-B01E-B465A10BF969}"/>
    <cellStyle name="Comma 2 4 3 6 8 3" xfId="53445" xr:uid="{107F578E-A3EB-4E10-9714-39F317EB037D}"/>
    <cellStyle name="Comma 2 4 3 6 9" xfId="21910" xr:uid="{C9427F80-3BFC-4980-BB2A-6B5BA86B1E31}"/>
    <cellStyle name="Comma 2 4 3 7" xfId="819" xr:uid="{C536287D-BC47-4764-9F2A-8CD7722B9991}"/>
    <cellStyle name="Comma 2 4 3 7 2" xfId="820" xr:uid="{886C8933-996B-484A-A52B-72F691B610BA}"/>
    <cellStyle name="Comma 2 4 3 7 2 2" xfId="3498" xr:uid="{B8FC2B98-15A0-49D8-9472-762EB357786C}"/>
    <cellStyle name="Comma 2 4 3 7 2 2 2" xfId="14032" xr:uid="{8536B010-0644-47F8-8BD1-958C20B89B4A}"/>
    <cellStyle name="Comma 2 4 3 7 2 2 2 2" xfId="35054" xr:uid="{C140466E-B6F4-4165-A661-AEBF1E2523E5}"/>
    <cellStyle name="Comma 2 4 3 7 2 2 2 3" xfId="56078" xr:uid="{E0C7EBC8-F2CB-40FC-92D5-795F1C97A65A}"/>
    <cellStyle name="Comma 2 4 3 7 2 2 3" xfId="24544" xr:uid="{BFFD0570-79BF-4763-A136-E61123F862F5}"/>
    <cellStyle name="Comma 2 4 3 7 2 2 4" xfId="45568" xr:uid="{A1499C9A-13E0-403E-A108-8F8C40423A4A}"/>
    <cellStyle name="Comma 2 4 3 7 2 3" xfId="6126" xr:uid="{9BBCCEDF-F708-469B-A6DD-55899751FE42}"/>
    <cellStyle name="Comma 2 4 3 7 2 3 2" xfId="16660" xr:uid="{30E7C1C3-5FBE-43E1-A584-8C9BAEF272D2}"/>
    <cellStyle name="Comma 2 4 3 7 2 3 2 2" xfId="37682" xr:uid="{F1BAE8A5-060D-4768-A971-C9102BB7EE85}"/>
    <cellStyle name="Comma 2 4 3 7 2 3 2 3" xfId="58706" xr:uid="{133419B0-D19A-430B-B623-8973D8D7E101}"/>
    <cellStyle name="Comma 2 4 3 7 2 3 3" xfId="27172" xr:uid="{2F2CA47C-D10C-486E-8D1F-74982A912465}"/>
    <cellStyle name="Comma 2 4 3 7 2 3 4" xfId="48196" xr:uid="{2F32D16F-A19B-4DA1-9769-C356C208D006}"/>
    <cellStyle name="Comma 2 4 3 7 2 4" xfId="8753" xr:uid="{506619D5-6DA9-428F-93A9-0590900FF769}"/>
    <cellStyle name="Comma 2 4 3 7 2 4 2" xfId="19287" xr:uid="{3B95F816-0352-4D20-962A-DB56C8FAEBE1}"/>
    <cellStyle name="Comma 2 4 3 7 2 4 2 2" xfId="40309" xr:uid="{96FC9C69-BD06-4961-AFCE-15A54CC75D89}"/>
    <cellStyle name="Comma 2 4 3 7 2 4 2 3" xfId="61333" xr:uid="{3D863698-A5E2-4161-8C3D-2776E3926342}"/>
    <cellStyle name="Comma 2 4 3 7 2 4 3" xfId="29799" xr:uid="{D921F2C1-9B7A-42C7-B85C-FE2164ECD228}"/>
    <cellStyle name="Comma 2 4 3 7 2 4 4" xfId="50823" xr:uid="{D500CD31-F508-4862-89A7-5A9B62EDE58C}"/>
    <cellStyle name="Comma 2 4 3 7 2 5" xfId="11405" xr:uid="{B4AF61A9-83E8-4747-8DB4-3BEAD53B3908}"/>
    <cellStyle name="Comma 2 4 3 7 2 5 2" xfId="32427" xr:uid="{55A1D3B1-21BE-4E74-97AB-7C198023A640}"/>
    <cellStyle name="Comma 2 4 3 7 2 5 3" xfId="53451" xr:uid="{FDC394F2-DCD7-459D-A110-40327BCFEEDB}"/>
    <cellStyle name="Comma 2 4 3 7 2 6" xfId="21916" xr:uid="{9D1DB7F0-DF41-47F1-A110-4B83013265FE}"/>
    <cellStyle name="Comma 2 4 3 7 2 7" xfId="42941" xr:uid="{4ADB4FD5-4ADA-4BFD-826B-26E9D9D7BABF}"/>
    <cellStyle name="Comma 2 4 3 7 3" xfId="821" xr:uid="{D61478D1-B670-45E0-BAAF-2E67CA56FB4B}"/>
    <cellStyle name="Comma 2 4 3 7 3 2" xfId="3499" xr:uid="{BCA64E84-46CA-4159-BA74-33B109C12E1D}"/>
    <cellStyle name="Comma 2 4 3 7 3 2 2" xfId="14033" xr:uid="{A9A99087-AECD-41A9-92DA-585708AD20C7}"/>
    <cellStyle name="Comma 2 4 3 7 3 2 2 2" xfId="35055" xr:uid="{E98B8973-1BAB-4135-B7C9-F993B9FA7097}"/>
    <cellStyle name="Comma 2 4 3 7 3 2 2 3" xfId="56079" xr:uid="{71F532B8-DE85-4A31-8A3A-54400A8395E3}"/>
    <cellStyle name="Comma 2 4 3 7 3 2 3" xfId="24545" xr:uid="{95B45729-81DE-48AF-A752-FDD9A4A152D8}"/>
    <cellStyle name="Comma 2 4 3 7 3 2 4" xfId="45569" xr:uid="{71288931-E183-453B-9F27-BE55BEC36831}"/>
    <cellStyle name="Comma 2 4 3 7 3 3" xfId="6127" xr:uid="{45949695-FDFB-4463-B75C-5A02D0F3FD02}"/>
    <cellStyle name="Comma 2 4 3 7 3 3 2" xfId="16661" xr:uid="{5E960EA8-4024-46D9-9766-21940B45B1D0}"/>
    <cellStyle name="Comma 2 4 3 7 3 3 2 2" xfId="37683" xr:uid="{23F5E9F6-E490-4BFB-9FAE-52572D945A2D}"/>
    <cellStyle name="Comma 2 4 3 7 3 3 2 3" xfId="58707" xr:uid="{F8828C04-2BA9-44D9-961F-137F5E3BE73F}"/>
    <cellStyle name="Comma 2 4 3 7 3 3 3" xfId="27173" xr:uid="{ED0EB760-47B3-4B38-8C68-716C192C955F}"/>
    <cellStyle name="Comma 2 4 3 7 3 3 4" xfId="48197" xr:uid="{CF11D153-01B9-4BDB-A822-B7C326C22C66}"/>
    <cellStyle name="Comma 2 4 3 7 3 4" xfId="8754" xr:uid="{E98F04C3-B7CD-4497-AE28-B6816B967461}"/>
    <cellStyle name="Comma 2 4 3 7 3 4 2" xfId="19288" xr:uid="{B8AABD1D-BAB4-4447-B615-A3B5C8F2D1D2}"/>
    <cellStyle name="Comma 2 4 3 7 3 4 2 2" xfId="40310" xr:uid="{C1D19F7A-E661-4348-94F4-CECB54E051DA}"/>
    <cellStyle name="Comma 2 4 3 7 3 4 2 3" xfId="61334" xr:uid="{061CA698-AA5B-420F-B402-EC2E749CD60C}"/>
    <cellStyle name="Comma 2 4 3 7 3 4 3" xfId="29800" xr:uid="{0F987B62-6480-48BC-972E-0BFD59C2185C}"/>
    <cellStyle name="Comma 2 4 3 7 3 4 4" xfId="50824" xr:uid="{D96BFF08-E83E-4633-8CCE-57DFE9543FE3}"/>
    <cellStyle name="Comma 2 4 3 7 3 5" xfId="11406" xr:uid="{6C0923A3-57A4-4DFF-B8A0-4A394E14944C}"/>
    <cellStyle name="Comma 2 4 3 7 3 5 2" xfId="32428" xr:uid="{0BFEE23A-BD46-4B1E-BF0B-221785C37B3F}"/>
    <cellStyle name="Comma 2 4 3 7 3 5 3" xfId="53452" xr:uid="{507F14BC-1E90-4728-8C47-88E13E94B234}"/>
    <cellStyle name="Comma 2 4 3 7 3 6" xfId="21917" xr:uid="{E79C9CCD-4A62-463B-B706-88D168023690}"/>
    <cellStyle name="Comma 2 4 3 7 3 7" xfId="42942" xr:uid="{217044D8-0172-4301-ADBA-4C91B2753405}"/>
    <cellStyle name="Comma 2 4 3 7 4" xfId="3497" xr:uid="{49B7BB34-69AF-45F5-A664-4AC4E5AB62B4}"/>
    <cellStyle name="Comma 2 4 3 7 4 2" xfId="14031" xr:uid="{E81FA834-3464-428A-A590-E65DB7C9E5AE}"/>
    <cellStyle name="Comma 2 4 3 7 4 2 2" xfId="35053" xr:uid="{32CAAC5D-D2D3-434E-9D62-FBFDF4B807C4}"/>
    <cellStyle name="Comma 2 4 3 7 4 2 3" xfId="56077" xr:uid="{8B3344D0-4EC6-4B02-A80A-FCDF587F619F}"/>
    <cellStyle name="Comma 2 4 3 7 4 3" xfId="24543" xr:uid="{D7371AD6-6D1A-4F3E-AA23-6227EBD4BB9F}"/>
    <cellStyle name="Comma 2 4 3 7 4 4" xfId="45567" xr:uid="{43FE965E-E9A2-463B-B624-61F53423E511}"/>
    <cellStyle name="Comma 2 4 3 7 5" xfId="6125" xr:uid="{30B5988D-13E8-4195-B64E-165F62BA0416}"/>
    <cellStyle name="Comma 2 4 3 7 5 2" xfId="16659" xr:uid="{8A0CE55B-B7C1-4A41-B59B-F144D112C13A}"/>
    <cellStyle name="Comma 2 4 3 7 5 2 2" xfId="37681" xr:uid="{EE96A90E-E7D5-4DA0-9CBB-32BE50C5C1EF}"/>
    <cellStyle name="Comma 2 4 3 7 5 2 3" xfId="58705" xr:uid="{CB613715-1C0B-443D-8C13-85AF03C7277D}"/>
    <cellStyle name="Comma 2 4 3 7 5 3" xfId="27171" xr:uid="{90630141-7B26-420E-B1F3-381132FDBF37}"/>
    <cellStyle name="Comma 2 4 3 7 5 4" xfId="48195" xr:uid="{95FA6751-5C79-4B84-9B20-9D2F663ACE55}"/>
    <cellStyle name="Comma 2 4 3 7 6" xfId="8752" xr:uid="{F7A58948-EC09-48DD-9275-BBCDB8AD5391}"/>
    <cellStyle name="Comma 2 4 3 7 6 2" xfId="19286" xr:uid="{2038E92F-A92C-47C0-B857-1A73B93022FF}"/>
    <cellStyle name="Comma 2 4 3 7 6 2 2" xfId="40308" xr:uid="{AA53F5A7-10A3-49E2-B4E7-A0EC82D7C155}"/>
    <cellStyle name="Comma 2 4 3 7 6 2 3" xfId="61332" xr:uid="{0DECE246-08CE-49BD-95AD-1692ACFE5307}"/>
    <cellStyle name="Comma 2 4 3 7 6 3" xfId="29798" xr:uid="{95BAC16B-8009-4C18-8EB2-ED63D38F6FF4}"/>
    <cellStyle name="Comma 2 4 3 7 6 4" xfId="50822" xr:uid="{527A840F-9F8A-41DC-98B3-78E27B5BB932}"/>
    <cellStyle name="Comma 2 4 3 7 7" xfId="11404" xr:uid="{D3992DF4-4BEA-428E-9890-E230CFFCBE6C}"/>
    <cellStyle name="Comma 2 4 3 7 7 2" xfId="32426" xr:uid="{522D891C-B882-4815-B1F4-69795CF02347}"/>
    <cellStyle name="Comma 2 4 3 7 7 3" xfId="53450" xr:uid="{607A50AF-4A70-4F77-86D1-5D5ABEDD4A1F}"/>
    <cellStyle name="Comma 2 4 3 7 8" xfId="21915" xr:uid="{B5CD27A7-45C1-4985-9D87-D315DFCEA109}"/>
    <cellStyle name="Comma 2 4 3 7 9" xfId="42940" xr:uid="{FE8C2E08-205D-4EFA-8069-83AFCAE3A963}"/>
    <cellStyle name="Comma 2 4 3 8" xfId="822" xr:uid="{66EF86C7-5933-4483-B2EA-7893F246D642}"/>
    <cellStyle name="Comma 2 4 3 8 2" xfId="823" xr:uid="{070B66E1-0616-4432-BE67-EFADD01AAD53}"/>
    <cellStyle name="Comma 2 4 3 8 2 2" xfId="3501" xr:uid="{DA3F6CD4-9557-4304-A167-46604A701A69}"/>
    <cellStyle name="Comma 2 4 3 8 2 2 2" xfId="14035" xr:uid="{B26C0A46-D511-49F4-8383-18BD9CBA9661}"/>
    <cellStyle name="Comma 2 4 3 8 2 2 2 2" xfId="35057" xr:uid="{792A4252-E497-4725-AAC9-00F6AD83537C}"/>
    <cellStyle name="Comma 2 4 3 8 2 2 2 3" xfId="56081" xr:uid="{58AA2335-CF3F-4073-835B-41771B992B17}"/>
    <cellStyle name="Comma 2 4 3 8 2 2 3" xfId="24547" xr:uid="{4D50FE1A-B0B0-4415-8C8A-169BF31A3703}"/>
    <cellStyle name="Comma 2 4 3 8 2 2 4" xfId="45571" xr:uid="{C0A0ECEB-3C27-4783-8547-3BD698B69040}"/>
    <cellStyle name="Comma 2 4 3 8 2 3" xfId="6129" xr:uid="{9F020DE2-56D7-497A-AE54-71CC2744B2F6}"/>
    <cellStyle name="Comma 2 4 3 8 2 3 2" xfId="16663" xr:uid="{9D5742FE-B8AF-4281-A5AA-6CBD6FAC3F00}"/>
    <cellStyle name="Comma 2 4 3 8 2 3 2 2" xfId="37685" xr:uid="{8CD8EE49-5B9C-485B-B68B-DCACFE476C18}"/>
    <cellStyle name="Comma 2 4 3 8 2 3 2 3" xfId="58709" xr:uid="{8086BC5E-B7DF-4289-95BA-9186A8F48794}"/>
    <cellStyle name="Comma 2 4 3 8 2 3 3" xfId="27175" xr:uid="{906ADB9F-8624-4CE4-88F6-ED847636176B}"/>
    <cellStyle name="Comma 2 4 3 8 2 3 4" xfId="48199" xr:uid="{BAF76733-E551-4E9E-9D23-C1BA1B0A5A40}"/>
    <cellStyle name="Comma 2 4 3 8 2 4" xfId="8756" xr:uid="{24FC7738-8942-4446-9B17-584F0411D4F6}"/>
    <cellStyle name="Comma 2 4 3 8 2 4 2" xfId="19290" xr:uid="{82B72755-D214-4E7C-82B3-ECA852F0C8B6}"/>
    <cellStyle name="Comma 2 4 3 8 2 4 2 2" xfId="40312" xr:uid="{867FD7D6-90B4-4516-B6AC-15CAFD3EB106}"/>
    <cellStyle name="Comma 2 4 3 8 2 4 2 3" xfId="61336" xr:uid="{DAF10CDE-84C0-494E-8938-716A81EDA2CE}"/>
    <cellStyle name="Comma 2 4 3 8 2 4 3" xfId="29802" xr:uid="{2C64F650-188C-401C-B86D-3EBAD723B20A}"/>
    <cellStyle name="Comma 2 4 3 8 2 4 4" xfId="50826" xr:uid="{0283CAB1-F25D-4C3F-B040-9CE46D1970B3}"/>
    <cellStyle name="Comma 2 4 3 8 2 5" xfId="11408" xr:uid="{DCDE44AE-DC64-455E-AFC5-0C44214324FC}"/>
    <cellStyle name="Comma 2 4 3 8 2 5 2" xfId="32430" xr:uid="{D49582AA-5EC5-4EE3-AA58-388A023EE30E}"/>
    <cellStyle name="Comma 2 4 3 8 2 5 3" xfId="53454" xr:uid="{B3CD41DD-6433-441C-926F-7E40E9DD556E}"/>
    <cellStyle name="Comma 2 4 3 8 2 6" xfId="21919" xr:uid="{5A1770CA-2250-4D63-9C52-1C46864653CD}"/>
    <cellStyle name="Comma 2 4 3 8 2 7" xfId="42944" xr:uid="{30B67394-02DD-4B31-A6CF-169B8B775235}"/>
    <cellStyle name="Comma 2 4 3 8 3" xfId="3500" xr:uid="{B4D39459-1C5B-490E-9DC4-B3B0B512A3AC}"/>
    <cellStyle name="Comma 2 4 3 8 3 2" xfId="14034" xr:uid="{C693FF0A-30D0-4B7C-A046-608EA9B9E561}"/>
    <cellStyle name="Comma 2 4 3 8 3 2 2" xfId="35056" xr:uid="{B691B961-CC4D-4FF0-AF71-FEBC40ACAC65}"/>
    <cellStyle name="Comma 2 4 3 8 3 2 3" xfId="56080" xr:uid="{5BD7998E-D201-4948-B797-9CBD0AE6E76E}"/>
    <cellStyle name="Comma 2 4 3 8 3 3" xfId="24546" xr:uid="{48A4DE73-44C5-4715-B38F-5D02172E58C7}"/>
    <cellStyle name="Comma 2 4 3 8 3 4" xfId="45570" xr:uid="{E580B021-1A97-4DDF-9F3B-B6E686BB88F7}"/>
    <cellStyle name="Comma 2 4 3 8 4" xfId="6128" xr:uid="{A86025C7-EBD3-40E4-A548-1F9F696FF713}"/>
    <cellStyle name="Comma 2 4 3 8 4 2" xfId="16662" xr:uid="{26EC7AAB-A514-4459-A04A-6C2EC43EF347}"/>
    <cellStyle name="Comma 2 4 3 8 4 2 2" xfId="37684" xr:uid="{F88919B6-694C-4CCC-88F3-312C6EEB4F4E}"/>
    <cellStyle name="Comma 2 4 3 8 4 2 3" xfId="58708" xr:uid="{E8064EEC-84AA-461E-A5F9-4228F8CB3DF5}"/>
    <cellStyle name="Comma 2 4 3 8 4 3" xfId="27174" xr:uid="{2F956706-13DA-4B9C-A110-70414DB8341D}"/>
    <cellStyle name="Comma 2 4 3 8 4 4" xfId="48198" xr:uid="{2B4A9E03-F3FE-492B-9DB5-D54243B9FE0C}"/>
    <cellStyle name="Comma 2 4 3 8 5" xfId="8755" xr:uid="{D386E2F2-7C30-472F-8BD0-077CD8A9568F}"/>
    <cellStyle name="Comma 2 4 3 8 5 2" xfId="19289" xr:uid="{42A1F7AC-7135-4D91-8BF7-C164A3E54C25}"/>
    <cellStyle name="Comma 2 4 3 8 5 2 2" xfId="40311" xr:uid="{17E690A2-E3AE-4C24-84F0-942FA34CA21D}"/>
    <cellStyle name="Comma 2 4 3 8 5 2 3" xfId="61335" xr:uid="{F117380F-256A-464C-AC02-4C52F4F7F8AB}"/>
    <cellStyle name="Comma 2 4 3 8 5 3" xfId="29801" xr:uid="{307CCB86-00C8-4F20-B921-96A172B3144F}"/>
    <cellStyle name="Comma 2 4 3 8 5 4" xfId="50825" xr:uid="{7573B4B2-B403-4938-BBBD-D2D42BE54968}"/>
    <cellStyle name="Comma 2 4 3 8 6" xfId="11407" xr:uid="{308492A6-18D0-407A-AD21-520F230E5283}"/>
    <cellStyle name="Comma 2 4 3 8 6 2" xfId="32429" xr:uid="{4F55B084-3413-4B4A-98E2-1816407DCEB0}"/>
    <cellStyle name="Comma 2 4 3 8 6 3" xfId="53453" xr:uid="{1F921AA0-919E-40F2-8FC4-0BBA52C12FFE}"/>
    <cellStyle name="Comma 2 4 3 8 7" xfId="21918" xr:uid="{99432516-7432-4DCF-8FE8-79D34AB85DD4}"/>
    <cellStyle name="Comma 2 4 3 8 8" xfId="42943" xr:uid="{DF4F9536-67D6-456D-90FE-ACD31F4336E0}"/>
    <cellStyle name="Comma 2 4 3 9" xfId="824" xr:uid="{B5806779-89C9-465C-885F-9095DEAA0544}"/>
    <cellStyle name="Comma 2 4 3 9 2" xfId="3502" xr:uid="{B7BE1C08-0396-4DFA-8E85-5BFD092D86EA}"/>
    <cellStyle name="Comma 2 4 3 9 2 2" xfId="14036" xr:uid="{4159E698-A4AE-4268-9946-E6BE6CFD9A90}"/>
    <cellStyle name="Comma 2 4 3 9 2 2 2" xfId="35058" xr:uid="{ADA89873-FC9B-467D-A2D4-96445029DB09}"/>
    <cellStyle name="Comma 2 4 3 9 2 2 3" xfId="56082" xr:uid="{6FDFF441-DF37-41B2-8F2C-16C5E9FAC609}"/>
    <cellStyle name="Comma 2 4 3 9 2 3" xfId="24548" xr:uid="{6DFF62E8-C76B-4121-9440-DD6C066F06F8}"/>
    <cellStyle name="Comma 2 4 3 9 2 4" xfId="45572" xr:uid="{1713D56C-1449-4B50-B11C-7C63CDD5B445}"/>
    <cellStyle name="Comma 2 4 3 9 3" xfId="6130" xr:uid="{C1580E8D-2B93-483A-B962-3D9301D138B7}"/>
    <cellStyle name="Comma 2 4 3 9 3 2" xfId="16664" xr:uid="{05CD09F9-E1D6-4B24-9510-A2F0900DC09A}"/>
    <cellStyle name="Comma 2 4 3 9 3 2 2" xfId="37686" xr:uid="{ECE95CE6-59F2-4D5B-BA4C-442CAADCAC6A}"/>
    <cellStyle name="Comma 2 4 3 9 3 2 3" xfId="58710" xr:uid="{43EC5E89-7B9F-4978-8D24-8DAD0041AFF7}"/>
    <cellStyle name="Comma 2 4 3 9 3 3" xfId="27176" xr:uid="{400B4B9E-5470-45DB-B62C-E383C87A304D}"/>
    <cellStyle name="Comma 2 4 3 9 3 4" xfId="48200" xr:uid="{8B8327FC-6279-42F3-B77B-BC7F4C202A94}"/>
    <cellStyle name="Comma 2 4 3 9 4" xfId="8757" xr:uid="{911B7534-6387-457D-A2C0-C7D823D49CDC}"/>
    <cellStyle name="Comma 2 4 3 9 4 2" xfId="19291" xr:uid="{40B5B49B-46B7-4016-AB5C-32C35DEB8973}"/>
    <cellStyle name="Comma 2 4 3 9 4 2 2" xfId="40313" xr:uid="{49B9A6F3-7446-410F-AB5A-3F37D34B3B86}"/>
    <cellStyle name="Comma 2 4 3 9 4 2 3" xfId="61337" xr:uid="{3B401345-02F3-48DA-8AD2-3F4B0AD1E588}"/>
    <cellStyle name="Comma 2 4 3 9 4 3" xfId="29803" xr:uid="{E9CD1816-6976-49D3-B3ED-7EA98368B0F9}"/>
    <cellStyle name="Comma 2 4 3 9 4 4" xfId="50827" xr:uid="{A4D60226-BBE0-4F2F-9ADB-B970DE12EBDC}"/>
    <cellStyle name="Comma 2 4 3 9 5" xfId="11409" xr:uid="{A751C506-1B5A-444D-94F1-9CB2B5E7B2A1}"/>
    <cellStyle name="Comma 2 4 3 9 5 2" xfId="32431" xr:uid="{5F88C9A6-791D-4C0B-B1B9-43AABA378742}"/>
    <cellStyle name="Comma 2 4 3 9 5 3" xfId="53455" xr:uid="{985EE30F-DB15-47DD-A8E3-02D45A31F7C8}"/>
    <cellStyle name="Comma 2 4 3 9 6" xfId="21920" xr:uid="{6E35DEA3-0884-4E00-95A3-E45F7AA8DA14}"/>
    <cellStyle name="Comma 2 4 3 9 7" xfId="42945" xr:uid="{3C6CAEC6-A631-42A6-814B-D46460020C1C}"/>
    <cellStyle name="Comma 2 4 4" xfId="170" xr:uid="{DB9BC9B1-2FC1-47BC-9252-94C817123410}"/>
    <cellStyle name="Comma 2 4 4 10" xfId="826" xr:uid="{86B56E2F-9B7E-4BEC-B6DB-E6DB46B217C6}"/>
    <cellStyle name="Comma 2 4 4 10 2" xfId="3504" xr:uid="{6D549D9F-A204-4D95-B8CE-91A91A56C954}"/>
    <cellStyle name="Comma 2 4 4 10 2 2" xfId="14038" xr:uid="{C9046792-2C9A-461D-A8A3-1924F2C39423}"/>
    <cellStyle name="Comma 2 4 4 10 2 2 2" xfId="35060" xr:uid="{602FD422-8E2F-45D8-8950-4C43F81F9F6C}"/>
    <cellStyle name="Comma 2 4 4 10 2 2 3" xfId="56084" xr:uid="{0B71F78E-F603-4E06-9D58-C0D3795D4F14}"/>
    <cellStyle name="Comma 2 4 4 10 2 3" xfId="24550" xr:uid="{7200B36D-C8A6-495E-90CC-FE067CBFEEFB}"/>
    <cellStyle name="Comma 2 4 4 10 2 4" xfId="45574" xr:uid="{EE7D747C-25B8-484B-AEDE-8C80CB31B525}"/>
    <cellStyle name="Comma 2 4 4 10 3" xfId="6132" xr:uid="{03DC92DB-79E8-4DAA-9D72-B3B1765F2798}"/>
    <cellStyle name="Comma 2 4 4 10 3 2" xfId="16666" xr:uid="{58AE7C4F-E9E7-4E55-B52B-03FDCF1DA5C9}"/>
    <cellStyle name="Comma 2 4 4 10 3 2 2" xfId="37688" xr:uid="{9752F2E0-FB0C-4469-AD12-6AB1127740A7}"/>
    <cellStyle name="Comma 2 4 4 10 3 2 3" xfId="58712" xr:uid="{B1C48C34-0DF4-48A5-B782-935B958F7ADC}"/>
    <cellStyle name="Comma 2 4 4 10 3 3" xfId="27178" xr:uid="{3374BF3E-D2A3-4F25-9FDF-EDCA5454EEC7}"/>
    <cellStyle name="Comma 2 4 4 10 3 4" xfId="48202" xr:uid="{22F3A4E7-67F3-42D6-A83B-DF1A9D2AB7B6}"/>
    <cellStyle name="Comma 2 4 4 10 4" xfId="8759" xr:uid="{F5ECB272-3471-4CDE-963F-763ABC2521BC}"/>
    <cellStyle name="Comma 2 4 4 10 4 2" xfId="19293" xr:uid="{228476C5-8C21-4874-9AA5-29C9560A7BCE}"/>
    <cellStyle name="Comma 2 4 4 10 4 2 2" xfId="40315" xr:uid="{86B53A7F-3A78-454B-B6B0-030426078458}"/>
    <cellStyle name="Comma 2 4 4 10 4 2 3" xfId="61339" xr:uid="{DDD3EEB4-3EA0-4145-BBF0-4F369E5C1A50}"/>
    <cellStyle name="Comma 2 4 4 10 4 3" xfId="29805" xr:uid="{9020F1DE-D0FB-43D7-A5D6-192A0480AED3}"/>
    <cellStyle name="Comma 2 4 4 10 4 4" xfId="50829" xr:uid="{E42F93FD-12DE-4628-9509-21E984ADA4CB}"/>
    <cellStyle name="Comma 2 4 4 10 5" xfId="11411" xr:uid="{3712350C-85E2-44C0-BED5-ED8F46659CE8}"/>
    <cellStyle name="Comma 2 4 4 10 5 2" xfId="32433" xr:uid="{8890F1A2-9B2E-4003-BF85-68F9FBD0E65D}"/>
    <cellStyle name="Comma 2 4 4 10 5 3" xfId="53457" xr:uid="{94E63C85-46B6-4061-A19B-A76921B48579}"/>
    <cellStyle name="Comma 2 4 4 10 6" xfId="21922" xr:uid="{8D929693-64ED-4F1B-A29F-AE479AFBBADD}"/>
    <cellStyle name="Comma 2 4 4 10 7" xfId="42947" xr:uid="{43115BA1-4200-458F-A5D5-B2C1CBEE2C94}"/>
    <cellStyle name="Comma 2 4 4 11" xfId="2746" xr:uid="{BECDA216-F56D-4F68-A0CB-856D701B6F93}"/>
    <cellStyle name="Comma 2 4 4 11 2" xfId="5378" xr:uid="{C1D5EAC7-756A-4167-A402-680FC16DE832}"/>
    <cellStyle name="Comma 2 4 4 11 2 2" xfId="15912" xr:uid="{2C319D05-C6EF-4778-A478-8DD0C2EFE73A}"/>
    <cellStyle name="Comma 2 4 4 11 2 2 2" xfId="36934" xr:uid="{B1FB065D-1CB8-47CF-8703-F71DF709989A}"/>
    <cellStyle name="Comma 2 4 4 11 2 2 3" xfId="57958" xr:uid="{C245F189-8CAF-4676-AC88-D60FCC9662A6}"/>
    <cellStyle name="Comma 2 4 4 11 2 3" xfId="26424" xr:uid="{E7F1BDE2-41A6-4400-BAA5-9493F307B77D}"/>
    <cellStyle name="Comma 2 4 4 11 2 4" xfId="47448" xr:uid="{7301F7EB-F44C-4A76-8004-DEE27A17B2C1}"/>
    <cellStyle name="Comma 2 4 4 11 3" xfId="8006" xr:uid="{9C5D07B7-FC88-4837-B769-147FAAA367BC}"/>
    <cellStyle name="Comma 2 4 4 11 3 2" xfId="18540" xr:uid="{06C8CBA0-57FB-4774-9D2B-B8F52113F9D4}"/>
    <cellStyle name="Comma 2 4 4 11 3 2 2" xfId="39562" xr:uid="{AC08E989-BE9A-4CBE-B723-D0DCC6303079}"/>
    <cellStyle name="Comma 2 4 4 11 3 2 3" xfId="60586" xr:uid="{2769CF07-53E5-4B30-9D4F-9342B081510D}"/>
    <cellStyle name="Comma 2 4 4 11 3 3" xfId="29052" xr:uid="{1201B363-7976-4DB2-B466-DD46B63F353A}"/>
    <cellStyle name="Comma 2 4 4 11 3 4" xfId="50076" xr:uid="{2261118B-913A-4298-AAA7-D0549A8FDC89}"/>
    <cellStyle name="Comma 2 4 4 11 4" xfId="10633" xr:uid="{B78CD9AB-EE84-4F26-A400-18B9156D9D2D}"/>
    <cellStyle name="Comma 2 4 4 11 4 2" xfId="21167" xr:uid="{19206ED1-CBFA-4A74-BC4D-FDC5B29927CE}"/>
    <cellStyle name="Comma 2 4 4 11 4 2 2" xfId="42189" xr:uid="{EA89CB34-7C3B-4CA6-834D-26C2E074EB65}"/>
    <cellStyle name="Comma 2 4 4 11 4 2 3" xfId="63213" xr:uid="{575101AB-C12D-4D15-A6CE-F51CB3E17B44}"/>
    <cellStyle name="Comma 2 4 4 11 4 3" xfId="31679" xr:uid="{8908FE3A-0EAC-4036-92A2-CE13B88D0D6D}"/>
    <cellStyle name="Comma 2 4 4 11 4 4" xfId="52703" xr:uid="{0F0997E3-BD9F-498B-BFDF-0C39CEEB833D}"/>
    <cellStyle name="Comma 2 4 4 11 5" xfId="13285" xr:uid="{3855329C-D012-4D1F-8814-01F818362FCE}"/>
    <cellStyle name="Comma 2 4 4 11 5 2" xfId="34307" xr:uid="{A1D16670-84E2-48D1-BB8B-08F59F2DD31D}"/>
    <cellStyle name="Comma 2 4 4 11 5 3" xfId="55331" xr:uid="{BA5BA929-DD2C-4933-9AFD-2D7318B6D5F4}"/>
    <cellStyle name="Comma 2 4 4 11 6" xfId="23796" xr:uid="{9CE58BF7-F517-4210-9C30-AE10B9BBAA37}"/>
    <cellStyle name="Comma 2 4 4 11 7" xfId="44821" xr:uid="{E95F3FD2-F8D4-4D38-AB5B-A9100984969B}"/>
    <cellStyle name="Comma 2 4 4 12" xfId="825" xr:uid="{72043538-6E1A-4635-93A4-026A4DDED3D5}"/>
    <cellStyle name="Comma 2 4 4 12 2" xfId="3503" xr:uid="{D961392F-B8AB-4DCD-AB51-40A357DE1112}"/>
    <cellStyle name="Comma 2 4 4 12 2 2" xfId="14037" xr:uid="{A41BAAD1-4D7B-4800-BDFB-6C6203BE2CC6}"/>
    <cellStyle name="Comma 2 4 4 12 2 2 2" xfId="35059" xr:uid="{D9CA47C3-2A99-4764-87AD-D116C5D5DA97}"/>
    <cellStyle name="Comma 2 4 4 12 2 2 3" xfId="56083" xr:uid="{684AEC3C-D71C-4254-99ED-7AE58B21FD27}"/>
    <cellStyle name="Comma 2 4 4 12 2 3" xfId="24549" xr:uid="{CB7C0B78-6C0D-4EB1-955E-C32643052EBA}"/>
    <cellStyle name="Comma 2 4 4 12 2 4" xfId="45573" xr:uid="{3EC70517-CA23-4788-B858-E730A60DA2A3}"/>
    <cellStyle name="Comma 2 4 4 12 3" xfId="6131" xr:uid="{D94FD9A2-A853-4D1C-A47D-556B441359AD}"/>
    <cellStyle name="Comma 2 4 4 12 3 2" xfId="16665" xr:uid="{1217C137-B86A-4637-9E7E-23F098699359}"/>
    <cellStyle name="Comma 2 4 4 12 3 2 2" xfId="37687" xr:uid="{0B771F24-9B51-4979-BB5E-3E96B8CA2860}"/>
    <cellStyle name="Comma 2 4 4 12 3 2 3" xfId="58711" xr:uid="{52B2E03A-30FE-4638-85C1-EF2E134204FA}"/>
    <cellStyle name="Comma 2 4 4 12 3 3" xfId="27177" xr:uid="{02C0D43E-3F3A-4267-B0B9-951A05FC8936}"/>
    <cellStyle name="Comma 2 4 4 12 3 4" xfId="48201" xr:uid="{8B770273-D367-4AC6-A75A-57938F2AB3D4}"/>
    <cellStyle name="Comma 2 4 4 12 4" xfId="8758" xr:uid="{D4AA5F30-B87A-49F3-BE08-FE6544DA1862}"/>
    <cellStyle name="Comma 2 4 4 12 4 2" xfId="19292" xr:uid="{2F69F46C-A307-4DB2-857C-1419407D0178}"/>
    <cellStyle name="Comma 2 4 4 12 4 2 2" xfId="40314" xr:uid="{D5F343C2-17FA-4ADA-83E2-D0BD367F8E2D}"/>
    <cellStyle name="Comma 2 4 4 12 4 2 3" xfId="61338" xr:uid="{C98210D5-C22D-4DC0-A0CD-EE7D6BBAC143}"/>
    <cellStyle name="Comma 2 4 4 12 4 3" xfId="29804" xr:uid="{8EFF61E9-272B-4EEC-9273-DC5D3DDA8C35}"/>
    <cellStyle name="Comma 2 4 4 12 4 4" xfId="50828" xr:uid="{B9D00357-FA59-44BF-A772-6D50A755EFDC}"/>
    <cellStyle name="Comma 2 4 4 12 5" xfId="11410" xr:uid="{C90A1B56-7A29-4463-8CE0-096F89161250}"/>
    <cellStyle name="Comma 2 4 4 12 5 2" xfId="32432" xr:uid="{8C339104-567A-4C41-BB40-5AF8F8CF5EDE}"/>
    <cellStyle name="Comma 2 4 4 12 5 3" xfId="53456" xr:uid="{42CD1929-0CDC-4C19-B906-1D752548D812}"/>
    <cellStyle name="Comma 2 4 4 12 6" xfId="21921" xr:uid="{BB91DA5E-3B7C-4449-8460-5C9DB229F330}"/>
    <cellStyle name="Comma 2 4 4 12 7" xfId="42946" xr:uid="{D31FFCBA-034B-4C41-A7B5-783CEFBDBE79}"/>
    <cellStyle name="Comma 2 4 4 13" xfId="2859" xr:uid="{F43B10D6-D668-4972-8021-2F17360C5681}"/>
    <cellStyle name="Comma 2 4 4 13 2" xfId="13393" xr:uid="{3BFCFBC6-8B9F-47ED-A99C-E33E275910E3}"/>
    <cellStyle name="Comma 2 4 4 13 2 2" xfId="34415" xr:uid="{8A24D9C7-CBA5-4AAB-AA43-75557F8B1758}"/>
    <cellStyle name="Comma 2 4 4 13 2 3" xfId="55439" xr:uid="{E1654C05-15D2-4045-AD65-89881C9157AD}"/>
    <cellStyle name="Comma 2 4 4 13 3" xfId="23905" xr:uid="{E4287C53-64B1-4F33-99D6-B469D7104595}"/>
    <cellStyle name="Comma 2 4 4 13 4" xfId="44929" xr:uid="{D1C5DCDD-D7C7-4204-A95C-993209711478}"/>
    <cellStyle name="Comma 2 4 4 14" xfId="5487" xr:uid="{6485B484-2219-4E47-8593-497764B45DDB}"/>
    <cellStyle name="Comma 2 4 4 14 2" xfId="16021" xr:uid="{533EEFBC-9946-475C-9FA4-F13DB7FF25D7}"/>
    <cellStyle name="Comma 2 4 4 14 2 2" xfId="37043" xr:uid="{E3BCED6B-D77E-4D32-90D6-7B4AE4230FAC}"/>
    <cellStyle name="Comma 2 4 4 14 2 3" xfId="58067" xr:uid="{248B92B3-8112-4B30-AC51-6DD84E952C22}"/>
    <cellStyle name="Comma 2 4 4 14 3" xfId="26533" xr:uid="{4A5E63D3-3F0A-47C5-9A52-8E2B283A6D04}"/>
    <cellStyle name="Comma 2 4 4 14 4" xfId="47557" xr:uid="{5FE8E865-49C5-4264-ADDE-B8281973E99F}"/>
    <cellStyle name="Comma 2 4 4 15" xfId="8114" xr:uid="{14F31BD6-EB70-41D2-AE75-8EEB89B57004}"/>
    <cellStyle name="Comma 2 4 4 15 2" xfId="18648" xr:uid="{7A67695E-9C4F-4185-A504-8D30E1B958F5}"/>
    <cellStyle name="Comma 2 4 4 15 2 2" xfId="39670" xr:uid="{1E9CB32C-4DEF-4AC0-B694-423E22C89912}"/>
    <cellStyle name="Comma 2 4 4 15 2 3" xfId="60694" xr:uid="{71C86FBD-687B-4534-A4F6-55FF09CD13E1}"/>
    <cellStyle name="Comma 2 4 4 15 3" xfId="29160" xr:uid="{8A795B28-32D7-4FD5-83BE-91A914C23B39}"/>
    <cellStyle name="Comma 2 4 4 15 4" xfId="50184" xr:uid="{1AE9FD54-406A-408F-8EA3-FEBB8FE473B3}"/>
    <cellStyle name="Comma 2 4 4 16" xfId="10766" xr:uid="{BF9B5928-12A4-469C-8325-0D22C9108931}"/>
    <cellStyle name="Comma 2 4 4 16 2" xfId="31788" xr:uid="{72CB7208-E26E-48E6-8CFF-99408F57DD88}"/>
    <cellStyle name="Comma 2 4 4 16 3" xfId="52812" xr:uid="{E7BF3271-C834-4B30-8A2B-1E1AD0CC0F9D}"/>
    <cellStyle name="Comma 2 4 4 17" xfId="21277" xr:uid="{F77EECDC-7D93-48AD-9619-3DB2245B1BCB}"/>
    <cellStyle name="Comma 2 4 4 18" xfId="42302" xr:uid="{D8597942-BA61-480F-9277-F28126102EE5}"/>
    <cellStyle name="Comma 2 4 4 2" xfId="827" xr:uid="{CA0BB38C-60C5-4939-A3BE-DC2210F185CC}"/>
    <cellStyle name="Comma 2 4 4 2 10" xfId="3505" xr:uid="{4BBA5158-8544-45E5-9799-1384B02BC643}"/>
    <cellStyle name="Comma 2 4 4 2 10 2" xfId="14039" xr:uid="{6ADCEC05-AB37-4598-AFA3-C64277BEA09A}"/>
    <cellStyle name="Comma 2 4 4 2 10 2 2" xfId="35061" xr:uid="{8408F0C9-518B-4815-8C78-42160F8345ED}"/>
    <cellStyle name="Comma 2 4 4 2 10 2 3" xfId="56085" xr:uid="{39886432-2240-426A-B43B-25672BC51473}"/>
    <cellStyle name="Comma 2 4 4 2 10 3" xfId="24551" xr:uid="{AED8C697-D477-4AC3-B7D4-AE59811D11DD}"/>
    <cellStyle name="Comma 2 4 4 2 10 4" xfId="45575" xr:uid="{D1C066C9-C8B9-4054-9A1B-846F370E88D6}"/>
    <cellStyle name="Comma 2 4 4 2 11" xfId="6133" xr:uid="{3EF68070-315C-4CF9-843E-418E8D38B8F9}"/>
    <cellStyle name="Comma 2 4 4 2 11 2" xfId="16667" xr:uid="{9EA5DCC7-7542-44B3-9EB0-588C1F0E4980}"/>
    <cellStyle name="Comma 2 4 4 2 11 2 2" xfId="37689" xr:uid="{6FEA11AF-F14A-45B2-9074-C6900BA45A14}"/>
    <cellStyle name="Comma 2 4 4 2 11 2 3" xfId="58713" xr:uid="{E515CDD0-1236-4428-AA83-D41A7DEF96CB}"/>
    <cellStyle name="Comma 2 4 4 2 11 3" xfId="27179" xr:uid="{90DD6DBF-CD6B-4F82-BA51-FD78081E1CFF}"/>
    <cellStyle name="Comma 2 4 4 2 11 4" xfId="48203" xr:uid="{C86EA09A-6E60-4163-BB57-B2B65148481E}"/>
    <cellStyle name="Comma 2 4 4 2 12" xfId="8760" xr:uid="{FD3CF2C0-25E2-4093-87E1-64E4C0AB943B}"/>
    <cellStyle name="Comma 2 4 4 2 12 2" xfId="19294" xr:uid="{782F371A-0C5D-4DD4-8AC7-053CF940C3F7}"/>
    <cellStyle name="Comma 2 4 4 2 12 2 2" xfId="40316" xr:uid="{3A917E76-C70D-4D36-8F0C-2A8398217912}"/>
    <cellStyle name="Comma 2 4 4 2 12 2 3" xfId="61340" xr:uid="{1BB47BD8-02E0-49DB-B46F-2A2BE02BD607}"/>
    <cellStyle name="Comma 2 4 4 2 12 3" xfId="29806" xr:uid="{156BE86B-C89C-4D4F-9E26-F0CCF748C99D}"/>
    <cellStyle name="Comma 2 4 4 2 12 4" xfId="50830" xr:uid="{A7733AF5-2DAA-40B2-9F46-4D86E2AB6CF4}"/>
    <cellStyle name="Comma 2 4 4 2 13" xfId="11412" xr:uid="{6009A042-0193-49B4-8C1B-25EE9EA0983E}"/>
    <cellStyle name="Comma 2 4 4 2 13 2" xfId="32434" xr:uid="{D8DCA102-D1C1-43D3-AFB1-42530D4999A9}"/>
    <cellStyle name="Comma 2 4 4 2 13 3" xfId="53458" xr:uid="{00E59234-7648-4E99-8EB9-E746FCDC817C}"/>
    <cellStyle name="Comma 2 4 4 2 14" xfId="21923" xr:uid="{50025DA6-767D-4FA9-A0A3-2C85FF804C58}"/>
    <cellStyle name="Comma 2 4 4 2 15" xfId="42948" xr:uid="{256FA952-EE1E-4404-B2AB-59F2E9EFBD86}"/>
    <cellStyle name="Comma 2 4 4 2 2" xfId="828" xr:uid="{D871E63D-9053-46EE-A4BF-4188A9A70CA6}"/>
    <cellStyle name="Comma 2 4 4 2 2 10" xfId="42949" xr:uid="{74356714-7623-4C66-A731-D9A8EF8DFB48}"/>
    <cellStyle name="Comma 2 4 4 2 2 2" xfId="829" xr:uid="{28A97D45-6565-46A9-89C4-658547249E00}"/>
    <cellStyle name="Comma 2 4 4 2 2 2 2" xfId="830" xr:uid="{DE6D4C7E-E27E-441E-80C6-6836220F677E}"/>
    <cellStyle name="Comma 2 4 4 2 2 2 2 2" xfId="3508" xr:uid="{93DA02F6-BE94-46A0-A6F6-769B5C32951B}"/>
    <cellStyle name="Comma 2 4 4 2 2 2 2 2 2" xfId="14042" xr:uid="{BB5C24CF-2CA8-4C55-85A5-AABD335F9A73}"/>
    <cellStyle name="Comma 2 4 4 2 2 2 2 2 2 2" xfId="35064" xr:uid="{9D11EFB4-E755-4740-8316-4271F4AAA6D0}"/>
    <cellStyle name="Comma 2 4 4 2 2 2 2 2 2 3" xfId="56088" xr:uid="{04356659-47DF-426D-BAB4-07DD62C2A1B3}"/>
    <cellStyle name="Comma 2 4 4 2 2 2 2 2 3" xfId="24554" xr:uid="{4BA61F1A-2260-4575-9EEE-CFDEB1E0E468}"/>
    <cellStyle name="Comma 2 4 4 2 2 2 2 2 4" xfId="45578" xr:uid="{A9D5C832-AE04-4EC0-B1E7-183D04E67673}"/>
    <cellStyle name="Comma 2 4 4 2 2 2 2 3" xfId="6136" xr:uid="{0A3ECB0D-9F97-4BB2-9295-A2E5B458E54B}"/>
    <cellStyle name="Comma 2 4 4 2 2 2 2 3 2" xfId="16670" xr:uid="{D721DDBA-68D9-4E03-9A3D-78EAD9B673C3}"/>
    <cellStyle name="Comma 2 4 4 2 2 2 2 3 2 2" xfId="37692" xr:uid="{2F37B52F-7024-44C9-B2D9-FF38DB93B9FC}"/>
    <cellStyle name="Comma 2 4 4 2 2 2 2 3 2 3" xfId="58716" xr:uid="{A4AE7A2F-4954-4E66-B732-246EEBF82AAB}"/>
    <cellStyle name="Comma 2 4 4 2 2 2 2 3 3" xfId="27182" xr:uid="{CDBA14AC-1E3A-4A8D-8743-2504439193E6}"/>
    <cellStyle name="Comma 2 4 4 2 2 2 2 3 4" xfId="48206" xr:uid="{3C0EAEE5-382F-4583-AD08-73CAA2854A15}"/>
    <cellStyle name="Comma 2 4 4 2 2 2 2 4" xfId="8763" xr:uid="{2C905461-533F-4058-BD61-D5042B6C1392}"/>
    <cellStyle name="Comma 2 4 4 2 2 2 2 4 2" xfId="19297" xr:uid="{14F9AFE7-B9FE-49CB-99BE-D1B5BEA79099}"/>
    <cellStyle name="Comma 2 4 4 2 2 2 2 4 2 2" xfId="40319" xr:uid="{E29E8610-3E1F-46A2-AEDA-2971557CFF9A}"/>
    <cellStyle name="Comma 2 4 4 2 2 2 2 4 2 3" xfId="61343" xr:uid="{1DE0FC30-59C7-498C-A40D-1F048A5844B7}"/>
    <cellStyle name="Comma 2 4 4 2 2 2 2 4 3" xfId="29809" xr:uid="{671D0E15-E32D-4CF0-AFC8-38BBD8FFF7FB}"/>
    <cellStyle name="Comma 2 4 4 2 2 2 2 4 4" xfId="50833" xr:uid="{DAAD6328-CAC0-4DFF-81B0-60B6DCD8EBEC}"/>
    <cellStyle name="Comma 2 4 4 2 2 2 2 5" xfId="11415" xr:uid="{57E86B1D-C63F-4CBB-9002-13352997CCFE}"/>
    <cellStyle name="Comma 2 4 4 2 2 2 2 5 2" xfId="32437" xr:uid="{A3FFA752-0E72-4AF2-9C84-FC65468C3043}"/>
    <cellStyle name="Comma 2 4 4 2 2 2 2 5 3" xfId="53461" xr:uid="{B1A900C7-0B4B-4A84-AA76-F6FC8929560B}"/>
    <cellStyle name="Comma 2 4 4 2 2 2 2 6" xfId="21926" xr:uid="{9F3893E0-5539-4360-8700-BEBCEB53C1B7}"/>
    <cellStyle name="Comma 2 4 4 2 2 2 2 7" xfId="42951" xr:uid="{BF840B7E-9BFC-4525-A4E1-13C82CF9BC58}"/>
    <cellStyle name="Comma 2 4 4 2 2 2 3" xfId="3507" xr:uid="{E3DA7AEA-6156-48D5-9A71-EE28A8220356}"/>
    <cellStyle name="Comma 2 4 4 2 2 2 3 2" xfId="14041" xr:uid="{ED22752A-0218-44BC-B5B3-E6D410E9F16D}"/>
    <cellStyle name="Comma 2 4 4 2 2 2 3 2 2" xfId="35063" xr:uid="{C9A9B23B-80D0-45CC-8D32-C434A1F81CC0}"/>
    <cellStyle name="Comma 2 4 4 2 2 2 3 2 3" xfId="56087" xr:uid="{9903A67B-76FC-427A-A836-1BA523974041}"/>
    <cellStyle name="Comma 2 4 4 2 2 2 3 3" xfId="24553" xr:uid="{90E00BC6-5C3A-4F36-9464-F5B2EF3EFCBE}"/>
    <cellStyle name="Comma 2 4 4 2 2 2 3 4" xfId="45577" xr:uid="{DAFFD1CC-2DE0-4EFE-B4A6-C762DDD92DFB}"/>
    <cellStyle name="Comma 2 4 4 2 2 2 4" xfId="6135" xr:uid="{38E66845-7B13-4053-AA93-F98901CA1993}"/>
    <cellStyle name="Comma 2 4 4 2 2 2 4 2" xfId="16669" xr:uid="{CB8A5FEF-241E-4686-8976-EC7DEECB50F7}"/>
    <cellStyle name="Comma 2 4 4 2 2 2 4 2 2" xfId="37691" xr:uid="{361F5A23-2990-406C-AAEB-34838476586D}"/>
    <cellStyle name="Comma 2 4 4 2 2 2 4 2 3" xfId="58715" xr:uid="{E4269C06-2D6E-4663-8BB1-4FF74E294C9F}"/>
    <cellStyle name="Comma 2 4 4 2 2 2 4 3" xfId="27181" xr:uid="{81C74379-7C14-424F-A0CA-509610FEF582}"/>
    <cellStyle name="Comma 2 4 4 2 2 2 4 4" xfId="48205" xr:uid="{90E53233-7A86-4025-BB45-BCE40C41712A}"/>
    <cellStyle name="Comma 2 4 4 2 2 2 5" xfId="8762" xr:uid="{8969D773-76A0-4AB1-888B-92506DDF07B0}"/>
    <cellStyle name="Comma 2 4 4 2 2 2 5 2" xfId="19296" xr:uid="{2A6088E0-BDCB-42BE-9955-FA0C866C6C2D}"/>
    <cellStyle name="Comma 2 4 4 2 2 2 5 2 2" xfId="40318" xr:uid="{EFC2592B-E8D0-44FC-8B3D-C04B31BB3E11}"/>
    <cellStyle name="Comma 2 4 4 2 2 2 5 2 3" xfId="61342" xr:uid="{D226AE59-418E-4FDB-9E09-16CE6E8526AE}"/>
    <cellStyle name="Comma 2 4 4 2 2 2 5 3" xfId="29808" xr:uid="{5F7D777C-BC72-44B7-A933-6C0543D2C1CE}"/>
    <cellStyle name="Comma 2 4 4 2 2 2 5 4" xfId="50832" xr:uid="{721316DA-8652-4976-81D0-E03388D7925A}"/>
    <cellStyle name="Comma 2 4 4 2 2 2 6" xfId="11414" xr:uid="{B96C7DA7-A7E7-42D6-B028-AA5F76CC538E}"/>
    <cellStyle name="Comma 2 4 4 2 2 2 6 2" xfId="32436" xr:uid="{E7756B44-416D-4474-925B-8BA7145DB9D1}"/>
    <cellStyle name="Comma 2 4 4 2 2 2 6 3" xfId="53460" xr:uid="{AFF828EE-5003-4E7B-8FE1-5FDC883BF91D}"/>
    <cellStyle name="Comma 2 4 4 2 2 2 7" xfId="21925" xr:uid="{F9410A0E-6D91-4087-BDA0-5474715001D8}"/>
    <cellStyle name="Comma 2 4 4 2 2 2 8" xfId="42950" xr:uid="{6732CB66-7538-4DE8-ABF8-7FF1B06A9DFF}"/>
    <cellStyle name="Comma 2 4 4 2 2 3" xfId="831" xr:uid="{CACBD1B5-A23C-4CB8-BF64-226BDC281806}"/>
    <cellStyle name="Comma 2 4 4 2 2 3 2" xfId="3509" xr:uid="{8BBCFF62-4FFD-4A7E-8CB0-A0F8485D8AD4}"/>
    <cellStyle name="Comma 2 4 4 2 2 3 2 2" xfId="14043" xr:uid="{776F9DE7-79A5-439F-AB5D-84E80B0F3B41}"/>
    <cellStyle name="Comma 2 4 4 2 2 3 2 2 2" xfId="35065" xr:uid="{2B03B781-C6F2-4678-90B0-C5504FFE492F}"/>
    <cellStyle name="Comma 2 4 4 2 2 3 2 2 3" xfId="56089" xr:uid="{33F6AE72-F74A-4055-9B32-5D29C76BD3C3}"/>
    <cellStyle name="Comma 2 4 4 2 2 3 2 3" xfId="24555" xr:uid="{B8F25421-F16A-40E3-BBCC-E24AAC9F8D93}"/>
    <cellStyle name="Comma 2 4 4 2 2 3 2 4" xfId="45579" xr:uid="{78D2E381-22FC-4E42-8352-C4F5196DEF4A}"/>
    <cellStyle name="Comma 2 4 4 2 2 3 3" xfId="6137" xr:uid="{C4D21546-D335-49C6-ACDD-C7CA767C520C}"/>
    <cellStyle name="Comma 2 4 4 2 2 3 3 2" xfId="16671" xr:uid="{00D253CF-503C-4083-8C5A-632EFF4F5181}"/>
    <cellStyle name="Comma 2 4 4 2 2 3 3 2 2" xfId="37693" xr:uid="{CF4950CB-A415-4B1B-B075-C8043B0CF6EE}"/>
    <cellStyle name="Comma 2 4 4 2 2 3 3 2 3" xfId="58717" xr:uid="{D7078B31-B315-4C7C-A52B-B2FF84D03A41}"/>
    <cellStyle name="Comma 2 4 4 2 2 3 3 3" xfId="27183" xr:uid="{2793BCC0-846A-445E-A0F4-1B7DEB345DAC}"/>
    <cellStyle name="Comma 2 4 4 2 2 3 3 4" xfId="48207" xr:uid="{F18583A1-0B90-4635-B579-20C9AD7360C5}"/>
    <cellStyle name="Comma 2 4 4 2 2 3 4" xfId="8764" xr:uid="{59DA72C4-1CD3-4D99-97B9-9EE2EA663C64}"/>
    <cellStyle name="Comma 2 4 4 2 2 3 4 2" xfId="19298" xr:uid="{C4922293-F4EF-4E41-B4EB-7978D18C140B}"/>
    <cellStyle name="Comma 2 4 4 2 2 3 4 2 2" xfId="40320" xr:uid="{F65D7059-1298-4175-A64B-F0F3528B2210}"/>
    <cellStyle name="Comma 2 4 4 2 2 3 4 2 3" xfId="61344" xr:uid="{5EE0C6A3-B43B-41CF-919D-7A70BE862946}"/>
    <cellStyle name="Comma 2 4 4 2 2 3 4 3" xfId="29810" xr:uid="{0AFBF3B5-E631-4BA7-B542-E53255EFFB9E}"/>
    <cellStyle name="Comma 2 4 4 2 2 3 4 4" xfId="50834" xr:uid="{B9A89C54-BFCB-49D5-9208-D54E911B2D3D}"/>
    <cellStyle name="Comma 2 4 4 2 2 3 5" xfId="11416" xr:uid="{1160AB4C-CC40-4D72-9ACD-3B88CCC17241}"/>
    <cellStyle name="Comma 2 4 4 2 2 3 5 2" xfId="32438" xr:uid="{071C5BD9-5417-4195-A922-C7B147E99C2C}"/>
    <cellStyle name="Comma 2 4 4 2 2 3 5 3" xfId="53462" xr:uid="{FB6DE260-1FBE-4FD4-BF9E-7F08E53675C2}"/>
    <cellStyle name="Comma 2 4 4 2 2 3 6" xfId="21927" xr:uid="{6A8C0FA1-EBFE-4ABD-BD82-3A364B5AEC4D}"/>
    <cellStyle name="Comma 2 4 4 2 2 3 7" xfId="42952" xr:uid="{2B4A937E-1CEF-412B-A8E6-1974C7232BD7}"/>
    <cellStyle name="Comma 2 4 4 2 2 4" xfId="832" xr:uid="{3627E112-997A-4793-BE49-1A3B3AE8DD73}"/>
    <cellStyle name="Comma 2 4 4 2 2 4 2" xfId="3510" xr:uid="{66D029E4-5655-4034-A035-391D89C71E68}"/>
    <cellStyle name="Comma 2 4 4 2 2 4 2 2" xfId="14044" xr:uid="{B33B67D2-9972-46AE-A787-CBC4387A10DB}"/>
    <cellStyle name="Comma 2 4 4 2 2 4 2 2 2" xfId="35066" xr:uid="{7F5E7D38-C03D-4BD6-8306-5469F2FD15BA}"/>
    <cellStyle name="Comma 2 4 4 2 2 4 2 2 3" xfId="56090" xr:uid="{F8946443-D52D-4B26-867A-785B7BB03E36}"/>
    <cellStyle name="Comma 2 4 4 2 2 4 2 3" xfId="24556" xr:uid="{2D2F8360-EB10-4189-9FBC-1C1D5C08182D}"/>
    <cellStyle name="Comma 2 4 4 2 2 4 2 4" xfId="45580" xr:uid="{D57550AB-1A29-4DF4-990B-3FA4E2857410}"/>
    <cellStyle name="Comma 2 4 4 2 2 4 3" xfId="6138" xr:uid="{06325FFD-F84A-464B-AAE5-354B2EFA06E1}"/>
    <cellStyle name="Comma 2 4 4 2 2 4 3 2" xfId="16672" xr:uid="{2724AA12-8A42-4EFA-9E81-E9F2749C21BA}"/>
    <cellStyle name="Comma 2 4 4 2 2 4 3 2 2" xfId="37694" xr:uid="{F6078D5B-EEE4-4C2A-AB29-755A0605BF7D}"/>
    <cellStyle name="Comma 2 4 4 2 2 4 3 2 3" xfId="58718" xr:uid="{2E616B0D-C64D-4AC7-99FA-C6C9FCF25310}"/>
    <cellStyle name="Comma 2 4 4 2 2 4 3 3" xfId="27184" xr:uid="{E7B1E335-C6F6-4C7A-A68F-98AD832FF0E4}"/>
    <cellStyle name="Comma 2 4 4 2 2 4 3 4" xfId="48208" xr:uid="{5910354B-6876-416A-8EA3-7D0109895A2B}"/>
    <cellStyle name="Comma 2 4 4 2 2 4 4" xfId="8765" xr:uid="{BE398765-4023-4F94-BD9D-E68653A734AA}"/>
    <cellStyle name="Comma 2 4 4 2 2 4 4 2" xfId="19299" xr:uid="{201196F9-CBBE-4A66-9A29-449E42D9078B}"/>
    <cellStyle name="Comma 2 4 4 2 2 4 4 2 2" xfId="40321" xr:uid="{E98B1785-90F1-4021-B2C8-D6C041F3E7D1}"/>
    <cellStyle name="Comma 2 4 4 2 2 4 4 2 3" xfId="61345" xr:uid="{3F1DF764-2F3B-4905-B297-85B0C81267A0}"/>
    <cellStyle name="Comma 2 4 4 2 2 4 4 3" xfId="29811" xr:uid="{646F5299-5E6D-4489-B85F-BE98A2960A1C}"/>
    <cellStyle name="Comma 2 4 4 2 2 4 4 4" xfId="50835" xr:uid="{7B38C5BD-89A0-4C3F-8248-342D70E9BB09}"/>
    <cellStyle name="Comma 2 4 4 2 2 4 5" xfId="11417" xr:uid="{AA821248-C78D-4232-936E-BEB513A4C3A8}"/>
    <cellStyle name="Comma 2 4 4 2 2 4 5 2" xfId="32439" xr:uid="{0D4340A9-8CE5-4852-ADE0-F02F5C835273}"/>
    <cellStyle name="Comma 2 4 4 2 2 4 5 3" xfId="53463" xr:uid="{B40EAAE9-7B67-49AC-A993-CE31EB1C0B13}"/>
    <cellStyle name="Comma 2 4 4 2 2 4 6" xfId="21928" xr:uid="{2546FC64-F19F-46B9-8B2C-5191DB542653}"/>
    <cellStyle name="Comma 2 4 4 2 2 4 7" xfId="42953" xr:uid="{02CDAD3C-72B6-4508-A102-270D81D6045F}"/>
    <cellStyle name="Comma 2 4 4 2 2 5" xfId="3506" xr:uid="{59CCD6E6-1F86-409A-8BA5-5D6C82557E5B}"/>
    <cellStyle name="Comma 2 4 4 2 2 5 2" xfId="14040" xr:uid="{D9B82B63-E071-4709-9320-437704B2F3E5}"/>
    <cellStyle name="Comma 2 4 4 2 2 5 2 2" xfId="35062" xr:uid="{8E130F62-F3D7-4891-8E74-23C665D0036A}"/>
    <cellStyle name="Comma 2 4 4 2 2 5 2 3" xfId="56086" xr:uid="{FC6246CB-2276-4FAF-A865-D3D4FBB0648F}"/>
    <cellStyle name="Comma 2 4 4 2 2 5 3" xfId="24552" xr:uid="{825990C4-3B0F-4EAB-9611-83B2A985E231}"/>
    <cellStyle name="Comma 2 4 4 2 2 5 4" xfId="45576" xr:uid="{2B445F5F-C21E-4B3D-BD24-503C91B45D0B}"/>
    <cellStyle name="Comma 2 4 4 2 2 6" xfId="6134" xr:uid="{7816782C-B22D-43BC-B469-B9219F791429}"/>
    <cellStyle name="Comma 2 4 4 2 2 6 2" xfId="16668" xr:uid="{18CE122D-4FEA-4453-A972-3A5F5EE4F16C}"/>
    <cellStyle name="Comma 2 4 4 2 2 6 2 2" xfId="37690" xr:uid="{486D3D91-4732-46F5-9195-B9FF941FDE0C}"/>
    <cellStyle name="Comma 2 4 4 2 2 6 2 3" xfId="58714" xr:uid="{A4928D65-CF42-4CAC-814C-861697144937}"/>
    <cellStyle name="Comma 2 4 4 2 2 6 3" xfId="27180" xr:uid="{8CED15C5-733D-4FB9-89A6-703024214D13}"/>
    <cellStyle name="Comma 2 4 4 2 2 6 4" xfId="48204" xr:uid="{14849204-D908-4B4E-B64E-24DA21531821}"/>
    <cellStyle name="Comma 2 4 4 2 2 7" xfId="8761" xr:uid="{2826B44C-4558-4469-9F5A-FB0B5B4C26E2}"/>
    <cellStyle name="Comma 2 4 4 2 2 7 2" xfId="19295" xr:uid="{C65C5EDF-F98F-4EDF-8439-3CD70F4F6632}"/>
    <cellStyle name="Comma 2 4 4 2 2 7 2 2" xfId="40317" xr:uid="{E22AC7A3-3D7E-4BC0-AFCD-39B155FBF611}"/>
    <cellStyle name="Comma 2 4 4 2 2 7 2 3" xfId="61341" xr:uid="{4F1B3D87-8516-4872-9403-487EE6363A99}"/>
    <cellStyle name="Comma 2 4 4 2 2 7 3" xfId="29807" xr:uid="{8BAF95F2-306C-4437-ABB9-EE29C42C37DE}"/>
    <cellStyle name="Comma 2 4 4 2 2 7 4" xfId="50831" xr:uid="{0C3160C7-CE0E-4E2F-903C-2859158592DC}"/>
    <cellStyle name="Comma 2 4 4 2 2 8" xfId="11413" xr:uid="{536C7137-9D89-480D-A54C-5F52F81A8A5D}"/>
    <cellStyle name="Comma 2 4 4 2 2 8 2" xfId="32435" xr:uid="{487924B9-B0EB-41F7-839E-314FEDAEC46C}"/>
    <cellStyle name="Comma 2 4 4 2 2 8 3" xfId="53459" xr:uid="{C4EE0E66-0FFB-4077-A1B6-8053E3462F61}"/>
    <cellStyle name="Comma 2 4 4 2 2 9" xfId="21924" xr:uid="{52EE0452-EBE4-4FB0-9852-EC36C3CE2B6D}"/>
    <cellStyle name="Comma 2 4 4 2 3" xfId="833" xr:uid="{A5F404B0-75B7-4CE5-8565-B25AE64E2516}"/>
    <cellStyle name="Comma 2 4 4 2 3 10" xfId="42954" xr:uid="{DB434374-EE58-4E05-8DD6-C3DE304FEDE0}"/>
    <cellStyle name="Comma 2 4 4 2 3 2" xfId="834" xr:uid="{FB484AC2-33BA-456A-A9E4-5FBECAC1EECC}"/>
    <cellStyle name="Comma 2 4 4 2 3 2 2" xfId="835" xr:uid="{8207B27D-DA28-4FE0-B089-CECB7DF0F975}"/>
    <cellStyle name="Comma 2 4 4 2 3 2 2 2" xfId="3513" xr:uid="{0D76312F-CB95-4129-AADC-6FB5632F52D0}"/>
    <cellStyle name="Comma 2 4 4 2 3 2 2 2 2" xfId="14047" xr:uid="{705342DE-4CE7-4D81-9261-A4E05B507562}"/>
    <cellStyle name="Comma 2 4 4 2 3 2 2 2 2 2" xfId="35069" xr:uid="{9439FE33-978B-4ACE-BF02-C1FAF4840A8D}"/>
    <cellStyle name="Comma 2 4 4 2 3 2 2 2 2 3" xfId="56093" xr:uid="{23A19D07-6CE1-420F-9DC9-5080F63127C8}"/>
    <cellStyle name="Comma 2 4 4 2 3 2 2 2 3" xfId="24559" xr:uid="{C1F2BD92-22E0-4D3C-861C-B12C170A98EE}"/>
    <cellStyle name="Comma 2 4 4 2 3 2 2 2 4" xfId="45583" xr:uid="{7465B908-403A-473F-A7CD-2683C978F30B}"/>
    <cellStyle name="Comma 2 4 4 2 3 2 2 3" xfId="6141" xr:uid="{3221B04B-00EE-4303-8D2D-D236CBFEF0A4}"/>
    <cellStyle name="Comma 2 4 4 2 3 2 2 3 2" xfId="16675" xr:uid="{93722A61-0FFB-4B88-A32F-0BD440618687}"/>
    <cellStyle name="Comma 2 4 4 2 3 2 2 3 2 2" xfId="37697" xr:uid="{FAEC4CCA-671F-4AD9-8AF4-D8EC42B26936}"/>
    <cellStyle name="Comma 2 4 4 2 3 2 2 3 2 3" xfId="58721" xr:uid="{8819F13C-B065-428F-A72E-88F2FFA467BC}"/>
    <cellStyle name="Comma 2 4 4 2 3 2 2 3 3" xfId="27187" xr:uid="{AAE559CB-57C2-4F24-A695-A936EDA5EBB4}"/>
    <cellStyle name="Comma 2 4 4 2 3 2 2 3 4" xfId="48211" xr:uid="{B226853C-AA7F-41D2-A504-B3EA2BC4E6F9}"/>
    <cellStyle name="Comma 2 4 4 2 3 2 2 4" xfId="8768" xr:uid="{1C46BFD4-618F-4775-A798-543E5CD96028}"/>
    <cellStyle name="Comma 2 4 4 2 3 2 2 4 2" xfId="19302" xr:uid="{2C2D1FF9-4C70-4538-898E-82E38C286C2D}"/>
    <cellStyle name="Comma 2 4 4 2 3 2 2 4 2 2" xfId="40324" xr:uid="{D1F6F9B6-3658-435C-A0CF-F8A8B754A336}"/>
    <cellStyle name="Comma 2 4 4 2 3 2 2 4 2 3" xfId="61348" xr:uid="{3130EC4B-23EB-4AA0-9EF5-AF5557DB63D2}"/>
    <cellStyle name="Comma 2 4 4 2 3 2 2 4 3" xfId="29814" xr:uid="{87506B83-8CA3-4D71-BE3D-0A72837269F6}"/>
    <cellStyle name="Comma 2 4 4 2 3 2 2 4 4" xfId="50838" xr:uid="{BE629946-7542-49CF-8F03-EBB257225D00}"/>
    <cellStyle name="Comma 2 4 4 2 3 2 2 5" xfId="11420" xr:uid="{DDF0C720-35EF-49CD-879A-09C10B53A475}"/>
    <cellStyle name="Comma 2 4 4 2 3 2 2 5 2" xfId="32442" xr:uid="{5D8AC8DE-E2CF-4ACD-9AA0-2E8C94906A8B}"/>
    <cellStyle name="Comma 2 4 4 2 3 2 2 5 3" xfId="53466" xr:uid="{B3726E23-ADE3-4F8B-8F55-6BE768A845FF}"/>
    <cellStyle name="Comma 2 4 4 2 3 2 2 6" xfId="21931" xr:uid="{82BFC34E-2883-4241-A683-CC44B538DE02}"/>
    <cellStyle name="Comma 2 4 4 2 3 2 2 7" xfId="42956" xr:uid="{D41D91D1-67BC-4FC6-B787-6BF1EFF99A7E}"/>
    <cellStyle name="Comma 2 4 4 2 3 2 3" xfId="3512" xr:uid="{12A5E55C-7A84-4CB0-9D8D-6E5E92117C5E}"/>
    <cellStyle name="Comma 2 4 4 2 3 2 3 2" xfId="14046" xr:uid="{765A2748-DD64-4B31-BA3D-A291BDCEF44D}"/>
    <cellStyle name="Comma 2 4 4 2 3 2 3 2 2" xfId="35068" xr:uid="{75477201-49CF-47D4-A17A-0AB050F4AAF6}"/>
    <cellStyle name="Comma 2 4 4 2 3 2 3 2 3" xfId="56092" xr:uid="{B7151CA5-2366-45C2-B9FD-F883B519032E}"/>
    <cellStyle name="Comma 2 4 4 2 3 2 3 3" xfId="24558" xr:uid="{71F45402-1C6F-4D9E-9DE7-A743291EFB50}"/>
    <cellStyle name="Comma 2 4 4 2 3 2 3 4" xfId="45582" xr:uid="{2BDC906E-478E-4604-A949-ACCC84ECC3FC}"/>
    <cellStyle name="Comma 2 4 4 2 3 2 4" xfId="6140" xr:uid="{9B81B01B-FF23-4137-A144-5BD841FA3E93}"/>
    <cellStyle name="Comma 2 4 4 2 3 2 4 2" xfId="16674" xr:uid="{9572A7C2-11B3-437C-8560-CEBF06B2611F}"/>
    <cellStyle name="Comma 2 4 4 2 3 2 4 2 2" xfId="37696" xr:uid="{A774FF8C-F95B-4924-ACAA-8F56E151AA98}"/>
    <cellStyle name="Comma 2 4 4 2 3 2 4 2 3" xfId="58720" xr:uid="{8450CA04-D69E-4AEE-BC05-DBE62F5C9A2D}"/>
    <cellStyle name="Comma 2 4 4 2 3 2 4 3" xfId="27186" xr:uid="{97A8418A-32F2-4418-A78D-4480F148797E}"/>
    <cellStyle name="Comma 2 4 4 2 3 2 4 4" xfId="48210" xr:uid="{AF291C84-7596-4EAB-A8E3-8A02F6387A41}"/>
    <cellStyle name="Comma 2 4 4 2 3 2 5" xfId="8767" xr:uid="{0FDE0452-DB3C-4AA2-B249-97B7F66758FE}"/>
    <cellStyle name="Comma 2 4 4 2 3 2 5 2" xfId="19301" xr:uid="{EE371336-9C49-45CA-A8E9-3E2502823972}"/>
    <cellStyle name="Comma 2 4 4 2 3 2 5 2 2" xfId="40323" xr:uid="{947142ED-ACA2-4551-89ED-9FB607DE67D4}"/>
    <cellStyle name="Comma 2 4 4 2 3 2 5 2 3" xfId="61347" xr:uid="{7B77BA60-2AE0-44AF-8BA0-843D127FCEDD}"/>
    <cellStyle name="Comma 2 4 4 2 3 2 5 3" xfId="29813" xr:uid="{EC03AC18-102C-4F8F-B701-B861EB74D65B}"/>
    <cellStyle name="Comma 2 4 4 2 3 2 5 4" xfId="50837" xr:uid="{80556F38-D021-48C9-98B3-98BA7B0CEBC8}"/>
    <cellStyle name="Comma 2 4 4 2 3 2 6" xfId="11419" xr:uid="{D086833B-A6C4-488F-95D8-87D500FA9E4A}"/>
    <cellStyle name="Comma 2 4 4 2 3 2 6 2" xfId="32441" xr:uid="{5B65B00C-E1AB-4E5C-BB25-2E7EDDE5CAD6}"/>
    <cellStyle name="Comma 2 4 4 2 3 2 6 3" xfId="53465" xr:uid="{AEF5C51D-44EB-4B00-A0A6-61C75DD3346E}"/>
    <cellStyle name="Comma 2 4 4 2 3 2 7" xfId="21930" xr:uid="{1A4FA048-DE88-412D-8560-13FE435D5655}"/>
    <cellStyle name="Comma 2 4 4 2 3 2 8" xfId="42955" xr:uid="{5E1FD4DD-40E6-4F02-AD83-5B71F8ECFFD9}"/>
    <cellStyle name="Comma 2 4 4 2 3 3" xfId="836" xr:uid="{BFD0283A-F59D-42A8-9649-7F2203BC1955}"/>
    <cellStyle name="Comma 2 4 4 2 3 3 2" xfId="3514" xr:uid="{97B7E1AF-E748-476C-8828-CC0512061EC3}"/>
    <cellStyle name="Comma 2 4 4 2 3 3 2 2" xfId="14048" xr:uid="{B84E97F0-59B9-4C14-AE92-88D2BA688656}"/>
    <cellStyle name="Comma 2 4 4 2 3 3 2 2 2" xfId="35070" xr:uid="{1BA6E62E-3CDB-4AE6-BA03-1170DD519656}"/>
    <cellStyle name="Comma 2 4 4 2 3 3 2 2 3" xfId="56094" xr:uid="{296008E0-7B42-4433-BD8A-AA06E7A0D28A}"/>
    <cellStyle name="Comma 2 4 4 2 3 3 2 3" xfId="24560" xr:uid="{0A58E293-9D9E-422F-95F0-6D5D114A8BF7}"/>
    <cellStyle name="Comma 2 4 4 2 3 3 2 4" xfId="45584" xr:uid="{A801FCB5-8AE1-401B-AD8B-E88294AA6353}"/>
    <cellStyle name="Comma 2 4 4 2 3 3 3" xfId="6142" xr:uid="{BF44F91F-86AA-4336-84BB-3F7679903BE0}"/>
    <cellStyle name="Comma 2 4 4 2 3 3 3 2" xfId="16676" xr:uid="{34C04C8B-72B6-41EF-AC43-434A57BB5EF4}"/>
    <cellStyle name="Comma 2 4 4 2 3 3 3 2 2" xfId="37698" xr:uid="{E479D16A-3385-47AD-B5B9-3ECE15BF7DF2}"/>
    <cellStyle name="Comma 2 4 4 2 3 3 3 2 3" xfId="58722" xr:uid="{05EE81C7-2595-45D5-9674-00095F68F405}"/>
    <cellStyle name="Comma 2 4 4 2 3 3 3 3" xfId="27188" xr:uid="{C8767E86-1948-4AC4-806A-45E7FA8030CD}"/>
    <cellStyle name="Comma 2 4 4 2 3 3 3 4" xfId="48212" xr:uid="{22357902-249B-4792-9924-265336BA7BFF}"/>
    <cellStyle name="Comma 2 4 4 2 3 3 4" xfId="8769" xr:uid="{A8A04303-410C-45D4-98CF-8D0B89C575F7}"/>
    <cellStyle name="Comma 2 4 4 2 3 3 4 2" xfId="19303" xr:uid="{655EB0BA-6471-44D5-B926-F4AD5872788A}"/>
    <cellStyle name="Comma 2 4 4 2 3 3 4 2 2" xfId="40325" xr:uid="{2E3EC8AA-5449-42D9-AA94-019ED5A5BD85}"/>
    <cellStyle name="Comma 2 4 4 2 3 3 4 2 3" xfId="61349" xr:uid="{B25974ED-BDD4-40B4-98D3-45B1A6CB4D94}"/>
    <cellStyle name="Comma 2 4 4 2 3 3 4 3" xfId="29815" xr:uid="{43970657-5E66-4FA1-92F0-22FD3EF8B21F}"/>
    <cellStyle name="Comma 2 4 4 2 3 3 4 4" xfId="50839" xr:uid="{B63113A6-FA2C-4675-9F79-2AFF04B914B3}"/>
    <cellStyle name="Comma 2 4 4 2 3 3 5" xfId="11421" xr:uid="{9D927FAC-0D4F-493C-B618-D2CBC494C007}"/>
    <cellStyle name="Comma 2 4 4 2 3 3 5 2" xfId="32443" xr:uid="{79775FB9-2463-4A16-A1E2-BD7012189595}"/>
    <cellStyle name="Comma 2 4 4 2 3 3 5 3" xfId="53467" xr:uid="{900E961B-57B8-491B-8A1F-D2582E2755B6}"/>
    <cellStyle name="Comma 2 4 4 2 3 3 6" xfId="21932" xr:uid="{EC9BDCBD-7322-467E-8486-EBB69B091F8D}"/>
    <cellStyle name="Comma 2 4 4 2 3 3 7" xfId="42957" xr:uid="{52A97424-C089-4624-A935-A55D6CB8A276}"/>
    <cellStyle name="Comma 2 4 4 2 3 4" xfId="837" xr:uid="{F426C13A-7D05-49AB-BC1B-FE2A287F2A4E}"/>
    <cellStyle name="Comma 2 4 4 2 3 4 2" xfId="3515" xr:uid="{5B5CF1D0-1074-4954-A372-952D37FAAA7F}"/>
    <cellStyle name="Comma 2 4 4 2 3 4 2 2" xfId="14049" xr:uid="{B312A491-2851-44F7-9B33-F405435A5E22}"/>
    <cellStyle name="Comma 2 4 4 2 3 4 2 2 2" xfId="35071" xr:uid="{B80398DB-52E8-4360-8CFA-C55C1E4B8FC9}"/>
    <cellStyle name="Comma 2 4 4 2 3 4 2 2 3" xfId="56095" xr:uid="{AB514458-E813-4A4C-9F88-A89584324836}"/>
    <cellStyle name="Comma 2 4 4 2 3 4 2 3" xfId="24561" xr:uid="{186506BC-FF63-4E23-8802-8909A0507C53}"/>
    <cellStyle name="Comma 2 4 4 2 3 4 2 4" xfId="45585" xr:uid="{2CF724D2-C243-4F95-8290-8C71E7E37FAE}"/>
    <cellStyle name="Comma 2 4 4 2 3 4 3" xfId="6143" xr:uid="{D168420D-DD86-410E-AB99-3C06E6D87AE6}"/>
    <cellStyle name="Comma 2 4 4 2 3 4 3 2" xfId="16677" xr:uid="{5543442A-DA4B-4AAB-860F-F386B0F0288F}"/>
    <cellStyle name="Comma 2 4 4 2 3 4 3 2 2" xfId="37699" xr:uid="{1B0B5B96-22AB-4DC8-978F-452781025F2F}"/>
    <cellStyle name="Comma 2 4 4 2 3 4 3 2 3" xfId="58723" xr:uid="{E3237401-98DC-4EF2-B62B-2B2E9E78E993}"/>
    <cellStyle name="Comma 2 4 4 2 3 4 3 3" xfId="27189" xr:uid="{55AF82EB-9978-4B2A-BF88-9EE4E1C60FD1}"/>
    <cellStyle name="Comma 2 4 4 2 3 4 3 4" xfId="48213" xr:uid="{43E5B445-AA12-4685-B8A9-0314E2ACA1A2}"/>
    <cellStyle name="Comma 2 4 4 2 3 4 4" xfId="8770" xr:uid="{004DAA59-051C-4458-8F53-4CB3146F2E92}"/>
    <cellStyle name="Comma 2 4 4 2 3 4 4 2" xfId="19304" xr:uid="{63252C9C-45D4-42C3-89A1-90EB048141BE}"/>
    <cellStyle name="Comma 2 4 4 2 3 4 4 2 2" xfId="40326" xr:uid="{83778160-3E9C-4647-97B4-06930D5C64C3}"/>
    <cellStyle name="Comma 2 4 4 2 3 4 4 2 3" xfId="61350" xr:uid="{4AC8E4EF-3116-4C37-A702-4C6ECB2E96F3}"/>
    <cellStyle name="Comma 2 4 4 2 3 4 4 3" xfId="29816" xr:uid="{27D3116A-5900-47F8-A096-DD08D604CA5F}"/>
    <cellStyle name="Comma 2 4 4 2 3 4 4 4" xfId="50840" xr:uid="{94716CD9-34E1-4477-A2B6-7B887D1B241D}"/>
    <cellStyle name="Comma 2 4 4 2 3 4 5" xfId="11422" xr:uid="{718C1949-A753-4122-BEB0-EAC7E6ABF164}"/>
    <cellStyle name="Comma 2 4 4 2 3 4 5 2" xfId="32444" xr:uid="{B58C3F52-EACB-4EF1-9748-A7A71F8176C0}"/>
    <cellStyle name="Comma 2 4 4 2 3 4 5 3" xfId="53468" xr:uid="{F8892505-90A7-43D2-A7E6-9E7E14137F99}"/>
    <cellStyle name="Comma 2 4 4 2 3 4 6" xfId="21933" xr:uid="{44C1CEB4-8D32-470B-BBDD-6C93DD43B571}"/>
    <cellStyle name="Comma 2 4 4 2 3 4 7" xfId="42958" xr:uid="{5003DA17-93D9-422D-839C-3679CBFBB209}"/>
    <cellStyle name="Comma 2 4 4 2 3 5" xfId="3511" xr:uid="{D2B68CDB-47DA-4FE0-8FA0-2ED4A12ED5CE}"/>
    <cellStyle name="Comma 2 4 4 2 3 5 2" xfId="14045" xr:uid="{91C44A63-D54C-4521-A635-47BBD82B536F}"/>
    <cellStyle name="Comma 2 4 4 2 3 5 2 2" xfId="35067" xr:uid="{B85BC110-7C09-4BD0-BD8E-3CD968F40CC1}"/>
    <cellStyle name="Comma 2 4 4 2 3 5 2 3" xfId="56091" xr:uid="{97E5B7FB-2BB6-47B9-B467-5C960A34F9AF}"/>
    <cellStyle name="Comma 2 4 4 2 3 5 3" xfId="24557" xr:uid="{AE2EEBE8-C478-4D78-B73A-F34A377474B2}"/>
    <cellStyle name="Comma 2 4 4 2 3 5 4" xfId="45581" xr:uid="{BC85E92F-FB95-488E-9586-FD7A13816810}"/>
    <cellStyle name="Comma 2 4 4 2 3 6" xfId="6139" xr:uid="{6A40314B-93DE-4618-B455-81846D461199}"/>
    <cellStyle name="Comma 2 4 4 2 3 6 2" xfId="16673" xr:uid="{69551711-90BB-4187-8EE4-5FA22F233CE8}"/>
    <cellStyle name="Comma 2 4 4 2 3 6 2 2" xfId="37695" xr:uid="{DE792050-B4C0-436C-91CB-3DFDDC56809B}"/>
    <cellStyle name="Comma 2 4 4 2 3 6 2 3" xfId="58719" xr:uid="{6C00292C-FAE8-422B-9CEE-7B45FA77D53C}"/>
    <cellStyle name="Comma 2 4 4 2 3 6 3" xfId="27185" xr:uid="{F63C22C9-9D9B-42B8-97C6-A6E8AF7EE80B}"/>
    <cellStyle name="Comma 2 4 4 2 3 6 4" xfId="48209" xr:uid="{89C2CC39-74C2-478A-B9CA-5829DDCB7372}"/>
    <cellStyle name="Comma 2 4 4 2 3 7" xfId="8766" xr:uid="{27302AF1-9D94-40B1-9EA5-77C09AD4A851}"/>
    <cellStyle name="Comma 2 4 4 2 3 7 2" xfId="19300" xr:uid="{588C2B65-410D-4552-AD34-1E3DDD5CE28A}"/>
    <cellStyle name="Comma 2 4 4 2 3 7 2 2" xfId="40322" xr:uid="{FE4EA223-D733-4797-AAD5-9E7293DD7399}"/>
    <cellStyle name="Comma 2 4 4 2 3 7 2 3" xfId="61346" xr:uid="{4076FC2F-56E7-4BA8-88AB-AE33F5463BEC}"/>
    <cellStyle name="Comma 2 4 4 2 3 7 3" xfId="29812" xr:uid="{ABB2D66C-AD8C-412E-933D-AC41785535E9}"/>
    <cellStyle name="Comma 2 4 4 2 3 7 4" xfId="50836" xr:uid="{8BDCCDDA-0D1E-4473-B7AE-FE35E5CE54B7}"/>
    <cellStyle name="Comma 2 4 4 2 3 8" xfId="11418" xr:uid="{862EC332-640E-4D02-9B4D-2C21AA4F4B87}"/>
    <cellStyle name="Comma 2 4 4 2 3 8 2" xfId="32440" xr:uid="{DA19B843-1A94-4A3F-A00E-40763F15833C}"/>
    <cellStyle name="Comma 2 4 4 2 3 8 3" xfId="53464" xr:uid="{19DC32E9-8EC7-4A82-B29C-A4882549AB46}"/>
    <cellStyle name="Comma 2 4 4 2 3 9" xfId="21929" xr:uid="{D0BECB6B-0FE2-4311-9591-DC9EA0616085}"/>
    <cellStyle name="Comma 2 4 4 2 4" xfId="838" xr:uid="{C93B653B-0831-4120-9174-80AD6F510BFE}"/>
    <cellStyle name="Comma 2 4 4 2 4 10" xfId="42959" xr:uid="{9EA0D80F-633C-4385-AABA-312B4749BD40}"/>
    <cellStyle name="Comma 2 4 4 2 4 2" xfId="839" xr:uid="{8D7D63E7-EAAD-44D3-A471-5F4C8F660A21}"/>
    <cellStyle name="Comma 2 4 4 2 4 2 2" xfId="840" xr:uid="{B23F2A6F-FED8-4C37-8901-8DDF769A563E}"/>
    <cellStyle name="Comma 2 4 4 2 4 2 2 2" xfId="3518" xr:uid="{DB74BDB3-0905-4887-B73A-0A00FDFBA647}"/>
    <cellStyle name="Comma 2 4 4 2 4 2 2 2 2" xfId="14052" xr:uid="{DFFF43C7-794D-4CFE-9C15-F077CB90C29F}"/>
    <cellStyle name="Comma 2 4 4 2 4 2 2 2 2 2" xfId="35074" xr:uid="{13AB2183-C199-4994-8125-144C314D58DD}"/>
    <cellStyle name="Comma 2 4 4 2 4 2 2 2 2 3" xfId="56098" xr:uid="{5F38CD35-B2E7-478B-A7E1-322DB01B2A50}"/>
    <cellStyle name="Comma 2 4 4 2 4 2 2 2 3" xfId="24564" xr:uid="{69FF9231-CB76-4BE8-A65B-0C411A0605C2}"/>
    <cellStyle name="Comma 2 4 4 2 4 2 2 2 4" xfId="45588" xr:uid="{50CD0FC9-789B-4456-A113-F654C6D35F89}"/>
    <cellStyle name="Comma 2 4 4 2 4 2 2 3" xfId="6146" xr:uid="{A06F2136-EC87-4512-8D64-27E88B2ABF5D}"/>
    <cellStyle name="Comma 2 4 4 2 4 2 2 3 2" xfId="16680" xr:uid="{632BE4E3-937B-49FB-A8AF-3BB06D9C7EBD}"/>
    <cellStyle name="Comma 2 4 4 2 4 2 2 3 2 2" xfId="37702" xr:uid="{679C5FFF-BF2D-4B8F-B9D7-5B5C091F42A9}"/>
    <cellStyle name="Comma 2 4 4 2 4 2 2 3 2 3" xfId="58726" xr:uid="{878634D7-F547-4852-872A-9B45AD4FC8A1}"/>
    <cellStyle name="Comma 2 4 4 2 4 2 2 3 3" xfId="27192" xr:uid="{F4090E58-862A-41A7-B57D-8AC38481B0D8}"/>
    <cellStyle name="Comma 2 4 4 2 4 2 2 3 4" xfId="48216" xr:uid="{205E353B-4FDB-4796-8511-0538FE6C03AD}"/>
    <cellStyle name="Comma 2 4 4 2 4 2 2 4" xfId="8773" xr:uid="{C81188DD-0B7C-4D77-B4F3-9CF10EB7135D}"/>
    <cellStyle name="Comma 2 4 4 2 4 2 2 4 2" xfId="19307" xr:uid="{6F82CFE5-3EF4-4FD2-83A1-50F1B02DDA05}"/>
    <cellStyle name="Comma 2 4 4 2 4 2 2 4 2 2" xfId="40329" xr:uid="{F3C7623C-F100-4C46-A0E6-61E0D246A5BB}"/>
    <cellStyle name="Comma 2 4 4 2 4 2 2 4 2 3" xfId="61353" xr:uid="{020DA849-A932-46D6-8D9F-551A9E7D0064}"/>
    <cellStyle name="Comma 2 4 4 2 4 2 2 4 3" xfId="29819" xr:uid="{2A043E6D-F27C-43D0-9E55-0A0355DA4A33}"/>
    <cellStyle name="Comma 2 4 4 2 4 2 2 4 4" xfId="50843" xr:uid="{7D1A5D28-467D-45D5-9ABA-B80A596172D0}"/>
    <cellStyle name="Comma 2 4 4 2 4 2 2 5" xfId="11425" xr:uid="{ADE1E308-66BF-488F-A432-A3DC90568FE9}"/>
    <cellStyle name="Comma 2 4 4 2 4 2 2 5 2" xfId="32447" xr:uid="{87AC3387-0342-4286-BC24-A1D75D2C295B}"/>
    <cellStyle name="Comma 2 4 4 2 4 2 2 5 3" xfId="53471" xr:uid="{2C02AD1E-AE2B-4CEB-91F6-3A573BE40BDF}"/>
    <cellStyle name="Comma 2 4 4 2 4 2 2 6" xfId="21936" xr:uid="{BC859C09-96D9-4A7C-9B85-70167549A5B4}"/>
    <cellStyle name="Comma 2 4 4 2 4 2 2 7" xfId="42961" xr:uid="{3E9E2982-27E2-4378-9959-C1CC569E421E}"/>
    <cellStyle name="Comma 2 4 4 2 4 2 3" xfId="3517" xr:uid="{1B84D24E-9390-4F52-8283-D3A4CF65B8C0}"/>
    <cellStyle name="Comma 2 4 4 2 4 2 3 2" xfId="14051" xr:uid="{39533A6A-90D7-4219-9754-ED7BA23AFF2C}"/>
    <cellStyle name="Comma 2 4 4 2 4 2 3 2 2" xfId="35073" xr:uid="{239BD0F4-21D6-4D85-8122-45E65348A7B3}"/>
    <cellStyle name="Comma 2 4 4 2 4 2 3 2 3" xfId="56097" xr:uid="{9274CD24-4F8C-4439-B58C-C9FCEA454F5D}"/>
    <cellStyle name="Comma 2 4 4 2 4 2 3 3" xfId="24563" xr:uid="{AA37D7C1-CC41-4192-8A86-88CF866EDD5B}"/>
    <cellStyle name="Comma 2 4 4 2 4 2 3 4" xfId="45587" xr:uid="{6D300526-D393-49CB-B2B0-7B607998C52E}"/>
    <cellStyle name="Comma 2 4 4 2 4 2 4" xfId="6145" xr:uid="{9C320A56-F673-4BFD-A3B2-D9198E9C8077}"/>
    <cellStyle name="Comma 2 4 4 2 4 2 4 2" xfId="16679" xr:uid="{903A4901-15F9-4487-9452-A3D429789678}"/>
    <cellStyle name="Comma 2 4 4 2 4 2 4 2 2" xfId="37701" xr:uid="{E7F04F68-A5A4-457C-BFB5-ACFB958DAD1B}"/>
    <cellStyle name="Comma 2 4 4 2 4 2 4 2 3" xfId="58725" xr:uid="{5BC4FAC6-AD35-4751-86D4-07C599C91E03}"/>
    <cellStyle name="Comma 2 4 4 2 4 2 4 3" xfId="27191" xr:uid="{83C812C5-7EB8-485A-A291-B40594BF1DA1}"/>
    <cellStyle name="Comma 2 4 4 2 4 2 4 4" xfId="48215" xr:uid="{3442C39E-77E3-44D3-BB91-05B81C8B9083}"/>
    <cellStyle name="Comma 2 4 4 2 4 2 5" xfId="8772" xr:uid="{997D6E55-83FB-45A3-B00C-0B0FE0861DAE}"/>
    <cellStyle name="Comma 2 4 4 2 4 2 5 2" xfId="19306" xr:uid="{D3B1E87C-F53E-4335-927F-74DB901E538C}"/>
    <cellStyle name="Comma 2 4 4 2 4 2 5 2 2" xfId="40328" xr:uid="{50D9227E-F63B-4C8A-BD55-6D102815E605}"/>
    <cellStyle name="Comma 2 4 4 2 4 2 5 2 3" xfId="61352" xr:uid="{D70ED759-CDFB-4539-A07A-007B86BD0BF1}"/>
    <cellStyle name="Comma 2 4 4 2 4 2 5 3" xfId="29818" xr:uid="{3EE271D0-08BE-4A9D-9EFD-D12B77E4541B}"/>
    <cellStyle name="Comma 2 4 4 2 4 2 5 4" xfId="50842" xr:uid="{DD31CAF0-03FD-4BD4-8FA4-A22B836FB9FB}"/>
    <cellStyle name="Comma 2 4 4 2 4 2 6" xfId="11424" xr:uid="{C05DEFD3-5ABB-47A8-A9A3-F8DFD625E880}"/>
    <cellStyle name="Comma 2 4 4 2 4 2 6 2" xfId="32446" xr:uid="{F1EBE81D-D22A-4564-98E2-93FD14480250}"/>
    <cellStyle name="Comma 2 4 4 2 4 2 6 3" xfId="53470" xr:uid="{17EF20A5-61F8-4398-B59D-8171475EB6A6}"/>
    <cellStyle name="Comma 2 4 4 2 4 2 7" xfId="21935" xr:uid="{5DCDD804-0513-4EE6-8232-F20FE1574AE2}"/>
    <cellStyle name="Comma 2 4 4 2 4 2 8" xfId="42960" xr:uid="{64A24D85-7BF7-4DD2-BDB9-9032FA587B38}"/>
    <cellStyle name="Comma 2 4 4 2 4 3" xfId="841" xr:uid="{59987943-12A9-4EF4-BD2F-4EC962AB7E47}"/>
    <cellStyle name="Comma 2 4 4 2 4 3 2" xfId="3519" xr:uid="{969CED2C-6695-4DD7-8A81-A09992A62535}"/>
    <cellStyle name="Comma 2 4 4 2 4 3 2 2" xfId="14053" xr:uid="{FD7F4F99-1205-4CE5-BA63-D5E524C57F8F}"/>
    <cellStyle name="Comma 2 4 4 2 4 3 2 2 2" xfId="35075" xr:uid="{5AABF9F1-BC17-48D1-90D0-DF65A2A76346}"/>
    <cellStyle name="Comma 2 4 4 2 4 3 2 2 3" xfId="56099" xr:uid="{2F3AC5E8-3111-4949-97FF-DE2961178A6D}"/>
    <cellStyle name="Comma 2 4 4 2 4 3 2 3" xfId="24565" xr:uid="{527EBB79-09BB-44FF-BD7A-6B0130BD474E}"/>
    <cellStyle name="Comma 2 4 4 2 4 3 2 4" xfId="45589" xr:uid="{2D215590-80B7-4F7A-A49B-2EC3C016D695}"/>
    <cellStyle name="Comma 2 4 4 2 4 3 3" xfId="6147" xr:uid="{21CF351A-E12A-49EE-B0BC-2D331D70B89F}"/>
    <cellStyle name="Comma 2 4 4 2 4 3 3 2" xfId="16681" xr:uid="{11000C26-6E3C-454E-9F85-59FD1C9E84BF}"/>
    <cellStyle name="Comma 2 4 4 2 4 3 3 2 2" xfId="37703" xr:uid="{97330B80-862B-4263-A767-19FD4EAA27AE}"/>
    <cellStyle name="Comma 2 4 4 2 4 3 3 2 3" xfId="58727" xr:uid="{549458FC-F634-41D5-95F1-A778F0E45FD5}"/>
    <cellStyle name="Comma 2 4 4 2 4 3 3 3" xfId="27193" xr:uid="{03A5DE18-2EC2-465A-90A8-1C6B52AFE8C4}"/>
    <cellStyle name="Comma 2 4 4 2 4 3 3 4" xfId="48217" xr:uid="{7AC43196-ADD4-4F22-A327-1C2844B7C5D1}"/>
    <cellStyle name="Comma 2 4 4 2 4 3 4" xfId="8774" xr:uid="{4C2BAECD-515F-454B-B882-F749A7DC8D4B}"/>
    <cellStyle name="Comma 2 4 4 2 4 3 4 2" xfId="19308" xr:uid="{D76DE45E-6878-4353-BFC0-45F4C4264CBE}"/>
    <cellStyle name="Comma 2 4 4 2 4 3 4 2 2" xfId="40330" xr:uid="{7D1FDAD9-A920-4666-855D-5DC64B70B7F7}"/>
    <cellStyle name="Comma 2 4 4 2 4 3 4 2 3" xfId="61354" xr:uid="{E9E3E415-A03F-49BC-8A68-8307E87DB38E}"/>
    <cellStyle name="Comma 2 4 4 2 4 3 4 3" xfId="29820" xr:uid="{65CC2D91-EEC0-45CD-8EB3-6F3C1BC8ADF6}"/>
    <cellStyle name="Comma 2 4 4 2 4 3 4 4" xfId="50844" xr:uid="{F20ECCCC-AEFC-4D05-BC0A-E4F283E24BD2}"/>
    <cellStyle name="Comma 2 4 4 2 4 3 5" xfId="11426" xr:uid="{F159E18C-3C71-44E0-87EB-54893BAF73E5}"/>
    <cellStyle name="Comma 2 4 4 2 4 3 5 2" xfId="32448" xr:uid="{9E0A056B-C50B-415E-B5DE-53A0E8E5934F}"/>
    <cellStyle name="Comma 2 4 4 2 4 3 5 3" xfId="53472" xr:uid="{D4FB8E11-513E-4930-8637-CD325298D8F0}"/>
    <cellStyle name="Comma 2 4 4 2 4 3 6" xfId="21937" xr:uid="{5F674B5B-D56F-4457-9619-196CC1932DB2}"/>
    <cellStyle name="Comma 2 4 4 2 4 3 7" xfId="42962" xr:uid="{8C72EF31-98AB-4675-A1E7-75E50FE61F2C}"/>
    <cellStyle name="Comma 2 4 4 2 4 4" xfId="842" xr:uid="{AC7AF32C-E4D6-4F4E-A64E-2F789D22A24B}"/>
    <cellStyle name="Comma 2 4 4 2 4 4 2" xfId="3520" xr:uid="{58A7E0AC-30AF-45AF-A91F-97707345EB12}"/>
    <cellStyle name="Comma 2 4 4 2 4 4 2 2" xfId="14054" xr:uid="{23FC2A84-8A73-45F8-970B-C2D31D0B8EDC}"/>
    <cellStyle name="Comma 2 4 4 2 4 4 2 2 2" xfId="35076" xr:uid="{3AC8C1F7-25C0-499A-AA61-A5B3C6331CAB}"/>
    <cellStyle name="Comma 2 4 4 2 4 4 2 2 3" xfId="56100" xr:uid="{6DF8D529-51DA-4AC0-87AF-B4CA6F52F000}"/>
    <cellStyle name="Comma 2 4 4 2 4 4 2 3" xfId="24566" xr:uid="{163B2551-BAFF-4812-B822-865CB094C612}"/>
    <cellStyle name="Comma 2 4 4 2 4 4 2 4" xfId="45590" xr:uid="{C5E0192C-8DB2-4292-B12F-6DEDF50F29BB}"/>
    <cellStyle name="Comma 2 4 4 2 4 4 3" xfId="6148" xr:uid="{0280C18B-5BCA-4506-A56E-254E6F31668F}"/>
    <cellStyle name="Comma 2 4 4 2 4 4 3 2" xfId="16682" xr:uid="{B6DBFC1F-11EE-4205-ACDA-51EBA6ED41EE}"/>
    <cellStyle name="Comma 2 4 4 2 4 4 3 2 2" xfId="37704" xr:uid="{B8BC98BA-8611-4148-9587-4B97FD23C90E}"/>
    <cellStyle name="Comma 2 4 4 2 4 4 3 2 3" xfId="58728" xr:uid="{0FA01DA9-855A-411D-A8C8-6F030FBC558D}"/>
    <cellStyle name="Comma 2 4 4 2 4 4 3 3" xfId="27194" xr:uid="{EBEAB04E-5B1B-4C54-8306-261C3FB81B65}"/>
    <cellStyle name="Comma 2 4 4 2 4 4 3 4" xfId="48218" xr:uid="{614FE5FD-6642-4E71-80CF-3761D053AD0D}"/>
    <cellStyle name="Comma 2 4 4 2 4 4 4" xfId="8775" xr:uid="{ED7D32D1-9D65-4D14-9AA1-EA631B8C0692}"/>
    <cellStyle name="Comma 2 4 4 2 4 4 4 2" xfId="19309" xr:uid="{265546EB-7B86-4854-BA0B-17B784ED88D6}"/>
    <cellStyle name="Comma 2 4 4 2 4 4 4 2 2" xfId="40331" xr:uid="{4A75D348-ABBC-471E-BF79-ED2E817EB7E3}"/>
    <cellStyle name="Comma 2 4 4 2 4 4 4 2 3" xfId="61355" xr:uid="{978F7AA7-078A-4D49-AF4F-D2D722B2029D}"/>
    <cellStyle name="Comma 2 4 4 2 4 4 4 3" xfId="29821" xr:uid="{2DDB4A1A-685B-4381-9E4D-407AD7506417}"/>
    <cellStyle name="Comma 2 4 4 2 4 4 4 4" xfId="50845" xr:uid="{1C8CE619-5F29-41B8-BBB3-170A91BE9E86}"/>
    <cellStyle name="Comma 2 4 4 2 4 4 5" xfId="11427" xr:uid="{AE1E9E1E-C3D1-4B88-9F32-86418C11BF97}"/>
    <cellStyle name="Comma 2 4 4 2 4 4 5 2" xfId="32449" xr:uid="{7CA952E5-C6F8-4E7D-BA5C-6193715C1497}"/>
    <cellStyle name="Comma 2 4 4 2 4 4 5 3" xfId="53473" xr:uid="{23C408D2-9117-4983-85A4-0D5B77D529E1}"/>
    <cellStyle name="Comma 2 4 4 2 4 4 6" xfId="21938" xr:uid="{F03E1FB6-B54B-407A-B0B4-6A03CA328E17}"/>
    <cellStyle name="Comma 2 4 4 2 4 4 7" xfId="42963" xr:uid="{37FBB640-A7DF-4A0A-829F-A0CD34934534}"/>
    <cellStyle name="Comma 2 4 4 2 4 5" xfId="3516" xr:uid="{6B5F986F-4C02-4AF8-90D5-553B10E6822D}"/>
    <cellStyle name="Comma 2 4 4 2 4 5 2" xfId="14050" xr:uid="{0F61AFB1-882D-4132-9437-C5DC37209A6D}"/>
    <cellStyle name="Comma 2 4 4 2 4 5 2 2" xfId="35072" xr:uid="{AB7D4941-3FE3-4A1A-B808-8519F459EEF2}"/>
    <cellStyle name="Comma 2 4 4 2 4 5 2 3" xfId="56096" xr:uid="{E9923461-C354-4BD4-A771-B2F06872659A}"/>
    <cellStyle name="Comma 2 4 4 2 4 5 3" xfId="24562" xr:uid="{2CC8DCE4-2142-4B65-B1EC-EBA9272EC8A5}"/>
    <cellStyle name="Comma 2 4 4 2 4 5 4" xfId="45586" xr:uid="{893F7323-EBFA-4BA4-8C3A-09D5E3CA2115}"/>
    <cellStyle name="Comma 2 4 4 2 4 6" xfId="6144" xr:uid="{74F41F43-61BB-4168-AAB0-3E573C8A9BBB}"/>
    <cellStyle name="Comma 2 4 4 2 4 6 2" xfId="16678" xr:uid="{985807A9-B00D-469D-B42B-1D692389D669}"/>
    <cellStyle name="Comma 2 4 4 2 4 6 2 2" xfId="37700" xr:uid="{410E065A-8AC0-44F5-8401-17080287E252}"/>
    <cellStyle name="Comma 2 4 4 2 4 6 2 3" xfId="58724" xr:uid="{FF659B27-1567-4CEF-A024-5662933AE95F}"/>
    <cellStyle name="Comma 2 4 4 2 4 6 3" xfId="27190" xr:uid="{F000B02E-4990-46B6-88C4-42A924C27DCB}"/>
    <cellStyle name="Comma 2 4 4 2 4 6 4" xfId="48214" xr:uid="{7AE7A509-B958-42A6-A54F-864C08A5247C}"/>
    <cellStyle name="Comma 2 4 4 2 4 7" xfId="8771" xr:uid="{CA058F85-B54E-4578-8099-4667D7B4BE03}"/>
    <cellStyle name="Comma 2 4 4 2 4 7 2" xfId="19305" xr:uid="{D8261697-4AF9-42DE-8126-27F0AD73C231}"/>
    <cellStyle name="Comma 2 4 4 2 4 7 2 2" xfId="40327" xr:uid="{13566301-7308-410A-B042-34D46DA8E6FD}"/>
    <cellStyle name="Comma 2 4 4 2 4 7 2 3" xfId="61351" xr:uid="{E3209617-E255-4DD0-B1A4-E7C665088293}"/>
    <cellStyle name="Comma 2 4 4 2 4 7 3" xfId="29817" xr:uid="{C3E5FE31-443C-4E9C-9740-76664E921A8A}"/>
    <cellStyle name="Comma 2 4 4 2 4 7 4" xfId="50841" xr:uid="{0C772571-D316-4A5E-A042-9CA68D47AAEA}"/>
    <cellStyle name="Comma 2 4 4 2 4 8" xfId="11423" xr:uid="{C043DE6B-70DB-4A34-A311-A7EBCE207E60}"/>
    <cellStyle name="Comma 2 4 4 2 4 8 2" xfId="32445" xr:uid="{813AEB5B-C75D-49EB-8C42-936E69F4128A}"/>
    <cellStyle name="Comma 2 4 4 2 4 8 3" xfId="53469" xr:uid="{3314D407-57C0-43F7-84F8-CD63CBA3702D}"/>
    <cellStyle name="Comma 2 4 4 2 4 9" xfId="21934" xr:uid="{DEFF1B08-534B-448A-8973-52BBB23A436F}"/>
    <cellStyle name="Comma 2 4 4 2 5" xfId="843" xr:uid="{3636062B-8CC4-4292-99F7-D61F888743BD}"/>
    <cellStyle name="Comma 2 4 4 2 5 10" xfId="42964" xr:uid="{BA99E6B1-28D3-4751-AF4B-4C4B5268EE41}"/>
    <cellStyle name="Comma 2 4 4 2 5 2" xfId="844" xr:uid="{13CE3613-547F-428A-ACCD-BD800256EA7B}"/>
    <cellStyle name="Comma 2 4 4 2 5 2 2" xfId="845" xr:uid="{CCAC15BD-1880-40DA-8BD7-C21561BFC439}"/>
    <cellStyle name="Comma 2 4 4 2 5 2 2 2" xfId="3523" xr:uid="{316211F8-D4AD-4AD7-B822-99B96C9EB773}"/>
    <cellStyle name="Comma 2 4 4 2 5 2 2 2 2" xfId="14057" xr:uid="{A00DEEE0-2C85-4964-B192-EDE873CFF010}"/>
    <cellStyle name="Comma 2 4 4 2 5 2 2 2 2 2" xfId="35079" xr:uid="{F0A4E9A7-A090-4D36-965E-E4D22C459362}"/>
    <cellStyle name="Comma 2 4 4 2 5 2 2 2 2 3" xfId="56103" xr:uid="{F780C100-26E8-47AA-92ED-92E6E7445C48}"/>
    <cellStyle name="Comma 2 4 4 2 5 2 2 2 3" xfId="24569" xr:uid="{A7BC353C-4A73-4A04-8B30-A8DF01E78FB8}"/>
    <cellStyle name="Comma 2 4 4 2 5 2 2 2 4" xfId="45593" xr:uid="{143C0A35-BA33-4533-876F-59060656954A}"/>
    <cellStyle name="Comma 2 4 4 2 5 2 2 3" xfId="6151" xr:uid="{00A9F88B-DB2A-4738-A896-1D2CB6C97CB2}"/>
    <cellStyle name="Comma 2 4 4 2 5 2 2 3 2" xfId="16685" xr:uid="{A91671BD-56CE-4D6E-9A94-02175799F8A3}"/>
    <cellStyle name="Comma 2 4 4 2 5 2 2 3 2 2" xfId="37707" xr:uid="{A2038DA7-C14B-43DA-943D-60ECFCD96C11}"/>
    <cellStyle name="Comma 2 4 4 2 5 2 2 3 2 3" xfId="58731" xr:uid="{49EF74F6-BC42-403D-A4D9-AF0796648E4D}"/>
    <cellStyle name="Comma 2 4 4 2 5 2 2 3 3" xfId="27197" xr:uid="{0C35ED8B-FADC-43F0-8EAF-0E597271CE91}"/>
    <cellStyle name="Comma 2 4 4 2 5 2 2 3 4" xfId="48221" xr:uid="{E6DD160A-732B-47CA-9831-89F293FFF43F}"/>
    <cellStyle name="Comma 2 4 4 2 5 2 2 4" xfId="8778" xr:uid="{AA678601-AF09-42F0-BBFD-92ED350ED80D}"/>
    <cellStyle name="Comma 2 4 4 2 5 2 2 4 2" xfId="19312" xr:uid="{0910DEAA-BEAA-4B80-A969-60C93899935D}"/>
    <cellStyle name="Comma 2 4 4 2 5 2 2 4 2 2" xfId="40334" xr:uid="{3CD79448-E359-4F69-BC1E-74E11B33DD22}"/>
    <cellStyle name="Comma 2 4 4 2 5 2 2 4 2 3" xfId="61358" xr:uid="{E0FF5349-6547-4100-B0BC-2E50A6FD6B3E}"/>
    <cellStyle name="Comma 2 4 4 2 5 2 2 4 3" xfId="29824" xr:uid="{E82FE3E1-CA9C-499D-ADC5-904ADFFAF632}"/>
    <cellStyle name="Comma 2 4 4 2 5 2 2 4 4" xfId="50848" xr:uid="{24B8A9F4-DC71-4C1B-A155-69BDCBD0A1A7}"/>
    <cellStyle name="Comma 2 4 4 2 5 2 2 5" xfId="11430" xr:uid="{C4BE0C2C-FE5D-47D5-91C0-53594F5CF216}"/>
    <cellStyle name="Comma 2 4 4 2 5 2 2 5 2" xfId="32452" xr:uid="{4F4AFA39-82E1-4FEA-BDDA-03662BBC1458}"/>
    <cellStyle name="Comma 2 4 4 2 5 2 2 5 3" xfId="53476" xr:uid="{DAFF2247-B4FB-4138-806F-5B50C3FD7C5E}"/>
    <cellStyle name="Comma 2 4 4 2 5 2 2 6" xfId="21941" xr:uid="{E2C927BF-C9ED-413D-8C42-C94506096AD7}"/>
    <cellStyle name="Comma 2 4 4 2 5 2 2 7" xfId="42966" xr:uid="{283EC8C7-02AE-474C-9457-380E72F9C5B3}"/>
    <cellStyle name="Comma 2 4 4 2 5 2 3" xfId="3522" xr:uid="{AA05B229-89EF-4E8C-B007-AAA29242CD8D}"/>
    <cellStyle name="Comma 2 4 4 2 5 2 3 2" xfId="14056" xr:uid="{1CA56A52-BD93-4923-91AB-CCDFF820034A}"/>
    <cellStyle name="Comma 2 4 4 2 5 2 3 2 2" xfId="35078" xr:uid="{ABB1F2AE-8B8A-4BB4-8654-B884E3DD6646}"/>
    <cellStyle name="Comma 2 4 4 2 5 2 3 2 3" xfId="56102" xr:uid="{C63AC09A-3A8D-4675-BB0B-BD249BDCCC15}"/>
    <cellStyle name="Comma 2 4 4 2 5 2 3 3" xfId="24568" xr:uid="{7577AC7D-5E97-40CB-A944-76C5CA0A077D}"/>
    <cellStyle name="Comma 2 4 4 2 5 2 3 4" xfId="45592" xr:uid="{0A59397B-C4AD-4B77-9356-FDA83192E329}"/>
    <cellStyle name="Comma 2 4 4 2 5 2 4" xfId="6150" xr:uid="{DF6B25DE-523D-4F80-B240-B8352AB7B014}"/>
    <cellStyle name="Comma 2 4 4 2 5 2 4 2" xfId="16684" xr:uid="{DA4FBAEC-0F35-4D58-824B-FBC9F9F35C85}"/>
    <cellStyle name="Comma 2 4 4 2 5 2 4 2 2" xfId="37706" xr:uid="{DCB49ABE-D622-4364-80BD-E134864CC991}"/>
    <cellStyle name="Comma 2 4 4 2 5 2 4 2 3" xfId="58730" xr:uid="{FAD73BFC-0BEE-43E8-B589-A43E2D41C63B}"/>
    <cellStyle name="Comma 2 4 4 2 5 2 4 3" xfId="27196" xr:uid="{19BEE213-D300-4461-B6BF-19E40E6606F5}"/>
    <cellStyle name="Comma 2 4 4 2 5 2 4 4" xfId="48220" xr:uid="{42292F87-41F9-45F0-BB25-26A3A6E9CC65}"/>
    <cellStyle name="Comma 2 4 4 2 5 2 5" xfId="8777" xr:uid="{37908AEA-D7B7-4F60-88A8-76F4B2217EA1}"/>
    <cellStyle name="Comma 2 4 4 2 5 2 5 2" xfId="19311" xr:uid="{2EB98D91-B2F4-471B-867C-2F44745D5668}"/>
    <cellStyle name="Comma 2 4 4 2 5 2 5 2 2" xfId="40333" xr:uid="{5F02C8D6-1B22-40BD-BEE2-18EFFDC8232E}"/>
    <cellStyle name="Comma 2 4 4 2 5 2 5 2 3" xfId="61357" xr:uid="{3B184CE9-A0BD-4A9E-BDEC-9FC68F93F838}"/>
    <cellStyle name="Comma 2 4 4 2 5 2 5 3" xfId="29823" xr:uid="{2B71AAEC-9ECD-4A93-B9A5-0C7DBF2F386C}"/>
    <cellStyle name="Comma 2 4 4 2 5 2 5 4" xfId="50847" xr:uid="{77F80057-7C95-4DF8-8475-7026021C8D9E}"/>
    <cellStyle name="Comma 2 4 4 2 5 2 6" xfId="11429" xr:uid="{9CBE4044-0ABD-41C2-9FFC-1D00131EB3D4}"/>
    <cellStyle name="Comma 2 4 4 2 5 2 6 2" xfId="32451" xr:uid="{2DE543F7-FAAA-44F0-BA7C-8ED97F89BC9A}"/>
    <cellStyle name="Comma 2 4 4 2 5 2 6 3" xfId="53475" xr:uid="{A600EE57-3A3D-4E3B-8757-52E1054BA044}"/>
    <cellStyle name="Comma 2 4 4 2 5 2 7" xfId="21940" xr:uid="{80BDB60E-B23B-441B-81F1-7CA9D28C137F}"/>
    <cellStyle name="Comma 2 4 4 2 5 2 8" xfId="42965" xr:uid="{2BF99396-C473-41E6-9939-EA2716118230}"/>
    <cellStyle name="Comma 2 4 4 2 5 3" xfId="846" xr:uid="{A395499B-B7CD-4B30-915F-6C8F518534C3}"/>
    <cellStyle name="Comma 2 4 4 2 5 3 2" xfId="3524" xr:uid="{16003355-C8D0-4422-99F5-2087CC2F2B3E}"/>
    <cellStyle name="Comma 2 4 4 2 5 3 2 2" xfId="14058" xr:uid="{22DB58C2-BE6C-4E4E-AA89-0226B9A05718}"/>
    <cellStyle name="Comma 2 4 4 2 5 3 2 2 2" xfId="35080" xr:uid="{B1E80833-1756-4AA2-8071-22D4798EB46B}"/>
    <cellStyle name="Comma 2 4 4 2 5 3 2 2 3" xfId="56104" xr:uid="{C3C7AAEC-121D-4FEC-ACA9-3F0793548B04}"/>
    <cellStyle name="Comma 2 4 4 2 5 3 2 3" xfId="24570" xr:uid="{1F589517-8EC0-469A-AE58-7FDAA53C3CB4}"/>
    <cellStyle name="Comma 2 4 4 2 5 3 2 4" xfId="45594" xr:uid="{247303CB-53BE-4BB0-9890-24FA4E95CE2B}"/>
    <cellStyle name="Comma 2 4 4 2 5 3 3" xfId="6152" xr:uid="{5A4AC040-16C4-4C1B-A49E-4B5F8D9A27FC}"/>
    <cellStyle name="Comma 2 4 4 2 5 3 3 2" xfId="16686" xr:uid="{9EDB9BCC-9193-4EB4-A0CB-FC968D63825E}"/>
    <cellStyle name="Comma 2 4 4 2 5 3 3 2 2" xfId="37708" xr:uid="{1B793A6C-1A27-4323-8999-FC5BF62CE522}"/>
    <cellStyle name="Comma 2 4 4 2 5 3 3 2 3" xfId="58732" xr:uid="{86E25C37-2F67-4FBA-B2FC-C2DCC3B55538}"/>
    <cellStyle name="Comma 2 4 4 2 5 3 3 3" xfId="27198" xr:uid="{84C36997-7592-4FFE-86CA-253303A60498}"/>
    <cellStyle name="Comma 2 4 4 2 5 3 3 4" xfId="48222" xr:uid="{E97A4311-2994-4231-BDB3-876BE24A7236}"/>
    <cellStyle name="Comma 2 4 4 2 5 3 4" xfId="8779" xr:uid="{A444C992-0367-43DC-AF0B-3E4782C3415A}"/>
    <cellStyle name="Comma 2 4 4 2 5 3 4 2" xfId="19313" xr:uid="{FA5A0A30-EA9B-497D-85AA-C74B92B2154C}"/>
    <cellStyle name="Comma 2 4 4 2 5 3 4 2 2" xfId="40335" xr:uid="{D06CCEA2-FEA9-404F-B169-33DDDD13E095}"/>
    <cellStyle name="Comma 2 4 4 2 5 3 4 2 3" xfId="61359" xr:uid="{888A3B13-74EB-482A-9C76-53567DA81960}"/>
    <cellStyle name="Comma 2 4 4 2 5 3 4 3" xfId="29825" xr:uid="{634FDCBC-FC4E-4082-A7BB-7BDED228954C}"/>
    <cellStyle name="Comma 2 4 4 2 5 3 4 4" xfId="50849" xr:uid="{3CD32DDE-F27A-4B01-8A70-D79101D7CD6C}"/>
    <cellStyle name="Comma 2 4 4 2 5 3 5" xfId="11431" xr:uid="{A8F48297-428C-4A0C-85CA-BB061024B5A8}"/>
    <cellStyle name="Comma 2 4 4 2 5 3 5 2" xfId="32453" xr:uid="{7F93FBAB-3736-4E31-B67F-5D65188126BD}"/>
    <cellStyle name="Comma 2 4 4 2 5 3 5 3" xfId="53477" xr:uid="{AD1320FC-2839-4899-B0D7-91E7F2BE0DC4}"/>
    <cellStyle name="Comma 2 4 4 2 5 3 6" xfId="21942" xr:uid="{93A5CA34-758C-4855-A86E-398296B5C43D}"/>
    <cellStyle name="Comma 2 4 4 2 5 3 7" xfId="42967" xr:uid="{04817555-81A2-46B4-B26F-8170B4836D8E}"/>
    <cellStyle name="Comma 2 4 4 2 5 4" xfId="847" xr:uid="{778C8AB5-D252-4C38-9886-1FBC618AA75C}"/>
    <cellStyle name="Comma 2 4 4 2 5 4 2" xfId="3525" xr:uid="{23DF486A-E3EA-4FFF-A46E-E23648EC0069}"/>
    <cellStyle name="Comma 2 4 4 2 5 4 2 2" xfId="14059" xr:uid="{500E1429-640B-4D3B-8B90-5FA1C04D9CA1}"/>
    <cellStyle name="Comma 2 4 4 2 5 4 2 2 2" xfId="35081" xr:uid="{E87E82EA-F56E-476A-9CD2-654525DF052F}"/>
    <cellStyle name="Comma 2 4 4 2 5 4 2 2 3" xfId="56105" xr:uid="{6F22DF47-8AEA-4A7C-A295-8F98DF000C47}"/>
    <cellStyle name="Comma 2 4 4 2 5 4 2 3" xfId="24571" xr:uid="{B9906814-0D9A-47BC-8D7D-4AF8AA9CA3B1}"/>
    <cellStyle name="Comma 2 4 4 2 5 4 2 4" xfId="45595" xr:uid="{7794E578-B2F0-4B70-8661-7B63F69C186D}"/>
    <cellStyle name="Comma 2 4 4 2 5 4 3" xfId="6153" xr:uid="{61EB80F6-EA68-4746-8D60-98033F6E4D87}"/>
    <cellStyle name="Comma 2 4 4 2 5 4 3 2" xfId="16687" xr:uid="{8E8109D0-929A-4E13-BDB9-A649A01B5FFC}"/>
    <cellStyle name="Comma 2 4 4 2 5 4 3 2 2" xfId="37709" xr:uid="{EFFA5ACC-B535-4110-B1A4-693D250310CF}"/>
    <cellStyle name="Comma 2 4 4 2 5 4 3 2 3" xfId="58733" xr:uid="{1E8F4D44-0352-49A0-9792-A88EF04E9967}"/>
    <cellStyle name="Comma 2 4 4 2 5 4 3 3" xfId="27199" xr:uid="{74570057-602B-4E41-A35A-038DD642F417}"/>
    <cellStyle name="Comma 2 4 4 2 5 4 3 4" xfId="48223" xr:uid="{066A0086-D5CB-405C-B89E-77FE59F7EC1D}"/>
    <cellStyle name="Comma 2 4 4 2 5 4 4" xfId="8780" xr:uid="{0A16591C-F670-49D6-BB34-E5030316007F}"/>
    <cellStyle name="Comma 2 4 4 2 5 4 4 2" xfId="19314" xr:uid="{57ACF858-273F-4CFD-B40C-07B98D0DE2C6}"/>
    <cellStyle name="Comma 2 4 4 2 5 4 4 2 2" xfId="40336" xr:uid="{E7535B11-D972-4F80-ABF5-59B7824AE2B8}"/>
    <cellStyle name="Comma 2 4 4 2 5 4 4 2 3" xfId="61360" xr:uid="{E1FB79A8-EDE5-4FC3-BF2D-DCF62672C11D}"/>
    <cellStyle name="Comma 2 4 4 2 5 4 4 3" xfId="29826" xr:uid="{5417487A-5943-4E25-923B-50A330A0B1F1}"/>
    <cellStyle name="Comma 2 4 4 2 5 4 4 4" xfId="50850" xr:uid="{DE930874-111C-484E-A3CE-5C87B2CE3248}"/>
    <cellStyle name="Comma 2 4 4 2 5 4 5" xfId="11432" xr:uid="{FF23880B-ED22-4816-BD2B-7EF3425EA367}"/>
    <cellStyle name="Comma 2 4 4 2 5 4 5 2" xfId="32454" xr:uid="{C7C6FEED-E306-48A2-822F-6CBEE1C9148C}"/>
    <cellStyle name="Comma 2 4 4 2 5 4 5 3" xfId="53478" xr:uid="{C57BB2AE-0763-41C1-A88B-0E564A7424BA}"/>
    <cellStyle name="Comma 2 4 4 2 5 4 6" xfId="21943" xr:uid="{C8E293E3-1230-418E-930F-29B39439152D}"/>
    <cellStyle name="Comma 2 4 4 2 5 4 7" xfId="42968" xr:uid="{167BC73F-1DB3-4F5B-A640-EEE51FF283DC}"/>
    <cellStyle name="Comma 2 4 4 2 5 5" xfId="3521" xr:uid="{7EC357C8-1E4E-43D5-8701-0CC2A969DF47}"/>
    <cellStyle name="Comma 2 4 4 2 5 5 2" xfId="14055" xr:uid="{7560C818-5C75-4DE8-98F4-80E0DACA066A}"/>
    <cellStyle name="Comma 2 4 4 2 5 5 2 2" xfId="35077" xr:uid="{BFF366FA-7F5A-4FC3-A2F7-0241D98431CB}"/>
    <cellStyle name="Comma 2 4 4 2 5 5 2 3" xfId="56101" xr:uid="{4696E924-B35E-4967-948C-7BC1FD7C7B13}"/>
    <cellStyle name="Comma 2 4 4 2 5 5 3" xfId="24567" xr:uid="{CEC83B6B-3F0B-4063-BBE1-4D79E59E3A98}"/>
    <cellStyle name="Comma 2 4 4 2 5 5 4" xfId="45591" xr:uid="{F98BB00A-ACCB-4709-999F-348427ACD7FD}"/>
    <cellStyle name="Comma 2 4 4 2 5 6" xfId="6149" xr:uid="{CDAFAF9B-6B7B-4B71-A9D1-872670DB1B5C}"/>
    <cellStyle name="Comma 2 4 4 2 5 6 2" xfId="16683" xr:uid="{37471C97-458E-404C-85C1-FCEDFEE40C51}"/>
    <cellStyle name="Comma 2 4 4 2 5 6 2 2" xfId="37705" xr:uid="{705835BD-2476-49DC-892C-67AC130B2602}"/>
    <cellStyle name="Comma 2 4 4 2 5 6 2 3" xfId="58729" xr:uid="{F0065751-FBD2-4945-9199-BB6321F85C61}"/>
    <cellStyle name="Comma 2 4 4 2 5 6 3" xfId="27195" xr:uid="{7EE575D9-7F1D-4652-948B-B8FE84801DF1}"/>
    <cellStyle name="Comma 2 4 4 2 5 6 4" xfId="48219" xr:uid="{4C6BF14E-6844-4B8B-BA87-80CF40DF2E9E}"/>
    <cellStyle name="Comma 2 4 4 2 5 7" xfId="8776" xr:uid="{10B401C5-12A4-4DFF-8A12-82DA351F6DE7}"/>
    <cellStyle name="Comma 2 4 4 2 5 7 2" xfId="19310" xr:uid="{C1FD7B93-1CF0-4D97-98B5-8B017C5C97D3}"/>
    <cellStyle name="Comma 2 4 4 2 5 7 2 2" xfId="40332" xr:uid="{765273DE-C2EB-4AFC-8602-FE51F16FA03A}"/>
    <cellStyle name="Comma 2 4 4 2 5 7 2 3" xfId="61356" xr:uid="{34A63A2C-614C-4B59-95F3-989DDEF14854}"/>
    <cellStyle name="Comma 2 4 4 2 5 7 3" xfId="29822" xr:uid="{0666D677-0066-431F-A299-0BED7A763C75}"/>
    <cellStyle name="Comma 2 4 4 2 5 7 4" xfId="50846" xr:uid="{3C70BCD3-C418-4A92-98C5-B07D4496EB3F}"/>
    <cellStyle name="Comma 2 4 4 2 5 8" xfId="11428" xr:uid="{ED2B5FD1-6434-4822-9383-BE812992BDBF}"/>
    <cellStyle name="Comma 2 4 4 2 5 8 2" xfId="32450" xr:uid="{62BFF72D-695B-440E-A9EE-C4768C0C43A1}"/>
    <cellStyle name="Comma 2 4 4 2 5 8 3" xfId="53474" xr:uid="{27298104-1D14-4059-8B2A-047F19A2C105}"/>
    <cellStyle name="Comma 2 4 4 2 5 9" xfId="21939" xr:uid="{F1B89E1C-5F8B-42CD-BC03-090354EF5235}"/>
    <cellStyle name="Comma 2 4 4 2 6" xfId="848" xr:uid="{9FD31778-B446-4C77-9AF7-54AE862583C7}"/>
    <cellStyle name="Comma 2 4 4 2 6 2" xfId="849" xr:uid="{80B55739-C33D-40ED-A372-370B0B8074AF}"/>
    <cellStyle name="Comma 2 4 4 2 6 2 2" xfId="3527" xr:uid="{1C5BD036-1545-4174-801F-32D81C9848FA}"/>
    <cellStyle name="Comma 2 4 4 2 6 2 2 2" xfId="14061" xr:uid="{00E79E90-BECD-4695-89FB-DD4E844F278C}"/>
    <cellStyle name="Comma 2 4 4 2 6 2 2 2 2" xfId="35083" xr:uid="{236588EA-A0B3-48B6-840A-7353654CA5BF}"/>
    <cellStyle name="Comma 2 4 4 2 6 2 2 2 3" xfId="56107" xr:uid="{1594C822-D126-40CA-8DE6-832FEAB572C5}"/>
    <cellStyle name="Comma 2 4 4 2 6 2 2 3" xfId="24573" xr:uid="{53A32AA3-11E6-46CF-B588-1CCA31FE3992}"/>
    <cellStyle name="Comma 2 4 4 2 6 2 2 4" xfId="45597" xr:uid="{2F98FC4A-90E6-418E-907C-87284E0331AE}"/>
    <cellStyle name="Comma 2 4 4 2 6 2 3" xfId="6155" xr:uid="{458E853D-43BD-4F15-9851-7DDA314FC972}"/>
    <cellStyle name="Comma 2 4 4 2 6 2 3 2" xfId="16689" xr:uid="{0994F826-3C1C-4263-929F-505B0AACC396}"/>
    <cellStyle name="Comma 2 4 4 2 6 2 3 2 2" xfId="37711" xr:uid="{CAC9AF89-FB2A-45F5-8994-512204658B30}"/>
    <cellStyle name="Comma 2 4 4 2 6 2 3 2 3" xfId="58735" xr:uid="{74CF4848-5936-48A0-BFA0-EFBBDDABBE68}"/>
    <cellStyle name="Comma 2 4 4 2 6 2 3 3" xfId="27201" xr:uid="{0385A286-FFE9-45AD-BB9A-FD9D68494406}"/>
    <cellStyle name="Comma 2 4 4 2 6 2 3 4" xfId="48225" xr:uid="{93DF22C3-9A4D-4BE7-A9F4-1C66B480F71F}"/>
    <cellStyle name="Comma 2 4 4 2 6 2 4" xfId="8782" xr:uid="{D7F78DD2-FF02-4FDE-8C82-14740784FF76}"/>
    <cellStyle name="Comma 2 4 4 2 6 2 4 2" xfId="19316" xr:uid="{0568A788-9111-48E1-92D8-6D06C18EB0CE}"/>
    <cellStyle name="Comma 2 4 4 2 6 2 4 2 2" xfId="40338" xr:uid="{C46C5D53-B823-4249-AC86-45D2F865B5FC}"/>
    <cellStyle name="Comma 2 4 4 2 6 2 4 2 3" xfId="61362" xr:uid="{83BB2680-EC1B-4CB4-B44D-4340A71A856F}"/>
    <cellStyle name="Comma 2 4 4 2 6 2 4 3" xfId="29828" xr:uid="{0C386329-2970-4629-A596-9ABB641AD6FD}"/>
    <cellStyle name="Comma 2 4 4 2 6 2 4 4" xfId="50852" xr:uid="{E1CF6492-23D4-4CD4-923D-BCE9002FD40E}"/>
    <cellStyle name="Comma 2 4 4 2 6 2 5" xfId="11434" xr:uid="{92E37A6D-442D-4AF9-926B-CCC96F6E5E12}"/>
    <cellStyle name="Comma 2 4 4 2 6 2 5 2" xfId="32456" xr:uid="{27C4CAC0-7828-4FD4-A1E7-5096486B995A}"/>
    <cellStyle name="Comma 2 4 4 2 6 2 5 3" xfId="53480" xr:uid="{88A12F93-9697-4485-8455-DE9D97B7D462}"/>
    <cellStyle name="Comma 2 4 4 2 6 2 6" xfId="21945" xr:uid="{AF146492-BE64-4BCB-B06F-8C2311FD548E}"/>
    <cellStyle name="Comma 2 4 4 2 6 2 7" xfId="42970" xr:uid="{CE9F08A8-0F49-4F15-AB77-257A67A490CD}"/>
    <cellStyle name="Comma 2 4 4 2 6 3" xfId="850" xr:uid="{CEE62CFB-D002-43D7-9DA9-E755809210E9}"/>
    <cellStyle name="Comma 2 4 4 2 6 3 2" xfId="3528" xr:uid="{61BE4221-044A-4F7C-B0AD-DAC920C1F40D}"/>
    <cellStyle name="Comma 2 4 4 2 6 3 2 2" xfId="14062" xr:uid="{89598E90-5803-4E17-9804-250C0FF777C6}"/>
    <cellStyle name="Comma 2 4 4 2 6 3 2 2 2" xfId="35084" xr:uid="{CDF62EB4-4940-4EC4-8B0F-CC83C13C3433}"/>
    <cellStyle name="Comma 2 4 4 2 6 3 2 2 3" xfId="56108" xr:uid="{C113491C-D1AB-4E2C-8A9C-88A3C7E8DC2E}"/>
    <cellStyle name="Comma 2 4 4 2 6 3 2 3" xfId="24574" xr:uid="{2D18FA38-8E4C-4248-B628-DFB53FB35E78}"/>
    <cellStyle name="Comma 2 4 4 2 6 3 2 4" xfId="45598" xr:uid="{58983EA4-262B-4843-8037-74FAFF13BDCB}"/>
    <cellStyle name="Comma 2 4 4 2 6 3 3" xfId="6156" xr:uid="{88229DD7-B061-436E-BE62-C61BC7FF2C3F}"/>
    <cellStyle name="Comma 2 4 4 2 6 3 3 2" xfId="16690" xr:uid="{4896EDD1-667C-46BD-AD00-4C1237CB196A}"/>
    <cellStyle name="Comma 2 4 4 2 6 3 3 2 2" xfId="37712" xr:uid="{3D66D9A9-8703-4FFC-AFC5-AC060F59E020}"/>
    <cellStyle name="Comma 2 4 4 2 6 3 3 2 3" xfId="58736" xr:uid="{9F2B9593-32A3-48EF-921A-3C817DF33D50}"/>
    <cellStyle name="Comma 2 4 4 2 6 3 3 3" xfId="27202" xr:uid="{D9963152-AA2E-4FDB-A6BB-E70275C79578}"/>
    <cellStyle name="Comma 2 4 4 2 6 3 3 4" xfId="48226" xr:uid="{B8E473BD-ACD6-464E-ADFD-2804C37853DF}"/>
    <cellStyle name="Comma 2 4 4 2 6 3 4" xfId="8783" xr:uid="{2B88FBF7-D281-48AD-A0A7-13FCB9126247}"/>
    <cellStyle name="Comma 2 4 4 2 6 3 4 2" xfId="19317" xr:uid="{AA26C931-7BA9-4BF0-BED1-B47A4E393266}"/>
    <cellStyle name="Comma 2 4 4 2 6 3 4 2 2" xfId="40339" xr:uid="{B537C7A0-5466-4089-B9FB-FEC32920719E}"/>
    <cellStyle name="Comma 2 4 4 2 6 3 4 2 3" xfId="61363" xr:uid="{A2932780-34D9-4511-B63A-CFD30950BB1B}"/>
    <cellStyle name="Comma 2 4 4 2 6 3 4 3" xfId="29829" xr:uid="{296C50A3-9F55-4D48-BE90-DE78E33C18A1}"/>
    <cellStyle name="Comma 2 4 4 2 6 3 4 4" xfId="50853" xr:uid="{721F409A-263D-40F8-9281-513E5A0B4000}"/>
    <cellStyle name="Comma 2 4 4 2 6 3 5" xfId="11435" xr:uid="{7124723C-0C65-4D3E-B268-964DF59030DC}"/>
    <cellStyle name="Comma 2 4 4 2 6 3 5 2" xfId="32457" xr:uid="{D4C18757-037F-490D-B452-0A99685ADC58}"/>
    <cellStyle name="Comma 2 4 4 2 6 3 5 3" xfId="53481" xr:uid="{AA57375E-555E-4825-B7FB-A35486F61FAF}"/>
    <cellStyle name="Comma 2 4 4 2 6 3 6" xfId="21946" xr:uid="{74B4EAE2-D423-41F8-9917-00F174F31661}"/>
    <cellStyle name="Comma 2 4 4 2 6 3 7" xfId="42971" xr:uid="{56601E36-4B2F-4564-939A-9F61495F3804}"/>
    <cellStyle name="Comma 2 4 4 2 6 4" xfId="3526" xr:uid="{C6875984-7D24-4329-BC35-26F6A7044A2D}"/>
    <cellStyle name="Comma 2 4 4 2 6 4 2" xfId="14060" xr:uid="{ED775CF6-A115-47FB-83E6-6B00CF612503}"/>
    <cellStyle name="Comma 2 4 4 2 6 4 2 2" xfId="35082" xr:uid="{00B2624E-02C4-45EC-A80F-AE9E31959443}"/>
    <cellStyle name="Comma 2 4 4 2 6 4 2 3" xfId="56106" xr:uid="{79E05110-6FD8-41C4-97CE-BBE90EC8FD2A}"/>
    <cellStyle name="Comma 2 4 4 2 6 4 3" xfId="24572" xr:uid="{0947E575-58A4-4E88-B329-740883039CBC}"/>
    <cellStyle name="Comma 2 4 4 2 6 4 4" xfId="45596" xr:uid="{50035FE9-7CC0-4C27-93F9-AC451A322007}"/>
    <cellStyle name="Comma 2 4 4 2 6 5" xfId="6154" xr:uid="{91A7B753-49CF-487F-A7CE-35F83B1AF9C8}"/>
    <cellStyle name="Comma 2 4 4 2 6 5 2" xfId="16688" xr:uid="{A3E84741-92E6-4FC3-BB40-337444B1C2A9}"/>
    <cellStyle name="Comma 2 4 4 2 6 5 2 2" xfId="37710" xr:uid="{97A337E8-F9F6-46C0-8DAC-8B338D457772}"/>
    <cellStyle name="Comma 2 4 4 2 6 5 2 3" xfId="58734" xr:uid="{780D8B4A-4200-4A89-94BC-F151BD36DDF1}"/>
    <cellStyle name="Comma 2 4 4 2 6 5 3" xfId="27200" xr:uid="{6E32ED1A-B289-447D-B0EA-A857153B825D}"/>
    <cellStyle name="Comma 2 4 4 2 6 5 4" xfId="48224" xr:uid="{819D122D-6E56-4BFD-9790-5849FAC91A06}"/>
    <cellStyle name="Comma 2 4 4 2 6 6" xfId="8781" xr:uid="{20AE6139-E930-4B70-93A3-3F9467C15594}"/>
    <cellStyle name="Comma 2 4 4 2 6 6 2" xfId="19315" xr:uid="{7BC37624-85AC-4D95-A0B5-AC4BAB91F7A7}"/>
    <cellStyle name="Comma 2 4 4 2 6 6 2 2" xfId="40337" xr:uid="{EB68484B-6BE9-4034-B2DE-6FCCFAEF8AE2}"/>
    <cellStyle name="Comma 2 4 4 2 6 6 2 3" xfId="61361" xr:uid="{A8C39938-8B16-48E9-8BF6-EEF10EBDA2E0}"/>
    <cellStyle name="Comma 2 4 4 2 6 6 3" xfId="29827" xr:uid="{CA495480-5092-4E67-8F0B-F9B30A397E85}"/>
    <cellStyle name="Comma 2 4 4 2 6 6 4" xfId="50851" xr:uid="{5F312BCD-DC0A-4FC9-A7F0-BC053FEFB3FF}"/>
    <cellStyle name="Comma 2 4 4 2 6 7" xfId="11433" xr:uid="{C4EB229C-C6C9-44D5-A461-7118C9C26FE4}"/>
    <cellStyle name="Comma 2 4 4 2 6 7 2" xfId="32455" xr:uid="{8E9AA90F-8ED4-43CF-B432-ABF5FAB95A9D}"/>
    <cellStyle name="Comma 2 4 4 2 6 7 3" xfId="53479" xr:uid="{04738A39-DD47-4A7D-AF68-03B521FE25AD}"/>
    <cellStyle name="Comma 2 4 4 2 6 8" xfId="21944" xr:uid="{EE30E8EA-6005-49BD-85A9-C9A9804BB566}"/>
    <cellStyle name="Comma 2 4 4 2 6 9" xfId="42969" xr:uid="{40213438-8115-4617-BF3F-FAA38CBF9961}"/>
    <cellStyle name="Comma 2 4 4 2 7" xfId="851" xr:uid="{A489A4E8-B9AC-42EB-83A6-E39B2C7D9D8B}"/>
    <cellStyle name="Comma 2 4 4 2 7 2" xfId="852" xr:uid="{B1ACA338-E521-4B6B-86D5-411D5ADE71A2}"/>
    <cellStyle name="Comma 2 4 4 2 7 2 2" xfId="3530" xr:uid="{4250645D-973F-40CC-A821-D0B45DA9241D}"/>
    <cellStyle name="Comma 2 4 4 2 7 2 2 2" xfId="14064" xr:uid="{6FEEBE47-3F2F-4532-B764-6FB75AE344E2}"/>
    <cellStyle name="Comma 2 4 4 2 7 2 2 2 2" xfId="35086" xr:uid="{A238F610-9498-477E-91FA-A547A9EB5098}"/>
    <cellStyle name="Comma 2 4 4 2 7 2 2 2 3" xfId="56110" xr:uid="{0E73CC6B-2527-49EF-A434-9CE67CB74078}"/>
    <cellStyle name="Comma 2 4 4 2 7 2 2 3" xfId="24576" xr:uid="{AA9CA02C-1256-4D36-8F69-0F0AD4FA485D}"/>
    <cellStyle name="Comma 2 4 4 2 7 2 2 4" xfId="45600" xr:uid="{6BC91564-E863-4F2F-8AEB-C7985E2814AB}"/>
    <cellStyle name="Comma 2 4 4 2 7 2 3" xfId="6158" xr:uid="{8BA1283F-246B-46EE-BC52-F5D4E89B02AC}"/>
    <cellStyle name="Comma 2 4 4 2 7 2 3 2" xfId="16692" xr:uid="{C87F710F-871F-4801-B5E3-BC8AF6C828FB}"/>
    <cellStyle name="Comma 2 4 4 2 7 2 3 2 2" xfId="37714" xr:uid="{CBCD80E8-240A-423A-8AD1-405C78E62211}"/>
    <cellStyle name="Comma 2 4 4 2 7 2 3 2 3" xfId="58738" xr:uid="{840060E0-99EE-4F8E-A249-8A96B7EAE6D2}"/>
    <cellStyle name="Comma 2 4 4 2 7 2 3 3" xfId="27204" xr:uid="{7542DEFD-3D74-4DFC-B2A5-1A6AF04976A5}"/>
    <cellStyle name="Comma 2 4 4 2 7 2 3 4" xfId="48228" xr:uid="{476DDBEE-D6FE-43D9-8E16-E21BC37C9F3A}"/>
    <cellStyle name="Comma 2 4 4 2 7 2 4" xfId="8785" xr:uid="{C75AEFB9-E54D-44F3-9925-7B8A4A57E630}"/>
    <cellStyle name="Comma 2 4 4 2 7 2 4 2" xfId="19319" xr:uid="{16EE8781-7775-4A1B-A0E6-F0F8594FC0A3}"/>
    <cellStyle name="Comma 2 4 4 2 7 2 4 2 2" xfId="40341" xr:uid="{A91930C8-F546-4197-AE1F-8B07AC9B38B0}"/>
    <cellStyle name="Comma 2 4 4 2 7 2 4 2 3" xfId="61365" xr:uid="{2DAA86C7-9979-4E0A-98B4-A45FB5BC3FEA}"/>
    <cellStyle name="Comma 2 4 4 2 7 2 4 3" xfId="29831" xr:uid="{F385C0C7-93C5-4256-B3A0-19AAC2E5D852}"/>
    <cellStyle name="Comma 2 4 4 2 7 2 4 4" xfId="50855" xr:uid="{40C9860C-24AF-45BC-9181-65698EEBE6B5}"/>
    <cellStyle name="Comma 2 4 4 2 7 2 5" xfId="11437" xr:uid="{1E4E586D-B392-4458-B9D9-CCA8EF95A5D2}"/>
    <cellStyle name="Comma 2 4 4 2 7 2 5 2" xfId="32459" xr:uid="{E81B1BEF-FE1C-47F0-878D-AC92356B3013}"/>
    <cellStyle name="Comma 2 4 4 2 7 2 5 3" xfId="53483" xr:uid="{3DDFFA7E-D722-4C97-BA48-58B1E8507E09}"/>
    <cellStyle name="Comma 2 4 4 2 7 2 6" xfId="21948" xr:uid="{7884981A-96D9-4DFC-A5BC-D4B79E8DC4FB}"/>
    <cellStyle name="Comma 2 4 4 2 7 2 7" xfId="42973" xr:uid="{13277B8F-3822-4EE5-95BB-82B1034207E1}"/>
    <cellStyle name="Comma 2 4 4 2 7 3" xfId="3529" xr:uid="{0821955E-06AF-4349-B62D-ABC717574E28}"/>
    <cellStyle name="Comma 2 4 4 2 7 3 2" xfId="14063" xr:uid="{823E643E-00CE-46E2-B936-AAA41E908402}"/>
    <cellStyle name="Comma 2 4 4 2 7 3 2 2" xfId="35085" xr:uid="{5269E188-76EA-4671-B1BD-786BF2D43FF9}"/>
    <cellStyle name="Comma 2 4 4 2 7 3 2 3" xfId="56109" xr:uid="{27DAB5D8-BEC8-4371-AC7E-2EF3B5E456F7}"/>
    <cellStyle name="Comma 2 4 4 2 7 3 3" xfId="24575" xr:uid="{569796CB-9BDB-4911-A4E3-3F9BD53782BE}"/>
    <cellStyle name="Comma 2 4 4 2 7 3 4" xfId="45599" xr:uid="{77927098-9A46-4972-A85C-2AA9B8F6A403}"/>
    <cellStyle name="Comma 2 4 4 2 7 4" xfId="6157" xr:uid="{B00EF2B8-0767-4BE9-B086-21C377D5450F}"/>
    <cellStyle name="Comma 2 4 4 2 7 4 2" xfId="16691" xr:uid="{9EDB088F-144B-47D6-8226-11FBD077CFCE}"/>
    <cellStyle name="Comma 2 4 4 2 7 4 2 2" xfId="37713" xr:uid="{45FCAF1E-008D-41D2-9D98-8E16C85D2025}"/>
    <cellStyle name="Comma 2 4 4 2 7 4 2 3" xfId="58737" xr:uid="{F8E49B02-C725-4521-9E6E-BCC7040104EB}"/>
    <cellStyle name="Comma 2 4 4 2 7 4 3" xfId="27203" xr:uid="{2E66185D-39A9-49D3-945F-62F4AE89EE7D}"/>
    <cellStyle name="Comma 2 4 4 2 7 4 4" xfId="48227" xr:uid="{CD9ED0EC-0AF1-4270-AA3B-430863EA4B70}"/>
    <cellStyle name="Comma 2 4 4 2 7 5" xfId="8784" xr:uid="{B35C1401-B1C3-43FB-AB53-90789B433D44}"/>
    <cellStyle name="Comma 2 4 4 2 7 5 2" xfId="19318" xr:uid="{C3D7AE15-C0CD-425C-A53A-2FC359DA5A58}"/>
    <cellStyle name="Comma 2 4 4 2 7 5 2 2" xfId="40340" xr:uid="{63ACB2E1-E72D-41C6-84CE-11ECCB727776}"/>
    <cellStyle name="Comma 2 4 4 2 7 5 2 3" xfId="61364" xr:uid="{789D59C0-E9EB-4EC6-A8C8-85C2DF5CD9FA}"/>
    <cellStyle name="Comma 2 4 4 2 7 5 3" xfId="29830" xr:uid="{D49F9A16-C16D-49C7-B5C2-6AB27885CFF3}"/>
    <cellStyle name="Comma 2 4 4 2 7 5 4" xfId="50854" xr:uid="{EE08DA1B-2FB0-48B3-A8B0-BF027ED6493C}"/>
    <cellStyle name="Comma 2 4 4 2 7 6" xfId="11436" xr:uid="{4AA1434B-65E3-45AF-A072-656D37A57322}"/>
    <cellStyle name="Comma 2 4 4 2 7 6 2" xfId="32458" xr:uid="{447576B0-19F6-424A-87E8-758A00ED21C1}"/>
    <cellStyle name="Comma 2 4 4 2 7 6 3" xfId="53482" xr:uid="{349FCB6A-91A9-415A-91AA-1172BCA5ADC9}"/>
    <cellStyle name="Comma 2 4 4 2 7 7" xfId="21947" xr:uid="{5C2A1966-B2D5-49D7-8517-D3869EC48F83}"/>
    <cellStyle name="Comma 2 4 4 2 7 8" xfId="42972" xr:uid="{B64313B9-86EA-4AA1-B202-36128A740689}"/>
    <cellStyle name="Comma 2 4 4 2 8" xfId="853" xr:uid="{BF0A3D72-EABC-46ED-B9B7-33F970D48D38}"/>
    <cellStyle name="Comma 2 4 4 2 8 2" xfId="3531" xr:uid="{A894CB3E-8CD6-4E8D-AAFA-C0383177C110}"/>
    <cellStyle name="Comma 2 4 4 2 8 2 2" xfId="14065" xr:uid="{0728BD04-6D93-499E-A4A6-0AF644EA8D46}"/>
    <cellStyle name="Comma 2 4 4 2 8 2 2 2" xfId="35087" xr:uid="{1B09F1EB-1E96-4FA0-A09F-5265EE6A4A1A}"/>
    <cellStyle name="Comma 2 4 4 2 8 2 2 3" xfId="56111" xr:uid="{F695E0F3-2522-4E21-9179-089503C2B761}"/>
    <cellStyle name="Comma 2 4 4 2 8 2 3" xfId="24577" xr:uid="{611C4CDE-4417-48E9-A08E-9FCB5BCD917D}"/>
    <cellStyle name="Comma 2 4 4 2 8 2 4" xfId="45601" xr:uid="{878C37E9-4BBF-45DE-AC10-046C462EC9AC}"/>
    <cellStyle name="Comma 2 4 4 2 8 3" xfId="6159" xr:uid="{0E446997-67C5-43F3-AE4A-4C984ADFBA03}"/>
    <cellStyle name="Comma 2 4 4 2 8 3 2" xfId="16693" xr:uid="{8182D67E-F318-4C1D-BEA4-8ABD0779FB59}"/>
    <cellStyle name="Comma 2 4 4 2 8 3 2 2" xfId="37715" xr:uid="{A99E0DE2-C85C-4D8C-A04A-40F6AAD6B65E}"/>
    <cellStyle name="Comma 2 4 4 2 8 3 2 3" xfId="58739" xr:uid="{2E91ED0C-6074-4C2F-B9E9-71A71037088A}"/>
    <cellStyle name="Comma 2 4 4 2 8 3 3" xfId="27205" xr:uid="{82FDB6DF-B051-4893-911F-1B4F246DB3A1}"/>
    <cellStyle name="Comma 2 4 4 2 8 3 4" xfId="48229" xr:uid="{6D76B36E-4026-4A1D-BE19-26C48CF23D6E}"/>
    <cellStyle name="Comma 2 4 4 2 8 4" xfId="8786" xr:uid="{6D023430-BF68-4DDA-94B6-4D6B0A44457E}"/>
    <cellStyle name="Comma 2 4 4 2 8 4 2" xfId="19320" xr:uid="{4AA6DA6B-C42A-462A-96AE-D0E3DF9DD483}"/>
    <cellStyle name="Comma 2 4 4 2 8 4 2 2" xfId="40342" xr:uid="{12ECE9D7-CC42-436C-89AD-9EE244B7893B}"/>
    <cellStyle name="Comma 2 4 4 2 8 4 2 3" xfId="61366" xr:uid="{3BC02CFA-D733-4865-9BA1-771963EC6639}"/>
    <cellStyle name="Comma 2 4 4 2 8 4 3" xfId="29832" xr:uid="{3338A317-A8F8-462F-B402-4E6AE8B1D281}"/>
    <cellStyle name="Comma 2 4 4 2 8 4 4" xfId="50856" xr:uid="{26E6FF4A-2033-4BEF-AEB0-79184F63AFC2}"/>
    <cellStyle name="Comma 2 4 4 2 8 5" xfId="11438" xr:uid="{C65DE966-BA9E-48A2-BCF4-1D335942BE7A}"/>
    <cellStyle name="Comma 2 4 4 2 8 5 2" xfId="32460" xr:uid="{7A5EAB73-7ACA-498E-A138-B31465951903}"/>
    <cellStyle name="Comma 2 4 4 2 8 5 3" xfId="53484" xr:uid="{A875F867-B78A-4185-A437-FCCD353EEF8C}"/>
    <cellStyle name="Comma 2 4 4 2 8 6" xfId="21949" xr:uid="{CB1C36D6-0630-4203-B125-0C20BF19DB90}"/>
    <cellStyle name="Comma 2 4 4 2 8 7" xfId="42974" xr:uid="{E8E78024-6525-448B-B07B-D9BE84F2D3B7}"/>
    <cellStyle name="Comma 2 4 4 2 9" xfId="854" xr:uid="{31F454E8-E1B1-493F-89FB-549F87F81D0C}"/>
    <cellStyle name="Comma 2 4 4 2 9 2" xfId="3532" xr:uid="{8DAC1E4D-DDC2-464B-B10C-1956F3911ECA}"/>
    <cellStyle name="Comma 2 4 4 2 9 2 2" xfId="14066" xr:uid="{03277CED-ED4D-4AED-8256-EED2C1D28D70}"/>
    <cellStyle name="Comma 2 4 4 2 9 2 2 2" xfId="35088" xr:uid="{287E4411-DB65-4F9C-A857-A519FDE1262F}"/>
    <cellStyle name="Comma 2 4 4 2 9 2 2 3" xfId="56112" xr:uid="{D1681E0F-642E-4E2E-A193-D72F0FB4B1A2}"/>
    <cellStyle name="Comma 2 4 4 2 9 2 3" xfId="24578" xr:uid="{498667B1-4706-4719-A7BE-2F30F9D1E981}"/>
    <cellStyle name="Comma 2 4 4 2 9 2 4" xfId="45602" xr:uid="{3C955A7F-8C0C-4AA7-AE56-02C624E69C6C}"/>
    <cellStyle name="Comma 2 4 4 2 9 3" xfId="6160" xr:uid="{8FE22D63-9068-4732-A183-FFAD4DD7E96D}"/>
    <cellStyle name="Comma 2 4 4 2 9 3 2" xfId="16694" xr:uid="{3687B1F5-9A35-4745-8133-2BB3F8301E8B}"/>
    <cellStyle name="Comma 2 4 4 2 9 3 2 2" xfId="37716" xr:uid="{58367E93-9305-4881-9F2E-F42D67B7B498}"/>
    <cellStyle name="Comma 2 4 4 2 9 3 2 3" xfId="58740" xr:uid="{8D533AFD-1B19-423B-A46B-9010755A156A}"/>
    <cellStyle name="Comma 2 4 4 2 9 3 3" xfId="27206" xr:uid="{1A4040D3-17CA-45F1-83F0-532CE5F49DC7}"/>
    <cellStyle name="Comma 2 4 4 2 9 3 4" xfId="48230" xr:uid="{328E14BB-7B63-4DB0-A789-690E45D23C66}"/>
    <cellStyle name="Comma 2 4 4 2 9 4" xfId="8787" xr:uid="{DA0BDB59-C586-4404-AD87-7C384A6BBD29}"/>
    <cellStyle name="Comma 2 4 4 2 9 4 2" xfId="19321" xr:uid="{BB30484C-C23F-4791-B2BA-327F046F32CD}"/>
    <cellStyle name="Comma 2 4 4 2 9 4 2 2" xfId="40343" xr:uid="{44B3F1B3-A48C-4834-B416-766A0B18EB84}"/>
    <cellStyle name="Comma 2 4 4 2 9 4 2 3" xfId="61367" xr:uid="{8E4B0A54-E03A-4749-8C9B-DCA06A2A3F0F}"/>
    <cellStyle name="Comma 2 4 4 2 9 4 3" xfId="29833" xr:uid="{85098292-2364-4E70-965C-A44735B26409}"/>
    <cellStyle name="Comma 2 4 4 2 9 4 4" xfId="50857" xr:uid="{811FDB0E-F374-4620-B806-9C07BAF0DBAA}"/>
    <cellStyle name="Comma 2 4 4 2 9 5" xfId="11439" xr:uid="{A76B0095-70CD-47D6-8213-2EEDD968A16E}"/>
    <cellStyle name="Comma 2 4 4 2 9 5 2" xfId="32461" xr:uid="{218EEAE8-1151-4B85-B68E-4DC5845527F8}"/>
    <cellStyle name="Comma 2 4 4 2 9 5 3" xfId="53485" xr:uid="{5F70E944-ACEA-402F-BF7A-A1BD6A364EF4}"/>
    <cellStyle name="Comma 2 4 4 2 9 6" xfId="21950" xr:uid="{1AB66B15-16EC-4CE7-813B-BD2C02350447}"/>
    <cellStyle name="Comma 2 4 4 2 9 7" xfId="42975" xr:uid="{4C08C33B-1084-40B7-A19F-42766EC95758}"/>
    <cellStyle name="Comma 2 4 4 3" xfId="855" xr:uid="{22956E56-5AE1-4EEB-ACCF-B418D7F8741C}"/>
    <cellStyle name="Comma 2 4 4 3 10" xfId="42976" xr:uid="{FC67C387-E011-415E-9302-A34F8EC30213}"/>
    <cellStyle name="Comma 2 4 4 3 2" xfId="856" xr:uid="{F471AF30-94BF-4DC7-963B-48A71D276A5C}"/>
    <cellStyle name="Comma 2 4 4 3 2 2" xfId="857" xr:uid="{579EC86F-66FA-4404-8E9C-8C06637395A0}"/>
    <cellStyle name="Comma 2 4 4 3 2 2 2" xfId="3535" xr:uid="{3B7B6204-5D2F-4BA3-B8E2-6F07CDE2E564}"/>
    <cellStyle name="Comma 2 4 4 3 2 2 2 2" xfId="14069" xr:uid="{E6505D2D-0E56-45CF-8C07-D06ACDAB27E0}"/>
    <cellStyle name="Comma 2 4 4 3 2 2 2 2 2" xfId="35091" xr:uid="{D1B3EDBE-5214-44AE-BBB5-E5EDCE520769}"/>
    <cellStyle name="Comma 2 4 4 3 2 2 2 2 3" xfId="56115" xr:uid="{C5AE3E22-E78A-4A33-BA45-AE5A440BCD77}"/>
    <cellStyle name="Comma 2 4 4 3 2 2 2 3" xfId="24581" xr:uid="{7AF83A91-39F2-4FF6-B032-B70DB11140E4}"/>
    <cellStyle name="Comma 2 4 4 3 2 2 2 4" xfId="45605" xr:uid="{48C14533-28D7-42AC-8FBE-FE1F5B940AAF}"/>
    <cellStyle name="Comma 2 4 4 3 2 2 3" xfId="6163" xr:uid="{377F67FC-4B41-4824-83D5-A69B53D77F04}"/>
    <cellStyle name="Comma 2 4 4 3 2 2 3 2" xfId="16697" xr:uid="{6AD63128-CC19-4C8F-BF01-FD887D016FFB}"/>
    <cellStyle name="Comma 2 4 4 3 2 2 3 2 2" xfId="37719" xr:uid="{8D106599-D502-454C-BC43-120FA54A5B3B}"/>
    <cellStyle name="Comma 2 4 4 3 2 2 3 2 3" xfId="58743" xr:uid="{32D41BC8-92F7-4D89-9EA5-662864DB6F75}"/>
    <cellStyle name="Comma 2 4 4 3 2 2 3 3" xfId="27209" xr:uid="{B29FAF65-7C25-42C7-8EE5-122347F1C051}"/>
    <cellStyle name="Comma 2 4 4 3 2 2 3 4" xfId="48233" xr:uid="{677891EE-BC7E-4EE9-9F8D-6D3426A23C3F}"/>
    <cellStyle name="Comma 2 4 4 3 2 2 4" xfId="8790" xr:uid="{F531263E-26A2-45E7-B5A2-EB042C0A7E14}"/>
    <cellStyle name="Comma 2 4 4 3 2 2 4 2" xfId="19324" xr:uid="{FFEF6153-3C5D-4310-B4E2-EC9BCA12EDBB}"/>
    <cellStyle name="Comma 2 4 4 3 2 2 4 2 2" xfId="40346" xr:uid="{1268078E-3FE2-437D-BB79-B14A5BCB7398}"/>
    <cellStyle name="Comma 2 4 4 3 2 2 4 2 3" xfId="61370" xr:uid="{3F1D4A4B-4583-4559-B6FA-6DBF137A6BA0}"/>
    <cellStyle name="Comma 2 4 4 3 2 2 4 3" xfId="29836" xr:uid="{C61FE776-2689-48B9-A5EB-ADF64249BBCC}"/>
    <cellStyle name="Comma 2 4 4 3 2 2 4 4" xfId="50860" xr:uid="{AF506A24-995B-4D68-A44A-4A114B9251AB}"/>
    <cellStyle name="Comma 2 4 4 3 2 2 5" xfId="11442" xr:uid="{611F0638-7F6B-49FF-8548-7B9FDA559726}"/>
    <cellStyle name="Comma 2 4 4 3 2 2 5 2" xfId="32464" xr:uid="{A88F2E32-975F-415F-B8D2-1E2D6338E5A6}"/>
    <cellStyle name="Comma 2 4 4 3 2 2 5 3" xfId="53488" xr:uid="{02D03DDF-E712-4A98-A6C1-1DF7C639A487}"/>
    <cellStyle name="Comma 2 4 4 3 2 2 6" xfId="21953" xr:uid="{7AE5C873-9BC3-41CF-8375-2139B7790B54}"/>
    <cellStyle name="Comma 2 4 4 3 2 2 7" xfId="42978" xr:uid="{E328F63B-1428-411C-B312-5B000B24206B}"/>
    <cellStyle name="Comma 2 4 4 3 2 3" xfId="3534" xr:uid="{AA333DB4-8301-4D92-9BEF-F6CE3593417C}"/>
    <cellStyle name="Comma 2 4 4 3 2 3 2" xfId="14068" xr:uid="{A9580334-F188-4624-AC69-0D7695946722}"/>
    <cellStyle name="Comma 2 4 4 3 2 3 2 2" xfId="35090" xr:uid="{A8475B79-E71A-48B8-BBC1-1CC3D6E97855}"/>
    <cellStyle name="Comma 2 4 4 3 2 3 2 3" xfId="56114" xr:uid="{2E1C7989-BDA1-4F82-B90E-A5EB4A4DCC36}"/>
    <cellStyle name="Comma 2 4 4 3 2 3 3" xfId="24580" xr:uid="{71F12BA0-74C5-44B8-BAD1-6F8C52C1BA59}"/>
    <cellStyle name="Comma 2 4 4 3 2 3 4" xfId="45604" xr:uid="{46EB8DD6-C55A-4EB2-B327-F8BDD5173B30}"/>
    <cellStyle name="Comma 2 4 4 3 2 4" xfId="6162" xr:uid="{4787CA8A-86E1-4DFA-8BBC-6B5370A764D5}"/>
    <cellStyle name="Comma 2 4 4 3 2 4 2" xfId="16696" xr:uid="{99FA5975-3661-4AC6-BB73-52B404BB2AE6}"/>
    <cellStyle name="Comma 2 4 4 3 2 4 2 2" xfId="37718" xr:uid="{C1989FD1-1B34-416E-A3DA-D46E67C255FD}"/>
    <cellStyle name="Comma 2 4 4 3 2 4 2 3" xfId="58742" xr:uid="{ACDEE143-B085-49F8-8398-B9DEB534BDCE}"/>
    <cellStyle name="Comma 2 4 4 3 2 4 3" xfId="27208" xr:uid="{36C46868-A0F3-4728-B5D4-F77A7E335B88}"/>
    <cellStyle name="Comma 2 4 4 3 2 4 4" xfId="48232" xr:uid="{D387ED69-4F88-439F-A125-E188C2B4E58B}"/>
    <cellStyle name="Comma 2 4 4 3 2 5" xfId="8789" xr:uid="{35FFBFAC-DB8A-4817-9CC5-8461555DD285}"/>
    <cellStyle name="Comma 2 4 4 3 2 5 2" xfId="19323" xr:uid="{E84C6353-B6BF-47E2-91B1-C84B9B76A66A}"/>
    <cellStyle name="Comma 2 4 4 3 2 5 2 2" xfId="40345" xr:uid="{8E1DEA78-8136-4138-9741-F8FA044C1AA9}"/>
    <cellStyle name="Comma 2 4 4 3 2 5 2 3" xfId="61369" xr:uid="{52AE1849-4F10-4C4A-B70E-820E8606F0E9}"/>
    <cellStyle name="Comma 2 4 4 3 2 5 3" xfId="29835" xr:uid="{02AB1CB5-D59B-4E66-8D01-82A62BFA05EE}"/>
    <cellStyle name="Comma 2 4 4 3 2 5 4" xfId="50859" xr:uid="{DB3F62C5-F3ED-4EDD-AA6C-EE132066745D}"/>
    <cellStyle name="Comma 2 4 4 3 2 6" xfId="11441" xr:uid="{1B193032-C1EB-4DC4-A63E-A14D9C7B1BA5}"/>
    <cellStyle name="Comma 2 4 4 3 2 6 2" xfId="32463" xr:uid="{0850332E-2D77-4526-A767-10E319904BF6}"/>
    <cellStyle name="Comma 2 4 4 3 2 6 3" xfId="53487" xr:uid="{2EADAF09-1507-4219-B7B8-EB505DAB08CE}"/>
    <cellStyle name="Comma 2 4 4 3 2 7" xfId="21952" xr:uid="{85921201-5721-4E66-80DF-A2286420F1B2}"/>
    <cellStyle name="Comma 2 4 4 3 2 8" xfId="42977" xr:uid="{54DA4749-352E-4DF9-BC99-E537128DCB68}"/>
    <cellStyle name="Comma 2 4 4 3 3" xfId="858" xr:uid="{C4FF8312-C090-48F7-8CF0-BA85F09AA168}"/>
    <cellStyle name="Comma 2 4 4 3 3 2" xfId="3536" xr:uid="{9411F7DB-E813-4060-95C9-38C1793A797A}"/>
    <cellStyle name="Comma 2 4 4 3 3 2 2" xfId="14070" xr:uid="{6D154B2A-6E5F-4D4D-BF02-3B651067CBC9}"/>
    <cellStyle name="Comma 2 4 4 3 3 2 2 2" xfId="35092" xr:uid="{25F9DE86-6E28-4CB0-8491-C8220E1F4B06}"/>
    <cellStyle name="Comma 2 4 4 3 3 2 2 3" xfId="56116" xr:uid="{C21F61D5-44FA-437F-824E-FBF54A7276C5}"/>
    <cellStyle name="Comma 2 4 4 3 3 2 3" xfId="24582" xr:uid="{B99275B5-CC26-4B8D-82F2-BFA8B88598E9}"/>
    <cellStyle name="Comma 2 4 4 3 3 2 4" xfId="45606" xr:uid="{FFF52CC6-90AE-4D18-9255-E730966A507E}"/>
    <cellStyle name="Comma 2 4 4 3 3 3" xfId="6164" xr:uid="{E6F3555E-3AAC-4D8C-815C-5663B2DE3449}"/>
    <cellStyle name="Comma 2 4 4 3 3 3 2" xfId="16698" xr:uid="{8FF16D57-111D-4A66-B6F0-445B975B7266}"/>
    <cellStyle name="Comma 2 4 4 3 3 3 2 2" xfId="37720" xr:uid="{AF2C9C61-342B-49A3-A3E5-E9025795245C}"/>
    <cellStyle name="Comma 2 4 4 3 3 3 2 3" xfId="58744" xr:uid="{A1FF0F7E-71C6-4513-9886-DAAFCF5CA9EA}"/>
    <cellStyle name="Comma 2 4 4 3 3 3 3" xfId="27210" xr:uid="{B0F10CE9-2E89-41C6-BAB4-63FA7D8F18E2}"/>
    <cellStyle name="Comma 2 4 4 3 3 3 4" xfId="48234" xr:uid="{08894898-9D9C-4BF1-9494-12BE0766569E}"/>
    <cellStyle name="Comma 2 4 4 3 3 4" xfId="8791" xr:uid="{12F20FC3-6BAF-4CC2-89A5-AEC969A630FE}"/>
    <cellStyle name="Comma 2 4 4 3 3 4 2" xfId="19325" xr:uid="{D3C9D702-B6B1-47EE-8031-518DD0078CCC}"/>
    <cellStyle name="Comma 2 4 4 3 3 4 2 2" xfId="40347" xr:uid="{7B73EA7D-5FC3-4475-9241-64A3CD6B6EA0}"/>
    <cellStyle name="Comma 2 4 4 3 3 4 2 3" xfId="61371" xr:uid="{AB34AF96-B89D-4236-AAFB-D0FDC78E8D7F}"/>
    <cellStyle name="Comma 2 4 4 3 3 4 3" xfId="29837" xr:uid="{44D42C05-4909-454E-ACA9-1EB68DD3C54D}"/>
    <cellStyle name="Comma 2 4 4 3 3 4 4" xfId="50861" xr:uid="{84AFE993-218B-4A6F-93CE-E4C8481C706B}"/>
    <cellStyle name="Comma 2 4 4 3 3 5" xfId="11443" xr:uid="{96CD9818-8385-42F6-A044-C975C6B107FE}"/>
    <cellStyle name="Comma 2 4 4 3 3 5 2" xfId="32465" xr:uid="{7C77CD2B-FA3B-43C5-BE70-C1FED2BF7B28}"/>
    <cellStyle name="Comma 2 4 4 3 3 5 3" xfId="53489" xr:uid="{64BF8525-5F81-4F22-BF0C-56AC99FF72EE}"/>
    <cellStyle name="Comma 2 4 4 3 3 6" xfId="21954" xr:uid="{B51608FD-6B4E-4B85-A559-47F5804501EC}"/>
    <cellStyle name="Comma 2 4 4 3 3 7" xfId="42979" xr:uid="{AA22A40A-7393-4772-A808-E3C4644CB498}"/>
    <cellStyle name="Comma 2 4 4 3 4" xfId="859" xr:uid="{F1E8AEE9-6207-49EA-BEFC-571CD081D2A3}"/>
    <cellStyle name="Comma 2 4 4 3 4 2" xfId="3537" xr:uid="{47F1AA26-D555-4784-B31A-731F338C9BCE}"/>
    <cellStyle name="Comma 2 4 4 3 4 2 2" xfId="14071" xr:uid="{057B290A-483B-4C69-AD56-4561555AA8D1}"/>
    <cellStyle name="Comma 2 4 4 3 4 2 2 2" xfId="35093" xr:uid="{2CC0C9C5-31D6-4D97-BF79-F2E9F9CB4A6A}"/>
    <cellStyle name="Comma 2 4 4 3 4 2 2 3" xfId="56117" xr:uid="{DC5DFE4F-F4A9-4C8C-9E65-FD8F070520F5}"/>
    <cellStyle name="Comma 2 4 4 3 4 2 3" xfId="24583" xr:uid="{368A0E83-951F-48EF-A4B6-8FC3BF4CB7D0}"/>
    <cellStyle name="Comma 2 4 4 3 4 2 4" xfId="45607" xr:uid="{C8E667AD-368C-49AF-84DB-9920A2335BCD}"/>
    <cellStyle name="Comma 2 4 4 3 4 3" xfId="6165" xr:uid="{F0F3E22E-E2FC-47C9-BF58-33242DBFCCAB}"/>
    <cellStyle name="Comma 2 4 4 3 4 3 2" xfId="16699" xr:uid="{D373EC4E-2EDF-4B00-8E57-267D7C713F3B}"/>
    <cellStyle name="Comma 2 4 4 3 4 3 2 2" xfId="37721" xr:uid="{D3255ADA-75D3-4596-96F1-1BD6DFCD4708}"/>
    <cellStyle name="Comma 2 4 4 3 4 3 2 3" xfId="58745" xr:uid="{985595E1-56F0-4601-B0BD-94FEA049FE26}"/>
    <cellStyle name="Comma 2 4 4 3 4 3 3" xfId="27211" xr:uid="{E90BC9F2-6929-4EC9-BFA0-6F9D8609B896}"/>
    <cellStyle name="Comma 2 4 4 3 4 3 4" xfId="48235" xr:uid="{548BB37A-0922-4DFC-9983-A82AF085E3B7}"/>
    <cellStyle name="Comma 2 4 4 3 4 4" xfId="8792" xr:uid="{F90D34C0-A0FD-41C1-9F8B-CE4FBABA850C}"/>
    <cellStyle name="Comma 2 4 4 3 4 4 2" xfId="19326" xr:uid="{BFB8BE8F-6F82-433D-9D6B-0BD1B6C8B140}"/>
    <cellStyle name="Comma 2 4 4 3 4 4 2 2" xfId="40348" xr:uid="{DB80F077-E544-4023-A5BA-9A567560F451}"/>
    <cellStyle name="Comma 2 4 4 3 4 4 2 3" xfId="61372" xr:uid="{8128A958-9316-4A64-8157-1A8DFD048CDD}"/>
    <cellStyle name="Comma 2 4 4 3 4 4 3" xfId="29838" xr:uid="{DF08BB7E-365D-4307-AE84-F76CF84C6A93}"/>
    <cellStyle name="Comma 2 4 4 3 4 4 4" xfId="50862" xr:uid="{434307EF-D49F-4482-AC84-6EDDD17B7D53}"/>
    <cellStyle name="Comma 2 4 4 3 4 5" xfId="11444" xr:uid="{57296C39-0C9B-4CAB-9598-3EAC9F28CE5E}"/>
    <cellStyle name="Comma 2 4 4 3 4 5 2" xfId="32466" xr:uid="{50697CE8-5E62-433E-A512-4EEA7497D68A}"/>
    <cellStyle name="Comma 2 4 4 3 4 5 3" xfId="53490" xr:uid="{3C3DEE29-0189-48E4-9686-B36C0B09A71E}"/>
    <cellStyle name="Comma 2 4 4 3 4 6" xfId="21955" xr:uid="{092E07C6-6B63-430B-A4C7-51B984ACA667}"/>
    <cellStyle name="Comma 2 4 4 3 4 7" xfId="42980" xr:uid="{3658B1F7-1309-46D7-9863-F9DCCF3C1870}"/>
    <cellStyle name="Comma 2 4 4 3 5" xfId="3533" xr:uid="{1B0D4616-0511-4A60-9AD5-B0A35884CB29}"/>
    <cellStyle name="Comma 2 4 4 3 5 2" xfId="14067" xr:uid="{57A9D495-1CA9-4C4F-9390-936138A1162C}"/>
    <cellStyle name="Comma 2 4 4 3 5 2 2" xfId="35089" xr:uid="{4C98C005-5D35-4051-B3F9-BB2A3DC36183}"/>
    <cellStyle name="Comma 2 4 4 3 5 2 3" xfId="56113" xr:uid="{49FA497C-01C1-4DC1-95AC-AA170EDB6D71}"/>
    <cellStyle name="Comma 2 4 4 3 5 3" xfId="24579" xr:uid="{FDA1E439-FC62-42D4-8737-80F170D0436E}"/>
    <cellStyle name="Comma 2 4 4 3 5 4" xfId="45603" xr:uid="{48753742-5AFA-4DFA-9628-55841073BDC2}"/>
    <cellStyle name="Comma 2 4 4 3 6" xfId="6161" xr:uid="{8638F715-F867-471C-8711-70B50B11531A}"/>
    <cellStyle name="Comma 2 4 4 3 6 2" xfId="16695" xr:uid="{5AF3A613-8A73-409A-9FCE-8113798774F0}"/>
    <cellStyle name="Comma 2 4 4 3 6 2 2" xfId="37717" xr:uid="{A5BD4D58-EBFC-49B2-B418-1D40D0EA3548}"/>
    <cellStyle name="Comma 2 4 4 3 6 2 3" xfId="58741" xr:uid="{FDCFAF44-104B-4C8D-9708-CDC75AD588AC}"/>
    <cellStyle name="Comma 2 4 4 3 6 3" xfId="27207" xr:uid="{736875C8-D220-459B-85AA-FDFE9AABE901}"/>
    <cellStyle name="Comma 2 4 4 3 6 4" xfId="48231" xr:uid="{A95B8DA4-A006-4EE3-95F8-00A3F694A6FC}"/>
    <cellStyle name="Comma 2 4 4 3 7" xfId="8788" xr:uid="{C2E73859-1F96-46F1-9EE8-A23F9E338047}"/>
    <cellStyle name="Comma 2 4 4 3 7 2" xfId="19322" xr:uid="{12779C77-769B-40C9-B348-9C6C22AF6DD7}"/>
    <cellStyle name="Comma 2 4 4 3 7 2 2" xfId="40344" xr:uid="{112F3D2E-BF9C-4EE7-93D6-9465039385FB}"/>
    <cellStyle name="Comma 2 4 4 3 7 2 3" xfId="61368" xr:uid="{AF4D6E27-46EB-4DFB-BD47-13686ACACBBE}"/>
    <cellStyle name="Comma 2 4 4 3 7 3" xfId="29834" xr:uid="{CC2DB8F9-BE9C-4F12-BD83-BB22B17E4586}"/>
    <cellStyle name="Comma 2 4 4 3 7 4" xfId="50858" xr:uid="{B56D8B29-E436-4045-AD4E-5DC5C8C0AFAF}"/>
    <cellStyle name="Comma 2 4 4 3 8" xfId="11440" xr:uid="{C073EEFC-B1E6-4F48-AC41-BF4B41CCA34C}"/>
    <cellStyle name="Comma 2 4 4 3 8 2" xfId="32462" xr:uid="{1E0BC3C7-24F8-4203-BF23-C0366598A299}"/>
    <cellStyle name="Comma 2 4 4 3 8 3" xfId="53486" xr:uid="{BD23A6C7-40B4-40FF-B39E-8F421A3D2CC6}"/>
    <cellStyle name="Comma 2 4 4 3 9" xfId="21951" xr:uid="{21C6874E-D2B5-499F-A840-3879C6112E23}"/>
    <cellStyle name="Comma 2 4 4 4" xfId="860" xr:uid="{34331836-4451-42D3-ADFF-1280A475362D}"/>
    <cellStyle name="Comma 2 4 4 4 10" xfId="42981" xr:uid="{2F43DD72-72B2-4E01-AB48-EBAF911CDBC2}"/>
    <cellStyle name="Comma 2 4 4 4 2" xfId="861" xr:uid="{D15DD1C5-8BD1-410F-B0AD-25A446E5300F}"/>
    <cellStyle name="Comma 2 4 4 4 2 2" xfId="862" xr:uid="{F5729173-C44C-4DE5-A146-28B0EC5694B5}"/>
    <cellStyle name="Comma 2 4 4 4 2 2 2" xfId="3540" xr:uid="{FD63B51C-633F-4FEA-A97C-FA6565C5548B}"/>
    <cellStyle name="Comma 2 4 4 4 2 2 2 2" xfId="14074" xr:uid="{EAC60B53-05C2-4C9A-8233-B45D8B7B2E89}"/>
    <cellStyle name="Comma 2 4 4 4 2 2 2 2 2" xfId="35096" xr:uid="{7D739161-909B-4816-808A-64B3C58FBE32}"/>
    <cellStyle name="Comma 2 4 4 4 2 2 2 2 3" xfId="56120" xr:uid="{A194304B-3AAF-41AE-9686-D24DA5B51677}"/>
    <cellStyle name="Comma 2 4 4 4 2 2 2 3" xfId="24586" xr:uid="{F60F2C29-F701-4242-8480-205D709AE7B5}"/>
    <cellStyle name="Comma 2 4 4 4 2 2 2 4" xfId="45610" xr:uid="{1CF673FE-5E05-4B5A-B52A-A868810A8915}"/>
    <cellStyle name="Comma 2 4 4 4 2 2 3" xfId="6168" xr:uid="{A4623BE7-5852-4797-95F6-04867FBC0F50}"/>
    <cellStyle name="Comma 2 4 4 4 2 2 3 2" xfId="16702" xr:uid="{6A7E1754-F241-4FCA-B038-96C315324599}"/>
    <cellStyle name="Comma 2 4 4 4 2 2 3 2 2" xfId="37724" xr:uid="{805F64B9-4CB3-4686-8A0C-6200BC8215F2}"/>
    <cellStyle name="Comma 2 4 4 4 2 2 3 2 3" xfId="58748" xr:uid="{9E52EFBE-1D42-4C3A-95F3-4BEA2410744D}"/>
    <cellStyle name="Comma 2 4 4 4 2 2 3 3" xfId="27214" xr:uid="{10919A45-9199-4682-9D8E-F34BFD894BE9}"/>
    <cellStyle name="Comma 2 4 4 4 2 2 3 4" xfId="48238" xr:uid="{0FE9B0A1-9130-4BD6-84E1-C6382E3D5272}"/>
    <cellStyle name="Comma 2 4 4 4 2 2 4" xfId="8795" xr:uid="{72D9A8D8-F17A-413E-86FC-5FCBD7292B03}"/>
    <cellStyle name="Comma 2 4 4 4 2 2 4 2" xfId="19329" xr:uid="{C1BC2D56-BA5A-4726-BE58-BA4F8DB22B92}"/>
    <cellStyle name="Comma 2 4 4 4 2 2 4 2 2" xfId="40351" xr:uid="{50EA5AE2-EBEE-4698-9E11-4117352375BC}"/>
    <cellStyle name="Comma 2 4 4 4 2 2 4 2 3" xfId="61375" xr:uid="{1F912C5F-E8C3-4194-B6D3-52ABCCE624BF}"/>
    <cellStyle name="Comma 2 4 4 4 2 2 4 3" xfId="29841" xr:uid="{E8697D01-5F6C-4374-A84D-780EAE9FE371}"/>
    <cellStyle name="Comma 2 4 4 4 2 2 4 4" xfId="50865" xr:uid="{BA03D5F2-3851-44D4-BC66-386E5C09AEB7}"/>
    <cellStyle name="Comma 2 4 4 4 2 2 5" xfId="11447" xr:uid="{F4A07B99-7634-4EC3-9A89-3856C5AE2BB9}"/>
    <cellStyle name="Comma 2 4 4 4 2 2 5 2" xfId="32469" xr:uid="{132C60E0-9402-4957-91AE-04B31C842EBE}"/>
    <cellStyle name="Comma 2 4 4 4 2 2 5 3" xfId="53493" xr:uid="{B39D9D7E-C67B-43C8-9745-5C3032228140}"/>
    <cellStyle name="Comma 2 4 4 4 2 2 6" xfId="21958" xr:uid="{98E7E6A3-E435-484B-BDD4-42C78A345C38}"/>
    <cellStyle name="Comma 2 4 4 4 2 2 7" xfId="42983" xr:uid="{F14B2532-C9CE-4342-B5D6-A1C82D059C79}"/>
    <cellStyle name="Comma 2 4 4 4 2 3" xfId="3539" xr:uid="{2C77E19B-F3A5-493E-B17F-D533A30853D1}"/>
    <cellStyle name="Comma 2 4 4 4 2 3 2" xfId="14073" xr:uid="{DA48702F-8371-4FAF-8D4E-9DAE14967811}"/>
    <cellStyle name="Comma 2 4 4 4 2 3 2 2" xfId="35095" xr:uid="{74FCCFAF-F48B-4B66-9A96-E5A71B532300}"/>
    <cellStyle name="Comma 2 4 4 4 2 3 2 3" xfId="56119" xr:uid="{B55BAF02-97D8-4DDB-B21F-7A0015774EE8}"/>
    <cellStyle name="Comma 2 4 4 4 2 3 3" xfId="24585" xr:uid="{01B927F9-8359-4C09-BF8A-AF985084FFBA}"/>
    <cellStyle name="Comma 2 4 4 4 2 3 4" xfId="45609" xr:uid="{B33A3956-3FB3-49AF-B193-2B48120AF724}"/>
    <cellStyle name="Comma 2 4 4 4 2 4" xfId="6167" xr:uid="{139708C5-7D6C-438C-B098-9702CF3259BF}"/>
    <cellStyle name="Comma 2 4 4 4 2 4 2" xfId="16701" xr:uid="{33DEF2A0-F0A8-4990-B2F1-23D1BFFF5A14}"/>
    <cellStyle name="Comma 2 4 4 4 2 4 2 2" xfId="37723" xr:uid="{015F5733-7B6A-43A8-B7A1-AFA6673E5AF7}"/>
    <cellStyle name="Comma 2 4 4 4 2 4 2 3" xfId="58747" xr:uid="{3796B0EB-648C-4967-BB52-F100C29A9AC0}"/>
    <cellStyle name="Comma 2 4 4 4 2 4 3" xfId="27213" xr:uid="{A5C26508-05AF-4E80-9A32-EC6046702376}"/>
    <cellStyle name="Comma 2 4 4 4 2 4 4" xfId="48237" xr:uid="{85F386E5-B6C5-4CB4-994A-9D8031A8585C}"/>
    <cellStyle name="Comma 2 4 4 4 2 5" xfId="8794" xr:uid="{D82AF38A-FBBD-47F6-8162-110339DC43AA}"/>
    <cellStyle name="Comma 2 4 4 4 2 5 2" xfId="19328" xr:uid="{2D457257-0EB0-4536-B86A-C51B46FA95B7}"/>
    <cellStyle name="Comma 2 4 4 4 2 5 2 2" xfId="40350" xr:uid="{28A431DF-D497-4CDA-896D-363C7C8E4AC7}"/>
    <cellStyle name="Comma 2 4 4 4 2 5 2 3" xfId="61374" xr:uid="{E5FAA10F-23D7-4B6D-9986-C7AA5F637CCC}"/>
    <cellStyle name="Comma 2 4 4 4 2 5 3" xfId="29840" xr:uid="{6EADB718-E41C-4AB1-854B-02D50FBD08ED}"/>
    <cellStyle name="Comma 2 4 4 4 2 5 4" xfId="50864" xr:uid="{D2089027-516A-4853-8CAD-6E5630493D62}"/>
    <cellStyle name="Comma 2 4 4 4 2 6" xfId="11446" xr:uid="{3AA393E0-83A1-4BC8-BB4F-E4A07D5C59DD}"/>
    <cellStyle name="Comma 2 4 4 4 2 6 2" xfId="32468" xr:uid="{389AB31C-75CB-4E9E-9C4F-EC7EAA1FC5E3}"/>
    <cellStyle name="Comma 2 4 4 4 2 6 3" xfId="53492" xr:uid="{00C56E9B-C731-46CB-9AAA-EE7F42D2131D}"/>
    <cellStyle name="Comma 2 4 4 4 2 7" xfId="21957" xr:uid="{57608311-3E64-4BE1-B82E-656E0103681D}"/>
    <cellStyle name="Comma 2 4 4 4 2 8" xfId="42982" xr:uid="{FE875EE3-25AB-4473-8CBE-E50D3657AAA4}"/>
    <cellStyle name="Comma 2 4 4 4 3" xfId="863" xr:uid="{36E4FF8C-66CC-4C08-A767-5553B1FAAEDB}"/>
    <cellStyle name="Comma 2 4 4 4 3 2" xfId="3541" xr:uid="{F10F7237-0308-438F-B1C0-D010A1584C6A}"/>
    <cellStyle name="Comma 2 4 4 4 3 2 2" xfId="14075" xr:uid="{4883F0D4-64CC-4FCB-B84A-EB11C927D047}"/>
    <cellStyle name="Comma 2 4 4 4 3 2 2 2" xfId="35097" xr:uid="{6DC10DD0-E5BF-4B30-952C-541F31E388B9}"/>
    <cellStyle name="Comma 2 4 4 4 3 2 2 3" xfId="56121" xr:uid="{DF4C34AD-01A3-4926-9ED6-59D522A4F86F}"/>
    <cellStyle name="Comma 2 4 4 4 3 2 3" xfId="24587" xr:uid="{503DD8D0-47DF-4212-88AB-50AFB1FF28EA}"/>
    <cellStyle name="Comma 2 4 4 4 3 2 4" xfId="45611" xr:uid="{B44CA0DC-5572-48A7-90ED-D1FC7DBEB15B}"/>
    <cellStyle name="Comma 2 4 4 4 3 3" xfId="6169" xr:uid="{59336254-B641-40AB-B01F-8D8E20C22DD4}"/>
    <cellStyle name="Comma 2 4 4 4 3 3 2" xfId="16703" xr:uid="{D7CE8524-A342-4175-81D6-AE82F76FAA6D}"/>
    <cellStyle name="Comma 2 4 4 4 3 3 2 2" xfId="37725" xr:uid="{FAC4176B-9505-4738-8B30-52AB485C4E86}"/>
    <cellStyle name="Comma 2 4 4 4 3 3 2 3" xfId="58749" xr:uid="{D5AA20BA-5D05-4CE1-B085-A42DF1BDFDC2}"/>
    <cellStyle name="Comma 2 4 4 4 3 3 3" xfId="27215" xr:uid="{154F3E4D-312D-44D5-BB86-D52A84CAEFC9}"/>
    <cellStyle name="Comma 2 4 4 4 3 3 4" xfId="48239" xr:uid="{5E73C1B2-77AB-42FE-A47B-1A4401B2D964}"/>
    <cellStyle name="Comma 2 4 4 4 3 4" xfId="8796" xr:uid="{C93BC59D-8D66-4A9D-B0D0-403E1ABBF04E}"/>
    <cellStyle name="Comma 2 4 4 4 3 4 2" xfId="19330" xr:uid="{35D61C36-C58E-40C9-9324-51FF67C8679E}"/>
    <cellStyle name="Comma 2 4 4 4 3 4 2 2" xfId="40352" xr:uid="{F93D9DB9-747B-42BC-834F-B16CF95C0A92}"/>
    <cellStyle name="Comma 2 4 4 4 3 4 2 3" xfId="61376" xr:uid="{72075B26-957F-4F93-8906-62B084080105}"/>
    <cellStyle name="Comma 2 4 4 4 3 4 3" xfId="29842" xr:uid="{A71DADF0-7AA5-4CC3-BC41-1C8659CFBC33}"/>
    <cellStyle name="Comma 2 4 4 4 3 4 4" xfId="50866" xr:uid="{25C955A1-BA7F-4CE7-B52F-966B378D75FE}"/>
    <cellStyle name="Comma 2 4 4 4 3 5" xfId="11448" xr:uid="{5A6D10B6-49D1-4658-9A27-8AAB151078DE}"/>
    <cellStyle name="Comma 2 4 4 4 3 5 2" xfId="32470" xr:uid="{B7587704-F460-49DF-B282-CFF8BE16FB2D}"/>
    <cellStyle name="Comma 2 4 4 4 3 5 3" xfId="53494" xr:uid="{764C22CC-695A-44A2-BAC3-FA069ED4AE74}"/>
    <cellStyle name="Comma 2 4 4 4 3 6" xfId="21959" xr:uid="{BB1DA82E-4324-4E86-8819-6968AD1062CC}"/>
    <cellStyle name="Comma 2 4 4 4 3 7" xfId="42984" xr:uid="{1B963758-081C-48D0-9A81-825EDAAEFBD1}"/>
    <cellStyle name="Comma 2 4 4 4 4" xfId="864" xr:uid="{2D70CE9F-9666-4A9B-904E-2E2DC72D6674}"/>
    <cellStyle name="Comma 2 4 4 4 4 2" xfId="3542" xr:uid="{278993A5-098C-4AAE-BD99-0034196CE55C}"/>
    <cellStyle name="Comma 2 4 4 4 4 2 2" xfId="14076" xr:uid="{33611353-92B7-4BB9-A741-257CEE7D08B1}"/>
    <cellStyle name="Comma 2 4 4 4 4 2 2 2" xfId="35098" xr:uid="{5BD57F34-9CB4-4F28-930B-D5A7DB8FC5DC}"/>
    <cellStyle name="Comma 2 4 4 4 4 2 2 3" xfId="56122" xr:uid="{48DAC7A1-4408-434F-BADC-BD78B08D3FEF}"/>
    <cellStyle name="Comma 2 4 4 4 4 2 3" xfId="24588" xr:uid="{1E065737-E788-4F47-A268-A43B65C8E3E1}"/>
    <cellStyle name="Comma 2 4 4 4 4 2 4" xfId="45612" xr:uid="{016C460B-0671-4B56-8A02-75E245EA9F2A}"/>
    <cellStyle name="Comma 2 4 4 4 4 3" xfId="6170" xr:uid="{A35FD401-D3D1-4BD3-A9C8-D6BF65D5F51F}"/>
    <cellStyle name="Comma 2 4 4 4 4 3 2" xfId="16704" xr:uid="{1A197F04-3839-4370-86D6-7729AB7E1675}"/>
    <cellStyle name="Comma 2 4 4 4 4 3 2 2" xfId="37726" xr:uid="{3ED33208-4913-494B-BD62-E45AA3A9A82E}"/>
    <cellStyle name="Comma 2 4 4 4 4 3 2 3" xfId="58750" xr:uid="{A0D0A896-7680-4753-B199-A2D28B40F2B6}"/>
    <cellStyle name="Comma 2 4 4 4 4 3 3" xfId="27216" xr:uid="{DA4DBAF9-ABFD-415B-ACD6-B3179C44FF19}"/>
    <cellStyle name="Comma 2 4 4 4 4 3 4" xfId="48240" xr:uid="{9D2D1538-4467-43BA-8A5C-87254BED07A8}"/>
    <cellStyle name="Comma 2 4 4 4 4 4" xfId="8797" xr:uid="{68D9B201-CE57-45F8-AEB6-C3BD146BA641}"/>
    <cellStyle name="Comma 2 4 4 4 4 4 2" xfId="19331" xr:uid="{56FC5223-6CC9-4AC4-BA0B-05127DFC9B0F}"/>
    <cellStyle name="Comma 2 4 4 4 4 4 2 2" xfId="40353" xr:uid="{2BE347BB-BD8D-47F1-8475-BF4F1ED9A0DE}"/>
    <cellStyle name="Comma 2 4 4 4 4 4 2 3" xfId="61377" xr:uid="{C808F6D9-27D3-4CEE-B08B-DCA6464C29C2}"/>
    <cellStyle name="Comma 2 4 4 4 4 4 3" xfId="29843" xr:uid="{851AEABB-333A-4751-866A-BA15EE6764F4}"/>
    <cellStyle name="Comma 2 4 4 4 4 4 4" xfId="50867" xr:uid="{6C424233-3F44-4D8C-AA9E-4E34845BC66C}"/>
    <cellStyle name="Comma 2 4 4 4 4 5" xfId="11449" xr:uid="{11853B72-3DFB-4919-A0A0-C18F88D0D1F9}"/>
    <cellStyle name="Comma 2 4 4 4 4 5 2" xfId="32471" xr:uid="{4EE12CE7-3E71-4A06-83E0-2F11A5923D6C}"/>
    <cellStyle name="Comma 2 4 4 4 4 5 3" xfId="53495" xr:uid="{74D04525-9768-428C-BEB3-860FB464223F}"/>
    <cellStyle name="Comma 2 4 4 4 4 6" xfId="21960" xr:uid="{19BE84E9-0648-47D8-A7FC-73175E2F7A40}"/>
    <cellStyle name="Comma 2 4 4 4 4 7" xfId="42985" xr:uid="{B49754E6-38B8-44DC-8AED-FFC672E33144}"/>
    <cellStyle name="Comma 2 4 4 4 5" xfId="3538" xr:uid="{90ACF0DA-7F6D-475E-9C14-4D6F29683BA0}"/>
    <cellStyle name="Comma 2 4 4 4 5 2" xfId="14072" xr:uid="{EA3B5B4D-EB24-45CC-93E9-2B5830AD0778}"/>
    <cellStyle name="Comma 2 4 4 4 5 2 2" xfId="35094" xr:uid="{FD88D9FF-8160-47F1-9B47-983A4928B3E9}"/>
    <cellStyle name="Comma 2 4 4 4 5 2 3" xfId="56118" xr:uid="{2A00E511-9264-4DE7-A2A3-F7B7044FB8B3}"/>
    <cellStyle name="Comma 2 4 4 4 5 3" xfId="24584" xr:uid="{66B90FB5-2C05-454D-9B72-381A0B6FF591}"/>
    <cellStyle name="Comma 2 4 4 4 5 4" xfId="45608" xr:uid="{AFD11D78-6D2C-4FE4-B83D-82179D8C1A38}"/>
    <cellStyle name="Comma 2 4 4 4 6" xfId="6166" xr:uid="{682F2518-7C91-4B50-AD0C-BCC2F65D9EC5}"/>
    <cellStyle name="Comma 2 4 4 4 6 2" xfId="16700" xr:uid="{7A33FF7F-E4F6-4B25-BEE3-791218985557}"/>
    <cellStyle name="Comma 2 4 4 4 6 2 2" xfId="37722" xr:uid="{39023E34-803F-492D-818D-CC5ED9FAB083}"/>
    <cellStyle name="Comma 2 4 4 4 6 2 3" xfId="58746" xr:uid="{56D83F59-1656-4CC8-856D-EA9C9C56AF80}"/>
    <cellStyle name="Comma 2 4 4 4 6 3" xfId="27212" xr:uid="{5F7260D0-6B2C-4F01-892D-34086BCC7DF4}"/>
    <cellStyle name="Comma 2 4 4 4 6 4" xfId="48236" xr:uid="{B4D2D9D5-AA6E-4500-BC6D-178F95FD6AC1}"/>
    <cellStyle name="Comma 2 4 4 4 7" xfId="8793" xr:uid="{8E6B253E-5A47-411F-8724-BA12051EDC5F}"/>
    <cellStyle name="Comma 2 4 4 4 7 2" xfId="19327" xr:uid="{23CA937E-B34E-44F7-BF2E-8878EA1E7CC7}"/>
    <cellStyle name="Comma 2 4 4 4 7 2 2" xfId="40349" xr:uid="{454B98D0-0DFE-4B0E-AA09-B165EB8F32BF}"/>
    <cellStyle name="Comma 2 4 4 4 7 2 3" xfId="61373" xr:uid="{3C50DCAB-A8B8-497D-A80C-78B8F33531D3}"/>
    <cellStyle name="Comma 2 4 4 4 7 3" xfId="29839" xr:uid="{DC7E7A75-CEE5-4965-BA88-E959E0C9CC03}"/>
    <cellStyle name="Comma 2 4 4 4 7 4" xfId="50863" xr:uid="{A4551B42-3DE3-4B60-BEAB-2B721C3551F5}"/>
    <cellStyle name="Comma 2 4 4 4 8" xfId="11445" xr:uid="{84C9AF09-C9A0-4DAC-AE44-945E6FAD668A}"/>
    <cellStyle name="Comma 2 4 4 4 8 2" xfId="32467" xr:uid="{804C37C6-69D0-45EA-833C-E0F99BD3953D}"/>
    <cellStyle name="Comma 2 4 4 4 8 3" xfId="53491" xr:uid="{0D39CAE9-018F-4DF6-8112-828211CF88F8}"/>
    <cellStyle name="Comma 2 4 4 4 9" xfId="21956" xr:uid="{57711714-47E2-421E-BAB0-5C334162508B}"/>
    <cellStyle name="Comma 2 4 4 5" xfId="865" xr:uid="{E34FAF3E-5AD8-4477-B0BF-32836E23537C}"/>
    <cellStyle name="Comma 2 4 4 5 10" xfId="42986" xr:uid="{9E14E870-7701-469C-A775-8D47D51768AD}"/>
    <cellStyle name="Comma 2 4 4 5 2" xfId="866" xr:uid="{D516657E-6365-4CAF-B8E3-0CEA4F1DA1CC}"/>
    <cellStyle name="Comma 2 4 4 5 2 2" xfId="867" xr:uid="{41D92957-218D-412B-8B57-6069B806406B}"/>
    <cellStyle name="Comma 2 4 4 5 2 2 2" xfId="3545" xr:uid="{148279F6-5654-4770-A782-71CDF60243B7}"/>
    <cellStyle name="Comma 2 4 4 5 2 2 2 2" xfId="14079" xr:uid="{ADE177AA-2BE1-4AF4-9864-4463082BD0AE}"/>
    <cellStyle name="Comma 2 4 4 5 2 2 2 2 2" xfId="35101" xr:uid="{2C9CCB02-BAF6-4846-82B4-599E32F6FF7E}"/>
    <cellStyle name="Comma 2 4 4 5 2 2 2 2 3" xfId="56125" xr:uid="{5B2892AD-F768-4768-B094-55812B588E27}"/>
    <cellStyle name="Comma 2 4 4 5 2 2 2 3" xfId="24591" xr:uid="{0F70878C-06E9-419B-B456-02C269BB373E}"/>
    <cellStyle name="Comma 2 4 4 5 2 2 2 4" xfId="45615" xr:uid="{5934B346-433E-4171-9159-FE7CB640FAB3}"/>
    <cellStyle name="Comma 2 4 4 5 2 2 3" xfId="6173" xr:uid="{8716E862-0352-43FE-A3C3-1325CB986C2A}"/>
    <cellStyle name="Comma 2 4 4 5 2 2 3 2" xfId="16707" xr:uid="{195B03A5-F0DD-4E21-A8F7-112EFA4B70DB}"/>
    <cellStyle name="Comma 2 4 4 5 2 2 3 2 2" xfId="37729" xr:uid="{FB4AD26A-EB8B-4425-A993-F57FBD659871}"/>
    <cellStyle name="Comma 2 4 4 5 2 2 3 2 3" xfId="58753" xr:uid="{26ED56B3-19A4-4591-8707-E9592E76C218}"/>
    <cellStyle name="Comma 2 4 4 5 2 2 3 3" xfId="27219" xr:uid="{965C6387-922B-4EC0-8859-08460254571D}"/>
    <cellStyle name="Comma 2 4 4 5 2 2 3 4" xfId="48243" xr:uid="{04F6622B-7035-4927-B4BC-D5B1D797C503}"/>
    <cellStyle name="Comma 2 4 4 5 2 2 4" xfId="8800" xr:uid="{07991BA2-393D-41C7-8C56-54BBDF852D05}"/>
    <cellStyle name="Comma 2 4 4 5 2 2 4 2" xfId="19334" xr:uid="{CB751275-0FFF-4B1F-9154-2C45E9808BB3}"/>
    <cellStyle name="Comma 2 4 4 5 2 2 4 2 2" xfId="40356" xr:uid="{59EC7F22-150C-46B0-BE03-407C6762D953}"/>
    <cellStyle name="Comma 2 4 4 5 2 2 4 2 3" xfId="61380" xr:uid="{769C857F-A778-45B4-977E-2BAD469A01A8}"/>
    <cellStyle name="Comma 2 4 4 5 2 2 4 3" xfId="29846" xr:uid="{6C23D6BA-579C-4E00-AFD1-EF1A86719963}"/>
    <cellStyle name="Comma 2 4 4 5 2 2 4 4" xfId="50870" xr:uid="{B9447EDB-2CD4-4BD8-BBDE-913D1419919B}"/>
    <cellStyle name="Comma 2 4 4 5 2 2 5" xfId="11452" xr:uid="{6FE13ADC-3C8B-49D0-8893-50F16E159190}"/>
    <cellStyle name="Comma 2 4 4 5 2 2 5 2" xfId="32474" xr:uid="{EE8D8AB8-CBBD-475C-ACA2-1101AD2DFAFC}"/>
    <cellStyle name="Comma 2 4 4 5 2 2 5 3" xfId="53498" xr:uid="{3157A138-F3E4-4F5F-A6DC-103721DCA7E1}"/>
    <cellStyle name="Comma 2 4 4 5 2 2 6" xfId="21963" xr:uid="{27968C28-8E7F-4F39-8BB9-BEA4D13A9C61}"/>
    <cellStyle name="Comma 2 4 4 5 2 2 7" xfId="42988" xr:uid="{1D41D2C0-0A24-4C98-9EB3-980A20ACCD50}"/>
    <cellStyle name="Comma 2 4 4 5 2 3" xfId="3544" xr:uid="{D47B2D9D-D9E4-4B13-AB2E-A4480B15182A}"/>
    <cellStyle name="Comma 2 4 4 5 2 3 2" xfId="14078" xr:uid="{1CFC2081-49B3-4AD1-8DC3-977D73180018}"/>
    <cellStyle name="Comma 2 4 4 5 2 3 2 2" xfId="35100" xr:uid="{E98081B3-F400-49BB-8CB8-AB70C3A1A647}"/>
    <cellStyle name="Comma 2 4 4 5 2 3 2 3" xfId="56124" xr:uid="{DB60B19B-A374-4FCC-951D-AE448F8AC55F}"/>
    <cellStyle name="Comma 2 4 4 5 2 3 3" xfId="24590" xr:uid="{4BC98747-A837-4105-8A54-0E575E4966B4}"/>
    <cellStyle name="Comma 2 4 4 5 2 3 4" xfId="45614" xr:uid="{AF1272D6-FCA1-43F0-BC0D-7923E2889322}"/>
    <cellStyle name="Comma 2 4 4 5 2 4" xfId="6172" xr:uid="{66BE80AB-1AB4-4605-A90B-593BB772C8EE}"/>
    <cellStyle name="Comma 2 4 4 5 2 4 2" xfId="16706" xr:uid="{E5CF231F-BB9B-4581-8F19-AC335F4D8DE3}"/>
    <cellStyle name="Comma 2 4 4 5 2 4 2 2" xfId="37728" xr:uid="{912C8876-8234-49D7-B658-D292177863AE}"/>
    <cellStyle name="Comma 2 4 4 5 2 4 2 3" xfId="58752" xr:uid="{0A4CBF89-DD62-4529-83B5-A4A27FB1721B}"/>
    <cellStyle name="Comma 2 4 4 5 2 4 3" xfId="27218" xr:uid="{FD6BC9EB-FC9F-4750-9F35-92B1EE8E03A2}"/>
    <cellStyle name="Comma 2 4 4 5 2 4 4" xfId="48242" xr:uid="{E94ADA4F-9023-4540-BF3B-615AB40F2915}"/>
    <cellStyle name="Comma 2 4 4 5 2 5" xfId="8799" xr:uid="{ABD7FFE3-D029-4BC6-977A-F5393E95BA4C}"/>
    <cellStyle name="Comma 2 4 4 5 2 5 2" xfId="19333" xr:uid="{63DDBD65-C296-4EDB-97CF-8ED67D009B4B}"/>
    <cellStyle name="Comma 2 4 4 5 2 5 2 2" xfId="40355" xr:uid="{F01760D4-464F-439E-A15D-93F48CC491A5}"/>
    <cellStyle name="Comma 2 4 4 5 2 5 2 3" xfId="61379" xr:uid="{DA8CB0B0-5916-4594-BBFC-C11055CF4D0B}"/>
    <cellStyle name="Comma 2 4 4 5 2 5 3" xfId="29845" xr:uid="{E4890129-D8B3-471D-80A4-1EF3BB82D8C5}"/>
    <cellStyle name="Comma 2 4 4 5 2 5 4" xfId="50869" xr:uid="{2B4204CA-A1E9-4ABD-9413-EEA98B33C6D0}"/>
    <cellStyle name="Comma 2 4 4 5 2 6" xfId="11451" xr:uid="{77D260DE-EE02-4917-BB5C-46ADB3275585}"/>
    <cellStyle name="Comma 2 4 4 5 2 6 2" xfId="32473" xr:uid="{B5ED9E53-6F45-4F08-AEC1-108A5A65F258}"/>
    <cellStyle name="Comma 2 4 4 5 2 6 3" xfId="53497" xr:uid="{35A834A2-F840-4166-B80F-FA580B8A09FC}"/>
    <cellStyle name="Comma 2 4 4 5 2 7" xfId="21962" xr:uid="{A6B9B1CB-903B-4AFC-AFAD-93D1FB6F32E8}"/>
    <cellStyle name="Comma 2 4 4 5 2 8" xfId="42987" xr:uid="{362D7DAA-13B8-4683-B2C4-5EAFFE9EDBAC}"/>
    <cellStyle name="Comma 2 4 4 5 3" xfId="868" xr:uid="{81C9D947-535D-431E-9FA7-CCD58B72EADA}"/>
    <cellStyle name="Comma 2 4 4 5 3 2" xfId="3546" xr:uid="{D5E1E84D-C388-413A-A2B1-FD3406E53543}"/>
    <cellStyle name="Comma 2 4 4 5 3 2 2" xfId="14080" xr:uid="{A0EC0CA5-BD94-4F75-B295-73E9AA5AC396}"/>
    <cellStyle name="Comma 2 4 4 5 3 2 2 2" xfId="35102" xr:uid="{23F2AFC0-DA4C-4DA9-A662-406EA9AB31FE}"/>
    <cellStyle name="Comma 2 4 4 5 3 2 2 3" xfId="56126" xr:uid="{FA3208BB-97EB-4495-8DA9-8ACDA6F95289}"/>
    <cellStyle name="Comma 2 4 4 5 3 2 3" xfId="24592" xr:uid="{48E94896-FB4C-4813-AFE7-8FE00A20B5AE}"/>
    <cellStyle name="Comma 2 4 4 5 3 2 4" xfId="45616" xr:uid="{67BE59C6-ADDC-4736-8B55-53C6C7996C7B}"/>
    <cellStyle name="Comma 2 4 4 5 3 3" xfId="6174" xr:uid="{F5F8FED9-DFDE-4E9E-A82E-58D8EBF2DB80}"/>
    <cellStyle name="Comma 2 4 4 5 3 3 2" xfId="16708" xr:uid="{15441354-BA3A-4BE8-ACC9-2818F02B279A}"/>
    <cellStyle name="Comma 2 4 4 5 3 3 2 2" xfId="37730" xr:uid="{01FB2C36-56E8-4A2B-A84C-24210BED1051}"/>
    <cellStyle name="Comma 2 4 4 5 3 3 2 3" xfId="58754" xr:uid="{EAB9D21C-535F-453D-A2E5-FE4C1D267114}"/>
    <cellStyle name="Comma 2 4 4 5 3 3 3" xfId="27220" xr:uid="{5C983672-58CE-461B-91C3-CE30DDDB5D15}"/>
    <cellStyle name="Comma 2 4 4 5 3 3 4" xfId="48244" xr:uid="{3555D1E6-8CAD-4917-B84E-38B41616749A}"/>
    <cellStyle name="Comma 2 4 4 5 3 4" xfId="8801" xr:uid="{365707F9-4F5D-409E-AF98-A38DD0C8609E}"/>
    <cellStyle name="Comma 2 4 4 5 3 4 2" xfId="19335" xr:uid="{874B6C8F-76BA-4861-BE7E-3AE558ADE14B}"/>
    <cellStyle name="Comma 2 4 4 5 3 4 2 2" xfId="40357" xr:uid="{AD9F3B33-4AAF-44C0-8365-D5C597DAAAC8}"/>
    <cellStyle name="Comma 2 4 4 5 3 4 2 3" xfId="61381" xr:uid="{3AB7E360-9E75-4FE9-9DE1-BC7C219005A5}"/>
    <cellStyle name="Comma 2 4 4 5 3 4 3" xfId="29847" xr:uid="{AD08BBC4-F069-4546-B144-95D59558E6E9}"/>
    <cellStyle name="Comma 2 4 4 5 3 4 4" xfId="50871" xr:uid="{2B90BC05-6104-41AF-B225-CFD2C9AFEC07}"/>
    <cellStyle name="Comma 2 4 4 5 3 5" xfId="11453" xr:uid="{7126ECB5-D84C-4415-8AAB-B1216CE92DEA}"/>
    <cellStyle name="Comma 2 4 4 5 3 5 2" xfId="32475" xr:uid="{E42BD26B-48E0-4184-92BC-E82BD71ACD6B}"/>
    <cellStyle name="Comma 2 4 4 5 3 5 3" xfId="53499" xr:uid="{C03F712D-5D4F-49A9-BD8F-0BF2C88F7C7B}"/>
    <cellStyle name="Comma 2 4 4 5 3 6" xfId="21964" xr:uid="{F0EACCCF-1A19-432B-B247-CC2B7922432E}"/>
    <cellStyle name="Comma 2 4 4 5 3 7" xfId="42989" xr:uid="{08E477C9-8B82-41DC-B1F2-B76CD57CC55D}"/>
    <cellStyle name="Comma 2 4 4 5 4" xfId="869" xr:uid="{D00E34C0-AA9E-420B-94CB-7ECD2539EFC0}"/>
    <cellStyle name="Comma 2 4 4 5 4 2" xfId="3547" xr:uid="{E8612E42-D1A7-4E46-9E03-4153311DAF1F}"/>
    <cellStyle name="Comma 2 4 4 5 4 2 2" xfId="14081" xr:uid="{B6807CE6-135F-40BE-A9B0-82C188F2696C}"/>
    <cellStyle name="Comma 2 4 4 5 4 2 2 2" xfId="35103" xr:uid="{DCFBC21D-41D3-42CF-8278-9A43AD808E12}"/>
    <cellStyle name="Comma 2 4 4 5 4 2 2 3" xfId="56127" xr:uid="{BB27B4B5-70B5-4DF6-AF31-C9F12FF25ACA}"/>
    <cellStyle name="Comma 2 4 4 5 4 2 3" xfId="24593" xr:uid="{1A32514E-3038-4700-80E7-B45D89444A62}"/>
    <cellStyle name="Comma 2 4 4 5 4 2 4" xfId="45617" xr:uid="{935295A3-9C8E-4E47-9AF7-37DE04720587}"/>
    <cellStyle name="Comma 2 4 4 5 4 3" xfId="6175" xr:uid="{E71F3A12-8ABC-44F0-9247-12D65FF785F8}"/>
    <cellStyle name="Comma 2 4 4 5 4 3 2" xfId="16709" xr:uid="{725159BD-53A0-4FA3-830B-E54CE965D965}"/>
    <cellStyle name="Comma 2 4 4 5 4 3 2 2" xfId="37731" xr:uid="{FE1405B1-0BFC-4F3B-B5E4-AF3B9363A7BD}"/>
    <cellStyle name="Comma 2 4 4 5 4 3 2 3" xfId="58755" xr:uid="{F6706CAE-0466-49AB-80F8-AE6AC15D7CEA}"/>
    <cellStyle name="Comma 2 4 4 5 4 3 3" xfId="27221" xr:uid="{FB3BCB11-9B37-4339-9152-35FEDE85892C}"/>
    <cellStyle name="Comma 2 4 4 5 4 3 4" xfId="48245" xr:uid="{2A8E7DAD-460F-4579-B1D5-B7EAD4CD9597}"/>
    <cellStyle name="Comma 2 4 4 5 4 4" xfId="8802" xr:uid="{92617333-E2A2-47D4-861E-12D58CB8869C}"/>
    <cellStyle name="Comma 2 4 4 5 4 4 2" xfId="19336" xr:uid="{6003A76D-C1F8-4BB7-9729-906EC3A20C95}"/>
    <cellStyle name="Comma 2 4 4 5 4 4 2 2" xfId="40358" xr:uid="{C9AFF2A4-ABDC-4F3F-920D-C5EBDF2653ED}"/>
    <cellStyle name="Comma 2 4 4 5 4 4 2 3" xfId="61382" xr:uid="{8E79979B-0659-4120-988F-0A01BA1C262D}"/>
    <cellStyle name="Comma 2 4 4 5 4 4 3" xfId="29848" xr:uid="{25FBD69E-FD6E-4019-85ED-838ABB42B877}"/>
    <cellStyle name="Comma 2 4 4 5 4 4 4" xfId="50872" xr:uid="{5ADBCEC5-1044-482F-AEA6-4A1B327F48A2}"/>
    <cellStyle name="Comma 2 4 4 5 4 5" xfId="11454" xr:uid="{68A8ACE2-7D98-4263-ACA3-75145868F8E5}"/>
    <cellStyle name="Comma 2 4 4 5 4 5 2" xfId="32476" xr:uid="{4A360C31-67BB-4D7D-AF0E-F5D79B0C0F2B}"/>
    <cellStyle name="Comma 2 4 4 5 4 5 3" xfId="53500" xr:uid="{B56FA0E8-1300-478E-8362-6C3E7E4B4C38}"/>
    <cellStyle name="Comma 2 4 4 5 4 6" xfId="21965" xr:uid="{EA453792-39B6-464C-9964-8DBB3C4C7966}"/>
    <cellStyle name="Comma 2 4 4 5 4 7" xfId="42990" xr:uid="{91749D0F-EF8D-41CF-8918-D74BD1ABECD4}"/>
    <cellStyle name="Comma 2 4 4 5 5" xfId="3543" xr:uid="{9335A195-8AC2-4F62-BDD6-46295A4E2EC0}"/>
    <cellStyle name="Comma 2 4 4 5 5 2" xfId="14077" xr:uid="{57CD348F-9709-4957-98D9-ABD697ECEAB0}"/>
    <cellStyle name="Comma 2 4 4 5 5 2 2" xfId="35099" xr:uid="{DF7315D8-7436-4DCA-B133-8BABEE8DD434}"/>
    <cellStyle name="Comma 2 4 4 5 5 2 3" xfId="56123" xr:uid="{5248419B-F45B-4EAE-9A95-6426F93E1C8D}"/>
    <cellStyle name="Comma 2 4 4 5 5 3" xfId="24589" xr:uid="{140448DA-4E18-4C0E-8C04-1A9AE64716CC}"/>
    <cellStyle name="Comma 2 4 4 5 5 4" xfId="45613" xr:uid="{586191CD-6729-42A2-90AD-10296F041E0D}"/>
    <cellStyle name="Comma 2 4 4 5 6" xfId="6171" xr:uid="{74BB9CB3-FF78-4ADD-BBC5-F62D402E9A8C}"/>
    <cellStyle name="Comma 2 4 4 5 6 2" xfId="16705" xr:uid="{694BB617-9FFA-4E7D-86F4-99F30C9021D8}"/>
    <cellStyle name="Comma 2 4 4 5 6 2 2" xfId="37727" xr:uid="{40815366-75C4-4FBE-998A-5846C5820459}"/>
    <cellStyle name="Comma 2 4 4 5 6 2 3" xfId="58751" xr:uid="{44A85B42-AB00-4893-88E8-1F218823244E}"/>
    <cellStyle name="Comma 2 4 4 5 6 3" xfId="27217" xr:uid="{C55B49BB-DBD4-40DD-B673-B63B4A33216D}"/>
    <cellStyle name="Comma 2 4 4 5 6 4" xfId="48241" xr:uid="{FEF3B67F-E788-4B1A-948C-A93A2A2D27A0}"/>
    <cellStyle name="Comma 2 4 4 5 7" xfId="8798" xr:uid="{CF1F2BD8-C782-4AE1-B1ED-A8BA1430BD79}"/>
    <cellStyle name="Comma 2 4 4 5 7 2" xfId="19332" xr:uid="{CD9DEA91-A9BB-462D-B0A1-FBC16B580EAC}"/>
    <cellStyle name="Comma 2 4 4 5 7 2 2" xfId="40354" xr:uid="{3F76D0C7-7947-40FD-B756-16E3A475386C}"/>
    <cellStyle name="Comma 2 4 4 5 7 2 3" xfId="61378" xr:uid="{F5A389B1-99BB-4DCC-B242-D32ECE4352D5}"/>
    <cellStyle name="Comma 2 4 4 5 7 3" xfId="29844" xr:uid="{53582509-A674-40BF-8710-115D09AC02A1}"/>
    <cellStyle name="Comma 2 4 4 5 7 4" xfId="50868" xr:uid="{007D46E2-FF1F-48BD-938F-73A83EB8C6AF}"/>
    <cellStyle name="Comma 2 4 4 5 8" xfId="11450" xr:uid="{D77BE9B4-2896-4665-BCF3-D6D37DDC6839}"/>
    <cellStyle name="Comma 2 4 4 5 8 2" xfId="32472" xr:uid="{1EDA2163-C640-4A6F-B5E4-4F3B5E171750}"/>
    <cellStyle name="Comma 2 4 4 5 8 3" xfId="53496" xr:uid="{E1988DBF-E76E-4688-BF0E-B0E7122856C8}"/>
    <cellStyle name="Comma 2 4 4 5 9" xfId="21961" xr:uid="{EFAB0AA3-F2C6-4500-811A-AD6E67C98E26}"/>
    <cellStyle name="Comma 2 4 4 6" xfId="870" xr:uid="{05A09EAF-CD45-4DEA-ABE0-ABA52E5F7FDD}"/>
    <cellStyle name="Comma 2 4 4 6 10" xfId="42991" xr:uid="{AF1D1049-FEAC-4894-A5AC-B62D07849078}"/>
    <cellStyle name="Comma 2 4 4 6 2" xfId="871" xr:uid="{216B2B9B-ADCA-415D-9B8C-7A667AF9648D}"/>
    <cellStyle name="Comma 2 4 4 6 2 2" xfId="872" xr:uid="{3C850D04-0AD2-418F-B7B7-3CAB42519303}"/>
    <cellStyle name="Comma 2 4 4 6 2 2 2" xfId="3550" xr:uid="{3C63A56A-EB21-46C4-A2C2-6644E7037164}"/>
    <cellStyle name="Comma 2 4 4 6 2 2 2 2" xfId="14084" xr:uid="{16BB1C49-B238-4678-AFEF-F32AF00F941B}"/>
    <cellStyle name="Comma 2 4 4 6 2 2 2 2 2" xfId="35106" xr:uid="{0177EA5D-846F-477A-96EB-C024E231E291}"/>
    <cellStyle name="Comma 2 4 4 6 2 2 2 2 3" xfId="56130" xr:uid="{956A4CD7-F231-43D0-8DFA-0D4C1AF5E5EE}"/>
    <cellStyle name="Comma 2 4 4 6 2 2 2 3" xfId="24596" xr:uid="{81185FCA-4637-46B9-ABD3-9432CCC9E9AB}"/>
    <cellStyle name="Comma 2 4 4 6 2 2 2 4" xfId="45620" xr:uid="{01602BF1-076A-4B6E-836A-7340C9C5D718}"/>
    <cellStyle name="Comma 2 4 4 6 2 2 3" xfId="6178" xr:uid="{E696A2BE-B90E-4510-A619-7F0F57D8565C}"/>
    <cellStyle name="Comma 2 4 4 6 2 2 3 2" xfId="16712" xr:uid="{62541E01-A7D1-494B-84F7-FEC363D8DF24}"/>
    <cellStyle name="Comma 2 4 4 6 2 2 3 2 2" xfId="37734" xr:uid="{CD86C6B5-BDE6-4D20-B3FA-706D0A6A8366}"/>
    <cellStyle name="Comma 2 4 4 6 2 2 3 2 3" xfId="58758" xr:uid="{9D9A5189-663C-4E60-9792-863B9756242A}"/>
    <cellStyle name="Comma 2 4 4 6 2 2 3 3" xfId="27224" xr:uid="{3120C607-92D6-45D6-A76C-1F39DA8928FE}"/>
    <cellStyle name="Comma 2 4 4 6 2 2 3 4" xfId="48248" xr:uid="{8B8F669E-1A75-45C5-ADCA-DC24CF0B6AE8}"/>
    <cellStyle name="Comma 2 4 4 6 2 2 4" xfId="8805" xr:uid="{90BCB905-B396-44EE-BF43-73D2BA82EBB0}"/>
    <cellStyle name="Comma 2 4 4 6 2 2 4 2" xfId="19339" xr:uid="{E5A52384-7E7E-41E2-BE51-BC79ADD65E9F}"/>
    <cellStyle name="Comma 2 4 4 6 2 2 4 2 2" xfId="40361" xr:uid="{25DFE0F9-F725-46C8-ADDA-3B1C65FD0B86}"/>
    <cellStyle name="Comma 2 4 4 6 2 2 4 2 3" xfId="61385" xr:uid="{790D8CF9-73A5-40D0-9AEE-17EA0153EA11}"/>
    <cellStyle name="Comma 2 4 4 6 2 2 4 3" xfId="29851" xr:uid="{314DD096-31F5-4C7D-80EB-44838096538C}"/>
    <cellStyle name="Comma 2 4 4 6 2 2 4 4" xfId="50875" xr:uid="{DAD1C17F-C866-448E-AAD2-3B830A0B28DD}"/>
    <cellStyle name="Comma 2 4 4 6 2 2 5" xfId="11457" xr:uid="{A70FE9CD-0737-473F-8FBC-5B8E68C187AA}"/>
    <cellStyle name="Comma 2 4 4 6 2 2 5 2" xfId="32479" xr:uid="{9F618793-D511-41E3-A8B7-F24288585EFE}"/>
    <cellStyle name="Comma 2 4 4 6 2 2 5 3" xfId="53503" xr:uid="{8B0E97B5-A3AC-4665-93E1-3A62EBD7C9A2}"/>
    <cellStyle name="Comma 2 4 4 6 2 2 6" xfId="21968" xr:uid="{529203BE-7094-40A7-9B15-2A135C937FAC}"/>
    <cellStyle name="Comma 2 4 4 6 2 2 7" xfId="42993" xr:uid="{97F3334E-D208-49E0-819F-5559F1E5BE5F}"/>
    <cellStyle name="Comma 2 4 4 6 2 3" xfId="3549" xr:uid="{902ED820-F3D7-4999-8948-4F09CE1452D7}"/>
    <cellStyle name="Comma 2 4 4 6 2 3 2" xfId="14083" xr:uid="{D4CA7DD9-0D4C-47BA-8097-F6A808FE90DC}"/>
    <cellStyle name="Comma 2 4 4 6 2 3 2 2" xfId="35105" xr:uid="{35A1BF49-26A0-4A64-9936-1736C3A3B690}"/>
    <cellStyle name="Comma 2 4 4 6 2 3 2 3" xfId="56129" xr:uid="{C4437840-EF48-424F-99C6-5F25EECAE00E}"/>
    <cellStyle name="Comma 2 4 4 6 2 3 3" xfId="24595" xr:uid="{39C54DFD-222F-445F-A529-BA73197981C5}"/>
    <cellStyle name="Comma 2 4 4 6 2 3 4" xfId="45619" xr:uid="{ED59FDDF-EB5B-413A-AC84-325942595082}"/>
    <cellStyle name="Comma 2 4 4 6 2 4" xfId="6177" xr:uid="{7DF0B2D3-FEC2-4D68-8627-8F5CE1CA7E43}"/>
    <cellStyle name="Comma 2 4 4 6 2 4 2" xfId="16711" xr:uid="{731564C6-4138-4C27-B323-82C362FDB104}"/>
    <cellStyle name="Comma 2 4 4 6 2 4 2 2" xfId="37733" xr:uid="{6ABF26F1-36E1-4ECD-9349-0AE8A2D9A0BE}"/>
    <cellStyle name="Comma 2 4 4 6 2 4 2 3" xfId="58757" xr:uid="{B4C48AFC-ACE8-46D9-8BEB-DD77DEB78F69}"/>
    <cellStyle name="Comma 2 4 4 6 2 4 3" xfId="27223" xr:uid="{7E0708BC-B4FA-47FD-93CF-07E57480CC76}"/>
    <cellStyle name="Comma 2 4 4 6 2 4 4" xfId="48247" xr:uid="{13F7E263-0E9A-4710-BB41-4B7303D47D98}"/>
    <cellStyle name="Comma 2 4 4 6 2 5" xfId="8804" xr:uid="{E5A5E630-23DC-41FF-A40A-5D28DB651ADC}"/>
    <cellStyle name="Comma 2 4 4 6 2 5 2" xfId="19338" xr:uid="{01701ABA-8E3A-4662-AAE0-B27AA81605DA}"/>
    <cellStyle name="Comma 2 4 4 6 2 5 2 2" xfId="40360" xr:uid="{9B632D23-FB55-44BF-8275-6F67629B35A8}"/>
    <cellStyle name="Comma 2 4 4 6 2 5 2 3" xfId="61384" xr:uid="{6B8E4B1C-59E9-4140-BC67-3B353D4FFC8A}"/>
    <cellStyle name="Comma 2 4 4 6 2 5 3" xfId="29850" xr:uid="{4727A6A2-19CD-44BF-AFAA-05E0084B3B29}"/>
    <cellStyle name="Comma 2 4 4 6 2 5 4" xfId="50874" xr:uid="{A51FA943-19F0-488A-A037-721122308A01}"/>
    <cellStyle name="Comma 2 4 4 6 2 6" xfId="11456" xr:uid="{3FBA7C98-FD27-4FCC-A296-29F00E696001}"/>
    <cellStyle name="Comma 2 4 4 6 2 6 2" xfId="32478" xr:uid="{4BABE79D-F10A-4321-AE88-380C60A78B86}"/>
    <cellStyle name="Comma 2 4 4 6 2 6 3" xfId="53502" xr:uid="{4A50EE7D-AC80-4864-B1D8-5E8487D6489E}"/>
    <cellStyle name="Comma 2 4 4 6 2 7" xfId="21967" xr:uid="{1FCDD7CE-42AE-4F43-9FE9-8645CD6F465E}"/>
    <cellStyle name="Comma 2 4 4 6 2 8" xfId="42992" xr:uid="{7AB3C229-3BCB-482C-A9A4-71098255397E}"/>
    <cellStyle name="Comma 2 4 4 6 3" xfId="873" xr:uid="{F25D31E8-53A6-4984-982C-67AA38E2D420}"/>
    <cellStyle name="Comma 2 4 4 6 3 2" xfId="3551" xr:uid="{DF59CB6F-9B2F-4676-BD77-BC9502E20EBD}"/>
    <cellStyle name="Comma 2 4 4 6 3 2 2" xfId="14085" xr:uid="{D727679A-A1D6-4DA2-B53F-272CACCAA4F6}"/>
    <cellStyle name="Comma 2 4 4 6 3 2 2 2" xfId="35107" xr:uid="{964007AE-D76A-42CB-85E4-FC40452CE6F5}"/>
    <cellStyle name="Comma 2 4 4 6 3 2 2 3" xfId="56131" xr:uid="{DBCFC2E7-68DF-445D-9864-1092688C100A}"/>
    <cellStyle name="Comma 2 4 4 6 3 2 3" xfId="24597" xr:uid="{247E9A42-5651-4D1D-A1BA-150744BB5E6E}"/>
    <cellStyle name="Comma 2 4 4 6 3 2 4" xfId="45621" xr:uid="{C9D25F5D-482F-4E54-ACCF-13D901711298}"/>
    <cellStyle name="Comma 2 4 4 6 3 3" xfId="6179" xr:uid="{B2734229-F50B-4B5F-B2AA-8E4B9B665D90}"/>
    <cellStyle name="Comma 2 4 4 6 3 3 2" xfId="16713" xr:uid="{B8D6F7D8-CCE5-4745-B609-D7BF5C7CF719}"/>
    <cellStyle name="Comma 2 4 4 6 3 3 2 2" xfId="37735" xr:uid="{7473D829-1612-43B0-951B-2D4AB84FD9D4}"/>
    <cellStyle name="Comma 2 4 4 6 3 3 2 3" xfId="58759" xr:uid="{3D9C227B-69DB-4E4E-8141-4425B731A45A}"/>
    <cellStyle name="Comma 2 4 4 6 3 3 3" xfId="27225" xr:uid="{6089CD77-C5E0-4D4F-B77A-742A0E52D717}"/>
    <cellStyle name="Comma 2 4 4 6 3 3 4" xfId="48249" xr:uid="{8062A3A6-D9C9-4EF2-A26F-4926104C398A}"/>
    <cellStyle name="Comma 2 4 4 6 3 4" xfId="8806" xr:uid="{D201A5DC-C589-43E3-A86D-77D3990B222C}"/>
    <cellStyle name="Comma 2 4 4 6 3 4 2" xfId="19340" xr:uid="{2B249F3D-5D7D-4972-8D9A-443EE786F57F}"/>
    <cellStyle name="Comma 2 4 4 6 3 4 2 2" xfId="40362" xr:uid="{4A148DB2-A639-44DC-A447-1B513F9CE519}"/>
    <cellStyle name="Comma 2 4 4 6 3 4 2 3" xfId="61386" xr:uid="{09E30077-AFC9-425E-B959-6D156283CFB7}"/>
    <cellStyle name="Comma 2 4 4 6 3 4 3" xfId="29852" xr:uid="{E5C49028-57B1-47DA-8014-71D7848965F8}"/>
    <cellStyle name="Comma 2 4 4 6 3 4 4" xfId="50876" xr:uid="{51E64235-9D99-49AE-89FE-B89E2679CC33}"/>
    <cellStyle name="Comma 2 4 4 6 3 5" xfId="11458" xr:uid="{DA556F8E-C5B1-4BE6-98B8-A6015C5C9430}"/>
    <cellStyle name="Comma 2 4 4 6 3 5 2" xfId="32480" xr:uid="{B317DC45-F6DA-4E53-8880-C416529781E3}"/>
    <cellStyle name="Comma 2 4 4 6 3 5 3" xfId="53504" xr:uid="{AEAA4C85-1340-4A47-B4AA-FE344D93D7C3}"/>
    <cellStyle name="Comma 2 4 4 6 3 6" xfId="21969" xr:uid="{1E86441A-08E8-41DA-8F60-9DA4AD54C39A}"/>
    <cellStyle name="Comma 2 4 4 6 3 7" xfId="42994" xr:uid="{4E6224D8-71E6-421F-9F8F-EB1530D67A1B}"/>
    <cellStyle name="Comma 2 4 4 6 4" xfId="874" xr:uid="{F5EF885B-DABF-4F46-81B0-A522AEF1CAF5}"/>
    <cellStyle name="Comma 2 4 4 6 4 2" xfId="3552" xr:uid="{9DE0D916-4661-42A3-8706-D996CBAE5CBE}"/>
    <cellStyle name="Comma 2 4 4 6 4 2 2" xfId="14086" xr:uid="{E113B257-8B52-4FE0-97A8-B4A29A22C903}"/>
    <cellStyle name="Comma 2 4 4 6 4 2 2 2" xfId="35108" xr:uid="{4703F5AD-CD85-4F6E-8846-C33FCF49A64F}"/>
    <cellStyle name="Comma 2 4 4 6 4 2 2 3" xfId="56132" xr:uid="{9051F8D2-5E6B-4545-AAF1-BBA4C41EAA79}"/>
    <cellStyle name="Comma 2 4 4 6 4 2 3" xfId="24598" xr:uid="{D3B52F4E-37B3-4FB3-A05F-8A845BDF9334}"/>
    <cellStyle name="Comma 2 4 4 6 4 2 4" xfId="45622" xr:uid="{C4E5D1B4-A433-4187-94D1-CE4AE8DE938D}"/>
    <cellStyle name="Comma 2 4 4 6 4 3" xfId="6180" xr:uid="{9B517809-BC49-4EAE-AB8F-6ED4EA3C49EE}"/>
    <cellStyle name="Comma 2 4 4 6 4 3 2" xfId="16714" xr:uid="{96C53B82-93F5-4901-9A20-0AC0ACFCE555}"/>
    <cellStyle name="Comma 2 4 4 6 4 3 2 2" xfId="37736" xr:uid="{B275F205-C8BD-47C3-B542-A6C4CBAAB786}"/>
    <cellStyle name="Comma 2 4 4 6 4 3 2 3" xfId="58760" xr:uid="{FDA3AE9F-D447-459B-A435-285A510B2941}"/>
    <cellStyle name="Comma 2 4 4 6 4 3 3" xfId="27226" xr:uid="{038AE6C7-B2C4-4274-9652-D0A8AFF6AB2F}"/>
    <cellStyle name="Comma 2 4 4 6 4 3 4" xfId="48250" xr:uid="{E26487FB-F108-4329-B303-F55C3A8962A8}"/>
    <cellStyle name="Comma 2 4 4 6 4 4" xfId="8807" xr:uid="{3FABE815-0EC9-4EE2-B22B-BE0F7C0E03FE}"/>
    <cellStyle name="Comma 2 4 4 6 4 4 2" xfId="19341" xr:uid="{C22A3EB8-5810-425D-BF4D-E207DC2B7D6D}"/>
    <cellStyle name="Comma 2 4 4 6 4 4 2 2" xfId="40363" xr:uid="{6B4211C5-2176-48EA-9546-723945023780}"/>
    <cellStyle name="Comma 2 4 4 6 4 4 2 3" xfId="61387" xr:uid="{23DE7938-E829-4E66-9F22-3426A3FC2FC0}"/>
    <cellStyle name="Comma 2 4 4 6 4 4 3" xfId="29853" xr:uid="{E13A9EF7-6813-47F8-B2AC-04B6D219A640}"/>
    <cellStyle name="Comma 2 4 4 6 4 4 4" xfId="50877" xr:uid="{17057015-0806-493C-BFF1-3318A6603B62}"/>
    <cellStyle name="Comma 2 4 4 6 4 5" xfId="11459" xr:uid="{0BC424DD-074D-4AE3-8FDA-A109671E6EF2}"/>
    <cellStyle name="Comma 2 4 4 6 4 5 2" xfId="32481" xr:uid="{B226D644-FE63-4319-A7B8-AC9A198C88D3}"/>
    <cellStyle name="Comma 2 4 4 6 4 5 3" xfId="53505" xr:uid="{6E59C93C-3DB7-4764-BCA6-46D77FB975D1}"/>
    <cellStyle name="Comma 2 4 4 6 4 6" xfId="21970" xr:uid="{C1DA8F9F-B448-4AD0-95D5-3BEF4561B301}"/>
    <cellStyle name="Comma 2 4 4 6 4 7" xfId="42995" xr:uid="{EAED0143-DBF3-469D-8BF4-A4C0CCFC05BC}"/>
    <cellStyle name="Comma 2 4 4 6 5" xfId="3548" xr:uid="{BDDC0F2B-C5CC-4C0F-9EE3-65FD62DFBE69}"/>
    <cellStyle name="Comma 2 4 4 6 5 2" xfId="14082" xr:uid="{C0DB1132-0F93-4AD3-A29C-F5AACDC3F893}"/>
    <cellStyle name="Comma 2 4 4 6 5 2 2" xfId="35104" xr:uid="{BBBBE001-2EA4-4779-84B1-616B2BEE629B}"/>
    <cellStyle name="Comma 2 4 4 6 5 2 3" xfId="56128" xr:uid="{AFF1CB4E-1BE7-4512-9772-08EF0A451993}"/>
    <cellStyle name="Comma 2 4 4 6 5 3" xfId="24594" xr:uid="{5A508C74-02B6-456C-A1C3-A94873B3F5FD}"/>
    <cellStyle name="Comma 2 4 4 6 5 4" xfId="45618" xr:uid="{97CA9E87-C99E-4139-AA18-03B5F16924C1}"/>
    <cellStyle name="Comma 2 4 4 6 6" xfId="6176" xr:uid="{8B3D6F98-4E61-4EA3-A61C-E0A036EEB8E8}"/>
    <cellStyle name="Comma 2 4 4 6 6 2" xfId="16710" xr:uid="{81A1F766-A729-40AA-97EB-6AD65398A219}"/>
    <cellStyle name="Comma 2 4 4 6 6 2 2" xfId="37732" xr:uid="{ADFF90DB-9815-4078-A7BD-D94085EDFED4}"/>
    <cellStyle name="Comma 2 4 4 6 6 2 3" xfId="58756" xr:uid="{4543B6C9-C91C-4EDF-8117-E671F9C4DA6B}"/>
    <cellStyle name="Comma 2 4 4 6 6 3" xfId="27222" xr:uid="{2BCB7488-9237-4761-AEA6-197B083B030C}"/>
    <cellStyle name="Comma 2 4 4 6 6 4" xfId="48246" xr:uid="{AB6EFDAC-3BAD-4959-AF75-4CCA871AD6F5}"/>
    <cellStyle name="Comma 2 4 4 6 7" xfId="8803" xr:uid="{6420EFE2-0B98-4D78-BFC9-DCDD7F88BC75}"/>
    <cellStyle name="Comma 2 4 4 6 7 2" xfId="19337" xr:uid="{4F4F8AA3-C1EF-4EEA-AD85-61C0DA1B81ED}"/>
    <cellStyle name="Comma 2 4 4 6 7 2 2" xfId="40359" xr:uid="{589FB0CD-988B-4D74-9296-C95D3FE99D0A}"/>
    <cellStyle name="Comma 2 4 4 6 7 2 3" xfId="61383" xr:uid="{BCC3DC1B-4456-4B54-80C0-DAF462E378B3}"/>
    <cellStyle name="Comma 2 4 4 6 7 3" xfId="29849" xr:uid="{972B1571-7D3C-4BBC-8C46-F33832E54644}"/>
    <cellStyle name="Comma 2 4 4 6 7 4" xfId="50873" xr:uid="{5D073969-E788-495A-B848-B7E7F28C8E90}"/>
    <cellStyle name="Comma 2 4 4 6 8" xfId="11455" xr:uid="{2F523046-A165-4E9E-A428-0255D3DFDAAD}"/>
    <cellStyle name="Comma 2 4 4 6 8 2" xfId="32477" xr:uid="{E12622A1-BFE5-49F8-9094-27571AFF55FF}"/>
    <cellStyle name="Comma 2 4 4 6 8 3" xfId="53501" xr:uid="{C903B797-E9D1-4873-8D10-52C2A5D028E0}"/>
    <cellStyle name="Comma 2 4 4 6 9" xfId="21966" xr:uid="{69DBD52C-E2A2-4597-86B2-2A06CF03E109}"/>
    <cellStyle name="Comma 2 4 4 7" xfId="875" xr:uid="{B14B1489-6686-401B-9CE9-0E803CCDE43B}"/>
    <cellStyle name="Comma 2 4 4 7 2" xfId="876" xr:uid="{7A966F77-6913-40EE-B934-2F26AFB8E77B}"/>
    <cellStyle name="Comma 2 4 4 7 2 2" xfId="3554" xr:uid="{67FD27F0-E257-4AE6-9D1F-526047649F3E}"/>
    <cellStyle name="Comma 2 4 4 7 2 2 2" xfId="14088" xr:uid="{F24DE604-9390-463F-BFF4-705C1AE5A6C5}"/>
    <cellStyle name="Comma 2 4 4 7 2 2 2 2" xfId="35110" xr:uid="{FF500430-4F3A-4C01-976D-E2FCA3139790}"/>
    <cellStyle name="Comma 2 4 4 7 2 2 2 3" xfId="56134" xr:uid="{4F2281DA-04A5-4BB0-9256-C9FDFDD1C876}"/>
    <cellStyle name="Comma 2 4 4 7 2 2 3" xfId="24600" xr:uid="{3BB90956-6DD0-4D6F-A05E-6C96EE0502A8}"/>
    <cellStyle name="Comma 2 4 4 7 2 2 4" xfId="45624" xr:uid="{CE1A6BEB-5129-4E7E-9038-595273865461}"/>
    <cellStyle name="Comma 2 4 4 7 2 3" xfId="6182" xr:uid="{2CB437E8-1585-43B1-8AB3-D09D202B7BDD}"/>
    <cellStyle name="Comma 2 4 4 7 2 3 2" xfId="16716" xr:uid="{CCD3FD2D-BD90-4071-8B71-03687D18F166}"/>
    <cellStyle name="Comma 2 4 4 7 2 3 2 2" xfId="37738" xr:uid="{A8458DB8-7553-4E00-AA83-D4903D29A7D7}"/>
    <cellStyle name="Comma 2 4 4 7 2 3 2 3" xfId="58762" xr:uid="{097F9981-A074-4B16-811B-B200DB8B6C82}"/>
    <cellStyle name="Comma 2 4 4 7 2 3 3" xfId="27228" xr:uid="{0A3663C6-C48D-4D3F-9BB7-5F651E83A2C4}"/>
    <cellStyle name="Comma 2 4 4 7 2 3 4" xfId="48252" xr:uid="{A9BB77CA-217C-466D-A1FF-A726E9884305}"/>
    <cellStyle name="Comma 2 4 4 7 2 4" xfId="8809" xr:uid="{F6886AB9-862A-4E70-A730-2F133B933397}"/>
    <cellStyle name="Comma 2 4 4 7 2 4 2" xfId="19343" xr:uid="{60BDC1DF-1608-4D66-B89D-941D3849AD61}"/>
    <cellStyle name="Comma 2 4 4 7 2 4 2 2" xfId="40365" xr:uid="{3EA2E9B4-4AEB-40BC-809E-6E2FD54B1162}"/>
    <cellStyle name="Comma 2 4 4 7 2 4 2 3" xfId="61389" xr:uid="{22D31D58-1C33-4A68-AC64-069D4A44C1F7}"/>
    <cellStyle name="Comma 2 4 4 7 2 4 3" xfId="29855" xr:uid="{B0A1D355-47AC-48B4-831C-E15F4E5F1001}"/>
    <cellStyle name="Comma 2 4 4 7 2 4 4" xfId="50879" xr:uid="{650E4888-581B-430A-9538-7DB2C38E9CBC}"/>
    <cellStyle name="Comma 2 4 4 7 2 5" xfId="11461" xr:uid="{030E6B5C-C893-4C4B-AD94-4D68DA5EDE21}"/>
    <cellStyle name="Comma 2 4 4 7 2 5 2" xfId="32483" xr:uid="{3C4B7377-5BED-4D0F-A5E0-D47884DD2273}"/>
    <cellStyle name="Comma 2 4 4 7 2 5 3" xfId="53507" xr:uid="{E5850700-05D6-4C16-A3E1-9C96E73A4783}"/>
    <cellStyle name="Comma 2 4 4 7 2 6" xfId="21972" xr:uid="{9C702AD8-4A0D-4E61-A9B8-C3490770E5DA}"/>
    <cellStyle name="Comma 2 4 4 7 2 7" xfId="42997" xr:uid="{F12A5B25-8B7E-440B-90C4-7C0156A35C79}"/>
    <cellStyle name="Comma 2 4 4 7 3" xfId="877" xr:uid="{F055408B-9AA6-40AB-81C6-754F89D7BFBC}"/>
    <cellStyle name="Comma 2 4 4 7 3 2" xfId="3555" xr:uid="{C78DF483-AFA0-4C62-87E1-912CE30400BD}"/>
    <cellStyle name="Comma 2 4 4 7 3 2 2" xfId="14089" xr:uid="{E4B10807-ED91-45B3-8BA7-A63137E0F01D}"/>
    <cellStyle name="Comma 2 4 4 7 3 2 2 2" xfId="35111" xr:uid="{2E757FFB-73C8-4928-9F3C-B8E30EEA46ED}"/>
    <cellStyle name="Comma 2 4 4 7 3 2 2 3" xfId="56135" xr:uid="{2A058E02-19B6-405E-BE0C-95A12337FD5F}"/>
    <cellStyle name="Comma 2 4 4 7 3 2 3" xfId="24601" xr:uid="{91419F5E-ABD0-44E4-BB14-DFCAF7952DC8}"/>
    <cellStyle name="Comma 2 4 4 7 3 2 4" xfId="45625" xr:uid="{F8EBA9C7-8114-431E-91A7-05000D0CCE1E}"/>
    <cellStyle name="Comma 2 4 4 7 3 3" xfId="6183" xr:uid="{B377327F-0485-4EFC-BD87-97FE783AAF50}"/>
    <cellStyle name="Comma 2 4 4 7 3 3 2" xfId="16717" xr:uid="{AAFA9E0C-4C23-46BC-994C-BAB80CC88DD6}"/>
    <cellStyle name="Comma 2 4 4 7 3 3 2 2" xfId="37739" xr:uid="{DB4FC801-0202-4455-9091-D64B3CA36E5A}"/>
    <cellStyle name="Comma 2 4 4 7 3 3 2 3" xfId="58763" xr:uid="{1EF193B2-B5B7-41A2-8954-397F8BE21F4C}"/>
    <cellStyle name="Comma 2 4 4 7 3 3 3" xfId="27229" xr:uid="{AEF81268-34D0-4B25-8B74-643E6C8C1E11}"/>
    <cellStyle name="Comma 2 4 4 7 3 3 4" xfId="48253" xr:uid="{08140C70-9619-4B19-B36B-FFB448AD1602}"/>
    <cellStyle name="Comma 2 4 4 7 3 4" xfId="8810" xr:uid="{21368C0E-1A6C-42C4-BD2D-05EEEFC8CF9F}"/>
    <cellStyle name="Comma 2 4 4 7 3 4 2" xfId="19344" xr:uid="{4DB6225F-8EE1-4635-8BE5-D56C7815BCB4}"/>
    <cellStyle name="Comma 2 4 4 7 3 4 2 2" xfId="40366" xr:uid="{AD5BF797-F911-4B21-8CBB-2E685C6039E6}"/>
    <cellStyle name="Comma 2 4 4 7 3 4 2 3" xfId="61390" xr:uid="{801960B4-DA3D-4DBD-9662-D9E560053BFF}"/>
    <cellStyle name="Comma 2 4 4 7 3 4 3" xfId="29856" xr:uid="{C1A8FE6B-181A-48CB-825C-A8C426ACEEC4}"/>
    <cellStyle name="Comma 2 4 4 7 3 4 4" xfId="50880" xr:uid="{F5889692-0125-4717-BC4B-21268901C648}"/>
    <cellStyle name="Comma 2 4 4 7 3 5" xfId="11462" xr:uid="{80D81393-3279-4072-B567-9B75AC383475}"/>
    <cellStyle name="Comma 2 4 4 7 3 5 2" xfId="32484" xr:uid="{B7FD5ED5-B217-46F3-9C50-4E9E8FB61883}"/>
    <cellStyle name="Comma 2 4 4 7 3 5 3" xfId="53508" xr:uid="{482F8268-6930-454F-B47A-997165EB9F4E}"/>
    <cellStyle name="Comma 2 4 4 7 3 6" xfId="21973" xr:uid="{045BB9E1-2BE1-474B-80D7-C315D1FBA3A7}"/>
    <cellStyle name="Comma 2 4 4 7 3 7" xfId="42998" xr:uid="{DF77CF86-92BC-4858-B92B-AF44AA65D62C}"/>
    <cellStyle name="Comma 2 4 4 7 4" xfId="3553" xr:uid="{C2427ED3-AB87-4779-BF83-F4DBB779954D}"/>
    <cellStyle name="Comma 2 4 4 7 4 2" xfId="14087" xr:uid="{34E61BEA-66A0-4EC6-9DE3-E8A95DDE5A02}"/>
    <cellStyle name="Comma 2 4 4 7 4 2 2" xfId="35109" xr:uid="{F51ECBBE-B763-477D-AECD-4C089EDA3CB2}"/>
    <cellStyle name="Comma 2 4 4 7 4 2 3" xfId="56133" xr:uid="{43C86018-956F-4E3A-BAF9-23E410E9A5DA}"/>
    <cellStyle name="Comma 2 4 4 7 4 3" xfId="24599" xr:uid="{F79D0694-328F-4ED3-88AE-72B52CD90EE2}"/>
    <cellStyle name="Comma 2 4 4 7 4 4" xfId="45623" xr:uid="{A25DDCB4-9BBB-44E2-A90F-033B8C66F15C}"/>
    <cellStyle name="Comma 2 4 4 7 5" xfId="6181" xr:uid="{F1511396-5077-4B5D-AEEF-5F1A189BEB9C}"/>
    <cellStyle name="Comma 2 4 4 7 5 2" xfId="16715" xr:uid="{9414DAE3-BB0A-45BD-8F80-4C06DC96506C}"/>
    <cellStyle name="Comma 2 4 4 7 5 2 2" xfId="37737" xr:uid="{781D3AD5-1011-4950-AF1E-376699B80F08}"/>
    <cellStyle name="Comma 2 4 4 7 5 2 3" xfId="58761" xr:uid="{FC25E771-2112-4C47-BEA3-238684E0CEA4}"/>
    <cellStyle name="Comma 2 4 4 7 5 3" xfId="27227" xr:uid="{2EB2D07A-3501-422A-A71E-5ABDCD297604}"/>
    <cellStyle name="Comma 2 4 4 7 5 4" xfId="48251" xr:uid="{9B442BBE-FE9C-46FC-A58B-68FF6A1DFD24}"/>
    <cellStyle name="Comma 2 4 4 7 6" xfId="8808" xr:uid="{9777D783-6C5F-4B2F-9ACC-6B8E9C77AA20}"/>
    <cellStyle name="Comma 2 4 4 7 6 2" xfId="19342" xr:uid="{DE276A90-7CD4-4D6F-8239-82E8C059A7A5}"/>
    <cellStyle name="Comma 2 4 4 7 6 2 2" xfId="40364" xr:uid="{3087BD5F-F585-411F-9142-84B004059797}"/>
    <cellStyle name="Comma 2 4 4 7 6 2 3" xfId="61388" xr:uid="{EB589188-5053-4B40-99DC-FAED0FF3D1D9}"/>
    <cellStyle name="Comma 2 4 4 7 6 3" xfId="29854" xr:uid="{1FB946AE-1FAE-4360-ADF6-C963992E1F57}"/>
    <cellStyle name="Comma 2 4 4 7 6 4" xfId="50878" xr:uid="{09205797-F75A-4F30-AABF-DADCCDDBE3AB}"/>
    <cellStyle name="Comma 2 4 4 7 7" xfId="11460" xr:uid="{EBEE79FC-9094-4E3F-B2B7-20B304CAA495}"/>
    <cellStyle name="Comma 2 4 4 7 7 2" xfId="32482" xr:uid="{D03A8F39-C89E-4756-9207-3FD3E7865570}"/>
    <cellStyle name="Comma 2 4 4 7 7 3" xfId="53506" xr:uid="{A3EB4F62-D4FE-4DB1-95C7-44951FCDF522}"/>
    <cellStyle name="Comma 2 4 4 7 8" xfId="21971" xr:uid="{E2495824-99D0-4689-AF46-A7A56F0771B5}"/>
    <cellStyle name="Comma 2 4 4 7 9" xfId="42996" xr:uid="{BD4F3941-AB04-4CBD-A9E9-7B45F5D90B10}"/>
    <cellStyle name="Comma 2 4 4 8" xfId="878" xr:uid="{0B7D3294-562F-4BBC-9FA4-4B7C9CD3F5A2}"/>
    <cellStyle name="Comma 2 4 4 8 2" xfId="879" xr:uid="{789C0262-0CA7-40DE-8E19-184AC74BB3BE}"/>
    <cellStyle name="Comma 2 4 4 8 2 2" xfId="3557" xr:uid="{576B53B8-CBB1-4444-83EB-A786BBDFAF20}"/>
    <cellStyle name="Comma 2 4 4 8 2 2 2" xfId="14091" xr:uid="{F06DFE4C-7245-4804-B02C-80B6D5BD6FAB}"/>
    <cellStyle name="Comma 2 4 4 8 2 2 2 2" xfId="35113" xr:uid="{0C5A7405-C309-45A4-AFE7-8B111D4197F3}"/>
    <cellStyle name="Comma 2 4 4 8 2 2 2 3" xfId="56137" xr:uid="{01A775D4-DC7B-4601-9260-F48A4530CB39}"/>
    <cellStyle name="Comma 2 4 4 8 2 2 3" xfId="24603" xr:uid="{9487343C-455E-40C3-86DD-EF292F68959C}"/>
    <cellStyle name="Comma 2 4 4 8 2 2 4" xfId="45627" xr:uid="{5D92027B-A220-4556-AF76-575307311FF1}"/>
    <cellStyle name="Comma 2 4 4 8 2 3" xfId="6185" xr:uid="{FE23349F-9494-4A3C-B431-051B4443FA1D}"/>
    <cellStyle name="Comma 2 4 4 8 2 3 2" xfId="16719" xr:uid="{BBDDED08-A6AD-463B-9A7E-69A2A5C71E67}"/>
    <cellStyle name="Comma 2 4 4 8 2 3 2 2" xfId="37741" xr:uid="{B2A8D62A-9F48-4B45-81CD-12F6A3F2683B}"/>
    <cellStyle name="Comma 2 4 4 8 2 3 2 3" xfId="58765" xr:uid="{97D7EB9D-D844-430F-B9DC-2B0C9882F0F4}"/>
    <cellStyle name="Comma 2 4 4 8 2 3 3" xfId="27231" xr:uid="{36E4139E-1DEF-479A-A00C-092E60B6BFA5}"/>
    <cellStyle name="Comma 2 4 4 8 2 3 4" xfId="48255" xr:uid="{E0A9CC60-5715-48D8-94A7-7293A0EBB67B}"/>
    <cellStyle name="Comma 2 4 4 8 2 4" xfId="8812" xr:uid="{515717B9-4C77-431D-9C16-1B4A7D4A9722}"/>
    <cellStyle name="Comma 2 4 4 8 2 4 2" xfId="19346" xr:uid="{D4074723-8AF8-46C1-99CF-99148B412777}"/>
    <cellStyle name="Comma 2 4 4 8 2 4 2 2" xfId="40368" xr:uid="{90506EEB-1F12-4F1B-8AE8-E70A0AD16C9A}"/>
    <cellStyle name="Comma 2 4 4 8 2 4 2 3" xfId="61392" xr:uid="{7EFDEDB0-BBE9-4465-A2B9-E3E0A10D459F}"/>
    <cellStyle name="Comma 2 4 4 8 2 4 3" xfId="29858" xr:uid="{EBC4D2A2-682F-4BC9-A2D9-49B09E0E484D}"/>
    <cellStyle name="Comma 2 4 4 8 2 4 4" xfId="50882" xr:uid="{204CB6CE-C444-4DC6-BF5D-2ACCF233C280}"/>
    <cellStyle name="Comma 2 4 4 8 2 5" xfId="11464" xr:uid="{DE7C7FFC-39A7-4145-B6EF-5707B9D17D47}"/>
    <cellStyle name="Comma 2 4 4 8 2 5 2" xfId="32486" xr:uid="{33839735-D140-4FA0-A62D-E85B55DEFC29}"/>
    <cellStyle name="Comma 2 4 4 8 2 5 3" xfId="53510" xr:uid="{19143CEB-D65F-456E-9DD7-45F66C700659}"/>
    <cellStyle name="Comma 2 4 4 8 2 6" xfId="21975" xr:uid="{A94348EB-87A6-48B9-93CB-4C7FE366FA7D}"/>
    <cellStyle name="Comma 2 4 4 8 2 7" xfId="43000" xr:uid="{2C6FFC40-925A-4896-8AB5-D503BAB70E88}"/>
    <cellStyle name="Comma 2 4 4 8 3" xfId="3556" xr:uid="{317C2339-6F67-4F1B-B0AD-C56E0E2D0341}"/>
    <cellStyle name="Comma 2 4 4 8 3 2" xfId="14090" xr:uid="{4EB8926D-B05F-441E-8E96-72CFC4CC36E8}"/>
    <cellStyle name="Comma 2 4 4 8 3 2 2" xfId="35112" xr:uid="{B8FBCE8A-21FB-4B47-8BC8-0872068AB269}"/>
    <cellStyle name="Comma 2 4 4 8 3 2 3" xfId="56136" xr:uid="{2E44C3AF-C543-461F-A570-A4066BDE3B3A}"/>
    <cellStyle name="Comma 2 4 4 8 3 3" xfId="24602" xr:uid="{D182384D-BFC8-47CA-85E1-96D3C85268F1}"/>
    <cellStyle name="Comma 2 4 4 8 3 4" xfId="45626" xr:uid="{11E16E03-73B9-4535-9601-C87283365C64}"/>
    <cellStyle name="Comma 2 4 4 8 4" xfId="6184" xr:uid="{097B1921-207B-4BD9-91F1-036ECAFEE0F4}"/>
    <cellStyle name="Comma 2 4 4 8 4 2" xfId="16718" xr:uid="{73CCE02F-B014-42AD-8029-0DDA8B3E1513}"/>
    <cellStyle name="Comma 2 4 4 8 4 2 2" xfId="37740" xr:uid="{A5765323-B601-48D2-94F3-10C1C4FE6161}"/>
    <cellStyle name="Comma 2 4 4 8 4 2 3" xfId="58764" xr:uid="{7D2EF302-0F7B-46FE-A03C-F074E81AEA6C}"/>
    <cellStyle name="Comma 2 4 4 8 4 3" xfId="27230" xr:uid="{0561F1B5-7AA0-4E43-8603-46CF83B441BE}"/>
    <cellStyle name="Comma 2 4 4 8 4 4" xfId="48254" xr:uid="{5413F4D0-43BE-49FF-BB74-9F5EB24BFD99}"/>
    <cellStyle name="Comma 2 4 4 8 5" xfId="8811" xr:uid="{06FD7F66-8925-46C7-9EBB-89076D4F4662}"/>
    <cellStyle name="Comma 2 4 4 8 5 2" xfId="19345" xr:uid="{FE529776-185F-466A-8677-21AD029893A8}"/>
    <cellStyle name="Comma 2 4 4 8 5 2 2" xfId="40367" xr:uid="{D46CCECB-362D-41E1-A6D9-B79F2E03048A}"/>
    <cellStyle name="Comma 2 4 4 8 5 2 3" xfId="61391" xr:uid="{21450694-2307-4805-94B8-AEFC11D60A34}"/>
    <cellStyle name="Comma 2 4 4 8 5 3" xfId="29857" xr:uid="{FAA2DBBC-A59F-45DC-943C-6527DE830E79}"/>
    <cellStyle name="Comma 2 4 4 8 5 4" xfId="50881" xr:uid="{DB16EB35-DAFC-496B-94F3-3EA07C9DD801}"/>
    <cellStyle name="Comma 2 4 4 8 6" xfId="11463" xr:uid="{907840F0-6B21-4914-961D-B30D728D83BD}"/>
    <cellStyle name="Comma 2 4 4 8 6 2" xfId="32485" xr:uid="{3126A9DF-6BE1-41C6-A6BA-4958829812A1}"/>
    <cellStyle name="Comma 2 4 4 8 6 3" xfId="53509" xr:uid="{B9D60F8B-4CF8-4282-B202-B33C887E74FB}"/>
    <cellStyle name="Comma 2 4 4 8 7" xfId="21974" xr:uid="{FE062151-1D72-429A-B0E3-98E4AFCF2525}"/>
    <cellStyle name="Comma 2 4 4 8 8" xfId="42999" xr:uid="{EB0E1680-4178-4B07-AD09-6BA9FA13CCA8}"/>
    <cellStyle name="Comma 2 4 4 9" xfId="880" xr:uid="{B1A0792A-271E-4B2B-97AC-5357C0E80193}"/>
    <cellStyle name="Comma 2 4 4 9 2" xfId="3558" xr:uid="{04916CE5-715C-4F9C-85A0-BB0713F5EAE1}"/>
    <cellStyle name="Comma 2 4 4 9 2 2" xfId="14092" xr:uid="{2E146B01-CF99-4CA3-9718-8F12984C5B1C}"/>
    <cellStyle name="Comma 2 4 4 9 2 2 2" xfId="35114" xr:uid="{3B2D3667-B82E-480E-A11F-C1E7416BA984}"/>
    <cellStyle name="Comma 2 4 4 9 2 2 3" xfId="56138" xr:uid="{39AD41A6-8C81-4777-A528-CA32D33D08B9}"/>
    <cellStyle name="Comma 2 4 4 9 2 3" xfId="24604" xr:uid="{18A2CF0B-7732-42E6-B105-BE0AEDF7C8DB}"/>
    <cellStyle name="Comma 2 4 4 9 2 4" xfId="45628" xr:uid="{0A96D567-914B-438A-A33E-FDA137EBB9EC}"/>
    <cellStyle name="Comma 2 4 4 9 3" xfId="6186" xr:uid="{916039F1-0F6F-47F1-850A-00040CED508B}"/>
    <cellStyle name="Comma 2 4 4 9 3 2" xfId="16720" xr:uid="{FD559E57-F2CA-4933-AD55-984DF705533F}"/>
    <cellStyle name="Comma 2 4 4 9 3 2 2" xfId="37742" xr:uid="{0FCA848D-44E4-413E-83C3-6806B93B05B9}"/>
    <cellStyle name="Comma 2 4 4 9 3 2 3" xfId="58766" xr:uid="{AF590C68-11F4-425D-A696-306064E27F81}"/>
    <cellStyle name="Comma 2 4 4 9 3 3" xfId="27232" xr:uid="{FE766A38-8798-4DEA-B82F-A5C024C502FF}"/>
    <cellStyle name="Comma 2 4 4 9 3 4" xfId="48256" xr:uid="{6BAA0388-9D52-4B7A-B6F6-F47E6DA2CEAC}"/>
    <cellStyle name="Comma 2 4 4 9 4" xfId="8813" xr:uid="{4E8B73E4-88A9-40FB-9596-27DDB8A6A8D9}"/>
    <cellStyle name="Comma 2 4 4 9 4 2" xfId="19347" xr:uid="{A10D059E-5654-41DB-B6AF-D175E0BBB336}"/>
    <cellStyle name="Comma 2 4 4 9 4 2 2" xfId="40369" xr:uid="{B53C4417-E4EB-41BA-8618-B4B08C64779A}"/>
    <cellStyle name="Comma 2 4 4 9 4 2 3" xfId="61393" xr:uid="{DA939F00-58EE-48DC-9EE1-462806DB1123}"/>
    <cellStyle name="Comma 2 4 4 9 4 3" xfId="29859" xr:uid="{5D6C8DF7-4101-4400-A226-D759C26C8973}"/>
    <cellStyle name="Comma 2 4 4 9 4 4" xfId="50883" xr:uid="{3EB55775-5774-4168-A5D8-02FB961BE443}"/>
    <cellStyle name="Comma 2 4 4 9 5" xfId="11465" xr:uid="{CFE1C925-5F53-4FC4-99CB-382EC3947E96}"/>
    <cellStyle name="Comma 2 4 4 9 5 2" xfId="32487" xr:uid="{B98913CF-137E-4057-BD00-B3A3C0CC9085}"/>
    <cellStyle name="Comma 2 4 4 9 5 3" xfId="53511" xr:uid="{57DCC2A5-D088-4E2C-9F35-215F9FE9BA06}"/>
    <cellStyle name="Comma 2 4 4 9 6" xfId="21976" xr:uid="{DAC4CA2D-0358-4EF3-9BF8-58F10C033A93}"/>
    <cellStyle name="Comma 2 4 4 9 7" xfId="43001" xr:uid="{1AE5C9B1-B6A2-4A91-BC30-B324A4327EC4}"/>
    <cellStyle name="Comma 2 4 5" xfId="881" xr:uid="{DD92D60E-B543-4FC9-A62D-80265E680119}"/>
    <cellStyle name="Comma 2 4 5 10" xfId="3559" xr:uid="{02DC6EF6-87CD-4BF6-9C1D-A8C3CDB10890}"/>
    <cellStyle name="Comma 2 4 5 10 2" xfId="14093" xr:uid="{DCFFA1A4-C917-490F-9BAB-72B0FF8DAFC3}"/>
    <cellStyle name="Comma 2 4 5 10 2 2" xfId="35115" xr:uid="{FCFEB742-B2F0-4725-8057-CA81B0452733}"/>
    <cellStyle name="Comma 2 4 5 10 2 3" xfId="56139" xr:uid="{6B6FDA12-1862-4A31-9E1C-FBE27A71544C}"/>
    <cellStyle name="Comma 2 4 5 10 3" xfId="24605" xr:uid="{D539DCFC-BE79-4D01-A05E-E5230DCAD383}"/>
    <cellStyle name="Comma 2 4 5 10 4" xfId="45629" xr:uid="{DC1C5FC6-6DC9-4CAC-8F5F-5DF008FA4F35}"/>
    <cellStyle name="Comma 2 4 5 11" xfId="6187" xr:uid="{A67CAEC7-EF8A-4FDB-87A8-9C1B71333627}"/>
    <cellStyle name="Comma 2 4 5 11 2" xfId="16721" xr:uid="{1A8B2249-0669-4C3F-8E9F-4EA27AFA0EA9}"/>
    <cellStyle name="Comma 2 4 5 11 2 2" xfId="37743" xr:uid="{0EE49CCA-24CD-4147-981B-E873D0B6D3FF}"/>
    <cellStyle name="Comma 2 4 5 11 2 3" xfId="58767" xr:uid="{46AF0C50-AC43-437F-9EF3-6DDCD5845A26}"/>
    <cellStyle name="Comma 2 4 5 11 3" xfId="27233" xr:uid="{1C889279-1046-443E-A399-875D704AB52B}"/>
    <cellStyle name="Comma 2 4 5 11 4" xfId="48257" xr:uid="{F78A798F-2DBA-455A-9224-B85C7BDF91D2}"/>
    <cellStyle name="Comma 2 4 5 12" xfId="8814" xr:uid="{5002000D-8BD5-4C8A-8C2D-C8BF018863A4}"/>
    <cellStyle name="Comma 2 4 5 12 2" xfId="19348" xr:uid="{CFD9E1F8-F064-4DF1-8D9F-93A33E35907C}"/>
    <cellStyle name="Comma 2 4 5 12 2 2" xfId="40370" xr:uid="{705630B8-236E-4991-9CEF-3D1773F054C0}"/>
    <cellStyle name="Comma 2 4 5 12 2 3" xfId="61394" xr:uid="{736A96F7-1268-42CF-8ECB-76564810D751}"/>
    <cellStyle name="Comma 2 4 5 12 3" xfId="29860" xr:uid="{2A5E9A31-A563-4E66-B264-9E786F6CF79B}"/>
    <cellStyle name="Comma 2 4 5 12 4" xfId="50884" xr:uid="{565297CE-D8A6-485E-A475-EE57C10950DA}"/>
    <cellStyle name="Comma 2 4 5 13" xfId="11466" xr:uid="{3716ED62-58D1-4B62-92F8-CC85A42A38AA}"/>
    <cellStyle name="Comma 2 4 5 13 2" xfId="32488" xr:uid="{A330F9E5-0055-4819-B031-59F861CB4D83}"/>
    <cellStyle name="Comma 2 4 5 13 3" xfId="53512" xr:uid="{44DDF57A-A0E2-47AC-AF8D-6473B723F0B4}"/>
    <cellStyle name="Comma 2 4 5 14" xfId="21977" xr:uid="{77872291-DDF4-4717-AAA9-7C5CEE36AEC3}"/>
    <cellStyle name="Comma 2 4 5 15" xfId="43002" xr:uid="{B50E7EC1-D263-4F61-837D-7535F23E8EDA}"/>
    <cellStyle name="Comma 2 4 5 2" xfId="882" xr:uid="{101DB89C-CBFA-4FC6-8465-8F605B57AFE9}"/>
    <cellStyle name="Comma 2 4 5 2 10" xfId="43003" xr:uid="{25DF9DA0-883E-445D-8166-74B1481098D9}"/>
    <cellStyle name="Comma 2 4 5 2 2" xfId="883" xr:uid="{25541B86-F136-44DD-B163-190B85684245}"/>
    <cellStyle name="Comma 2 4 5 2 2 2" xfId="884" xr:uid="{D2CC84AE-C6BD-47A2-A5F8-FAA9AE17F39F}"/>
    <cellStyle name="Comma 2 4 5 2 2 2 2" xfId="3562" xr:uid="{E8DE40E5-1E80-4E11-BB55-A41E3C46D6AC}"/>
    <cellStyle name="Comma 2 4 5 2 2 2 2 2" xfId="14096" xr:uid="{E9E0260E-5F4B-4FF8-9F5E-CBA98C6B6D0A}"/>
    <cellStyle name="Comma 2 4 5 2 2 2 2 2 2" xfId="35118" xr:uid="{76EEA7C2-B32C-48AF-909F-375715ECF34D}"/>
    <cellStyle name="Comma 2 4 5 2 2 2 2 2 3" xfId="56142" xr:uid="{BF13DB37-E0E5-474D-8F46-F260B76C534E}"/>
    <cellStyle name="Comma 2 4 5 2 2 2 2 3" xfId="24608" xr:uid="{622C6769-402F-49D9-9C17-455B8F030797}"/>
    <cellStyle name="Comma 2 4 5 2 2 2 2 4" xfId="45632" xr:uid="{0C8249AA-AB2F-4D5E-A280-0A60A93CC03D}"/>
    <cellStyle name="Comma 2 4 5 2 2 2 3" xfId="6190" xr:uid="{D624E842-70AC-4E75-BCF4-B1A990FCFAB9}"/>
    <cellStyle name="Comma 2 4 5 2 2 2 3 2" xfId="16724" xr:uid="{9ACC2FB6-CF3A-4DC5-A8D8-CD045DBFF698}"/>
    <cellStyle name="Comma 2 4 5 2 2 2 3 2 2" xfId="37746" xr:uid="{11DEE62E-D65B-4514-BC15-8100001EA575}"/>
    <cellStyle name="Comma 2 4 5 2 2 2 3 2 3" xfId="58770" xr:uid="{273CDCF4-5591-4F8E-8A1B-7E87393A8540}"/>
    <cellStyle name="Comma 2 4 5 2 2 2 3 3" xfId="27236" xr:uid="{4DB86782-CFB9-4AD7-A926-B064E075E364}"/>
    <cellStyle name="Comma 2 4 5 2 2 2 3 4" xfId="48260" xr:uid="{260EF692-B73B-4DD8-9A02-385B3DC8C379}"/>
    <cellStyle name="Comma 2 4 5 2 2 2 4" xfId="8817" xr:uid="{EF478ACB-2EEB-4E1C-8964-B4D9EC0BE247}"/>
    <cellStyle name="Comma 2 4 5 2 2 2 4 2" xfId="19351" xr:uid="{B2F4AF1E-527E-43B5-862F-40DF160F93EC}"/>
    <cellStyle name="Comma 2 4 5 2 2 2 4 2 2" xfId="40373" xr:uid="{EA47842D-AE1B-4D86-A915-C5162154ED78}"/>
    <cellStyle name="Comma 2 4 5 2 2 2 4 2 3" xfId="61397" xr:uid="{B5830E76-511F-491A-9044-AE5B60B34577}"/>
    <cellStyle name="Comma 2 4 5 2 2 2 4 3" xfId="29863" xr:uid="{E1F769B4-9621-4CAB-9758-4FFF35F6444D}"/>
    <cellStyle name="Comma 2 4 5 2 2 2 4 4" xfId="50887" xr:uid="{16F54D5D-DD6E-42E0-ABD9-FF6C4D0B7994}"/>
    <cellStyle name="Comma 2 4 5 2 2 2 5" xfId="11469" xr:uid="{1E8D17B7-1D7E-4E7C-88B5-A6C3CE6E7218}"/>
    <cellStyle name="Comma 2 4 5 2 2 2 5 2" xfId="32491" xr:uid="{744AC626-93D4-4EF6-AAB9-88BB4FD1C3FF}"/>
    <cellStyle name="Comma 2 4 5 2 2 2 5 3" xfId="53515" xr:uid="{B952CCC7-5337-43B3-80CF-FF1B4ECBC54D}"/>
    <cellStyle name="Comma 2 4 5 2 2 2 6" xfId="21980" xr:uid="{BE998402-B11B-4CE8-9D34-FC7124B75696}"/>
    <cellStyle name="Comma 2 4 5 2 2 2 7" xfId="43005" xr:uid="{595E3A90-9628-4B76-B3F9-A4F86003F7C7}"/>
    <cellStyle name="Comma 2 4 5 2 2 3" xfId="3561" xr:uid="{22F458E1-698E-44FD-A9F9-B2F32DF74B52}"/>
    <cellStyle name="Comma 2 4 5 2 2 3 2" xfId="14095" xr:uid="{81D0DC7F-15FB-46FA-9FCB-E0BAAB35B532}"/>
    <cellStyle name="Comma 2 4 5 2 2 3 2 2" xfId="35117" xr:uid="{C68CBE2A-F028-49AD-AD47-45F10ACC69E0}"/>
    <cellStyle name="Comma 2 4 5 2 2 3 2 3" xfId="56141" xr:uid="{C6BF9D57-E294-4C45-8996-416B0CFDD97B}"/>
    <cellStyle name="Comma 2 4 5 2 2 3 3" xfId="24607" xr:uid="{466FEAD7-E697-4692-BCCC-063115C3898B}"/>
    <cellStyle name="Comma 2 4 5 2 2 3 4" xfId="45631" xr:uid="{019C86DC-BD80-4C1B-993A-B5F385A80971}"/>
    <cellStyle name="Comma 2 4 5 2 2 4" xfId="6189" xr:uid="{605BD422-C910-4FE9-81E6-16CA731A1555}"/>
    <cellStyle name="Comma 2 4 5 2 2 4 2" xfId="16723" xr:uid="{A211DE4E-5420-4731-BC55-D4DAE5C73F10}"/>
    <cellStyle name="Comma 2 4 5 2 2 4 2 2" xfId="37745" xr:uid="{2BB9F85B-14AE-42A7-B6E1-3D36EFFD4DA8}"/>
    <cellStyle name="Comma 2 4 5 2 2 4 2 3" xfId="58769" xr:uid="{B676588F-C7B2-4287-A480-76E52AE50CFD}"/>
    <cellStyle name="Comma 2 4 5 2 2 4 3" xfId="27235" xr:uid="{28649BD9-3C77-475D-9DCF-952281865977}"/>
    <cellStyle name="Comma 2 4 5 2 2 4 4" xfId="48259" xr:uid="{ECA702F3-0D9C-4B67-9A7E-73EF902DB60E}"/>
    <cellStyle name="Comma 2 4 5 2 2 5" xfId="8816" xr:uid="{5F39C727-46BC-47DC-AFF0-7F66D4820D53}"/>
    <cellStyle name="Comma 2 4 5 2 2 5 2" xfId="19350" xr:uid="{ADD206F7-D8FC-4FAD-B39A-0C6D9C6A43D0}"/>
    <cellStyle name="Comma 2 4 5 2 2 5 2 2" xfId="40372" xr:uid="{BB1061C5-96DE-42BF-B568-8BBBE2F441FA}"/>
    <cellStyle name="Comma 2 4 5 2 2 5 2 3" xfId="61396" xr:uid="{39F2E7F9-78C6-4B24-BC02-F36EA9039A40}"/>
    <cellStyle name="Comma 2 4 5 2 2 5 3" xfId="29862" xr:uid="{5B7C11C7-4E0E-4DC2-8CDA-35AC6F5B7714}"/>
    <cellStyle name="Comma 2 4 5 2 2 5 4" xfId="50886" xr:uid="{6857AFCE-0A7B-49E4-9ADC-5FF73781ACF1}"/>
    <cellStyle name="Comma 2 4 5 2 2 6" xfId="11468" xr:uid="{8E0F80BC-3754-4AB7-BAAD-0B4579578267}"/>
    <cellStyle name="Comma 2 4 5 2 2 6 2" xfId="32490" xr:uid="{76B41704-DADB-4FDD-8140-711FA603B94B}"/>
    <cellStyle name="Comma 2 4 5 2 2 6 3" xfId="53514" xr:uid="{691C9882-1565-4E31-9786-C3A7A25CB7C3}"/>
    <cellStyle name="Comma 2 4 5 2 2 7" xfId="21979" xr:uid="{4DB1B071-2529-47EF-9AAC-73BC7CAEB04C}"/>
    <cellStyle name="Comma 2 4 5 2 2 8" xfId="43004" xr:uid="{083060A3-21FE-401B-A28E-8702CC51D003}"/>
    <cellStyle name="Comma 2 4 5 2 3" xfId="885" xr:uid="{5F0C689F-146C-4025-8846-32D71BFE9A43}"/>
    <cellStyle name="Comma 2 4 5 2 3 2" xfId="3563" xr:uid="{42B92C36-D757-4BD4-808D-974AD89B2982}"/>
    <cellStyle name="Comma 2 4 5 2 3 2 2" xfId="14097" xr:uid="{0D5DFE09-78D9-422B-B3D1-75993374912A}"/>
    <cellStyle name="Comma 2 4 5 2 3 2 2 2" xfId="35119" xr:uid="{88917BC9-6A8C-4969-820B-AD3EA62B2B1C}"/>
    <cellStyle name="Comma 2 4 5 2 3 2 2 3" xfId="56143" xr:uid="{8A854BED-1DB1-4EE1-AE09-A9178CE11FCE}"/>
    <cellStyle name="Comma 2 4 5 2 3 2 3" xfId="24609" xr:uid="{5D727CA3-71C3-4E3D-922F-E39492841135}"/>
    <cellStyle name="Comma 2 4 5 2 3 2 4" xfId="45633" xr:uid="{6ABBE76A-C971-4F15-92DD-38EB8F7CB03D}"/>
    <cellStyle name="Comma 2 4 5 2 3 3" xfId="6191" xr:uid="{D5A65A80-381E-4D3B-9FFC-6D40D219D39D}"/>
    <cellStyle name="Comma 2 4 5 2 3 3 2" xfId="16725" xr:uid="{84431055-111C-4AC8-B2A1-224C23D6BE93}"/>
    <cellStyle name="Comma 2 4 5 2 3 3 2 2" xfId="37747" xr:uid="{823D2706-CED0-442B-BF61-C1A4515E4977}"/>
    <cellStyle name="Comma 2 4 5 2 3 3 2 3" xfId="58771" xr:uid="{E481E564-45E5-4DE6-8712-CFC2CBA0CA40}"/>
    <cellStyle name="Comma 2 4 5 2 3 3 3" xfId="27237" xr:uid="{6D328B43-5904-46C4-9339-AEC258CA0E67}"/>
    <cellStyle name="Comma 2 4 5 2 3 3 4" xfId="48261" xr:uid="{0F9C3673-B734-4EF9-812D-A343B971FCA4}"/>
    <cellStyle name="Comma 2 4 5 2 3 4" xfId="8818" xr:uid="{25CDAA15-853D-4250-A9D1-1706A93F960E}"/>
    <cellStyle name="Comma 2 4 5 2 3 4 2" xfId="19352" xr:uid="{D0861F7A-E93F-4E8D-9455-C683248B0515}"/>
    <cellStyle name="Comma 2 4 5 2 3 4 2 2" xfId="40374" xr:uid="{1CC67C18-C6DD-45FE-AEEF-BF876927F91D}"/>
    <cellStyle name="Comma 2 4 5 2 3 4 2 3" xfId="61398" xr:uid="{4E742953-9488-4A4B-A3AC-E23803C819A5}"/>
    <cellStyle name="Comma 2 4 5 2 3 4 3" xfId="29864" xr:uid="{F2B69AF5-9334-44A7-B5F4-9E2241B6CE39}"/>
    <cellStyle name="Comma 2 4 5 2 3 4 4" xfId="50888" xr:uid="{56FB875A-BFA2-402C-ABEF-71BE73BB47C2}"/>
    <cellStyle name="Comma 2 4 5 2 3 5" xfId="11470" xr:uid="{C4ED4502-AF21-491B-9536-CB25743691BC}"/>
    <cellStyle name="Comma 2 4 5 2 3 5 2" xfId="32492" xr:uid="{BDFA85F9-5466-4709-8301-800E7DBB625B}"/>
    <cellStyle name="Comma 2 4 5 2 3 5 3" xfId="53516" xr:uid="{4FA9393C-E4AB-4D42-B8CE-0D76447146C6}"/>
    <cellStyle name="Comma 2 4 5 2 3 6" xfId="21981" xr:uid="{BF6076A8-56D4-4C79-A775-9F47DB0FF29F}"/>
    <cellStyle name="Comma 2 4 5 2 3 7" xfId="43006" xr:uid="{375FAB23-96C8-4DCA-8230-6AB73709C846}"/>
    <cellStyle name="Comma 2 4 5 2 4" xfId="886" xr:uid="{0B9103DC-45ED-41AD-B6AA-6D50050F83C6}"/>
    <cellStyle name="Comma 2 4 5 2 4 2" xfId="3564" xr:uid="{7D64CA5D-C975-4C81-A1D6-5053146BD636}"/>
    <cellStyle name="Comma 2 4 5 2 4 2 2" xfId="14098" xr:uid="{34D09271-AD12-4FEE-9A13-58F9882DCE3F}"/>
    <cellStyle name="Comma 2 4 5 2 4 2 2 2" xfId="35120" xr:uid="{8703D37F-9517-4F90-9865-A9B15A794A36}"/>
    <cellStyle name="Comma 2 4 5 2 4 2 2 3" xfId="56144" xr:uid="{242011AD-1391-4637-9B6F-AA5A3A8298A5}"/>
    <cellStyle name="Comma 2 4 5 2 4 2 3" xfId="24610" xr:uid="{9856FC42-4600-462E-8E3F-91BB67E40F1A}"/>
    <cellStyle name="Comma 2 4 5 2 4 2 4" xfId="45634" xr:uid="{06BF14E5-BDAF-41CD-B303-2D6CB9D60478}"/>
    <cellStyle name="Comma 2 4 5 2 4 3" xfId="6192" xr:uid="{214463E6-12FD-402B-BA40-1606FB138DC8}"/>
    <cellStyle name="Comma 2 4 5 2 4 3 2" xfId="16726" xr:uid="{5A0CA695-A245-48CF-B898-E873A8DCD8E5}"/>
    <cellStyle name="Comma 2 4 5 2 4 3 2 2" xfId="37748" xr:uid="{1D7DC02D-0793-41B1-BF35-CD527722EBCD}"/>
    <cellStyle name="Comma 2 4 5 2 4 3 2 3" xfId="58772" xr:uid="{1575BE8B-BF7B-4A7F-9420-03842D63F031}"/>
    <cellStyle name="Comma 2 4 5 2 4 3 3" xfId="27238" xr:uid="{2D79D8F6-9262-4005-9559-41281E3953C7}"/>
    <cellStyle name="Comma 2 4 5 2 4 3 4" xfId="48262" xr:uid="{5832B003-F84F-49E1-AF4C-5A548ECB491D}"/>
    <cellStyle name="Comma 2 4 5 2 4 4" xfId="8819" xr:uid="{7CD40FD7-BA29-4E6A-8E17-7D506DF95260}"/>
    <cellStyle name="Comma 2 4 5 2 4 4 2" xfId="19353" xr:uid="{A74EF0D1-FEC5-4CD0-B21A-EC3546227070}"/>
    <cellStyle name="Comma 2 4 5 2 4 4 2 2" xfId="40375" xr:uid="{D680941C-B507-43ED-8C63-59BBB013865C}"/>
    <cellStyle name="Comma 2 4 5 2 4 4 2 3" xfId="61399" xr:uid="{57CEED03-F07E-4280-9CF3-6B32CA0C224D}"/>
    <cellStyle name="Comma 2 4 5 2 4 4 3" xfId="29865" xr:uid="{89F982CB-EDB4-4DDB-9D3F-EF21C6F1E7C0}"/>
    <cellStyle name="Comma 2 4 5 2 4 4 4" xfId="50889" xr:uid="{D741E304-2F7E-4915-9A77-FD0926D691F8}"/>
    <cellStyle name="Comma 2 4 5 2 4 5" xfId="11471" xr:uid="{CC070A8F-E86E-4680-A7A2-FA3B4B456FDD}"/>
    <cellStyle name="Comma 2 4 5 2 4 5 2" xfId="32493" xr:uid="{EB0F5616-4153-4C3B-AF3C-1D43AD0BD175}"/>
    <cellStyle name="Comma 2 4 5 2 4 5 3" xfId="53517" xr:uid="{BD2F75CC-10C4-476B-80F8-802E4BD9351B}"/>
    <cellStyle name="Comma 2 4 5 2 4 6" xfId="21982" xr:uid="{BC199972-7D1E-4CBC-957D-47FADBF8136F}"/>
    <cellStyle name="Comma 2 4 5 2 4 7" xfId="43007" xr:uid="{7E2E9361-8E8B-4BE7-BB22-28315E362091}"/>
    <cellStyle name="Comma 2 4 5 2 5" xfId="3560" xr:uid="{E415F40F-1C05-49B3-8E11-63B7C7BFD4B4}"/>
    <cellStyle name="Comma 2 4 5 2 5 2" xfId="14094" xr:uid="{C39B5702-3BC7-43F9-9BD5-BBBD45D09B35}"/>
    <cellStyle name="Comma 2 4 5 2 5 2 2" xfId="35116" xr:uid="{17E37EE8-1616-4A1E-A67A-7C853386831E}"/>
    <cellStyle name="Comma 2 4 5 2 5 2 3" xfId="56140" xr:uid="{FB4D2150-4FA0-4561-BDA4-25260D6B1BE4}"/>
    <cellStyle name="Comma 2 4 5 2 5 3" xfId="24606" xr:uid="{89A86B5D-B7AF-44B7-B6BC-1883F1AD23B3}"/>
    <cellStyle name="Comma 2 4 5 2 5 4" xfId="45630" xr:uid="{DC17F1E8-14A1-4F5A-821E-26CE251F725A}"/>
    <cellStyle name="Comma 2 4 5 2 6" xfId="6188" xr:uid="{1C05A358-7BC0-46F1-B88F-58BF6D3834E0}"/>
    <cellStyle name="Comma 2 4 5 2 6 2" xfId="16722" xr:uid="{103B5B90-24D7-4C53-88A9-719007DEE6F8}"/>
    <cellStyle name="Comma 2 4 5 2 6 2 2" xfId="37744" xr:uid="{C42E7E6C-B37D-411C-9DD6-6C4C450E6EB2}"/>
    <cellStyle name="Comma 2 4 5 2 6 2 3" xfId="58768" xr:uid="{013F4AD7-6C27-403C-BDD8-0670898EE549}"/>
    <cellStyle name="Comma 2 4 5 2 6 3" xfId="27234" xr:uid="{3477191D-A7F2-4FF5-845D-8643A20CD2F9}"/>
    <cellStyle name="Comma 2 4 5 2 6 4" xfId="48258" xr:uid="{B98438FE-8736-4761-B86E-A7B41D29FEF2}"/>
    <cellStyle name="Comma 2 4 5 2 7" xfId="8815" xr:uid="{24BBD65D-E81D-4C55-827A-92CE05660594}"/>
    <cellStyle name="Comma 2 4 5 2 7 2" xfId="19349" xr:uid="{5C0187CD-F5C2-4A73-8A1D-7BBC6C3CD6E6}"/>
    <cellStyle name="Comma 2 4 5 2 7 2 2" xfId="40371" xr:uid="{45DBAF20-C4C0-4B1B-88B0-474244B29463}"/>
    <cellStyle name="Comma 2 4 5 2 7 2 3" xfId="61395" xr:uid="{5E2E2FE0-832C-40CF-BCB7-B4006BD9A9D2}"/>
    <cellStyle name="Comma 2 4 5 2 7 3" xfId="29861" xr:uid="{278FD55B-6CC6-4271-8972-4553C5AD852D}"/>
    <cellStyle name="Comma 2 4 5 2 7 4" xfId="50885" xr:uid="{33050D15-F1A1-4727-860D-B39254055793}"/>
    <cellStyle name="Comma 2 4 5 2 8" xfId="11467" xr:uid="{A3EFD01A-1E70-4C30-81A7-1D55178E0218}"/>
    <cellStyle name="Comma 2 4 5 2 8 2" xfId="32489" xr:uid="{383DEC48-648C-4B49-A87F-852E1506EE25}"/>
    <cellStyle name="Comma 2 4 5 2 8 3" xfId="53513" xr:uid="{64BE530F-2FF3-4D21-8BA2-3850AEEA820B}"/>
    <cellStyle name="Comma 2 4 5 2 9" xfId="21978" xr:uid="{14224790-ABC8-48CC-B966-90983925FDDA}"/>
    <cellStyle name="Comma 2 4 5 3" xfId="887" xr:uid="{57517D40-81E6-4949-82D3-52279E641116}"/>
    <cellStyle name="Comma 2 4 5 3 10" xfId="43008" xr:uid="{0364B6EF-46A1-4934-A340-CEBE381BE97C}"/>
    <cellStyle name="Comma 2 4 5 3 2" xfId="888" xr:uid="{D848BEC7-74A6-4D69-98DA-A105D715DB25}"/>
    <cellStyle name="Comma 2 4 5 3 2 2" xfId="889" xr:uid="{EA508FB7-971B-465E-B2D9-7A5CD4A912DB}"/>
    <cellStyle name="Comma 2 4 5 3 2 2 2" xfId="3567" xr:uid="{11CECE62-E2B8-4B00-9DA4-78C3283F2588}"/>
    <cellStyle name="Comma 2 4 5 3 2 2 2 2" xfId="14101" xr:uid="{78320AAC-2365-4405-B149-0A8F202CF405}"/>
    <cellStyle name="Comma 2 4 5 3 2 2 2 2 2" xfId="35123" xr:uid="{5F55F3E6-13B7-4196-9523-990AD17143FF}"/>
    <cellStyle name="Comma 2 4 5 3 2 2 2 2 3" xfId="56147" xr:uid="{7F063673-A339-489E-B611-8EEF248ECCE5}"/>
    <cellStyle name="Comma 2 4 5 3 2 2 2 3" xfId="24613" xr:uid="{6A5683F7-6D97-4D16-906E-26771EBD10F9}"/>
    <cellStyle name="Comma 2 4 5 3 2 2 2 4" xfId="45637" xr:uid="{02EC037D-33B1-4688-B653-5F367B114B3A}"/>
    <cellStyle name="Comma 2 4 5 3 2 2 3" xfId="6195" xr:uid="{7A1E3846-5288-4F98-9612-73D4A7BA77A4}"/>
    <cellStyle name="Comma 2 4 5 3 2 2 3 2" xfId="16729" xr:uid="{4AE6C6F0-A605-40F6-94C5-5C496DB4C61B}"/>
    <cellStyle name="Comma 2 4 5 3 2 2 3 2 2" xfId="37751" xr:uid="{36DD866F-C2EC-4929-AD9A-C02EC10488ED}"/>
    <cellStyle name="Comma 2 4 5 3 2 2 3 2 3" xfId="58775" xr:uid="{0A204E3D-ED90-4FE0-A003-BDC67DC9F89A}"/>
    <cellStyle name="Comma 2 4 5 3 2 2 3 3" xfId="27241" xr:uid="{4D2704F1-35E7-42F0-97D4-DC94B202B1D1}"/>
    <cellStyle name="Comma 2 4 5 3 2 2 3 4" xfId="48265" xr:uid="{1F5B418C-A47F-477D-903A-5D691856D7AC}"/>
    <cellStyle name="Comma 2 4 5 3 2 2 4" xfId="8822" xr:uid="{7BB48733-375F-4F98-9226-680DCE54C323}"/>
    <cellStyle name="Comma 2 4 5 3 2 2 4 2" xfId="19356" xr:uid="{B52BACA5-CB11-46D4-85CC-9F3C9016DEDF}"/>
    <cellStyle name="Comma 2 4 5 3 2 2 4 2 2" xfId="40378" xr:uid="{EEC4676F-1901-4340-B394-54C7C7753E87}"/>
    <cellStyle name="Comma 2 4 5 3 2 2 4 2 3" xfId="61402" xr:uid="{F4F87990-0A48-419F-BA19-8E6850DBF805}"/>
    <cellStyle name="Comma 2 4 5 3 2 2 4 3" xfId="29868" xr:uid="{FF010932-73CE-425F-90AB-6F88AD5EB36E}"/>
    <cellStyle name="Comma 2 4 5 3 2 2 4 4" xfId="50892" xr:uid="{539B1E6A-1C96-416D-9311-5A5575D6663E}"/>
    <cellStyle name="Comma 2 4 5 3 2 2 5" xfId="11474" xr:uid="{45E82FCE-B649-4F90-9B51-A26A7E5B3903}"/>
    <cellStyle name="Comma 2 4 5 3 2 2 5 2" xfId="32496" xr:uid="{4C851456-454B-4C01-B679-1595729D279C}"/>
    <cellStyle name="Comma 2 4 5 3 2 2 5 3" xfId="53520" xr:uid="{F004E950-D3B4-47CA-8782-9B529A33C727}"/>
    <cellStyle name="Comma 2 4 5 3 2 2 6" xfId="21985" xr:uid="{A1BAEDF2-60F6-4CB1-8EC7-61658A3CB1D0}"/>
    <cellStyle name="Comma 2 4 5 3 2 2 7" xfId="43010" xr:uid="{4FA178A1-17F7-4FAE-85C3-D42177EFF731}"/>
    <cellStyle name="Comma 2 4 5 3 2 3" xfId="3566" xr:uid="{77BDA5A9-BC9B-4E11-8442-950CD6D817F9}"/>
    <cellStyle name="Comma 2 4 5 3 2 3 2" xfId="14100" xr:uid="{BDDC0BC5-D0BD-4162-9294-DD8B7C6B4AE3}"/>
    <cellStyle name="Comma 2 4 5 3 2 3 2 2" xfId="35122" xr:uid="{90732460-03FE-498E-B25D-BAF39B344A3B}"/>
    <cellStyle name="Comma 2 4 5 3 2 3 2 3" xfId="56146" xr:uid="{6B676F71-4EEE-4DBB-89C1-079CD6D78A06}"/>
    <cellStyle name="Comma 2 4 5 3 2 3 3" xfId="24612" xr:uid="{C9574E38-A81A-4B1B-B20E-944803048780}"/>
    <cellStyle name="Comma 2 4 5 3 2 3 4" xfId="45636" xr:uid="{808550EA-0D5A-486D-9BA5-EE08EE9061E9}"/>
    <cellStyle name="Comma 2 4 5 3 2 4" xfId="6194" xr:uid="{33784649-7056-4178-8100-51F662FA5B8E}"/>
    <cellStyle name="Comma 2 4 5 3 2 4 2" xfId="16728" xr:uid="{FD30CB07-04F9-4023-A0EB-086230D530DE}"/>
    <cellStyle name="Comma 2 4 5 3 2 4 2 2" xfId="37750" xr:uid="{397D0E34-EAAE-4F28-9453-BBE368674D84}"/>
    <cellStyle name="Comma 2 4 5 3 2 4 2 3" xfId="58774" xr:uid="{B72A6DC0-0116-4686-A8B7-8F48F2766DC2}"/>
    <cellStyle name="Comma 2 4 5 3 2 4 3" xfId="27240" xr:uid="{C686821B-7BE1-41AE-A4EE-B9D6341A7702}"/>
    <cellStyle name="Comma 2 4 5 3 2 4 4" xfId="48264" xr:uid="{F22021AB-CA3D-4FD5-B5B9-862601DABB26}"/>
    <cellStyle name="Comma 2 4 5 3 2 5" xfId="8821" xr:uid="{00ACE7AC-DEE3-4070-A0D3-4093616B64E1}"/>
    <cellStyle name="Comma 2 4 5 3 2 5 2" xfId="19355" xr:uid="{71B64105-0632-4E78-8CCC-719F4D63D29A}"/>
    <cellStyle name="Comma 2 4 5 3 2 5 2 2" xfId="40377" xr:uid="{4D03771F-0195-4999-8949-F190D3437D84}"/>
    <cellStyle name="Comma 2 4 5 3 2 5 2 3" xfId="61401" xr:uid="{8EF1496F-3B2F-4277-BBEE-77C388AF05B1}"/>
    <cellStyle name="Comma 2 4 5 3 2 5 3" xfId="29867" xr:uid="{B6DF56C3-E7B0-432A-8B1B-03182E0BEC58}"/>
    <cellStyle name="Comma 2 4 5 3 2 5 4" xfId="50891" xr:uid="{B35999FA-5399-4272-8BA7-CFCECEB5F1F8}"/>
    <cellStyle name="Comma 2 4 5 3 2 6" xfId="11473" xr:uid="{4E4FBB12-D63F-408F-A87C-B924A5B13585}"/>
    <cellStyle name="Comma 2 4 5 3 2 6 2" xfId="32495" xr:uid="{3768EFF5-A733-4437-86FA-E1FFEB3DB7BB}"/>
    <cellStyle name="Comma 2 4 5 3 2 6 3" xfId="53519" xr:uid="{F36622EA-09F0-4E2C-9BD5-0BC697AC4A1C}"/>
    <cellStyle name="Comma 2 4 5 3 2 7" xfId="21984" xr:uid="{6148E505-6705-4832-8EDC-09CAD9B7C248}"/>
    <cellStyle name="Comma 2 4 5 3 2 8" xfId="43009" xr:uid="{472058F8-80FD-4F9C-8FC0-A3428253CB6D}"/>
    <cellStyle name="Comma 2 4 5 3 3" xfId="890" xr:uid="{99B957F7-1FFF-48C6-BE7E-E486F382F280}"/>
    <cellStyle name="Comma 2 4 5 3 3 2" xfId="3568" xr:uid="{656C5CA6-0175-4433-A243-54143664BF26}"/>
    <cellStyle name="Comma 2 4 5 3 3 2 2" xfId="14102" xr:uid="{0E6E262F-706E-4F51-AACB-6B3E60ED009F}"/>
    <cellStyle name="Comma 2 4 5 3 3 2 2 2" xfId="35124" xr:uid="{F6AFE3D3-8764-4405-B61E-B30C6FD9D682}"/>
    <cellStyle name="Comma 2 4 5 3 3 2 2 3" xfId="56148" xr:uid="{0B354533-00E7-4B1E-B2D7-9348F22F93AB}"/>
    <cellStyle name="Comma 2 4 5 3 3 2 3" xfId="24614" xr:uid="{81A79E62-8AF8-4D7E-8995-EAC21A14F0D2}"/>
    <cellStyle name="Comma 2 4 5 3 3 2 4" xfId="45638" xr:uid="{2F6AFA31-9822-412A-AD69-0F89EE30D1AE}"/>
    <cellStyle name="Comma 2 4 5 3 3 3" xfId="6196" xr:uid="{B255BE15-AAF7-435A-8C19-E189ACAAB729}"/>
    <cellStyle name="Comma 2 4 5 3 3 3 2" xfId="16730" xr:uid="{08D83EAF-2DF7-43DD-8CBB-E479E5344A09}"/>
    <cellStyle name="Comma 2 4 5 3 3 3 2 2" xfId="37752" xr:uid="{7E780F82-4AB2-471C-A764-7D6D6AB7770E}"/>
    <cellStyle name="Comma 2 4 5 3 3 3 2 3" xfId="58776" xr:uid="{483E2FB5-2409-4EAD-A528-5E317D609E7F}"/>
    <cellStyle name="Comma 2 4 5 3 3 3 3" xfId="27242" xr:uid="{253247DA-A37E-4612-B085-BDB355CEF87D}"/>
    <cellStyle name="Comma 2 4 5 3 3 3 4" xfId="48266" xr:uid="{DE0EFA8C-038A-409E-8075-0142294EC1BD}"/>
    <cellStyle name="Comma 2 4 5 3 3 4" xfId="8823" xr:uid="{D38E19CF-7051-4436-AEC8-B185F820F563}"/>
    <cellStyle name="Comma 2 4 5 3 3 4 2" xfId="19357" xr:uid="{4E4E82A7-13CB-4E60-8ACC-BE7AFC389035}"/>
    <cellStyle name="Comma 2 4 5 3 3 4 2 2" xfId="40379" xr:uid="{8C2DE046-37E0-4F58-A75C-1CDE607188E0}"/>
    <cellStyle name="Comma 2 4 5 3 3 4 2 3" xfId="61403" xr:uid="{56E7DDA1-3207-4464-90BA-0345FA18B56E}"/>
    <cellStyle name="Comma 2 4 5 3 3 4 3" xfId="29869" xr:uid="{3694E48B-DCEC-4835-9902-AFC81F42C415}"/>
    <cellStyle name="Comma 2 4 5 3 3 4 4" xfId="50893" xr:uid="{F0F6E5F5-E8E3-4A58-9AA4-2EBD67A7D2BC}"/>
    <cellStyle name="Comma 2 4 5 3 3 5" xfId="11475" xr:uid="{1B12A76D-0738-44DB-B382-56B7D0A9EF35}"/>
    <cellStyle name="Comma 2 4 5 3 3 5 2" xfId="32497" xr:uid="{D7D367DE-8C3E-48FC-9E60-A61020EA0FDA}"/>
    <cellStyle name="Comma 2 4 5 3 3 5 3" xfId="53521" xr:uid="{520C36D8-87EC-481B-AF5F-3C42775324F5}"/>
    <cellStyle name="Comma 2 4 5 3 3 6" xfId="21986" xr:uid="{63784DE6-1959-4222-A4D0-475B62BD0F4F}"/>
    <cellStyle name="Comma 2 4 5 3 3 7" xfId="43011" xr:uid="{731BEF46-55B5-414D-9A44-928E34E28322}"/>
    <cellStyle name="Comma 2 4 5 3 4" xfId="891" xr:uid="{4AAAA057-BA4A-4A9B-A5B8-A601176271F7}"/>
    <cellStyle name="Comma 2 4 5 3 4 2" xfId="3569" xr:uid="{5A2CEF62-4835-4B9F-B3D5-8029F1D4EB03}"/>
    <cellStyle name="Comma 2 4 5 3 4 2 2" xfId="14103" xr:uid="{1F5874F1-50AF-4C00-99B2-0186C0081F70}"/>
    <cellStyle name="Comma 2 4 5 3 4 2 2 2" xfId="35125" xr:uid="{EAB0CA09-EE0B-4AFB-BEEB-CFAD154AFA87}"/>
    <cellStyle name="Comma 2 4 5 3 4 2 2 3" xfId="56149" xr:uid="{55C2D5B8-ADB5-43B0-AE43-5BDA2CD31485}"/>
    <cellStyle name="Comma 2 4 5 3 4 2 3" xfId="24615" xr:uid="{5F49A525-2B23-41B1-8F72-9F0F1058A069}"/>
    <cellStyle name="Comma 2 4 5 3 4 2 4" xfId="45639" xr:uid="{C9F04C07-3B2E-4D7D-A14D-F951AABB6EF6}"/>
    <cellStyle name="Comma 2 4 5 3 4 3" xfId="6197" xr:uid="{67C6DEFB-A8BA-4924-AA7C-75D3609BDAAE}"/>
    <cellStyle name="Comma 2 4 5 3 4 3 2" xfId="16731" xr:uid="{46B8B183-BC5B-4059-97EF-62ECC40A15F0}"/>
    <cellStyle name="Comma 2 4 5 3 4 3 2 2" xfId="37753" xr:uid="{AA37AA0F-1A12-4750-914B-0A3FDAED3C01}"/>
    <cellStyle name="Comma 2 4 5 3 4 3 2 3" xfId="58777" xr:uid="{EB7DBE32-A1DB-44A7-B3C4-5FFF3E8A44EB}"/>
    <cellStyle name="Comma 2 4 5 3 4 3 3" xfId="27243" xr:uid="{D3B9049C-8871-477F-925B-01EC09796F6A}"/>
    <cellStyle name="Comma 2 4 5 3 4 3 4" xfId="48267" xr:uid="{AA7A3030-ED7E-4591-A517-16DD55C70B77}"/>
    <cellStyle name="Comma 2 4 5 3 4 4" xfId="8824" xr:uid="{8361EA2F-2AC8-4B92-84BA-E41D4375EC03}"/>
    <cellStyle name="Comma 2 4 5 3 4 4 2" xfId="19358" xr:uid="{B3BF6451-F394-4D5D-9655-BB1667E4CBE9}"/>
    <cellStyle name="Comma 2 4 5 3 4 4 2 2" xfId="40380" xr:uid="{A487A476-72A2-47FF-95A4-976AAD829F6A}"/>
    <cellStyle name="Comma 2 4 5 3 4 4 2 3" xfId="61404" xr:uid="{F797F504-CCBD-4A2C-8753-A2125BB1F5B4}"/>
    <cellStyle name="Comma 2 4 5 3 4 4 3" xfId="29870" xr:uid="{9F09B385-5E59-4C7B-A14F-46DEC7F111DC}"/>
    <cellStyle name="Comma 2 4 5 3 4 4 4" xfId="50894" xr:uid="{D86FFE21-692A-4D86-BE34-237DD9515FCF}"/>
    <cellStyle name="Comma 2 4 5 3 4 5" xfId="11476" xr:uid="{851F4200-9EC8-4333-BD1A-2A94E30E9381}"/>
    <cellStyle name="Comma 2 4 5 3 4 5 2" xfId="32498" xr:uid="{37735480-F868-49A8-9F6F-71616EB0CB22}"/>
    <cellStyle name="Comma 2 4 5 3 4 5 3" xfId="53522" xr:uid="{06A4D43D-EBD9-4F68-8C60-7D886AA7B4E7}"/>
    <cellStyle name="Comma 2 4 5 3 4 6" xfId="21987" xr:uid="{941234C1-1E7B-4BDA-9BE1-DD93CE94AF8E}"/>
    <cellStyle name="Comma 2 4 5 3 4 7" xfId="43012" xr:uid="{AEB8AFA9-342A-4D24-BBA3-E056A2856306}"/>
    <cellStyle name="Comma 2 4 5 3 5" xfId="3565" xr:uid="{06F768A8-2C41-4072-B543-C26155D81937}"/>
    <cellStyle name="Comma 2 4 5 3 5 2" xfId="14099" xr:uid="{23A13182-3E4D-43F1-9992-1EBBDF86DCBF}"/>
    <cellStyle name="Comma 2 4 5 3 5 2 2" xfId="35121" xr:uid="{6DAD7888-8E14-407F-84A1-0717996CC0CA}"/>
    <cellStyle name="Comma 2 4 5 3 5 2 3" xfId="56145" xr:uid="{5F04F876-2174-4D1F-A597-A883C857D2E8}"/>
    <cellStyle name="Comma 2 4 5 3 5 3" xfId="24611" xr:uid="{2530AF96-A5E8-4985-87F5-06E0B53FAACA}"/>
    <cellStyle name="Comma 2 4 5 3 5 4" xfId="45635" xr:uid="{5DDED9BA-BE9A-4435-BC51-6DB553B660E5}"/>
    <cellStyle name="Comma 2 4 5 3 6" xfId="6193" xr:uid="{A6804F4D-D1CB-4AED-923F-274A27A25B70}"/>
    <cellStyle name="Comma 2 4 5 3 6 2" xfId="16727" xr:uid="{59B67C32-69B5-4400-ACE8-FB39C2043073}"/>
    <cellStyle name="Comma 2 4 5 3 6 2 2" xfId="37749" xr:uid="{5D11AD76-9FCC-47A3-822F-25A80C7142CE}"/>
    <cellStyle name="Comma 2 4 5 3 6 2 3" xfId="58773" xr:uid="{FFF0E6A6-51B8-4A07-9B12-076AFD2F8D3D}"/>
    <cellStyle name="Comma 2 4 5 3 6 3" xfId="27239" xr:uid="{72B87C1A-7094-4C31-A642-FB64E4F074C8}"/>
    <cellStyle name="Comma 2 4 5 3 6 4" xfId="48263" xr:uid="{A1114295-7817-4C89-99DB-583DF5BF0035}"/>
    <cellStyle name="Comma 2 4 5 3 7" xfId="8820" xr:uid="{38F83566-72B8-4AA4-937E-5550F30F356D}"/>
    <cellStyle name="Comma 2 4 5 3 7 2" xfId="19354" xr:uid="{88CA0F39-EB95-4A09-8520-B5660E4C893E}"/>
    <cellStyle name="Comma 2 4 5 3 7 2 2" xfId="40376" xr:uid="{E574ED99-ED1D-4EBA-BF5F-320172D45829}"/>
    <cellStyle name="Comma 2 4 5 3 7 2 3" xfId="61400" xr:uid="{AA671A4A-8993-426F-95DE-C741A4FE022E}"/>
    <cellStyle name="Comma 2 4 5 3 7 3" xfId="29866" xr:uid="{79CA72F3-7ECD-4BBF-9D28-671D6504A2FA}"/>
    <cellStyle name="Comma 2 4 5 3 7 4" xfId="50890" xr:uid="{CFC1BF9E-B6EF-48A4-A9A6-1F53DB7C828B}"/>
    <cellStyle name="Comma 2 4 5 3 8" xfId="11472" xr:uid="{3B3603AA-BF79-4B0E-9FF8-873548343E88}"/>
    <cellStyle name="Comma 2 4 5 3 8 2" xfId="32494" xr:uid="{854152AB-6704-4CA4-BACA-798D8F81232B}"/>
    <cellStyle name="Comma 2 4 5 3 8 3" xfId="53518" xr:uid="{09F27A22-A7AF-47CD-A3D3-B1B3D7CA225A}"/>
    <cellStyle name="Comma 2 4 5 3 9" xfId="21983" xr:uid="{3565588C-D4EF-4ADD-BD52-89DD7F612FD5}"/>
    <cellStyle name="Comma 2 4 5 4" xfId="892" xr:uid="{249A5F41-44E4-44D6-9F92-8C624A71B3F3}"/>
    <cellStyle name="Comma 2 4 5 4 10" xfId="43013" xr:uid="{7ED07365-3108-4968-97FE-9CAE9E75DBDF}"/>
    <cellStyle name="Comma 2 4 5 4 2" xfId="893" xr:uid="{72959673-B7D4-4EE8-957C-F477CB4A6911}"/>
    <cellStyle name="Comma 2 4 5 4 2 2" xfId="894" xr:uid="{93E98546-7FF6-45E3-82FE-5422B8C256DA}"/>
    <cellStyle name="Comma 2 4 5 4 2 2 2" xfId="3572" xr:uid="{C0991322-77F0-461C-9180-EC09A8630E6A}"/>
    <cellStyle name="Comma 2 4 5 4 2 2 2 2" xfId="14106" xr:uid="{A3A616AE-4E4D-4278-87A4-1079107CF9F1}"/>
    <cellStyle name="Comma 2 4 5 4 2 2 2 2 2" xfId="35128" xr:uid="{B89839F5-1DCF-44E1-AB2F-AFDF6F4A6326}"/>
    <cellStyle name="Comma 2 4 5 4 2 2 2 2 3" xfId="56152" xr:uid="{756D9333-1837-44A1-B25E-3F66C3B16143}"/>
    <cellStyle name="Comma 2 4 5 4 2 2 2 3" xfId="24618" xr:uid="{28C095A9-8F84-4036-8B79-CC1D80946DC8}"/>
    <cellStyle name="Comma 2 4 5 4 2 2 2 4" xfId="45642" xr:uid="{05A0731F-3F5C-4812-8E07-46C3C836F0E4}"/>
    <cellStyle name="Comma 2 4 5 4 2 2 3" xfId="6200" xr:uid="{FD29847C-B085-41A5-A7CD-AF57865594BA}"/>
    <cellStyle name="Comma 2 4 5 4 2 2 3 2" xfId="16734" xr:uid="{E5C8D335-B384-4D43-BE91-C949A790B161}"/>
    <cellStyle name="Comma 2 4 5 4 2 2 3 2 2" xfId="37756" xr:uid="{BE522109-BED8-4976-B7F4-35D6936B8E45}"/>
    <cellStyle name="Comma 2 4 5 4 2 2 3 2 3" xfId="58780" xr:uid="{5606E0FB-CC13-4720-8415-73D755862655}"/>
    <cellStyle name="Comma 2 4 5 4 2 2 3 3" xfId="27246" xr:uid="{F27C4B74-6F4C-4149-B6F3-A05F4E0A4C42}"/>
    <cellStyle name="Comma 2 4 5 4 2 2 3 4" xfId="48270" xr:uid="{5EDC086A-C8D4-4D58-8B54-310E5B3DA46A}"/>
    <cellStyle name="Comma 2 4 5 4 2 2 4" xfId="8827" xr:uid="{2516299D-E653-434E-9A94-6B66EEBC0D4D}"/>
    <cellStyle name="Comma 2 4 5 4 2 2 4 2" xfId="19361" xr:uid="{CC686658-CF4C-4ADC-A7B3-B1B6CE12622C}"/>
    <cellStyle name="Comma 2 4 5 4 2 2 4 2 2" xfId="40383" xr:uid="{F14F8196-ADCF-41F7-906C-47B0DF244519}"/>
    <cellStyle name="Comma 2 4 5 4 2 2 4 2 3" xfId="61407" xr:uid="{CF7B20A4-8175-4F2D-8F30-756C74569529}"/>
    <cellStyle name="Comma 2 4 5 4 2 2 4 3" xfId="29873" xr:uid="{B30D976F-2E32-4640-B59F-397A49CE19BB}"/>
    <cellStyle name="Comma 2 4 5 4 2 2 4 4" xfId="50897" xr:uid="{15FE67C9-E728-41DD-AB20-C91054632A82}"/>
    <cellStyle name="Comma 2 4 5 4 2 2 5" xfId="11479" xr:uid="{3D7C8114-62DF-4367-8180-6C3485615C59}"/>
    <cellStyle name="Comma 2 4 5 4 2 2 5 2" xfId="32501" xr:uid="{5510366A-9200-4D5B-A006-EC147EDF1B2C}"/>
    <cellStyle name="Comma 2 4 5 4 2 2 5 3" xfId="53525" xr:uid="{3E565CF1-043C-44AA-933B-420B82C8A49C}"/>
    <cellStyle name="Comma 2 4 5 4 2 2 6" xfId="21990" xr:uid="{8F49C993-E932-4019-99CA-46C8371325DC}"/>
    <cellStyle name="Comma 2 4 5 4 2 2 7" xfId="43015" xr:uid="{8AFBB1B1-21B6-46FD-9A22-5979F09A07BF}"/>
    <cellStyle name="Comma 2 4 5 4 2 3" xfId="3571" xr:uid="{F177A4EE-BB45-4100-A23B-D0EC05A0BB18}"/>
    <cellStyle name="Comma 2 4 5 4 2 3 2" xfId="14105" xr:uid="{49BC157A-21DE-4C94-B6A5-B59CB077EE03}"/>
    <cellStyle name="Comma 2 4 5 4 2 3 2 2" xfId="35127" xr:uid="{AD583C6C-44EF-430E-97EF-21A4EDA30B94}"/>
    <cellStyle name="Comma 2 4 5 4 2 3 2 3" xfId="56151" xr:uid="{78190BC8-8591-4350-97DE-2B3CBF30DD04}"/>
    <cellStyle name="Comma 2 4 5 4 2 3 3" xfId="24617" xr:uid="{F81F46CF-200E-4159-9B86-4F6F1A652B9F}"/>
    <cellStyle name="Comma 2 4 5 4 2 3 4" xfId="45641" xr:uid="{82804362-6AED-433D-8783-0334B4584346}"/>
    <cellStyle name="Comma 2 4 5 4 2 4" xfId="6199" xr:uid="{7807F569-67B5-459A-8A5A-1A39F2A31751}"/>
    <cellStyle name="Comma 2 4 5 4 2 4 2" xfId="16733" xr:uid="{3FF62A2C-DED9-4984-9E91-1E17260E6698}"/>
    <cellStyle name="Comma 2 4 5 4 2 4 2 2" xfId="37755" xr:uid="{F7562944-4186-4B2F-8B49-7C421D491C23}"/>
    <cellStyle name="Comma 2 4 5 4 2 4 2 3" xfId="58779" xr:uid="{29C5910A-8B2D-49FD-8E88-C39E50BBEA4D}"/>
    <cellStyle name="Comma 2 4 5 4 2 4 3" xfId="27245" xr:uid="{6FB4CBDB-98AE-4B25-898A-2021ECE22AFE}"/>
    <cellStyle name="Comma 2 4 5 4 2 4 4" xfId="48269" xr:uid="{2920DAA2-245E-4209-B01C-4FA12A46F772}"/>
    <cellStyle name="Comma 2 4 5 4 2 5" xfId="8826" xr:uid="{4522B8EC-4551-415F-A57E-E973E543C02D}"/>
    <cellStyle name="Comma 2 4 5 4 2 5 2" xfId="19360" xr:uid="{5301C18B-C45A-4F4A-9757-E91C7171E2A9}"/>
    <cellStyle name="Comma 2 4 5 4 2 5 2 2" xfId="40382" xr:uid="{39BFD60F-0376-4A22-AD09-B50C860C8FC2}"/>
    <cellStyle name="Comma 2 4 5 4 2 5 2 3" xfId="61406" xr:uid="{F53F923F-FA2C-4597-AEFD-97BA377557B8}"/>
    <cellStyle name="Comma 2 4 5 4 2 5 3" xfId="29872" xr:uid="{1A7BEBA5-6941-4DF7-ABBE-0D1F26B795D4}"/>
    <cellStyle name="Comma 2 4 5 4 2 5 4" xfId="50896" xr:uid="{1F576806-BDFA-4550-B2AD-2F15AACBFB0B}"/>
    <cellStyle name="Comma 2 4 5 4 2 6" xfId="11478" xr:uid="{64997EB9-3DE1-4324-8C31-994CE571984E}"/>
    <cellStyle name="Comma 2 4 5 4 2 6 2" xfId="32500" xr:uid="{98E80DEE-CEE1-42CD-9264-FEF1BE83B91E}"/>
    <cellStyle name="Comma 2 4 5 4 2 6 3" xfId="53524" xr:uid="{FA531751-B061-4ECB-8167-7B85AF89A8E2}"/>
    <cellStyle name="Comma 2 4 5 4 2 7" xfId="21989" xr:uid="{FCF1E442-81ED-4C5B-A964-B99298AE00D7}"/>
    <cellStyle name="Comma 2 4 5 4 2 8" xfId="43014" xr:uid="{BA4FFD84-283C-4A48-8119-E76B9D4A5AA9}"/>
    <cellStyle name="Comma 2 4 5 4 3" xfId="895" xr:uid="{CD5165AE-0147-46B7-836E-C75BFF58BF33}"/>
    <cellStyle name="Comma 2 4 5 4 3 2" xfId="3573" xr:uid="{DF7F5864-0FF0-4231-B30A-B90B41419716}"/>
    <cellStyle name="Comma 2 4 5 4 3 2 2" xfId="14107" xr:uid="{C14E7A41-619D-4C36-8B9B-ABC829D8922C}"/>
    <cellStyle name="Comma 2 4 5 4 3 2 2 2" xfId="35129" xr:uid="{D28819B9-A205-4589-8FA0-613ADCE2F425}"/>
    <cellStyle name="Comma 2 4 5 4 3 2 2 3" xfId="56153" xr:uid="{203797C2-1942-47A0-B226-0D816E281214}"/>
    <cellStyle name="Comma 2 4 5 4 3 2 3" xfId="24619" xr:uid="{45ADC55F-A850-4DE6-81EC-97C6D4AF0865}"/>
    <cellStyle name="Comma 2 4 5 4 3 2 4" xfId="45643" xr:uid="{DAE1D33B-7B83-4D05-A009-2921F1D5DC94}"/>
    <cellStyle name="Comma 2 4 5 4 3 3" xfId="6201" xr:uid="{2C082FF8-E34E-499B-A84D-971C7DC89CDF}"/>
    <cellStyle name="Comma 2 4 5 4 3 3 2" xfId="16735" xr:uid="{AC0663CE-AB3E-4E08-AA9B-953C91211B86}"/>
    <cellStyle name="Comma 2 4 5 4 3 3 2 2" xfId="37757" xr:uid="{EC4FBFCB-BAF1-488B-A10F-7A9170309CFE}"/>
    <cellStyle name="Comma 2 4 5 4 3 3 2 3" xfId="58781" xr:uid="{51D754CC-BE75-46CD-829A-96474FCA0559}"/>
    <cellStyle name="Comma 2 4 5 4 3 3 3" xfId="27247" xr:uid="{35F40953-5CD8-4187-AE74-8C84B5CF2F9D}"/>
    <cellStyle name="Comma 2 4 5 4 3 3 4" xfId="48271" xr:uid="{3F85909A-92E0-4947-B968-49E1E121333E}"/>
    <cellStyle name="Comma 2 4 5 4 3 4" xfId="8828" xr:uid="{F8400466-07B5-4481-9CEB-1F88793B5F85}"/>
    <cellStyle name="Comma 2 4 5 4 3 4 2" xfId="19362" xr:uid="{882824DF-39B4-442C-A215-4FDCFF1A1977}"/>
    <cellStyle name="Comma 2 4 5 4 3 4 2 2" xfId="40384" xr:uid="{1553A30C-232F-4ABA-8983-3A542466E918}"/>
    <cellStyle name="Comma 2 4 5 4 3 4 2 3" xfId="61408" xr:uid="{7058E702-2FBB-4824-BEC8-AC01910C5F78}"/>
    <cellStyle name="Comma 2 4 5 4 3 4 3" xfId="29874" xr:uid="{0A3C10B6-6F14-4A67-9C44-91FD2F056414}"/>
    <cellStyle name="Comma 2 4 5 4 3 4 4" xfId="50898" xr:uid="{F4E32D0C-8D1E-4B70-AEB0-4BE2FD66BC32}"/>
    <cellStyle name="Comma 2 4 5 4 3 5" xfId="11480" xr:uid="{BCB72895-64E3-4571-B4EB-A3DD8B2C0FE6}"/>
    <cellStyle name="Comma 2 4 5 4 3 5 2" xfId="32502" xr:uid="{4C42CC99-8D3F-4E58-BCE8-6E1CCD1DBBC6}"/>
    <cellStyle name="Comma 2 4 5 4 3 5 3" xfId="53526" xr:uid="{013EC7D7-FC5E-4308-957A-6D3EAFC898DD}"/>
    <cellStyle name="Comma 2 4 5 4 3 6" xfId="21991" xr:uid="{BC70473C-FB29-46E4-9B81-FC093EA12952}"/>
    <cellStyle name="Comma 2 4 5 4 3 7" xfId="43016" xr:uid="{5299AA5F-7CFB-48E2-A256-3BBBC5E796C8}"/>
    <cellStyle name="Comma 2 4 5 4 4" xfId="896" xr:uid="{1D9C3656-6D85-4DD9-8747-F036B13834A2}"/>
    <cellStyle name="Comma 2 4 5 4 4 2" xfId="3574" xr:uid="{ED8D58C3-50E6-4D13-84C1-FDE8B7A07D8A}"/>
    <cellStyle name="Comma 2 4 5 4 4 2 2" xfId="14108" xr:uid="{0634AB1D-561E-4C01-89B5-FEAF7B970FA8}"/>
    <cellStyle name="Comma 2 4 5 4 4 2 2 2" xfId="35130" xr:uid="{60B1BADE-73B3-4FD7-BE99-52C877B48E9C}"/>
    <cellStyle name="Comma 2 4 5 4 4 2 2 3" xfId="56154" xr:uid="{AAD59CBD-A306-4AFE-9A19-5A66CF91621A}"/>
    <cellStyle name="Comma 2 4 5 4 4 2 3" xfId="24620" xr:uid="{5D176DBD-C4DE-4E40-9572-BC22E738EBAA}"/>
    <cellStyle name="Comma 2 4 5 4 4 2 4" xfId="45644" xr:uid="{42BDCFCD-2925-4662-99D6-2D60F6B7AADB}"/>
    <cellStyle name="Comma 2 4 5 4 4 3" xfId="6202" xr:uid="{8F4BD97D-2335-4D46-8B11-623902135837}"/>
    <cellStyle name="Comma 2 4 5 4 4 3 2" xfId="16736" xr:uid="{95270C65-DF72-48D5-B7D0-B07550848F51}"/>
    <cellStyle name="Comma 2 4 5 4 4 3 2 2" xfId="37758" xr:uid="{F37A0616-B06C-4690-A763-4746D5085357}"/>
    <cellStyle name="Comma 2 4 5 4 4 3 2 3" xfId="58782" xr:uid="{895EC05D-736D-4083-B33B-BACCE215E155}"/>
    <cellStyle name="Comma 2 4 5 4 4 3 3" xfId="27248" xr:uid="{02EEB178-D859-4B16-B888-694895BCA786}"/>
    <cellStyle name="Comma 2 4 5 4 4 3 4" xfId="48272" xr:uid="{D6503791-E4D5-458C-9A80-8073535AC536}"/>
    <cellStyle name="Comma 2 4 5 4 4 4" xfId="8829" xr:uid="{1F1F8CCE-5D50-4AEA-B6AB-DEDC97630BB3}"/>
    <cellStyle name="Comma 2 4 5 4 4 4 2" xfId="19363" xr:uid="{0C800CB3-2249-4604-91DE-B4AAA2B330D5}"/>
    <cellStyle name="Comma 2 4 5 4 4 4 2 2" xfId="40385" xr:uid="{B8B82AD1-C5F7-47A2-A151-9095989D59B0}"/>
    <cellStyle name="Comma 2 4 5 4 4 4 2 3" xfId="61409" xr:uid="{ECE41BBA-4F5F-44DA-89F8-2B8DAE607AB2}"/>
    <cellStyle name="Comma 2 4 5 4 4 4 3" xfId="29875" xr:uid="{5BC46B1C-90A3-464E-BE8F-67AB3682E46B}"/>
    <cellStyle name="Comma 2 4 5 4 4 4 4" xfId="50899" xr:uid="{2CACB3A9-04E7-414D-A20E-0B7423EB8469}"/>
    <cellStyle name="Comma 2 4 5 4 4 5" xfId="11481" xr:uid="{1EC8EE53-0EAD-4435-AEBA-B2555B29D48F}"/>
    <cellStyle name="Comma 2 4 5 4 4 5 2" xfId="32503" xr:uid="{7407E6E5-0FBB-4156-98E2-D07D47D4F7B2}"/>
    <cellStyle name="Comma 2 4 5 4 4 5 3" xfId="53527" xr:uid="{AC860534-BEDF-42A9-AE67-438F50530B36}"/>
    <cellStyle name="Comma 2 4 5 4 4 6" xfId="21992" xr:uid="{F8F5486A-8A7F-4CB7-B589-A4FFE9120E0C}"/>
    <cellStyle name="Comma 2 4 5 4 4 7" xfId="43017" xr:uid="{518E3D84-E77F-4F7B-B041-5D650ECE71E7}"/>
    <cellStyle name="Comma 2 4 5 4 5" xfId="3570" xr:uid="{C0C300D5-E5D7-4CDD-9603-F0B1A8D7AA45}"/>
    <cellStyle name="Comma 2 4 5 4 5 2" xfId="14104" xr:uid="{B188B216-8EB2-42A0-B79C-C702BEE984BF}"/>
    <cellStyle name="Comma 2 4 5 4 5 2 2" xfId="35126" xr:uid="{63DE1856-C41C-41D6-AB03-19B4D65CF1CC}"/>
    <cellStyle name="Comma 2 4 5 4 5 2 3" xfId="56150" xr:uid="{076DBC6D-9790-42B7-8E10-30467FC699EF}"/>
    <cellStyle name="Comma 2 4 5 4 5 3" xfId="24616" xr:uid="{57F5A3CF-944E-4FE4-9895-DCD2FC538CA8}"/>
    <cellStyle name="Comma 2 4 5 4 5 4" xfId="45640" xr:uid="{0176EB13-B1C6-43A7-AEBF-86C9B537C5D2}"/>
    <cellStyle name="Comma 2 4 5 4 6" xfId="6198" xr:uid="{AF805BD9-45D4-481B-AF86-B9A75C4376F5}"/>
    <cellStyle name="Comma 2 4 5 4 6 2" xfId="16732" xr:uid="{9C8B55BF-4E4A-4A2D-9747-71940B99A38A}"/>
    <cellStyle name="Comma 2 4 5 4 6 2 2" xfId="37754" xr:uid="{77494673-2ACA-4990-95A9-842EBD397749}"/>
    <cellStyle name="Comma 2 4 5 4 6 2 3" xfId="58778" xr:uid="{597F0EE0-73C0-4729-A2BD-3A26FA067CC4}"/>
    <cellStyle name="Comma 2 4 5 4 6 3" xfId="27244" xr:uid="{78F79ABC-541C-4BFC-A70E-2E6CBF3D02A8}"/>
    <cellStyle name="Comma 2 4 5 4 6 4" xfId="48268" xr:uid="{1C371932-9F38-4EC4-A62E-B7028F8C22E6}"/>
    <cellStyle name="Comma 2 4 5 4 7" xfId="8825" xr:uid="{0B33A7CE-7416-470F-BBF9-28FF4EBE5029}"/>
    <cellStyle name="Comma 2 4 5 4 7 2" xfId="19359" xr:uid="{25342578-ACF5-488C-9D87-69E2FFAFDA2B}"/>
    <cellStyle name="Comma 2 4 5 4 7 2 2" xfId="40381" xr:uid="{04CC1C74-D4F1-4F67-8674-ED97794ED608}"/>
    <cellStyle name="Comma 2 4 5 4 7 2 3" xfId="61405" xr:uid="{9C333825-DDB2-49E4-A1F1-2C4418D40EFB}"/>
    <cellStyle name="Comma 2 4 5 4 7 3" xfId="29871" xr:uid="{08DC70E4-14D9-4E95-875F-EA65C78468A1}"/>
    <cellStyle name="Comma 2 4 5 4 7 4" xfId="50895" xr:uid="{308D10CD-362D-4D73-AA23-3F43CC1DFCF9}"/>
    <cellStyle name="Comma 2 4 5 4 8" xfId="11477" xr:uid="{ED0C1BCC-A088-409E-A33E-595A1B90361B}"/>
    <cellStyle name="Comma 2 4 5 4 8 2" xfId="32499" xr:uid="{CD07353A-F5E5-455B-B141-69E01986A8D5}"/>
    <cellStyle name="Comma 2 4 5 4 8 3" xfId="53523" xr:uid="{44C24FD4-AF16-4E1C-B35B-28808FC5532B}"/>
    <cellStyle name="Comma 2 4 5 4 9" xfId="21988" xr:uid="{82C6F941-3145-4050-AD94-F5CF3C7C3413}"/>
    <cellStyle name="Comma 2 4 5 5" xfId="897" xr:uid="{CC42AAC2-195B-4812-B2A4-F550CC5E7863}"/>
    <cellStyle name="Comma 2 4 5 5 10" xfId="43018" xr:uid="{F9F386E9-D207-4721-BA51-98D9DB963B91}"/>
    <cellStyle name="Comma 2 4 5 5 2" xfId="898" xr:uid="{C46B8B22-23A1-4C04-8181-8F801B2F4F2C}"/>
    <cellStyle name="Comma 2 4 5 5 2 2" xfId="899" xr:uid="{347F5BDA-98D4-4F14-A4DA-1C73702B6D34}"/>
    <cellStyle name="Comma 2 4 5 5 2 2 2" xfId="3577" xr:uid="{9141D3DC-8B1E-4073-81AA-C1FD27E6BB9B}"/>
    <cellStyle name="Comma 2 4 5 5 2 2 2 2" xfId="14111" xr:uid="{87705D34-1D8F-40F8-9FAC-0483A93B575A}"/>
    <cellStyle name="Comma 2 4 5 5 2 2 2 2 2" xfId="35133" xr:uid="{AE579C34-664C-4B9C-898D-7DCAEF5082A0}"/>
    <cellStyle name="Comma 2 4 5 5 2 2 2 2 3" xfId="56157" xr:uid="{9FDB67F4-22B9-4B72-9B79-D33BC834A53C}"/>
    <cellStyle name="Comma 2 4 5 5 2 2 2 3" xfId="24623" xr:uid="{A25056E9-C472-4D42-AD9D-80F4B994F6BD}"/>
    <cellStyle name="Comma 2 4 5 5 2 2 2 4" xfId="45647" xr:uid="{26A509D1-C604-41FC-A8BE-0E0C43E469AE}"/>
    <cellStyle name="Comma 2 4 5 5 2 2 3" xfId="6205" xr:uid="{1DCCF32E-B911-49A6-8E87-42E419AA9C85}"/>
    <cellStyle name="Comma 2 4 5 5 2 2 3 2" xfId="16739" xr:uid="{D7F292BB-EA25-4913-B6B9-01A3116BB45B}"/>
    <cellStyle name="Comma 2 4 5 5 2 2 3 2 2" xfId="37761" xr:uid="{2844C995-79AA-435F-88A1-39566C78A338}"/>
    <cellStyle name="Comma 2 4 5 5 2 2 3 2 3" xfId="58785" xr:uid="{6C4CFDC1-5313-4641-BAA1-267F036593E6}"/>
    <cellStyle name="Comma 2 4 5 5 2 2 3 3" xfId="27251" xr:uid="{5316B77B-5E01-447D-867C-3E8ECDC03BAE}"/>
    <cellStyle name="Comma 2 4 5 5 2 2 3 4" xfId="48275" xr:uid="{D42BF482-7EB1-41F1-8617-E0366D21C07E}"/>
    <cellStyle name="Comma 2 4 5 5 2 2 4" xfId="8832" xr:uid="{36F29CAD-4E94-4ABD-9FB0-0A3C85D938D3}"/>
    <cellStyle name="Comma 2 4 5 5 2 2 4 2" xfId="19366" xr:uid="{A73F3570-07E7-4FD7-BE8C-F609E9395347}"/>
    <cellStyle name="Comma 2 4 5 5 2 2 4 2 2" xfId="40388" xr:uid="{53510D2C-3FDF-47CE-8930-CA4000C47BAE}"/>
    <cellStyle name="Comma 2 4 5 5 2 2 4 2 3" xfId="61412" xr:uid="{AE879D34-C03E-40CC-AD38-CCCC4E0EE82A}"/>
    <cellStyle name="Comma 2 4 5 5 2 2 4 3" xfId="29878" xr:uid="{ECF925A0-FABD-4BF1-9D4E-10513260363E}"/>
    <cellStyle name="Comma 2 4 5 5 2 2 4 4" xfId="50902" xr:uid="{A187127B-64B0-486B-9A32-CDEAAD3ABEF1}"/>
    <cellStyle name="Comma 2 4 5 5 2 2 5" xfId="11484" xr:uid="{AB19DD32-3207-47A6-BB7F-F53AF39C1BCD}"/>
    <cellStyle name="Comma 2 4 5 5 2 2 5 2" xfId="32506" xr:uid="{6804F6ED-C3A3-49E2-B00D-01ED90A18AAA}"/>
    <cellStyle name="Comma 2 4 5 5 2 2 5 3" xfId="53530" xr:uid="{7C53AF23-6C72-44C6-8796-B26FBBD5084A}"/>
    <cellStyle name="Comma 2 4 5 5 2 2 6" xfId="21995" xr:uid="{D3E5F7B3-15FF-4A9A-B967-1949CCD35710}"/>
    <cellStyle name="Comma 2 4 5 5 2 2 7" xfId="43020" xr:uid="{68D305C4-5F4A-4A58-BE0E-AD3141C83419}"/>
    <cellStyle name="Comma 2 4 5 5 2 3" xfId="3576" xr:uid="{DFEC7B46-B3D7-4C2B-84E0-D7FFDF26FFDA}"/>
    <cellStyle name="Comma 2 4 5 5 2 3 2" xfId="14110" xr:uid="{DF490164-4C43-4D47-A8A9-980C6C6036FA}"/>
    <cellStyle name="Comma 2 4 5 5 2 3 2 2" xfId="35132" xr:uid="{AA92CB18-0234-4894-80F5-B67C22523D14}"/>
    <cellStyle name="Comma 2 4 5 5 2 3 2 3" xfId="56156" xr:uid="{05BF40D7-B1C5-447C-9770-62E3777DDFA6}"/>
    <cellStyle name="Comma 2 4 5 5 2 3 3" xfId="24622" xr:uid="{06CAC397-5F17-4393-83D2-31319BFBCAF5}"/>
    <cellStyle name="Comma 2 4 5 5 2 3 4" xfId="45646" xr:uid="{880BA2BD-0653-4D30-92D4-94471592F85A}"/>
    <cellStyle name="Comma 2 4 5 5 2 4" xfId="6204" xr:uid="{9F00F34F-0368-4210-B058-4A3898A442DE}"/>
    <cellStyle name="Comma 2 4 5 5 2 4 2" xfId="16738" xr:uid="{EEA9D25A-95D5-43F4-9F97-6C464831AB02}"/>
    <cellStyle name="Comma 2 4 5 5 2 4 2 2" xfId="37760" xr:uid="{DFD42ED5-97AC-4ECC-84AF-1769FC8FFBFE}"/>
    <cellStyle name="Comma 2 4 5 5 2 4 2 3" xfId="58784" xr:uid="{69CBA042-678B-43B2-8480-0D396A291463}"/>
    <cellStyle name="Comma 2 4 5 5 2 4 3" xfId="27250" xr:uid="{E3B91173-F95B-49A3-A18D-0C8567F4831C}"/>
    <cellStyle name="Comma 2 4 5 5 2 4 4" xfId="48274" xr:uid="{7442C538-12BA-4CE5-8229-8206A7C8338A}"/>
    <cellStyle name="Comma 2 4 5 5 2 5" xfId="8831" xr:uid="{6BC8DB7D-2313-4FB2-8A1B-DDC74D4B37C5}"/>
    <cellStyle name="Comma 2 4 5 5 2 5 2" xfId="19365" xr:uid="{BDAA6A84-6271-4780-9B52-B929FFF76CE9}"/>
    <cellStyle name="Comma 2 4 5 5 2 5 2 2" xfId="40387" xr:uid="{57519EF1-3BBF-4496-A5D8-8A04CE8D02D4}"/>
    <cellStyle name="Comma 2 4 5 5 2 5 2 3" xfId="61411" xr:uid="{12EBE0A0-DC3C-4D4A-B3BD-5D9ABF0D77E3}"/>
    <cellStyle name="Comma 2 4 5 5 2 5 3" xfId="29877" xr:uid="{B792365C-EAC8-49B0-BE9F-D02BB05CBFFF}"/>
    <cellStyle name="Comma 2 4 5 5 2 5 4" xfId="50901" xr:uid="{FDDA51E3-872A-4E13-973C-C8A1CD03B4F1}"/>
    <cellStyle name="Comma 2 4 5 5 2 6" xfId="11483" xr:uid="{9DE63447-A8B9-4555-833B-DF0DA20C3B3D}"/>
    <cellStyle name="Comma 2 4 5 5 2 6 2" xfId="32505" xr:uid="{F96BE43B-5876-4F84-9CEA-6435DB4F2C2E}"/>
    <cellStyle name="Comma 2 4 5 5 2 6 3" xfId="53529" xr:uid="{8971B838-4310-43FC-ABE0-0E33B6AF4086}"/>
    <cellStyle name="Comma 2 4 5 5 2 7" xfId="21994" xr:uid="{B3BDCADD-0304-43AB-BFCE-510A459D8C8F}"/>
    <cellStyle name="Comma 2 4 5 5 2 8" xfId="43019" xr:uid="{1C7E15F6-0369-45EF-A60A-FC35FDD6AD18}"/>
    <cellStyle name="Comma 2 4 5 5 3" xfId="900" xr:uid="{7D1C4FBB-25B4-4BCB-AACB-4DFAE5DF5802}"/>
    <cellStyle name="Comma 2 4 5 5 3 2" xfId="3578" xr:uid="{7AD112D2-A2AF-4BA9-B1F3-6D9A05FCB4EB}"/>
    <cellStyle name="Comma 2 4 5 5 3 2 2" xfId="14112" xr:uid="{84ECF907-2CEC-4DF4-BC95-A3DC5E77420E}"/>
    <cellStyle name="Comma 2 4 5 5 3 2 2 2" xfId="35134" xr:uid="{D3C92FE7-8E27-46CE-AE26-A7D80ABF09EE}"/>
    <cellStyle name="Comma 2 4 5 5 3 2 2 3" xfId="56158" xr:uid="{4657F157-3B27-4828-8584-B51329CB1848}"/>
    <cellStyle name="Comma 2 4 5 5 3 2 3" xfId="24624" xr:uid="{196C2643-EB7F-47DA-86B9-7DCC8740AC29}"/>
    <cellStyle name="Comma 2 4 5 5 3 2 4" xfId="45648" xr:uid="{7C133955-D1BB-4E3A-B77D-E1AD57439D01}"/>
    <cellStyle name="Comma 2 4 5 5 3 3" xfId="6206" xr:uid="{C9EFE3C4-EBB7-4956-BD61-040515EEF1DA}"/>
    <cellStyle name="Comma 2 4 5 5 3 3 2" xfId="16740" xr:uid="{9A6CCB46-834F-42FC-A391-AF99EEFEA2C1}"/>
    <cellStyle name="Comma 2 4 5 5 3 3 2 2" xfId="37762" xr:uid="{0CDE49CE-7267-4784-9B3B-27736BD4AC47}"/>
    <cellStyle name="Comma 2 4 5 5 3 3 2 3" xfId="58786" xr:uid="{A047FCD9-1B82-48F7-8E1D-ADF2FE2AFF52}"/>
    <cellStyle name="Comma 2 4 5 5 3 3 3" xfId="27252" xr:uid="{88851E19-8AEA-4B6F-A21E-715892B99F96}"/>
    <cellStyle name="Comma 2 4 5 5 3 3 4" xfId="48276" xr:uid="{53FBAAC0-E8EF-4B92-8383-7A686E771AAD}"/>
    <cellStyle name="Comma 2 4 5 5 3 4" xfId="8833" xr:uid="{01727144-3F78-4B71-A9B2-0FFEC41C653E}"/>
    <cellStyle name="Comma 2 4 5 5 3 4 2" xfId="19367" xr:uid="{F51DF66E-7726-4254-B27B-5DD36D9D5DBB}"/>
    <cellStyle name="Comma 2 4 5 5 3 4 2 2" xfId="40389" xr:uid="{24DA366F-1A98-435D-B60F-C20C456D4F27}"/>
    <cellStyle name="Comma 2 4 5 5 3 4 2 3" xfId="61413" xr:uid="{119D569A-F971-4F4C-B99D-978C628C0B1E}"/>
    <cellStyle name="Comma 2 4 5 5 3 4 3" xfId="29879" xr:uid="{E28E8C8C-C6F8-4CD2-A484-C36FF59757A6}"/>
    <cellStyle name="Comma 2 4 5 5 3 4 4" xfId="50903" xr:uid="{D4FB5AE1-CFCF-4882-89F7-531C4C79524D}"/>
    <cellStyle name="Comma 2 4 5 5 3 5" xfId="11485" xr:uid="{C9DACD51-FC2F-4B58-9378-9F4661CACEDD}"/>
    <cellStyle name="Comma 2 4 5 5 3 5 2" xfId="32507" xr:uid="{A61DCC7B-8177-4F8E-A4AD-6BAB1EA878C5}"/>
    <cellStyle name="Comma 2 4 5 5 3 5 3" xfId="53531" xr:uid="{A552CAE1-577B-469A-AFA1-DE679CFC3A25}"/>
    <cellStyle name="Comma 2 4 5 5 3 6" xfId="21996" xr:uid="{18B83642-FFDD-4E8C-B405-B0FEE31EDB41}"/>
    <cellStyle name="Comma 2 4 5 5 3 7" xfId="43021" xr:uid="{A5F9113E-1E14-412E-B33B-072ED638A201}"/>
    <cellStyle name="Comma 2 4 5 5 4" xfId="901" xr:uid="{89C5D515-3DA6-4490-B165-BD3EC3EA846A}"/>
    <cellStyle name="Comma 2 4 5 5 4 2" xfId="3579" xr:uid="{9E8F6DAE-1A9B-4E25-AD22-28AF13AB3FF4}"/>
    <cellStyle name="Comma 2 4 5 5 4 2 2" xfId="14113" xr:uid="{DE1ECC04-41B0-4538-82F8-1C1A2302F80A}"/>
    <cellStyle name="Comma 2 4 5 5 4 2 2 2" xfId="35135" xr:uid="{2936022E-07F6-4F3E-B59D-5E154BBDC1A2}"/>
    <cellStyle name="Comma 2 4 5 5 4 2 2 3" xfId="56159" xr:uid="{59185295-47B8-4B7D-B847-A681FA4BB7F1}"/>
    <cellStyle name="Comma 2 4 5 5 4 2 3" xfId="24625" xr:uid="{92EBC1AD-16A1-4EDB-9996-184EA63965A3}"/>
    <cellStyle name="Comma 2 4 5 5 4 2 4" xfId="45649" xr:uid="{950E38E2-414B-4F4B-ACC5-F82F206B9233}"/>
    <cellStyle name="Comma 2 4 5 5 4 3" xfId="6207" xr:uid="{2470F178-254B-4ADA-9E76-8E953DA0E640}"/>
    <cellStyle name="Comma 2 4 5 5 4 3 2" xfId="16741" xr:uid="{8C93E4BD-DFE4-4E26-96E2-26DA44A1C1C6}"/>
    <cellStyle name="Comma 2 4 5 5 4 3 2 2" xfId="37763" xr:uid="{AFBE8789-DB1B-4FA4-B9A0-4798E5F302F8}"/>
    <cellStyle name="Comma 2 4 5 5 4 3 2 3" xfId="58787" xr:uid="{6629A222-1B8E-4B4F-90FA-7DD3061D00AD}"/>
    <cellStyle name="Comma 2 4 5 5 4 3 3" xfId="27253" xr:uid="{9290F284-6938-4B2C-B023-618F3FE4803A}"/>
    <cellStyle name="Comma 2 4 5 5 4 3 4" xfId="48277" xr:uid="{217F1246-6C30-4856-878C-AF0C8F5811C8}"/>
    <cellStyle name="Comma 2 4 5 5 4 4" xfId="8834" xr:uid="{084DD885-FC60-4055-B1DF-2466CCC4DF97}"/>
    <cellStyle name="Comma 2 4 5 5 4 4 2" xfId="19368" xr:uid="{DFEACF6D-865E-4D28-8B18-7F736165DCA9}"/>
    <cellStyle name="Comma 2 4 5 5 4 4 2 2" xfId="40390" xr:uid="{6CAD8511-B963-4FAD-A40F-5260600438AB}"/>
    <cellStyle name="Comma 2 4 5 5 4 4 2 3" xfId="61414" xr:uid="{06C97609-A51A-4F5E-8EFA-018AA568B8AB}"/>
    <cellStyle name="Comma 2 4 5 5 4 4 3" xfId="29880" xr:uid="{8C12FFB3-1333-466D-8100-A88B13B6F8C4}"/>
    <cellStyle name="Comma 2 4 5 5 4 4 4" xfId="50904" xr:uid="{9C7A068D-BC66-4F7B-BAF7-142324404791}"/>
    <cellStyle name="Comma 2 4 5 5 4 5" xfId="11486" xr:uid="{9206CEFD-C43E-447D-88F3-EE1E0E8D154D}"/>
    <cellStyle name="Comma 2 4 5 5 4 5 2" xfId="32508" xr:uid="{B23BAAD7-0134-4776-BED9-6D0E3C0C269A}"/>
    <cellStyle name="Comma 2 4 5 5 4 5 3" xfId="53532" xr:uid="{6C32B58B-773D-4A91-A89F-34D1C761CFBF}"/>
    <cellStyle name="Comma 2 4 5 5 4 6" xfId="21997" xr:uid="{398A1999-6BFF-44F6-880E-994EE6D95E96}"/>
    <cellStyle name="Comma 2 4 5 5 4 7" xfId="43022" xr:uid="{01FC30C3-1099-4ECE-A5A4-9F3B6482ABC0}"/>
    <cellStyle name="Comma 2 4 5 5 5" xfId="3575" xr:uid="{3A9802DB-1119-4B8B-AAA5-4CC7BE9372CE}"/>
    <cellStyle name="Comma 2 4 5 5 5 2" xfId="14109" xr:uid="{D7938B99-6E2D-40C4-8E72-5DE31117E6D2}"/>
    <cellStyle name="Comma 2 4 5 5 5 2 2" xfId="35131" xr:uid="{BAFDEC54-5526-45A9-9A1E-47F8DF00D8AA}"/>
    <cellStyle name="Comma 2 4 5 5 5 2 3" xfId="56155" xr:uid="{C98DB740-3227-42FD-A0E0-6830C39949A8}"/>
    <cellStyle name="Comma 2 4 5 5 5 3" xfId="24621" xr:uid="{5FAD574B-50AD-4618-B602-E37711E0688B}"/>
    <cellStyle name="Comma 2 4 5 5 5 4" xfId="45645" xr:uid="{23A6A29B-320D-42F2-9A37-C001DBF299A7}"/>
    <cellStyle name="Comma 2 4 5 5 6" xfId="6203" xr:uid="{E24EC517-2FE7-41CF-A57C-6F9A85F3E733}"/>
    <cellStyle name="Comma 2 4 5 5 6 2" xfId="16737" xr:uid="{3C16BB05-0832-489F-9DDA-D0417678409D}"/>
    <cellStyle name="Comma 2 4 5 5 6 2 2" xfId="37759" xr:uid="{0BF132C3-B3EF-4D83-803B-F649D0D2A589}"/>
    <cellStyle name="Comma 2 4 5 5 6 2 3" xfId="58783" xr:uid="{1001A8CC-C1DF-4414-8F1D-643C2AD58160}"/>
    <cellStyle name="Comma 2 4 5 5 6 3" xfId="27249" xr:uid="{64AD32A7-FE2D-413C-87CC-9E7868C8B5C6}"/>
    <cellStyle name="Comma 2 4 5 5 6 4" xfId="48273" xr:uid="{F29FE622-FB97-4DEA-A2E0-48186CADB5A7}"/>
    <cellStyle name="Comma 2 4 5 5 7" xfId="8830" xr:uid="{0220E4E7-08A4-48E3-83B8-1BE689628204}"/>
    <cellStyle name="Comma 2 4 5 5 7 2" xfId="19364" xr:uid="{7F2DAC92-AD21-41C9-BD5B-A6E52B64093C}"/>
    <cellStyle name="Comma 2 4 5 5 7 2 2" xfId="40386" xr:uid="{28559279-5126-4B44-A542-067E8A75C07B}"/>
    <cellStyle name="Comma 2 4 5 5 7 2 3" xfId="61410" xr:uid="{938DB7EC-10E3-45A8-9108-B0C0F53F6B56}"/>
    <cellStyle name="Comma 2 4 5 5 7 3" xfId="29876" xr:uid="{3DAD751F-1F7A-40FB-BA56-C09F4B073A1A}"/>
    <cellStyle name="Comma 2 4 5 5 7 4" xfId="50900" xr:uid="{046BAC6D-62AE-457E-A9D3-E127E5DE3EF3}"/>
    <cellStyle name="Comma 2 4 5 5 8" xfId="11482" xr:uid="{F655B55C-B6C0-491B-A97E-755AF7EF7B2C}"/>
    <cellStyle name="Comma 2 4 5 5 8 2" xfId="32504" xr:uid="{28217E23-A83D-492C-973D-22359CAC71C2}"/>
    <cellStyle name="Comma 2 4 5 5 8 3" xfId="53528" xr:uid="{4D85EF12-4F21-49FD-B795-94BA1355AE39}"/>
    <cellStyle name="Comma 2 4 5 5 9" xfId="21993" xr:uid="{BB9DE31F-2C5A-4D24-9635-CA1A50F385F7}"/>
    <cellStyle name="Comma 2 4 5 6" xfId="902" xr:uid="{2A385CD6-80BF-4AC1-A435-6A1A6FD05025}"/>
    <cellStyle name="Comma 2 4 5 6 2" xfId="903" xr:uid="{3551522C-5A43-45AA-93F5-56A46E46E251}"/>
    <cellStyle name="Comma 2 4 5 6 2 2" xfId="3581" xr:uid="{C159A5EA-EF8E-4356-BF59-72EA9CF45982}"/>
    <cellStyle name="Comma 2 4 5 6 2 2 2" xfId="14115" xr:uid="{4CB12438-2614-4750-9996-FEC42A3FA99C}"/>
    <cellStyle name="Comma 2 4 5 6 2 2 2 2" xfId="35137" xr:uid="{6CE58730-6EEB-4348-B144-CF4BC72DC11D}"/>
    <cellStyle name="Comma 2 4 5 6 2 2 2 3" xfId="56161" xr:uid="{407CE254-7ACF-4C48-8BD2-78CF2EBB2AA9}"/>
    <cellStyle name="Comma 2 4 5 6 2 2 3" xfId="24627" xr:uid="{448B6EEE-2764-423D-AA2D-6CA8A268A951}"/>
    <cellStyle name="Comma 2 4 5 6 2 2 4" xfId="45651" xr:uid="{DE3CABD9-E5D8-4520-8887-94C25E4B4AA2}"/>
    <cellStyle name="Comma 2 4 5 6 2 3" xfId="6209" xr:uid="{D702945C-4968-4649-83A8-E3F0144DC8F9}"/>
    <cellStyle name="Comma 2 4 5 6 2 3 2" xfId="16743" xr:uid="{0E52A5D3-08CB-4DAD-8FE5-D819C12B08D2}"/>
    <cellStyle name="Comma 2 4 5 6 2 3 2 2" xfId="37765" xr:uid="{AD4063FE-9533-40BA-8FCF-80BC16DBAACB}"/>
    <cellStyle name="Comma 2 4 5 6 2 3 2 3" xfId="58789" xr:uid="{0BA20DAC-93EF-44D7-82DA-0E1D9AAA4573}"/>
    <cellStyle name="Comma 2 4 5 6 2 3 3" xfId="27255" xr:uid="{12A40F95-7067-4835-9BAD-7B20C83D15FC}"/>
    <cellStyle name="Comma 2 4 5 6 2 3 4" xfId="48279" xr:uid="{32261479-4F16-454D-AEEA-58282E17F555}"/>
    <cellStyle name="Comma 2 4 5 6 2 4" xfId="8836" xr:uid="{6D99E845-0C13-4AD0-803E-2F76ED57CC87}"/>
    <cellStyle name="Comma 2 4 5 6 2 4 2" xfId="19370" xr:uid="{693CD377-D364-4105-AB3F-596C5AE07C34}"/>
    <cellStyle name="Comma 2 4 5 6 2 4 2 2" xfId="40392" xr:uid="{FD727F6E-FB8D-4F9A-B0DC-B06424BDFF17}"/>
    <cellStyle name="Comma 2 4 5 6 2 4 2 3" xfId="61416" xr:uid="{F1226F59-54F0-491A-9585-F10F54CE5A87}"/>
    <cellStyle name="Comma 2 4 5 6 2 4 3" xfId="29882" xr:uid="{1FB83107-95A1-4C68-B130-80EF824276FD}"/>
    <cellStyle name="Comma 2 4 5 6 2 4 4" xfId="50906" xr:uid="{8F792239-71F4-4EB9-B5B7-F82490924C4B}"/>
    <cellStyle name="Comma 2 4 5 6 2 5" xfId="11488" xr:uid="{47547732-7018-4A65-B324-55702B31CB05}"/>
    <cellStyle name="Comma 2 4 5 6 2 5 2" xfId="32510" xr:uid="{E6B0307F-3DF0-440C-9E02-2C0421AC2EBA}"/>
    <cellStyle name="Comma 2 4 5 6 2 5 3" xfId="53534" xr:uid="{96C7CC98-986E-4B5E-9CD0-CAC0BED825AE}"/>
    <cellStyle name="Comma 2 4 5 6 2 6" xfId="21999" xr:uid="{D4C1A699-5EFA-4015-AFA9-40A28B52A184}"/>
    <cellStyle name="Comma 2 4 5 6 2 7" xfId="43024" xr:uid="{0C4AF504-2918-4244-B391-42A6E534B09D}"/>
    <cellStyle name="Comma 2 4 5 6 3" xfId="904" xr:uid="{EFACE72D-BAD7-410B-AE48-E289939C1E39}"/>
    <cellStyle name="Comma 2 4 5 6 3 2" xfId="3582" xr:uid="{05188503-6E63-4A9B-83C3-879DC40C3FAD}"/>
    <cellStyle name="Comma 2 4 5 6 3 2 2" xfId="14116" xr:uid="{7BE6DF4B-9628-49F2-A3DA-FE0019EFD5BD}"/>
    <cellStyle name="Comma 2 4 5 6 3 2 2 2" xfId="35138" xr:uid="{6D2DA898-C5BA-4D76-B93F-AC421FF390F3}"/>
    <cellStyle name="Comma 2 4 5 6 3 2 2 3" xfId="56162" xr:uid="{3999679A-02D7-47DD-A7CF-C47068DBF427}"/>
    <cellStyle name="Comma 2 4 5 6 3 2 3" xfId="24628" xr:uid="{250C6EE1-7901-4DBE-859B-454EE8A91ABB}"/>
    <cellStyle name="Comma 2 4 5 6 3 2 4" xfId="45652" xr:uid="{566643C3-CC9E-4D31-B229-23029C595B51}"/>
    <cellStyle name="Comma 2 4 5 6 3 3" xfId="6210" xr:uid="{22175744-347D-4712-ADBF-E8EB02AEAA74}"/>
    <cellStyle name="Comma 2 4 5 6 3 3 2" xfId="16744" xr:uid="{AA700A04-1F4F-48C9-A060-D07D87581C2A}"/>
    <cellStyle name="Comma 2 4 5 6 3 3 2 2" xfId="37766" xr:uid="{457071F4-3006-4851-9220-DCF34E9A6387}"/>
    <cellStyle name="Comma 2 4 5 6 3 3 2 3" xfId="58790" xr:uid="{C933D275-F4E7-47B6-B324-B98FE89DCB0F}"/>
    <cellStyle name="Comma 2 4 5 6 3 3 3" xfId="27256" xr:uid="{84CB9193-7D8E-463D-BEA7-B16EA316AE31}"/>
    <cellStyle name="Comma 2 4 5 6 3 3 4" xfId="48280" xr:uid="{EC977D0D-AE35-4F85-BA1A-970384BBB798}"/>
    <cellStyle name="Comma 2 4 5 6 3 4" xfId="8837" xr:uid="{3005FE18-D890-4B71-8036-BEA8D3BDA8DB}"/>
    <cellStyle name="Comma 2 4 5 6 3 4 2" xfId="19371" xr:uid="{1D4D093E-90C4-42C4-94EB-5C85D93F8E23}"/>
    <cellStyle name="Comma 2 4 5 6 3 4 2 2" xfId="40393" xr:uid="{1A603DB9-BAE0-460D-8A87-04A071D12478}"/>
    <cellStyle name="Comma 2 4 5 6 3 4 2 3" xfId="61417" xr:uid="{6094152C-2665-458C-9C37-0351BCB6186A}"/>
    <cellStyle name="Comma 2 4 5 6 3 4 3" xfId="29883" xr:uid="{889A3F8B-5866-42C4-8E26-895722E63E97}"/>
    <cellStyle name="Comma 2 4 5 6 3 4 4" xfId="50907" xr:uid="{0243E887-6713-4B1E-952E-AB5C46122D12}"/>
    <cellStyle name="Comma 2 4 5 6 3 5" xfId="11489" xr:uid="{858498EE-D70C-4805-9E39-CD04FE7DDC5F}"/>
    <cellStyle name="Comma 2 4 5 6 3 5 2" xfId="32511" xr:uid="{0D2EF60B-EE4C-4CE8-9682-42344C4CBDF6}"/>
    <cellStyle name="Comma 2 4 5 6 3 5 3" xfId="53535" xr:uid="{F90982C8-4482-40AA-82E6-2FBB945701C6}"/>
    <cellStyle name="Comma 2 4 5 6 3 6" xfId="22000" xr:uid="{5062F10B-9D76-478E-A643-51D1E20630F7}"/>
    <cellStyle name="Comma 2 4 5 6 3 7" xfId="43025" xr:uid="{CADF5840-6D81-4AC0-847A-D1478E38D2AE}"/>
    <cellStyle name="Comma 2 4 5 6 4" xfId="3580" xr:uid="{29A4FC9F-582E-4ED5-BC59-F68A2AE593C8}"/>
    <cellStyle name="Comma 2 4 5 6 4 2" xfId="14114" xr:uid="{B96CFD86-F4F8-4696-A68F-0D1D90B0BB7F}"/>
    <cellStyle name="Comma 2 4 5 6 4 2 2" xfId="35136" xr:uid="{99E9F0BA-D842-4296-80EA-4ADC1A9CD27B}"/>
    <cellStyle name="Comma 2 4 5 6 4 2 3" xfId="56160" xr:uid="{EA6BB4A6-C703-4404-B67F-8E4DCD5A5E65}"/>
    <cellStyle name="Comma 2 4 5 6 4 3" xfId="24626" xr:uid="{C5CDB5FE-E25B-49B8-96AF-1EDD015E813E}"/>
    <cellStyle name="Comma 2 4 5 6 4 4" xfId="45650" xr:uid="{03A19121-1761-4943-B58F-AE4CD199BD6F}"/>
    <cellStyle name="Comma 2 4 5 6 5" xfId="6208" xr:uid="{946689C6-1059-4DEC-95A4-E8588BE2547D}"/>
    <cellStyle name="Comma 2 4 5 6 5 2" xfId="16742" xr:uid="{B76E6270-E3D5-4F24-8643-8578E1F26725}"/>
    <cellStyle name="Comma 2 4 5 6 5 2 2" xfId="37764" xr:uid="{C66952AB-9AD0-4A2B-AE77-09BEE6D88695}"/>
    <cellStyle name="Comma 2 4 5 6 5 2 3" xfId="58788" xr:uid="{A9FD55FA-D481-42BD-A3A7-9A79BDAF08D6}"/>
    <cellStyle name="Comma 2 4 5 6 5 3" xfId="27254" xr:uid="{5A162FC6-86CA-4E3B-A469-81555655C1F8}"/>
    <cellStyle name="Comma 2 4 5 6 5 4" xfId="48278" xr:uid="{BE0E2630-5B92-4C79-B05A-644A5AB96E41}"/>
    <cellStyle name="Comma 2 4 5 6 6" xfId="8835" xr:uid="{B45E6767-AB2E-4152-9917-1B721DD62B13}"/>
    <cellStyle name="Comma 2 4 5 6 6 2" xfId="19369" xr:uid="{49267989-213A-498E-B045-D6208E6C05ED}"/>
    <cellStyle name="Comma 2 4 5 6 6 2 2" xfId="40391" xr:uid="{6E4767A4-ABE9-41F2-8EFF-BA4B09E3A77C}"/>
    <cellStyle name="Comma 2 4 5 6 6 2 3" xfId="61415" xr:uid="{F245708C-7D3F-4356-AAAA-FC50D87163F8}"/>
    <cellStyle name="Comma 2 4 5 6 6 3" xfId="29881" xr:uid="{23EC652B-C8A7-4C03-880B-0393F53C4A38}"/>
    <cellStyle name="Comma 2 4 5 6 6 4" xfId="50905" xr:uid="{177C5C40-4D07-48FD-8A2C-7DF839773359}"/>
    <cellStyle name="Comma 2 4 5 6 7" xfId="11487" xr:uid="{D9A92232-C997-4A66-8379-C98CAD62A126}"/>
    <cellStyle name="Comma 2 4 5 6 7 2" xfId="32509" xr:uid="{70B1DBA1-DCA3-410C-B56A-F57E0A4A856B}"/>
    <cellStyle name="Comma 2 4 5 6 7 3" xfId="53533" xr:uid="{BDD1F45F-9EFD-4573-A428-15A072DE06FE}"/>
    <cellStyle name="Comma 2 4 5 6 8" xfId="21998" xr:uid="{3F695B40-E023-4612-9650-5598227511D5}"/>
    <cellStyle name="Comma 2 4 5 6 9" xfId="43023" xr:uid="{4EE6CCE6-7C3C-4E95-9DC8-B2EACA254D4F}"/>
    <cellStyle name="Comma 2 4 5 7" xfId="905" xr:uid="{B5484DFA-A327-4F51-855D-3C598D3A965D}"/>
    <cellStyle name="Comma 2 4 5 7 2" xfId="906" xr:uid="{7CC9285F-6F2D-4979-9013-7E65ECCB17DA}"/>
    <cellStyle name="Comma 2 4 5 7 2 2" xfId="3584" xr:uid="{280C8DB7-4848-4A77-99A1-3E6CEF5FD4D3}"/>
    <cellStyle name="Comma 2 4 5 7 2 2 2" xfId="14118" xr:uid="{3003A269-6FF7-4259-A9C7-DC3B4990DCF0}"/>
    <cellStyle name="Comma 2 4 5 7 2 2 2 2" xfId="35140" xr:uid="{6C0F3974-8251-4144-A04E-A3F62F1B33A4}"/>
    <cellStyle name="Comma 2 4 5 7 2 2 2 3" xfId="56164" xr:uid="{5E124028-FC55-4D46-AD53-DE41C9FD7BB8}"/>
    <cellStyle name="Comma 2 4 5 7 2 2 3" xfId="24630" xr:uid="{21FFF45C-A314-4A12-AD5A-9FAA5A3EA424}"/>
    <cellStyle name="Comma 2 4 5 7 2 2 4" xfId="45654" xr:uid="{284D39CF-03B2-4C18-9147-C501F9DA7CF8}"/>
    <cellStyle name="Comma 2 4 5 7 2 3" xfId="6212" xr:uid="{62812F49-FCE1-47B2-B345-2D67CA6BA1F9}"/>
    <cellStyle name="Comma 2 4 5 7 2 3 2" xfId="16746" xr:uid="{63D89620-72FD-428C-B31D-DE5D630422C3}"/>
    <cellStyle name="Comma 2 4 5 7 2 3 2 2" xfId="37768" xr:uid="{8A96D0F6-E246-427B-A8EE-1EDE14308F59}"/>
    <cellStyle name="Comma 2 4 5 7 2 3 2 3" xfId="58792" xr:uid="{4E50D5F5-7DB5-4327-A6FA-27DB7827752A}"/>
    <cellStyle name="Comma 2 4 5 7 2 3 3" xfId="27258" xr:uid="{F0F34817-E991-4056-BF84-6E09DFF3E485}"/>
    <cellStyle name="Comma 2 4 5 7 2 3 4" xfId="48282" xr:uid="{D6646A13-B9EB-423F-8C07-260D08D6378E}"/>
    <cellStyle name="Comma 2 4 5 7 2 4" xfId="8839" xr:uid="{F17B0329-15D9-4FF4-9475-EA55F6162CC9}"/>
    <cellStyle name="Comma 2 4 5 7 2 4 2" xfId="19373" xr:uid="{37D22D2C-CDAC-4542-AFB5-01C53C2170DD}"/>
    <cellStyle name="Comma 2 4 5 7 2 4 2 2" xfId="40395" xr:uid="{DCD53DC3-E734-4E16-ACB6-F16A1DC71B8E}"/>
    <cellStyle name="Comma 2 4 5 7 2 4 2 3" xfId="61419" xr:uid="{7FEA915B-5D4C-4D55-87B1-04C34830300E}"/>
    <cellStyle name="Comma 2 4 5 7 2 4 3" xfId="29885" xr:uid="{82F778E8-FA05-47B7-ABAB-D3935CD0229D}"/>
    <cellStyle name="Comma 2 4 5 7 2 4 4" xfId="50909" xr:uid="{13CA3623-7131-4078-83AA-F01287F090A3}"/>
    <cellStyle name="Comma 2 4 5 7 2 5" xfId="11491" xr:uid="{BD9EF9BF-476A-4542-8D32-929BFCCA1E0D}"/>
    <cellStyle name="Comma 2 4 5 7 2 5 2" xfId="32513" xr:uid="{4EA749AF-08B9-41FA-84E5-0D642E998420}"/>
    <cellStyle name="Comma 2 4 5 7 2 5 3" xfId="53537" xr:uid="{05AD6856-FB80-49D5-80D9-AF055B83DF00}"/>
    <cellStyle name="Comma 2 4 5 7 2 6" xfId="22002" xr:uid="{85E17DEA-F255-4FF5-80B9-33ABFD717129}"/>
    <cellStyle name="Comma 2 4 5 7 2 7" xfId="43027" xr:uid="{94D0E8AC-E120-49C5-BBDD-E7C0A3C243E4}"/>
    <cellStyle name="Comma 2 4 5 7 3" xfId="3583" xr:uid="{D81C5A1C-CF30-40A0-9E36-F28D33171047}"/>
    <cellStyle name="Comma 2 4 5 7 3 2" xfId="14117" xr:uid="{9D3EFF37-B8BA-4D7D-8AA2-508A902F44EB}"/>
    <cellStyle name="Comma 2 4 5 7 3 2 2" xfId="35139" xr:uid="{1DBD6FEF-5F86-4F31-8421-1B974033C691}"/>
    <cellStyle name="Comma 2 4 5 7 3 2 3" xfId="56163" xr:uid="{4D16C314-DC23-4B67-9ABB-198302E70B61}"/>
    <cellStyle name="Comma 2 4 5 7 3 3" xfId="24629" xr:uid="{2718DCEE-ED75-488E-9F92-B3A88268ADA7}"/>
    <cellStyle name="Comma 2 4 5 7 3 4" xfId="45653" xr:uid="{819C8C5D-C4CB-4A4E-905E-FB0A8E596C59}"/>
    <cellStyle name="Comma 2 4 5 7 4" xfId="6211" xr:uid="{AF9EE856-5AE2-4B0F-9E00-BFABF6A177A6}"/>
    <cellStyle name="Comma 2 4 5 7 4 2" xfId="16745" xr:uid="{062A50D8-8A18-43A2-8520-C7D3ACC89212}"/>
    <cellStyle name="Comma 2 4 5 7 4 2 2" xfId="37767" xr:uid="{1E68E5FF-AF78-4818-9C9B-3EE320E73BEA}"/>
    <cellStyle name="Comma 2 4 5 7 4 2 3" xfId="58791" xr:uid="{988A87C4-7A76-4A19-9785-2840E000A23A}"/>
    <cellStyle name="Comma 2 4 5 7 4 3" xfId="27257" xr:uid="{287D83E0-E01B-4532-9194-7913154062A5}"/>
    <cellStyle name="Comma 2 4 5 7 4 4" xfId="48281" xr:uid="{8904F081-80B0-4FCC-B62E-8FAAA799E254}"/>
    <cellStyle name="Comma 2 4 5 7 5" xfId="8838" xr:uid="{2709575C-768F-4263-BC97-DF04FCC608FB}"/>
    <cellStyle name="Comma 2 4 5 7 5 2" xfId="19372" xr:uid="{477B8689-56E4-4F2B-8120-A113567ECE49}"/>
    <cellStyle name="Comma 2 4 5 7 5 2 2" xfId="40394" xr:uid="{1A2709FD-2F42-45D3-8237-ED79CED40FF2}"/>
    <cellStyle name="Comma 2 4 5 7 5 2 3" xfId="61418" xr:uid="{F336BB4F-ACB5-4CFD-ABE9-35C412E99E77}"/>
    <cellStyle name="Comma 2 4 5 7 5 3" xfId="29884" xr:uid="{F82074A8-9F88-4A45-BB4C-F1A1421D7588}"/>
    <cellStyle name="Comma 2 4 5 7 5 4" xfId="50908" xr:uid="{D2A8D60C-0A9B-41AA-9423-B78007517A8C}"/>
    <cellStyle name="Comma 2 4 5 7 6" xfId="11490" xr:uid="{0E1681CB-16B4-4493-8BFB-234320AEBA1E}"/>
    <cellStyle name="Comma 2 4 5 7 6 2" xfId="32512" xr:uid="{BA1E0FE5-6A9C-4F89-B146-4F5A3BFD967E}"/>
    <cellStyle name="Comma 2 4 5 7 6 3" xfId="53536" xr:uid="{B2587A7D-4FF4-4BCA-9871-7F37F29EBE46}"/>
    <cellStyle name="Comma 2 4 5 7 7" xfId="22001" xr:uid="{2A78B257-22A6-40A3-AD31-03429306B82A}"/>
    <cellStyle name="Comma 2 4 5 7 8" xfId="43026" xr:uid="{D52C17DC-BEF3-4AA2-B889-74CD23F87FA1}"/>
    <cellStyle name="Comma 2 4 5 8" xfId="907" xr:uid="{53056E0A-D9E0-4822-8F71-EC054D73EFF5}"/>
    <cellStyle name="Comma 2 4 5 8 2" xfId="3585" xr:uid="{24C0A8CF-F0D1-415F-B530-67EC81803215}"/>
    <cellStyle name="Comma 2 4 5 8 2 2" xfId="14119" xr:uid="{9AC07FF9-7346-4A36-B643-AE10C55F923E}"/>
    <cellStyle name="Comma 2 4 5 8 2 2 2" xfId="35141" xr:uid="{190F8F19-EDD1-45EE-8CC3-302A8655E91E}"/>
    <cellStyle name="Comma 2 4 5 8 2 2 3" xfId="56165" xr:uid="{E825B75D-DCE6-4164-BA75-537901214B8A}"/>
    <cellStyle name="Comma 2 4 5 8 2 3" xfId="24631" xr:uid="{910C6E86-5F48-4628-B484-ECDA41641340}"/>
    <cellStyle name="Comma 2 4 5 8 2 4" xfId="45655" xr:uid="{71450E9D-EAC6-4BFA-A83C-8C894CD036E2}"/>
    <cellStyle name="Comma 2 4 5 8 3" xfId="6213" xr:uid="{A50B016F-29D8-4D6D-B0B4-22C0E7DF8141}"/>
    <cellStyle name="Comma 2 4 5 8 3 2" xfId="16747" xr:uid="{B2C83913-4FC0-4FB2-993F-3E7A266A7587}"/>
    <cellStyle name="Comma 2 4 5 8 3 2 2" xfId="37769" xr:uid="{D2D45279-3825-42EE-A10F-72618F4C1E4B}"/>
    <cellStyle name="Comma 2 4 5 8 3 2 3" xfId="58793" xr:uid="{56C39242-FBFA-4C8C-8191-4B409FEDC44B}"/>
    <cellStyle name="Comma 2 4 5 8 3 3" xfId="27259" xr:uid="{31930A5D-8A14-40AC-8DD0-5A6A9FF8872C}"/>
    <cellStyle name="Comma 2 4 5 8 3 4" xfId="48283" xr:uid="{CF0E9293-396C-4201-B9DE-645DB2208B0F}"/>
    <cellStyle name="Comma 2 4 5 8 4" xfId="8840" xr:uid="{649F5DD4-0835-40B7-BC86-B7F184DB6BCA}"/>
    <cellStyle name="Comma 2 4 5 8 4 2" xfId="19374" xr:uid="{185C2B2E-F421-46B1-8A6E-9EDA9738D4C0}"/>
    <cellStyle name="Comma 2 4 5 8 4 2 2" xfId="40396" xr:uid="{4DF0592B-A250-4AB0-97F5-9C189C094EFC}"/>
    <cellStyle name="Comma 2 4 5 8 4 2 3" xfId="61420" xr:uid="{F8C704D9-5AF4-4D7B-8BFC-9B846A02841C}"/>
    <cellStyle name="Comma 2 4 5 8 4 3" xfId="29886" xr:uid="{ACD932D6-AB46-4BDC-88FF-AEDF8E880705}"/>
    <cellStyle name="Comma 2 4 5 8 4 4" xfId="50910" xr:uid="{F4F738EC-E4D3-4D7A-914D-8DD71BAF8F81}"/>
    <cellStyle name="Comma 2 4 5 8 5" xfId="11492" xr:uid="{8DAC2ECB-B4E3-476E-BAC5-B49AACFD861F}"/>
    <cellStyle name="Comma 2 4 5 8 5 2" xfId="32514" xr:uid="{2A919FCF-C8C6-447A-A130-285E6974AF2A}"/>
    <cellStyle name="Comma 2 4 5 8 5 3" xfId="53538" xr:uid="{6CBFFA00-B5A2-4D46-85FE-5ABCFA98D401}"/>
    <cellStyle name="Comma 2 4 5 8 6" xfId="22003" xr:uid="{50ADFDD8-2D37-406D-B34D-076F1D14C5A9}"/>
    <cellStyle name="Comma 2 4 5 8 7" xfId="43028" xr:uid="{E9CD2C60-E06C-4439-9275-70ACF65E7F27}"/>
    <cellStyle name="Comma 2 4 5 9" xfId="908" xr:uid="{1413AF98-54CA-4806-A20B-6030122159FB}"/>
    <cellStyle name="Comma 2 4 5 9 2" xfId="3586" xr:uid="{C6089BF2-FDE7-4FB2-83EB-5E0CB40908F6}"/>
    <cellStyle name="Comma 2 4 5 9 2 2" xfId="14120" xr:uid="{72A1D3E7-378D-4B55-9229-C98161665F10}"/>
    <cellStyle name="Comma 2 4 5 9 2 2 2" xfId="35142" xr:uid="{8F7F841D-DCF6-4873-B274-11264F4D81D2}"/>
    <cellStyle name="Comma 2 4 5 9 2 2 3" xfId="56166" xr:uid="{4F49CA87-01A9-4887-8597-36CF05EEC1A2}"/>
    <cellStyle name="Comma 2 4 5 9 2 3" xfId="24632" xr:uid="{79D12FA9-D6F0-4E41-A8B5-F1C50761FE70}"/>
    <cellStyle name="Comma 2 4 5 9 2 4" xfId="45656" xr:uid="{870B9EC0-EF6C-4663-9925-089992F8BE80}"/>
    <cellStyle name="Comma 2 4 5 9 3" xfId="6214" xr:uid="{23F396A6-BB8F-4991-B31F-0AD207684301}"/>
    <cellStyle name="Comma 2 4 5 9 3 2" xfId="16748" xr:uid="{16CF6BC2-022B-475D-8509-49C1BAFAE4FF}"/>
    <cellStyle name="Comma 2 4 5 9 3 2 2" xfId="37770" xr:uid="{C58D89A9-EE1F-4840-8DFF-0E754A701263}"/>
    <cellStyle name="Comma 2 4 5 9 3 2 3" xfId="58794" xr:uid="{894D3BD4-9F48-4504-9CAF-B2C0AD97C3AE}"/>
    <cellStyle name="Comma 2 4 5 9 3 3" xfId="27260" xr:uid="{2B69E445-03D2-48CD-A115-80CF9357BE76}"/>
    <cellStyle name="Comma 2 4 5 9 3 4" xfId="48284" xr:uid="{BDD48D77-A62D-4DDB-AA55-31BA4D78FD9D}"/>
    <cellStyle name="Comma 2 4 5 9 4" xfId="8841" xr:uid="{A5CFDAE3-6131-4715-BF3E-82B631979209}"/>
    <cellStyle name="Comma 2 4 5 9 4 2" xfId="19375" xr:uid="{C39529A7-14FC-4F92-9906-3F632FEE6C4F}"/>
    <cellStyle name="Comma 2 4 5 9 4 2 2" xfId="40397" xr:uid="{2BAFD8C6-24A1-4FC1-891C-518D77DF1C63}"/>
    <cellStyle name="Comma 2 4 5 9 4 2 3" xfId="61421" xr:uid="{7010FFBF-AC9D-43C7-ADA3-DFF3CFA29E1D}"/>
    <cellStyle name="Comma 2 4 5 9 4 3" xfId="29887" xr:uid="{65E5B576-979F-4F69-AACD-B86FB6B12E1F}"/>
    <cellStyle name="Comma 2 4 5 9 4 4" xfId="50911" xr:uid="{CE658EF8-0684-4A77-A8B0-05E39DFCC2BD}"/>
    <cellStyle name="Comma 2 4 5 9 5" xfId="11493" xr:uid="{0F9E1F9E-EBEC-497A-9DF9-D857E3620B99}"/>
    <cellStyle name="Comma 2 4 5 9 5 2" xfId="32515" xr:uid="{54D36EF0-1DA3-47A9-B4C2-9CFE7CFA0D65}"/>
    <cellStyle name="Comma 2 4 5 9 5 3" xfId="53539" xr:uid="{578521B7-04BE-4C60-B642-FDB12D31E3D5}"/>
    <cellStyle name="Comma 2 4 5 9 6" xfId="22004" xr:uid="{05520660-86E9-4159-B387-163681B8591E}"/>
    <cellStyle name="Comma 2 4 5 9 7" xfId="43029" xr:uid="{0718EDFF-9C41-4565-B039-3E74A5C59589}"/>
    <cellStyle name="Comma 2 4 6" xfId="909" xr:uid="{54D2C868-BDCA-4B50-8965-556E467B8CA6}"/>
    <cellStyle name="Comma 2 4 6 10" xfId="43030" xr:uid="{9D2BC0EA-AD17-4C35-B813-799947B33403}"/>
    <cellStyle name="Comma 2 4 6 2" xfId="910" xr:uid="{8C1EE786-C21D-4993-AA19-264235205DDF}"/>
    <cellStyle name="Comma 2 4 6 2 2" xfId="911" xr:uid="{756A05E5-C5CA-4182-A6E6-874880F78D6E}"/>
    <cellStyle name="Comma 2 4 6 2 2 2" xfId="3589" xr:uid="{43395949-2F0C-400F-BA1E-C63BAC9270BE}"/>
    <cellStyle name="Comma 2 4 6 2 2 2 2" xfId="14123" xr:uid="{C3F7BD14-FFC7-42F7-855D-21A7129BDA78}"/>
    <cellStyle name="Comma 2 4 6 2 2 2 2 2" xfId="35145" xr:uid="{9973A2A0-D575-468F-9691-81F77320E5E0}"/>
    <cellStyle name="Comma 2 4 6 2 2 2 2 3" xfId="56169" xr:uid="{F0B0E21F-0310-44E9-A6CD-347ACEE2EFFF}"/>
    <cellStyle name="Comma 2 4 6 2 2 2 3" xfId="24635" xr:uid="{EE767A4F-95B1-4CD5-87C7-9529AA37D253}"/>
    <cellStyle name="Comma 2 4 6 2 2 2 4" xfId="45659" xr:uid="{20D53355-6C50-4448-B580-95D3EC90C5D7}"/>
    <cellStyle name="Comma 2 4 6 2 2 3" xfId="6217" xr:uid="{9EFF22B7-949E-41BA-91FC-126EFAEB9642}"/>
    <cellStyle name="Comma 2 4 6 2 2 3 2" xfId="16751" xr:uid="{24EA479E-584F-4973-9D6F-797AE977341F}"/>
    <cellStyle name="Comma 2 4 6 2 2 3 2 2" xfId="37773" xr:uid="{CA92D3B7-94A2-4577-AEB9-6D7D28C660EE}"/>
    <cellStyle name="Comma 2 4 6 2 2 3 2 3" xfId="58797" xr:uid="{3FEC523C-51EF-4503-98FF-681842BE268E}"/>
    <cellStyle name="Comma 2 4 6 2 2 3 3" xfId="27263" xr:uid="{FBED6D9A-FC21-454A-8A29-54B5C9EAFEBF}"/>
    <cellStyle name="Comma 2 4 6 2 2 3 4" xfId="48287" xr:uid="{2C118AB6-28A4-4E96-A337-02887AADF640}"/>
    <cellStyle name="Comma 2 4 6 2 2 4" xfId="8844" xr:uid="{B487F89D-F3A9-4DF7-917B-86EA91ABE44A}"/>
    <cellStyle name="Comma 2 4 6 2 2 4 2" xfId="19378" xr:uid="{011CE57A-4549-4E5E-B42C-CB83B4D4CB9C}"/>
    <cellStyle name="Comma 2 4 6 2 2 4 2 2" xfId="40400" xr:uid="{88232EE9-90B1-47CE-AF4D-51CB2A807AD2}"/>
    <cellStyle name="Comma 2 4 6 2 2 4 2 3" xfId="61424" xr:uid="{C61B91C7-27CD-403B-8311-921E23D52537}"/>
    <cellStyle name="Comma 2 4 6 2 2 4 3" xfId="29890" xr:uid="{3A1C9B85-F319-4DE9-8029-98B346F5BB9E}"/>
    <cellStyle name="Comma 2 4 6 2 2 4 4" xfId="50914" xr:uid="{EB52DC60-B7D3-4A92-B4A7-6869297B1EB6}"/>
    <cellStyle name="Comma 2 4 6 2 2 5" xfId="11496" xr:uid="{BA7C022F-9A30-4574-86DA-7B949B9274D8}"/>
    <cellStyle name="Comma 2 4 6 2 2 5 2" xfId="32518" xr:uid="{91323E5D-2973-47BE-B67C-A1F7CFFC1956}"/>
    <cellStyle name="Comma 2 4 6 2 2 5 3" xfId="53542" xr:uid="{A12BF875-4810-4C63-9FC3-1029AC69719B}"/>
    <cellStyle name="Comma 2 4 6 2 2 6" xfId="22007" xr:uid="{0B8FF03A-166C-4CC9-8CC7-21DC6DABE363}"/>
    <cellStyle name="Comma 2 4 6 2 2 7" xfId="43032" xr:uid="{A2FD05F4-6D2A-4C1D-A46D-06BAD852C43B}"/>
    <cellStyle name="Comma 2 4 6 2 3" xfId="3588" xr:uid="{96CC43A0-FF5A-4637-8ACC-11540A9F1045}"/>
    <cellStyle name="Comma 2 4 6 2 3 2" xfId="14122" xr:uid="{2610DC0B-ED04-418F-8985-590B86A35CA5}"/>
    <cellStyle name="Comma 2 4 6 2 3 2 2" xfId="35144" xr:uid="{B508AAF7-0055-494A-B96C-1C7BC731092E}"/>
    <cellStyle name="Comma 2 4 6 2 3 2 3" xfId="56168" xr:uid="{3DBFC022-27DF-4A02-9135-5C333AD21937}"/>
    <cellStyle name="Comma 2 4 6 2 3 3" xfId="24634" xr:uid="{B84F1691-012F-4BF5-80FA-30F1494B3A31}"/>
    <cellStyle name="Comma 2 4 6 2 3 4" xfId="45658" xr:uid="{AA5D184B-034B-43C3-9A83-B490056A7AFC}"/>
    <cellStyle name="Comma 2 4 6 2 4" xfId="6216" xr:uid="{ECDA637D-382E-46EF-ACBE-CD69A37BCCCC}"/>
    <cellStyle name="Comma 2 4 6 2 4 2" xfId="16750" xr:uid="{CC8B043C-1B6F-4689-A076-741EE9AFB368}"/>
    <cellStyle name="Comma 2 4 6 2 4 2 2" xfId="37772" xr:uid="{A31D30E3-28C8-49D6-A7B3-341163EBC134}"/>
    <cellStyle name="Comma 2 4 6 2 4 2 3" xfId="58796" xr:uid="{7A6EACCB-885B-4402-9F02-A2D256B8A180}"/>
    <cellStyle name="Comma 2 4 6 2 4 3" xfId="27262" xr:uid="{E6EE113B-71DD-413A-B59A-BE4B06A9924D}"/>
    <cellStyle name="Comma 2 4 6 2 4 4" xfId="48286" xr:uid="{DC9959CB-8106-42A9-A323-91C93A589E74}"/>
    <cellStyle name="Comma 2 4 6 2 5" xfId="8843" xr:uid="{BFED99C6-4D28-43F1-9C34-5A35843D9637}"/>
    <cellStyle name="Comma 2 4 6 2 5 2" xfId="19377" xr:uid="{EDE00592-DC98-4595-A082-65A849E4B2C4}"/>
    <cellStyle name="Comma 2 4 6 2 5 2 2" xfId="40399" xr:uid="{A76EA0E3-820B-486A-A985-DE486D159BD6}"/>
    <cellStyle name="Comma 2 4 6 2 5 2 3" xfId="61423" xr:uid="{ACFB33CE-7BB4-4041-B917-0796B9A69497}"/>
    <cellStyle name="Comma 2 4 6 2 5 3" xfId="29889" xr:uid="{A26E95CD-13FD-44B8-A365-4CB852D742B0}"/>
    <cellStyle name="Comma 2 4 6 2 5 4" xfId="50913" xr:uid="{FE80EF72-B7EF-4F1F-AA42-23BD9F126E6A}"/>
    <cellStyle name="Comma 2 4 6 2 6" xfId="11495" xr:uid="{0D7E2759-CD52-49F5-AE9F-7A3E7A007FF2}"/>
    <cellStyle name="Comma 2 4 6 2 6 2" xfId="32517" xr:uid="{E28AA4AA-0530-4E6B-A19B-5577FC4388B9}"/>
    <cellStyle name="Comma 2 4 6 2 6 3" xfId="53541" xr:uid="{C86F4A57-D02B-401D-B2DB-CD24369599DB}"/>
    <cellStyle name="Comma 2 4 6 2 7" xfId="22006" xr:uid="{4F48E093-165C-447A-A0F6-0B3A03C38DAD}"/>
    <cellStyle name="Comma 2 4 6 2 8" xfId="43031" xr:uid="{EFD4D8FC-3E5B-4CC9-A26F-12179BE57F60}"/>
    <cellStyle name="Comma 2 4 6 3" xfId="912" xr:uid="{D22E2F7A-06F5-441A-8300-2B0E7CE15A31}"/>
    <cellStyle name="Comma 2 4 6 3 2" xfId="3590" xr:uid="{71793C67-F828-438E-A7F4-7A4032BC595A}"/>
    <cellStyle name="Comma 2 4 6 3 2 2" xfId="14124" xr:uid="{2B2D5A4D-8D8E-4FB1-B103-16DC99257F70}"/>
    <cellStyle name="Comma 2 4 6 3 2 2 2" xfId="35146" xr:uid="{A82F37EF-4EF5-4BCF-9720-C858040C87F7}"/>
    <cellStyle name="Comma 2 4 6 3 2 2 3" xfId="56170" xr:uid="{9774ED7F-AACB-49DA-80ED-4B890B7262F6}"/>
    <cellStyle name="Comma 2 4 6 3 2 3" xfId="24636" xr:uid="{146B0FBA-1F47-4690-B7FD-B4CE2738BF02}"/>
    <cellStyle name="Comma 2 4 6 3 2 4" xfId="45660" xr:uid="{B1ACD771-F292-4296-9DA9-80EECCAAB7C8}"/>
    <cellStyle name="Comma 2 4 6 3 3" xfId="6218" xr:uid="{3A3A2425-5CFC-4442-951A-A69663A06B2B}"/>
    <cellStyle name="Comma 2 4 6 3 3 2" xfId="16752" xr:uid="{36064AD6-7EF0-466C-B168-432AF4614E21}"/>
    <cellStyle name="Comma 2 4 6 3 3 2 2" xfId="37774" xr:uid="{DEA449DA-425A-4BE2-893A-F8423A0D93F3}"/>
    <cellStyle name="Comma 2 4 6 3 3 2 3" xfId="58798" xr:uid="{4C926FF5-F4B7-459C-900D-344F9EF64B10}"/>
    <cellStyle name="Comma 2 4 6 3 3 3" xfId="27264" xr:uid="{FDFD7FF0-0B58-473C-B9A6-7D6E23A94F57}"/>
    <cellStyle name="Comma 2 4 6 3 3 4" xfId="48288" xr:uid="{021843BD-CAFF-4E6C-84C6-EFB385F44ACE}"/>
    <cellStyle name="Comma 2 4 6 3 4" xfId="8845" xr:uid="{51E5DFD0-DD02-46B1-87BD-949E2F37C5D6}"/>
    <cellStyle name="Comma 2 4 6 3 4 2" xfId="19379" xr:uid="{0DBCC7B4-A856-4451-98AE-5BC0AFED2065}"/>
    <cellStyle name="Comma 2 4 6 3 4 2 2" xfId="40401" xr:uid="{59320507-A1E5-4315-9930-E7AF0D6A4A5A}"/>
    <cellStyle name="Comma 2 4 6 3 4 2 3" xfId="61425" xr:uid="{E6B89403-2D59-45D7-90C2-8950B784597B}"/>
    <cellStyle name="Comma 2 4 6 3 4 3" xfId="29891" xr:uid="{DDDEB836-0CEB-4CB1-8757-4D9E730C2828}"/>
    <cellStyle name="Comma 2 4 6 3 4 4" xfId="50915" xr:uid="{CE759F86-0F30-4B57-B1B9-09435E84F887}"/>
    <cellStyle name="Comma 2 4 6 3 5" xfId="11497" xr:uid="{967A409A-6C8C-4A7E-9E95-3DCCFD841574}"/>
    <cellStyle name="Comma 2 4 6 3 5 2" xfId="32519" xr:uid="{2B9930BB-C57B-4F47-B6EA-51EDD7421A4C}"/>
    <cellStyle name="Comma 2 4 6 3 5 3" xfId="53543" xr:uid="{026317B0-9037-4915-A881-47F58D85733C}"/>
    <cellStyle name="Comma 2 4 6 3 6" xfId="22008" xr:uid="{293C729C-BA0D-4344-B880-DD1AADC30DD4}"/>
    <cellStyle name="Comma 2 4 6 3 7" xfId="43033" xr:uid="{0CF327A8-8339-4F80-9A70-222DC617137A}"/>
    <cellStyle name="Comma 2 4 6 4" xfId="913" xr:uid="{3C63F294-1DF3-4878-8978-965E94C25753}"/>
    <cellStyle name="Comma 2 4 6 4 2" xfId="3591" xr:uid="{F54E6EEA-2FD4-466D-AB13-43A2317FEA5E}"/>
    <cellStyle name="Comma 2 4 6 4 2 2" xfId="14125" xr:uid="{8E80C28B-9C4F-44E4-B133-57B2708ADD9B}"/>
    <cellStyle name="Comma 2 4 6 4 2 2 2" xfId="35147" xr:uid="{A691036E-30D7-4012-8AE4-49521AC6C8CA}"/>
    <cellStyle name="Comma 2 4 6 4 2 2 3" xfId="56171" xr:uid="{446A574A-806B-4DD9-A531-59F1CB8A1BB2}"/>
    <cellStyle name="Comma 2 4 6 4 2 3" xfId="24637" xr:uid="{D44ECC00-A61A-4FAD-AC91-4D1F07A041E9}"/>
    <cellStyle name="Comma 2 4 6 4 2 4" xfId="45661" xr:uid="{61ECC1A9-724C-4095-B004-B94EA84A8C8F}"/>
    <cellStyle name="Comma 2 4 6 4 3" xfId="6219" xr:uid="{58B3F38F-9B82-4C33-9376-973F32B33231}"/>
    <cellStyle name="Comma 2 4 6 4 3 2" xfId="16753" xr:uid="{790DA9A4-22B0-4F44-A939-06894E179D37}"/>
    <cellStyle name="Comma 2 4 6 4 3 2 2" xfId="37775" xr:uid="{E71E0BC3-E399-4DE6-84AD-795B7B5740C5}"/>
    <cellStyle name="Comma 2 4 6 4 3 2 3" xfId="58799" xr:uid="{BD2E58B0-41A7-4AEA-B465-367BD3B31749}"/>
    <cellStyle name="Comma 2 4 6 4 3 3" xfId="27265" xr:uid="{6544FE2D-CA55-43D3-B55B-DE1568931AFB}"/>
    <cellStyle name="Comma 2 4 6 4 3 4" xfId="48289" xr:uid="{DCF008A1-BF2C-4414-9F79-214A65CA032B}"/>
    <cellStyle name="Comma 2 4 6 4 4" xfId="8846" xr:uid="{A12E1A87-D3FD-4D3D-98BE-877E59A31661}"/>
    <cellStyle name="Comma 2 4 6 4 4 2" xfId="19380" xr:uid="{4F006E8C-E9EE-42FE-8DE5-F68C33369954}"/>
    <cellStyle name="Comma 2 4 6 4 4 2 2" xfId="40402" xr:uid="{DA101395-F6B4-4E78-8F41-17D07FC34652}"/>
    <cellStyle name="Comma 2 4 6 4 4 2 3" xfId="61426" xr:uid="{1AB4C170-FBD4-4D7F-998B-D297193CF074}"/>
    <cellStyle name="Comma 2 4 6 4 4 3" xfId="29892" xr:uid="{5EFE072D-5C82-4593-B4A5-2FB8CCB05A5B}"/>
    <cellStyle name="Comma 2 4 6 4 4 4" xfId="50916" xr:uid="{3B7C5685-04A7-4D09-A3F4-E5AB9A7A6E69}"/>
    <cellStyle name="Comma 2 4 6 4 5" xfId="11498" xr:uid="{C31A8AD4-8A6F-4A41-A6B9-556CC68AE6E7}"/>
    <cellStyle name="Comma 2 4 6 4 5 2" xfId="32520" xr:uid="{0E97BD99-2549-4675-8144-A2808B96B801}"/>
    <cellStyle name="Comma 2 4 6 4 5 3" xfId="53544" xr:uid="{810E9091-2903-4EC0-B73D-4078115B9F11}"/>
    <cellStyle name="Comma 2 4 6 4 6" xfId="22009" xr:uid="{E28ACF9E-1A03-4DCA-9CDD-1DF945A2CBEA}"/>
    <cellStyle name="Comma 2 4 6 4 7" xfId="43034" xr:uid="{DE479536-59D5-4640-8CEF-8B818AFBDD9D}"/>
    <cellStyle name="Comma 2 4 6 5" xfId="3587" xr:uid="{DE76E103-82C3-48EA-A87A-97E13E87B0EF}"/>
    <cellStyle name="Comma 2 4 6 5 2" xfId="14121" xr:uid="{15658236-36ED-492F-AC3F-C82B1DDFA378}"/>
    <cellStyle name="Comma 2 4 6 5 2 2" xfId="35143" xr:uid="{28F4B039-0540-426E-9731-6E862162C938}"/>
    <cellStyle name="Comma 2 4 6 5 2 3" xfId="56167" xr:uid="{27CBB47F-ECCC-4188-A681-2B951957E46D}"/>
    <cellStyle name="Comma 2 4 6 5 3" xfId="24633" xr:uid="{EDD82C95-5182-4114-9E42-227C0C3511E0}"/>
    <cellStyle name="Comma 2 4 6 5 4" xfId="45657" xr:uid="{7C656FB1-A4CE-416F-B2A8-466550DEB01B}"/>
    <cellStyle name="Comma 2 4 6 6" xfId="6215" xr:uid="{778CF5F1-CE9C-46AE-99A1-359F47E6336A}"/>
    <cellStyle name="Comma 2 4 6 6 2" xfId="16749" xr:uid="{770FCF98-6D02-413B-8A4E-FADF3AFD99A8}"/>
    <cellStyle name="Comma 2 4 6 6 2 2" xfId="37771" xr:uid="{DBCFD320-BBAA-4B15-A42D-57AA32BA2A7A}"/>
    <cellStyle name="Comma 2 4 6 6 2 3" xfId="58795" xr:uid="{2CDE655D-7E67-4BC2-AFFE-7E6C163CFD84}"/>
    <cellStyle name="Comma 2 4 6 6 3" xfId="27261" xr:uid="{BEE753DD-982D-4582-A8E2-B75A7F22D3CF}"/>
    <cellStyle name="Comma 2 4 6 6 4" xfId="48285" xr:uid="{8F67DC63-453A-4F0A-BCC7-445C9FF210AB}"/>
    <cellStyle name="Comma 2 4 6 7" xfId="8842" xr:uid="{23C91FD3-01DE-4FCC-966B-81CAC265D9ED}"/>
    <cellStyle name="Comma 2 4 6 7 2" xfId="19376" xr:uid="{CD167DC0-44CD-4AF7-9FBC-8B6FA9E750A1}"/>
    <cellStyle name="Comma 2 4 6 7 2 2" xfId="40398" xr:uid="{4DAB68A9-4EE9-422B-8782-55059BBCCAE2}"/>
    <cellStyle name="Comma 2 4 6 7 2 3" xfId="61422" xr:uid="{CB0FB2EC-1DDE-4EF9-9586-E87B1520F4BE}"/>
    <cellStyle name="Comma 2 4 6 7 3" xfId="29888" xr:uid="{F040FC54-3E8F-4F35-B329-8138309CD105}"/>
    <cellStyle name="Comma 2 4 6 7 4" xfId="50912" xr:uid="{4D7323FC-CC01-4F3D-A6B6-FAA3A2C0E1B8}"/>
    <cellStyle name="Comma 2 4 6 8" xfId="11494" xr:uid="{521BCB35-610F-4385-B923-CB7D7FFED002}"/>
    <cellStyle name="Comma 2 4 6 8 2" xfId="32516" xr:uid="{74859C12-8CA7-44FE-BBBE-4E311456F2AC}"/>
    <cellStyle name="Comma 2 4 6 8 3" xfId="53540" xr:uid="{9C10ADDE-0376-4C63-8620-7D70058C951C}"/>
    <cellStyle name="Comma 2 4 6 9" xfId="22005" xr:uid="{F15C6F86-0217-43EB-9893-B278EA23BD27}"/>
    <cellStyle name="Comma 2 4 7" xfId="914" xr:uid="{9D0BF428-30C3-4BC0-852D-7A80B91D6F51}"/>
    <cellStyle name="Comma 2 4 7 10" xfId="43035" xr:uid="{628F6155-B41E-446B-AE1C-6726A018FE52}"/>
    <cellStyle name="Comma 2 4 7 2" xfId="915" xr:uid="{2B76685E-6649-46B0-8D9B-B925B4E3C019}"/>
    <cellStyle name="Comma 2 4 7 2 2" xfId="916" xr:uid="{8D4C6C2B-6DC9-4940-91F6-789CADD7D629}"/>
    <cellStyle name="Comma 2 4 7 2 2 2" xfId="3594" xr:uid="{FE5DDB7B-1E05-4B3D-9ABB-9FEDA48B9825}"/>
    <cellStyle name="Comma 2 4 7 2 2 2 2" xfId="14128" xr:uid="{1A63EFC1-D7E5-426D-B6DD-45F25EFCB6EC}"/>
    <cellStyle name="Comma 2 4 7 2 2 2 2 2" xfId="35150" xr:uid="{0A815D79-DBF1-498C-BD73-4B68EC14E0BC}"/>
    <cellStyle name="Comma 2 4 7 2 2 2 2 3" xfId="56174" xr:uid="{67F26B4E-8FCF-49C8-B1E3-683502C1ECA9}"/>
    <cellStyle name="Comma 2 4 7 2 2 2 3" xfId="24640" xr:uid="{BF8E983B-E039-49CD-B2AD-8B2D9577DA21}"/>
    <cellStyle name="Comma 2 4 7 2 2 2 4" xfId="45664" xr:uid="{0F19A64B-12BF-431A-919A-192AD43FB4A7}"/>
    <cellStyle name="Comma 2 4 7 2 2 3" xfId="6222" xr:uid="{00F764CF-98F6-48F2-A967-4EE89D8B0AB5}"/>
    <cellStyle name="Comma 2 4 7 2 2 3 2" xfId="16756" xr:uid="{58957F6A-1A68-4585-8983-9B2C2F2B307B}"/>
    <cellStyle name="Comma 2 4 7 2 2 3 2 2" xfId="37778" xr:uid="{8755411C-17D1-4926-BB4D-14D43A64AC3A}"/>
    <cellStyle name="Comma 2 4 7 2 2 3 2 3" xfId="58802" xr:uid="{1B1767C1-8E00-4C13-8143-0AC85C7DFE9F}"/>
    <cellStyle name="Comma 2 4 7 2 2 3 3" xfId="27268" xr:uid="{9C6262E1-9C78-47B8-9673-8ED226C67027}"/>
    <cellStyle name="Comma 2 4 7 2 2 3 4" xfId="48292" xr:uid="{DD674116-8855-47BF-9F93-F32F9F301944}"/>
    <cellStyle name="Comma 2 4 7 2 2 4" xfId="8849" xr:uid="{E3659CA1-40D1-483A-BF96-EE346B6F1CAC}"/>
    <cellStyle name="Comma 2 4 7 2 2 4 2" xfId="19383" xr:uid="{13AB90CE-6B94-4FEC-8296-825E60488A60}"/>
    <cellStyle name="Comma 2 4 7 2 2 4 2 2" xfId="40405" xr:uid="{CA768A59-5812-46B8-8C5D-B2E188C9C450}"/>
    <cellStyle name="Comma 2 4 7 2 2 4 2 3" xfId="61429" xr:uid="{D9B37C2F-C65E-40F2-8952-96F82D70DCA2}"/>
    <cellStyle name="Comma 2 4 7 2 2 4 3" xfId="29895" xr:uid="{83F8A946-6C60-44E5-BEDE-1B2CD97758CD}"/>
    <cellStyle name="Comma 2 4 7 2 2 4 4" xfId="50919" xr:uid="{AAC2C585-8B01-46ED-A109-3052B36A7D50}"/>
    <cellStyle name="Comma 2 4 7 2 2 5" xfId="11501" xr:uid="{497EE264-1291-41F3-BB64-DB799009A81B}"/>
    <cellStyle name="Comma 2 4 7 2 2 5 2" xfId="32523" xr:uid="{BDF66ED2-2B45-4CDE-AAD1-C1B325FC55FE}"/>
    <cellStyle name="Comma 2 4 7 2 2 5 3" xfId="53547" xr:uid="{B41A3BC9-FD00-4034-8420-858C0BE45C8F}"/>
    <cellStyle name="Comma 2 4 7 2 2 6" xfId="22012" xr:uid="{2EFEFD4E-1284-4973-ABB3-12CAA9DEBAF9}"/>
    <cellStyle name="Comma 2 4 7 2 2 7" xfId="43037" xr:uid="{74BA21DA-82D5-49CD-B93B-64DE7E7F1493}"/>
    <cellStyle name="Comma 2 4 7 2 3" xfId="3593" xr:uid="{F3F40BFE-D886-49BE-8394-9267000BE69C}"/>
    <cellStyle name="Comma 2 4 7 2 3 2" xfId="14127" xr:uid="{55032FD7-601D-4268-973B-98CA343EA2D3}"/>
    <cellStyle name="Comma 2 4 7 2 3 2 2" xfId="35149" xr:uid="{E026CEDF-0561-4A8D-A985-E2207CE8DF77}"/>
    <cellStyle name="Comma 2 4 7 2 3 2 3" xfId="56173" xr:uid="{1925AEE0-6414-45A6-9508-BD06E5D7ECA4}"/>
    <cellStyle name="Comma 2 4 7 2 3 3" xfId="24639" xr:uid="{8EA0F0AF-1652-4AD7-AD9A-61474E87AFF6}"/>
    <cellStyle name="Comma 2 4 7 2 3 4" xfId="45663" xr:uid="{C8764C6E-A40D-45B0-B9E6-9E3E70AE475E}"/>
    <cellStyle name="Comma 2 4 7 2 4" xfId="6221" xr:uid="{3E59FBA6-39FD-4496-A15B-D7AE40DA4716}"/>
    <cellStyle name="Comma 2 4 7 2 4 2" xfId="16755" xr:uid="{46CF501B-9EC4-465B-9D5F-EE9DB13B5A79}"/>
    <cellStyle name="Comma 2 4 7 2 4 2 2" xfId="37777" xr:uid="{465746DB-8201-4CF5-B293-F6182569BFA7}"/>
    <cellStyle name="Comma 2 4 7 2 4 2 3" xfId="58801" xr:uid="{F5B2A7E5-A695-4991-87A1-7BAEDBDF21C9}"/>
    <cellStyle name="Comma 2 4 7 2 4 3" xfId="27267" xr:uid="{F75C7753-A25E-4096-BC26-53BE297F7E1D}"/>
    <cellStyle name="Comma 2 4 7 2 4 4" xfId="48291" xr:uid="{61CB8CC9-C9F6-47CF-BF87-D0470EC54ECC}"/>
    <cellStyle name="Comma 2 4 7 2 5" xfId="8848" xr:uid="{AA39F865-CD4B-4A6E-81B2-B21993974B58}"/>
    <cellStyle name="Comma 2 4 7 2 5 2" xfId="19382" xr:uid="{FBE1336A-CD79-4B8D-BC59-9A08B8CA7568}"/>
    <cellStyle name="Comma 2 4 7 2 5 2 2" xfId="40404" xr:uid="{B3059E2B-31C9-437B-961B-02CD35AF82D7}"/>
    <cellStyle name="Comma 2 4 7 2 5 2 3" xfId="61428" xr:uid="{258C43A3-AF21-40B1-82EA-4B8E3F1AD0AE}"/>
    <cellStyle name="Comma 2 4 7 2 5 3" xfId="29894" xr:uid="{0E42D4AA-D7F4-4450-AD07-B72D5842554A}"/>
    <cellStyle name="Comma 2 4 7 2 5 4" xfId="50918" xr:uid="{D62BEF3F-BB45-4C5D-93F5-8F5B8926DFFC}"/>
    <cellStyle name="Comma 2 4 7 2 6" xfId="11500" xr:uid="{0C3409F8-9595-4027-9BAE-440B7DD7EC0A}"/>
    <cellStyle name="Comma 2 4 7 2 6 2" xfId="32522" xr:uid="{EF7C8501-5FD9-40B2-9C9C-87D46D1A0462}"/>
    <cellStyle name="Comma 2 4 7 2 6 3" xfId="53546" xr:uid="{7CAE5209-B007-49A7-B816-746AC2B81621}"/>
    <cellStyle name="Comma 2 4 7 2 7" xfId="22011" xr:uid="{E5F6A06A-FCBD-41E7-9F04-3BEEDE0300F6}"/>
    <cellStyle name="Comma 2 4 7 2 8" xfId="43036" xr:uid="{10EC172E-FB8F-484B-834C-A29074CD5913}"/>
    <cellStyle name="Comma 2 4 7 3" xfId="917" xr:uid="{D2C74A70-EB52-4812-B9E2-0D01246CD4B6}"/>
    <cellStyle name="Comma 2 4 7 3 2" xfId="3595" xr:uid="{8BE964EE-7038-4C16-A3D3-B1E2671754CD}"/>
    <cellStyle name="Comma 2 4 7 3 2 2" xfId="14129" xr:uid="{052E3C77-A72E-4F1B-80D4-5982532A4E38}"/>
    <cellStyle name="Comma 2 4 7 3 2 2 2" xfId="35151" xr:uid="{D110A182-7EF7-4EF2-A88C-42D0E56CE64E}"/>
    <cellStyle name="Comma 2 4 7 3 2 2 3" xfId="56175" xr:uid="{33B8D868-8ED4-498E-9BEE-CFA4D3238612}"/>
    <cellStyle name="Comma 2 4 7 3 2 3" xfId="24641" xr:uid="{01868069-8377-4980-9043-7CAE773CA8B4}"/>
    <cellStyle name="Comma 2 4 7 3 2 4" xfId="45665" xr:uid="{01E980C0-EB75-475D-926D-A162A78991D2}"/>
    <cellStyle name="Comma 2 4 7 3 3" xfId="6223" xr:uid="{DE2DE138-5AC9-4777-ACC6-DEC6663D38A3}"/>
    <cellStyle name="Comma 2 4 7 3 3 2" xfId="16757" xr:uid="{1A663607-581D-4FBA-BC7D-4E32A0F3554E}"/>
    <cellStyle name="Comma 2 4 7 3 3 2 2" xfId="37779" xr:uid="{9326CFAF-0923-490E-A6D4-FDC5AAADE1BA}"/>
    <cellStyle name="Comma 2 4 7 3 3 2 3" xfId="58803" xr:uid="{CB69F1A9-3639-4A64-AA70-39A393BBF4C1}"/>
    <cellStyle name="Comma 2 4 7 3 3 3" xfId="27269" xr:uid="{15B9ED6F-8B39-439F-901C-80F303620D04}"/>
    <cellStyle name="Comma 2 4 7 3 3 4" xfId="48293" xr:uid="{F1B59004-86E1-464E-9453-5145AB42A37E}"/>
    <cellStyle name="Comma 2 4 7 3 4" xfId="8850" xr:uid="{35B3B1C6-994C-4B85-8B50-EB4E3CB194D8}"/>
    <cellStyle name="Comma 2 4 7 3 4 2" xfId="19384" xr:uid="{0CF0A0E3-62F6-489F-9798-FB0CE03EE146}"/>
    <cellStyle name="Comma 2 4 7 3 4 2 2" xfId="40406" xr:uid="{219D3A04-7414-48D9-A1E3-8B3C65C6A135}"/>
    <cellStyle name="Comma 2 4 7 3 4 2 3" xfId="61430" xr:uid="{A6C9E529-B4BD-4882-9109-AA0D8A4D2BA6}"/>
    <cellStyle name="Comma 2 4 7 3 4 3" xfId="29896" xr:uid="{29E89335-7E03-4BBC-85E3-A12B2BB00F61}"/>
    <cellStyle name="Comma 2 4 7 3 4 4" xfId="50920" xr:uid="{B49C2939-91D5-4623-A2B2-BECDF0BFE2DE}"/>
    <cellStyle name="Comma 2 4 7 3 5" xfId="11502" xr:uid="{26BAE42F-0597-4D9E-8773-74ADC4442C7C}"/>
    <cellStyle name="Comma 2 4 7 3 5 2" xfId="32524" xr:uid="{F73DB30C-DD98-4263-A433-D62B47CFA621}"/>
    <cellStyle name="Comma 2 4 7 3 5 3" xfId="53548" xr:uid="{434DDAD5-60CB-4EF9-9C81-85BE67056FF4}"/>
    <cellStyle name="Comma 2 4 7 3 6" xfId="22013" xr:uid="{C8C6895E-DCEA-423C-A8B2-23CA0D46F337}"/>
    <cellStyle name="Comma 2 4 7 3 7" xfId="43038" xr:uid="{A7B0D896-CB92-4673-A68F-35C96C281318}"/>
    <cellStyle name="Comma 2 4 7 4" xfId="918" xr:uid="{844B71A9-F29B-4576-AF94-F28BED61E606}"/>
    <cellStyle name="Comma 2 4 7 4 2" xfId="3596" xr:uid="{5CA9BE77-0E3D-45BB-9CD0-2FD87E0B1C5D}"/>
    <cellStyle name="Comma 2 4 7 4 2 2" xfId="14130" xr:uid="{99E669FD-D1EC-49AA-9A9F-9E21DDA6A20A}"/>
    <cellStyle name="Comma 2 4 7 4 2 2 2" xfId="35152" xr:uid="{1B9DC389-BDBD-458D-AF50-2CC0A834065F}"/>
    <cellStyle name="Comma 2 4 7 4 2 2 3" xfId="56176" xr:uid="{CE5DF433-9D7A-4022-8D11-3F0A44787D67}"/>
    <cellStyle name="Comma 2 4 7 4 2 3" xfId="24642" xr:uid="{66DDD512-3086-4347-BBC1-B6EAFD6E53DE}"/>
    <cellStyle name="Comma 2 4 7 4 2 4" xfId="45666" xr:uid="{FFF223CE-29AF-4C3B-86D1-AC6764A5B8BD}"/>
    <cellStyle name="Comma 2 4 7 4 3" xfId="6224" xr:uid="{D3CB3935-9E6D-4CAF-ADBB-E6900179AB98}"/>
    <cellStyle name="Comma 2 4 7 4 3 2" xfId="16758" xr:uid="{5EA97C26-50F8-4A25-9760-8246BA41BE08}"/>
    <cellStyle name="Comma 2 4 7 4 3 2 2" xfId="37780" xr:uid="{E9B939DD-267D-4390-92E2-5A557D968252}"/>
    <cellStyle name="Comma 2 4 7 4 3 2 3" xfId="58804" xr:uid="{74F33A3F-30A1-4F67-9959-6FAE07F9D523}"/>
    <cellStyle name="Comma 2 4 7 4 3 3" xfId="27270" xr:uid="{9F5E4ABB-0618-4F16-B33B-92FB039EC3C3}"/>
    <cellStyle name="Comma 2 4 7 4 3 4" xfId="48294" xr:uid="{AC02A2F2-7220-4260-863C-C0E4D3D2D68A}"/>
    <cellStyle name="Comma 2 4 7 4 4" xfId="8851" xr:uid="{A1AEB38C-298B-4888-A4EC-DD82E4F62389}"/>
    <cellStyle name="Comma 2 4 7 4 4 2" xfId="19385" xr:uid="{097D66FF-B2BD-4A63-8BF8-DE054F8CD44E}"/>
    <cellStyle name="Comma 2 4 7 4 4 2 2" xfId="40407" xr:uid="{FAB435A0-E32B-4DD8-BA68-FB6DA0B6233D}"/>
    <cellStyle name="Comma 2 4 7 4 4 2 3" xfId="61431" xr:uid="{972ABAA2-FA86-4766-9755-25E79B0EC516}"/>
    <cellStyle name="Comma 2 4 7 4 4 3" xfId="29897" xr:uid="{3A2C06DF-D85E-426A-835A-0BF8C7D29A90}"/>
    <cellStyle name="Comma 2 4 7 4 4 4" xfId="50921" xr:uid="{31336C62-3F8D-4D43-A1A5-98667FBC421C}"/>
    <cellStyle name="Comma 2 4 7 4 5" xfId="11503" xr:uid="{D87A6233-295E-4C61-A512-D14702D4F3EC}"/>
    <cellStyle name="Comma 2 4 7 4 5 2" xfId="32525" xr:uid="{AE57F184-0365-4A07-890E-461F982D7C3E}"/>
    <cellStyle name="Comma 2 4 7 4 5 3" xfId="53549" xr:uid="{AC524E34-D0B3-445B-8086-E31FB48139EA}"/>
    <cellStyle name="Comma 2 4 7 4 6" xfId="22014" xr:uid="{FA1D2613-6E99-4FA5-8177-4DCCB48124B0}"/>
    <cellStyle name="Comma 2 4 7 4 7" xfId="43039" xr:uid="{85C08974-7CD5-4251-8D3A-6504BF04FAAE}"/>
    <cellStyle name="Comma 2 4 7 5" xfId="3592" xr:uid="{2DCAB576-C4F9-4CA8-9CDD-09D1237D319C}"/>
    <cellStyle name="Comma 2 4 7 5 2" xfId="14126" xr:uid="{64986FF4-E465-43AB-9195-DA90479EC2E7}"/>
    <cellStyle name="Comma 2 4 7 5 2 2" xfId="35148" xr:uid="{A1632829-8514-4591-AA7D-4B40BD83D7B7}"/>
    <cellStyle name="Comma 2 4 7 5 2 3" xfId="56172" xr:uid="{1397270D-63DF-4391-B25F-CDCF5A42E057}"/>
    <cellStyle name="Comma 2 4 7 5 3" xfId="24638" xr:uid="{7E3075B3-F8CD-4532-A694-5C563EB0803F}"/>
    <cellStyle name="Comma 2 4 7 5 4" xfId="45662" xr:uid="{F471F955-8544-45F9-AB9B-FFF84084FB3A}"/>
    <cellStyle name="Comma 2 4 7 6" xfId="6220" xr:uid="{F805478F-FA77-47F3-8FB4-CAF41C21527C}"/>
    <cellStyle name="Comma 2 4 7 6 2" xfId="16754" xr:uid="{2731C4E2-1985-4226-899B-99EB66AE17DD}"/>
    <cellStyle name="Comma 2 4 7 6 2 2" xfId="37776" xr:uid="{7A419570-3BA6-411A-8910-C84DEF45F3F1}"/>
    <cellStyle name="Comma 2 4 7 6 2 3" xfId="58800" xr:uid="{CAF8CA56-7474-459A-85F2-3679F6A7C91A}"/>
    <cellStyle name="Comma 2 4 7 6 3" xfId="27266" xr:uid="{357AB79A-9A04-4891-ABE5-CB0AFB89FB07}"/>
    <cellStyle name="Comma 2 4 7 6 4" xfId="48290" xr:uid="{EA1397A7-ECB3-4B0F-989A-9CB40140F779}"/>
    <cellStyle name="Comma 2 4 7 7" xfId="8847" xr:uid="{8DAB4404-6443-4AB3-ACFF-C8A9B69EB685}"/>
    <cellStyle name="Comma 2 4 7 7 2" xfId="19381" xr:uid="{2A2E7B94-2BC7-4C26-BC8B-C8C354121DA1}"/>
    <cellStyle name="Comma 2 4 7 7 2 2" xfId="40403" xr:uid="{35C1B416-FF11-41A6-A57D-8DF2BD131BD5}"/>
    <cellStyle name="Comma 2 4 7 7 2 3" xfId="61427" xr:uid="{4950726B-988F-40E1-A5AE-D6025993B570}"/>
    <cellStyle name="Comma 2 4 7 7 3" xfId="29893" xr:uid="{94B879EC-FDAA-491E-BBED-53A3419107D2}"/>
    <cellStyle name="Comma 2 4 7 7 4" xfId="50917" xr:uid="{4973E04B-1873-4315-B37A-24B35BD2F46C}"/>
    <cellStyle name="Comma 2 4 7 8" xfId="11499" xr:uid="{210147F1-7CAD-43CB-9E40-812A7F9A46C6}"/>
    <cellStyle name="Comma 2 4 7 8 2" xfId="32521" xr:uid="{8912DA57-0FD3-4ECC-9243-25BEA03AC3AF}"/>
    <cellStyle name="Comma 2 4 7 8 3" xfId="53545" xr:uid="{7C1A97DC-6CC2-4F16-9F83-A47D46C0B085}"/>
    <cellStyle name="Comma 2 4 7 9" xfId="22010" xr:uid="{7D07401A-9679-4D58-A875-7D0661D54401}"/>
    <cellStyle name="Comma 2 4 8" xfId="919" xr:uid="{701C0025-92AA-4E94-8E4A-9C47AF4ED9D0}"/>
    <cellStyle name="Comma 2 4 8 10" xfId="43040" xr:uid="{333A5B09-E3E6-4B20-A766-8486EEE3FA1B}"/>
    <cellStyle name="Comma 2 4 8 2" xfId="920" xr:uid="{A4D360B3-A642-4CFB-8D6A-2991269FBEA6}"/>
    <cellStyle name="Comma 2 4 8 2 2" xfId="921" xr:uid="{3DAD5512-13C2-49AA-A48E-BF1FED4E24C2}"/>
    <cellStyle name="Comma 2 4 8 2 2 2" xfId="3599" xr:uid="{D2DC7FF1-E293-4FCE-AA8A-5D6FB3854C90}"/>
    <cellStyle name="Comma 2 4 8 2 2 2 2" xfId="14133" xr:uid="{F1F160DE-B422-4E85-9F40-6908EEA0365B}"/>
    <cellStyle name="Comma 2 4 8 2 2 2 2 2" xfId="35155" xr:uid="{7A2EB2CE-E363-4BD2-AABB-1E2D2664322E}"/>
    <cellStyle name="Comma 2 4 8 2 2 2 2 3" xfId="56179" xr:uid="{805510F6-B1C1-4C6B-A6F3-23F8540620CD}"/>
    <cellStyle name="Comma 2 4 8 2 2 2 3" xfId="24645" xr:uid="{2666BF80-E74A-456D-A535-F07A6913DBCE}"/>
    <cellStyle name="Comma 2 4 8 2 2 2 4" xfId="45669" xr:uid="{B08337B2-C90E-47EB-89E3-353F9F2720E5}"/>
    <cellStyle name="Comma 2 4 8 2 2 3" xfId="6227" xr:uid="{C1DF55C4-5907-4E91-B28D-3A973427E4EE}"/>
    <cellStyle name="Comma 2 4 8 2 2 3 2" xfId="16761" xr:uid="{CF08E12F-AF5D-4B5D-99F7-5507AAFE53F3}"/>
    <cellStyle name="Comma 2 4 8 2 2 3 2 2" xfId="37783" xr:uid="{5222BC85-296B-4E29-A042-12FA0B3870CB}"/>
    <cellStyle name="Comma 2 4 8 2 2 3 2 3" xfId="58807" xr:uid="{8A346D69-ABC1-417C-ADB2-2920EF46D767}"/>
    <cellStyle name="Comma 2 4 8 2 2 3 3" xfId="27273" xr:uid="{CA68465B-2D37-4C91-AC95-4E98A6314D97}"/>
    <cellStyle name="Comma 2 4 8 2 2 3 4" xfId="48297" xr:uid="{6C08ED71-90F7-44AF-9C70-64C9297D45FD}"/>
    <cellStyle name="Comma 2 4 8 2 2 4" xfId="8854" xr:uid="{B62BC270-032B-46B0-AA68-D61D7504AD77}"/>
    <cellStyle name="Comma 2 4 8 2 2 4 2" xfId="19388" xr:uid="{A78D12FB-63FA-4671-B195-BB27FD27C963}"/>
    <cellStyle name="Comma 2 4 8 2 2 4 2 2" xfId="40410" xr:uid="{502CA10F-2E19-46F7-956F-1611BE09B51F}"/>
    <cellStyle name="Comma 2 4 8 2 2 4 2 3" xfId="61434" xr:uid="{64CB1478-7BE1-454A-9B8B-F5EC822A7404}"/>
    <cellStyle name="Comma 2 4 8 2 2 4 3" xfId="29900" xr:uid="{73309A9C-952C-407F-A092-1F3DF9BD0DE8}"/>
    <cellStyle name="Comma 2 4 8 2 2 4 4" xfId="50924" xr:uid="{19654E1F-5253-4637-8A4C-5B98EFEC7C29}"/>
    <cellStyle name="Comma 2 4 8 2 2 5" xfId="11506" xr:uid="{ABFBDB35-BD85-4074-BDBF-645DB17993E9}"/>
    <cellStyle name="Comma 2 4 8 2 2 5 2" xfId="32528" xr:uid="{53A9F1C6-758F-4FB0-A21C-101565052666}"/>
    <cellStyle name="Comma 2 4 8 2 2 5 3" xfId="53552" xr:uid="{D56057B2-F33A-4728-AB28-A2A9D6872E05}"/>
    <cellStyle name="Comma 2 4 8 2 2 6" xfId="22017" xr:uid="{D45A7671-7AE5-44A2-AD13-5900BCD39D6E}"/>
    <cellStyle name="Comma 2 4 8 2 2 7" xfId="43042" xr:uid="{4A43D5F9-2907-40EB-8F4A-5414D5EB30CC}"/>
    <cellStyle name="Comma 2 4 8 2 3" xfId="3598" xr:uid="{E5E8C16F-B2B0-41B7-AFE2-4F26F102F375}"/>
    <cellStyle name="Comma 2 4 8 2 3 2" xfId="14132" xr:uid="{873ACDCD-6852-4DB1-B4F1-0FBD01BBBD51}"/>
    <cellStyle name="Comma 2 4 8 2 3 2 2" xfId="35154" xr:uid="{09101FEE-2E30-4D8B-97EA-302EB5123BEC}"/>
    <cellStyle name="Comma 2 4 8 2 3 2 3" xfId="56178" xr:uid="{2EB13373-4EEF-432B-A637-054DF8BA41DE}"/>
    <cellStyle name="Comma 2 4 8 2 3 3" xfId="24644" xr:uid="{C911BCBC-1CD7-4F68-9E4F-CBFC0E627300}"/>
    <cellStyle name="Comma 2 4 8 2 3 4" xfId="45668" xr:uid="{FD7FC884-2167-4CFB-BDF9-F3C3BFDD04E1}"/>
    <cellStyle name="Comma 2 4 8 2 4" xfId="6226" xr:uid="{201BB7C4-288C-4F97-81B4-92075AB8E49E}"/>
    <cellStyle name="Comma 2 4 8 2 4 2" xfId="16760" xr:uid="{FE1B2829-08AD-40DE-92A8-E3C8ED8EA0CB}"/>
    <cellStyle name="Comma 2 4 8 2 4 2 2" xfId="37782" xr:uid="{6C2C6557-E801-4AA8-A298-9E2350168F25}"/>
    <cellStyle name="Comma 2 4 8 2 4 2 3" xfId="58806" xr:uid="{F7C2AD6E-1458-4A77-A7E5-0D1FBEEE1BA1}"/>
    <cellStyle name="Comma 2 4 8 2 4 3" xfId="27272" xr:uid="{5100D88B-2AF1-4E89-B0B7-B9A3A89BE7D8}"/>
    <cellStyle name="Comma 2 4 8 2 4 4" xfId="48296" xr:uid="{1A842791-E84F-4500-886C-E8896C189939}"/>
    <cellStyle name="Comma 2 4 8 2 5" xfId="8853" xr:uid="{E77E4A5E-A504-42F3-9793-F1A9105E6559}"/>
    <cellStyle name="Comma 2 4 8 2 5 2" xfId="19387" xr:uid="{E86A2BDC-62AC-4055-80F6-AEE75BE277EB}"/>
    <cellStyle name="Comma 2 4 8 2 5 2 2" xfId="40409" xr:uid="{9B3F6364-0C9E-47FD-9081-A72179160730}"/>
    <cellStyle name="Comma 2 4 8 2 5 2 3" xfId="61433" xr:uid="{443BB2D9-62F2-4760-A4E4-B7570C0F6AA9}"/>
    <cellStyle name="Comma 2 4 8 2 5 3" xfId="29899" xr:uid="{C05C485A-792F-43E5-B07C-272D7053E366}"/>
    <cellStyle name="Comma 2 4 8 2 5 4" xfId="50923" xr:uid="{946A54A0-5BFC-4473-9AD2-94B5734ADDD9}"/>
    <cellStyle name="Comma 2 4 8 2 6" xfId="11505" xr:uid="{201E3ABD-451E-465F-AC33-67F259A89FEC}"/>
    <cellStyle name="Comma 2 4 8 2 6 2" xfId="32527" xr:uid="{B8AA7CF5-F0D2-4956-B478-10D1E413562A}"/>
    <cellStyle name="Comma 2 4 8 2 6 3" xfId="53551" xr:uid="{A6A29381-E154-4754-BE01-A8A18EF3151C}"/>
    <cellStyle name="Comma 2 4 8 2 7" xfId="22016" xr:uid="{7CC9D334-3AA9-4463-A177-A35D2BC20969}"/>
    <cellStyle name="Comma 2 4 8 2 8" xfId="43041" xr:uid="{EE2A8150-7A25-413F-AD5A-0AA1A3607AB1}"/>
    <cellStyle name="Comma 2 4 8 3" xfId="922" xr:uid="{5FDEBD06-581A-41E1-B20D-6811E7B052EC}"/>
    <cellStyle name="Comma 2 4 8 3 2" xfId="3600" xr:uid="{024559C7-9705-40A3-AE47-0C28A9DF4041}"/>
    <cellStyle name="Comma 2 4 8 3 2 2" xfId="14134" xr:uid="{E8103B34-6711-4A01-84BF-5136A7415DA9}"/>
    <cellStyle name="Comma 2 4 8 3 2 2 2" xfId="35156" xr:uid="{DE2C4C1F-3AF1-42F3-ACD5-1E0C76F13598}"/>
    <cellStyle name="Comma 2 4 8 3 2 2 3" xfId="56180" xr:uid="{25A4F7D8-501B-45AB-86BC-9F76B5985E27}"/>
    <cellStyle name="Comma 2 4 8 3 2 3" xfId="24646" xr:uid="{ADBF7D9F-FCD4-488E-899D-36B2AAA41648}"/>
    <cellStyle name="Comma 2 4 8 3 2 4" xfId="45670" xr:uid="{F24A8A3C-B7A5-4B85-A4A4-8DD128AB9B19}"/>
    <cellStyle name="Comma 2 4 8 3 3" xfId="6228" xr:uid="{9129B069-2851-40E1-B890-6049340FC059}"/>
    <cellStyle name="Comma 2 4 8 3 3 2" xfId="16762" xr:uid="{A5F8B9A5-15D1-479E-A48E-AA2BBBCCD31C}"/>
    <cellStyle name="Comma 2 4 8 3 3 2 2" xfId="37784" xr:uid="{130512B9-F68B-4175-BBCD-00A4DE673476}"/>
    <cellStyle name="Comma 2 4 8 3 3 2 3" xfId="58808" xr:uid="{3B22D533-A5DF-450F-9EE4-2D64C3FA166C}"/>
    <cellStyle name="Comma 2 4 8 3 3 3" xfId="27274" xr:uid="{648A721E-A656-4E75-B771-C8AA56CB96C2}"/>
    <cellStyle name="Comma 2 4 8 3 3 4" xfId="48298" xr:uid="{B06D9925-161C-4790-AD06-2A53CA7398B7}"/>
    <cellStyle name="Comma 2 4 8 3 4" xfId="8855" xr:uid="{E7CCFFE7-62BC-4196-B5C4-45CAF7D3A497}"/>
    <cellStyle name="Comma 2 4 8 3 4 2" xfId="19389" xr:uid="{A091BDD7-0643-4D13-9063-30A73810B835}"/>
    <cellStyle name="Comma 2 4 8 3 4 2 2" xfId="40411" xr:uid="{AC5FCC59-ADCD-4D79-9611-B70A6961E3DF}"/>
    <cellStyle name="Comma 2 4 8 3 4 2 3" xfId="61435" xr:uid="{96C0692A-71DA-4BE9-A16F-B859EB23D5EF}"/>
    <cellStyle name="Comma 2 4 8 3 4 3" xfId="29901" xr:uid="{A8C10872-E273-406B-A7EC-0539D4CDF69C}"/>
    <cellStyle name="Comma 2 4 8 3 4 4" xfId="50925" xr:uid="{68788490-D5AC-40CD-A546-05FB6FE54A52}"/>
    <cellStyle name="Comma 2 4 8 3 5" xfId="11507" xr:uid="{B5359F01-7001-491B-9FE3-E17AC2CF4856}"/>
    <cellStyle name="Comma 2 4 8 3 5 2" xfId="32529" xr:uid="{A75FD266-D2E4-4571-8D41-D47C5F93CB92}"/>
    <cellStyle name="Comma 2 4 8 3 5 3" xfId="53553" xr:uid="{7DF32FD2-5F29-4474-8478-64D2C6C3FDFA}"/>
    <cellStyle name="Comma 2 4 8 3 6" xfId="22018" xr:uid="{9F3976D5-E3C7-423A-AD01-E8816A5F60D8}"/>
    <cellStyle name="Comma 2 4 8 3 7" xfId="43043" xr:uid="{B3383128-31AB-452C-97BB-75457FEF1FF5}"/>
    <cellStyle name="Comma 2 4 8 4" xfId="923" xr:uid="{CE6C7281-492D-418D-B3CF-0D4105CACAAC}"/>
    <cellStyle name="Comma 2 4 8 4 2" xfId="3601" xr:uid="{D4883A7E-97DF-4287-B3DB-67D57A348105}"/>
    <cellStyle name="Comma 2 4 8 4 2 2" xfId="14135" xr:uid="{A27EE573-BDA3-4B78-BC04-E2CF2EB9FA1A}"/>
    <cellStyle name="Comma 2 4 8 4 2 2 2" xfId="35157" xr:uid="{C7D828F3-AB8F-4158-8D24-F254F2EB1341}"/>
    <cellStyle name="Comma 2 4 8 4 2 2 3" xfId="56181" xr:uid="{354BF82F-0E46-4517-B506-CBE9460DE475}"/>
    <cellStyle name="Comma 2 4 8 4 2 3" xfId="24647" xr:uid="{735F461E-B90F-408C-89D7-0E3B9E9C6D1F}"/>
    <cellStyle name="Comma 2 4 8 4 2 4" xfId="45671" xr:uid="{9A289A40-ABDB-433C-A06C-36B42E12E1A7}"/>
    <cellStyle name="Comma 2 4 8 4 3" xfId="6229" xr:uid="{802171D6-0E60-4EB7-AE4A-C50A68A1DB3A}"/>
    <cellStyle name="Comma 2 4 8 4 3 2" xfId="16763" xr:uid="{19075BF0-C6FE-4285-98A1-99AEF71BB121}"/>
    <cellStyle name="Comma 2 4 8 4 3 2 2" xfId="37785" xr:uid="{B79AA6B3-E194-413E-B5E6-5335E5198369}"/>
    <cellStyle name="Comma 2 4 8 4 3 2 3" xfId="58809" xr:uid="{18423D14-AFB9-491C-9674-6741B12D036A}"/>
    <cellStyle name="Comma 2 4 8 4 3 3" xfId="27275" xr:uid="{E0DB9C68-504E-488E-833F-B711CB980937}"/>
    <cellStyle name="Comma 2 4 8 4 3 4" xfId="48299" xr:uid="{041837B3-D2E1-4684-B3F6-275CEBC4374C}"/>
    <cellStyle name="Comma 2 4 8 4 4" xfId="8856" xr:uid="{41600E6D-438D-4467-B9B3-C256CEB364E8}"/>
    <cellStyle name="Comma 2 4 8 4 4 2" xfId="19390" xr:uid="{B792D08B-FBF6-4E29-8A92-2AA610F47566}"/>
    <cellStyle name="Comma 2 4 8 4 4 2 2" xfId="40412" xr:uid="{CB126206-AEE5-4D3D-9454-26FC4D968DB0}"/>
    <cellStyle name="Comma 2 4 8 4 4 2 3" xfId="61436" xr:uid="{5C13850A-B11F-4960-979D-4A390631CC75}"/>
    <cellStyle name="Comma 2 4 8 4 4 3" xfId="29902" xr:uid="{8B4EA78C-8715-4B9C-B4A5-B5BFF9B73425}"/>
    <cellStyle name="Comma 2 4 8 4 4 4" xfId="50926" xr:uid="{9AF70AA1-08C2-4834-BDBD-880EEE0D030F}"/>
    <cellStyle name="Comma 2 4 8 4 5" xfId="11508" xr:uid="{3A2159EE-874A-411C-B9C1-387D303CB744}"/>
    <cellStyle name="Comma 2 4 8 4 5 2" xfId="32530" xr:uid="{4DC711C6-04AB-46E0-A433-A76ADC7F4DDD}"/>
    <cellStyle name="Comma 2 4 8 4 5 3" xfId="53554" xr:uid="{1FEFF84D-C1B1-47CD-8D02-6220AF897307}"/>
    <cellStyle name="Comma 2 4 8 4 6" xfId="22019" xr:uid="{F1D5FCD2-D045-43DA-8231-DE402018ED32}"/>
    <cellStyle name="Comma 2 4 8 4 7" xfId="43044" xr:uid="{2CFD74E6-EB3C-443F-8614-9FF48FE73742}"/>
    <cellStyle name="Comma 2 4 8 5" xfId="3597" xr:uid="{0D5BF274-9223-43FA-B7D3-2FE69ED0C240}"/>
    <cellStyle name="Comma 2 4 8 5 2" xfId="14131" xr:uid="{A24509AE-49B5-4C33-9507-C978BF9B0936}"/>
    <cellStyle name="Comma 2 4 8 5 2 2" xfId="35153" xr:uid="{4E217459-DD33-486E-BBBA-D00A3D84C02F}"/>
    <cellStyle name="Comma 2 4 8 5 2 3" xfId="56177" xr:uid="{4F41EE1F-D43D-4D62-A2A4-6FFD7B73A78D}"/>
    <cellStyle name="Comma 2 4 8 5 3" xfId="24643" xr:uid="{1B138D17-99D5-4635-947A-D23F5178108F}"/>
    <cellStyle name="Comma 2 4 8 5 4" xfId="45667" xr:uid="{8985CBAC-1F32-4EE6-8D23-08D95BE037BD}"/>
    <cellStyle name="Comma 2 4 8 6" xfId="6225" xr:uid="{13061ACB-203B-4143-AEAC-3846FE0CFFCF}"/>
    <cellStyle name="Comma 2 4 8 6 2" xfId="16759" xr:uid="{345D38BF-79CF-4140-AB35-3A77EAA5EF71}"/>
    <cellStyle name="Comma 2 4 8 6 2 2" xfId="37781" xr:uid="{EC780485-0C8E-4991-A047-9FBE30B925C5}"/>
    <cellStyle name="Comma 2 4 8 6 2 3" xfId="58805" xr:uid="{48646C08-9972-4224-86DF-064A5E6C3210}"/>
    <cellStyle name="Comma 2 4 8 6 3" xfId="27271" xr:uid="{057D3087-B1EF-482D-B764-3311D0820B4B}"/>
    <cellStyle name="Comma 2 4 8 6 4" xfId="48295" xr:uid="{09FBB5AE-7ADF-4FA6-BCBF-E20A0CDCFA42}"/>
    <cellStyle name="Comma 2 4 8 7" xfId="8852" xr:uid="{E432AB45-7521-4D8D-B867-BC0941B31E5D}"/>
    <cellStyle name="Comma 2 4 8 7 2" xfId="19386" xr:uid="{1B3F2529-18BA-4BCB-92E7-365C247C481F}"/>
    <cellStyle name="Comma 2 4 8 7 2 2" xfId="40408" xr:uid="{B8862A24-9B4A-4F91-9F22-5BACE01B24DA}"/>
    <cellStyle name="Comma 2 4 8 7 2 3" xfId="61432" xr:uid="{7F1DE17B-7667-47B3-956F-DE082EB70CD6}"/>
    <cellStyle name="Comma 2 4 8 7 3" xfId="29898" xr:uid="{013FA92A-338C-4562-8335-34A9E058BCE6}"/>
    <cellStyle name="Comma 2 4 8 7 4" xfId="50922" xr:uid="{1E6A8972-282C-4B5F-8633-101A3AA18D77}"/>
    <cellStyle name="Comma 2 4 8 8" xfId="11504" xr:uid="{3936D693-162D-4895-8DFA-6F56962DDA76}"/>
    <cellStyle name="Comma 2 4 8 8 2" xfId="32526" xr:uid="{E0FBFE5D-B70D-4B88-9339-DD5C59A8446E}"/>
    <cellStyle name="Comma 2 4 8 8 3" xfId="53550" xr:uid="{E6C15E4E-897F-4687-836E-E6D5EDBD5896}"/>
    <cellStyle name="Comma 2 4 8 9" xfId="22015" xr:uid="{8C5E625D-1758-402F-805C-DDEEE40B5CCD}"/>
    <cellStyle name="Comma 2 4 9" xfId="924" xr:uid="{B6D51C12-9838-4649-A89B-F564F10E7DA0}"/>
    <cellStyle name="Comma 2 4 9 10" xfId="43045" xr:uid="{EBDFDE60-E1C0-4177-89E5-F84DE9A26E68}"/>
    <cellStyle name="Comma 2 4 9 2" xfId="925" xr:uid="{8172837E-CC2F-4EB7-A66E-3DAED9FD538C}"/>
    <cellStyle name="Comma 2 4 9 2 2" xfId="926" xr:uid="{8608FC9C-1354-405E-869C-2E229057A271}"/>
    <cellStyle name="Comma 2 4 9 2 2 2" xfId="3604" xr:uid="{AD21D31B-E05C-4D81-9DD8-731F6A11A300}"/>
    <cellStyle name="Comma 2 4 9 2 2 2 2" xfId="14138" xr:uid="{A64CBD6F-1B20-4622-B225-E14FFD5512B4}"/>
    <cellStyle name="Comma 2 4 9 2 2 2 2 2" xfId="35160" xr:uid="{5BD6873D-D17C-4EE5-8408-17BFE2777789}"/>
    <cellStyle name="Comma 2 4 9 2 2 2 2 3" xfId="56184" xr:uid="{4E95DA4D-7F8E-44F2-9EBE-830C3C672E45}"/>
    <cellStyle name="Comma 2 4 9 2 2 2 3" xfId="24650" xr:uid="{13496D4D-ECF7-4BFF-9625-21A0C6A105D6}"/>
    <cellStyle name="Comma 2 4 9 2 2 2 4" xfId="45674" xr:uid="{5946AD23-2DBC-4F06-8959-FC103C9485D7}"/>
    <cellStyle name="Comma 2 4 9 2 2 3" xfId="6232" xr:uid="{7D643138-A35E-459A-82B7-5BB975219F7B}"/>
    <cellStyle name="Comma 2 4 9 2 2 3 2" xfId="16766" xr:uid="{7942BE5E-C1E3-4184-BF3F-58F1A5A3512D}"/>
    <cellStyle name="Comma 2 4 9 2 2 3 2 2" xfId="37788" xr:uid="{058915C5-0C61-423D-AF04-59ADDCD4A450}"/>
    <cellStyle name="Comma 2 4 9 2 2 3 2 3" xfId="58812" xr:uid="{4465C38C-358F-4D35-BE25-FB8D7529C2B9}"/>
    <cellStyle name="Comma 2 4 9 2 2 3 3" xfId="27278" xr:uid="{9EE82DE8-6F00-4D19-B05A-88257138845F}"/>
    <cellStyle name="Comma 2 4 9 2 2 3 4" xfId="48302" xr:uid="{5DABE6D2-49EA-45CF-BFF6-6831EB038BBB}"/>
    <cellStyle name="Comma 2 4 9 2 2 4" xfId="8859" xr:uid="{4BC8EF86-7DC5-4F85-AD2C-C3A2299E4CFD}"/>
    <cellStyle name="Comma 2 4 9 2 2 4 2" xfId="19393" xr:uid="{10F9AE34-A1B6-4257-8354-7C7B6C42BF03}"/>
    <cellStyle name="Comma 2 4 9 2 2 4 2 2" xfId="40415" xr:uid="{6D7C6BBB-6D36-4F90-A6B8-D49497C64312}"/>
    <cellStyle name="Comma 2 4 9 2 2 4 2 3" xfId="61439" xr:uid="{EFAD5152-3337-4C58-BE72-389E7AF7FF53}"/>
    <cellStyle name="Comma 2 4 9 2 2 4 3" xfId="29905" xr:uid="{298896A5-8CB5-40E8-A6F5-54D3466A4660}"/>
    <cellStyle name="Comma 2 4 9 2 2 4 4" xfId="50929" xr:uid="{B8992B1E-65FB-4524-BA78-2CD275FA93ED}"/>
    <cellStyle name="Comma 2 4 9 2 2 5" xfId="11511" xr:uid="{9710453A-738D-4E6E-8999-D002E198F206}"/>
    <cellStyle name="Comma 2 4 9 2 2 5 2" xfId="32533" xr:uid="{849013C6-C1EA-4083-B03B-5D1D32BC05E3}"/>
    <cellStyle name="Comma 2 4 9 2 2 5 3" xfId="53557" xr:uid="{7D0EE80F-D168-4600-9A95-62450FFEEC0C}"/>
    <cellStyle name="Comma 2 4 9 2 2 6" xfId="22022" xr:uid="{1A03A721-21FB-460B-B5BD-97800B9A9FC9}"/>
    <cellStyle name="Comma 2 4 9 2 2 7" xfId="43047" xr:uid="{DEA66BB0-E72B-4657-A99D-407F676F7AC6}"/>
    <cellStyle name="Comma 2 4 9 2 3" xfId="3603" xr:uid="{65D0834A-32C7-419F-B3C6-9FE2F27CF10C}"/>
    <cellStyle name="Comma 2 4 9 2 3 2" xfId="14137" xr:uid="{9C0F81E5-31E5-4C64-A9CC-20BCF2D0CA79}"/>
    <cellStyle name="Comma 2 4 9 2 3 2 2" xfId="35159" xr:uid="{CFFF2F9D-C571-431F-BA6C-292E9F56CE11}"/>
    <cellStyle name="Comma 2 4 9 2 3 2 3" xfId="56183" xr:uid="{886E7A29-A9ED-436F-8DD3-AC415654C102}"/>
    <cellStyle name="Comma 2 4 9 2 3 3" xfId="24649" xr:uid="{232E2F66-34F8-4F7C-9C10-BCCE068EF1C6}"/>
    <cellStyle name="Comma 2 4 9 2 3 4" xfId="45673" xr:uid="{2728584F-87A8-4B54-A37C-949E5E3EEB4A}"/>
    <cellStyle name="Comma 2 4 9 2 4" xfId="6231" xr:uid="{A0B36580-68C6-4F72-AFE6-FB2165E04548}"/>
    <cellStyle name="Comma 2 4 9 2 4 2" xfId="16765" xr:uid="{5B2CA2EC-9879-4DB1-8440-90F500052675}"/>
    <cellStyle name="Comma 2 4 9 2 4 2 2" xfId="37787" xr:uid="{AB4FD10E-8F6B-4F53-920A-518B7568E576}"/>
    <cellStyle name="Comma 2 4 9 2 4 2 3" xfId="58811" xr:uid="{660053F5-D03F-43CA-9EC1-D86D02100DB2}"/>
    <cellStyle name="Comma 2 4 9 2 4 3" xfId="27277" xr:uid="{C3A337D6-AC51-4D45-A865-194BE60B5ED4}"/>
    <cellStyle name="Comma 2 4 9 2 4 4" xfId="48301" xr:uid="{0FDF8621-E89F-468D-809E-1E07005440AD}"/>
    <cellStyle name="Comma 2 4 9 2 5" xfId="8858" xr:uid="{F8C2A86F-D14F-46CD-A577-325D01D056FB}"/>
    <cellStyle name="Comma 2 4 9 2 5 2" xfId="19392" xr:uid="{6DC0E3D8-952B-41F6-951D-B6610990CB53}"/>
    <cellStyle name="Comma 2 4 9 2 5 2 2" xfId="40414" xr:uid="{BE328F95-CE11-4624-832D-E0D8F361D6A1}"/>
    <cellStyle name="Comma 2 4 9 2 5 2 3" xfId="61438" xr:uid="{718BF38E-7970-466B-B195-E560707C2D59}"/>
    <cellStyle name="Comma 2 4 9 2 5 3" xfId="29904" xr:uid="{F11489DB-A249-4BDF-A22C-5978B7862649}"/>
    <cellStyle name="Comma 2 4 9 2 5 4" xfId="50928" xr:uid="{6C5758AB-CBF8-4519-8532-97ECCBE05064}"/>
    <cellStyle name="Comma 2 4 9 2 6" xfId="11510" xr:uid="{7451D66F-15B3-4774-8108-71BF17F424B7}"/>
    <cellStyle name="Comma 2 4 9 2 6 2" xfId="32532" xr:uid="{6846A842-87CB-42B8-A419-A704110A6D67}"/>
    <cellStyle name="Comma 2 4 9 2 6 3" xfId="53556" xr:uid="{DF6C7F86-52C4-4835-BB43-D097C58B2ACD}"/>
    <cellStyle name="Comma 2 4 9 2 7" xfId="22021" xr:uid="{4C33816C-40C3-41EE-8FDE-17551DD2585D}"/>
    <cellStyle name="Comma 2 4 9 2 8" xfId="43046" xr:uid="{A9630BFB-517C-4E40-A194-53E01EFE3156}"/>
    <cellStyle name="Comma 2 4 9 3" xfId="927" xr:uid="{3ECB483F-44EE-40F1-A07A-718AD9E2B547}"/>
    <cellStyle name="Comma 2 4 9 3 2" xfId="3605" xr:uid="{61AC495E-E50E-4FB8-AEC2-64C61BA42D34}"/>
    <cellStyle name="Comma 2 4 9 3 2 2" xfId="14139" xr:uid="{3A2911D9-8756-4099-B200-BBE41D258D25}"/>
    <cellStyle name="Comma 2 4 9 3 2 2 2" xfId="35161" xr:uid="{0F27444E-AB6A-41F3-92D7-DCB7C5E2DE9F}"/>
    <cellStyle name="Comma 2 4 9 3 2 2 3" xfId="56185" xr:uid="{BDBFDB97-EE6A-4A08-BD01-6A5D63F0CB02}"/>
    <cellStyle name="Comma 2 4 9 3 2 3" xfId="24651" xr:uid="{A6F3B31B-00BA-4264-8637-00EF8C822E1A}"/>
    <cellStyle name="Comma 2 4 9 3 2 4" xfId="45675" xr:uid="{6ED43A59-FCB9-407D-9158-DF36CE57A648}"/>
    <cellStyle name="Comma 2 4 9 3 3" xfId="6233" xr:uid="{D1A6BF3C-1F87-4FBA-847A-A83BE8CD19DC}"/>
    <cellStyle name="Comma 2 4 9 3 3 2" xfId="16767" xr:uid="{93BF1BBF-B4FD-472D-84E4-FF3476CBAB01}"/>
    <cellStyle name="Comma 2 4 9 3 3 2 2" xfId="37789" xr:uid="{34B7447E-4186-4A0D-8AE4-4770E7B9E903}"/>
    <cellStyle name="Comma 2 4 9 3 3 2 3" xfId="58813" xr:uid="{C03C9A41-ABAF-4B8D-B60C-DE095C972A05}"/>
    <cellStyle name="Comma 2 4 9 3 3 3" xfId="27279" xr:uid="{58BCF398-BA0D-437B-91F1-23B4A2E26743}"/>
    <cellStyle name="Comma 2 4 9 3 3 4" xfId="48303" xr:uid="{B99BCB1F-6808-45C6-8DDC-CB88FBB209FC}"/>
    <cellStyle name="Comma 2 4 9 3 4" xfId="8860" xr:uid="{64A2BB15-3B1B-4F9A-9ED9-18E24BBDEEB8}"/>
    <cellStyle name="Comma 2 4 9 3 4 2" xfId="19394" xr:uid="{41B6E75E-165C-4092-84FD-661176568AC8}"/>
    <cellStyle name="Comma 2 4 9 3 4 2 2" xfId="40416" xr:uid="{FB228DFC-5AC8-4306-AB71-AA3A887C084F}"/>
    <cellStyle name="Comma 2 4 9 3 4 2 3" xfId="61440" xr:uid="{5A5BCEAE-1817-418B-9969-FF8426267C16}"/>
    <cellStyle name="Comma 2 4 9 3 4 3" xfId="29906" xr:uid="{0809642E-0B2E-45E1-B683-CF6EE8A65466}"/>
    <cellStyle name="Comma 2 4 9 3 4 4" xfId="50930" xr:uid="{E3D8D85F-E03D-4884-BA81-0B802431DFB4}"/>
    <cellStyle name="Comma 2 4 9 3 5" xfId="11512" xr:uid="{80206F95-DFAF-42EF-9D1B-6CD1ACD0C8C0}"/>
    <cellStyle name="Comma 2 4 9 3 5 2" xfId="32534" xr:uid="{E9304E65-1E70-4B1C-8CA3-07F2EC9BED57}"/>
    <cellStyle name="Comma 2 4 9 3 5 3" xfId="53558" xr:uid="{D8D3C0A8-60C6-4D7F-89F4-40505EFD31FE}"/>
    <cellStyle name="Comma 2 4 9 3 6" xfId="22023" xr:uid="{BAC92809-A054-4E8B-B432-67D2AFAE4F8F}"/>
    <cellStyle name="Comma 2 4 9 3 7" xfId="43048" xr:uid="{2765455F-8245-4CC6-BF9F-918F36493112}"/>
    <cellStyle name="Comma 2 4 9 4" xfId="928" xr:uid="{AC0B39A0-EFB2-49D5-BBFB-4D6500989E9D}"/>
    <cellStyle name="Comma 2 4 9 4 2" xfId="3606" xr:uid="{8B2AC969-F05C-4ADA-BEA7-F26275CA8A7E}"/>
    <cellStyle name="Comma 2 4 9 4 2 2" xfId="14140" xr:uid="{9057EB23-F904-4489-B5B6-22FC509580B7}"/>
    <cellStyle name="Comma 2 4 9 4 2 2 2" xfId="35162" xr:uid="{27485E44-F5B7-4F1A-8141-AFC4AE05E5B6}"/>
    <cellStyle name="Comma 2 4 9 4 2 2 3" xfId="56186" xr:uid="{4B824A70-9BBE-4E8B-ACCA-890EF9489359}"/>
    <cellStyle name="Comma 2 4 9 4 2 3" xfId="24652" xr:uid="{FA292B49-E61E-4DEF-91AE-50310ADC7628}"/>
    <cellStyle name="Comma 2 4 9 4 2 4" xfId="45676" xr:uid="{23CA31F9-1B29-400B-A0AA-6A84C6AAF1A1}"/>
    <cellStyle name="Comma 2 4 9 4 3" xfId="6234" xr:uid="{BAC71C7B-7A09-47C2-8A15-D540D10DA630}"/>
    <cellStyle name="Comma 2 4 9 4 3 2" xfId="16768" xr:uid="{066702C8-754E-4C88-9CF0-FA8376B4CB0C}"/>
    <cellStyle name="Comma 2 4 9 4 3 2 2" xfId="37790" xr:uid="{33BCC181-2887-4619-8BAC-073ACC8BE0FC}"/>
    <cellStyle name="Comma 2 4 9 4 3 2 3" xfId="58814" xr:uid="{FB67EAAB-6C6D-4AA7-913F-8F37A9DEADE6}"/>
    <cellStyle name="Comma 2 4 9 4 3 3" xfId="27280" xr:uid="{6E21FC12-406A-4850-9983-FA6F2DFA1493}"/>
    <cellStyle name="Comma 2 4 9 4 3 4" xfId="48304" xr:uid="{859BB618-B384-45DE-9FE5-F7898D07FC0E}"/>
    <cellStyle name="Comma 2 4 9 4 4" xfId="8861" xr:uid="{882C6A5C-6204-4A7C-AB56-4388AE70786E}"/>
    <cellStyle name="Comma 2 4 9 4 4 2" xfId="19395" xr:uid="{4254EDA4-5C47-4ED4-BD4F-36BC083447C1}"/>
    <cellStyle name="Comma 2 4 9 4 4 2 2" xfId="40417" xr:uid="{E2C2111C-1031-4D32-8262-7BF8566241F7}"/>
    <cellStyle name="Comma 2 4 9 4 4 2 3" xfId="61441" xr:uid="{D6F6F134-EB0F-4B80-B41B-E8E7D2FB04B7}"/>
    <cellStyle name="Comma 2 4 9 4 4 3" xfId="29907" xr:uid="{6AE34A4F-0C3A-4112-B80C-2E97420D802D}"/>
    <cellStyle name="Comma 2 4 9 4 4 4" xfId="50931" xr:uid="{4782998C-3BF5-4146-858E-24E28ABA7094}"/>
    <cellStyle name="Comma 2 4 9 4 5" xfId="11513" xr:uid="{08F5366B-2597-4650-9FE4-E3B7D016C5D7}"/>
    <cellStyle name="Comma 2 4 9 4 5 2" xfId="32535" xr:uid="{4978F637-A855-44AC-9A3B-0D801DAAA626}"/>
    <cellStyle name="Comma 2 4 9 4 5 3" xfId="53559" xr:uid="{86E83CE9-5411-493B-B7CD-59DD64C142A9}"/>
    <cellStyle name="Comma 2 4 9 4 6" xfId="22024" xr:uid="{925C00A1-CA52-4A2D-B4E0-72F47E34C91B}"/>
    <cellStyle name="Comma 2 4 9 4 7" xfId="43049" xr:uid="{C12162DC-23B1-4CAC-B48C-EC83A8AC0CA9}"/>
    <cellStyle name="Comma 2 4 9 5" xfId="3602" xr:uid="{C210DB9D-ED0B-4B58-B947-E908043B7671}"/>
    <cellStyle name="Comma 2 4 9 5 2" xfId="14136" xr:uid="{E2CF73CA-9021-493C-B2D2-34BBDC0ECBB2}"/>
    <cellStyle name="Comma 2 4 9 5 2 2" xfId="35158" xr:uid="{BC5EC02B-1715-4AF7-8601-EC7ABDFF6DF8}"/>
    <cellStyle name="Comma 2 4 9 5 2 3" xfId="56182" xr:uid="{FCCD41FC-8EBE-49D1-AB80-A95CD43BB71D}"/>
    <cellStyle name="Comma 2 4 9 5 3" xfId="24648" xr:uid="{17B7C7AD-1701-4C13-A4BE-A1AB70C16C3E}"/>
    <cellStyle name="Comma 2 4 9 5 4" xfId="45672" xr:uid="{21423799-F022-41DB-876B-050B75E8F91C}"/>
    <cellStyle name="Comma 2 4 9 6" xfId="6230" xr:uid="{61B5C053-43A9-4FE6-B8C1-AE7ABA01BD2B}"/>
    <cellStyle name="Comma 2 4 9 6 2" xfId="16764" xr:uid="{3A942110-14DB-45BC-B4FC-4249EF0BD318}"/>
    <cellStyle name="Comma 2 4 9 6 2 2" xfId="37786" xr:uid="{0B865BC8-FE51-4038-AF1D-AE20D71F10BF}"/>
    <cellStyle name="Comma 2 4 9 6 2 3" xfId="58810" xr:uid="{9417615F-FC5B-469D-8759-1701B5FB0819}"/>
    <cellStyle name="Comma 2 4 9 6 3" xfId="27276" xr:uid="{E2CD1E75-1C4E-407C-9029-38C3E85E60C2}"/>
    <cellStyle name="Comma 2 4 9 6 4" xfId="48300" xr:uid="{E7547090-913E-4806-A40F-C507FA68D1AC}"/>
    <cellStyle name="Comma 2 4 9 7" xfId="8857" xr:uid="{BB7B3B88-2BAE-4BB3-A0C8-ED6621E2E6FA}"/>
    <cellStyle name="Comma 2 4 9 7 2" xfId="19391" xr:uid="{9C253AEE-E4B3-4BDB-BC37-EE210657F8F3}"/>
    <cellStyle name="Comma 2 4 9 7 2 2" xfId="40413" xr:uid="{5C773838-C601-46F2-B688-E907BBC40F6D}"/>
    <cellStyle name="Comma 2 4 9 7 2 3" xfId="61437" xr:uid="{E68AB515-EE30-4245-8ACC-52BFDA9C2FF1}"/>
    <cellStyle name="Comma 2 4 9 7 3" xfId="29903" xr:uid="{D4FEF622-D920-4629-87BE-9864DEF2D786}"/>
    <cellStyle name="Comma 2 4 9 7 4" xfId="50927" xr:uid="{01314E96-E724-446C-844A-C7A98646E849}"/>
    <cellStyle name="Comma 2 4 9 8" xfId="11509" xr:uid="{E7D73F31-3A58-43DE-8B74-C649D4301CBA}"/>
    <cellStyle name="Comma 2 4 9 8 2" xfId="32531" xr:uid="{0C01855D-5F5E-4AB3-94F9-FA4E4FA5D84B}"/>
    <cellStyle name="Comma 2 4 9 8 3" xfId="53555" xr:uid="{B3DB99A7-58CD-480B-B7B7-A7CFC1DDB3B0}"/>
    <cellStyle name="Comma 2 4 9 9" xfId="22020" xr:uid="{71A4DC22-A82A-4229-8F13-06D78225365A}"/>
    <cellStyle name="Comma 2 5" xfId="120" xr:uid="{2F41DD16-A51B-414E-8C43-7416E2659DC8}"/>
    <cellStyle name="Comma 2 5 10" xfId="930" xr:uid="{82FEE731-280A-4979-8173-224AABA5DD71}"/>
    <cellStyle name="Comma 2 5 10 2" xfId="931" xr:uid="{C8DC8899-66A7-4EC0-B5E4-F8B96B865826}"/>
    <cellStyle name="Comma 2 5 10 2 2" xfId="3609" xr:uid="{C32CE330-0CD9-4F70-9433-6A8397B82CF9}"/>
    <cellStyle name="Comma 2 5 10 2 2 2" xfId="14143" xr:uid="{ACA8081D-5D38-41B6-A75B-1950EA6CECB6}"/>
    <cellStyle name="Comma 2 5 10 2 2 2 2" xfId="35165" xr:uid="{9C257BEC-DA8B-4B0C-A2CD-A532CB2E57E5}"/>
    <cellStyle name="Comma 2 5 10 2 2 2 3" xfId="56189" xr:uid="{7DD2224A-924D-4FB6-B90E-4A4148327128}"/>
    <cellStyle name="Comma 2 5 10 2 2 3" xfId="24655" xr:uid="{EBF54CD0-D26C-4C94-8270-629390DE831C}"/>
    <cellStyle name="Comma 2 5 10 2 2 4" xfId="45679" xr:uid="{9031C5D3-65B3-4F06-8C72-600E3962C68E}"/>
    <cellStyle name="Comma 2 5 10 2 3" xfId="6237" xr:uid="{A80655CF-7171-4F9D-AB98-370909448D2A}"/>
    <cellStyle name="Comma 2 5 10 2 3 2" xfId="16771" xr:uid="{2829DA54-71C8-4E20-B0BD-782F21A7263B}"/>
    <cellStyle name="Comma 2 5 10 2 3 2 2" xfId="37793" xr:uid="{14A78BC4-6FF8-417F-B172-975A15D1C71B}"/>
    <cellStyle name="Comma 2 5 10 2 3 2 3" xfId="58817" xr:uid="{F89B6742-B2D5-4675-84D8-C2DDC14863DB}"/>
    <cellStyle name="Comma 2 5 10 2 3 3" xfId="27283" xr:uid="{D048D18E-6F0F-40FE-A4FB-7FFEE564B0CD}"/>
    <cellStyle name="Comma 2 5 10 2 3 4" xfId="48307" xr:uid="{BF534A85-F686-46BB-8391-02049B891BA9}"/>
    <cellStyle name="Comma 2 5 10 2 4" xfId="8864" xr:uid="{73B3AEB5-F8F6-41DB-BF31-CBDAFAE7B421}"/>
    <cellStyle name="Comma 2 5 10 2 4 2" xfId="19398" xr:uid="{A14F69A9-2707-48D8-A64E-5532A895D7ED}"/>
    <cellStyle name="Comma 2 5 10 2 4 2 2" xfId="40420" xr:uid="{EA0B400A-E587-496A-AD75-832D66692986}"/>
    <cellStyle name="Comma 2 5 10 2 4 2 3" xfId="61444" xr:uid="{3C6AF316-C063-48BA-8C0C-5885F927FF2D}"/>
    <cellStyle name="Comma 2 5 10 2 4 3" xfId="29910" xr:uid="{DB0D67BF-8AC8-4BFC-8D7D-6D33F533E53F}"/>
    <cellStyle name="Comma 2 5 10 2 4 4" xfId="50934" xr:uid="{6765B506-FA64-475A-B4BC-769258F77099}"/>
    <cellStyle name="Comma 2 5 10 2 5" xfId="11516" xr:uid="{D101E40E-2102-408D-8070-C6C0DB1E2A07}"/>
    <cellStyle name="Comma 2 5 10 2 5 2" xfId="32538" xr:uid="{0FF6A441-B43E-4AF3-A349-80291426B563}"/>
    <cellStyle name="Comma 2 5 10 2 5 3" xfId="53562" xr:uid="{FAF8793C-095E-4CCE-A299-1A0DF56CA9A0}"/>
    <cellStyle name="Comma 2 5 10 2 6" xfId="22027" xr:uid="{BFF631B8-ACDA-4F85-967E-A869EBEA83FA}"/>
    <cellStyle name="Comma 2 5 10 2 7" xfId="43052" xr:uid="{B8688DE5-13E7-4070-9217-95FEACD94077}"/>
    <cellStyle name="Comma 2 5 10 3" xfId="932" xr:uid="{816FE33D-5A4A-4BE8-9544-AACF49830911}"/>
    <cellStyle name="Comma 2 5 10 3 2" xfId="3610" xr:uid="{6C434451-010D-4B9D-8442-AF7AF3125118}"/>
    <cellStyle name="Comma 2 5 10 3 2 2" xfId="14144" xr:uid="{9212EB5A-54DE-4CE0-A4CC-D492A317AEA7}"/>
    <cellStyle name="Comma 2 5 10 3 2 2 2" xfId="35166" xr:uid="{F262152C-7E7D-42D8-8FAE-0CC7DB99674F}"/>
    <cellStyle name="Comma 2 5 10 3 2 2 3" xfId="56190" xr:uid="{9377DD18-E54A-4188-83F6-1CDB7381592B}"/>
    <cellStyle name="Comma 2 5 10 3 2 3" xfId="24656" xr:uid="{4D6FA432-2D93-4CCE-92D1-51FAB36378B9}"/>
    <cellStyle name="Comma 2 5 10 3 2 4" xfId="45680" xr:uid="{7C208AD9-DAEF-42FA-ADF0-8FB52609180A}"/>
    <cellStyle name="Comma 2 5 10 3 3" xfId="6238" xr:uid="{505388A0-8150-4650-B4E1-2680B7762016}"/>
    <cellStyle name="Comma 2 5 10 3 3 2" xfId="16772" xr:uid="{0D410A12-A6F8-48FF-B61B-FFC3D0A5E83B}"/>
    <cellStyle name="Comma 2 5 10 3 3 2 2" xfId="37794" xr:uid="{D20CE8BB-88A2-4841-840F-13E38E03F660}"/>
    <cellStyle name="Comma 2 5 10 3 3 2 3" xfId="58818" xr:uid="{79011040-438E-4C25-B554-7E60560BDDF9}"/>
    <cellStyle name="Comma 2 5 10 3 3 3" xfId="27284" xr:uid="{E88AF27D-845A-45B7-92A3-00E4A58663A9}"/>
    <cellStyle name="Comma 2 5 10 3 3 4" xfId="48308" xr:uid="{2032DF75-C234-4577-8464-A4D96CFAFFA0}"/>
    <cellStyle name="Comma 2 5 10 3 4" xfId="8865" xr:uid="{C4E25731-0B81-4978-8138-F02141C1FB65}"/>
    <cellStyle name="Comma 2 5 10 3 4 2" xfId="19399" xr:uid="{44977887-E070-4BED-B7BC-F3DBA720D3CC}"/>
    <cellStyle name="Comma 2 5 10 3 4 2 2" xfId="40421" xr:uid="{674F3BD7-CF84-46AE-93E0-4F2AD61E9BC8}"/>
    <cellStyle name="Comma 2 5 10 3 4 2 3" xfId="61445" xr:uid="{5B69203E-6061-495E-8A4E-5190AEC6FA72}"/>
    <cellStyle name="Comma 2 5 10 3 4 3" xfId="29911" xr:uid="{12316C8B-EB3F-4F3D-A64D-AFE3C84EFDDE}"/>
    <cellStyle name="Comma 2 5 10 3 4 4" xfId="50935" xr:uid="{CEF14D7B-0839-4F9C-9E1B-42FD092B6361}"/>
    <cellStyle name="Comma 2 5 10 3 5" xfId="11517" xr:uid="{55B59BD5-6B85-43B9-B661-0FB50BAE1A20}"/>
    <cellStyle name="Comma 2 5 10 3 5 2" xfId="32539" xr:uid="{650DFF7C-B9A7-4231-BA61-3C23CA5D0D58}"/>
    <cellStyle name="Comma 2 5 10 3 5 3" xfId="53563" xr:uid="{97086A0B-3B78-4717-AF9F-435509A03625}"/>
    <cellStyle name="Comma 2 5 10 3 6" xfId="22028" xr:uid="{BF39A0F7-7BE4-4C4F-A66C-79CA76FF5C3F}"/>
    <cellStyle name="Comma 2 5 10 3 7" xfId="43053" xr:uid="{A22AEBEE-E23F-4827-B919-7D92F3AC554B}"/>
    <cellStyle name="Comma 2 5 10 4" xfId="3608" xr:uid="{0F80629C-A9AF-4CFC-BDEA-85FC9186C0CC}"/>
    <cellStyle name="Comma 2 5 10 4 2" xfId="14142" xr:uid="{1568D5A3-1B97-4BE6-BF79-1B6943B5F72D}"/>
    <cellStyle name="Comma 2 5 10 4 2 2" xfId="35164" xr:uid="{B74204B0-D97A-48E9-9053-0DAE07882AE8}"/>
    <cellStyle name="Comma 2 5 10 4 2 3" xfId="56188" xr:uid="{9907170C-FE5B-47B8-AC2A-D79C0900C2BB}"/>
    <cellStyle name="Comma 2 5 10 4 3" xfId="24654" xr:uid="{FB4F5F09-26C8-403C-AE30-EE168BACF296}"/>
    <cellStyle name="Comma 2 5 10 4 4" xfId="45678" xr:uid="{48888EC2-8F77-4EC6-8065-F09C5984903A}"/>
    <cellStyle name="Comma 2 5 10 5" xfId="6236" xr:uid="{A6305AAF-F5B1-4075-9DB0-6B3FA4D8A4A1}"/>
    <cellStyle name="Comma 2 5 10 5 2" xfId="16770" xr:uid="{A0D57F19-3820-43AD-BA16-22FF2B9143F9}"/>
    <cellStyle name="Comma 2 5 10 5 2 2" xfId="37792" xr:uid="{484AA1F8-CE15-4A14-A604-7B34BF042157}"/>
    <cellStyle name="Comma 2 5 10 5 2 3" xfId="58816" xr:uid="{36C15D23-E08A-4B33-BC72-F7C1701B8F7A}"/>
    <cellStyle name="Comma 2 5 10 5 3" xfId="27282" xr:uid="{845894C2-3A91-4603-94CF-71DF5DA13DE2}"/>
    <cellStyle name="Comma 2 5 10 5 4" xfId="48306" xr:uid="{27A85579-5BA8-4FEF-8B7A-C8834338C6AE}"/>
    <cellStyle name="Comma 2 5 10 6" xfId="8863" xr:uid="{E02CA42C-7B6C-479E-95D9-F5A59AF7D5FE}"/>
    <cellStyle name="Comma 2 5 10 6 2" xfId="19397" xr:uid="{68684F2F-57AC-4038-9DAE-8E387C54DC21}"/>
    <cellStyle name="Comma 2 5 10 6 2 2" xfId="40419" xr:uid="{302FBE0F-85E8-499D-B5FD-0376AA744E6E}"/>
    <cellStyle name="Comma 2 5 10 6 2 3" xfId="61443" xr:uid="{1918F2AD-5D63-407A-BDB2-710E2F28C4BB}"/>
    <cellStyle name="Comma 2 5 10 6 3" xfId="29909" xr:uid="{A94C1C99-E42F-4B53-907C-3B4172ECCEEF}"/>
    <cellStyle name="Comma 2 5 10 6 4" xfId="50933" xr:uid="{814C68F1-7B05-455D-A80A-5FC384A9AC3F}"/>
    <cellStyle name="Comma 2 5 10 7" xfId="11515" xr:uid="{5A7C8DF5-DD3B-4978-A8FB-35F8563FC218}"/>
    <cellStyle name="Comma 2 5 10 7 2" xfId="32537" xr:uid="{5A765E8D-998D-4405-A9C1-6C51231F58B2}"/>
    <cellStyle name="Comma 2 5 10 7 3" xfId="53561" xr:uid="{67AD9D38-AA67-439E-8D60-780C9628E69C}"/>
    <cellStyle name="Comma 2 5 10 8" xfId="22026" xr:uid="{557789A0-ECB8-4F0E-A348-08B9CA42E2EE}"/>
    <cellStyle name="Comma 2 5 10 9" xfId="43051" xr:uid="{A1E062C8-6173-42F0-8E5F-9AA23A4301BD}"/>
    <cellStyle name="Comma 2 5 11" xfId="933" xr:uid="{E74A7974-E41F-4CCC-8A09-45AED6D64227}"/>
    <cellStyle name="Comma 2 5 11 2" xfId="934" xr:uid="{694FB5E3-1398-47F5-84FA-8817DE913CFA}"/>
    <cellStyle name="Comma 2 5 11 2 2" xfId="3612" xr:uid="{6361D6C1-4552-4F80-B575-E332AF613771}"/>
    <cellStyle name="Comma 2 5 11 2 2 2" xfId="14146" xr:uid="{080373CE-580E-4A1D-8653-D640EA9FDEB3}"/>
    <cellStyle name="Comma 2 5 11 2 2 2 2" xfId="35168" xr:uid="{8610D7A3-654E-4213-9E79-912BF1295A5C}"/>
    <cellStyle name="Comma 2 5 11 2 2 2 3" xfId="56192" xr:uid="{F2F84A73-7094-4E1E-9411-EE55D1960B64}"/>
    <cellStyle name="Comma 2 5 11 2 2 3" xfId="24658" xr:uid="{017C11EA-CA9F-4E86-854E-2B18C59CF8E3}"/>
    <cellStyle name="Comma 2 5 11 2 2 4" xfId="45682" xr:uid="{A5CF37DB-88A6-4B5A-8142-D0CAE2FF817B}"/>
    <cellStyle name="Comma 2 5 11 2 3" xfId="6240" xr:uid="{3D56E291-03ED-4BA6-B7BE-F6DB7CCD670B}"/>
    <cellStyle name="Comma 2 5 11 2 3 2" xfId="16774" xr:uid="{3FDB1EF0-FF48-47CE-B2BA-A5652D1EF4F9}"/>
    <cellStyle name="Comma 2 5 11 2 3 2 2" xfId="37796" xr:uid="{976CF0BD-0494-45E3-A24A-AA671C5B8C1F}"/>
    <cellStyle name="Comma 2 5 11 2 3 2 3" xfId="58820" xr:uid="{84A66707-CBCF-44D2-AF10-AA35938A534A}"/>
    <cellStyle name="Comma 2 5 11 2 3 3" xfId="27286" xr:uid="{16B4C265-331C-4597-8A51-E6E340E85F5E}"/>
    <cellStyle name="Comma 2 5 11 2 3 4" xfId="48310" xr:uid="{6542E833-E6B8-49F0-A6E2-7ACEE8E302BA}"/>
    <cellStyle name="Comma 2 5 11 2 4" xfId="8867" xr:uid="{9DB2EF10-FEA7-445E-BB7C-B4056E384BEB}"/>
    <cellStyle name="Comma 2 5 11 2 4 2" xfId="19401" xr:uid="{2948CBCF-A6A5-4ECB-8E56-EC958320779F}"/>
    <cellStyle name="Comma 2 5 11 2 4 2 2" xfId="40423" xr:uid="{851A8677-E03B-448B-8682-730220F67AAC}"/>
    <cellStyle name="Comma 2 5 11 2 4 2 3" xfId="61447" xr:uid="{FFC8D2D3-2B45-441C-A3AE-40C5985F5904}"/>
    <cellStyle name="Comma 2 5 11 2 4 3" xfId="29913" xr:uid="{44F1BE04-7484-44DC-A5FE-F8025E952429}"/>
    <cellStyle name="Comma 2 5 11 2 4 4" xfId="50937" xr:uid="{D59965C2-40EF-4806-8926-E7D835D50542}"/>
    <cellStyle name="Comma 2 5 11 2 5" xfId="11519" xr:uid="{699722FB-6EC9-418B-BF4B-849D17208A13}"/>
    <cellStyle name="Comma 2 5 11 2 5 2" xfId="32541" xr:uid="{DC996426-BBF5-4551-A783-80F8780D0D67}"/>
    <cellStyle name="Comma 2 5 11 2 5 3" xfId="53565" xr:uid="{DF642BCB-BDEB-451A-8F65-6E23B53E724F}"/>
    <cellStyle name="Comma 2 5 11 2 6" xfId="22030" xr:uid="{6C35CCB6-DB9C-4C85-892D-C072B6F61CB1}"/>
    <cellStyle name="Comma 2 5 11 2 7" xfId="43055" xr:uid="{7E770DB4-7FBB-4630-8D91-C8CDBE4C3F77}"/>
    <cellStyle name="Comma 2 5 11 3" xfId="3611" xr:uid="{5927C7B2-FD64-4153-A9FC-D5F3D6E4C22D}"/>
    <cellStyle name="Comma 2 5 11 3 2" xfId="14145" xr:uid="{89BBB93E-7105-4FAC-AC22-021ADE8A760C}"/>
    <cellStyle name="Comma 2 5 11 3 2 2" xfId="35167" xr:uid="{5A01FA20-188F-45AA-80A5-E476528FA636}"/>
    <cellStyle name="Comma 2 5 11 3 2 3" xfId="56191" xr:uid="{77DD8FAE-D924-4AF1-AA05-DB456B13B86A}"/>
    <cellStyle name="Comma 2 5 11 3 3" xfId="24657" xr:uid="{D2EE8F4E-8DCE-4DAC-A15A-946A54629C81}"/>
    <cellStyle name="Comma 2 5 11 3 4" xfId="45681" xr:uid="{6719EB08-19C2-443F-8760-597DF2A77CAF}"/>
    <cellStyle name="Comma 2 5 11 4" xfId="6239" xr:uid="{F147E355-CC87-4348-AE0A-7D623E51F508}"/>
    <cellStyle name="Comma 2 5 11 4 2" xfId="16773" xr:uid="{A949E35B-F128-4E29-8F4A-7C228E4652C9}"/>
    <cellStyle name="Comma 2 5 11 4 2 2" xfId="37795" xr:uid="{CFEF84E0-A4F1-43C8-8DC1-BDC49FD2EE84}"/>
    <cellStyle name="Comma 2 5 11 4 2 3" xfId="58819" xr:uid="{0E0E003B-2C0F-476B-93F7-3E988113A786}"/>
    <cellStyle name="Comma 2 5 11 4 3" xfId="27285" xr:uid="{CD1D9BAE-3D69-4790-8914-1FC68168257A}"/>
    <cellStyle name="Comma 2 5 11 4 4" xfId="48309" xr:uid="{01EE146C-A0B8-41E5-92FA-74874C455CC3}"/>
    <cellStyle name="Comma 2 5 11 5" xfId="8866" xr:uid="{E2B27677-EFE6-44C5-BC71-60AFE1077388}"/>
    <cellStyle name="Comma 2 5 11 5 2" xfId="19400" xr:uid="{ADB1323F-4C30-4B15-8360-CA219213E50B}"/>
    <cellStyle name="Comma 2 5 11 5 2 2" xfId="40422" xr:uid="{89B51DEE-DCB8-4041-99B5-C9D6F530A78B}"/>
    <cellStyle name="Comma 2 5 11 5 2 3" xfId="61446" xr:uid="{5CDE5D0D-A028-4FCE-B630-10A8E31CC687}"/>
    <cellStyle name="Comma 2 5 11 5 3" xfId="29912" xr:uid="{8B5AAF69-F05F-4A05-8331-04F2C4C52EE4}"/>
    <cellStyle name="Comma 2 5 11 5 4" xfId="50936" xr:uid="{B345F32D-97BD-4875-AC86-016CB5D65F4C}"/>
    <cellStyle name="Comma 2 5 11 6" xfId="11518" xr:uid="{46E4F665-7229-4B96-B96B-9D6DB7698970}"/>
    <cellStyle name="Comma 2 5 11 6 2" xfId="32540" xr:uid="{67BD8F2F-9A6A-40AD-9AEA-6E0B3978D26B}"/>
    <cellStyle name="Comma 2 5 11 6 3" xfId="53564" xr:uid="{C2807597-DB95-4447-B341-ED16F6056CB9}"/>
    <cellStyle name="Comma 2 5 11 7" xfId="22029" xr:uid="{82D79361-6057-48AB-AC8B-8588B9416D96}"/>
    <cellStyle name="Comma 2 5 11 8" xfId="43054" xr:uid="{C8FC494E-9310-4130-B2AA-8A5753CCCDED}"/>
    <cellStyle name="Comma 2 5 12" xfId="935" xr:uid="{BD1EA347-50C5-467E-A410-843E7B870DFB}"/>
    <cellStyle name="Comma 2 5 12 2" xfId="3613" xr:uid="{F6E13BDC-78A5-4345-A203-505E6C4C1AF6}"/>
    <cellStyle name="Comma 2 5 12 2 2" xfId="14147" xr:uid="{2965DEFE-CE74-4AE8-B833-90DC8B1A2263}"/>
    <cellStyle name="Comma 2 5 12 2 2 2" xfId="35169" xr:uid="{6A49D6F2-6E04-44AC-9585-DEB6FE93C4FD}"/>
    <cellStyle name="Comma 2 5 12 2 2 3" xfId="56193" xr:uid="{A8BE3511-F83A-442F-A576-244C1A99F6AF}"/>
    <cellStyle name="Comma 2 5 12 2 3" xfId="24659" xr:uid="{DDED6270-0F1B-4A95-9F47-CF402438B087}"/>
    <cellStyle name="Comma 2 5 12 2 4" xfId="45683" xr:uid="{F5A87E3B-1CEA-406C-A6C3-CA0CD9E6F791}"/>
    <cellStyle name="Comma 2 5 12 3" xfId="6241" xr:uid="{2F2DE8EC-F0D8-4F6E-A6CB-47122B8E1CAE}"/>
    <cellStyle name="Comma 2 5 12 3 2" xfId="16775" xr:uid="{5225EC16-DB1C-4C18-B7E8-9069F9024D9A}"/>
    <cellStyle name="Comma 2 5 12 3 2 2" xfId="37797" xr:uid="{9AC0684F-B1F9-4CDA-942D-0DCB6B0502BE}"/>
    <cellStyle name="Comma 2 5 12 3 2 3" xfId="58821" xr:uid="{E1E50575-9B43-4913-91FF-EEF47952060D}"/>
    <cellStyle name="Comma 2 5 12 3 3" xfId="27287" xr:uid="{9EBD5036-B255-483E-951B-9A28F716B778}"/>
    <cellStyle name="Comma 2 5 12 3 4" xfId="48311" xr:uid="{F2D7F302-1710-4EEA-8B9B-1AE6DDDAD417}"/>
    <cellStyle name="Comma 2 5 12 4" xfId="8868" xr:uid="{0757AACE-C7A2-460F-9129-E075155AD0B1}"/>
    <cellStyle name="Comma 2 5 12 4 2" xfId="19402" xr:uid="{0E5801D8-406F-4DE4-A39F-E6AB36BB6DCD}"/>
    <cellStyle name="Comma 2 5 12 4 2 2" xfId="40424" xr:uid="{DD45DF14-295F-4A7E-91E6-1B5EAA881BD7}"/>
    <cellStyle name="Comma 2 5 12 4 2 3" xfId="61448" xr:uid="{A7D20DB6-27BF-43B8-BDE0-6BA426B7ADE0}"/>
    <cellStyle name="Comma 2 5 12 4 3" xfId="29914" xr:uid="{EAA252C4-A52F-4A26-BED3-1A306BE1DDD3}"/>
    <cellStyle name="Comma 2 5 12 4 4" xfId="50938" xr:uid="{0D901496-6187-4C18-96CF-74D573F64B48}"/>
    <cellStyle name="Comma 2 5 12 5" xfId="11520" xr:uid="{87BEC140-9B0E-41AE-AC4B-3C99693F882C}"/>
    <cellStyle name="Comma 2 5 12 5 2" xfId="32542" xr:uid="{CDFB4D3F-D9C9-4FCB-A551-5313832252D6}"/>
    <cellStyle name="Comma 2 5 12 5 3" xfId="53566" xr:uid="{98938756-380A-4519-8027-4CDC2DA6A903}"/>
    <cellStyle name="Comma 2 5 12 6" xfId="22031" xr:uid="{7C49E750-BE98-4749-A45C-BA3C15E311F3}"/>
    <cellStyle name="Comma 2 5 12 7" xfId="43056" xr:uid="{9A64F4BB-905C-4391-B3E1-193717AEE3F1}"/>
    <cellStyle name="Comma 2 5 13" xfId="936" xr:uid="{0960CAB2-11B7-4003-AC49-927CA0A03670}"/>
    <cellStyle name="Comma 2 5 13 2" xfId="3614" xr:uid="{7A3DF4D8-EA3E-4CF8-B865-21647DEFE0C2}"/>
    <cellStyle name="Comma 2 5 13 2 2" xfId="14148" xr:uid="{05D423A5-2904-4BBB-98C7-456C7ED99A0B}"/>
    <cellStyle name="Comma 2 5 13 2 2 2" xfId="35170" xr:uid="{1C84C18B-7D61-4264-93D6-524735D81E41}"/>
    <cellStyle name="Comma 2 5 13 2 2 3" xfId="56194" xr:uid="{6EF58C3E-E318-46D5-BFEC-D15EBD8FDEE5}"/>
    <cellStyle name="Comma 2 5 13 2 3" xfId="24660" xr:uid="{F50D04DB-3C7F-4D13-9E23-1A6E9ABF03C1}"/>
    <cellStyle name="Comma 2 5 13 2 4" xfId="45684" xr:uid="{73F0D717-52E4-4318-A802-42EDEFC2968F}"/>
    <cellStyle name="Comma 2 5 13 3" xfId="6242" xr:uid="{EE0439B0-5CC6-4A62-A810-D5392C2E9E37}"/>
    <cellStyle name="Comma 2 5 13 3 2" xfId="16776" xr:uid="{7DFCD41D-CCA8-4095-9623-2718BFA3E09E}"/>
    <cellStyle name="Comma 2 5 13 3 2 2" xfId="37798" xr:uid="{7BBFCABA-3030-4D88-B85E-65C6B3D8D1D4}"/>
    <cellStyle name="Comma 2 5 13 3 2 3" xfId="58822" xr:uid="{4689487E-EA64-489A-8BDF-D64A36CB041A}"/>
    <cellStyle name="Comma 2 5 13 3 3" xfId="27288" xr:uid="{706A90A4-9DF8-4A2E-948A-D0E98957EB02}"/>
    <cellStyle name="Comma 2 5 13 3 4" xfId="48312" xr:uid="{896C62E8-85FF-4B79-B42A-BD87D5B39602}"/>
    <cellStyle name="Comma 2 5 13 4" xfId="8869" xr:uid="{2496063A-D625-4761-B886-AD7E6D118687}"/>
    <cellStyle name="Comma 2 5 13 4 2" xfId="19403" xr:uid="{9446A1AB-002D-4652-9573-BF38A1B56107}"/>
    <cellStyle name="Comma 2 5 13 4 2 2" xfId="40425" xr:uid="{F08BF015-7163-4361-B047-EF7338A3FA93}"/>
    <cellStyle name="Comma 2 5 13 4 2 3" xfId="61449" xr:uid="{1C14667E-8E34-4D22-B4B0-172A4041F720}"/>
    <cellStyle name="Comma 2 5 13 4 3" xfId="29915" xr:uid="{78E8C798-97F2-4226-A338-007245F8489D}"/>
    <cellStyle name="Comma 2 5 13 4 4" xfId="50939" xr:uid="{1CE7EA3C-9B66-437D-90A1-C12234A983C8}"/>
    <cellStyle name="Comma 2 5 13 5" xfId="11521" xr:uid="{B0418507-BD56-4172-B3C4-07723F12B250}"/>
    <cellStyle name="Comma 2 5 13 5 2" xfId="32543" xr:uid="{776FA6DC-B449-464A-9102-8E21C7D8B7C0}"/>
    <cellStyle name="Comma 2 5 13 5 3" xfId="53567" xr:uid="{17B3FECA-1A87-43D3-BA5E-EABDCCA5F3F0}"/>
    <cellStyle name="Comma 2 5 13 6" xfId="22032" xr:uid="{C2C9ACD3-D3EA-4C3E-8BD2-7083B741EE92}"/>
    <cellStyle name="Comma 2 5 13 7" xfId="43057" xr:uid="{D2E7A896-C938-45F5-B16D-7C30F2094DA1}"/>
    <cellStyle name="Comma 2 5 14" xfId="2638" xr:uid="{9654643C-6587-44EB-9E16-1B76CFAFA498}"/>
    <cellStyle name="Comma 2 5 14 2" xfId="5276" xr:uid="{9273D162-EAB7-484E-BF56-605431AFC44C}"/>
    <cellStyle name="Comma 2 5 14 2 2" xfId="15810" xr:uid="{1E169C98-B8F7-4205-9235-A807AC3870C7}"/>
    <cellStyle name="Comma 2 5 14 2 2 2" xfId="36832" xr:uid="{71159EBD-01BD-4EE1-931E-6EE0BDA89063}"/>
    <cellStyle name="Comma 2 5 14 2 2 3" xfId="57856" xr:uid="{9D4FD38A-5925-402D-A28B-23F4EEE0BDAB}"/>
    <cellStyle name="Comma 2 5 14 2 3" xfId="26322" xr:uid="{1BDD5990-6882-4E8C-82D2-AA161C50130B}"/>
    <cellStyle name="Comma 2 5 14 2 4" xfId="47346" xr:uid="{EBF789F5-37E3-4002-AA93-E500CE29204C}"/>
    <cellStyle name="Comma 2 5 14 3" xfId="7904" xr:uid="{94659DF5-2099-4879-BBAC-7A3D85E363CE}"/>
    <cellStyle name="Comma 2 5 14 3 2" xfId="18438" xr:uid="{3174A04B-9292-4967-99F8-E09CEFA99356}"/>
    <cellStyle name="Comma 2 5 14 3 2 2" xfId="39460" xr:uid="{9A56A77B-BF38-47B2-8700-BD5336D81ABA}"/>
    <cellStyle name="Comma 2 5 14 3 2 3" xfId="60484" xr:uid="{31C0EA20-268F-4063-A495-E3F09C61066A}"/>
    <cellStyle name="Comma 2 5 14 3 3" xfId="28950" xr:uid="{A9A76950-8E63-4C92-A60C-B8F2F04F3DB6}"/>
    <cellStyle name="Comma 2 5 14 3 4" xfId="49974" xr:uid="{8782B8D9-0954-49F1-AD34-4BAFB72CFD9F}"/>
    <cellStyle name="Comma 2 5 14 4" xfId="10531" xr:uid="{481A4C0E-1FF6-46C1-93BD-5724A346852C}"/>
    <cellStyle name="Comma 2 5 14 4 2" xfId="21065" xr:uid="{837BB039-2AD7-436B-A5E1-457B96D1A9AC}"/>
    <cellStyle name="Comma 2 5 14 4 2 2" xfId="42087" xr:uid="{EF7C206D-2AC2-4520-9C5B-1A6BEF11AC33}"/>
    <cellStyle name="Comma 2 5 14 4 2 3" xfId="63111" xr:uid="{F9B2C353-0815-4839-AD82-0E38642CDE5D}"/>
    <cellStyle name="Comma 2 5 14 4 3" xfId="31577" xr:uid="{46165765-676C-4B05-8385-F8D3F7EDBC84}"/>
    <cellStyle name="Comma 2 5 14 4 4" xfId="52601" xr:uid="{7163A98F-7886-4345-AEAE-0B882BF2E8D1}"/>
    <cellStyle name="Comma 2 5 14 5" xfId="13183" xr:uid="{F49DDE83-8864-46A8-BADD-2684A7FA3FAF}"/>
    <cellStyle name="Comma 2 5 14 5 2" xfId="34205" xr:uid="{C01B9DD1-FF50-4A02-8621-45DB98FF57DB}"/>
    <cellStyle name="Comma 2 5 14 5 3" xfId="55229" xr:uid="{D4F55918-35BF-4225-B131-88AD042FF14D}"/>
    <cellStyle name="Comma 2 5 14 6" xfId="23694" xr:uid="{9F3D14B6-44D0-418C-862C-5D0B68CE5DB0}"/>
    <cellStyle name="Comma 2 5 14 7" xfId="44719" xr:uid="{7323F20A-C268-418C-AF42-ADA626AF95A0}"/>
    <cellStyle name="Comma 2 5 15" xfId="2698" xr:uid="{9A0FCB5D-E09D-41A8-82DC-4D176DC92EFA}"/>
    <cellStyle name="Comma 2 5 15 2" xfId="5330" xr:uid="{0B8EA545-2C07-4EF7-9003-E5B0DD427043}"/>
    <cellStyle name="Comma 2 5 15 2 2" xfId="15864" xr:uid="{BB44E6FD-08D9-41A8-B208-9A1AAC9BE0C5}"/>
    <cellStyle name="Comma 2 5 15 2 2 2" xfId="36886" xr:uid="{07663718-73E8-49AB-AD5C-8D85D04ECAD7}"/>
    <cellStyle name="Comma 2 5 15 2 2 3" xfId="57910" xr:uid="{AA1336F9-C415-4805-856D-C53F3520AA62}"/>
    <cellStyle name="Comma 2 5 15 2 3" xfId="26376" xr:uid="{7BC27A17-9F68-4618-9435-550A55F3527E}"/>
    <cellStyle name="Comma 2 5 15 2 4" xfId="47400" xr:uid="{09960E14-882D-4AC6-AA8F-14BEF83807EC}"/>
    <cellStyle name="Comma 2 5 15 3" xfId="7958" xr:uid="{1FC8C1AE-2BAF-4A43-85EB-76E9EA12C15E}"/>
    <cellStyle name="Comma 2 5 15 3 2" xfId="18492" xr:uid="{F47E21EE-3D19-4398-B5D0-A5D90BEA6D38}"/>
    <cellStyle name="Comma 2 5 15 3 2 2" xfId="39514" xr:uid="{3DC1ECE3-1EC2-435A-AD34-9D9B625E63C8}"/>
    <cellStyle name="Comma 2 5 15 3 2 3" xfId="60538" xr:uid="{081DED1D-E2B9-41ED-A532-5040A9B4D255}"/>
    <cellStyle name="Comma 2 5 15 3 3" xfId="29004" xr:uid="{BC75B67C-1EB1-405E-BB25-21B8C6D86371}"/>
    <cellStyle name="Comma 2 5 15 3 4" xfId="50028" xr:uid="{0E39E357-CFCD-4CAE-AA41-ADD2CDC665B5}"/>
    <cellStyle name="Comma 2 5 15 4" xfId="10585" xr:uid="{AAB76FF0-AFF4-4B21-8553-76CF54CCDDC3}"/>
    <cellStyle name="Comma 2 5 15 4 2" xfId="21119" xr:uid="{473AFFD8-1348-43E4-BE42-EA12D497AF8B}"/>
    <cellStyle name="Comma 2 5 15 4 2 2" xfId="42141" xr:uid="{2CB34FA1-F975-433D-BD31-354D30A35D61}"/>
    <cellStyle name="Comma 2 5 15 4 2 3" xfId="63165" xr:uid="{FEC2E7EB-75F3-45E0-B745-8D34F572B90F}"/>
    <cellStyle name="Comma 2 5 15 4 3" xfId="31631" xr:uid="{4230F145-760E-4605-A669-F57A00B38A3B}"/>
    <cellStyle name="Comma 2 5 15 4 4" xfId="52655" xr:uid="{646E1898-F12D-4BEC-93CD-928EEF60017D}"/>
    <cellStyle name="Comma 2 5 15 5" xfId="13237" xr:uid="{E214AE10-8C17-409B-9904-394749D7461E}"/>
    <cellStyle name="Comma 2 5 15 5 2" xfId="34259" xr:uid="{3E9FC1C1-AF22-4C53-8B94-26D70204D1F2}"/>
    <cellStyle name="Comma 2 5 15 5 3" xfId="55283" xr:uid="{4159A3B8-C9B0-4FC0-8CE6-3F53FEA689D7}"/>
    <cellStyle name="Comma 2 5 15 6" xfId="23748" xr:uid="{9F0C130A-6017-4FF7-B32E-F85992803EC6}"/>
    <cellStyle name="Comma 2 5 15 7" xfId="44773" xr:uid="{CFDA0204-E521-48DB-A7B1-D0D9B19C9598}"/>
    <cellStyle name="Comma 2 5 16" xfId="929" xr:uid="{B8228471-03A4-466D-9837-F1DFBD3D06BC}"/>
    <cellStyle name="Comma 2 5 16 2" xfId="3607" xr:uid="{E15EB836-3F92-4C7F-8536-BBE18DE00826}"/>
    <cellStyle name="Comma 2 5 16 2 2" xfId="14141" xr:uid="{9C442F4E-D47A-4296-8DA4-08C883CAB014}"/>
    <cellStyle name="Comma 2 5 16 2 2 2" xfId="35163" xr:uid="{C098125A-911A-48C3-A54B-A9CDAEEC730B}"/>
    <cellStyle name="Comma 2 5 16 2 2 3" xfId="56187" xr:uid="{58587BB9-A11C-4E27-AD41-2A9094EBC0B1}"/>
    <cellStyle name="Comma 2 5 16 2 3" xfId="24653" xr:uid="{0E87809B-A45A-4D13-90BB-003C57104FCD}"/>
    <cellStyle name="Comma 2 5 16 2 4" xfId="45677" xr:uid="{14D4417F-8804-4BFE-9901-ADF27C07D122}"/>
    <cellStyle name="Comma 2 5 16 3" xfId="6235" xr:uid="{1AB84D43-1BBE-4000-94F5-892A50C55E1E}"/>
    <cellStyle name="Comma 2 5 16 3 2" xfId="16769" xr:uid="{44477B0C-1A2B-4EE9-AF65-D5C0C417AEBE}"/>
    <cellStyle name="Comma 2 5 16 3 2 2" xfId="37791" xr:uid="{D4FDBE70-E9B2-458C-91F7-BED25DA1B292}"/>
    <cellStyle name="Comma 2 5 16 3 2 3" xfId="58815" xr:uid="{D91419ED-CACD-4901-9ED9-46EB488D45DD}"/>
    <cellStyle name="Comma 2 5 16 3 3" xfId="27281" xr:uid="{96EDDFD7-31A0-40EC-BB0D-709FDB94DF7A}"/>
    <cellStyle name="Comma 2 5 16 3 4" xfId="48305" xr:uid="{C32A8B79-AEB3-4FD1-8DE6-CC2120122E10}"/>
    <cellStyle name="Comma 2 5 16 4" xfId="8862" xr:uid="{5BDEABA5-F79F-4091-92C8-48B1979CBA64}"/>
    <cellStyle name="Comma 2 5 16 4 2" xfId="19396" xr:uid="{FA9E1B70-48F0-4774-8FB7-E6DD811887E7}"/>
    <cellStyle name="Comma 2 5 16 4 2 2" xfId="40418" xr:uid="{676BA0C1-23EE-42AC-B451-BD7EAB1B9F01}"/>
    <cellStyle name="Comma 2 5 16 4 2 3" xfId="61442" xr:uid="{1CAF0F4C-E6A0-4A08-9AB3-29DD9AC44513}"/>
    <cellStyle name="Comma 2 5 16 4 3" xfId="29908" xr:uid="{5CBA6ACD-3313-4635-9522-68B3318C697C}"/>
    <cellStyle name="Comma 2 5 16 4 4" xfId="50932" xr:uid="{596CACA5-2952-40F2-B223-ABA8FE8817BB}"/>
    <cellStyle name="Comma 2 5 16 5" xfId="11514" xr:uid="{96B288E0-B0E3-416D-A082-431DCEFCE6B1}"/>
    <cellStyle name="Comma 2 5 16 5 2" xfId="32536" xr:uid="{A16466D3-D42A-4E78-A7F9-57646CFD8525}"/>
    <cellStyle name="Comma 2 5 16 5 3" xfId="53560" xr:uid="{E8D5E9D1-4AB2-4750-A65D-BDC1E0BD96F6}"/>
    <cellStyle name="Comma 2 5 16 6" xfId="22025" xr:uid="{B41B7277-FACF-4518-B66E-B01512444218}"/>
    <cellStyle name="Comma 2 5 16 7" xfId="43050" xr:uid="{3EDE5EDD-1CD2-44F7-A84F-ECBAFF253320}"/>
    <cellStyle name="Comma 2 5 17" xfId="2811" xr:uid="{E1738CEE-46D3-4EC2-86C5-19AA960E6987}"/>
    <cellStyle name="Comma 2 5 17 2" xfId="13345" xr:uid="{11AB5035-B43A-4D5A-8C9D-7E3C850E5599}"/>
    <cellStyle name="Comma 2 5 17 2 2" xfId="34367" xr:uid="{8AF4EF62-229F-4782-82CE-B84A22904702}"/>
    <cellStyle name="Comma 2 5 17 2 3" xfId="55391" xr:uid="{E0784945-5E75-48AD-A468-9B8FE63D9C1B}"/>
    <cellStyle name="Comma 2 5 17 3" xfId="23857" xr:uid="{2C2E17D3-F09B-4634-A615-46655C97E89A}"/>
    <cellStyle name="Comma 2 5 17 4" xfId="44881" xr:uid="{F570AC15-E5BD-4ABD-9D1A-DA8739CF531B}"/>
    <cellStyle name="Comma 2 5 18" xfId="5439" xr:uid="{62587F3C-F83E-46E3-98C7-BF2711D842EB}"/>
    <cellStyle name="Comma 2 5 18 2" xfId="15973" xr:uid="{EF163110-89FE-442E-BF92-E2E2F72BDEE6}"/>
    <cellStyle name="Comma 2 5 18 2 2" xfId="36995" xr:uid="{74C0C371-E0B0-464F-AD56-FEA310E1A9E1}"/>
    <cellStyle name="Comma 2 5 18 2 3" xfId="58019" xr:uid="{05C1F962-C85D-4244-8451-9A0276D12463}"/>
    <cellStyle name="Comma 2 5 18 3" xfId="26485" xr:uid="{43F623CB-C180-42C7-AA66-F952B7E48414}"/>
    <cellStyle name="Comma 2 5 18 4" xfId="47509" xr:uid="{9E557DF5-83BD-4BA2-B080-30AF6C8681D6}"/>
    <cellStyle name="Comma 2 5 19" xfId="8066" xr:uid="{D2C7ACBF-64E6-46FE-B555-3A0B26BE9ED7}"/>
    <cellStyle name="Comma 2 5 19 2" xfId="18600" xr:uid="{7E503D78-E126-4A1F-88E3-19BF7C40ED30}"/>
    <cellStyle name="Comma 2 5 19 2 2" xfId="39622" xr:uid="{AC5CD29B-A600-4123-8893-122973540CE7}"/>
    <cellStyle name="Comma 2 5 19 2 3" xfId="60646" xr:uid="{D08CD679-5836-42BC-995F-3E0A9B995592}"/>
    <cellStyle name="Comma 2 5 19 3" xfId="29112" xr:uid="{843BE1E5-B3A0-46C4-BD12-30AECC875F0A}"/>
    <cellStyle name="Comma 2 5 19 4" xfId="50136" xr:uid="{F7B8B19D-9A00-494C-A92A-E3035E94BA9C}"/>
    <cellStyle name="Comma 2 5 2" xfId="149" xr:uid="{F42C8530-E81C-4A07-8D88-3D2DFC169154}"/>
    <cellStyle name="Comma 2 5 2 10" xfId="938" xr:uid="{3A4AB29A-183D-4569-8594-D7F58E571E21}"/>
    <cellStyle name="Comma 2 5 2 10 2" xfId="3616" xr:uid="{12D6E74D-557B-4F5E-8B1F-3E2AEC842AF3}"/>
    <cellStyle name="Comma 2 5 2 10 2 2" xfId="14150" xr:uid="{17125F5D-35E8-417B-A49A-628EAC702B5F}"/>
    <cellStyle name="Comma 2 5 2 10 2 2 2" xfId="35172" xr:uid="{CC37C1E9-6852-4448-8D18-5D5B1688FAFA}"/>
    <cellStyle name="Comma 2 5 2 10 2 2 3" xfId="56196" xr:uid="{765398E2-7472-4DF7-8973-090A1D55313F}"/>
    <cellStyle name="Comma 2 5 2 10 2 3" xfId="24662" xr:uid="{DD6E9B2D-6526-45C8-8E53-BBA91F33D836}"/>
    <cellStyle name="Comma 2 5 2 10 2 4" xfId="45686" xr:uid="{63788CA6-1696-4D7E-8F08-858555F3E090}"/>
    <cellStyle name="Comma 2 5 2 10 3" xfId="6244" xr:uid="{22213715-2A1D-49EF-BD6B-DE2AAE7783D5}"/>
    <cellStyle name="Comma 2 5 2 10 3 2" xfId="16778" xr:uid="{7E0A8151-E609-4983-8BC9-FCE1744D1A5B}"/>
    <cellStyle name="Comma 2 5 2 10 3 2 2" xfId="37800" xr:uid="{EA7E1DB4-34DB-4B4E-B34B-CC25A6AFD276}"/>
    <cellStyle name="Comma 2 5 2 10 3 2 3" xfId="58824" xr:uid="{07560EA4-9D23-43C5-895F-2B387F6FC793}"/>
    <cellStyle name="Comma 2 5 2 10 3 3" xfId="27290" xr:uid="{D190140C-45AF-40F2-A8ED-94284AF20FC3}"/>
    <cellStyle name="Comma 2 5 2 10 3 4" xfId="48314" xr:uid="{45A9A72B-827C-4301-9471-672422621165}"/>
    <cellStyle name="Comma 2 5 2 10 4" xfId="8871" xr:uid="{446CE9D1-A764-4C53-88C0-17632CDEFFCD}"/>
    <cellStyle name="Comma 2 5 2 10 4 2" xfId="19405" xr:uid="{F350143D-98DA-488A-B4D5-0D532FE64F6A}"/>
    <cellStyle name="Comma 2 5 2 10 4 2 2" xfId="40427" xr:uid="{5766313A-C3ED-4B76-951F-5369A71479DF}"/>
    <cellStyle name="Comma 2 5 2 10 4 2 3" xfId="61451" xr:uid="{B4DB3FE5-7617-4055-8E16-8B4736738389}"/>
    <cellStyle name="Comma 2 5 2 10 4 3" xfId="29917" xr:uid="{72296B38-1034-4190-BFEE-E01152F21590}"/>
    <cellStyle name="Comma 2 5 2 10 4 4" xfId="50941" xr:uid="{F42EEF47-A813-4B96-B3CA-68D22E828487}"/>
    <cellStyle name="Comma 2 5 2 10 5" xfId="11523" xr:uid="{4A059D3F-F97F-44DE-9B40-73685A515B36}"/>
    <cellStyle name="Comma 2 5 2 10 5 2" xfId="32545" xr:uid="{897442D8-62B9-4E82-87A0-81E9E83E31D8}"/>
    <cellStyle name="Comma 2 5 2 10 5 3" xfId="53569" xr:uid="{CC1503F7-9998-40D7-B476-7FFF1CCA3CA6}"/>
    <cellStyle name="Comma 2 5 2 10 6" xfId="22034" xr:uid="{6C82EAFE-DE8B-45F7-B039-20A17D368209}"/>
    <cellStyle name="Comma 2 5 2 10 7" xfId="43059" xr:uid="{C5BDDB97-110A-4CC2-BF2D-0D17DF9727CF}"/>
    <cellStyle name="Comma 2 5 2 11" xfId="2666" xr:uid="{CF1EBE50-A4A1-4ADB-84FE-F1BE6A843B1B}"/>
    <cellStyle name="Comma 2 5 2 11 2" xfId="5303" xr:uid="{090401AB-896F-48B4-BD65-63A4B3BF378C}"/>
    <cellStyle name="Comma 2 5 2 11 2 2" xfId="15837" xr:uid="{AEDD1FEF-E8F6-4AC7-8A7B-760B7173958E}"/>
    <cellStyle name="Comma 2 5 2 11 2 2 2" xfId="36859" xr:uid="{0CFEA842-C773-439B-A352-541CE55DC9D6}"/>
    <cellStyle name="Comma 2 5 2 11 2 2 3" xfId="57883" xr:uid="{EC564FD8-C636-4FB4-B5EA-DAB1BA2AD814}"/>
    <cellStyle name="Comma 2 5 2 11 2 3" xfId="26349" xr:uid="{7A69C2D7-3B06-41B2-A094-99FF5D297CDD}"/>
    <cellStyle name="Comma 2 5 2 11 2 4" xfId="47373" xr:uid="{E76E6CCD-F9E6-44C4-B765-EDDBCA54BA72}"/>
    <cellStyle name="Comma 2 5 2 11 3" xfId="7931" xr:uid="{C9851986-ADEF-4866-9EF2-017A6DE5C8C8}"/>
    <cellStyle name="Comma 2 5 2 11 3 2" xfId="18465" xr:uid="{6E2577DE-0DBC-47D1-9791-98F0C52DE094}"/>
    <cellStyle name="Comma 2 5 2 11 3 2 2" xfId="39487" xr:uid="{303EF7C1-B3FD-4615-A4BF-DE041550A319}"/>
    <cellStyle name="Comma 2 5 2 11 3 2 3" xfId="60511" xr:uid="{1E62DED6-111E-484D-9B9C-244C2A68047E}"/>
    <cellStyle name="Comma 2 5 2 11 3 3" xfId="28977" xr:uid="{AE651370-E24D-4207-AD8B-528CBBCC25E7}"/>
    <cellStyle name="Comma 2 5 2 11 3 4" xfId="50001" xr:uid="{8C16E4E1-E8B2-412C-AB9A-50288DEA1480}"/>
    <cellStyle name="Comma 2 5 2 11 4" xfId="10558" xr:uid="{FE1459E7-A0D7-4439-BC96-9D73F73E6E7C}"/>
    <cellStyle name="Comma 2 5 2 11 4 2" xfId="21092" xr:uid="{4C87B86F-74EA-467C-A3A7-4FB614F018F7}"/>
    <cellStyle name="Comma 2 5 2 11 4 2 2" xfId="42114" xr:uid="{BFB59915-7EEB-41BD-B495-3CC565038F6C}"/>
    <cellStyle name="Comma 2 5 2 11 4 2 3" xfId="63138" xr:uid="{77563334-A272-47AB-86FC-C99CB20CB533}"/>
    <cellStyle name="Comma 2 5 2 11 4 3" xfId="31604" xr:uid="{688EB53F-9B81-477F-A54A-E6828DD1B42E}"/>
    <cellStyle name="Comma 2 5 2 11 4 4" xfId="52628" xr:uid="{1F5DF78B-753A-4D34-A2C6-88A9FD6BA82A}"/>
    <cellStyle name="Comma 2 5 2 11 5" xfId="13210" xr:uid="{F802EDAC-37AD-490C-B85D-33B3C7670598}"/>
    <cellStyle name="Comma 2 5 2 11 5 2" xfId="34232" xr:uid="{8544B62C-1F01-4E67-9E3A-8A03B95DA9B0}"/>
    <cellStyle name="Comma 2 5 2 11 5 3" xfId="55256" xr:uid="{AC9544DB-5D51-4912-9C25-3080D8E764C4}"/>
    <cellStyle name="Comma 2 5 2 11 6" xfId="23721" xr:uid="{39E6DACF-8448-406C-86D3-60B91F7F41A8}"/>
    <cellStyle name="Comma 2 5 2 11 7" xfId="44746" xr:uid="{5BFD52BB-289C-479A-8AC6-11CF0A14C5D0}"/>
    <cellStyle name="Comma 2 5 2 12" xfId="2725" xr:uid="{1152518E-40D0-490C-B354-6FF77A45D3BB}"/>
    <cellStyle name="Comma 2 5 2 12 2" xfId="5357" xr:uid="{612A3C75-0843-4043-95E8-EE3C3BEBC95F}"/>
    <cellStyle name="Comma 2 5 2 12 2 2" xfId="15891" xr:uid="{ED02044F-1DC6-470E-A139-08246904CC83}"/>
    <cellStyle name="Comma 2 5 2 12 2 2 2" xfId="36913" xr:uid="{76C2E541-93A3-4EFC-90CC-6B44034ED4B4}"/>
    <cellStyle name="Comma 2 5 2 12 2 2 3" xfId="57937" xr:uid="{E601E1BD-4153-4076-A15D-FC724FD8B63C}"/>
    <cellStyle name="Comma 2 5 2 12 2 3" xfId="26403" xr:uid="{144C35A1-B379-4FCD-85E6-75E0759D4A11}"/>
    <cellStyle name="Comma 2 5 2 12 2 4" xfId="47427" xr:uid="{D532B2DB-026F-4F97-BB07-CC3EDE16F503}"/>
    <cellStyle name="Comma 2 5 2 12 3" xfId="7985" xr:uid="{2029CE52-F224-45E6-AA2B-5E9020D9C945}"/>
    <cellStyle name="Comma 2 5 2 12 3 2" xfId="18519" xr:uid="{04E9C4D6-639B-469C-B2A1-D4267783EA95}"/>
    <cellStyle name="Comma 2 5 2 12 3 2 2" xfId="39541" xr:uid="{9CD0F96A-346D-4D83-8633-A82D81DF9436}"/>
    <cellStyle name="Comma 2 5 2 12 3 2 3" xfId="60565" xr:uid="{F877616B-2888-42ED-93F6-CA647C50B23D}"/>
    <cellStyle name="Comma 2 5 2 12 3 3" xfId="29031" xr:uid="{2DC4B648-BB22-4689-8BFC-1259A448B0A0}"/>
    <cellStyle name="Comma 2 5 2 12 3 4" xfId="50055" xr:uid="{6F8B1362-FE0A-48FD-9421-B2C8A6B8AC7B}"/>
    <cellStyle name="Comma 2 5 2 12 4" xfId="10612" xr:uid="{FCEDF77D-3619-47A9-A85A-322EDF00F8A5}"/>
    <cellStyle name="Comma 2 5 2 12 4 2" xfId="21146" xr:uid="{E4118813-4183-4F89-B5F1-7D1BBD2B96C3}"/>
    <cellStyle name="Comma 2 5 2 12 4 2 2" xfId="42168" xr:uid="{D131CD20-7F24-4DFC-8E7B-CF7A52FDD973}"/>
    <cellStyle name="Comma 2 5 2 12 4 2 3" xfId="63192" xr:uid="{7C1DC17D-54B3-4992-A01B-11A678868743}"/>
    <cellStyle name="Comma 2 5 2 12 4 3" xfId="31658" xr:uid="{4D88814D-17C4-44ED-9736-F887E179EA12}"/>
    <cellStyle name="Comma 2 5 2 12 4 4" xfId="52682" xr:uid="{6A9C9161-3BFC-4597-8130-BE18C0539266}"/>
    <cellStyle name="Comma 2 5 2 12 5" xfId="13264" xr:uid="{144708E5-AF9C-4FF3-8279-B37D8B410014}"/>
    <cellStyle name="Comma 2 5 2 12 5 2" xfId="34286" xr:uid="{8E0D633C-3B6F-44D1-9BB5-A454A5C4BAA6}"/>
    <cellStyle name="Comma 2 5 2 12 5 3" xfId="55310" xr:uid="{B6FD8596-023C-4590-9A9F-FA12DA6FC7E7}"/>
    <cellStyle name="Comma 2 5 2 12 6" xfId="23775" xr:uid="{5374C849-D2B6-454F-B63D-7424CC4848AF}"/>
    <cellStyle name="Comma 2 5 2 12 7" xfId="44800" xr:uid="{5A00C0AC-FB22-4406-B40A-9408274B818D}"/>
    <cellStyle name="Comma 2 5 2 13" xfId="937" xr:uid="{436D9F23-D812-45F3-9BBE-89361CAEF983}"/>
    <cellStyle name="Comma 2 5 2 13 2" xfId="3615" xr:uid="{82D96B7F-E345-4EAB-8426-6DCBC61B98BD}"/>
    <cellStyle name="Comma 2 5 2 13 2 2" xfId="14149" xr:uid="{9A5FDCCF-118A-40CA-8FBD-C7803CC381A9}"/>
    <cellStyle name="Comma 2 5 2 13 2 2 2" xfId="35171" xr:uid="{30A4E860-AF2B-4804-BDDD-313A42C694CF}"/>
    <cellStyle name="Comma 2 5 2 13 2 2 3" xfId="56195" xr:uid="{4CC0F3A5-418B-4F13-AE39-AF75D5B4184F}"/>
    <cellStyle name="Comma 2 5 2 13 2 3" xfId="24661" xr:uid="{2966D723-B4BA-4D09-8F2E-2C1A76F01BCC}"/>
    <cellStyle name="Comma 2 5 2 13 2 4" xfId="45685" xr:uid="{23F5F17B-45AA-4A84-B288-2B4B888502C8}"/>
    <cellStyle name="Comma 2 5 2 13 3" xfId="6243" xr:uid="{899CF37B-B782-4D6C-85C3-5702A677BF9C}"/>
    <cellStyle name="Comma 2 5 2 13 3 2" xfId="16777" xr:uid="{30B24FD3-6EC0-4DD9-B860-C16212CF040B}"/>
    <cellStyle name="Comma 2 5 2 13 3 2 2" xfId="37799" xr:uid="{3B2420AF-B761-4F81-AC19-F1BB4F9984BA}"/>
    <cellStyle name="Comma 2 5 2 13 3 2 3" xfId="58823" xr:uid="{8DE5CEAA-661A-49F0-A6DB-6B4E2A2E9B9C}"/>
    <cellStyle name="Comma 2 5 2 13 3 3" xfId="27289" xr:uid="{ADCA861C-77BC-4FB1-8380-7EB6A42D8B94}"/>
    <cellStyle name="Comma 2 5 2 13 3 4" xfId="48313" xr:uid="{335A2413-8722-45B8-ADFF-EBAB43566605}"/>
    <cellStyle name="Comma 2 5 2 13 4" xfId="8870" xr:uid="{5C024CF8-1B91-4F7C-902C-5C8EB26D7956}"/>
    <cellStyle name="Comma 2 5 2 13 4 2" xfId="19404" xr:uid="{7FA7F0A3-1B40-4677-B415-5C1810C09914}"/>
    <cellStyle name="Comma 2 5 2 13 4 2 2" xfId="40426" xr:uid="{60798006-669C-4DA8-80D2-5A2AF46163A1}"/>
    <cellStyle name="Comma 2 5 2 13 4 2 3" xfId="61450" xr:uid="{36210F01-6F06-4233-BAAE-3194EBF0597A}"/>
    <cellStyle name="Comma 2 5 2 13 4 3" xfId="29916" xr:uid="{768C6B69-4D52-4A63-A4D0-D75CFBD067BD}"/>
    <cellStyle name="Comma 2 5 2 13 4 4" xfId="50940" xr:uid="{EFF4CAC0-40DB-436D-985F-1B8DB46808A8}"/>
    <cellStyle name="Comma 2 5 2 13 5" xfId="11522" xr:uid="{AC0A9D48-E85A-4844-AD5A-52AAB3031288}"/>
    <cellStyle name="Comma 2 5 2 13 5 2" xfId="32544" xr:uid="{79BC011E-5ECF-4343-934A-65EF37E9A75D}"/>
    <cellStyle name="Comma 2 5 2 13 5 3" xfId="53568" xr:uid="{CA31F4B6-75F5-4A8F-91B7-915E0AFF5922}"/>
    <cellStyle name="Comma 2 5 2 13 6" xfId="22033" xr:uid="{84CF22A6-F489-42BD-B056-2BE7C4A70455}"/>
    <cellStyle name="Comma 2 5 2 13 7" xfId="43058" xr:uid="{839D1846-36DD-4074-9CE2-494BF7105CAE}"/>
    <cellStyle name="Comma 2 5 2 14" xfId="2838" xr:uid="{981FF703-7D5C-4FF3-A815-E420DB7DA109}"/>
    <cellStyle name="Comma 2 5 2 14 2" xfId="13372" xr:uid="{76C33C90-1DAC-4D25-9233-397605901921}"/>
    <cellStyle name="Comma 2 5 2 14 2 2" xfId="34394" xr:uid="{E216B6EC-08FA-4858-ABDB-AE8B17C24F95}"/>
    <cellStyle name="Comma 2 5 2 14 2 3" xfId="55418" xr:uid="{ABD11CA3-52B2-49E9-854D-023830A763CC}"/>
    <cellStyle name="Comma 2 5 2 14 3" xfId="23884" xr:uid="{9C3E9A4C-FAA6-4CBA-95EA-E84948CA8767}"/>
    <cellStyle name="Comma 2 5 2 14 4" xfId="44908" xr:uid="{719C1973-6517-438B-9167-6EE6C917B2A2}"/>
    <cellStyle name="Comma 2 5 2 15" xfId="5466" xr:uid="{994393C2-6662-4096-981C-328156196E8C}"/>
    <cellStyle name="Comma 2 5 2 15 2" xfId="16000" xr:uid="{FD1E0AD9-1A4C-413B-AFFE-01B324CC29FD}"/>
    <cellStyle name="Comma 2 5 2 15 2 2" xfId="37022" xr:uid="{6DCBF7C1-C8E4-452F-9F9F-2ADDF7031FB2}"/>
    <cellStyle name="Comma 2 5 2 15 2 3" xfId="58046" xr:uid="{97DFC646-1ED7-4735-85FA-D7408AD754D4}"/>
    <cellStyle name="Comma 2 5 2 15 3" xfId="26512" xr:uid="{BDB9152C-0AC8-4F8D-B8EA-53F21F2C4BA0}"/>
    <cellStyle name="Comma 2 5 2 15 4" xfId="47536" xr:uid="{B5E996BD-74B8-41F0-AC65-30BBC1FE56AF}"/>
    <cellStyle name="Comma 2 5 2 16" xfId="8093" xr:uid="{011829CB-7ADA-4D8F-B2D5-7EA56EF68854}"/>
    <cellStyle name="Comma 2 5 2 16 2" xfId="18627" xr:uid="{36B4D013-CFF8-4080-9A52-B86E867806B0}"/>
    <cellStyle name="Comma 2 5 2 16 2 2" xfId="39649" xr:uid="{699F7797-F20B-4331-81BB-59F2F6D75990}"/>
    <cellStyle name="Comma 2 5 2 16 2 3" xfId="60673" xr:uid="{03399430-1DBC-4D1A-8AB9-225CE8B24B65}"/>
    <cellStyle name="Comma 2 5 2 16 3" xfId="29139" xr:uid="{781D336F-0BBF-45BF-BBA8-F23E4CC0CA3F}"/>
    <cellStyle name="Comma 2 5 2 16 4" xfId="50163" xr:uid="{41C15AD9-6BDF-47F4-946E-86BBFF2368C9}"/>
    <cellStyle name="Comma 2 5 2 17" xfId="10745" xr:uid="{71750429-0356-479B-B30C-EC31C31499C2}"/>
    <cellStyle name="Comma 2 5 2 17 2" xfId="31767" xr:uid="{294CE42A-63C9-4D28-9840-4640A548ED77}"/>
    <cellStyle name="Comma 2 5 2 17 3" xfId="52791" xr:uid="{2103F1B9-2EF4-4E99-8E26-E3E786FDB4A5}"/>
    <cellStyle name="Comma 2 5 2 18" xfId="21256" xr:uid="{A9EA50F4-F478-45F4-97D9-A922FF49D434}"/>
    <cellStyle name="Comma 2 5 2 19" xfId="42281" xr:uid="{BB004F25-BCF5-43A6-B73E-104B1BF3638C}"/>
    <cellStyle name="Comma 2 5 2 2" xfId="203" xr:uid="{E6249FE6-BD06-4EB7-8293-B8B97B3F56AC}"/>
    <cellStyle name="Comma 2 5 2 2 10" xfId="2779" xr:uid="{067C73CF-E800-4882-B35A-1B61400F66ED}"/>
    <cellStyle name="Comma 2 5 2 2 10 2" xfId="5411" xr:uid="{4D691188-EE1B-4DEA-9718-C9A69F3C4B15}"/>
    <cellStyle name="Comma 2 5 2 2 10 2 2" xfId="15945" xr:uid="{1FFFCD4C-852E-4835-B859-298FC1F3F021}"/>
    <cellStyle name="Comma 2 5 2 2 10 2 2 2" xfId="36967" xr:uid="{E37FF938-59CF-411E-8900-4A9ACCA75115}"/>
    <cellStyle name="Comma 2 5 2 2 10 2 2 3" xfId="57991" xr:uid="{8C93B31C-7A91-485C-B317-3B5AF561A26F}"/>
    <cellStyle name="Comma 2 5 2 2 10 2 3" xfId="26457" xr:uid="{F302C5F0-00B4-4885-ABC9-BC63F4E4F418}"/>
    <cellStyle name="Comma 2 5 2 2 10 2 4" xfId="47481" xr:uid="{63D2B73E-733E-40BF-BD5B-D8B134862C22}"/>
    <cellStyle name="Comma 2 5 2 2 10 3" xfId="8039" xr:uid="{FBA6FFB1-029C-4259-90F9-C5796BF71C93}"/>
    <cellStyle name="Comma 2 5 2 2 10 3 2" xfId="18573" xr:uid="{A3FA361E-6EA1-42F9-8E4A-D235C013C870}"/>
    <cellStyle name="Comma 2 5 2 2 10 3 2 2" xfId="39595" xr:uid="{FB84CF09-EB98-4C89-8457-86E2D4C9A3B1}"/>
    <cellStyle name="Comma 2 5 2 2 10 3 2 3" xfId="60619" xr:uid="{389F8E4C-DB74-4318-83FF-D3BCFED0DD54}"/>
    <cellStyle name="Comma 2 5 2 2 10 3 3" xfId="29085" xr:uid="{D93B4EBF-BFBC-4127-BE6E-A671474F92FE}"/>
    <cellStyle name="Comma 2 5 2 2 10 3 4" xfId="50109" xr:uid="{3CB3A667-F80D-4796-8C35-620279E0D129}"/>
    <cellStyle name="Comma 2 5 2 2 10 4" xfId="10666" xr:uid="{41BE873E-3392-43B8-805E-92EE510057DE}"/>
    <cellStyle name="Comma 2 5 2 2 10 4 2" xfId="21200" xr:uid="{D49505C8-0152-48BC-97F9-64E7EA1BDBE8}"/>
    <cellStyle name="Comma 2 5 2 2 10 4 2 2" xfId="42222" xr:uid="{569BE730-3CDC-4C7F-96C2-1419AE7B449E}"/>
    <cellStyle name="Comma 2 5 2 2 10 4 2 3" xfId="63246" xr:uid="{80C5BEAF-8559-40F1-99F0-58208C86E802}"/>
    <cellStyle name="Comma 2 5 2 2 10 4 3" xfId="31712" xr:uid="{5DF86D46-B935-4F21-A5E7-A388D1101009}"/>
    <cellStyle name="Comma 2 5 2 2 10 4 4" xfId="52736" xr:uid="{CC11131B-7B57-492B-AE35-CBA13E58D643}"/>
    <cellStyle name="Comma 2 5 2 2 10 5" xfId="13318" xr:uid="{886AF3B7-98E3-4C1F-9EF3-9057F014AADC}"/>
    <cellStyle name="Comma 2 5 2 2 10 5 2" xfId="34340" xr:uid="{DFF31158-CE4C-4FCF-A7C0-ADA5BFAF5188}"/>
    <cellStyle name="Comma 2 5 2 2 10 5 3" xfId="55364" xr:uid="{F3A21753-70C3-4F85-BD29-9A157A52230B}"/>
    <cellStyle name="Comma 2 5 2 2 10 6" xfId="23829" xr:uid="{F67E0EE8-FFC8-42B1-A5D9-3C7A9A950255}"/>
    <cellStyle name="Comma 2 5 2 2 10 7" xfId="44854" xr:uid="{928C3158-9E4E-4CAA-8B41-E51126D99D0C}"/>
    <cellStyle name="Comma 2 5 2 2 11" xfId="939" xr:uid="{3E6B55DC-7FD9-4CA2-A49E-658900CA9AB0}"/>
    <cellStyle name="Comma 2 5 2 2 11 2" xfId="3617" xr:uid="{D5358BA0-CC26-476E-AB45-E6F8271FC2A0}"/>
    <cellStyle name="Comma 2 5 2 2 11 2 2" xfId="14151" xr:uid="{3AA1B766-746F-4E11-B7F3-19F38A6D8BE1}"/>
    <cellStyle name="Comma 2 5 2 2 11 2 2 2" xfId="35173" xr:uid="{3159EF11-C242-4101-8CC4-64967C56BEAC}"/>
    <cellStyle name="Comma 2 5 2 2 11 2 2 3" xfId="56197" xr:uid="{9D4FD203-D00C-4421-89D1-5D846170CAC3}"/>
    <cellStyle name="Comma 2 5 2 2 11 2 3" xfId="24663" xr:uid="{0ADFA742-29AE-43FC-A5DC-7111F3215CFC}"/>
    <cellStyle name="Comma 2 5 2 2 11 2 4" xfId="45687" xr:uid="{ED52862A-B9B0-4671-97B2-7A9FFB51AC56}"/>
    <cellStyle name="Comma 2 5 2 2 11 3" xfId="6245" xr:uid="{CD1C58AC-955E-47DB-A00B-CA72E99B79A5}"/>
    <cellStyle name="Comma 2 5 2 2 11 3 2" xfId="16779" xr:uid="{5EC6DE22-DA70-4722-8BCC-8F0C8A3588BC}"/>
    <cellStyle name="Comma 2 5 2 2 11 3 2 2" xfId="37801" xr:uid="{7645AB9F-D1B4-4E55-8755-07F850DA2D6A}"/>
    <cellStyle name="Comma 2 5 2 2 11 3 2 3" xfId="58825" xr:uid="{12D31430-4714-495D-B9CF-9E33F4CA67C2}"/>
    <cellStyle name="Comma 2 5 2 2 11 3 3" xfId="27291" xr:uid="{816626F7-0264-4B70-9E8A-267683C34B78}"/>
    <cellStyle name="Comma 2 5 2 2 11 3 4" xfId="48315" xr:uid="{955AE47A-9559-4CAC-8DFB-454A7A72E52A}"/>
    <cellStyle name="Comma 2 5 2 2 11 4" xfId="8872" xr:uid="{A25190D5-00E0-4AAC-8B2C-403E8EF24834}"/>
    <cellStyle name="Comma 2 5 2 2 11 4 2" xfId="19406" xr:uid="{D627AF51-8936-4D05-8378-EC9547DECD20}"/>
    <cellStyle name="Comma 2 5 2 2 11 4 2 2" xfId="40428" xr:uid="{1FA386D1-3178-435E-96E9-0D61068A50B8}"/>
    <cellStyle name="Comma 2 5 2 2 11 4 2 3" xfId="61452" xr:uid="{4B49F7B3-6721-40CC-9331-56804E683066}"/>
    <cellStyle name="Comma 2 5 2 2 11 4 3" xfId="29918" xr:uid="{786D1E74-1D2D-4F34-A192-6F495B2D20E3}"/>
    <cellStyle name="Comma 2 5 2 2 11 4 4" xfId="50942" xr:uid="{7FAF9E91-5206-4374-8D10-409AF79BB72D}"/>
    <cellStyle name="Comma 2 5 2 2 11 5" xfId="11524" xr:uid="{4C843C42-7AF9-46D7-A779-314751BD2BA1}"/>
    <cellStyle name="Comma 2 5 2 2 11 5 2" xfId="32546" xr:uid="{FE8AE466-7629-4DDC-A2FC-2C6269B767A0}"/>
    <cellStyle name="Comma 2 5 2 2 11 5 3" xfId="53570" xr:uid="{90A3A0F4-615B-4E63-9A14-955749815517}"/>
    <cellStyle name="Comma 2 5 2 2 11 6" xfId="22035" xr:uid="{553CCF39-E87A-4D85-95C6-FE7148634BC7}"/>
    <cellStyle name="Comma 2 5 2 2 11 7" xfId="43060" xr:uid="{274A846D-2D11-421C-9603-C14C97372BB1}"/>
    <cellStyle name="Comma 2 5 2 2 12" xfId="2892" xr:uid="{8E79892E-9792-4B83-BB5C-05C1537B2250}"/>
    <cellStyle name="Comma 2 5 2 2 12 2" xfId="13426" xr:uid="{04955405-2A9F-465E-BF83-921897C78A4A}"/>
    <cellStyle name="Comma 2 5 2 2 12 2 2" xfId="34448" xr:uid="{13281BFE-6571-4FFA-B045-7518D5C9DC66}"/>
    <cellStyle name="Comma 2 5 2 2 12 2 3" xfId="55472" xr:uid="{6D87B237-C5AB-498E-BA59-DC9FEC349760}"/>
    <cellStyle name="Comma 2 5 2 2 12 3" xfId="23938" xr:uid="{B1F0E620-D5EC-4702-9874-1AF4D183D483}"/>
    <cellStyle name="Comma 2 5 2 2 12 4" xfId="44962" xr:uid="{73C73523-ECD0-4A8B-A054-CB5A8D38FB98}"/>
    <cellStyle name="Comma 2 5 2 2 13" xfId="5520" xr:uid="{E718DA8D-46C1-4AB8-A370-0EE05AC7F053}"/>
    <cellStyle name="Comma 2 5 2 2 13 2" xfId="16054" xr:uid="{9A8C1561-06C4-4438-83EA-FDCDFE70D90F}"/>
    <cellStyle name="Comma 2 5 2 2 13 2 2" xfId="37076" xr:uid="{119DF107-A8CB-4B20-B3AE-7601BE433D69}"/>
    <cellStyle name="Comma 2 5 2 2 13 2 3" xfId="58100" xr:uid="{8546A5BA-3AEB-4A60-83F0-C61C84E21CC3}"/>
    <cellStyle name="Comma 2 5 2 2 13 3" xfId="26566" xr:uid="{2DC89855-0B02-4F20-9F78-9E28994F879C}"/>
    <cellStyle name="Comma 2 5 2 2 13 4" xfId="47590" xr:uid="{3556ABE0-9A3E-4494-8AA1-BF42C04756E2}"/>
    <cellStyle name="Comma 2 5 2 2 14" xfId="8147" xr:uid="{B21B1FDF-F922-4F21-A3FE-D413CC6BB3F8}"/>
    <cellStyle name="Comma 2 5 2 2 14 2" xfId="18681" xr:uid="{98791453-8770-4729-BF8C-20BEE11BED8F}"/>
    <cellStyle name="Comma 2 5 2 2 14 2 2" xfId="39703" xr:uid="{42617292-88F3-4406-9753-14F1276415E3}"/>
    <cellStyle name="Comma 2 5 2 2 14 2 3" xfId="60727" xr:uid="{F39A703B-701E-4597-B530-0FA43E7A485E}"/>
    <cellStyle name="Comma 2 5 2 2 14 3" xfId="29193" xr:uid="{512E445F-43F1-4D7E-8B3B-8A60D9808F0C}"/>
    <cellStyle name="Comma 2 5 2 2 14 4" xfId="50217" xr:uid="{CE027FA9-C952-432D-B161-F0CAE308934F}"/>
    <cellStyle name="Comma 2 5 2 2 15" xfId="10799" xr:uid="{9DC7F14A-7498-45D1-99BB-D488464153E3}"/>
    <cellStyle name="Comma 2 5 2 2 15 2" xfId="31821" xr:uid="{2EAE42EE-BE3E-4388-8EBE-8163CA9A1565}"/>
    <cellStyle name="Comma 2 5 2 2 15 3" xfId="52845" xr:uid="{5E3D9912-F58A-4D2B-9CB9-C548EBA3B11C}"/>
    <cellStyle name="Comma 2 5 2 2 16" xfId="21310" xr:uid="{2577317A-152A-41B7-8980-6845CD5672DB}"/>
    <cellStyle name="Comma 2 5 2 2 17" xfId="42335" xr:uid="{B27F5A04-675F-41F6-A383-FE0D8000DC86}"/>
    <cellStyle name="Comma 2 5 2 2 2" xfId="940" xr:uid="{A17E6818-3CBB-4C3A-A8E8-EAB18266D850}"/>
    <cellStyle name="Comma 2 5 2 2 2 10" xfId="43061" xr:uid="{CABE490B-A85D-4D3B-B92B-2638E7015B60}"/>
    <cellStyle name="Comma 2 5 2 2 2 2" xfId="941" xr:uid="{AAFA55EB-F1D5-44CB-9632-0767EF85F73F}"/>
    <cellStyle name="Comma 2 5 2 2 2 2 2" xfId="942" xr:uid="{64CEA0A1-7947-4A9E-A437-56C66532054C}"/>
    <cellStyle name="Comma 2 5 2 2 2 2 2 2" xfId="3620" xr:uid="{D516D102-5BAE-46BC-BD39-341A7B66ED53}"/>
    <cellStyle name="Comma 2 5 2 2 2 2 2 2 2" xfId="14154" xr:uid="{18EA3739-9D32-4A11-AE8E-4130BD829952}"/>
    <cellStyle name="Comma 2 5 2 2 2 2 2 2 2 2" xfId="35176" xr:uid="{BDA14A51-9B03-40CF-A7D7-735EA32AF6DF}"/>
    <cellStyle name="Comma 2 5 2 2 2 2 2 2 2 3" xfId="56200" xr:uid="{2EA5FB5B-3F20-460F-9C6D-BDA89A71D51A}"/>
    <cellStyle name="Comma 2 5 2 2 2 2 2 2 3" xfId="24666" xr:uid="{F4F0CB59-C48B-4889-943B-9644FED011CF}"/>
    <cellStyle name="Comma 2 5 2 2 2 2 2 2 4" xfId="45690" xr:uid="{97B96B76-01E1-4888-BBFC-B8E62D206100}"/>
    <cellStyle name="Comma 2 5 2 2 2 2 2 3" xfId="6248" xr:uid="{4ED5838C-4D8F-4FE9-B454-4E27B864E259}"/>
    <cellStyle name="Comma 2 5 2 2 2 2 2 3 2" xfId="16782" xr:uid="{17F6D2DF-2B51-4B79-82F1-5A982768BFBC}"/>
    <cellStyle name="Comma 2 5 2 2 2 2 2 3 2 2" xfId="37804" xr:uid="{34918778-A14F-498D-981E-4ACA9C44045C}"/>
    <cellStyle name="Comma 2 5 2 2 2 2 2 3 2 3" xfId="58828" xr:uid="{81A523E4-E535-4496-85B7-5FE09487313C}"/>
    <cellStyle name="Comma 2 5 2 2 2 2 2 3 3" xfId="27294" xr:uid="{07C9D81A-05DA-4E94-A08D-7FA2F80F22F3}"/>
    <cellStyle name="Comma 2 5 2 2 2 2 2 3 4" xfId="48318" xr:uid="{0A88C3D0-1C06-44F7-8788-B5A1196D77C0}"/>
    <cellStyle name="Comma 2 5 2 2 2 2 2 4" xfId="8875" xr:uid="{77E5BA29-137F-4E89-9E68-DF2D87D82C0B}"/>
    <cellStyle name="Comma 2 5 2 2 2 2 2 4 2" xfId="19409" xr:uid="{6DDB0047-28FD-42A9-9311-205408644880}"/>
    <cellStyle name="Comma 2 5 2 2 2 2 2 4 2 2" xfId="40431" xr:uid="{DA60E065-4126-4566-96A0-48EA908B6AD7}"/>
    <cellStyle name="Comma 2 5 2 2 2 2 2 4 2 3" xfId="61455" xr:uid="{39B4B92C-8440-411A-BC42-A537656C7DF1}"/>
    <cellStyle name="Comma 2 5 2 2 2 2 2 4 3" xfId="29921" xr:uid="{0680E1E6-E0FA-4C5A-8917-130B341F9D2A}"/>
    <cellStyle name="Comma 2 5 2 2 2 2 2 4 4" xfId="50945" xr:uid="{338CD149-67FE-46F7-81C5-1B328F96362A}"/>
    <cellStyle name="Comma 2 5 2 2 2 2 2 5" xfId="11527" xr:uid="{9E513107-1E7A-4B35-A87F-C71BC62179B5}"/>
    <cellStyle name="Comma 2 5 2 2 2 2 2 5 2" xfId="32549" xr:uid="{60B48606-BFD8-4696-B0E6-2B306AA638F9}"/>
    <cellStyle name="Comma 2 5 2 2 2 2 2 5 3" xfId="53573" xr:uid="{B4AE207E-614F-44AD-885A-3567C443DE66}"/>
    <cellStyle name="Comma 2 5 2 2 2 2 2 6" xfId="22038" xr:uid="{E70D3A94-015C-4977-93D6-9703E05C00A1}"/>
    <cellStyle name="Comma 2 5 2 2 2 2 2 7" xfId="43063" xr:uid="{525F547A-5CE0-4551-90B1-D9C5E09AF760}"/>
    <cellStyle name="Comma 2 5 2 2 2 2 3" xfId="3619" xr:uid="{3D20AE5A-097F-462F-9217-C34F44E49CB2}"/>
    <cellStyle name="Comma 2 5 2 2 2 2 3 2" xfId="14153" xr:uid="{32EB42EC-68C7-4FBA-9AE8-46C147B9EE5A}"/>
    <cellStyle name="Comma 2 5 2 2 2 2 3 2 2" xfId="35175" xr:uid="{5025D1B1-40BB-4AF7-909A-BA558E83BD83}"/>
    <cellStyle name="Comma 2 5 2 2 2 2 3 2 3" xfId="56199" xr:uid="{4B828586-8583-4D67-83BD-0C5C326EF1E6}"/>
    <cellStyle name="Comma 2 5 2 2 2 2 3 3" xfId="24665" xr:uid="{AA9AF9A8-26A6-4F0F-B05F-E9E3039CB0AE}"/>
    <cellStyle name="Comma 2 5 2 2 2 2 3 4" xfId="45689" xr:uid="{5A09BD6E-B9F6-4B10-A737-F65204C463CA}"/>
    <cellStyle name="Comma 2 5 2 2 2 2 4" xfId="6247" xr:uid="{F2723BE1-7449-4BEB-BEE4-F231067B9719}"/>
    <cellStyle name="Comma 2 5 2 2 2 2 4 2" xfId="16781" xr:uid="{ACDD1D2B-5243-4F15-A472-8051F16176DF}"/>
    <cellStyle name="Comma 2 5 2 2 2 2 4 2 2" xfId="37803" xr:uid="{EFBEEFE1-F6BB-4DC9-BD4C-2C3E691812CD}"/>
    <cellStyle name="Comma 2 5 2 2 2 2 4 2 3" xfId="58827" xr:uid="{715147E9-3A0D-4ABB-962B-6A6A5DEBBE7F}"/>
    <cellStyle name="Comma 2 5 2 2 2 2 4 3" xfId="27293" xr:uid="{4B084108-8CE3-450A-92D3-998A083901D9}"/>
    <cellStyle name="Comma 2 5 2 2 2 2 4 4" xfId="48317" xr:uid="{10966CFA-40B5-4A50-960E-19E5BE1FA298}"/>
    <cellStyle name="Comma 2 5 2 2 2 2 5" xfId="8874" xr:uid="{95A8E9CD-C221-4BD7-8E07-5E0EEDDEBCE0}"/>
    <cellStyle name="Comma 2 5 2 2 2 2 5 2" xfId="19408" xr:uid="{314D7CC2-C993-49F8-9602-9EFF66433C4F}"/>
    <cellStyle name="Comma 2 5 2 2 2 2 5 2 2" xfId="40430" xr:uid="{9E58F56A-2BC9-4D73-89A9-B68510FE88BE}"/>
    <cellStyle name="Comma 2 5 2 2 2 2 5 2 3" xfId="61454" xr:uid="{0363ACCE-92E5-4F83-A581-2FD06D304184}"/>
    <cellStyle name="Comma 2 5 2 2 2 2 5 3" xfId="29920" xr:uid="{5A65A0F4-7978-4099-9DF0-4256F571A104}"/>
    <cellStyle name="Comma 2 5 2 2 2 2 5 4" xfId="50944" xr:uid="{1A4A963B-B208-4C37-A02C-1A140B9912F4}"/>
    <cellStyle name="Comma 2 5 2 2 2 2 6" xfId="11526" xr:uid="{35F3FD97-05D8-4495-A7BF-135FF2167842}"/>
    <cellStyle name="Comma 2 5 2 2 2 2 6 2" xfId="32548" xr:uid="{EAA90971-155C-445C-A7C0-F18FEA4BEC5C}"/>
    <cellStyle name="Comma 2 5 2 2 2 2 6 3" xfId="53572" xr:uid="{CCE65390-77F7-47D5-99C4-5D6564C0FA32}"/>
    <cellStyle name="Comma 2 5 2 2 2 2 7" xfId="22037" xr:uid="{5616A708-253C-468B-B75F-3D5A02188711}"/>
    <cellStyle name="Comma 2 5 2 2 2 2 8" xfId="43062" xr:uid="{C54D0159-628D-47C4-88F3-A92D5F0CBA57}"/>
    <cellStyle name="Comma 2 5 2 2 2 3" xfId="943" xr:uid="{2F41EBF8-29C2-40DC-B5E9-9CF9FE6A47DA}"/>
    <cellStyle name="Comma 2 5 2 2 2 3 2" xfId="3621" xr:uid="{20840B25-A13D-45A9-B78C-6B1624489B29}"/>
    <cellStyle name="Comma 2 5 2 2 2 3 2 2" xfId="14155" xr:uid="{8AD41444-C303-4E77-9C2D-260325608E65}"/>
    <cellStyle name="Comma 2 5 2 2 2 3 2 2 2" xfId="35177" xr:uid="{AC9438EE-D6A3-4CCB-93AB-4ECBB58AA54A}"/>
    <cellStyle name="Comma 2 5 2 2 2 3 2 2 3" xfId="56201" xr:uid="{C0222CA4-58A5-4103-8CE5-B81060110141}"/>
    <cellStyle name="Comma 2 5 2 2 2 3 2 3" xfId="24667" xr:uid="{A58B362B-C1BB-4847-89C7-FDCDA10ED7C0}"/>
    <cellStyle name="Comma 2 5 2 2 2 3 2 4" xfId="45691" xr:uid="{C527FEC1-94E1-4DBD-8B55-9037FDFACAB8}"/>
    <cellStyle name="Comma 2 5 2 2 2 3 3" xfId="6249" xr:uid="{07C4D0A7-9129-44F6-B79A-7AED7ADC7445}"/>
    <cellStyle name="Comma 2 5 2 2 2 3 3 2" xfId="16783" xr:uid="{DD959D01-B9F4-4C48-B621-096814B31679}"/>
    <cellStyle name="Comma 2 5 2 2 2 3 3 2 2" xfId="37805" xr:uid="{2F88603D-F8A1-415D-809B-ACCD57B45E45}"/>
    <cellStyle name="Comma 2 5 2 2 2 3 3 2 3" xfId="58829" xr:uid="{2BDAD862-E6A0-44F7-B010-AFEA42E77472}"/>
    <cellStyle name="Comma 2 5 2 2 2 3 3 3" xfId="27295" xr:uid="{4F66EDAE-AB82-42E1-B767-123A6E650E39}"/>
    <cellStyle name="Comma 2 5 2 2 2 3 3 4" xfId="48319" xr:uid="{2A0EC40D-58C5-4D22-932A-0EC9F799B98A}"/>
    <cellStyle name="Comma 2 5 2 2 2 3 4" xfId="8876" xr:uid="{FCD9FF8A-0319-47AF-BAC6-3778531537CC}"/>
    <cellStyle name="Comma 2 5 2 2 2 3 4 2" xfId="19410" xr:uid="{39C15828-DB43-45A4-89C9-D980E7DDF6BE}"/>
    <cellStyle name="Comma 2 5 2 2 2 3 4 2 2" xfId="40432" xr:uid="{2EB1261B-2F7F-4BCE-8A88-06BB7CEE8B4B}"/>
    <cellStyle name="Comma 2 5 2 2 2 3 4 2 3" xfId="61456" xr:uid="{FA20D85E-D76B-4130-812D-5BD895D02B32}"/>
    <cellStyle name="Comma 2 5 2 2 2 3 4 3" xfId="29922" xr:uid="{7B1F4470-17BF-4F49-AC44-A16C79F60400}"/>
    <cellStyle name="Comma 2 5 2 2 2 3 4 4" xfId="50946" xr:uid="{4D53D9AD-B367-48A5-8E31-56235D4B1517}"/>
    <cellStyle name="Comma 2 5 2 2 2 3 5" xfId="11528" xr:uid="{89C1633C-F040-4C59-9C4B-F013EF5D056E}"/>
    <cellStyle name="Comma 2 5 2 2 2 3 5 2" xfId="32550" xr:uid="{5A607DA2-4C20-4155-9AC8-E17A6146E425}"/>
    <cellStyle name="Comma 2 5 2 2 2 3 5 3" xfId="53574" xr:uid="{8B096998-1648-4BAC-81E4-B1387344F0E0}"/>
    <cellStyle name="Comma 2 5 2 2 2 3 6" xfId="22039" xr:uid="{331A2395-2E30-44C8-9D7D-BC1EFBDD4C0B}"/>
    <cellStyle name="Comma 2 5 2 2 2 3 7" xfId="43064" xr:uid="{3F9FFA50-8DEE-486D-B34D-E96F16A3D29E}"/>
    <cellStyle name="Comma 2 5 2 2 2 4" xfId="944" xr:uid="{BA305840-3579-42EE-A3A7-F6A1F33BF3E6}"/>
    <cellStyle name="Comma 2 5 2 2 2 4 2" xfId="3622" xr:uid="{21D05D76-B750-44DD-81E6-3C10FE0825C3}"/>
    <cellStyle name="Comma 2 5 2 2 2 4 2 2" xfId="14156" xr:uid="{945F881C-0CEB-45B3-892F-1DEED5E8FB8B}"/>
    <cellStyle name="Comma 2 5 2 2 2 4 2 2 2" xfId="35178" xr:uid="{48EC44B4-831C-4042-BCE2-F9D98F878213}"/>
    <cellStyle name="Comma 2 5 2 2 2 4 2 2 3" xfId="56202" xr:uid="{A013DDCB-7B08-46F7-ACBF-524FFDF02973}"/>
    <cellStyle name="Comma 2 5 2 2 2 4 2 3" xfId="24668" xr:uid="{DCF827D8-B9B9-423D-9F54-021599E6507B}"/>
    <cellStyle name="Comma 2 5 2 2 2 4 2 4" xfId="45692" xr:uid="{C8568122-0434-41F2-813A-2374FA620CAD}"/>
    <cellStyle name="Comma 2 5 2 2 2 4 3" xfId="6250" xr:uid="{0DE2DD1C-67C6-46BA-9511-7C17DEC71ABE}"/>
    <cellStyle name="Comma 2 5 2 2 2 4 3 2" xfId="16784" xr:uid="{8C5C8552-C54B-457D-9BC2-748AB802755B}"/>
    <cellStyle name="Comma 2 5 2 2 2 4 3 2 2" xfId="37806" xr:uid="{1B71FD23-CC20-47DC-8C28-74875FD7FB0C}"/>
    <cellStyle name="Comma 2 5 2 2 2 4 3 2 3" xfId="58830" xr:uid="{35EE392F-F2BF-4D72-9CE2-4963863842F1}"/>
    <cellStyle name="Comma 2 5 2 2 2 4 3 3" xfId="27296" xr:uid="{25BC6B8F-80F9-49BC-9732-38E505DB2D8E}"/>
    <cellStyle name="Comma 2 5 2 2 2 4 3 4" xfId="48320" xr:uid="{9723C2B2-B84B-4A21-A642-10F096BB050B}"/>
    <cellStyle name="Comma 2 5 2 2 2 4 4" xfId="8877" xr:uid="{8F86CF37-EC91-4BE9-8520-A0B619B04E5E}"/>
    <cellStyle name="Comma 2 5 2 2 2 4 4 2" xfId="19411" xr:uid="{49EEC335-CAFD-4B5B-88B7-DEC195ABC985}"/>
    <cellStyle name="Comma 2 5 2 2 2 4 4 2 2" xfId="40433" xr:uid="{FBC484FD-DD51-4A96-88D7-EB438D4993BC}"/>
    <cellStyle name="Comma 2 5 2 2 2 4 4 2 3" xfId="61457" xr:uid="{AE628653-4F53-4D74-A2D6-0857EF12F868}"/>
    <cellStyle name="Comma 2 5 2 2 2 4 4 3" xfId="29923" xr:uid="{6DB9DDDD-7C44-44C2-B2F8-B08251C24EFF}"/>
    <cellStyle name="Comma 2 5 2 2 2 4 4 4" xfId="50947" xr:uid="{1562327B-61BA-4C40-BE19-3442F7F17F89}"/>
    <cellStyle name="Comma 2 5 2 2 2 4 5" xfId="11529" xr:uid="{6B330DDE-F50B-453B-828B-6768797A4D5E}"/>
    <cellStyle name="Comma 2 5 2 2 2 4 5 2" xfId="32551" xr:uid="{D513FBD9-169B-45BB-920C-C6BB14F8913C}"/>
    <cellStyle name="Comma 2 5 2 2 2 4 5 3" xfId="53575" xr:uid="{A251A98B-4AB2-4D27-91F4-E6B6356BFAD2}"/>
    <cellStyle name="Comma 2 5 2 2 2 4 6" xfId="22040" xr:uid="{2CF0EE56-87BE-42D4-A41B-4D38B0427C5A}"/>
    <cellStyle name="Comma 2 5 2 2 2 4 7" xfId="43065" xr:uid="{3A9FEFB1-1865-47D2-948E-DC3A6D823E8B}"/>
    <cellStyle name="Comma 2 5 2 2 2 5" xfId="3618" xr:uid="{60624D85-84C5-4D68-9146-2027278729C8}"/>
    <cellStyle name="Comma 2 5 2 2 2 5 2" xfId="14152" xr:uid="{196EF55B-8DD0-465F-BFDF-2664A103AE99}"/>
    <cellStyle name="Comma 2 5 2 2 2 5 2 2" xfId="35174" xr:uid="{4E414486-E5B1-45A2-9235-D5BD40BA4AAD}"/>
    <cellStyle name="Comma 2 5 2 2 2 5 2 3" xfId="56198" xr:uid="{08325234-0078-47D2-9982-2E2BC4BF5841}"/>
    <cellStyle name="Comma 2 5 2 2 2 5 3" xfId="24664" xr:uid="{D88ADAF0-126A-4A2F-9463-297E9596C131}"/>
    <cellStyle name="Comma 2 5 2 2 2 5 4" xfId="45688" xr:uid="{DA677406-5D24-4503-BB2B-E515FD751C7B}"/>
    <cellStyle name="Comma 2 5 2 2 2 6" xfId="6246" xr:uid="{31BF9935-A8E4-453E-8A98-413BDFF89185}"/>
    <cellStyle name="Comma 2 5 2 2 2 6 2" xfId="16780" xr:uid="{3C6D20B0-81B3-405C-844B-C1371B946DB8}"/>
    <cellStyle name="Comma 2 5 2 2 2 6 2 2" xfId="37802" xr:uid="{A15A9188-F610-40B3-88B5-28A30BAAFC02}"/>
    <cellStyle name="Comma 2 5 2 2 2 6 2 3" xfId="58826" xr:uid="{A79F0CCB-9763-49BB-A1C4-5AE35ED70906}"/>
    <cellStyle name="Comma 2 5 2 2 2 6 3" xfId="27292" xr:uid="{9786BB40-11D8-4CF2-9284-A691EE75786F}"/>
    <cellStyle name="Comma 2 5 2 2 2 6 4" xfId="48316" xr:uid="{F71AF4F2-9EE3-450A-A1B7-767F709D8702}"/>
    <cellStyle name="Comma 2 5 2 2 2 7" xfId="8873" xr:uid="{000DBF35-C1D0-433D-B579-96B77470D4F2}"/>
    <cellStyle name="Comma 2 5 2 2 2 7 2" xfId="19407" xr:uid="{9C221E31-BC69-47B1-B1E0-D7BEE2D745C3}"/>
    <cellStyle name="Comma 2 5 2 2 2 7 2 2" xfId="40429" xr:uid="{1704EB89-7DB7-4E07-A675-636B41FD18AB}"/>
    <cellStyle name="Comma 2 5 2 2 2 7 2 3" xfId="61453" xr:uid="{74D0BE86-2B42-466A-BA30-29E5795311F4}"/>
    <cellStyle name="Comma 2 5 2 2 2 7 3" xfId="29919" xr:uid="{EFB23770-E2FF-49A1-95D5-9D107CC61FFF}"/>
    <cellStyle name="Comma 2 5 2 2 2 7 4" xfId="50943" xr:uid="{C1C2D8F0-0C36-42D7-BC44-E613A014D90A}"/>
    <cellStyle name="Comma 2 5 2 2 2 8" xfId="11525" xr:uid="{D67D4350-6023-4C98-91D8-DDB26FF440A2}"/>
    <cellStyle name="Comma 2 5 2 2 2 8 2" xfId="32547" xr:uid="{A2AF1EAB-30CE-460F-82F0-2783E8CE10E6}"/>
    <cellStyle name="Comma 2 5 2 2 2 8 3" xfId="53571" xr:uid="{E49917BC-308C-4EA0-B60A-3D005E996D7E}"/>
    <cellStyle name="Comma 2 5 2 2 2 9" xfId="22036" xr:uid="{09FEA1DD-CEFE-4B0A-9369-AA4988FF732A}"/>
    <cellStyle name="Comma 2 5 2 2 3" xfId="945" xr:uid="{4F004E7E-46A2-40C8-806E-863585474F34}"/>
    <cellStyle name="Comma 2 5 2 2 3 10" xfId="43066" xr:uid="{5027D51F-EFF6-4DC9-B33F-2F09C45071B3}"/>
    <cellStyle name="Comma 2 5 2 2 3 2" xfId="946" xr:uid="{B43ED251-4060-49F8-AB8F-8E04ABF673EA}"/>
    <cellStyle name="Comma 2 5 2 2 3 2 2" xfId="947" xr:uid="{1EB27646-1A1D-4EC0-BBC9-0C74E3F4018E}"/>
    <cellStyle name="Comma 2 5 2 2 3 2 2 2" xfId="3625" xr:uid="{EE54DC00-4F17-4840-B109-5564BDD2200A}"/>
    <cellStyle name="Comma 2 5 2 2 3 2 2 2 2" xfId="14159" xr:uid="{C7727A14-C069-4CFE-890C-CB8B0A0A2CFE}"/>
    <cellStyle name="Comma 2 5 2 2 3 2 2 2 2 2" xfId="35181" xr:uid="{97EAE4D7-723B-4037-9C75-54477565EFDB}"/>
    <cellStyle name="Comma 2 5 2 2 3 2 2 2 2 3" xfId="56205" xr:uid="{785365B0-47C8-4583-890A-9ACD4E27E3E1}"/>
    <cellStyle name="Comma 2 5 2 2 3 2 2 2 3" xfId="24671" xr:uid="{5AE3F564-3A1C-47B4-8D4F-EF4E9632ED6D}"/>
    <cellStyle name="Comma 2 5 2 2 3 2 2 2 4" xfId="45695" xr:uid="{F02AC1F8-9E43-481A-94F6-F3202284FA54}"/>
    <cellStyle name="Comma 2 5 2 2 3 2 2 3" xfId="6253" xr:uid="{385CEB09-E43C-41AF-A943-B7DABFE1A350}"/>
    <cellStyle name="Comma 2 5 2 2 3 2 2 3 2" xfId="16787" xr:uid="{0EE0C96B-02F3-4F9B-9627-5E5A843DE1C7}"/>
    <cellStyle name="Comma 2 5 2 2 3 2 2 3 2 2" xfId="37809" xr:uid="{4A5FD8DD-5CFC-4D8A-A462-00E7C9C38616}"/>
    <cellStyle name="Comma 2 5 2 2 3 2 2 3 2 3" xfId="58833" xr:uid="{5ADB67C3-F837-485E-8CAD-4C83DD4411A7}"/>
    <cellStyle name="Comma 2 5 2 2 3 2 2 3 3" xfId="27299" xr:uid="{73E43E30-81AB-4044-A7C2-2B4859B4ECCF}"/>
    <cellStyle name="Comma 2 5 2 2 3 2 2 3 4" xfId="48323" xr:uid="{AA18A727-6DD0-4563-A8C4-B0CA3C5D85C8}"/>
    <cellStyle name="Comma 2 5 2 2 3 2 2 4" xfId="8880" xr:uid="{97125C0D-8105-4BEF-A0B8-5B2FCE12A331}"/>
    <cellStyle name="Comma 2 5 2 2 3 2 2 4 2" xfId="19414" xr:uid="{B7668712-5AD9-40D0-9BA7-93A8B991B7F2}"/>
    <cellStyle name="Comma 2 5 2 2 3 2 2 4 2 2" xfId="40436" xr:uid="{675C22C7-FDE9-4723-A243-4E740AB869D6}"/>
    <cellStyle name="Comma 2 5 2 2 3 2 2 4 2 3" xfId="61460" xr:uid="{60A725FB-5749-4789-A01F-3AC1FD357F00}"/>
    <cellStyle name="Comma 2 5 2 2 3 2 2 4 3" xfId="29926" xr:uid="{DBAC573F-2CE0-4F95-921B-25A65B7526F1}"/>
    <cellStyle name="Comma 2 5 2 2 3 2 2 4 4" xfId="50950" xr:uid="{2A18CC6D-F1D6-4623-9A24-D80AE749D9F5}"/>
    <cellStyle name="Comma 2 5 2 2 3 2 2 5" xfId="11532" xr:uid="{C41F3A95-BC81-4A70-BF39-A320C1EB7B0C}"/>
    <cellStyle name="Comma 2 5 2 2 3 2 2 5 2" xfId="32554" xr:uid="{745B613B-96CE-4542-BBB7-616D2216EB01}"/>
    <cellStyle name="Comma 2 5 2 2 3 2 2 5 3" xfId="53578" xr:uid="{8ABD80FF-47A3-4CA7-906B-7C4B772BD955}"/>
    <cellStyle name="Comma 2 5 2 2 3 2 2 6" xfId="22043" xr:uid="{B1CEA6F8-EE00-4FE9-B90A-9907BA1CAFDE}"/>
    <cellStyle name="Comma 2 5 2 2 3 2 2 7" xfId="43068" xr:uid="{7A6B2DC2-FF8D-4381-8583-F732477026AD}"/>
    <cellStyle name="Comma 2 5 2 2 3 2 3" xfId="3624" xr:uid="{726CC26A-6A24-4F3F-9327-2399E0ABA1A0}"/>
    <cellStyle name="Comma 2 5 2 2 3 2 3 2" xfId="14158" xr:uid="{976D7C19-15A2-4527-99E6-FB7DA3A28C84}"/>
    <cellStyle name="Comma 2 5 2 2 3 2 3 2 2" xfId="35180" xr:uid="{B350CF61-33D6-41F1-9A2D-69308F60CC97}"/>
    <cellStyle name="Comma 2 5 2 2 3 2 3 2 3" xfId="56204" xr:uid="{71E44656-F678-48F7-9405-4661D82A6230}"/>
    <cellStyle name="Comma 2 5 2 2 3 2 3 3" xfId="24670" xr:uid="{09086196-CD8A-4100-8FD3-7D0140622AC5}"/>
    <cellStyle name="Comma 2 5 2 2 3 2 3 4" xfId="45694" xr:uid="{0DDD47BD-7068-4F99-A4E6-59A12FC5CE62}"/>
    <cellStyle name="Comma 2 5 2 2 3 2 4" xfId="6252" xr:uid="{62814552-A891-4451-870B-3AA08F0529F5}"/>
    <cellStyle name="Comma 2 5 2 2 3 2 4 2" xfId="16786" xr:uid="{1C00FAAC-C1ED-4F49-9103-3C016D1DD8A7}"/>
    <cellStyle name="Comma 2 5 2 2 3 2 4 2 2" xfId="37808" xr:uid="{092E186C-0E35-4AA6-91F5-ED2FCC266DB4}"/>
    <cellStyle name="Comma 2 5 2 2 3 2 4 2 3" xfId="58832" xr:uid="{59F710A9-095D-4C8D-B789-DC71D4FD8734}"/>
    <cellStyle name="Comma 2 5 2 2 3 2 4 3" xfId="27298" xr:uid="{43B59473-A981-4C11-9D96-995D60254226}"/>
    <cellStyle name="Comma 2 5 2 2 3 2 4 4" xfId="48322" xr:uid="{287F9725-C8F8-42FE-998F-5BC88FF396BC}"/>
    <cellStyle name="Comma 2 5 2 2 3 2 5" xfId="8879" xr:uid="{B049E37E-C8B3-4625-9780-03E5A09F7AF5}"/>
    <cellStyle name="Comma 2 5 2 2 3 2 5 2" xfId="19413" xr:uid="{7B25291F-5EF7-4677-B6EE-1C696D3D73FA}"/>
    <cellStyle name="Comma 2 5 2 2 3 2 5 2 2" xfId="40435" xr:uid="{CBC357A5-E2B9-47F5-9B1A-ADA1220B14E8}"/>
    <cellStyle name="Comma 2 5 2 2 3 2 5 2 3" xfId="61459" xr:uid="{8D2E7F6A-AD6A-4E33-B9A1-9053B8596BA4}"/>
    <cellStyle name="Comma 2 5 2 2 3 2 5 3" xfId="29925" xr:uid="{03824E80-7249-4E6E-A5AF-3EC56A0DA1EE}"/>
    <cellStyle name="Comma 2 5 2 2 3 2 5 4" xfId="50949" xr:uid="{C75FC6BB-D5FD-48DD-AF9B-7A8CDDFB2FC8}"/>
    <cellStyle name="Comma 2 5 2 2 3 2 6" xfId="11531" xr:uid="{744AF0B4-D1AD-4A03-83D6-1820C20DC029}"/>
    <cellStyle name="Comma 2 5 2 2 3 2 6 2" xfId="32553" xr:uid="{E3FF3034-F84F-428B-AA61-86A33FEA3572}"/>
    <cellStyle name="Comma 2 5 2 2 3 2 6 3" xfId="53577" xr:uid="{84041EAD-4281-4146-B780-07BBA185EC2B}"/>
    <cellStyle name="Comma 2 5 2 2 3 2 7" xfId="22042" xr:uid="{88536740-F95D-4184-BA48-73827D02AA84}"/>
    <cellStyle name="Comma 2 5 2 2 3 2 8" xfId="43067" xr:uid="{3AB4F441-E733-4A93-84FD-0EBCC6E197C3}"/>
    <cellStyle name="Comma 2 5 2 2 3 3" xfId="948" xr:uid="{BA02A8EA-02A4-487F-A0E5-94A4D163FD08}"/>
    <cellStyle name="Comma 2 5 2 2 3 3 2" xfId="3626" xr:uid="{2A58A2C3-0B83-4997-B0AF-DE94FE77069F}"/>
    <cellStyle name="Comma 2 5 2 2 3 3 2 2" xfId="14160" xr:uid="{0A04A1A7-F94F-4F52-8DF9-99F9525248BE}"/>
    <cellStyle name="Comma 2 5 2 2 3 3 2 2 2" xfId="35182" xr:uid="{BD4904B0-A86B-4BEF-88BF-2FC5C8FA2396}"/>
    <cellStyle name="Comma 2 5 2 2 3 3 2 2 3" xfId="56206" xr:uid="{F1A49E5F-4A43-4DC9-8E19-78AEC7CF2E7D}"/>
    <cellStyle name="Comma 2 5 2 2 3 3 2 3" xfId="24672" xr:uid="{74478E9F-92C6-4E76-9949-71D6E2201505}"/>
    <cellStyle name="Comma 2 5 2 2 3 3 2 4" xfId="45696" xr:uid="{014282B8-88CA-4318-AF96-30F0DBEB3D3D}"/>
    <cellStyle name="Comma 2 5 2 2 3 3 3" xfId="6254" xr:uid="{D2E62B8E-8951-4279-BB4B-966A99C9B95A}"/>
    <cellStyle name="Comma 2 5 2 2 3 3 3 2" xfId="16788" xr:uid="{94C5FF4D-0C64-4709-9E68-3349A4DA9729}"/>
    <cellStyle name="Comma 2 5 2 2 3 3 3 2 2" xfId="37810" xr:uid="{50606F50-5AEB-41AF-89A2-100026ADE9CC}"/>
    <cellStyle name="Comma 2 5 2 2 3 3 3 2 3" xfId="58834" xr:uid="{F97D5E59-1DB0-4859-B2CA-EEBFC2A20A07}"/>
    <cellStyle name="Comma 2 5 2 2 3 3 3 3" xfId="27300" xr:uid="{0E564E06-1F0A-4B8F-A3EB-3D66BD7125F3}"/>
    <cellStyle name="Comma 2 5 2 2 3 3 3 4" xfId="48324" xr:uid="{37D94E5B-FFB5-4EA1-BF94-0FF559716D94}"/>
    <cellStyle name="Comma 2 5 2 2 3 3 4" xfId="8881" xr:uid="{2CAF897A-20E9-42AE-A6BE-123A26B5CE22}"/>
    <cellStyle name="Comma 2 5 2 2 3 3 4 2" xfId="19415" xr:uid="{762EF748-8CE2-43E5-BD25-E42A6C3FDD59}"/>
    <cellStyle name="Comma 2 5 2 2 3 3 4 2 2" xfId="40437" xr:uid="{94F464B0-A1B3-465A-B2B9-DEED7423DFF9}"/>
    <cellStyle name="Comma 2 5 2 2 3 3 4 2 3" xfId="61461" xr:uid="{7C8CAFAE-3FAA-4706-8542-924BAE854FC6}"/>
    <cellStyle name="Comma 2 5 2 2 3 3 4 3" xfId="29927" xr:uid="{0278D182-5522-4F28-970A-95234F0E8E33}"/>
    <cellStyle name="Comma 2 5 2 2 3 3 4 4" xfId="50951" xr:uid="{731F2C7D-2015-4261-A86D-27B844FCAD6A}"/>
    <cellStyle name="Comma 2 5 2 2 3 3 5" xfId="11533" xr:uid="{478FED0C-A9C7-4E4A-9007-8965515C4834}"/>
    <cellStyle name="Comma 2 5 2 2 3 3 5 2" xfId="32555" xr:uid="{7C4B3A6C-1A89-4D47-90E2-C7CEAFE5EF5C}"/>
    <cellStyle name="Comma 2 5 2 2 3 3 5 3" xfId="53579" xr:uid="{B6425577-C6B1-41CA-90C2-8D9CB656FD9A}"/>
    <cellStyle name="Comma 2 5 2 2 3 3 6" xfId="22044" xr:uid="{106C8ACE-29DB-424B-9D8A-F3C13BFC75F7}"/>
    <cellStyle name="Comma 2 5 2 2 3 3 7" xfId="43069" xr:uid="{293EC964-2863-4E2B-B717-2F4CD2C3CCF3}"/>
    <cellStyle name="Comma 2 5 2 2 3 4" xfId="949" xr:uid="{E0E22A74-7E50-4054-92D8-93A27E9E435D}"/>
    <cellStyle name="Comma 2 5 2 2 3 4 2" xfId="3627" xr:uid="{2FC43D00-92BB-4430-8DFA-449B7B937958}"/>
    <cellStyle name="Comma 2 5 2 2 3 4 2 2" xfId="14161" xr:uid="{68A257F2-09C8-4F00-8EC5-8DBC43F92351}"/>
    <cellStyle name="Comma 2 5 2 2 3 4 2 2 2" xfId="35183" xr:uid="{37C68036-361A-4443-85CA-3415F04666D4}"/>
    <cellStyle name="Comma 2 5 2 2 3 4 2 2 3" xfId="56207" xr:uid="{8A95BC1B-37FD-4FF8-887B-70CA3396BB0A}"/>
    <cellStyle name="Comma 2 5 2 2 3 4 2 3" xfId="24673" xr:uid="{F97737A1-A81A-488B-8285-B6D7B57F3784}"/>
    <cellStyle name="Comma 2 5 2 2 3 4 2 4" xfId="45697" xr:uid="{2CC71CED-8850-4103-B804-8A5261EFA5E4}"/>
    <cellStyle name="Comma 2 5 2 2 3 4 3" xfId="6255" xr:uid="{E3E1B07B-7C6B-4D79-A80C-6FF44F72B912}"/>
    <cellStyle name="Comma 2 5 2 2 3 4 3 2" xfId="16789" xr:uid="{5B3C383F-4745-40E8-93DA-5D71A41C0AB5}"/>
    <cellStyle name="Comma 2 5 2 2 3 4 3 2 2" xfId="37811" xr:uid="{889F78C6-3501-497F-AB0C-916C03FD2602}"/>
    <cellStyle name="Comma 2 5 2 2 3 4 3 2 3" xfId="58835" xr:uid="{3A846F55-9C94-42D1-B6FE-40AC228D2A36}"/>
    <cellStyle name="Comma 2 5 2 2 3 4 3 3" xfId="27301" xr:uid="{FB3717EC-B790-41F9-AD7D-978453D6DF79}"/>
    <cellStyle name="Comma 2 5 2 2 3 4 3 4" xfId="48325" xr:uid="{7FB04980-085B-4EF2-B78A-9CB87F72A5B8}"/>
    <cellStyle name="Comma 2 5 2 2 3 4 4" xfId="8882" xr:uid="{FE67783C-CB1B-46A2-BEE3-EB54BA8726D2}"/>
    <cellStyle name="Comma 2 5 2 2 3 4 4 2" xfId="19416" xr:uid="{321079AF-A221-4919-932F-A45A51B955AB}"/>
    <cellStyle name="Comma 2 5 2 2 3 4 4 2 2" xfId="40438" xr:uid="{A8FB046E-1445-4D8E-8CDB-C324F6DB6CC3}"/>
    <cellStyle name="Comma 2 5 2 2 3 4 4 2 3" xfId="61462" xr:uid="{05CFD026-A1DD-432A-AC58-4C813927D30C}"/>
    <cellStyle name="Comma 2 5 2 2 3 4 4 3" xfId="29928" xr:uid="{CB5B855E-2B61-41AE-801B-7DD1550CB1E8}"/>
    <cellStyle name="Comma 2 5 2 2 3 4 4 4" xfId="50952" xr:uid="{BE13A1CC-B187-4000-8584-12EDD0593359}"/>
    <cellStyle name="Comma 2 5 2 2 3 4 5" xfId="11534" xr:uid="{80769A35-7A8A-44E3-B7CB-64B4E0A2B253}"/>
    <cellStyle name="Comma 2 5 2 2 3 4 5 2" xfId="32556" xr:uid="{8742013E-30FB-416F-9FE3-C494B6A69FF1}"/>
    <cellStyle name="Comma 2 5 2 2 3 4 5 3" xfId="53580" xr:uid="{F6A95413-9647-4D5B-A323-56549CADB20E}"/>
    <cellStyle name="Comma 2 5 2 2 3 4 6" xfId="22045" xr:uid="{0FFC0DB8-6FC1-42E1-BFB3-F9AD82D6F3D1}"/>
    <cellStyle name="Comma 2 5 2 2 3 4 7" xfId="43070" xr:uid="{0E25F278-A4F7-43E9-BC74-2F2A291DFC72}"/>
    <cellStyle name="Comma 2 5 2 2 3 5" xfId="3623" xr:uid="{1DD0A017-9BD0-4671-B9C8-A3C861C22652}"/>
    <cellStyle name="Comma 2 5 2 2 3 5 2" xfId="14157" xr:uid="{8A5C0518-DB8D-4F95-8765-73E27534D0C9}"/>
    <cellStyle name="Comma 2 5 2 2 3 5 2 2" xfId="35179" xr:uid="{40CA90A8-64A6-4B81-AB9D-0B0E05E6BE6D}"/>
    <cellStyle name="Comma 2 5 2 2 3 5 2 3" xfId="56203" xr:uid="{6D9C2F39-2706-4085-B1EA-6B9D62BDA276}"/>
    <cellStyle name="Comma 2 5 2 2 3 5 3" xfId="24669" xr:uid="{494970F8-AF41-494D-ADA3-4AE16BA7440E}"/>
    <cellStyle name="Comma 2 5 2 2 3 5 4" xfId="45693" xr:uid="{42205652-BC17-422A-949A-75338A966502}"/>
    <cellStyle name="Comma 2 5 2 2 3 6" xfId="6251" xr:uid="{CD543AFC-C36A-45D9-8EBE-4FEB43D49D7B}"/>
    <cellStyle name="Comma 2 5 2 2 3 6 2" xfId="16785" xr:uid="{39264B2A-B735-4B6E-93B3-A82494361F35}"/>
    <cellStyle name="Comma 2 5 2 2 3 6 2 2" xfId="37807" xr:uid="{7742A554-A00D-43B1-A043-5371F9C1B453}"/>
    <cellStyle name="Comma 2 5 2 2 3 6 2 3" xfId="58831" xr:uid="{E5AE19DA-4EA6-41C8-ABC6-1AB377A205BC}"/>
    <cellStyle name="Comma 2 5 2 2 3 6 3" xfId="27297" xr:uid="{2FF975CD-DACA-4E06-AABC-9CD2AF46170C}"/>
    <cellStyle name="Comma 2 5 2 2 3 6 4" xfId="48321" xr:uid="{E3636DC2-F83A-4A3B-9EEC-1B5B319260F6}"/>
    <cellStyle name="Comma 2 5 2 2 3 7" xfId="8878" xr:uid="{FE796391-19DF-4F1D-91C8-6978DC4BD292}"/>
    <cellStyle name="Comma 2 5 2 2 3 7 2" xfId="19412" xr:uid="{9DB6EABF-A35A-4DB0-B0B3-06DFF991273D}"/>
    <cellStyle name="Comma 2 5 2 2 3 7 2 2" xfId="40434" xr:uid="{F38BDE1A-66B8-4607-8130-FCAF65BEBDD5}"/>
    <cellStyle name="Comma 2 5 2 2 3 7 2 3" xfId="61458" xr:uid="{A8E566E6-914A-411D-8658-D1FCDF39658A}"/>
    <cellStyle name="Comma 2 5 2 2 3 7 3" xfId="29924" xr:uid="{94DF943E-1E20-4613-A037-A5DAD8C0E6FA}"/>
    <cellStyle name="Comma 2 5 2 2 3 7 4" xfId="50948" xr:uid="{95ACA7BA-B707-40DE-A745-CB4216CF641F}"/>
    <cellStyle name="Comma 2 5 2 2 3 8" xfId="11530" xr:uid="{480147A2-F316-4B57-8125-9B6F2151F31E}"/>
    <cellStyle name="Comma 2 5 2 2 3 8 2" xfId="32552" xr:uid="{19EA6F1D-96FE-4D93-9071-AFF414803509}"/>
    <cellStyle name="Comma 2 5 2 2 3 8 3" xfId="53576" xr:uid="{BD7488B2-C77A-4C07-8407-040184F8022F}"/>
    <cellStyle name="Comma 2 5 2 2 3 9" xfId="22041" xr:uid="{953CB4B0-3361-49A2-9044-1732DE5FCE44}"/>
    <cellStyle name="Comma 2 5 2 2 4" xfId="950" xr:uid="{27268BA0-473A-4D86-9DB0-BD46AC2314AB}"/>
    <cellStyle name="Comma 2 5 2 2 4 10" xfId="43071" xr:uid="{DA5920B9-4700-40E3-8E3E-C85BCAA66777}"/>
    <cellStyle name="Comma 2 5 2 2 4 2" xfId="951" xr:uid="{96BA57C7-B202-4CD3-8625-C34FE9FC75F1}"/>
    <cellStyle name="Comma 2 5 2 2 4 2 2" xfId="952" xr:uid="{C7BADE36-1070-4B24-B860-C29681DBDDF1}"/>
    <cellStyle name="Comma 2 5 2 2 4 2 2 2" xfId="3630" xr:uid="{5EFEDF68-5DFC-4F3B-86A4-81557C7D13C3}"/>
    <cellStyle name="Comma 2 5 2 2 4 2 2 2 2" xfId="14164" xr:uid="{20AF50CB-4516-4266-BA7C-938F2BAD2788}"/>
    <cellStyle name="Comma 2 5 2 2 4 2 2 2 2 2" xfId="35186" xr:uid="{E3C25430-5BE2-43A0-8314-321416D48FC6}"/>
    <cellStyle name="Comma 2 5 2 2 4 2 2 2 2 3" xfId="56210" xr:uid="{EBBA5996-124E-40EB-ACB1-FBD1F4335A8A}"/>
    <cellStyle name="Comma 2 5 2 2 4 2 2 2 3" xfId="24676" xr:uid="{AD7D10D4-79A8-442B-AD4C-ADB2357CEC0D}"/>
    <cellStyle name="Comma 2 5 2 2 4 2 2 2 4" xfId="45700" xr:uid="{D14A6AD7-A478-4D2D-83D1-A5E3E84C39C5}"/>
    <cellStyle name="Comma 2 5 2 2 4 2 2 3" xfId="6258" xr:uid="{3E7FE275-686E-4DBB-BAA6-F8C5F1417198}"/>
    <cellStyle name="Comma 2 5 2 2 4 2 2 3 2" xfId="16792" xr:uid="{F9D63805-A061-4C7C-BD23-129F1AC74582}"/>
    <cellStyle name="Comma 2 5 2 2 4 2 2 3 2 2" xfId="37814" xr:uid="{D4097F0D-FFEE-4BCF-A394-85D58DE90613}"/>
    <cellStyle name="Comma 2 5 2 2 4 2 2 3 2 3" xfId="58838" xr:uid="{B772E32F-3D01-4968-ACB2-1A650885C7BE}"/>
    <cellStyle name="Comma 2 5 2 2 4 2 2 3 3" xfId="27304" xr:uid="{E1C501F1-EF79-44A1-AF92-9E7AEF5E2F1B}"/>
    <cellStyle name="Comma 2 5 2 2 4 2 2 3 4" xfId="48328" xr:uid="{CAD598B8-1EE0-43E0-9E3E-1B1888139ED6}"/>
    <cellStyle name="Comma 2 5 2 2 4 2 2 4" xfId="8885" xr:uid="{E2EF2DBB-26B3-4076-9B0A-1A0736F4DEA8}"/>
    <cellStyle name="Comma 2 5 2 2 4 2 2 4 2" xfId="19419" xr:uid="{11D9FFD5-B677-4383-8405-FF24BABB61A5}"/>
    <cellStyle name="Comma 2 5 2 2 4 2 2 4 2 2" xfId="40441" xr:uid="{BDA62277-F3E6-48E3-B4CD-4679ABDE2D0E}"/>
    <cellStyle name="Comma 2 5 2 2 4 2 2 4 2 3" xfId="61465" xr:uid="{37C20F8D-7369-4FEF-B31F-5349B889AF29}"/>
    <cellStyle name="Comma 2 5 2 2 4 2 2 4 3" xfId="29931" xr:uid="{CAFD152A-EEE1-46CA-8803-B1F26C9F3AC1}"/>
    <cellStyle name="Comma 2 5 2 2 4 2 2 4 4" xfId="50955" xr:uid="{FF6321EA-F14F-45F0-A470-F1052318CE4C}"/>
    <cellStyle name="Comma 2 5 2 2 4 2 2 5" xfId="11537" xr:uid="{FC3750DB-85C6-4CF0-A93E-484B9B950160}"/>
    <cellStyle name="Comma 2 5 2 2 4 2 2 5 2" xfId="32559" xr:uid="{CF0407C4-24E7-4530-B595-30119823769B}"/>
    <cellStyle name="Comma 2 5 2 2 4 2 2 5 3" xfId="53583" xr:uid="{48176E63-9B42-42C1-A252-334BD3602554}"/>
    <cellStyle name="Comma 2 5 2 2 4 2 2 6" xfId="22048" xr:uid="{0474904C-D396-4549-8677-006D75CDDA67}"/>
    <cellStyle name="Comma 2 5 2 2 4 2 2 7" xfId="43073" xr:uid="{5177A2CA-5CFA-4FB8-8C82-2A0CE6078F33}"/>
    <cellStyle name="Comma 2 5 2 2 4 2 3" xfId="3629" xr:uid="{BFB7B2CF-6204-4332-BA78-3FF3F3BDD119}"/>
    <cellStyle name="Comma 2 5 2 2 4 2 3 2" xfId="14163" xr:uid="{874C4686-41DD-4CAC-B16B-CBCA860751EF}"/>
    <cellStyle name="Comma 2 5 2 2 4 2 3 2 2" xfId="35185" xr:uid="{4305D9C6-26B3-43EE-BE12-A2FED653BA9A}"/>
    <cellStyle name="Comma 2 5 2 2 4 2 3 2 3" xfId="56209" xr:uid="{C5D7B93B-8A5E-420F-91B3-329C4445D6E5}"/>
    <cellStyle name="Comma 2 5 2 2 4 2 3 3" xfId="24675" xr:uid="{9326C7F6-F6F2-4F42-B036-561CAAADB137}"/>
    <cellStyle name="Comma 2 5 2 2 4 2 3 4" xfId="45699" xr:uid="{C025AC2D-07B7-4922-A914-47441966271D}"/>
    <cellStyle name="Comma 2 5 2 2 4 2 4" xfId="6257" xr:uid="{286D8FA6-E069-47D8-88BB-F8CBCBC7D62D}"/>
    <cellStyle name="Comma 2 5 2 2 4 2 4 2" xfId="16791" xr:uid="{38E5AF0B-9188-47AA-96CF-81CA63FA2423}"/>
    <cellStyle name="Comma 2 5 2 2 4 2 4 2 2" xfId="37813" xr:uid="{8CC0AC0E-35A2-4800-9ED2-B400F93D9867}"/>
    <cellStyle name="Comma 2 5 2 2 4 2 4 2 3" xfId="58837" xr:uid="{57ED2CDA-6E4E-4B7F-A1D1-5E54CF48550E}"/>
    <cellStyle name="Comma 2 5 2 2 4 2 4 3" xfId="27303" xr:uid="{61B87AFD-140F-42F4-B7F1-ACC36BD7C3A4}"/>
    <cellStyle name="Comma 2 5 2 2 4 2 4 4" xfId="48327" xr:uid="{8D08C371-874E-497B-93F9-9663C7A58CDE}"/>
    <cellStyle name="Comma 2 5 2 2 4 2 5" xfId="8884" xr:uid="{F313E317-EEF3-40E0-8A9C-3CF81E8C7D93}"/>
    <cellStyle name="Comma 2 5 2 2 4 2 5 2" xfId="19418" xr:uid="{B1E0D4B9-92CD-4816-8F17-C246674CB963}"/>
    <cellStyle name="Comma 2 5 2 2 4 2 5 2 2" xfId="40440" xr:uid="{97B81054-8F93-4536-ACC9-C7B5415E5915}"/>
    <cellStyle name="Comma 2 5 2 2 4 2 5 2 3" xfId="61464" xr:uid="{74366AA9-1D09-4FA6-9911-EC573AF5A53A}"/>
    <cellStyle name="Comma 2 5 2 2 4 2 5 3" xfId="29930" xr:uid="{AC677020-D8E5-48B7-BEAA-58D1B41C1634}"/>
    <cellStyle name="Comma 2 5 2 2 4 2 5 4" xfId="50954" xr:uid="{F9A0DEC4-26C8-4E13-A2F1-7829D240EABC}"/>
    <cellStyle name="Comma 2 5 2 2 4 2 6" xfId="11536" xr:uid="{D8851B5C-94B6-4D6B-8D19-DF782380B8D0}"/>
    <cellStyle name="Comma 2 5 2 2 4 2 6 2" xfId="32558" xr:uid="{CB28C9A9-4920-4795-86E3-CBBCEE3A1CCF}"/>
    <cellStyle name="Comma 2 5 2 2 4 2 6 3" xfId="53582" xr:uid="{1B7030A6-D5B1-41E2-AEA2-16DF7D8F445B}"/>
    <cellStyle name="Comma 2 5 2 2 4 2 7" xfId="22047" xr:uid="{933168D0-C6D3-4BE6-B98C-226B2CDEF030}"/>
    <cellStyle name="Comma 2 5 2 2 4 2 8" xfId="43072" xr:uid="{3C7C18F0-F82C-4519-91E1-F1F7D549217A}"/>
    <cellStyle name="Comma 2 5 2 2 4 3" xfId="953" xr:uid="{161B0E56-147C-4E90-BC39-A29812CE3E98}"/>
    <cellStyle name="Comma 2 5 2 2 4 3 2" xfId="3631" xr:uid="{DF2BB175-37C7-4F28-971B-BDBC7CE044C5}"/>
    <cellStyle name="Comma 2 5 2 2 4 3 2 2" xfId="14165" xr:uid="{D19CDB04-60DB-4D02-A035-2534C87FB973}"/>
    <cellStyle name="Comma 2 5 2 2 4 3 2 2 2" xfId="35187" xr:uid="{193119A8-C663-433C-906F-1CC08400184F}"/>
    <cellStyle name="Comma 2 5 2 2 4 3 2 2 3" xfId="56211" xr:uid="{D8CC8CFC-7EF3-4FE3-AE3C-077980C4448B}"/>
    <cellStyle name="Comma 2 5 2 2 4 3 2 3" xfId="24677" xr:uid="{A21579EA-0A46-4E4A-A70E-130EDC7D4DDD}"/>
    <cellStyle name="Comma 2 5 2 2 4 3 2 4" xfId="45701" xr:uid="{407B5EB6-EA67-47A8-BC58-7F99CA427FBE}"/>
    <cellStyle name="Comma 2 5 2 2 4 3 3" xfId="6259" xr:uid="{714C29B5-2CF3-4A8E-8589-BDC5223A0CEA}"/>
    <cellStyle name="Comma 2 5 2 2 4 3 3 2" xfId="16793" xr:uid="{6AF353A0-A845-456A-9F3C-D9C707FD42ED}"/>
    <cellStyle name="Comma 2 5 2 2 4 3 3 2 2" xfId="37815" xr:uid="{2CFA8AC7-4A95-4FDB-98F5-8548F7260D6D}"/>
    <cellStyle name="Comma 2 5 2 2 4 3 3 2 3" xfId="58839" xr:uid="{8450D454-7880-4F9B-9B03-471E91DD2423}"/>
    <cellStyle name="Comma 2 5 2 2 4 3 3 3" xfId="27305" xr:uid="{65562A3A-770A-425F-9FAE-4D452E4C00F1}"/>
    <cellStyle name="Comma 2 5 2 2 4 3 3 4" xfId="48329" xr:uid="{1646F865-36BE-4035-B66D-CB26C827FFC5}"/>
    <cellStyle name="Comma 2 5 2 2 4 3 4" xfId="8886" xr:uid="{735BE9B0-162F-4E4F-8AE9-9488FDC68B98}"/>
    <cellStyle name="Comma 2 5 2 2 4 3 4 2" xfId="19420" xr:uid="{5DFFE2CA-AEB3-45BF-84A3-1AA6CDE9A091}"/>
    <cellStyle name="Comma 2 5 2 2 4 3 4 2 2" xfId="40442" xr:uid="{D15ED72D-A412-4129-A4B4-73DBB31D756F}"/>
    <cellStyle name="Comma 2 5 2 2 4 3 4 2 3" xfId="61466" xr:uid="{4A036DF0-5613-4CB4-8B28-3C87951EF6A0}"/>
    <cellStyle name="Comma 2 5 2 2 4 3 4 3" xfId="29932" xr:uid="{4100C167-A490-4EA5-87E3-B1F331995194}"/>
    <cellStyle name="Comma 2 5 2 2 4 3 4 4" xfId="50956" xr:uid="{5B192848-693B-473A-85D5-98419D3A4CD4}"/>
    <cellStyle name="Comma 2 5 2 2 4 3 5" xfId="11538" xr:uid="{D8246960-A981-46D0-9940-840FD18BC4F0}"/>
    <cellStyle name="Comma 2 5 2 2 4 3 5 2" xfId="32560" xr:uid="{F7E7EED9-05AF-4F45-86A6-EB37D83EA9C1}"/>
    <cellStyle name="Comma 2 5 2 2 4 3 5 3" xfId="53584" xr:uid="{248EA4FD-E033-4BFA-9A3D-158FE375D0CE}"/>
    <cellStyle name="Comma 2 5 2 2 4 3 6" xfId="22049" xr:uid="{B007D885-B7F5-4582-BA7D-D3132F09AC3E}"/>
    <cellStyle name="Comma 2 5 2 2 4 3 7" xfId="43074" xr:uid="{C9C03DD7-056E-4529-BCBD-0FB48E52FB9C}"/>
    <cellStyle name="Comma 2 5 2 2 4 4" xfId="954" xr:uid="{43B732B2-C1BA-4F3F-BD05-5694B24E4019}"/>
    <cellStyle name="Comma 2 5 2 2 4 4 2" xfId="3632" xr:uid="{903A4DD2-45C7-4FF7-8413-6E28B15677A7}"/>
    <cellStyle name="Comma 2 5 2 2 4 4 2 2" xfId="14166" xr:uid="{7E6F6F6C-D1D0-4A64-A690-3C695450EFB2}"/>
    <cellStyle name="Comma 2 5 2 2 4 4 2 2 2" xfId="35188" xr:uid="{89A991DF-F5E4-480D-99D9-0E59875C2314}"/>
    <cellStyle name="Comma 2 5 2 2 4 4 2 2 3" xfId="56212" xr:uid="{34538C5B-F921-4338-80F8-CB1F2ED9A7FF}"/>
    <cellStyle name="Comma 2 5 2 2 4 4 2 3" xfId="24678" xr:uid="{5EEC567B-BC9E-4C02-9905-2696065D4633}"/>
    <cellStyle name="Comma 2 5 2 2 4 4 2 4" xfId="45702" xr:uid="{3EA54F5D-DD04-4B7D-BF40-538D8E81CC90}"/>
    <cellStyle name="Comma 2 5 2 2 4 4 3" xfId="6260" xr:uid="{A8B393F7-641C-485F-88D1-E55AE3FEF23D}"/>
    <cellStyle name="Comma 2 5 2 2 4 4 3 2" xfId="16794" xr:uid="{2D81AFA1-5264-403D-A2B5-56A5C4839D77}"/>
    <cellStyle name="Comma 2 5 2 2 4 4 3 2 2" xfId="37816" xr:uid="{9E476F38-2268-4424-BB15-8E325AD97197}"/>
    <cellStyle name="Comma 2 5 2 2 4 4 3 2 3" xfId="58840" xr:uid="{D558CD62-6201-4439-AA0A-1D68D0EAE016}"/>
    <cellStyle name="Comma 2 5 2 2 4 4 3 3" xfId="27306" xr:uid="{7065B6B7-A5FE-4C0B-BBCB-D40E1E812E2C}"/>
    <cellStyle name="Comma 2 5 2 2 4 4 3 4" xfId="48330" xr:uid="{C297D9D6-D1CC-4ED9-8C8D-23495B86512C}"/>
    <cellStyle name="Comma 2 5 2 2 4 4 4" xfId="8887" xr:uid="{1C4062E4-C434-45A6-9385-0C3B597489BB}"/>
    <cellStyle name="Comma 2 5 2 2 4 4 4 2" xfId="19421" xr:uid="{F59236E6-0498-429A-8A93-0CCBE9128161}"/>
    <cellStyle name="Comma 2 5 2 2 4 4 4 2 2" xfId="40443" xr:uid="{74CE10B1-8A4B-4D36-ABE6-0D33995F5AB5}"/>
    <cellStyle name="Comma 2 5 2 2 4 4 4 2 3" xfId="61467" xr:uid="{5CF86A2A-2F13-49E4-AF83-0EC32C87DC8B}"/>
    <cellStyle name="Comma 2 5 2 2 4 4 4 3" xfId="29933" xr:uid="{644E51A3-7DFF-4D2F-BA83-3053F677187B}"/>
    <cellStyle name="Comma 2 5 2 2 4 4 4 4" xfId="50957" xr:uid="{B9149FCF-1A05-43D7-9C1F-4B11BACB2F1C}"/>
    <cellStyle name="Comma 2 5 2 2 4 4 5" xfId="11539" xr:uid="{227FB854-EF25-4EF6-8F44-D434C2EF40B9}"/>
    <cellStyle name="Comma 2 5 2 2 4 4 5 2" xfId="32561" xr:uid="{F6E6EC2A-1DBE-43FA-897E-9535BC79F89A}"/>
    <cellStyle name="Comma 2 5 2 2 4 4 5 3" xfId="53585" xr:uid="{12748526-F012-41E8-B67D-8AC6544B8E75}"/>
    <cellStyle name="Comma 2 5 2 2 4 4 6" xfId="22050" xr:uid="{DFC538F0-9279-4F6B-A45B-8B5C8E1A0DE0}"/>
    <cellStyle name="Comma 2 5 2 2 4 4 7" xfId="43075" xr:uid="{872A6408-E890-4D4F-9E3E-836662E6BC99}"/>
    <cellStyle name="Comma 2 5 2 2 4 5" xfId="3628" xr:uid="{AB4BDCC2-4807-4D02-97E5-8496418E67D9}"/>
    <cellStyle name="Comma 2 5 2 2 4 5 2" xfId="14162" xr:uid="{BC9B729E-6B90-41B0-AA8A-E6938F70D3EB}"/>
    <cellStyle name="Comma 2 5 2 2 4 5 2 2" xfId="35184" xr:uid="{18BA3521-2B69-4B50-8818-F29CF518F35E}"/>
    <cellStyle name="Comma 2 5 2 2 4 5 2 3" xfId="56208" xr:uid="{BAC34FB7-BA25-42CE-8E9D-CDB7E82125CE}"/>
    <cellStyle name="Comma 2 5 2 2 4 5 3" xfId="24674" xr:uid="{7D1F58EE-5727-4343-9059-124BA79058A8}"/>
    <cellStyle name="Comma 2 5 2 2 4 5 4" xfId="45698" xr:uid="{5FB149F9-04A0-4A59-8077-4D5761833B62}"/>
    <cellStyle name="Comma 2 5 2 2 4 6" xfId="6256" xr:uid="{D253220C-18E1-4430-892B-F94564073C08}"/>
    <cellStyle name="Comma 2 5 2 2 4 6 2" xfId="16790" xr:uid="{19A9EA08-4687-4F6C-91F9-7517C781F3D0}"/>
    <cellStyle name="Comma 2 5 2 2 4 6 2 2" xfId="37812" xr:uid="{F1AB7E80-55A3-4204-A7D7-51FE79AEB2E1}"/>
    <cellStyle name="Comma 2 5 2 2 4 6 2 3" xfId="58836" xr:uid="{1A6FE9B4-EFCE-42CB-8D95-10F6E57B9C2B}"/>
    <cellStyle name="Comma 2 5 2 2 4 6 3" xfId="27302" xr:uid="{216305ED-0D6E-45A2-B907-8F164CC69CE1}"/>
    <cellStyle name="Comma 2 5 2 2 4 6 4" xfId="48326" xr:uid="{C04B5EC6-83A7-497B-AEAD-1DE6F81FFB3C}"/>
    <cellStyle name="Comma 2 5 2 2 4 7" xfId="8883" xr:uid="{4F8E2C0F-712A-48FE-AB74-5AC69D857E04}"/>
    <cellStyle name="Comma 2 5 2 2 4 7 2" xfId="19417" xr:uid="{823C70CE-E57B-4A4D-81B8-E84BAC014394}"/>
    <cellStyle name="Comma 2 5 2 2 4 7 2 2" xfId="40439" xr:uid="{7830AC65-9AFE-47A3-8719-AF0B95F2FB18}"/>
    <cellStyle name="Comma 2 5 2 2 4 7 2 3" xfId="61463" xr:uid="{6AECA618-48F0-402E-A188-8A534D23A5F2}"/>
    <cellStyle name="Comma 2 5 2 2 4 7 3" xfId="29929" xr:uid="{F9B0C185-DAEB-4E63-855A-24D24B21788B}"/>
    <cellStyle name="Comma 2 5 2 2 4 7 4" xfId="50953" xr:uid="{09F3BC81-BD4A-4226-B49E-CEC464C295DA}"/>
    <cellStyle name="Comma 2 5 2 2 4 8" xfId="11535" xr:uid="{40074665-851F-43A1-9855-995231C630E2}"/>
    <cellStyle name="Comma 2 5 2 2 4 8 2" xfId="32557" xr:uid="{939350C7-D0C0-41E7-9A60-203A8ACD3D22}"/>
    <cellStyle name="Comma 2 5 2 2 4 8 3" xfId="53581" xr:uid="{07AF55E0-A451-484E-8656-4F5273EC15D0}"/>
    <cellStyle name="Comma 2 5 2 2 4 9" xfId="22046" xr:uid="{5A3BDD02-8B3E-4772-9844-939FBE563062}"/>
    <cellStyle name="Comma 2 5 2 2 5" xfId="955" xr:uid="{524F82B6-E9E6-4593-8BBC-E2199FA8EBD3}"/>
    <cellStyle name="Comma 2 5 2 2 5 10" xfId="43076" xr:uid="{6862F6CC-481A-4588-A5EA-B235CB511D0F}"/>
    <cellStyle name="Comma 2 5 2 2 5 2" xfId="956" xr:uid="{F6599A99-E562-4089-9DDA-44B8D50354BC}"/>
    <cellStyle name="Comma 2 5 2 2 5 2 2" xfId="957" xr:uid="{61120093-2760-48B1-9DCA-DCBD1592F724}"/>
    <cellStyle name="Comma 2 5 2 2 5 2 2 2" xfId="3635" xr:uid="{9DA6EEA9-72FD-417B-A7C1-A7EF36F38545}"/>
    <cellStyle name="Comma 2 5 2 2 5 2 2 2 2" xfId="14169" xr:uid="{2EA41045-F161-446C-A97B-038654D42420}"/>
    <cellStyle name="Comma 2 5 2 2 5 2 2 2 2 2" xfId="35191" xr:uid="{F610D9DC-8CC1-4FED-AAE3-DFD8285E1580}"/>
    <cellStyle name="Comma 2 5 2 2 5 2 2 2 2 3" xfId="56215" xr:uid="{A1802F34-27B9-4A19-8FDD-BC049C10C7BF}"/>
    <cellStyle name="Comma 2 5 2 2 5 2 2 2 3" xfId="24681" xr:uid="{E2EFE6D9-3A77-47E3-B093-4A812FCA9A3D}"/>
    <cellStyle name="Comma 2 5 2 2 5 2 2 2 4" xfId="45705" xr:uid="{1EE78154-0C07-4BC8-8A0B-BB451EB36D7A}"/>
    <cellStyle name="Comma 2 5 2 2 5 2 2 3" xfId="6263" xr:uid="{57753F26-04FA-401E-A7DE-4F1FBF377728}"/>
    <cellStyle name="Comma 2 5 2 2 5 2 2 3 2" xfId="16797" xr:uid="{C0ABDA56-B667-49E0-A470-BDBB9F548C10}"/>
    <cellStyle name="Comma 2 5 2 2 5 2 2 3 2 2" xfId="37819" xr:uid="{20132066-0C37-491C-B0E8-30BAF0B3EE5D}"/>
    <cellStyle name="Comma 2 5 2 2 5 2 2 3 2 3" xfId="58843" xr:uid="{6DFAC8E0-0620-4C29-A036-E67DE6D203A8}"/>
    <cellStyle name="Comma 2 5 2 2 5 2 2 3 3" xfId="27309" xr:uid="{1ED89096-2536-47EC-BBAF-1F54F78FD286}"/>
    <cellStyle name="Comma 2 5 2 2 5 2 2 3 4" xfId="48333" xr:uid="{9E8F8D58-D1C6-48AB-B210-DF778C4C8873}"/>
    <cellStyle name="Comma 2 5 2 2 5 2 2 4" xfId="8890" xr:uid="{A9F5AE22-99E8-4032-A3A8-CAADD43C1548}"/>
    <cellStyle name="Comma 2 5 2 2 5 2 2 4 2" xfId="19424" xr:uid="{07C4015F-91C9-45A7-B26D-619E8916AE55}"/>
    <cellStyle name="Comma 2 5 2 2 5 2 2 4 2 2" xfId="40446" xr:uid="{A3DC9C6B-A791-4CBA-A88F-1A0A92F90501}"/>
    <cellStyle name="Comma 2 5 2 2 5 2 2 4 2 3" xfId="61470" xr:uid="{EC0AFF54-6725-4063-AA71-72B7E901B407}"/>
    <cellStyle name="Comma 2 5 2 2 5 2 2 4 3" xfId="29936" xr:uid="{8A0D268C-33D2-4E8C-AEB5-389E3C2ECB02}"/>
    <cellStyle name="Comma 2 5 2 2 5 2 2 4 4" xfId="50960" xr:uid="{6DBA1E86-F4E4-417C-9285-865C2CC076A5}"/>
    <cellStyle name="Comma 2 5 2 2 5 2 2 5" xfId="11542" xr:uid="{D6E85521-35A9-4E66-8839-B7C83293FC1B}"/>
    <cellStyle name="Comma 2 5 2 2 5 2 2 5 2" xfId="32564" xr:uid="{20AD2F8D-4E5C-49F7-8A83-CD5B7FE1538C}"/>
    <cellStyle name="Comma 2 5 2 2 5 2 2 5 3" xfId="53588" xr:uid="{E0ECD0AB-7C70-4A3A-AAA2-4F9B17DD2174}"/>
    <cellStyle name="Comma 2 5 2 2 5 2 2 6" xfId="22053" xr:uid="{BD206228-16F1-491A-9EBE-4DCEF7BFD524}"/>
    <cellStyle name="Comma 2 5 2 2 5 2 2 7" xfId="43078" xr:uid="{B25E77A1-AD57-46E6-9F57-9E119A70C99C}"/>
    <cellStyle name="Comma 2 5 2 2 5 2 3" xfId="3634" xr:uid="{987F94A8-1F88-4703-A458-485372317E1F}"/>
    <cellStyle name="Comma 2 5 2 2 5 2 3 2" xfId="14168" xr:uid="{EB499801-84AE-48B0-9396-E236DA6E36E5}"/>
    <cellStyle name="Comma 2 5 2 2 5 2 3 2 2" xfId="35190" xr:uid="{75D5919C-4547-434E-B292-D08B944DBF11}"/>
    <cellStyle name="Comma 2 5 2 2 5 2 3 2 3" xfId="56214" xr:uid="{1FE8FA0C-D3D6-4D32-8E2B-A1DE6E34FF2B}"/>
    <cellStyle name="Comma 2 5 2 2 5 2 3 3" xfId="24680" xr:uid="{41B45BE4-9504-4999-8B2E-004D72144BBF}"/>
    <cellStyle name="Comma 2 5 2 2 5 2 3 4" xfId="45704" xr:uid="{2437B15C-59A0-46A4-B556-D04957AFAEC2}"/>
    <cellStyle name="Comma 2 5 2 2 5 2 4" xfId="6262" xr:uid="{433DADE4-42DD-4517-9340-3A0D664B134E}"/>
    <cellStyle name="Comma 2 5 2 2 5 2 4 2" xfId="16796" xr:uid="{A3F55FE6-855D-4AA6-AC7B-72ED57933B70}"/>
    <cellStyle name="Comma 2 5 2 2 5 2 4 2 2" xfId="37818" xr:uid="{D7152A45-7DB3-4E37-9265-90FA74947629}"/>
    <cellStyle name="Comma 2 5 2 2 5 2 4 2 3" xfId="58842" xr:uid="{3A6958FB-8D9F-43B2-BA9A-FE6BE3D4F1CA}"/>
    <cellStyle name="Comma 2 5 2 2 5 2 4 3" xfId="27308" xr:uid="{592D223F-B385-48AB-AF55-28D663D8CBE7}"/>
    <cellStyle name="Comma 2 5 2 2 5 2 4 4" xfId="48332" xr:uid="{FB73F938-DBB4-4454-8894-2267843D13C2}"/>
    <cellStyle name="Comma 2 5 2 2 5 2 5" xfId="8889" xr:uid="{F3F6899C-B978-4B70-9A86-35983F20E810}"/>
    <cellStyle name="Comma 2 5 2 2 5 2 5 2" xfId="19423" xr:uid="{F0053C1F-5A53-4A9F-8D8C-A6DB1D668E86}"/>
    <cellStyle name="Comma 2 5 2 2 5 2 5 2 2" xfId="40445" xr:uid="{EFC67E6E-EF6B-4FA7-A9FA-C468475E3B9A}"/>
    <cellStyle name="Comma 2 5 2 2 5 2 5 2 3" xfId="61469" xr:uid="{2CFB3903-85CA-4C2B-A2BE-A398E6012DCC}"/>
    <cellStyle name="Comma 2 5 2 2 5 2 5 3" xfId="29935" xr:uid="{F3DD6596-586E-4BB7-B004-869BCC1BAAAE}"/>
    <cellStyle name="Comma 2 5 2 2 5 2 5 4" xfId="50959" xr:uid="{34DAA2CA-6370-48B5-84BE-5484E0F9983D}"/>
    <cellStyle name="Comma 2 5 2 2 5 2 6" xfId="11541" xr:uid="{60DCF20E-A7E5-44A2-970E-785B44BD900A}"/>
    <cellStyle name="Comma 2 5 2 2 5 2 6 2" xfId="32563" xr:uid="{2472240F-3E81-4ACA-95A2-3CBD26BCA2C1}"/>
    <cellStyle name="Comma 2 5 2 2 5 2 6 3" xfId="53587" xr:uid="{B946AC33-303C-4F00-AAB8-BA481B687661}"/>
    <cellStyle name="Comma 2 5 2 2 5 2 7" xfId="22052" xr:uid="{8D2B3C63-BEAA-4968-8C0D-0A5E9067C6C4}"/>
    <cellStyle name="Comma 2 5 2 2 5 2 8" xfId="43077" xr:uid="{8E80C51B-821C-466F-A150-49DD689DCFEE}"/>
    <cellStyle name="Comma 2 5 2 2 5 3" xfId="958" xr:uid="{3A5EB7B3-EBA0-465C-A6C2-6CAA4F441A1A}"/>
    <cellStyle name="Comma 2 5 2 2 5 3 2" xfId="3636" xr:uid="{8F8264BD-0DB3-4357-973F-534544D71A23}"/>
    <cellStyle name="Comma 2 5 2 2 5 3 2 2" xfId="14170" xr:uid="{01FE20E8-26E3-4F63-A6AF-1BDE4135274E}"/>
    <cellStyle name="Comma 2 5 2 2 5 3 2 2 2" xfId="35192" xr:uid="{F513E29F-7B63-48EE-BD5E-59989A5E3952}"/>
    <cellStyle name="Comma 2 5 2 2 5 3 2 2 3" xfId="56216" xr:uid="{000F12CE-0903-4F2D-86BB-7F757F5BBE5D}"/>
    <cellStyle name="Comma 2 5 2 2 5 3 2 3" xfId="24682" xr:uid="{1C3A7E3A-C316-4949-850B-40F87BE8EC2D}"/>
    <cellStyle name="Comma 2 5 2 2 5 3 2 4" xfId="45706" xr:uid="{F0402BE1-5B20-4A00-AB0F-4BA45CC9D0EF}"/>
    <cellStyle name="Comma 2 5 2 2 5 3 3" xfId="6264" xr:uid="{0DFB2548-5238-4811-81CB-D8826ED4E8B8}"/>
    <cellStyle name="Comma 2 5 2 2 5 3 3 2" xfId="16798" xr:uid="{539F249A-CECE-44C0-994D-B852B85506D7}"/>
    <cellStyle name="Comma 2 5 2 2 5 3 3 2 2" xfId="37820" xr:uid="{BA108B81-F8AA-4629-8DF0-E5F18D125849}"/>
    <cellStyle name="Comma 2 5 2 2 5 3 3 2 3" xfId="58844" xr:uid="{CC911C0D-BEE6-494C-964B-C8CFA147891D}"/>
    <cellStyle name="Comma 2 5 2 2 5 3 3 3" xfId="27310" xr:uid="{102D8685-F8CD-454A-A96A-F66316ECA980}"/>
    <cellStyle name="Comma 2 5 2 2 5 3 3 4" xfId="48334" xr:uid="{7BF1E95A-526D-4425-B0AF-6DDAB1BE6480}"/>
    <cellStyle name="Comma 2 5 2 2 5 3 4" xfId="8891" xr:uid="{55B8669B-0501-4B66-98C2-C8559A88EBA5}"/>
    <cellStyle name="Comma 2 5 2 2 5 3 4 2" xfId="19425" xr:uid="{3CD7D2FF-A950-4344-9E5E-3B95456DB636}"/>
    <cellStyle name="Comma 2 5 2 2 5 3 4 2 2" xfId="40447" xr:uid="{9E917670-D2FE-4871-A87E-494416C3BDA8}"/>
    <cellStyle name="Comma 2 5 2 2 5 3 4 2 3" xfId="61471" xr:uid="{43738797-CE44-4E8A-9161-0F3196F03D6B}"/>
    <cellStyle name="Comma 2 5 2 2 5 3 4 3" xfId="29937" xr:uid="{43E71AAB-B294-48BD-8C19-CC18BE1B4656}"/>
    <cellStyle name="Comma 2 5 2 2 5 3 4 4" xfId="50961" xr:uid="{EB26C500-4F8E-424C-B5CA-EFB3666003F5}"/>
    <cellStyle name="Comma 2 5 2 2 5 3 5" xfId="11543" xr:uid="{CA31DDD3-30C3-446D-90DC-70C72BECE49A}"/>
    <cellStyle name="Comma 2 5 2 2 5 3 5 2" xfId="32565" xr:uid="{B1DB552E-B0B1-49B9-A171-417AAEDE045B}"/>
    <cellStyle name="Comma 2 5 2 2 5 3 5 3" xfId="53589" xr:uid="{4171252C-6B78-4275-83E6-C8ACD1F1D73B}"/>
    <cellStyle name="Comma 2 5 2 2 5 3 6" xfId="22054" xr:uid="{C921A06A-0E3A-4CBE-B0FF-96ADD31EB29D}"/>
    <cellStyle name="Comma 2 5 2 2 5 3 7" xfId="43079" xr:uid="{B259ED86-82E4-4481-A620-76F54DF6D3F4}"/>
    <cellStyle name="Comma 2 5 2 2 5 4" xfId="959" xr:uid="{388C5725-2AD8-4DAA-9FAC-A11FAD96C2A1}"/>
    <cellStyle name="Comma 2 5 2 2 5 4 2" xfId="3637" xr:uid="{FEAEB32A-7265-44DF-82F7-F054829BD31F}"/>
    <cellStyle name="Comma 2 5 2 2 5 4 2 2" xfId="14171" xr:uid="{6B4BB80E-D2FF-45D9-8F4A-888490BE6CD7}"/>
    <cellStyle name="Comma 2 5 2 2 5 4 2 2 2" xfId="35193" xr:uid="{0F6D64D9-D2F5-4F08-AC71-C22E8F875701}"/>
    <cellStyle name="Comma 2 5 2 2 5 4 2 2 3" xfId="56217" xr:uid="{62BC8F0A-73BE-4875-8492-D3729E1E44FF}"/>
    <cellStyle name="Comma 2 5 2 2 5 4 2 3" xfId="24683" xr:uid="{E646D37A-856A-4784-8532-4AA03A0D81E2}"/>
    <cellStyle name="Comma 2 5 2 2 5 4 2 4" xfId="45707" xr:uid="{AF07765A-857A-4E3B-A81A-65B98B8E57B9}"/>
    <cellStyle name="Comma 2 5 2 2 5 4 3" xfId="6265" xr:uid="{7E17EC66-2CCF-494B-952C-F715C07923A7}"/>
    <cellStyle name="Comma 2 5 2 2 5 4 3 2" xfId="16799" xr:uid="{F42C9BFF-0C56-4C8B-8E75-84657210BB97}"/>
    <cellStyle name="Comma 2 5 2 2 5 4 3 2 2" xfId="37821" xr:uid="{A902B5A8-9ECF-49AE-BBAC-3CA101F25B14}"/>
    <cellStyle name="Comma 2 5 2 2 5 4 3 2 3" xfId="58845" xr:uid="{92C41832-D734-41AF-AE21-754661748605}"/>
    <cellStyle name="Comma 2 5 2 2 5 4 3 3" xfId="27311" xr:uid="{82670358-240F-48BB-B169-10769289EF39}"/>
    <cellStyle name="Comma 2 5 2 2 5 4 3 4" xfId="48335" xr:uid="{AEEB54C8-19B7-423F-8F25-F95DC8A41D32}"/>
    <cellStyle name="Comma 2 5 2 2 5 4 4" xfId="8892" xr:uid="{4F0EFCFE-7F55-4ECD-8C65-88CAAF41C12E}"/>
    <cellStyle name="Comma 2 5 2 2 5 4 4 2" xfId="19426" xr:uid="{09D1321A-076C-486B-9705-D9263E5F887D}"/>
    <cellStyle name="Comma 2 5 2 2 5 4 4 2 2" xfId="40448" xr:uid="{F00DBAD4-8F54-4900-BA23-0AF20ED65CE7}"/>
    <cellStyle name="Comma 2 5 2 2 5 4 4 2 3" xfId="61472" xr:uid="{115183BD-9EBF-4E57-8869-AC3416354A34}"/>
    <cellStyle name="Comma 2 5 2 2 5 4 4 3" xfId="29938" xr:uid="{CE9555B1-A2A1-4A97-84CE-CCE78097B921}"/>
    <cellStyle name="Comma 2 5 2 2 5 4 4 4" xfId="50962" xr:uid="{04F825AD-138B-4966-9AEB-5A044737EC53}"/>
    <cellStyle name="Comma 2 5 2 2 5 4 5" xfId="11544" xr:uid="{BA780FC5-4485-4CEA-9EEB-61F9165536E6}"/>
    <cellStyle name="Comma 2 5 2 2 5 4 5 2" xfId="32566" xr:uid="{06EF5ED8-97C8-43E0-8716-2C5438DB61E1}"/>
    <cellStyle name="Comma 2 5 2 2 5 4 5 3" xfId="53590" xr:uid="{EF0BF17E-DF41-4D8C-A756-CF8AC3CA5C62}"/>
    <cellStyle name="Comma 2 5 2 2 5 4 6" xfId="22055" xr:uid="{BC439827-6AB7-41AB-8A6C-9E6094CB6FD0}"/>
    <cellStyle name="Comma 2 5 2 2 5 4 7" xfId="43080" xr:uid="{93D2EB59-9B70-4B95-A134-5AEF56189A9B}"/>
    <cellStyle name="Comma 2 5 2 2 5 5" xfId="3633" xr:uid="{8C399155-6963-42E7-90BF-6EFFD1F48A3A}"/>
    <cellStyle name="Comma 2 5 2 2 5 5 2" xfId="14167" xr:uid="{96FB6D65-A561-4E0B-93D5-EBCAD6FE422A}"/>
    <cellStyle name="Comma 2 5 2 2 5 5 2 2" xfId="35189" xr:uid="{2FA97788-ECCF-436C-B322-F3DD82B9A73B}"/>
    <cellStyle name="Comma 2 5 2 2 5 5 2 3" xfId="56213" xr:uid="{125DD0D7-3F16-4379-8ED0-3612290A056B}"/>
    <cellStyle name="Comma 2 5 2 2 5 5 3" xfId="24679" xr:uid="{E9322F5F-478E-4DEB-B340-72755FB334F8}"/>
    <cellStyle name="Comma 2 5 2 2 5 5 4" xfId="45703" xr:uid="{3E2960D4-91AA-480A-AFB2-67BDBD8D4DA1}"/>
    <cellStyle name="Comma 2 5 2 2 5 6" xfId="6261" xr:uid="{3E5B67DA-496E-4F9D-9903-E5684D4766B1}"/>
    <cellStyle name="Comma 2 5 2 2 5 6 2" xfId="16795" xr:uid="{37B163A7-9FEC-4086-B4CC-AABB49A511F2}"/>
    <cellStyle name="Comma 2 5 2 2 5 6 2 2" xfId="37817" xr:uid="{7B6B0406-3153-48BC-984E-FF8A0E6D7CE4}"/>
    <cellStyle name="Comma 2 5 2 2 5 6 2 3" xfId="58841" xr:uid="{5620DEDC-AB41-4126-A769-98EDB21FF12D}"/>
    <cellStyle name="Comma 2 5 2 2 5 6 3" xfId="27307" xr:uid="{A7DAEB34-06B6-4C1E-8507-91D97E8D0FFB}"/>
    <cellStyle name="Comma 2 5 2 2 5 6 4" xfId="48331" xr:uid="{9E067EF7-0AE5-46B7-9C48-5735150479FE}"/>
    <cellStyle name="Comma 2 5 2 2 5 7" xfId="8888" xr:uid="{5E1727E2-FD0E-4D71-9F7C-42B481650863}"/>
    <cellStyle name="Comma 2 5 2 2 5 7 2" xfId="19422" xr:uid="{F4A1B7A8-D84C-4F2B-BA38-003DEEFFDF88}"/>
    <cellStyle name="Comma 2 5 2 2 5 7 2 2" xfId="40444" xr:uid="{1189ACD6-F454-4086-BEA9-0899916AAB4E}"/>
    <cellStyle name="Comma 2 5 2 2 5 7 2 3" xfId="61468" xr:uid="{70CD7757-8FAF-48F1-AB46-79A09B67CAAD}"/>
    <cellStyle name="Comma 2 5 2 2 5 7 3" xfId="29934" xr:uid="{9D6D6278-D482-4302-8147-928605635436}"/>
    <cellStyle name="Comma 2 5 2 2 5 7 4" xfId="50958" xr:uid="{E5AB267E-6E08-4663-83E3-36831388560A}"/>
    <cellStyle name="Comma 2 5 2 2 5 8" xfId="11540" xr:uid="{D2C5DB38-2ABB-4470-AAA3-5DAEB86BE53B}"/>
    <cellStyle name="Comma 2 5 2 2 5 8 2" xfId="32562" xr:uid="{2E705B4B-E700-4440-ACD3-A5DAE8185680}"/>
    <cellStyle name="Comma 2 5 2 2 5 8 3" xfId="53586" xr:uid="{AE123EAB-6D4C-4FB8-BC1E-AF5DF617182A}"/>
    <cellStyle name="Comma 2 5 2 2 5 9" xfId="22051" xr:uid="{6BAFC34A-E8D7-4801-A100-AA92E84FD2FB}"/>
    <cellStyle name="Comma 2 5 2 2 6" xfId="960" xr:uid="{1533117E-1FA8-4EF2-8C2E-D9AF6D1B0F8B}"/>
    <cellStyle name="Comma 2 5 2 2 6 2" xfId="961" xr:uid="{0F32A8ED-138C-4550-97DC-7CE316E3209A}"/>
    <cellStyle name="Comma 2 5 2 2 6 2 2" xfId="3639" xr:uid="{C1C593AA-F2EC-41AE-B123-8D4043882957}"/>
    <cellStyle name="Comma 2 5 2 2 6 2 2 2" xfId="14173" xr:uid="{797B117C-9F34-4F62-B57B-43C0271EC006}"/>
    <cellStyle name="Comma 2 5 2 2 6 2 2 2 2" xfId="35195" xr:uid="{6781E66F-01CF-4AEA-BEF6-0379BAACAD89}"/>
    <cellStyle name="Comma 2 5 2 2 6 2 2 2 3" xfId="56219" xr:uid="{52187CF0-9B08-4375-BF71-50105188E16D}"/>
    <cellStyle name="Comma 2 5 2 2 6 2 2 3" xfId="24685" xr:uid="{A838FAF7-A5C5-43EE-AEE4-735A457ADF2E}"/>
    <cellStyle name="Comma 2 5 2 2 6 2 2 4" xfId="45709" xr:uid="{0297497C-0CC0-48E8-9652-7304D8C4B991}"/>
    <cellStyle name="Comma 2 5 2 2 6 2 3" xfId="6267" xr:uid="{30AA9123-3E4C-4D4E-B0E9-1951DB6487A0}"/>
    <cellStyle name="Comma 2 5 2 2 6 2 3 2" xfId="16801" xr:uid="{CA7B5F17-6628-4C28-A3C2-F88B11D26F63}"/>
    <cellStyle name="Comma 2 5 2 2 6 2 3 2 2" xfId="37823" xr:uid="{D7643A27-8A2E-4F33-A14A-13EABD5D1E7F}"/>
    <cellStyle name="Comma 2 5 2 2 6 2 3 2 3" xfId="58847" xr:uid="{093683A8-EBA6-4183-9B1C-7C8F69A5F624}"/>
    <cellStyle name="Comma 2 5 2 2 6 2 3 3" xfId="27313" xr:uid="{7A1C3416-8ED0-40F7-9C08-F177B57D3447}"/>
    <cellStyle name="Comma 2 5 2 2 6 2 3 4" xfId="48337" xr:uid="{CF79638A-F409-4B3F-99DA-4C358E83A823}"/>
    <cellStyle name="Comma 2 5 2 2 6 2 4" xfId="8894" xr:uid="{3F911E91-C53E-45A7-915F-E691B2C1A169}"/>
    <cellStyle name="Comma 2 5 2 2 6 2 4 2" xfId="19428" xr:uid="{CCB8D93C-A065-474B-A192-DC172B7A39AB}"/>
    <cellStyle name="Comma 2 5 2 2 6 2 4 2 2" xfId="40450" xr:uid="{2E2503CA-9B6E-41F4-8296-F67B6FE954D7}"/>
    <cellStyle name="Comma 2 5 2 2 6 2 4 2 3" xfId="61474" xr:uid="{0FBF9800-0352-44AB-B795-79F5D5FCB62B}"/>
    <cellStyle name="Comma 2 5 2 2 6 2 4 3" xfId="29940" xr:uid="{203A7C33-7C58-4ADD-9DF6-DE32F966CC60}"/>
    <cellStyle name="Comma 2 5 2 2 6 2 4 4" xfId="50964" xr:uid="{4CC7769C-6E3F-455E-83CA-24C3361C7A26}"/>
    <cellStyle name="Comma 2 5 2 2 6 2 5" xfId="11546" xr:uid="{4571F64B-3F31-426C-A7A7-3A1A7C2E50E0}"/>
    <cellStyle name="Comma 2 5 2 2 6 2 5 2" xfId="32568" xr:uid="{00E1FD36-165F-40E6-A4F7-9E60855E8D3F}"/>
    <cellStyle name="Comma 2 5 2 2 6 2 5 3" xfId="53592" xr:uid="{DE005F3D-99F9-41D7-89CB-2A79A3A76E0B}"/>
    <cellStyle name="Comma 2 5 2 2 6 2 6" xfId="22057" xr:uid="{0FD8302B-48FC-4F2D-BD1E-55AC4FD4EF5D}"/>
    <cellStyle name="Comma 2 5 2 2 6 2 7" xfId="43082" xr:uid="{9FD68062-26E2-43A8-9620-9AF9A15F2AE5}"/>
    <cellStyle name="Comma 2 5 2 2 6 3" xfId="962" xr:uid="{37F4D244-F074-4D18-8FC2-30FC4C686EDC}"/>
    <cellStyle name="Comma 2 5 2 2 6 3 2" xfId="3640" xr:uid="{DEB665E6-96A9-4BB6-B8DC-86943EB22BF0}"/>
    <cellStyle name="Comma 2 5 2 2 6 3 2 2" xfId="14174" xr:uid="{59A81A1A-E5AC-4724-95DA-D78D8EA4EDC7}"/>
    <cellStyle name="Comma 2 5 2 2 6 3 2 2 2" xfId="35196" xr:uid="{3AF2FB73-1713-4528-84E2-3B2789A87B6B}"/>
    <cellStyle name="Comma 2 5 2 2 6 3 2 2 3" xfId="56220" xr:uid="{C0CF7CB4-3240-4E2C-B16E-64D21E310FEF}"/>
    <cellStyle name="Comma 2 5 2 2 6 3 2 3" xfId="24686" xr:uid="{6AE1A079-70AD-40A1-A118-D9E8AAF514B5}"/>
    <cellStyle name="Comma 2 5 2 2 6 3 2 4" xfId="45710" xr:uid="{6CA9C2DD-35C4-434A-94B2-B2E380171B4A}"/>
    <cellStyle name="Comma 2 5 2 2 6 3 3" xfId="6268" xr:uid="{C1B6D614-3CFB-4967-AC3C-54DAEE061BE6}"/>
    <cellStyle name="Comma 2 5 2 2 6 3 3 2" xfId="16802" xr:uid="{188CC167-7A22-4EFD-B3EE-296E0E058D6F}"/>
    <cellStyle name="Comma 2 5 2 2 6 3 3 2 2" xfId="37824" xr:uid="{E41399D6-3437-453A-A5C6-8DBDDFCC93A7}"/>
    <cellStyle name="Comma 2 5 2 2 6 3 3 2 3" xfId="58848" xr:uid="{C01F613B-6120-4C81-9E9F-8D1F573898B2}"/>
    <cellStyle name="Comma 2 5 2 2 6 3 3 3" xfId="27314" xr:uid="{EC524B58-EE14-40D7-9D4C-6750EBCF1E8F}"/>
    <cellStyle name="Comma 2 5 2 2 6 3 3 4" xfId="48338" xr:uid="{7C0C7B08-1040-45E4-87AA-B37CC7E8FF65}"/>
    <cellStyle name="Comma 2 5 2 2 6 3 4" xfId="8895" xr:uid="{5B7C2454-3087-4B45-81E6-CAEDD92B3D87}"/>
    <cellStyle name="Comma 2 5 2 2 6 3 4 2" xfId="19429" xr:uid="{E80259E8-02D6-46CE-B643-31591122E0F0}"/>
    <cellStyle name="Comma 2 5 2 2 6 3 4 2 2" xfId="40451" xr:uid="{5F85CEDE-D69E-4DC3-B40D-8A25E2E88420}"/>
    <cellStyle name="Comma 2 5 2 2 6 3 4 2 3" xfId="61475" xr:uid="{B2F1C230-77FA-47CD-9AE7-A7DAC8A00E31}"/>
    <cellStyle name="Comma 2 5 2 2 6 3 4 3" xfId="29941" xr:uid="{ADD34CF0-28DB-43F0-B39D-E1F9B274961F}"/>
    <cellStyle name="Comma 2 5 2 2 6 3 4 4" xfId="50965" xr:uid="{B3D79C3B-F451-43B8-B232-6F07D98BDB75}"/>
    <cellStyle name="Comma 2 5 2 2 6 3 5" xfId="11547" xr:uid="{B3188D66-065C-48AE-927F-9B8B390637A6}"/>
    <cellStyle name="Comma 2 5 2 2 6 3 5 2" xfId="32569" xr:uid="{68B230E6-C280-4617-AA59-E2DC943FB759}"/>
    <cellStyle name="Comma 2 5 2 2 6 3 5 3" xfId="53593" xr:uid="{F75EB125-A95B-4AB5-9B52-FAB21F273399}"/>
    <cellStyle name="Comma 2 5 2 2 6 3 6" xfId="22058" xr:uid="{7AD32EFE-C0A4-49EA-95A7-354212105FB8}"/>
    <cellStyle name="Comma 2 5 2 2 6 3 7" xfId="43083" xr:uid="{FBAF041E-1A04-4799-8EC5-16C46C42101E}"/>
    <cellStyle name="Comma 2 5 2 2 6 4" xfId="3638" xr:uid="{E84B164F-784D-4D43-961B-5AEBDE44AA17}"/>
    <cellStyle name="Comma 2 5 2 2 6 4 2" xfId="14172" xr:uid="{C9B81A5D-431A-455F-BE56-9EC576609BB9}"/>
    <cellStyle name="Comma 2 5 2 2 6 4 2 2" xfId="35194" xr:uid="{5B29D378-3045-4023-8374-D3372AA33E42}"/>
    <cellStyle name="Comma 2 5 2 2 6 4 2 3" xfId="56218" xr:uid="{EE8DBFFF-440B-4A7E-AFF8-060F1252EBE4}"/>
    <cellStyle name="Comma 2 5 2 2 6 4 3" xfId="24684" xr:uid="{13A72DE3-ED03-4075-8EE6-FACFA0AD40BD}"/>
    <cellStyle name="Comma 2 5 2 2 6 4 4" xfId="45708" xr:uid="{76603FBF-BF27-475C-B215-DFADBDC11F0F}"/>
    <cellStyle name="Comma 2 5 2 2 6 5" xfId="6266" xr:uid="{AEFA5616-2BB2-454C-9572-2D6EAE52AF9F}"/>
    <cellStyle name="Comma 2 5 2 2 6 5 2" xfId="16800" xr:uid="{6BDDAB52-293E-4D32-A714-DCC8784B6DAB}"/>
    <cellStyle name="Comma 2 5 2 2 6 5 2 2" xfId="37822" xr:uid="{133E176A-1258-472A-B996-B7158219EF6E}"/>
    <cellStyle name="Comma 2 5 2 2 6 5 2 3" xfId="58846" xr:uid="{4003A56B-EC9B-49E2-8EBE-5F4425DA6E24}"/>
    <cellStyle name="Comma 2 5 2 2 6 5 3" xfId="27312" xr:uid="{B652BDFD-3138-44C1-8A67-C7B101674E41}"/>
    <cellStyle name="Comma 2 5 2 2 6 5 4" xfId="48336" xr:uid="{92C57241-98BF-4442-A325-D1023F3D92DF}"/>
    <cellStyle name="Comma 2 5 2 2 6 6" xfId="8893" xr:uid="{6AC738BE-589B-4077-BD51-8F6B97CA983C}"/>
    <cellStyle name="Comma 2 5 2 2 6 6 2" xfId="19427" xr:uid="{6DE185DB-DE9D-449D-9C49-7EB7111DEE13}"/>
    <cellStyle name="Comma 2 5 2 2 6 6 2 2" xfId="40449" xr:uid="{87179D4E-AC77-48B3-BD64-570960AE6621}"/>
    <cellStyle name="Comma 2 5 2 2 6 6 2 3" xfId="61473" xr:uid="{D5349B55-CBAE-4E28-9E13-2FDB949634F0}"/>
    <cellStyle name="Comma 2 5 2 2 6 6 3" xfId="29939" xr:uid="{7B54DA52-493D-46AC-8648-6A2624F75878}"/>
    <cellStyle name="Comma 2 5 2 2 6 6 4" xfId="50963" xr:uid="{714BADFB-18F7-4BC9-B42C-B8BF45E9F3DD}"/>
    <cellStyle name="Comma 2 5 2 2 6 7" xfId="11545" xr:uid="{548AC986-D708-41D2-8C23-DFE46CE9B9E5}"/>
    <cellStyle name="Comma 2 5 2 2 6 7 2" xfId="32567" xr:uid="{3D63CDF8-8B44-45E1-836E-60185A20DDAE}"/>
    <cellStyle name="Comma 2 5 2 2 6 7 3" xfId="53591" xr:uid="{CD8D1467-F011-4585-9860-808715E41356}"/>
    <cellStyle name="Comma 2 5 2 2 6 8" xfId="22056" xr:uid="{EC3F4737-6B16-4EC1-BFD6-8DE17D6B7597}"/>
    <cellStyle name="Comma 2 5 2 2 6 9" xfId="43081" xr:uid="{98BF722F-AC6D-491A-994C-9C01FDCD1A96}"/>
    <cellStyle name="Comma 2 5 2 2 7" xfId="963" xr:uid="{76F6F5C3-B732-46D3-8E68-93349173DB4D}"/>
    <cellStyle name="Comma 2 5 2 2 7 2" xfId="964" xr:uid="{776F50F0-49D2-4194-BED9-C44855C17BF4}"/>
    <cellStyle name="Comma 2 5 2 2 7 2 2" xfId="3642" xr:uid="{86A0D455-8F2B-425A-BF9A-22B2C8F58258}"/>
    <cellStyle name="Comma 2 5 2 2 7 2 2 2" xfId="14176" xr:uid="{CA3B79CD-1D17-44E1-8AD0-359E9611482B}"/>
    <cellStyle name="Comma 2 5 2 2 7 2 2 2 2" xfId="35198" xr:uid="{0CFB44FA-DA09-4148-AA8E-A490998551E7}"/>
    <cellStyle name="Comma 2 5 2 2 7 2 2 2 3" xfId="56222" xr:uid="{E180CEA6-8EA8-4146-9278-052E8AC50C46}"/>
    <cellStyle name="Comma 2 5 2 2 7 2 2 3" xfId="24688" xr:uid="{BAD9801B-EABE-42F3-861E-52801E525FD0}"/>
    <cellStyle name="Comma 2 5 2 2 7 2 2 4" xfId="45712" xr:uid="{129DDBCD-FABA-46A0-9D74-0654CFBAA747}"/>
    <cellStyle name="Comma 2 5 2 2 7 2 3" xfId="6270" xr:uid="{807AF918-3A2F-4047-9321-DECE5881F455}"/>
    <cellStyle name="Comma 2 5 2 2 7 2 3 2" xfId="16804" xr:uid="{4E9087BD-8CDF-4544-8E09-2769E6EF9E06}"/>
    <cellStyle name="Comma 2 5 2 2 7 2 3 2 2" xfId="37826" xr:uid="{61675757-9315-49B2-AB6A-37D23B618C7A}"/>
    <cellStyle name="Comma 2 5 2 2 7 2 3 2 3" xfId="58850" xr:uid="{2358642C-10BD-40B4-96D6-036BCD23EA48}"/>
    <cellStyle name="Comma 2 5 2 2 7 2 3 3" xfId="27316" xr:uid="{250580B2-6CDC-489D-8D69-05270C7B979E}"/>
    <cellStyle name="Comma 2 5 2 2 7 2 3 4" xfId="48340" xr:uid="{51A9BFA6-50DA-456B-83EE-5A49941421D2}"/>
    <cellStyle name="Comma 2 5 2 2 7 2 4" xfId="8897" xr:uid="{542E9422-3121-40D8-9613-5E4EBECBB085}"/>
    <cellStyle name="Comma 2 5 2 2 7 2 4 2" xfId="19431" xr:uid="{297CD116-D0A1-4A55-BD65-498DBCFD4A85}"/>
    <cellStyle name="Comma 2 5 2 2 7 2 4 2 2" xfId="40453" xr:uid="{2D37C667-5C58-46B8-B4D1-8AC922A88B12}"/>
    <cellStyle name="Comma 2 5 2 2 7 2 4 2 3" xfId="61477" xr:uid="{C803DA2E-4CFD-4C51-8E79-5183E4A44283}"/>
    <cellStyle name="Comma 2 5 2 2 7 2 4 3" xfId="29943" xr:uid="{830CC8B5-6584-4457-9EDD-779B48E59F4A}"/>
    <cellStyle name="Comma 2 5 2 2 7 2 4 4" xfId="50967" xr:uid="{BE106EAD-25D3-4AE4-9580-8718E07E4991}"/>
    <cellStyle name="Comma 2 5 2 2 7 2 5" xfId="11549" xr:uid="{99DE6F39-091E-4CBB-83AD-96EADC53DA1B}"/>
    <cellStyle name="Comma 2 5 2 2 7 2 5 2" xfId="32571" xr:uid="{A3894B91-7C0E-49D9-86AF-177D7F004DE3}"/>
    <cellStyle name="Comma 2 5 2 2 7 2 5 3" xfId="53595" xr:uid="{55C90245-9FEE-46DB-9489-E64802C37FD9}"/>
    <cellStyle name="Comma 2 5 2 2 7 2 6" xfId="22060" xr:uid="{1B9971CF-3C90-4E01-890A-B8AB5C996254}"/>
    <cellStyle name="Comma 2 5 2 2 7 2 7" xfId="43085" xr:uid="{903D7CD0-BD80-4738-8305-D7E421D976F3}"/>
    <cellStyle name="Comma 2 5 2 2 7 3" xfId="3641" xr:uid="{929A3050-A995-4E93-9C5F-190475A2520C}"/>
    <cellStyle name="Comma 2 5 2 2 7 3 2" xfId="14175" xr:uid="{4569FC47-28AD-476C-8D54-BDBD96F16779}"/>
    <cellStyle name="Comma 2 5 2 2 7 3 2 2" xfId="35197" xr:uid="{983AA7BD-5FCC-4979-A1D3-17EF60B272CC}"/>
    <cellStyle name="Comma 2 5 2 2 7 3 2 3" xfId="56221" xr:uid="{B794496D-D5BF-41EF-B234-F88FCDCA6581}"/>
    <cellStyle name="Comma 2 5 2 2 7 3 3" xfId="24687" xr:uid="{C87B647E-AD0B-4D76-9101-4469D8337514}"/>
    <cellStyle name="Comma 2 5 2 2 7 3 4" xfId="45711" xr:uid="{6987A6B3-CAC9-455A-A576-1D95853B470F}"/>
    <cellStyle name="Comma 2 5 2 2 7 4" xfId="6269" xr:uid="{BB51200D-A455-46BD-B99B-0F3B8F12B67E}"/>
    <cellStyle name="Comma 2 5 2 2 7 4 2" xfId="16803" xr:uid="{ADD1A47A-55A5-4086-BC78-EAD720C42762}"/>
    <cellStyle name="Comma 2 5 2 2 7 4 2 2" xfId="37825" xr:uid="{5000F939-AC70-4982-B83D-5012654DBA30}"/>
    <cellStyle name="Comma 2 5 2 2 7 4 2 3" xfId="58849" xr:uid="{649B80B2-EE77-4154-8BB0-DD81762B85F5}"/>
    <cellStyle name="Comma 2 5 2 2 7 4 3" xfId="27315" xr:uid="{57CBEA37-23EB-4546-93E0-3710B8355C6B}"/>
    <cellStyle name="Comma 2 5 2 2 7 4 4" xfId="48339" xr:uid="{6408A5C9-71C7-438B-A7D6-FA729B996710}"/>
    <cellStyle name="Comma 2 5 2 2 7 5" xfId="8896" xr:uid="{C2337918-0A89-4B4F-9BAB-D346514BA54E}"/>
    <cellStyle name="Comma 2 5 2 2 7 5 2" xfId="19430" xr:uid="{C2178745-7B40-44B6-B5FD-99F213D170B7}"/>
    <cellStyle name="Comma 2 5 2 2 7 5 2 2" xfId="40452" xr:uid="{7296D1DA-02E7-4420-9E45-AED8C59B2F53}"/>
    <cellStyle name="Comma 2 5 2 2 7 5 2 3" xfId="61476" xr:uid="{A497A1FE-6E2B-4A60-9C2E-D729802BBA98}"/>
    <cellStyle name="Comma 2 5 2 2 7 5 3" xfId="29942" xr:uid="{F9E48748-988D-4DAC-B522-1B89C81B6371}"/>
    <cellStyle name="Comma 2 5 2 2 7 5 4" xfId="50966" xr:uid="{FEEDE6EE-64AD-45BB-91A9-1093502F673B}"/>
    <cellStyle name="Comma 2 5 2 2 7 6" xfId="11548" xr:uid="{2FA68C97-4AD5-450C-A476-DA196467A806}"/>
    <cellStyle name="Comma 2 5 2 2 7 6 2" xfId="32570" xr:uid="{9D1D8150-94F1-471C-BC22-28B736389065}"/>
    <cellStyle name="Comma 2 5 2 2 7 6 3" xfId="53594" xr:uid="{B5E65329-8D6E-47EC-A87B-3B78490DCE57}"/>
    <cellStyle name="Comma 2 5 2 2 7 7" xfId="22059" xr:uid="{761B128B-64AD-474D-B22E-D276A44E2ED4}"/>
    <cellStyle name="Comma 2 5 2 2 7 8" xfId="43084" xr:uid="{0A961A9A-3697-47FE-BF2B-190200B58C17}"/>
    <cellStyle name="Comma 2 5 2 2 8" xfId="965" xr:uid="{354EB741-D8EA-4323-8BAE-BD22FED5B4A7}"/>
    <cellStyle name="Comma 2 5 2 2 8 2" xfId="3643" xr:uid="{70F66746-EB2D-44BD-B8DC-F32B878CD9A8}"/>
    <cellStyle name="Comma 2 5 2 2 8 2 2" xfId="14177" xr:uid="{D003A4F3-0662-4985-87C1-15B587BDAEC4}"/>
    <cellStyle name="Comma 2 5 2 2 8 2 2 2" xfId="35199" xr:uid="{9929F589-371A-47F7-A058-C82AD05833C3}"/>
    <cellStyle name="Comma 2 5 2 2 8 2 2 3" xfId="56223" xr:uid="{AF4DEA47-B421-4E58-BE72-03CA9F14F22F}"/>
    <cellStyle name="Comma 2 5 2 2 8 2 3" xfId="24689" xr:uid="{B4F7D879-2107-44B5-B16E-F5CBF1793CDD}"/>
    <cellStyle name="Comma 2 5 2 2 8 2 4" xfId="45713" xr:uid="{75B3D6C4-1A31-4D30-A1BA-32AF03C9C9DD}"/>
    <cellStyle name="Comma 2 5 2 2 8 3" xfId="6271" xr:uid="{69A0E29D-FAD5-48C5-A743-1931921D1C0D}"/>
    <cellStyle name="Comma 2 5 2 2 8 3 2" xfId="16805" xr:uid="{F8AEDFC4-78D2-47CD-995F-88AA41BD1136}"/>
    <cellStyle name="Comma 2 5 2 2 8 3 2 2" xfId="37827" xr:uid="{F275111A-142F-49DB-AE4E-14D7F9ACBF26}"/>
    <cellStyle name="Comma 2 5 2 2 8 3 2 3" xfId="58851" xr:uid="{430D175C-7BD5-4F45-93B1-D6136862C82C}"/>
    <cellStyle name="Comma 2 5 2 2 8 3 3" xfId="27317" xr:uid="{57EBEA75-593B-4822-B4DC-A53F5D40E85A}"/>
    <cellStyle name="Comma 2 5 2 2 8 3 4" xfId="48341" xr:uid="{0521A66F-F155-485D-8F88-F4E8AF392603}"/>
    <cellStyle name="Comma 2 5 2 2 8 4" xfId="8898" xr:uid="{A731AFD3-786C-433F-AE9A-3AA44EF4881C}"/>
    <cellStyle name="Comma 2 5 2 2 8 4 2" xfId="19432" xr:uid="{6C0E510F-589C-4C2A-87EE-DA5570F58276}"/>
    <cellStyle name="Comma 2 5 2 2 8 4 2 2" xfId="40454" xr:uid="{211FC952-13D9-4A74-AAEF-CCB42F9B31BB}"/>
    <cellStyle name="Comma 2 5 2 2 8 4 2 3" xfId="61478" xr:uid="{DC096FCA-69EE-453A-AFEE-023345C763A4}"/>
    <cellStyle name="Comma 2 5 2 2 8 4 3" xfId="29944" xr:uid="{2799DF1B-7F0B-4D0F-97BA-1DA755B3919A}"/>
    <cellStyle name="Comma 2 5 2 2 8 4 4" xfId="50968" xr:uid="{FEC9CEC5-EEBB-489F-945C-E1074BA8B565}"/>
    <cellStyle name="Comma 2 5 2 2 8 5" xfId="11550" xr:uid="{A329F8B7-94D7-4745-B586-679BF2B7DABD}"/>
    <cellStyle name="Comma 2 5 2 2 8 5 2" xfId="32572" xr:uid="{B981E017-2F6C-4121-92DA-6CEFB5B47A87}"/>
    <cellStyle name="Comma 2 5 2 2 8 5 3" xfId="53596" xr:uid="{967903B5-FDD3-4D15-AD69-4BD5EDA1449E}"/>
    <cellStyle name="Comma 2 5 2 2 8 6" xfId="22061" xr:uid="{00F9FC3A-8CE7-4B34-8811-61069C635D15}"/>
    <cellStyle name="Comma 2 5 2 2 8 7" xfId="43086" xr:uid="{8041383E-AEF8-45A2-B78A-86A040F8F799}"/>
    <cellStyle name="Comma 2 5 2 2 9" xfId="966" xr:uid="{41115DF9-98CD-4C5E-9403-C263AF220E36}"/>
    <cellStyle name="Comma 2 5 2 2 9 2" xfId="3644" xr:uid="{B11EA3DE-87CF-4B16-B93A-95DC126D6EC2}"/>
    <cellStyle name="Comma 2 5 2 2 9 2 2" xfId="14178" xr:uid="{32DE8915-5551-4F77-8598-CD63C832C71A}"/>
    <cellStyle name="Comma 2 5 2 2 9 2 2 2" xfId="35200" xr:uid="{232A8301-1450-4221-A41A-D30E70A02C1B}"/>
    <cellStyle name="Comma 2 5 2 2 9 2 2 3" xfId="56224" xr:uid="{A7E1A40F-2E68-4FB5-8205-613696F16D7C}"/>
    <cellStyle name="Comma 2 5 2 2 9 2 3" xfId="24690" xr:uid="{BCF01722-A854-4B55-921E-ED5A62EA6EB7}"/>
    <cellStyle name="Comma 2 5 2 2 9 2 4" xfId="45714" xr:uid="{380E39ED-E563-4A3F-8574-5AB4078D2C7D}"/>
    <cellStyle name="Comma 2 5 2 2 9 3" xfId="6272" xr:uid="{2427BDE6-DDDF-459A-B953-A39A0C1DE46B}"/>
    <cellStyle name="Comma 2 5 2 2 9 3 2" xfId="16806" xr:uid="{D73C672F-3560-4CAE-8733-5341D5A58A2B}"/>
    <cellStyle name="Comma 2 5 2 2 9 3 2 2" xfId="37828" xr:uid="{1ACCB443-E424-47AE-87BF-9B6D144C2848}"/>
    <cellStyle name="Comma 2 5 2 2 9 3 2 3" xfId="58852" xr:uid="{16D7CB2D-8C7F-46BE-92BC-A7DA0BA627E0}"/>
    <cellStyle name="Comma 2 5 2 2 9 3 3" xfId="27318" xr:uid="{DDC34453-548B-4E10-99C8-FCC1EEF15CC6}"/>
    <cellStyle name="Comma 2 5 2 2 9 3 4" xfId="48342" xr:uid="{B08CC1CC-CAB1-4E41-A909-F18DCC76C958}"/>
    <cellStyle name="Comma 2 5 2 2 9 4" xfId="8899" xr:uid="{FB31DC7C-38C3-414A-8D09-C58275C75FAB}"/>
    <cellStyle name="Comma 2 5 2 2 9 4 2" xfId="19433" xr:uid="{A2503333-F21E-4B68-B0D5-7CE2C76E04DC}"/>
    <cellStyle name="Comma 2 5 2 2 9 4 2 2" xfId="40455" xr:uid="{E4836415-0441-4329-82A5-84D5CB25D506}"/>
    <cellStyle name="Comma 2 5 2 2 9 4 2 3" xfId="61479" xr:uid="{458C1043-C28C-4499-AE49-9CDBA1E48A63}"/>
    <cellStyle name="Comma 2 5 2 2 9 4 3" xfId="29945" xr:uid="{23273BDB-7F33-46CE-AC1E-44C3235EEB88}"/>
    <cellStyle name="Comma 2 5 2 2 9 4 4" xfId="50969" xr:uid="{E9A55DE2-0E6B-4A83-98CD-B24B5C8F3558}"/>
    <cellStyle name="Comma 2 5 2 2 9 5" xfId="11551" xr:uid="{63300A19-A207-42B2-A206-9FA94C00CA09}"/>
    <cellStyle name="Comma 2 5 2 2 9 5 2" xfId="32573" xr:uid="{CC49644B-6D68-4AB2-9C71-380928231195}"/>
    <cellStyle name="Comma 2 5 2 2 9 5 3" xfId="53597" xr:uid="{EB331295-F0A6-44BA-A0A3-E8B78335E2F2}"/>
    <cellStyle name="Comma 2 5 2 2 9 6" xfId="22062" xr:uid="{0E209EC1-9F2B-4620-AFA0-3D8651E37C51}"/>
    <cellStyle name="Comma 2 5 2 2 9 7" xfId="43087" xr:uid="{CCB92567-C745-4B65-AC53-0C751BA84F6E}"/>
    <cellStyle name="Comma 2 5 2 3" xfId="967" xr:uid="{4D05E6BF-9522-4C13-8513-5F2E82D1DC94}"/>
    <cellStyle name="Comma 2 5 2 3 10" xfId="43088" xr:uid="{E00634B4-5E68-4F58-AEB6-0F47A4C786C4}"/>
    <cellStyle name="Comma 2 5 2 3 2" xfId="968" xr:uid="{1D75A14E-AE08-4A19-844E-C0E647B77214}"/>
    <cellStyle name="Comma 2 5 2 3 2 2" xfId="969" xr:uid="{D7626BF7-B27D-48AC-AA74-F68235983F83}"/>
    <cellStyle name="Comma 2 5 2 3 2 2 2" xfId="3647" xr:uid="{CA97DD76-1734-4B1F-96AF-2B45EDB51CF0}"/>
    <cellStyle name="Comma 2 5 2 3 2 2 2 2" xfId="14181" xr:uid="{543B7ED0-B34A-4F0B-8EF3-7859551086A4}"/>
    <cellStyle name="Comma 2 5 2 3 2 2 2 2 2" xfId="35203" xr:uid="{B5E0133D-9EAB-441C-AD41-37573BE15978}"/>
    <cellStyle name="Comma 2 5 2 3 2 2 2 2 3" xfId="56227" xr:uid="{C54CB7E1-D6E4-4695-9E4F-CFA733CF5B05}"/>
    <cellStyle name="Comma 2 5 2 3 2 2 2 3" xfId="24693" xr:uid="{33A31415-84A9-4FA7-81F7-D4E8B77490DD}"/>
    <cellStyle name="Comma 2 5 2 3 2 2 2 4" xfId="45717" xr:uid="{F1D56E77-3A3D-4BB4-BC6C-7DD756C81DC4}"/>
    <cellStyle name="Comma 2 5 2 3 2 2 3" xfId="6275" xr:uid="{C2424F6D-0896-43F1-880B-A5A05329416D}"/>
    <cellStyle name="Comma 2 5 2 3 2 2 3 2" xfId="16809" xr:uid="{3D86DE92-013C-4E8B-9790-29A400CBF9D1}"/>
    <cellStyle name="Comma 2 5 2 3 2 2 3 2 2" xfId="37831" xr:uid="{30C05438-E5F8-42D1-A8B1-811031E3DF72}"/>
    <cellStyle name="Comma 2 5 2 3 2 2 3 2 3" xfId="58855" xr:uid="{25A68668-EC58-4FB7-81FF-52B81C04F629}"/>
    <cellStyle name="Comma 2 5 2 3 2 2 3 3" xfId="27321" xr:uid="{F3CD0946-2693-419F-B310-C08AC0ED49D9}"/>
    <cellStyle name="Comma 2 5 2 3 2 2 3 4" xfId="48345" xr:uid="{EBEB289D-A3C8-499E-B79E-794A9A7C58A4}"/>
    <cellStyle name="Comma 2 5 2 3 2 2 4" xfId="8902" xr:uid="{8C43DF67-8649-4902-8B95-352C2BA1BFEC}"/>
    <cellStyle name="Comma 2 5 2 3 2 2 4 2" xfId="19436" xr:uid="{E3F437C9-F92A-4632-84DA-93AF993706A0}"/>
    <cellStyle name="Comma 2 5 2 3 2 2 4 2 2" xfId="40458" xr:uid="{DF2578A8-C6A8-4883-A316-C8CEB78B2E6C}"/>
    <cellStyle name="Comma 2 5 2 3 2 2 4 2 3" xfId="61482" xr:uid="{7907DC84-4C61-4483-B6CE-DB0E3F31731F}"/>
    <cellStyle name="Comma 2 5 2 3 2 2 4 3" xfId="29948" xr:uid="{D988CB82-EFC0-49DB-9179-A3A7D3489CD1}"/>
    <cellStyle name="Comma 2 5 2 3 2 2 4 4" xfId="50972" xr:uid="{C642A0C9-B3BD-4EBF-9951-0C38D78E0A51}"/>
    <cellStyle name="Comma 2 5 2 3 2 2 5" xfId="11554" xr:uid="{31F73512-CD1D-4D91-8454-CEE667866207}"/>
    <cellStyle name="Comma 2 5 2 3 2 2 5 2" xfId="32576" xr:uid="{2D07F572-E971-41B3-B641-2580DE684AAE}"/>
    <cellStyle name="Comma 2 5 2 3 2 2 5 3" xfId="53600" xr:uid="{F67D2910-3B51-412F-B4EC-E8FD40BE1497}"/>
    <cellStyle name="Comma 2 5 2 3 2 2 6" xfId="22065" xr:uid="{C204CEFD-45B4-4388-9907-CBF3E68D9C66}"/>
    <cellStyle name="Comma 2 5 2 3 2 2 7" xfId="43090" xr:uid="{2144C200-E165-4163-BDFE-7FAF4C59EC30}"/>
    <cellStyle name="Comma 2 5 2 3 2 3" xfId="3646" xr:uid="{290BA424-C708-449E-A4E4-7D452DFEE840}"/>
    <cellStyle name="Comma 2 5 2 3 2 3 2" xfId="14180" xr:uid="{D18BAADC-B61E-4423-8C90-983C4E51E49F}"/>
    <cellStyle name="Comma 2 5 2 3 2 3 2 2" xfId="35202" xr:uid="{237AD55B-4220-47D7-8EB7-05542FA7D624}"/>
    <cellStyle name="Comma 2 5 2 3 2 3 2 3" xfId="56226" xr:uid="{82C152B6-1574-4B57-A33A-CAEF3C2359E8}"/>
    <cellStyle name="Comma 2 5 2 3 2 3 3" xfId="24692" xr:uid="{CA001CF8-4E53-4710-9FF0-6DD966FE1E3F}"/>
    <cellStyle name="Comma 2 5 2 3 2 3 4" xfId="45716" xr:uid="{CAB87CC8-49C1-427A-9B76-96AFE2CB7BF1}"/>
    <cellStyle name="Comma 2 5 2 3 2 4" xfId="6274" xr:uid="{8E7BCF85-DB96-442C-8F0B-9C395C212EE5}"/>
    <cellStyle name="Comma 2 5 2 3 2 4 2" xfId="16808" xr:uid="{A53E1F84-2A1C-43B2-9F84-FA27061E7B0D}"/>
    <cellStyle name="Comma 2 5 2 3 2 4 2 2" xfId="37830" xr:uid="{740E0015-4D0B-4B98-923D-2E0153A5CB0E}"/>
    <cellStyle name="Comma 2 5 2 3 2 4 2 3" xfId="58854" xr:uid="{6B5CFB45-7ED0-43D4-B71A-050FE8121F1C}"/>
    <cellStyle name="Comma 2 5 2 3 2 4 3" xfId="27320" xr:uid="{3224C461-EE28-4864-89B1-BAA7EBB0A551}"/>
    <cellStyle name="Comma 2 5 2 3 2 4 4" xfId="48344" xr:uid="{A0346916-E9F5-44CA-B194-4F79C06EE975}"/>
    <cellStyle name="Comma 2 5 2 3 2 5" xfId="8901" xr:uid="{4DDEC726-7D15-4896-A882-56263273EA7B}"/>
    <cellStyle name="Comma 2 5 2 3 2 5 2" xfId="19435" xr:uid="{078C65C5-0469-4B69-B0D6-38813921F212}"/>
    <cellStyle name="Comma 2 5 2 3 2 5 2 2" xfId="40457" xr:uid="{20073663-E0BC-4FED-97F0-3A9F07C93BA7}"/>
    <cellStyle name="Comma 2 5 2 3 2 5 2 3" xfId="61481" xr:uid="{6D2225C0-6901-4F7C-9D60-8D5DDFCBCFE6}"/>
    <cellStyle name="Comma 2 5 2 3 2 5 3" xfId="29947" xr:uid="{FBD881B9-A77A-404D-9BEC-E67F2FB5246D}"/>
    <cellStyle name="Comma 2 5 2 3 2 5 4" xfId="50971" xr:uid="{C43B3EB7-0A96-4793-85A8-FC2B7558E232}"/>
    <cellStyle name="Comma 2 5 2 3 2 6" xfId="11553" xr:uid="{CF42C77B-BB63-48D1-A880-4CFCEEC38EE7}"/>
    <cellStyle name="Comma 2 5 2 3 2 6 2" xfId="32575" xr:uid="{3F6B53D0-B1AA-4EA7-B2E7-0D9DB59D3CFB}"/>
    <cellStyle name="Comma 2 5 2 3 2 6 3" xfId="53599" xr:uid="{B2F1F09A-B3C5-4887-B69F-320F81D37C9F}"/>
    <cellStyle name="Comma 2 5 2 3 2 7" xfId="22064" xr:uid="{C9F0BB73-AA5A-4EFB-B166-47C722B4080A}"/>
    <cellStyle name="Comma 2 5 2 3 2 8" xfId="43089" xr:uid="{8F5DC94D-D8F5-43ED-BE16-DFFE5475C26C}"/>
    <cellStyle name="Comma 2 5 2 3 3" xfId="970" xr:uid="{FFE1D37D-C02F-4C4E-9B14-563F64BB4DD5}"/>
    <cellStyle name="Comma 2 5 2 3 3 2" xfId="3648" xr:uid="{D406E4F7-A37F-4D76-8ADD-93204D6D63B0}"/>
    <cellStyle name="Comma 2 5 2 3 3 2 2" xfId="14182" xr:uid="{4CDD0E27-D6DE-4410-8184-FA479E27DA47}"/>
    <cellStyle name="Comma 2 5 2 3 3 2 2 2" xfId="35204" xr:uid="{D11DAEA5-BD86-4553-BEB8-FEF17DA23E77}"/>
    <cellStyle name="Comma 2 5 2 3 3 2 2 3" xfId="56228" xr:uid="{BCDB9D99-89D6-4AE2-ABA2-2B250ECF57CA}"/>
    <cellStyle name="Comma 2 5 2 3 3 2 3" xfId="24694" xr:uid="{58141119-877A-490D-AB22-D77B5CA2FECF}"/>
    <cellStyle name="Comma 2 5 2 3 3 2 4" xfId="45718" xr:uid="{6356360D-5B4A-46EB-9AA9-AC7DC832DE7D}"/>
    <cellStyle name="Comma 2 5 2 3 3 3" xfId="6276" xr:uid="{76DFF3CE-5E85-4AC1-B9C0-666A8171DDDE}"/>
    <cellStyle name="Comma 2 5 2 3 3 3 2" xfId="16810" xr:uid="{43C7E0AD-81BF-4FC9-A046-6EADA7C9DD81}"/>
    <cellStyle name="Comma 2 5 2 3 3 3 2 2" xfId="37832" xr:uid="{9C9C0BA8-0F31-457B-9E10-891BFC0C00A2}"/>
    <cellStyle name="Comma 2 5 2 3 3 3 2 3" xfId="58856" xr:uid="{EB4FA237-1633-455C-A22C-265CA4148B2C}"/>
    <cellStyle name="Comma 2 5 2 3 3 3 3" xfId="27322" xr:uid="{D388E6E7-2AC9-4FE2-A450-C0D5C06067A0}"/>
    <cellStyle name="Comma 2 5 2 3 3 3 4" xfId="48346" xr:uid="{61D16A83-2ED5-4D67-8C03-2EB575690065}"/>
    <cellStyle name="Comma 2 5 2 3 3 4" xfId="8903" xr:uid="{724BB5F6-9664-46E8-9E37-6A141B11B26D}"/>
    <cellStyle name="Comma 2 5 2 3 3 4 2" xfId="19437" xr:uid="{6D562276-7041-424D-9F66-106A6C5ACB69}"/>
    <cellStyle name="Comma 2 5 2 3 3 4 2 2" xfId="40459" xr:uid="{BF5D13BE-3617-408E-AABB-69CC5C1FB97A}"/>
    <cellStyle name="Comma 2 5 2 3 3 4 2 3" xfId="61483" xr:uid="{CCC92FE3-AA5E-4385-8B10-16238860CB06}"/>
    <cellStyle name="Comma 2 5 2 3 3 4 3" xfId="29949" xr:uid="{0E24F909-915F-454C-892C-4DB9F91DCFCB}"/>
    <cellStyle name="Comma 2 5 2 3 3 4 4" xfId="50973" xr:uid="{AB961AE4-1475-498E-B089-721F0EA73F48}"/>
    <cellStyle name="Comma 2 5 2 3 3 5" xfId="11555" xr:uid="{1F3334C4-3395-470D-8469-C55DC27489F5}"/>
    <cellStyle name="Comma 2 5 2 3 3 5 2" xfId="32577" xr:uid="{FB480565-2389-496F-90A2-951DEB163A95}"/>
    <cellStyle name="Comma 2 5 2 3 3 5 3" xfId="53601" xr:uid="{0CF27601-086E-437B-B950-2C6CA887B350}"/>
    <cellStyle name="Comma 2 5 2 3 3 6" xfId="22066" xr:uid="{9055646F-CEE0-4B0D-9CCE-6DA196BD6741}"/>
    <cellStyle name="Comma 2 5 2 3 3 7" xfId="43091" xr:uid="{8E3EFCB7-D200-4C6C-8C8D-EE5F9AB006FA}"/>
    <cellStyle name="Comma 2 5 2 3 4" xfId="971" xr:uid="{8BEA4E53-57DF-4BA9-BBC7-A34DBCA30AE3}"/>
    <cellStyle name="Comma 2 5 2 3 4 2" xfId="3649" xr:uid="{7AE32BAF-E0F6-459B-9F37-D5D513AED620}"/>
    <cellStyle name="Comma 2 5 2 3 4 2 2" xfId="14183" xr:uid="{B515B3A7-C8AE-4A08-AE03-B2BEC28C3DC7}"/>
    <cellStyle name="Comma 2 5 2 3 4 2 2 2" xfId="35205" xr:uid="{779402E8-2DFF-4F69-8979-7DC1F091B47B}"/>
    <cellStyle name="Comma 2 5 2 3 4 2 2 3" xfId="56229" xr:uid="{00D31C7B-EACA-4FDA-B7F9-A1B97D2F63BC}"/>
    <cellStyle name="Comma 2 5 2 3 4 2 3" xfId="24695" xr:uid="{971ACD03-4BBF-4ADD-89DC-ADFC29ACAD0B}"/>
    <cellStyle name="Comma 2 5 2 3 4 2 4" xfId="45719" xr:uid="{D499F914-2F2C-4DAC-9DE7-773ED353483D}"/>
    <cellStyle name="Comma 2 5 2 3 4 3" xfId="6277" xr:uid="{39AE4645-E29A-4CBC-AAB4-01EBDE9115E4}"/>
    <cellStyle name="Comma 2 5 2 3 4 3 2" xfId="16811" xr:uid="{4FEE4DC4-3F34-4BF7-8877-6ADEC776C28C}"/>
    <cellStyle name="Comma 2 5 2 3 4 3 2 2" xfId="37833" xr:uid="{AF5985AA-9DAE-4369-9A4D-28174D00D764}"/>
    <cellStyle name="Comma 2 5 2 3 4 3 2 3" xfId="58857" xr:uid="{1B2B189A-46ED-4734-A2A8-9E88904AAECD}"/>
    <cellStyle name="Comma 2 5 2 3 4 3 3" xfId="27323" xr:uid="{172900F8-C9E9-40E8-B0D6-B3740ED42983}"/>
    <cellStyle name="Comma 2 5 2 3 4 3 4" xfId="48347" xr:uid="{3551655C-5A5A-45C5-ACE9-E3EF27AABF47}"/>
    <cellStyle name="Comma 2 5 2 3 4 4" xfId="8904" xr:uid="{FDFA4F33-F0BA-49FC-A409-B71D9128A8C1}"/>
    <cellStyle name="Comma 2 5 2 3 4 4 2" xfId="19438" xr:uid="{CDDF0AC4-0532-49A9-957A-9CF460BDD6E3}"/>
    <cellStyle name="Comma 2 5 2 3 4 4 2 2" xfId="40460" xr:uid="{D453C24E-BC63-497E-BF46-F04958F2DEA4}"/>
    <cellStyle name="Comma 2 5 2 3 4 4 2 3" xfId="61484" xr:uid="{C8113317-4E79-4E76-9970-58F3B7F83D83}"/>
    <cellStyle name="Comma 2 5 2 3 4 4 3" xfId="29950" xr:uid="{3497F6BA-E28B-4D7F-907F-6109ADDFD888}"/>
    <cellStyle name="Comma 2 5 2 3 4 4 4" xfId="50974" xr:uid="{F50BC3DB-3831-493C-958D-8B2F02EAB22B}"/>
    <cellStyle name="Comma 2 5 2 3 4 5" xfId="11556" xr:uid="{585F1ECF-48A2-41EF-BA71-75E093DFE0C3}"/>
    <cellStyle name="Comma 2 5 2 3 4 5 2" xfId="32578" xr:uid="{5E6A0F14-19BD-4375-9E30-AEAC8A3E9505}"/>
    <cellStyle name="Comma 2 5 2 3 4 5 3" xfId="53602" xr:uid="{CB1877F8-6585-49B6-B443-2EC47A49584B}"/>
    <cellStyle name="Comma 2 5 2 3 4 6" xfId="22067" xr:uid="{D8BCA1A0-1A2D-45FF-9C9E-D7FE68FD8E33}"/>
    <cellStyle name="Comma 2 5 2 3 4 7" xfId="43092" xr:uid="{3EFAB928-133B-4F41-B91C-D69260BA738D}"/>
    <cellStyle name="Comma 2 5 2 3 5" xfId="3645" xr:uid="{3D27416C-76CE-48C8-B03C-7F877F531AF2}"/>
    <cellStyle name="Comma 2 5 2 3 5 2" xfId="14179" xr:uid="{B87F7DDA-2621-43CF-821F-38734CDED139}"/>
    <cellStyle name="Comma 2 5 2 3 5 2 2" xfId="35201" xr:uid="{07BB6013-E492-488C-8FC0-353BDB369A03}"/>
    <cellStyle name="Comma 2 5 2 3 5 2 3" xfId="56225" xr:uid="{10FD352C-8F8B-4248-9B52-FFFB6467997B}"/>
    <cellStyle name="Comma 2 5 2 3 5 3" xfId="24691" xr:uid="{40786A36-AA0E-4549-B072-8C2165D65D61}"/>
    <cellStyle name="Comma 2 5 2 3 5 4" xfId="45715" xr:uid="{2F13D30B-788E-4BE9-8A89-5BCCE319F239}"/>
    <cellStyle name="Comma 2 5 2 3 6" xfId="6273" xr:uid="{701E588C-836A-4377-A837-E5E5B71A745A}"/>
    <cellStyle name="Comma 2 5 2 3 6 2" xfId="16807" xr:uid="{E4890BAA-996D-4459-BCCE-380B42051263}"/>
    <cellStyle name="Comma 2 5 2 3 6 2 2" xfId="37829" xr:uid="{4EED38C4-29CC-4E3B-BA02-873A9370BDCE}"/>
    <cellStyle name="Comma 2 5 2 3 6 2 3" xfId="58853" xr:uid="{4A408427-F822-4BD9-9C7E-4BDB9EBDBB13}"/>
    <cellStyle name="Comma 2 5 2 3 6 3" xfId="27319" xr:uid="{37B33A64-4504-4A8A-8C5C-935D86C96B2B}"/>
    <cellStyle name="Comma 2 5 2 3 6 4" xfId="48343" xr:uid="{38E8D7AD-AC11-4A0B-ACE0-2E68ED8EE7E3}"/>
    <cellStyle name="Comma 2 5 2 3 7" xfId="8900" xr:uid="{9877F4D8-680A-4D66-A98A-A66D383E888A}"/>
    <cellStyle name="Comma 2 5 2 3 7 2" xfId="19434" xr:uid="{1D7073AB-045A-4C2C-949F-D76B23518294}"/>
    <cellStyle name="Comma 2 5 2 3 7 2 2" xfId="40456" xr:uid="{072B619A-00BC-4990-8D5D-17F79D122261}"/>
    <cellStyle name="Comma 2 5 2 3 7 2 3" xfId="61480" xr:uid="{2876CEAD-F6E6-4164-BAA7-673563F5E208}"/>
    <cellStyle name="Comma 2 5 2 3 7 3" xfId="29946" xr:uid="{E81EE25C-CDC5-4AE9-A1C1-C37F426EBE73}"/>
    <cellStyle name="Comma 2 5 2 3 7 4" xfId="50970" xr:uid="{3C25B054-6465-469A-B465-6D6A7E884F7A}"/>
    <cellStyle name="Comma 2 5 2 3 8" xfId="11552" xr:uid="{547F22C1-AD63-4B44-AE30-37F1F555FF4E}"/>
    <cellStyle name="Comma 2 5 2 3 8 2" xfId="32574" xr:uid="{34ED48E9-2225-4FC0-9DBF-AD4ABE6A6E4E}"/>
    <cellStyle name="Comma 2 5 2 3 8 3" xfId="53598" xr:uid="{79A16351-FB8E-4488-9B98-817CFF52B147}"/>
    <cellStyle name="Comma 2 5 2 3 9" xfId="22063" xr:uid="{59D933F1-36D1-4222-8FAC-35806FB67320}"/>
    <cellStyle name="Comma 2 5 2 4" xfId="972" xr:uid="{18889C60-62FD-41B1-84AF-AA2347A2F33E}"/>
    <cellStyle name="Comma 2 5 2 4 10" xfId="43093" xr:uid="{E4BC8485-C2DF-434C-A47B-438C41D6D59C}"/>
    <cellStyle name="Comma 2 5 2 4 2" xfId="973" xr:uid="{FDA4BBF6-A26D-4FE5-B1C9-2E83C086D387}"/>
    <cellStyle name="Comma 2 5 2 4 2 2" xfId="974" xr:uid="{890146D5-9779-4A25-95CB-2D1EDB06A585}"/>
    <cellStyle name="Comma 2 5 2 4 2 2 2" xfId="3652" xr:uid="{69680574-A9CA-411E-A904-C2D2D0677590}"/>
    <cellStyle name="Comma 2 5 2 4 2 2 2 2" xfId="14186" xr:uid="{7E27EE84-35CC-42CC-8B43-D2761456C061}"/>
    <cellStyle name="Comma 2 5 2 4 2 2 2 2 2" xfId="35208" xr:uid="{487C1B13-DB80-463B-BF60-6E732811BA38}"/>
    <cellStyle name="Comma 2 5 2 4 2 2 2 2 3" xfId="56232" xr:uid="{8FCD32FA-4E80-4621-AA87-01FE48263229}"/>
    <cellStyle name="Comma 2 5 2 4 2 2 2 3" xfId="24698" xr:uid="{30E2C50B-18D8-4EE0-A5FC-7BED8907511E}"/>
    <cellStyle name="Comma 2 5 2 4 2 2 2 4" xfId="45722" xr:uid="{648C7111-2E15-46F5-BE35-AAEAB111DBAF}"/>
    <cellStyle name="Comma 2 5 2 4 2 2 3" xfId="6280" xr:uid="{2C472FAF-D5A9-4522-843B-11DC3EBF5793}"/>
    <cellStyle name="Comma 2 5 2 4 2 2 3 2" xfId="16814" xr:uid="{A3F2AB56-507D-4E14-8432-B00596A449F2}"/>
    <cellStyle name="Comma 2 5 2 4 2 2 3 2 2" xfId="37836" xr:uid="{D7EF0DC9-3CC3-4EFF-98A8-B6185DE430EA}"/>
    <cellStyle name="Comma 2 5 2 4 2 2 3 2 3" xfId="58860" xr:uid="{04042327-FAA2-4F50-BF74-652A7B6DE00A}"/>
    <cellStyle name="Comma 2 5 2 4 2 2 3 3" xfId="27326" xr:uid="{A605A032-5D59-4088-B82E-04D160A57549}"/>
    <cellStyle name="Comma 2 5 2 4 2 2 3 4" xfId="48350" xr:uid="{0F28771B-51F5-46E4-829E-B1B2DEC06F82}"/>
    <cellStyle name="Comma 2 5 2 4 2 2 4" xfId="8907" xr:uid="{7E5A5288-2031-4A91-92FD-9F6F10E4AB93}"/>
    <cellStyle name="Comma 2 5 2 4 2 2 4 2" xfId="19441" xr:uid="{B4ACB7F3-31C3-4870-A386-7D4A48694FFD}"/>
    <cellStyle name="Comma 2 5 2 4 2 2 4 2 2" xfId="40463" xr:uid="{8251A758-D7D7-4909-9E9C-1E5B28B7DCA3}"/>
    <cellStyle name="Comma 2 5 2 4 2 2 4 2 3" xfId="61487" xr:uid="{08BE2C0F-58E5-49FE-B515-671122F270B3}"/>
    <cellStyle name="Comma 2 5 2 4 2 2 4 3" xfId="29953" xr:uid="{629F1FE2-9A24-470A-9486-EC5574712D39}"/>
    <cellStyle name="Comma 2 5 2 4 2 2 4 4" xfId="50977" xr:uid="{138D96BA-6EA4-497F-ADCC-CD34F0442F3C}"/>
    <cellStyle name="Comma 2 5 2 4 2 2 5" xfId="11559" xr:uid="{057504F7-D072-4B10-9A83-2788B3E6B8BD}"/>
    <cellStyle name="Comma 2 5 2 4 2 2 5 2" xfId="32581" xr:uid="{08E3B588-2834-4651-A39C-0C5A33F0DA8C}"/>
    <cellStyle name="Comma 2 5 2 4 2 2 5 3" xfId="53605" xr:uid="{9AC303FF-5672-4B32-AFC8-25F7AA3D8755}"/>
    <cellStyle name="Comma 2 5 2 4 2 2 6" xfId="22070" xr:uid="{15A16A4B-E78F-4536-9BC3-DB3709C86F9A}"/>
    <cellStyle name="Comma 2 5 2 4 2 2 7" xfId="43095" xr:uid="{CEEBA9FD-1473-4423-86C7-53F43EA7FA53}"/>
    <cellStyle name="Comma 2 5 2 4 2 3" xfId="3651" xr:uid="{77FB09F8-7542-4118-8EB6-B3AAA81955C2}"/>
    <cellStyle name="Comma 2 5 2 4 2 3 2" xfId="14185" xr:uid="{BB4E0281-9C6E-4C90-8A76-A66829C0F3FD}"/>
    <cellStyle name="Comma 2 5 2 4 2 3 2 2" xfId="35207" xr:uid="{76149C1D-60B3-428A-B07B-8EF36A384E29}"/>
    <cellStyle name="Comma 2 5 2 4 2 3 2 3" xfId="56231" xr:uid="{73027064-D10E-4F72-A954-51787CC6F496}"/>
    <cellStyle name="Comma 2 5 2 4 2 3 3" xfId="24697" xr:uid="{1D175801-6258-495C-A260-1F31080042D0}"/>
    <cellStyle name="Comma 2 5 2 4 2 3 4" xfId="45721" xr:uid="{A0140D3B-EB2F-43CB-9442-63B82E55B07B}"/>
    <cellStyle name="Comma 2 5 2 4 2 4" xfId="6279" xr:uid="{354423DE-7640-4FA1-BD36-1F7A8160CAA4}"/>
    <cellStyle name="Comma 2 5 2 4 2 4 2" xfId="16813" xr:uid="{60BA8505-E869-4A59-8319-F7A13B1A6F9E}"/>
    <cellStyle name="Comma 2 5 2 4 2 4 2 2" xfId="37835" xr:uid="{3D4199B5-1ECE-4AF7-864F-C31C35FD4330}"/>
    <cellStyle name="Comma 2 5 2 4 2 4 2 3" xfId="58859" xr:uid="{A83F61A5-1B8A-451C-AF8C-1A33CC951CEF}"/>
    <cellStyle name="Comma 2 5 2 4 2 4 3" xfId="27325" xr:uid="{ED28D60A-08FE-4A52-A8A0-8B9F3CB41AE2}"/>
    <cellStyle name="Comma 2 5 2 4 2 4 4" xfId="48349" xr:uid="{B7A0E917-F14D-4AA8-B372-034B6AC3B554}"/>
    <cellStyle name="Comma 2 5 2 4 2 5" xfId="8906" xr:uid="{44C4CF52-D6BE-44C2-B9FB-22D60DEF699B}"/>
    <cellStyle name="Comma 2 5 2 4 2 5 2" xfId="19440" xr:uid="{55CE031D-6183-4A1F-9F89-7EC5715A5026}"/>
    <cellStyle name="Comma 2 5 2 4 2 5 2 2" xfId="40462" xr:uid="{38A089B8-54BD-470D-AB33-E4497E990908}"/>
    <cellStyle name="Comma 2 5 2 4 2 5 2 3" xfId="61486" xr:uid="{471FB938-959D-4D6C-9972-26F2296B4AC7}"/>
    <cellStyle name="Comma 2 5 2 4 2 5 3" xfId="29952" xr:uid="{306C5A85-360B-4E1C-8430-D7AC5D024ADF}"/>
    <cellStyle name="Comma 2 5 2 4 2 5 4" xfId="50976" xr:uid="{B8A6B62A-E5A6-4FB4-AEBC-64FD11060CCA}"/>
    <cellStyle name="Comma 2 5 2 4 2 6" xfId="11558" xr:uid="{DFF438B1-DCEE-45CD-8F61-6191C9D78656}"/>
    <cellStyle name="Comma 2 5 2 4 2 6 2" xfId="32580" xr:uid="{9CA1905B-91E4-4A15-89B6-21033594AF5F}"/>
    <cellStyle name="Comma 2 5 2 4 2 6 3" xfId="53604" xr:uid="{7DF97422-99F2-49F9-B95B-79C25618B026}"/>
    <cellStyle name="Comma 2 5 2 4 2 7" xfId="22069" xr:uid="{F39B61EB-9FA9-4B7E-938D-3CC0118C29D5}"/>
    <cellStyle name="Comma 2 5 2 4 2 8" xfId="43094" xr:uid="{F5F7ECE3-1E26-4A4F-A906-0084026E432D}"/>
    <cellStyle name="Comma 2 5 2 4 3" xfId="975" xr:uid="{807204C7-9E03-419D-8710-386915C61E43}"/>
    <cellStyle name="Comma 2 5 2 4 3 2" xfId="3653" xr:uid="{04D6C632-10EC-4053-9A50-094A9246A0CD}"/>
    <cellStyle name="Comma 2 5 2 4 3 2 2" xfId="14187" xr:uid="{22E4C55C-00B5-4562-AEB4-D689FA9C5DAF}"/>
    <cellStyle name="Comma 2 5 2 4 3 2 2 2" xfId="35209" xr:uid="{A60F5FA9-B98C-4832-A375-7A3843332F0A}"/>
    <cellStyle name="Comma 2 5 2 4 3 2 2 3" xfId="56233" xr:uid="{1B18D1F9-0D99-41AE-8BAB-903BB1B76A5D}"/>
    <cellStyle name="Comma 2 5 2 4 3 2 3" xfId="24699" xr:uid="{F4B5614F-F4B4-4C95-BAF9-0386DC26E52C}"/>
    <cellStyle name="Comma 2 5 2 4 3 2 4" xfId="45723" xr:uid="{91AA9002-FD08-47D8-97D8-DA324B45ACBB}"/>
    <cellStyle name="Comma 2 5 2 4 3 3" xfId="6281" xr:uid="{F984318D-4B62-4466-8F6B-F5E29326FED3}"/>
    <cellStyle name="Comma 2 5 2 4 3 3 2" xfId="16815" xr:uid="{494EAA4A-AB7C-452A-B0E8-CF9E2DBEA30F}"/>
    <cellStyle name="Comma 2 5 2 4 3 3 2 2" xfId="37837" xr:uid="{7E342482-6860-4284-AE27-9EE7D73B4698}"/>
    <cellStyle name="Comma 2 5 2 4 3 3 2 3" xfId="58861" xr:uid="{C5890DEA-AFB2-4CC3-A19A-4E83D9D76F20}"/>
    <cellStyle name="Comma 2 5 2 4 3 3 3" xfId="27327" xr:uid="{E730BDE3-E62A-40E4-B952-4D20BA777A27}"/>
    <cellStyle name="Comma 2 5 2 4 3 3 4" xfId="48351" xr:uid="{57581F6B-DD4A-47E5-BCCB-CF2A10136992}"/>
    <cellStyle name="Comma 2 5 2 4 3 4" xfId="8908" xr:uid="{7D96F1A4-037C-4EAA-82FA-A8D96C047FE6}"/>
    <cellStyle name="Comma 2 5 2 4 3 4 2" xfId="19442" xr:uid="{1BF31FC7-3231-4D38-88D5-712448E543B0}"/>
    <cellStyle name="Comma 2 5 2 4 3 4 2 2" xfId="40464" xr:uid="{EBDEFD25-BD17-4A82-A64F-5B76F08A6D05}"/>
    <cellStyle name="Comma 2 5 2 4 3 4 2 3" xfId="61488" xr:uid="{93C932D9-3C92-42EE-9506-FFD44BC6EAD8}"/>
    <cellStyle name="Comma 2 5 2 4 3 4 3" xfId="29954" xr:uid="{36B1D1F6-9C75-4394-A9F9-923579BCFAE8}"/>
    <cellStyle name="Comma 2 5 2 4 3 4 4" xfId="50978" xr:uid="{2CF3B00E-3163-43A9-8CD6-A34EDEC620EB}"/>
    <cellStyle name="Comma 2 5 2 4 3 5" xfId="11560" xr:uid="{0312EF5E-6D71-4440-8EF4-04E0EB9610BE}"/>
    <cellStyle name="Comma 2 5 2 4 3 5 2" xfId="32582" xr:uid="{5C3D07F6-4532-4CD0-AB3C-D0B60A267BD3}"/>
    <cellStyle name="Comma 2 5 2 4 3 5 3" xfId="53606" xr:uid="{60995FA7-DAF9-4003-8E24-586560A4512B}"/>
    <cellStyle name="Comma 2 5 2 4 3 6" xfId="22071" xr:uid="{9427DEAB-0273-46E1-A92E-76BA42FE2D21}"/>
    <cellStyle name="Comma 2 5 2 4 3 7" xfId="43096" xr:uid="{6D09CC39-F86E-4090-A8DB-A004B5AB62B2}"/>
    <cellStyle name="Comma 2 5 2 4 4" xfId="976" xr:uid="{1DAE78D1-08AB-4D6C-8A7E-3CB5AAC40622}"/>
    <cellStyle name="Comma 2 5 2 4 4 2" xfId="3654" xr:uid="{BDFD13D5-23CE-4EB8-B21E-8C78ADDDF52F}"/>
    <cellStyle name="Comma 2 5 2 4 4 2 2" xfId="14188" xr:uid="{9984C4DF-1F33-4EEA-81ED-C8C146D109D1}"/>
    <cellStyle name="Comma 2 5 2 4 4 2 2 2" xfId="35210" xr:uid="{1E70290A-B37F-4A17-B311-E95D7439F8E2}"/>
    <cellStyle name="Comma 2 5 2 4 4 2 2 3" xfId="56234" xr:uid="{FCE9189C-34DC-475E-916B-30C9B385DF5F}"/>
    <cellStyle name="Comma 2 5 2 4 4 2 3" xfId="24700" xr:uid="{FE5B7F0F-DF10-47D0-A27A-1EB0CA7BE31A}"/>
    <cellStyle name="Comma 2 5 2 4 4 2 4" xfId="45724" xr:uid="{F31ACE60-86AC-48C7-8BB9-58DE66FD2A0F}"/>
    <cellStyle name="Comma 2 5 2 4 4 3" xfId="6282" xr:uid="{8E88911D-A534-4DE7-B020-7D8E914DCC5E}"/>
    <cellStyle name="Comma 2 5 2 4 4 3 2" xfId="16816" xr:uid="{CB5CE597-725E-42DB-9096-2ADA677BD4C8}"/>
    <cellStyle name="Comma 2 5 2 4 4 3 2 2" xfId="37838" xr:uid="{E9EF1CF0-FC5F-4E5D-8998-B96BE366A304}"/>
    <cellStyle name="Comma 2 5 2 4 4 3 2 3" xfId="58862" xr:uid="{CDDF9F47-2981-4C79-8787-0743F64DB273}"/>
    <cellStyle name="Comma 2 5 2 4 4 3 3" xfId="27328" xr:uid="{13286ADC-7F21-468D-AC23-BFE9BC1F4BEC}"/>
    <cellStyle name="Comma 2 5 2 4 4 3 4" xfId="48352" xr:uid="{AD77DF4E-4A83-41EC-9838-C56730CE3451}"/>
    <cellStyle name="Comma 2 5 2 4 4 4" xfId="8909" xr:uid="{4135E418-17DC-4932-957A-1CFE90DCA8F1}"/>
    <cellStyle name="Comma 2 5 2 4 4 4 2" xfId="19443" xr:uid="{346E5E0D-ED38-4038-8B4E-61A9C21F96F6}"/>
    <cellStyle name="Comma 2 5 2 4 4 4 2 2" xfId="40465" xr:uid="{035FB2AD-C63B-4617-851B-6D34EFAD1DD3}"/>
    <cellStyle name="Comma 2 5 2 4 4 4 2 3" xfId="61489" xr:uid="{E0054DD3-DE05-4196-BAD5-054F1093B886}"/>
    <cellStyle name="Comma 2 5 2 4 4 4 3" xfId="29955" xr:uid="{5C390393-97AF-449B-9077-CB41C9E65F8E}"/>
    <cellStyle name="Comma 2 5 2 4 4 4 4" xfId="50979" xr:uid="{FAE1EA36-2D40-4DB3-8795-4477A3CC65EC}"/>
    <cellStyle name="Comma 2 5 2 4 4 5" xfId="11561" xr:uid="{4FC29DC4-9BC2-412A-BB81-AA014CDE9DD5}"/>
    <cellStyle name="Comma 2 5 2 4 4 5 2" xfId="32583" xr:uid="{7C67F276-044B-4E98-9D26-AB41B7CA2D61}"/>
    <cellStyle name="Comma 2 5 2 4 4 5 3" xfId="53607" xr:uid="{9FF3B58D-E7E6-4791-BAE2-69F3BED8DECE}"/>
    <cellStyle name="Comma 2 5 2 4 4 6" xfId="22072" xr:uid="{4DC75A81-5FDF-4D15-BF69-DECE0DB4C716}"/>
    <cellStyle name="Comma 2 5 2 4 4 7" xfId="43097" xr:uid="{7693D800-C3B0-481A-AE1B-276925CBADBC}"/>
    <cellStyle name="Comma 2 5 2 4 5" xfId="3650" xr:uid="{CF6B6278-AB3E-4940-AAFB-C900D2A31E71}"/>
    <cellStyle name="Comma 2 5 2 4 5 2" xfId="14184" xr:uid="{E55F9714-EEC4-483A-9859-F8BE3D3D8B7B}"/>
    <cellStyle name="Comma 2 5 2 4 5 2 2" xfId="35206" xr:uid="{34E19A71-AE32-40C1-B620-20816D8544DC}"/>
    <cellStyle name="Comma 2 5 2 4 5 2 3" xfId="56230" xr:uid="{ADB29B8B-3D57-4884-84C4-3E7153D45EB4}"/>
    <cellStyle name="Comma 2 5 2 4 5 3" xfId="24696" xr:uid="{BAE1FB57-A247-40C1-AF1A-5F64D09AEBB1}"/>
    <cellStyle name="Comma 2 5 2 4 5 4" xfId="45720" xr:uid="{ED6DC691-D86C-4B08-82BA-52B1275D1184}"/>
    <cellStyle name="Comma 2 5 2 4 6" xfId="6278" xr:uid="{EDBAC22B-C8D5-4B37-95DB-748346C5C56D}"/>
    <cellStyle name="Comma 2 5 2 4 6 2" xfId="16812" xr:uid="{F33EEE51-7DD0-45DF-BCA6-66620D4F2CB6}"/>
    <cellStyle name="Comma 2 5 2 4 6 2 2" xfId="37834" xr:uid="{031DB296-65CA-47DE-A3E1-0C8E4E97B7AE}"/>
    <cellStyle name="Comma 2 5 2 4 6 2 3" xfId="58858" xr:uid="{B98F9002-D84B-4BEF-ACD0-F5FFA8F12D89}"/>
    <cellStyle name="Comma 2 5 2 4 6 3" xfId="27324" xr:uid="{61C86475-5E79-4C01-984A-9C4C44EDC347}"/>
    <cellStyle name="Comma 2 5 2 4 6 4" xfId="48348" xr:uid="{9F4B424E-F59A-4BED-9DF4-04CC8A11A17F}"/>
    <cellStyle name="Comma 2 5 2 4 7" xfId="8905" xr:uid="{9305765E-3659-4A13-9D3D-9A88D4F8779C}"/>
    <cellStyle name="Comma 2 5 2 4 7 2" xfId="19439" xr:uid="{126AFD4B-CAAD-488B-9347-7732B19CAE27}"/>
    <cellStyle name="Comma 2 5 2 4 7 2 2" xfId="40461" xr:uid="{83C67311-85AE-4E2C-AF2A-241382E0981B}"/>
    <cellStyle name="Comma 2 5 2 4 7 2 3" xfId="61485" xr:uid="{25CAC116-9D01-4F09-9CC2-EC4A03E552F6}"/>
    <cellStyle name="Comma 2 5 2 4 7 3" xfId="29951" xr:uid="{5883583D-6EC2-45CC-BA21-AC0D76933BA9}"/>
    <cellStyle name="Comma 2 5 2 4 7 4" xfId="50975" xr:uid="{0CE3F0E5-C90B-4899-B887-1955784434DB}"/>
    <cellStyle name="Comma 2 5 2 4 8" xfId="11557" xr:uid="{9A670821-120C-4D3C-9B01-EF312F49B493}"/>
    <cellStyle name="Comma 2 5 2 4 8 2" xfId="32579" xr:uid="{14D90CCE-7984-43B2-B8CD-EFFBF1553EB0}"/>
    <cellStyle name="Comma 2 5 2 4 8 3" xfId="53603" xr:uid="{A35A6F29-B2FE-4105-A1BE-BA77CD7A5204}"/>
    <cellStyle name="Comma 2 5 2 4 9" xfId="22068" xr:uid="{19116D45-FB38-48FE-AB4F-229FC19438F0}"/>
    <cellStyle name="Comma 2 5 2 5" xfId="977" xr:uid="{0D3AD6D3-12D1-4815-BF92-42E2F123B6D2}"/>
    <cellStyle name="Comma 2 5 2 5 10" xfId="43098" xr:uid="{F0ACAE83-4463-45F7-A330-EC4FB6839EF8}"/>
    <cellStyle name="Comma 2 5 2 5 2" xfId="978" xr:uid="{62AEB6DA-200F-40EC-9B71-9793A64D2348}"/>
    <cellStyle name="Comma 2 5 2 5 2 2" xfId="979" xr:uid="{9CEB5E09-EFCD-45D4-9129-D1AF676B78D8}"/>
    <cellStyle name="Comma 2 5 2 5 2 2 2" xfId="3657" xr:uid="{98682775-6672-4B49-9419-B29D99362856}"/>
    <cellStyle name="Comma 2 5 2 5 2 2 2 2" xfId="14191" xr:uid="{F3D762B0-13C1-4C17-AF13-1807592C10DF}"/>
    <cellStyle name="Comma 2 5 2 5 2 2 2 2 2" xfId="35213" xr:uid="{AC5AC767-4AA2-4D12-9081-3E441B91F75B}"/>
    <cellStyle name="Comma 2 5 2 5 2 2 2 2 3" xfId="56237" xr:uid="{348890B8-434C-4BE6-9430-D1ACCCB60D77}"/>
    <cellStyle name="Comma 2 5 2 5 2 2 2 3" xfId="24703" xr:uid="{F524301E-CAA8-4C24-B8B2-03272ABD392B}"/>
    <cellStyle name="Comma 2 5 2 5 2 2 2 4" xfId="45727" xr:uid="{40AB8622-83C4-40C5-BC82-BEA5FFE5D929}"/>
    <cellStyle name="Comma 2 5 2 5 2 2 3" xfId="6285" xr:uid="{07DC368A-4F54-40BA-9ED7-FAF1F07C0B92}"/>
    <cellStyle name="Comma 2 5 2 5 2 2 3 2" xfId="16819" xr:uid="{3BA3514E-976D-4154-8229-528259155AF4}"/>
    <cellStyle name="Comma 2 5 2 5 2 2 3 2 2" xfId="37841" xr:uid="{6F3B9C70-15F8-4556-9E7E-77A6BA611F35}"/>
    <cellStyle name="Comma 2 5 2 5 2 2 3 2 3" xfId="58865" xr:uid="{6D5F0595-4908-44A0-8B84-13AC511CE8BD}"/>
    <cellStyle name="Comma 2 5 2 5 2 2 3 3" xfId="27331" xr:uid="{0956E8A5-586E-44A2-A317-1C161CB6ED93}"/>
    <cellStyle name="Comma 2 5 2 5 2 2 3 4" xfId="48355" xr:uid="{0169FFD6-66EB-4C22-A5D9-4EDEE42D5083}"/>
    <cellStyle name="Comma 2 5 2 5 2 2 4" xfId="8912" xr:uid="{7F984870-E3D1-4E03-B86E-71F933BA7FD2}"/>
    <cellStyle name="Comma 2 5 2 5 2 2 4 2" xfId="19446" xr:uid="{295B999D-A6BE-4FE1-8D9F-ABD6FA3AE767}"/>
    <cellStyle name="Comma 2 5 2 5 2 2 4 2 2" xfId="40468" xr:uid="{5141605F-F669-43DA-88D9-32572F189631}"/>
    <cellStyle name="Comma 2 5 2 5 2 2 4 2 3" xfId="61492" xr:uid="{2831BBC5-31B3-4EFD-9184-174AAA4AF902}"/>
    <cellStyle name="Comma 2 5 2 5 2 2 4 3" xfId="29958" xr:uid="{93C3D1E6-7260-4AEB-8D37-7D52FE1169A4}"/>
    <cellStyle name="Comma 2 5 2 5 2 2 4 4" xfId="50982" xr:uid="{2C5F2855-CCDD-4870-8667-D7DF92FE277D}"/>
    <cellStyle name="Comma 2 5 2 5 2 2 5" xfId="11564" xr:uid="{6C662AA9-031E-46F6-A5F8-FA2A5BBFFAEC}"/>
    <cellStyle name="Comma 2 5 2 5 2 2 5 2" xfId="32586" xr:uid="{C47FFD34-B26E-4603-8A61-EB25E9CF9CD7}"/>
    <cellStyle name="Comma 2 5 2 5 2 2 5 3" xfId="53610" xr:uid="{3F760D08-A4AD-4192-9F1F-BAAB87DE4D83}"/>
    <cellStyle name="Comma 2 5 2 5 2 2 6" xfId="22075" xr:uid="{1D8AA050-A8C2-43A8-A87A-A793DB7057A9}"/>
    <cellStyle name="Comma 2 5 2 5 2 2 7" xfId="43100" xr:uid="{1AD0208C-47CD-455D-A003-F8ABDDC9976D}"/>
    <cellStyle name="Comma 2 5 2 5 2 3" xfId="3656" xr:uid="{E5A18A54-BD1A-4E11-931C-EF27B90365DC}"/>
    <cellStyle name="Comma 2 5 2 5 2 3 2" xfId="14190" xr:uid="{1A2B316A-2BE2-4D6A-ACB7-9598B87A0804}"/>
    <cellStyle name="Comma 2 5 2 5 2 3 2 2" xfId="35212" xr:uid="{9E33D7B8-5C96-4EB5-9401-1B49832D0A61}"/>
    <cellStyle name="Comma 2 5 2 5 2 3 2 3" xfId="56236" xr:uid="{B124DCBB-7712-4C45-8BEC-0217FE718620}"/>
    <cellStyle name="Comma 2 5 2 5 2 3 3" xfId="24702" xr:uid="{7476B329-8150-4216-A65E-A9373763E20B}"/>
    <cellStyle name="Comma 2 5 2 5 2 3 4" xfId="45726" xr:uid="{B797D9B2-632D-4E42-B616-22879A92A939}"/>
    <cellStyle name="Comma 2 5 2 5 2 4" xfId="6284" xr:uid="{7D53FFFE-D55E-4740-A4FA-A7599088AC98}"/>
    <cellStyle name="Comma 2 5 2 5 2 4 2" xfId="16818" xr:uid="{5F271277-4018-411E-A343-6B76189053B6}"/>
    <cellStyle name="Comma 2 5 2 5 2 4 2 2" xfId="37840" xr:uid="{2C43C79B-5EDC-4D2B-8CEA-D86B39E28F74}"/>
    <cellStyle name="Comma 2 5 2 5 2 4 2 3" xfId="58864" xr:uid="{5BB3E7AA-567C-4512-804A-13C6BABB54B2}"/>
    <cellStyle name="Comma 2 5 2 5 2 4 3" xfId="27330" xr:uid="{FFBE58F9-6843-4ECF-900A-DC43916613A7}"/>
    <cellStyle name="Comma 2 5 2 5 2 4 4" xfId="48354" xr:uid="{10CB17F7-E329-4E1D-8B52-1F84ACE276D6}"/>
    <cellStyle name="Comma 2 5 2 5 2 5" xfId="8911" xr:uid="{A126D1FA-AED5-41FB-BAA7-31AD80B99030}"/>
    <cellStyle name="Comma 2 5 2 5 2 5 2" xfId="19445" xr:uid="{51BA1372-9BC3-45B0-BB5B-B93EB09A041B}"/>
    <cellStyle name="Comma 2 5 2 5 2 5 2 2" xfId="40467" xr:uid="{7FB72089-312D-4CEC-B56C-F0038A26A814}"/>
    <cellStyle name="Comma 2 5 2 5 2 5 2 3" xfId="61491" xr:uid="{D55434ED-DC7B-4CEB-AF11-9319335EDFB8}"/>
    <cellStyle name="Comma 2 5 2 5 2 5 3" xfId="29957" xr:uid="{44E94542-0063-4CD4-BE82-D223B04B5DC0}"/>
    <cellStyle name="Comma 2 5 2 5 2 5 4" xfId="50981" xr:uid="{B4B50E8C-498C-4F26-8C36-6200D7E1D87E}"/>
    <cellStyle name="Comma 2 5 2 5 2 6" xfId="11563" xr:uid="{B4BD2F9C-7CD1-42A7-86EE-1F25CD2838AB}"/>
    <cellStyle name="Comma 2 5 2 5 2 6 2" xfId="32585" xr:uid="{92825662-FD0A-492D-BA7A-21D1C2E62949}"/>
    <cellStyle name="Comma 2 5 2 5 2 6 3" xfId="53609" xr:uid="{966AA9CB-3A6B-4A12-BD5F-2C428716EB45}"/>
    <cellStyle name="Comma 2 5 2 5 2 7" xfId="22074" xr:uid="{0873A0FD-2E6B-472C-A2E0-A525C4341D8F}"/>
    <cellStyle name="Comma 2 5 2 5 2 8" xfId="43099" xr:uid="{078F9109-C58C-4D6D-AA55-AC0558A10350}"/>
    <cellStyle name="Comma 2 5 2 5 3" xfId="980" xr:uid="{AD8410EC-F3E4-493F-AFC3-41E0A3EEB2FC}"/>
    <cellStyle name="Comma 2 5 2 5 3 2" xfId="3658" xr:uid="{1A63EDDE-C0F1-4E6F-933F-CF2F9B54F4D6}"/>
    <cellStyle name="Comma 2 5 2 5 3 2 2" xfId="14192" xr:uid="{23240D88-EF1E-45CA-980E-F0BAA868F0A8}"/>
    <cellStyle name="Comma 2 5 2 5 3 2 2 2" xfId="35214" xr:uid="{0F1B3D72-FE41-4B01-99F5-94EE9F07F4CD}"/>
    <cellStyle name="Comma 2 5 2 5 3 2 2 3" xfId="56238" xr:uid="{024F6748-C90F-4F7C-923D-4F8DDA2C9D31}"/>
    <cellStyle name="Comma 2 5 2 5 3 2 3" xfId="24704" xr:uid="{042AB4A8-81A5-4A35-9F92-F6877489DD8B}"/>
    <cellStyle name="Comma 2 5 2 5 3 2 4" xfId="45728" xr:uid="{8B5F4D8A-E68A-4156-8122-AEFD8DC966C3}"/>
    <cellStyle name="Comma 2 5 2 5 3 3" xfId="6286" xr:uid="{BDB50A25-518C-4528-8021-BD7E5FAAEE84}"/>
    <cellStyle name="Comma 2 5 2 5 3 3 2" xfId="16820" xr:uid="{7C6C19F7-214D-42BA-9647-82A86503E124}"/>
    <cellStyle name="Comma 2 5 2 5 3 3 2 2" xfId="37842" xr:uid="{7A9120A2-A3D0-4468-90F7-E6FCA2EEA106}"/>
    <cellStyle name="Comma 2 5 2 5 3 3 2 3" xfId="58866" xr:uid="{BF9DA4AA-BE0F-409B-8D61-9EA9F94C9C4F}"/>
    <cellStyle name="Comma 2 5 2 5 3 3 3" xfId="27332" xr:uid="{A3A83AC0-B18F-4F1C-9260-3CECD2BD40D4}"/>
    <cellStyle name="Comma 2 5 2 5 3 3 4" xfId="48356" xr:uid="{BBA4F2E6-B9E2-4654-896F-1D9C0560407F}"/>
    <cellStyle name="Comma 2 5 2 5 3 4" xfId="8913" xr:uid="{1AC93C4B-BA7C-4248-BDAD-661BFEBAD1EB}"/>
    <cellStyle name="Comma 2 5 2 5 3 4 2" xfId="19447" xr:uid="{0578D96B-F849-42C4-920B-BDE0FB12518C}"/>
    <cellStyle name="Comma 2 5 2 5 3 4 2 2" xfId="40469" xr:uid="{3C68EE6E-136E-4034-806C-2BDD4EFB4268}"/>
    <cellStyle name="Comma 2 5 2 5 3 4 2 3" xfId="61493" xr:uid="{3EF305D0-CAA3-4EF5-9C9D-522F05E45F73}"/>
    <cellStyle name="Comma 2 5 2 5 3 4 3" xfId="29959" xr:uid="{19B837DB-4B17-4741-A24F-B9B7DE14CE21}"/>
    <cellStyle name="Comma 2 5 2 5 3 4 4" xfId="50983" xr:uid="{331F4C7C-6D64-478C-92D0-21CE76854248}"/>
    <cellStyle name="Comma 2 5 2 5 3 5" xfId="11565" xr:uid="{FC1DC767-371E-447F-B8A8-CD562FF58F01}"/>
    <cellStyle name="Comma 2 5 2 5 3 5 2" xfId="32587" xr:uid="{66ECEAC3-018E-4C94-9D4F-0689DBF62BD4}"/>
    <cellStyle name="Comma 2 5 2 5 3 5 3" xfId="53611" xr:uid="{ABB820FF-066F-4B8B-B2E7-49C940B17E25}"/>
    <cellStyle name="Comma 2 5 2 5 3 6" xfId="22076" xr:uid="{42ECC87F-5A2C-4EB8-BECB-1C3D44CE5F71}"/>
    <cellStyle name="Comma 2 5 2 5 3 7" xfId="43101" xr:uid="{3320966F-0991-4E1D-988C-17EFB56C3FB4}"/>
    <cellStyle name="Comma 2 5 2 5 4" xfId="981" xr:uid="{0836C909-2D66-4C9E-8026-D794D0AC4ECF}"/>
    <cellStyle name="Comma 2 5 2 5 4 2" xfId="3659" xr:uid="{797574C2-EC30-41B9-83CA-1C09348D8940}"/>
    <cellStyle name="Comma 2 5 2 5 4 2 2" xfId="14193" xr:uid="{7D337AD6-C672-40A2-B8C3-194CACAB71D2}"/>
    <cellStyle name="Comma 2 5 2 5 4 2 2 2" xfId="35215" xr:uid="{15DF78CA-96EB-4F27-B70D-DE61AD59B931}"/>
    <cellStyle name="Comma 2 5 2 5 4 2 2 3" xfId="56239" xr:uid="{6162BC88-C863-417D-837A-3A0B57C10B59}"/>
    <cellStyle name="Comma 2 5 2 5 4 2 3" xfId="24705" xr:uid="{7E961409-BD7D-4E59-A5B6-4A69243AAC69}"/>
    <cellStyle name="Comma 2 5 2 5 4 2 4" xfId="45729" xr:uid="{F57FD149-1FE8-4E6D-88C1-407303753D1A}"/>
    <cellStyle name="Comma 2 5 2 5 4 3" xfId="6287" xr:uid="{8713A843-6967-4457-86A0-D15DD33A1E29}"/>
    <cellStyle name="Comma 2 5 2 5 4 3 2" xfId="16821" xr:uid="{5AD3FBCC-A7BB-4E1D-BD88-064DF3D964C2}"/>
    <cellStyle name="Comma 2 5 2 5 4 3 2 2" xfId="37843" xr:uid="{328C7249-921C-45CF-861D-C490595334BB}"/>
    <cellStyle name="Comma 2 5 2 5 4 3 2 3" xfId="58867" xr:uid="{9A4F6196-1949-44F5-A285-C92C76E8C7E9}"/>
    <cellStyle name="Comma 2 5 2 5 4 3 3" xfId="27333" xr:uid="{2E9B99DC-BCAF-466D-9A63-1DD2DCF4A3C1}"/>
    <cellStyle name="Comma 2 5 2 5 4 3 4" xfId="48357" xr:uid="{51C1B4FD-B5DA-4B68-9915-C8992511283E}"/>
    <cellStyle name="Comma 2 5 2 5 4 4" xfId="8914" xr:uid="{C213D74C-7B3D-438C-AD15-0BDA160F8D2B}"/>
    <cellStyle name="Comma 2 5 2 5 4 4 2" xfId="19448" xr:uid="{7BDF29A3-F4A5-45B7-AAF4-E666D9F196AF}"/>
    <cellStyle name="Comma 2 5 2 5 4 4 2 2" xfId="40470" xr:uid="{A142D787-6ECD-4AEC-8E7A-92C8EAD3B6C2}"/>
    <cellStyle name="Comma 2 5 2 5 4 4 2 3" xfId="61494" xr:uid="{EEECEF77-45EE-4A61-9CAD-319F7774FB78}"/>
    <cellStyle name="Comma 2 5 2 5 4 4 3" xfId="29960" xr:uid="{8151E7D6-B952-460F-9ABE-A6FE804B05E8}"/>
    <cellStyle name="Comma 2 5 2 5 4 4 4" xfId="50984" xr:uid="{6C55EB26-948C-4F2C-B785-5BF35CE50C57}"/>
    <cellStyle name="Comma 2 5 2 5 4 5" xfId="11566" xr:uid="{274FB080-9192-47B8-A8F8-02F5800C0D9B}"/>
    <cellStyle name="Comma 2 5 2 5 4 5 2" xfId="32588" xr:uid="{B23E8420-2FE3-46E7-9431-B33D8E9B00F6}"/>
    <cellStyle name="Comma 2 5 2 5 4 5 3" xfId="53612" xr:uid="{2FF1191E-9BB4-46E6-9897-5C81493478FC}"/>
    <cellStyle name="Comma 2 5 2 5 4 6" xfId="22077" xr:uid="{5D27342B-D149-4FE8-9AB1-2FB7134130DD}"/>
    <cellStyle name="Comma 2 5 2 5 4 7" xfId="43102" xr:uid="{83776539-B9AE-44C4-B47F-9839D278346F}"/>
    <cellStyle name="Comma 2 5 2 5 5" xfId="3655" xr:uid="{617878A5-1B6B-42F0-BD3C-987A632646F0}"/>
    <cellStyle name="Comma 2 5 2 5 5 2" xfId="14189" xr:uid="{270C0EBA-0743-4C6A-A7FF-7F6373343B46}"/>
    <cellStyle name="Comma 2 5 2 5 5 2 2" xfId="35211" xr:uid="{32CA54F1-1883-46C7-8849-1C48747CD658}"/>
    <cellStyle name="Comma 2 5 2 5 5 2 3" xfId="56235" xr:uid="{F100175F-0DC6-4FAE-8B9D-69C6C36F3757}"/>
    <cellStyle name="Comma 2 5 2 5 5 3" xfId="24701" xr:uid="{99B1D4C2-C5F2-4013-88FF-8DC8EAB6A936}"/>
    <cellStyle name="Comma 2 5 2 5 5 4" xfId="45725" xr:uid="{5727B4F3-5D93-4934-BCE1-C04ACFF3DE45}"/>
    <cellStyle name="Comma 2 5 2 5 6" xfId="6283" xr:uid="{42A56C66-F34D-4D83-BFD6-D2D73ACED5F7}"/>
    <cellStyle name="Comma 2 5 2 5 6 2" xfId="16817" xr:uid="{49C54A27-E96B-4CC0-989D-32D518A8AC6F}"/>
    <cellStyle name="Comma 2 5 2 5 6 2 2" xfId="37839" xr:uid="{91F60603-01B7-49FA-ACF8-18A2DEAD882D}"/>
    <cellStyle name="Comma 2 5 2 5 6 2 3" xfId="58863" xr:uid="{C1B2E51A-7061-4409-96A8-08CC6E377635}"/>
    <cellStyle name="Comma 2 5 2 5 6 3" xfId="27329" xr:uid="{5FB24C1C-01CC-43D6-A9AD-6889E6FEE638}"/>
    <cellStyle name="Comma 2 5 2 5 6 4" xfId="48353" xr:uid="{26ED9056-FAB6-4457-B34C-17B31F7AE5F8}"/>
    <cellStyle name="Comma 2 5 2 5 7" xfId="8910" xr:uid="{8976407B-DFA9-4525-A6E3-643D6FDD10B2}"/>
    <cellStyle name="Comma 2 5 2 5 7 2" xfId="19444" xr:uid="{030F818A-2692-4253-9E4A-0986ECECE72B}"/>
    <cellStyle name="Comma 2 5 2 5 7 2 2" xfId="40466" xr:uid="{F9CD9BDC-EB6D-4B4C-B27A-F047B39406C9}"/>
    <cellStyle name="Comma 2 5 2 5 7 2 3" xfId="61490" xr:uid="{EB013B3E-EA37-4877-87AF-E5D87562E2BC}"/>
    <cellStyle name="Comma 2 5 2 5 7 3" xfId="29956" xr:uid="{DBAC2884-BE80-409A-9F93-675A61E38E30}"/>
    <cellStyle name="Comma 2 5 2 5 7 4" xfId="50980" xr:uid="{483A40E5-58F8-41E4-83A1-0B42E39052DD}"/>
    <cellStyle name="Comma 2 5 2 5 8" xfId="11562" xr:uid="{51689A0C-9EF0-49A8-A528-4544035702B2}"/>
    <cellStyle name="Comma 2 5 2 5 8 2" xfId="32584" xr:uid="{6798E786-8D42-4D70-BAE1-33E7D7FDB888}"/>
    <cellStyle name="Comma 2 5 2 5 8 3" xfId="53608" xr:uid="{FDC30DFA-9070-4AAB-A2DC-05A008CFA5B4}"/>
    <cellStyle name="Comma 2 5 2 5 9" xfId="22073" xr:uid="{F735CB31-4FBF-41E5-A6F4-59B063ACF7C7}"/>
    <cellStyle name="Comma 2 5 2 6" xfId="982" xr:uid="{9C30A436-8A2F-4E41-B36D-A645FA10767E}"/>
    <cellStyle name="Comma 2 5 2 6 10" xfId="43103" xr:uid="{AB4DB527-2259-42B5-8325-5B55A882BDDF}"/>
    <cellStyle name="Comma 2 5 2 6 2" xfId="983" xr:uid="{A038A755-AD37-477F-9EFF-6E39C14D613A}"/>
    <cellStyle name="Comma 2 5 2 6 2 2" xfId="984" xr:uid="{78893853-0D3C-45FB-B3F6-7629E9FE0090}"/>
    <cellStyle name="Comma 2 5 2 6 2 2 2" xfId="3662" xr:uid="{AA4988EC-16DA-4DC7-B61A-1DC8DEC62384}"/>
    <cellStyle name="Comma 2 5 2 6 2 2 2 2" xfId="14196" xr:uid="{A8F7A701-2B81-44B9-9156-891D1B6AACE8}"/>
    <cellStyle name="Comma 2 5 2 6 2 2 2 2 2" xfId="35218" xr:uid="{5D31F23A-8C3B-4AD2-9044-457AEAB4E414}"/>
    <cellStyle name="Comma 2 5 2 6 2 2 2 2 3" xfId="56242" xr:uid="{4A2EEC8D-3AF0-4544-B591-395CD35B49C4}"/>
    <cellStyle name="Comma 2 5 2 6 2 2 2 3" xfId="24708" xr:uid="{37161792-71F0-40BE-8F32-DA84F00AC006}"/>
    <cellStyle name="Comma 2 5 2 6 2 2 2 4" xfId="45732" xr:uid="{6866EBD4-F13D-4FC6-A23D-E63E510E7B81}"/>
    <cellStyle name="Comma 2 5 2 6 2 2 3" xfId="6290" xr:uid="{C0817740-1EBF-4FED-B50C-044B083F00BE}"/>
    <cellStyle name="Comma 2 5 2 6 2 2 3 2" xfId="16824" xr:uid="{5F5775D1-E03C-44A5-BDA4-2B5B0EF97797}"/>
    <cellStyle name="Comma 2 5 2 6 2 2 3 2 2" xfId="37846" xr:uid="{5953A34C-990A-4C22-9154-31C8591EB324}"/>
    <cellStyle name="Comma 2 5 2 6 2 2 3 2 3" xfId="58870" xr:uid="{E98A23A5-EEEB-49A5-8E8F-65405E81BB13}"/>
    <cellStyle name="Comma 2 5 2 6 2 2 3 3" xfId="27336" xr:uid="{34276239-5CEC-4537-AB9A-ABC50B8D3198}"/>
    <cellStyle name="Comma 2 5 2 6 2 2 3 4" xfId="48360" xr:uid="{A2A232A3-9BD9-4568-BE4B-A14732F8AACC}"/>
    <cellStyle name="Comma 2 5 2 6 2 2 4" xfId="8917" xr:uid="{56140F6F-6AF8-40F8-BC31-DF5C07A17F6B}"/>
    <cellStyle name="Comma 2 5 2 6 2 2 4 2" xfId="19451" xr:uid="{C145D778-E5D7-4815-B253-4565FFEA2C6B}"/>
    <cellStyle name="Comma 2 5 2 6 2 2 4 2 2" xfId="40473" xr:uid="{E649535B-A5C6-4BF6-9530-81DA0404BF73}"/>
    <cellStyle name="Comma 2 5 2 6 2 2 4 2 3" xfId="61497" xr:uid="{8AD6C8A3-8F12-43E7-BD6D-A23850FE1A19}"/>
    <cellStyle name="Comma 2 5 2 6 2 2 4 3" xfId="29963" xr:uid="{0B3858DD-8A62-4671-969D-A91E7E43121E}"/>
    <cellStyle name="Comma 2 5 2 6 2 2 4 4" xfId="50987" xr:uid="{81B96D68-EE0D-4E11-A210-566CE67B9ACA}"/>
    <cellStyle name="Comma 2 5 2 6 2 2 5" xfId="11569" xr:uid="{0338CC3D-76BE-4F77-ABAA-1775D5E1976C}"/>
    <cellStyle name="Comma 2 5 2 6 2 2 5 2" xfId="32591" xr:uid="{AB7627B7-45FD-4282-9628-B0FF661D9469}"/>
    <cellStyle name="Comma 2 5 2 6 2 2 5 3" xfId="53615" xr:uid="{4D9E3898-046E-46B6-9D3B-68786D936BAF}"/>
    <cellStyle name="Comma 2 5 2 6 2 2 6" xfId="22080" xr:uid="{28782DB5-76FC-4D55-BBBB-A0FA48AFCD93}"/>
    <cellStyle name="Comma 2 5 2 6 2 2 7" xfId="43105" xr:uid="{05FE4EC3-C94C-4610-B44C-8193BFD9679F}"/>
    <cellStyle name="Comma 2 5 2 6 2 3" xfId="3661" xr:uid="{D52F05A5-45F1-4A31-A846-294539F6416D}"/>
    <cellStyle name="Comma 2 5 2 6 2 3 2" xfId="14195" xr:uid="{88E1B0BD-5944-44F6-A788-1128735FE7B8}"/>
    <cellStyle name="Comma 2 5 2 6 2 3 2 2" xfId="35217" xr:uid="{8D14B522-3D1F-4A2E-9F57-6C58FB1F063E}"/>
    <cellStyle name="Comma 2 5 2 6 2 3 2 3" xfId="56241" xr:uid="{A17ED614-1779-45F8-A73F-3292438D7FB3}"/>
    <cellStyle name="Comma 2 5 2 6 2 3 3" xfId="24707" xr:uid="{878D4D02-4DAA-4FB0-B3AC-5A607AD1CBE3}"/>
    <cellStyle name="Comma 2 5 2 6 2 3 4" xfId="45731" xr:uid="{EFB250A2-ACD1-4ABC-80C3-8113A3B79717}"/>
    <cellStyle name="Comma 2 5 2 6 2 4" xfId="6289" xr:uid="{89B569BD-640F-44D7-9663-12641107F52E}"/>
    <cellStyle name="Comma 2 5 2 6 2 4 2" xfId="16823" xr:uid="{4FA0CAA2-1A96-4180-8DD0-5A3F9A979334}"/>
    <cellStyle name="Comma 2 5 2 6 2 4 2 2" xfId="37845" xr:uid="{B413919A-7618-4521-B2CA-9BBEE206E166}"/>
    <cellStyle name="Comma 2 5 2 6 2 4 2 3" xfId="58869" xr:uid="{2CE8D390-58B4-48C4-991B-4C582DDA6533}"/>
    <cellStyle name="Comma 2 5 2 6 2 4 3" xfId="27335" xr:uid="{B3A84D60-0B9F-4343-882B-49D88258AA79}"/>
    <cellStyle name="Comma 2 5 2 6 2 4 4" xfId="48359" xr:uid="{087412DC-9CC7-41AC-9152-FAB631856A04}"/>
    <cellStyle name="Comma 2 5 2 6 2 5" xfId="8916" xr:uid="{C208861A-BBF9-4E3B-87F2-A6468D87C4C2}"/>
    <cellStyle name="Comma 2 5 2 6 2 5 2" xfId="19450" xr:uid="{F2495928-F21C-4144-8E5C-BB9018371BE9}"/>
    <cellStyle name="Comma 2 5 2 6 2 5 2 2" xfId="40472" xr:uid="{1DFC39B5-F556-4C52-B12B-FB2DA4678EDC}"/>
    <cellStyle name="Comma 2 5 2 6 2 5 2 3" xfId="61496" xr:uid="{5C957018-E029-4AF5-81B2-FFE9A049030D}"/>
    <cellStyle name="Comma 2 5 2 6 2 5 3" xfId="29962" xr:uid="{81FF8952-4340-4088-B275-577FF298098C}"/>
    <cellStyle name="Comma 2 5 2 6 2 5 4" xfId="50986" xr:uid="{07EE8EE6-188B-49E5-A363-A343A92A7B0C}"/>
    <cellStyle name="Comma 2 5 2 6 2 6" xfId="11568" xr:uid="{8ED45452-41A0-4B0F-B2B0-70399D4EA70C}"/>
    <cellStyle name="Comma 2 5 2 6 2 6 2" xfId="32590" xr:uid="{D75AD5C0-EB9F-441A-9C10-15088C2EAD06}"/>
    <cellStyle name="Comma 2 5 2 6 2 6 3" xfId="53614" xr:uid="{C7A726B3-AAD5-42CF-B0B7-DD3E469CF121}"/>
    <cellStyle name="Comma 2 5 2 6 2 7" xfId="22079" xr:uid="{148F4A84-1E60-4099-AF6D-E7DAEF2201CC}"/>
    <cellStyle name="Comma 2 5 2 6 2 8" xfId="43104" xr:uid="{A7F3EBE5-A589-4B99-BC5F-12FF25C804C4}"/>
    <cellStyle name="Comma 2 5 2 6 3" xfId="985" xr:uid="{A8F52BED-566F-4B01-91A1-90E3406A6954}"/>
    <cellStyle name="Comma 2 5 2 6 3 2" xfId="3663" xr:uid="{07D2C94F-8232-4B2F-8344-D35667D6577E}"/>
    <cellStyle name="Comma 2 5 2 6 3 2 2" xfId="14197" xr:uid="{F475A37A-434E-4483-94BA-05EC152ED286}"/>
    <cellStyle name="Comma 2 5 2 6 3 2 2 2" xfId="35219" xr:uid="{66FFD728-84CB-4BF4-8580-5F017983B4B7}"/>
    <cellStyle name="Comma 2 5 2 6 3 2 2 3" xfId="56243" xr:uid="{A7C983FD-794D-45F1-A397-4D01F15889EA}"/>
    <cellStyle name="Comma 2 5 2 6 3 2 3" xfId="24709" xr:uid="{B938E1E3-3334-44FA-BC5C-EC9CFA644595}"/>
    <cellStyle name="Comma 2 5 2 6 3 2 4" xfId="45733" xr:uid="{B1FE5E22-4402-4E19-AA08-ECD1B0B744BE}"/>
    <cellStyle name="Comma 2 5 2 6 3 3" xfId="6291" xr:uid="{17556E96-7BE7-4EB6-874F-7BE499697976}"/>
    <cellStyle name="Comma 2 5 2 6 3 3 2" xfId="16825" xr:uid="{F27494F1-25A0-48C5-9F3F-0DC80ED13B5E}"/>
    <cellStyle name="Comma 2 5 2 6 3 3 2 2" xfId="37847" xr:uid="{9F42F194-B944-4CDC-B1B4-BE63C0531BB4}"/>
    <cellStyle name="Comma 2 5 2 6 3 3 2 3" xfId="58871" xr:uid="{59A8EEEE-8C38-4A97-A50F-C9CD2A76EEA0}"/>
    <cellStyle name="Comma 2 5 2 6 3 3 3" xfId="27337" xr:uid="{30364D3D-D20D-4329-8F25-9A6F6890D1CD}"/>
    <cellStyle name="Comma 2 5 2 6 3 3 4" xfId="48361" xr:uid="{FE57091D-AA5E-4E86-99C0-2BED4252F1CD}"/>
    <cellStyle name="Comma 2 5 2 6 3 4" xfId="8918" xr:uid="{4A13FA31-1334-4834-AD02-780ECEA22C78}"/>
    <cellStyle name="Comma 2 5 2 6 3 4 2" xfId="19452" xr:uid="{C18CD663-C7A5-4B72-B441-D0C92BB3C809}"/>
    <cellStyle name="Comma 2 5 2 6 3 4 2 2" xfId="40474" xr:uid="{5FC5AB15-A627-4574-907D-31AA04D8F5EA}"/>
    <cellStyle name="Comma 2 5 2 6 3 4 2 3" xfId="61498" xr:uid="{0471B088-6DB3-4B87-BE40-FAE577DB2039}"/>
    <cellStyle name="Comma 2 5 2 6 3 4 3" xfId="29964" xr:uid="{B62A3B8A-B120-4F9E-8EA1-062151E8423D}"/>
    <cellStyle name="Comma 2 5 2 6 3 4 4" xfId="50988" xr:uid="{4C00C48F-D1FA-43CF-9DB1-F1C771994CFB}"/>
    <cellStyle name="Comma 2 5 2 6 3 5" xfId="11570" xr:uid="{758E2B99-FE36-45B3-AAD3-4C3D4421DF64}"/>
    <cellStyle name="Comma 2 5 2 6 3 5 2" xfId="32592" xr:uid="{1FB4F3D9-E73A-4184-9E2E-1E970CE414E6}"/>
    <cellStyle name="Comma 2 5 2 6 3 5 3" xfId="53616" xr:uid="{DD9D8612-54E1-436C-AD94-F740A472F895}"/>
    <cellStyle name="Comma 2 5 2 6 3 6" xfId="22081" xr:uid="{1807020A-F2A5-45F5-98DC-C1F0971C6C4F}"/>
    <cellStyle name="Comma 2 5 2 6 3 7" xfId="43106" xr:uid="{3E04B814-B454-41EA-8999-D89E4123C2D4}"/>
    <cellStyle name="Comma 2 5 2 6 4" xfId="986" xr:uid="{6938B267-85EA-4054-B5F8-3C174883365C}"/>
    <cellStyle name="Comma 2 5 2 6 4 2" xfId="3664" xr:uid="{14492E27-3630-4BE6-B3A1-1F445116A97B}"/>
    <cellStyle name="Comma 2 5 2 6 4 2 2" xfId="14198" xr:uid="{69B6CA33-6758-41BB-9B65-FF4B86AB7D00}"/>
    <cellStyle name="Comma 2 5 2 6 4 2 2 2" xfId="35220" xr:uid="{DC3010DD-8AD9-4B37-A5FD-E3D251A3CF48}"/>
    <cellStyle name="Comma 2 5 2 6 4 2 2 3" xfId="56244" xr:uid="{5C16A1B9-00C0-4369-BCA9-7C8A07F948C1}"/>
    <cellStyle name="Comma 2 5 2 6 4 2 3" xfId="24710" xr:uid="{F4557E0F-C416-40EA-BDD1-188E4A0CCA99}"/>
    <cellStyle name="Comma 2 5 2 6 4 2 4" xfId="45734" xr:uid="{141489AE-A061-4DEF-874B-9E5E79B13B4B}"/>
    <cellStyle name="Comma 2 5 2 6 4 3" xfId="6292" xr:uid="{32EDD54D-16CE-40E5-9164-7F377975ECE8}"/>
    <cellStyle name="Comma 2 5 2 6 4 3 2" xfId="16826" xr:uid="{3071F77E-CB9C-4D45-BFF2-084953B629A8}"/>
    <cellStyle name="Comma 2 5 2 6 4 3 2 2" xfId="37848" xr:uid="{9562B63C-DA7C-4144-933C-973A9577C773}"/>
    <cellStyle name="Comma 2 5 2 6 4 3 2 3" xfId="58872" xr:uid="{5C8BA348-AC8C-4F16-A56C-40437C79DFD8}"/>
    <cellStyle name="Comma 2 5 2 6 4 3 3" xfId="27338" xr:uid="{77D908FD-87D5-4525-9220-E15B88ED8913}"/>
    <cellStyle name="Comma 2 5 2 6 4 3 4" xfId="48362" xr:uid="{DB2A0036-E9E6-4533-A77B-0560E32AEE90}"/>
    <cellStyle name="Comma 2 5 2 6 4 4" xfId="8919" xr:uid="{CF77F81B-9218-4D06-9558-5C40E1480236}"/>
    <cellStyle name="Comma 2 5 2 6 4 4 2" xfId="19453" xr:uid="{B9589D63-45E2-4A37-B2AA-22606DCA95E0}"/>
    <cellStyle name="Comma 2 5 2 6 4 4 2 2" xfId="40475" xr:uid="{DF05687A-F690-4817-9878-B74445128417}"/>
    <cellStyle name="Comma 2 5 2 6 4 4 2 3" xfId="61499" xr:uid="{FDBF60A0-B7D3-47A6-AB51-C89A076A8DEA}"/>
    <cellStyle name="Comma 2 5 2 6 4 4 3" xfId="29965" xr:uid="{CF4D09FD-2384-4D13-B35E-CBBDDC6A94DB}"/>
    <cellStyle name="Comma 2 5 2 6 4 4 4" xfId="50989" xr:uid="{DC702F3A-58F2-424B-8B37-410DAD3446E7}"/>
    <cellStyle name="Comma 2 5 2 6 4 5" xfId="11571" xr:uid="{CE8787E6-6B48-435F-8BD7-7A45E401C44C}"/>
    <cellStyle name="Comma 2 5 2 6 4 5 2" xfId="32593" xr:uid="{E6A2F220-E75D-43ED-A9FC-DA5F5DEFA04C}"/>
    <cellStyle name="Comma 2 5 2 6 4 5 3" xfId="53617" xr:uid="{3B39BD6C-7F88-4615-831A-EA24AC90172D}"/>
    <cellStyle name="Comma 2 5 2 6 4 6" xfId="22082" xr:uid="{B82EF2AB-73F8-4220-8E23-C12FE1A57E16}"/>
    <cellStyle name="Comma 2 5 2 6 4 7" xfId="43107" xr:uid="{DA5F4692-052F-49F8-BE03-8CC4E24A55BB}"/>
    <cellStyle name="Comma 2 5 2 6 5" xfId="3660" xr:uid="{9D855D97-C148-4503-827E-6C65FD917640}"/>
    <cellStyle name="Comma 2 5 2 6 5 2" xfId="14194" xr:uid="{E8354256-9BFC-41FA-B3F0-9D92682E99F0}"/>
    <cellStyle name="Comma 2 5 2 6 5 2 2" xfId="35216" xr:uid="{E4073624-482F-488F-94D8-C121B25BA867}"/>
    <cellStyle name="Comma 2 5 2 6 5 2 3" xfId="56240" xr:uid="{8DCAD5A2-2F80-466D-91F9-D39301A31891}"/>
    <cellStyle name="Comma 2 5 2 6 5 3" xfId="24706" xr:uid="{3490EC6A-8398-4906-BE82-49B9251CA06C}"/>
    <cellStyle name="Comma 2 5 2 6 5 4" xfId="45730" xr:uid="{27391127-4A4C-4036-9034-481A8C5995DB}"/>
    <cellStyle name="Comma 2 5 2 6 6" xfId="6288" xr:uid="{6F6424FC-447A-4739-B56E-9D07D32EDB6B}"/>
    <cellStyle name="Comma 2 5 2 6 6 2" xfId="16822" xr:uid="{2E913589-0601-4F80-B0F9-46727190F828}"/>
    <cellStyle name="Comma 2 5 2 6 6 2 2" xfId="37844" xr:uid="{60D02648-C279-41A2-AF62-49754059E77B}"/>
    <cellStyle name="Comma 2 5 2 6 6 2 3" xfId="58868" xr:uid="{EA048EF3-0080-4A83-BF3C-77362A8E9A6D}"/>
    <cellStyle name="Comma 2 5 2 6 6 3" xfId="27334" xr:uid="{D73F83D5-9D02-422B-BB1C-739733D3991A}"/>
    <cellStyle name="Comma 2 5 2 6 6 4" xfId="48358" xr:uid="{50530F05-6C9D-4030-9935-5FA9D3AE6253}"/>
    <cellStyle name="Comma 2 5 2 6 7" xfId="8915" xr:uid="{05460525-B492-4B41-9827-C370AF387077}"/>
    <cellStyle name="Comma 2 5 2 6 7 2" xfId="19449" xr:uid="{C30BEB2C-4559-49C0-9B4A-0E74697B6FF1}"/>
    <cellStyle name="Comma 2 5 2 6 7 2 2" xfId="40471" xr:uid="{EB66E599-0FB4-46DE-8870-690BA3F5A0E1}"/>
    <cellStyle name="Comma 2 5 2 6 7 2 3" xfId="61495" xr:uid="{6278665C-9820-4D34-ABD5-600F100AC6C5}"/>
    <cellStyle name="Comma 2 5 2 6 7 3" xfId="29961" xr:uid="{CCADFA5F-504A-496F-B370-87EA65B4F84D}"/>
    <cellStyle name="Comma 2 5 2 6 7 4" xfId="50985" xr:uid="{77D850CB-9D34-4BE9-9630-035DAF9B2648}"/>
    <cellStyle name="Comma 2 5 2 6 8" xfId="11567" xr:uid="{5EE799FC-740F-4C53-BAEA-6B11B0BD4F26}"/>
    <cellStyle name="Comma 2 5 2 6 8 2" xfId="32589" xr:uid="{BF82FE12-3A5B-4726-A512-18F6AF872CC8}"/>
    <cellStyle name="Comma 2 5 2 6 8 3" xfId="53613" xr:uid="{608F4D55-2A3F-43D8-BCDE-364085EECCE6}"/>
    <cellStyle name="Comma 2 5 2 6 9" xfId="22078" xr:uid="{8EBD413B-6A8E-41E0-B0E7-C824EC803038}"/>
    <cellStyle name="Comma 2 5 2 7" xfId="987" xr:uid="{92C73B38-DBA4-4567-A4D1-E56CD8908406}"/>
    <cellStyle name="Comma 2 5 2 7 2" xfId="988" xr:uid="{4081D9E4-8949-462A-827F-C3DBCC6BCB60}"/>
    <cellStyle name="Comma 2 5 2 7 2 2" xfId="3666" xr:uid="{649FA004-3B62-4515-87CC-8BFE27DC3E33}"/>
    <cellStyle name="Comma 2 5 2 7 2 2 2" xfId="14200" xr:uid="{8F873752-FB31-4268-8B8A-1D0453EC3E52}"/>
    <cellStyle name="Comma 2 5 2 7 2 2 2 2" xfId="35222" xr:uid="{E2F947F0-9D24-485C-A505-702E24E4F2C8}"/>
    <cellStyle name="Comma 2 5 2 7 2 2 2 3" xfId="56246" xr:uid="{FB534C42-08CC-4A90-9947-329AF39A22EC}"/>
    <cellStyle name="Comma 2 5 2 7 2 2 3" xfId="24712" xr:uid="{7E532B6C-4866-44D9-9424-4DA33066CECF}"/>
    <cellStyle name="Comma 2 5 2 7 2 2 4" xfId="45736" xr:uid="{AB2E9FD1-13BE-4E73-80F1-4D02F11D1CB2}"/>
    <cellStyle name="Comma 2 5 2 7 2 3" xfId="6294" xr:uid="{B7B9849E-58C7-4878-B93C-D6A3A487F78D}"/>
    <cellStyle name="Comma 2 5 2 7 2 3 2" xfId="16828" xr:uid="{1EEEF4A4-6D99-45D4-9184-429DE8CE278D}"/>
    <cellStyle name="Comma 2 5 2 7 2 3 2 2" xfId="37850" xr:uid="{2927A18B-4852-410B-A4D5-A4E851D45320}"/>
    <cellStyle name="Comma 2 5 2 7 2 3 2 3" xfId="58874" xr:uid="{5A6A77BA-00E6-4F92-B546-D603A3DEE4BF}"/>
    <cellStyle name="Comma 2 5 2 7 2 3 3" xfId="27340" xr:uid="{5FDF78F6-A671-45B5-AE56-A53A5FF9A312}"/>
    <cellStyle name="Comma 2 5 2 7 2 3 4" xfId="48364" xr:uid="{F61B4358-CEC1-4970-A0C7-9F79F9D2611A}"/>
    <cellStyle name="Comma 2 5 2 7 2 4" xfId="8921" xr:uid="{F5C1BC1D-CF1D-4E31-BB97-9675F9EEE0FB}"/>
    <cellStyle name="Comma 2 5 2 7 2 4 2" xfId="19455" xr:uid="{1722D5A8-5C5B-43A1-9E2C-34B84E72B1F5}"/>
    <cellStyle name="Comma 2 5 2 7 2 4 2 2" xfId="40477" xr:uid="{697E94E7-689F-49A9-894A-8C4BA1221042}"/>
    <cellStyle name="Comma 2 5 2 7 2 4 2 3" xfId="61501" xr:uid="{EE90700A-237E-4155-A0F5-5F247912B87C}"/>
    <cellStyle name="Comma 2 5 2 7 2 4 3" xfId="29967" xr:uid="{B6AB26B3-D47B-4D25-9FBF-A574E262ABE3}"/>
    <cellStyle name="Comma 2 5 2 7 2 4 4" xfId="50991" xr:uid="{71DF3450-A47E-46D1-8B8A-1DEDDD31A9D1}"/>
    <cellStyle name="Comma 2 5 2 7 2 5" xfId="11573" xr:uid="{F987BD70-99A7-4DD2-B3F0-7CCB0A1A5035}"/>
    <cellStyle name="Comma 2 5 2 7 2 5 2" xfId="32595" xr:uid="{C4EE3B13-ECDA-48F5-9CC5-A6C5ED87B6F1}"/>
    <cellStyle name="Comma 2 5 2 7 2 5 3" xfId="53619" xr:uid="{8F12939B-3323-4B86-BEDD-386D95FF482C}"/>
    <cellStyle name="Comma 2 5 2 7 2 6" xfId="22084" xr:uid="{4C4FDD8A-DE06-46BF-A739-22409D40343B}"/>
    <cellStyle name="Comma 2 5 2 7 2 7" xfId="43109" xr:uid="{1311F5CF-56E8-46D5-969E-2571C2197595}"/>
    <cellStyle name="Comma 2 5 2 7 3" xfId="989" xr:uid="{66014663-08A6-4399-9A48-7A8CDD819DFF}"/>
    <cellStyle name="Comma 2 5 2 7 3 2" xfId="3667" xr:uid="{E97DF5BE-A4EC-4101-9B43-510980840553}"/>
    <cellStyle name="Comma 2 5 2 7 3 2 2" xfId="14201" xr:uid="{9DB84CE7-A36C-44A1-9BA7-B94CA26C0CE4}"/>
    <cellStyle name="Comma 2 5 2 7 3 2 2 2" xfId="35223" xr:uid="{26B775D8-0A86-4DE5-8886-A880E9DFFD52}"/>
    <cellStyle name="Comma 2 5 2 7 3 2 2 3" xfId="56247" xr:uid="{D3050998-1CDE-4454-9D23-9D7B7131A790}"/>
    <cellStyle name="Comma 2 5 2 7 3 2 3" xfId="24713" xr:uid="{9E8CCF11-CD43-4456-A89C-F811CA36ED14}"/>
    <cellStyle name="Comma 2 5 2 7 3 2 4" xfId="45737" xr:uid="{3608B85B-DC0C-4D64-B402-735E399A1BF4}"/>
    <cellStyle name="Comma 2 5 2 7 3 3" xfId="6295" xr:uid="{B0E66386-04E6-4C77-AA33-AE926EE2D41E}"/>
    <cellStyle name="Comma 2 5 2 7 3 3 2" xfId="16829" xr:uid="{876DB003-43E6-4C2C-B61C-17810314E233}"/>
    <cellStyle name="Comma 2 5 2 7 3 3 2 2" xfId="37851" xr:uid="{74B7BCE4-8018-4384-A401-A6DA7B87E081}"/>
    <cellStyle name="Comma 2 5 2 7 3 3 2 3" xfId="58875" xr:uid="{EF17230E-6F80-42AA-9C66-7C7570706EAF}"/>
    <cellStyle name="Comma 2 5 2 7 3 3 3" xfId="27341" xr:uid="{E241C8E7-30D0-47D7-B9D8-983541E53577}"/>
    <cellStyle name="Comma 2 5 2 7 3 3 4" xfId="48365" xr:uid="{6AA52544-D538-46D3-82A2-BED3C07DD5BB}"/>
    <cellStyle name="Comma 2 5 2 7 3 4" xfId="8922" xr:uid="{E9206222-A6C2-4C57-903B-DFE3BEED120D}"/>
    <cellStyle name="Comma 2 5 2 7 3 4 2" xfId="19456" xr:uid="{D01728CB-553C-4BAF-A0F1-8D289D07C73B}"/>
    <cellStyle name="Comma 2 5 2 7 3 4 2 2" xfId="40478" xr:uid="{F1FE050F-A452-42D2-90A3-6E477DC6E550}"/>
    <cellStyle name="Comma 2 5 2 7 3 4 2 3" xfId="61502" xr:uid="{480F5FDB-6F6C-41F7-A221-18D80CEDFE10}"/>
    <cellStyle name="Comma 2 5 2 7 3 4 3" xfId="29968" xr:uid="{B4E35139-864C-42AE-9233-52383CF797C6}"/>
    <cellStyle name="Comma 2 5 2 7 3 4 4" xfId="50992" xr:uid="{70719B46-858F-4B14-B1E9-A2F589F68641}"/>
    <cellStyle name="Comma 2 5 2 7 3 5" xfId="11574" xr:uid="{05F0A8B8-D4E8-44EC-9C28-244F61E17D52}"/>
    <cellStyle name="Comma 2 5 2 7 3 5 2" xfId="32596" xr:uid="{FFE55B32-4DAD-4A76-B107-7E3E788B238D}"/>
    <cellStyle name="Comma 2 5 2 7 3 5 3" xfId="53620" xr:uid="{1D7DC089-DD15-42AC-B36E-D6E76960D096}"/>
    <cellStyle name="Comma 2 5 2 7 3 6" xfId="22085" xr:uid="{0126B587-9B76-419E-968C-61B43901A721}"/>
    <cellStyle name="Comma 2 5 2 7 3 7" xfId="43110" xr:uid="{846E8602-0C45-4D4A-BD9C-57C054F15EF4}"/>
    <cellStyle name="Comma 2 5 2 7 4" xfId="3665" xr:uid="{C3AFB984-2556-473F-A00D-3E0304E032C9}"/>
    <cellStyle name="Comma 2 5 2 7 4 2" xfId="14199" xr:uid="{38E40622-7330-47E2-816F-5BC7961CBE7C}"/>
    <cellStyle name="Comma 2 5 2 7 4 2 2" xfId="35221" xr:uid="{36303BBF-5EB0-48D7-911B-B823A1E8FECE}"/>
    <cellStyle name="Comma 2 5 2 7 4 2 3" xfId="56245" xr:uid="{43EBC346-8B28-436E-B430-82129E69C85C}"/>
    <cellStyle name="Comma 2 5 2 7 4 3" xfId="24711" xr:uid="{B98917BE-23C0-4E16-8A75-907C88B885A7}"/>
    <cellStyle name="Comma 2 5 2 7 4 4" xfId="45735" xr:uid="{8CCC7F6C-9CED-4227-827D-51BC627FF0DC}"/>
    <cellStyle name="Comma 2 5 2 7 5" xfId="6293" xr:uid="{F5F95E01-DBDB-4391-A8F4-4CAA5C9473E2}"/>
    <cellStyle name="Comma 2 5 2 7 5 2" xfId="16827" xr:uid="{5F0593AF-7BB8-43FD-909E-EAA573709BD2}"/>
    <cellStyle name="Comma 2 5 2 7 5 2 2" xfId="37849" xr:uid="{FD5BEA24-2B09-4876-8674-A4F4EAAB3B9D}"/>
    <cellStyle name="Comma 2 5 2 7 5 2 3" xfId="58873" xr:uid="{681F267D-B3EB-40DF-9301-489A71C200B3}"/>
    <cellStyle name="Comma 2 5 2 7 5 3" xfId="27339" xr:uid="{14A30AD0-1002-4952-B0BC-CAF86809922D}"/>
    <cellStyle name="Comma 2 5 2 7 5 4" xfId="48363" xr:uid="{E6A33BA1-3E0B-41B5-B681-AD41A35E21B3}"/>
    <cellStyle name="Comma 2 5 2 7 6" xfId="8920" xr:uid="{451704B5-D071-47FF-9024-4C6247FC395D}"/>
    <cellStyle name="Comma 2 5 2 7 6 2" xfId="19454" xr:uid="{524E7440-0F8C-46B9-BBCD-FBC70A33F007}"/>
    <cellStyle name="Comma 2 5 2 7 6 2 2" xfId="40476" xr:uid="{9879BD57-65D0-4F8B-824A-641BCA58A333}"/>
    <cellStyle name="Comma 2 5 2 7 6 2 3" xfId="61500" xr:uid="{17F9DCA3-85FF-45DC-8697-66324EC48AD0}"/>
    <cellStyle name="Comma 2 5 2 7 6 3" xfId="29966" xr:uid="{31077A1B-F70E-4AB5-841C-BAB2B8F58B80}"/>
    <cellStyle name="Comma 2 5 2 7 6 4" xfId="50990" xr:uid="{94BF7D64-7263-4935-A69A-D4B90249D88B}"/>
    <cellStyle name="Comma 2 5 2 7 7" xfId="11572" xr:uid="{2A337144-8E5C-4A6D-BB6D-3CC32F9B2187}"/>
    <cellStyle name="Comma 2 5 2 7 7 2" xfId="32594" xr:uid="{3375A5E3-224A-4157-B35F-A6F609FBEA4A}"/>
    <cellStyle name="Comma 2 5 2 7 7 3" xfId="53618" xr:uid="{4E6492D2-58E0-410F-AE45-39473DDE5E63}"/>
    <cellStyle name="Comma 2 5 2 7 8" xfId="22083" xr:uid="{1BB39672-1532-4C23-BA87-06E9DAA243FA}"/>
    <cellStyle name="Comma 2 5 2 7 9" xfId="43108" xr:uid="{4566800D-9600-41AE-9D8A-3C0BF1C9CCE6}"/>
    <cellStyle name="Comma 2 5 2 8" xfId="990" xr:uid="{0271BBAF-8DF0-47BE-A2C0-B78D58305F1D}"/>
    <cellStyle name="Comma 2 5 2 8 2" xfId="991" xr:uid="{ED2E566B-2924-4844-8185-3E03E3254F27}"/>
    <cellStyle name="Comma 2 5 2 8 2 2" xfId="3669" xr:uid="{BF58D540-2221-4454-BE56-5749598A155D}"/>
    <cellStyle name="Comma 2 5 2 8 2 2 2" xfId="14203" xr:uid="{F345EA58-2997-4F58-8AF7-1E2508F84D60}"/>
    <cellStyle name="Comma 2 5 2 8 2 2 2 2" xfId="35225" xr:uid="{ABDB4B3D-99D6-4CCB-A8E7-DD323A38AA14}"/>
    <cellStyle name="Comma 2 5 2 8 2 2 2 3" xfId="56249" xr:uid="{05B893B6-C271-4BA1-BFCF-7AA82073BBDF}"/>
    <cellStyle name="Comma 2 5 2 8 2 2 3" xfId="24715" xr:uid="{365E903F-7012-4775-882C-97A55187BB17}"/>
    <cellStyle name="Comma 2 5 2 8 2 2 4" xfId="45739" xr:uid="{6C211B6F-46EC-4ACD-BEB6-6E824E35E26C}"/>
    <cellStyle name="Comma 2 5 2 8 2 3" xfId="6297" xr:uid="{F5EC664D-3587-4166-9DA2-7B52AB070A3F}"/>
    <cellStyle name="Comma 2 5 2 8 2 3 2" xfId="16831" xr:uid="{3E653A03-4D29-4393-8E40-A7BF634041B9}"/>
    <cellStyle name="Comma 2 5 2 8 2 3 2 2" xfId="37853" xr:uid="{CD779CA9-8564-4D6D-BDA8-A04D4AE9C616}"/>
    <cellStyle name="Comma 2 5 2 8 2 3 2 3" xfId="58877" xr:uid="{8C039E07-8AAE-4F3F-9C4C-B22DA3B40858}"/>
    <cellStyle name="Comma 2 5 2 8 2 3 3" xfId="27343" xr:uid="{C669D0B4-6069-4619-9005-884B95B8345B}"/>
    <cellStyle name="Comma 2 5 2 8 2 3 4" xfId="48367" xr:uid="{B23B62B9-B647-4945-812E-0C2ED67D8905}"/>
    <cellStyle name="Comma 2 5 2 8 2 4" xfId="8924" xr:uid="{95C8BBCE-AA79-49F9-8910-AB705F33A8B2}"/>
    <cellStyle name="Comma 2 5 2 8 2 4 2" xfId="19458" xr:uid="{C8949D99-3944-4CFA-9844-5B7B1AE040AC}"/>
    <cellStyle name="Comma 2 5 2 8 2 4 2 2" xfId="40480" xr:uid="{70328120-20BA-4523-8690-D41E2FAC3560}"/>
    <cellStyle name="Comma 2 5 2 8 2 4 2 3" xfId="61504" xr:uid="{139A0BEA-2140-411C-9974-C30875F49B8B}"/>
    <cellStyle name="Comma 2 5 2 8 2 4 3" xfId="29970" xr:uid="{14C915C0-927F-44B0-BB79-F56ED614CE76}"/>
    <cellStyle name="Comma 2 5 2 8 2 4 4" xfId="50994" xr:uid="{3ABF9FD4-8E97-48D7-8A84-313E571BC740}"/>
    <cellStyle name="Comma 2 5 2 8 2 5" xfId="11576" xr:uid="{3FB46644-24B5-4BBC-AC9C-20118D7F1FD8}"/>
    <cellStyle name="Comma 2 5 2 8 2 5 2" xfId="32598" xr:uid="{CEB8499D-0BF2-41ED-81F3-796C492B4C05}"/>
    <cellStyle name="Comma 2 5 2 8 2 5 3" xfId="53622" xr:uid="{8D13F446-AA86-49A8-9CF8-537DA049B20F}"/>
    <cellStyle name="Comma 2 5 2 8 2 6" xfId="22087" xr:uid="{815753D4-1F15-4A68-9916-4D3883F82719}"/>
    <cellStyle name="Comma 2 5 2 8 2 7" xfId="43112" xr:uid="{0CE26B9D-E548-47B4-AB37-161791B54D6C}"/>
    <cellStyle name="Comma 2 5 2 8 3" xfId="3668" xr:uid="{D292B870-8F2B-44CD-AAC8-120C1DA21FBF}"/>
    <cellStyle name="Comma 2 5 2 8 3 2" xfId="14202" xr:uid="{F74A719D-ED4E-4B3E-B7EA-9AAE2B05FF37}"/>
    <cellStyle name="Comma 2 5 2 8 3 2 2" xfId="35224" xr:uid="{68CAC36E-F7E3-4F67-B1E9-546CBBEDE7E8}"/>
    <cellStyle name="Comma 2 5 2 8 3 2 3" xfId="56248" xr:uid="{C0F00819-7E23-4E7A-A754-816BF325C865}"/>
    <cellStyle name="Comma 2 5 2 8 3 3" xfId="24714" xr:uid="{7789601B-4443-46DF-8B65-5F2286BDCD26}"/>
    <cellStyle name="Comma 2 5 2 8 3 4" xfId="45738" xr:uid="{3D60F0BF-AFC5-4FB7-92F9-0DEF48103315}"/>
    <cellStyle name="Comma 2 5 2 8 4" xfId="6296" xr:uid="{1EB89B4A-FF16-4C88-AC06-CE856FE680C2}"/>
    <cellStyle name="Comma 2 5 2 8 4 2" xfId="16830" xr:uid="{E49DD7F0-71A3-4BEE-BC0C-DDC1AD9E3FC1}"/>
    <cellStyle name="Comma 2 5 2 8 4 2 2" xfId="37852" xr:uid="{D65EC34F-6EE5-44CA-84D8-873EDEE32CC9}"/>
    <cellStyle name="Comma 2 5 2 8 4 2 3" xfId="58876" xr:uid="{708E4411-7E19-4B35-9A4D-7EB35E108C14}"/>
    <cellStyle name="Comma 2 5 2 8 4 3" xfId="27342" xr:uid="{515ECAD7-3B40-4CA7-A901-25B90B8E3C3D}"/>
    <cellStyle name="Comma 2 5 2 8 4 4" xfId="48366" xr:uid="{4CF0994A-BE83-4687-A2A7-4D6C54ACB134}"/>
    <cellStyle name="Comma 2 5 2 8 5" xfId="8923" xr:uid="{CF103FA5-DFF6-4B2F-B136-5F323E88C6AE}"/>
    <cellStyle name="Comma 2 5 2 8 5 2" xfId="19457" xr:uid="{385CCB86-95BA-4AFE-8E2F-D897138CAF08}"/>
    <cellStyle name="Comma 2 5 2 8 5 2 2" xfId="40479" xr:uid="{E788C94B-20C2-4304-92B2-95B91EBEBB4C}"/>
    <cellStyle name="Comma 2 5 2 8 5 2 3" xfId="61503" xr:uid="{990CBBF5-1B25-427D-A8D3-568EC48338D7}"/>
    <cellStyle name="Comma 2 5 2 8 5 3" xfId="29969" xr:uid="{52BEB8C6-5D19-4E93-B107-702EED8275C9}"/>
    <cellStyle name="Comma 2 5 2 8 5 4" xfId="50993" xr:uid="{D7E4E55C-D4BB-4F0D-A519-0E9ACAF76ACF}"/>
    <cellStyle name="Comma 2 5 2 8 6" xfId="11575" xr:uid="{90D2171A-B236-4016-8708-82C75E55FEB9}"/>
    <cellStyle name="Comma 2 5 2 8 6 2" xfId="32597" xr:uid="{E25AB94E-7A2C-4D8A-BF7A-175DA5B27ADF}"/>
    <cellStyle name="Comma 2 5 2 8 6 3" xfId="53621" xr:uid="{9D554129-958D-4BCC-9F50-76F9A45DBC98}"/>
    <cellStyle name="Comma 2 5 2 8 7" xfId="22086" xr:uid="{6A551A5B-A9BD-4D03-9A3C-3EE92F66FEA9}"/>
    <cellStyle name="Comma 2 5 2 8 8" xfId="43111" xr:uid="{491AA641-AD3A-42D0-AED3-3D2B81E669B8}"/>
    <cellStyle name="Comma 2 5 2 9" xfId="992" xr:uid="{CADED68C-87C3-4A5D-97B4-B078D644328B}"/>
    <cellStyle name="Comma 2 5 2 9 2" xfId="3670" xr:uid="{DCC10BC3-3B89-4B54-A174-90B1C8CE6D26}"/>
    <cellStyle name="Comma 2 5 2 9 2 2" xfId="14204" xr:uid="{3A26B205-193F-477C-877B-078B98FAF084}"/>
    <cellStyle name="Comma 2 5 2 9 2 2 2" xfId="35226" xr:uid="{CDD11CEF-FF5E-462E-B90A-1E1644307850}"/>
    <cellStyle name="Comma 2 5 2 9 2 2 3" xfId="56250" xr:uid="{FA7ACCFF-35CB-4F71-831F-BE0929139A7F}"/>
    <cellStyle name="Comma 2 5 2 9 2 3" xfId="24716" xr:uid="{0EB7000A-D3E1-4D80-8B89-D9DF542A14CA}"/>
    <cellStyle name="Comma 2 5 2 9 2 4" xfId="45740" xr:uid="{38FAC60F-2277-404A-BBEA-D246232987C1}"/>
    <cellStyle name="Comma 2 5 2 9 3" xfId="6298" xr:uid="{0BBB7931-5B15-44B4-846B-43B0FAEBC4DE}"/>
    <cellStyle name="Comma 2 5 2 9 3 2" xfId="16832" xr:uid="{D3A99E5A-9213-4F13-B4CD-D90455B436D1}"/>
    <cellStyle name="Comma 2 5 2 9 3 2 2" xfId="37854" xr:uid="{4C734D65-9332-4E6F-99E0-5E1F54F70F98}"/>
    <cellStyle name="Comma 2 5 2 9 3 2 3" xfId="58878" xr:uid="{D6EDFC9E-525B-43D5-984D-29A44CA59DE2}"/>
    <cellStyle name="Comma 2 5 2 9 3 3" xfId="27344" xr:uid="{E33C8C73-04B3-48D6-8F27-1DF7698947FD}"/>
    <cellStyle name="Comma 2 5 2 9 3 4" xfId="48368" xr:uid="{BFF24E59-2BBF-45BF-9BBB-646D2FE3D667}"/>
    <cellStyle name="Comma 2 5 2 9 4" xfId="8925" xr:uid="{6563F9F4-C201-4A6E-9207-C351A72F5BE8}"/>
    <cellStyle name="Comma 2 5 2 9 4 2" xfId="19459" xr:uid="{B46F05EB-6D5D-462D-8588-AF8941E31A4B}"/>
    <cellStyle name="Comma 2 5 2 9 4 2 2" xfId="40481" xr:uid="{2311B389-5924-4171-B34A-1A8CF28AD8EE}"/>
    <cellStyle name="Comma 2 5 2 9 4 2 3" xfId="61505" xr:uid="{C3DE7AF0-9E15-4504-85C4-02B1BCC1C88E}"/>
    <cellStyle name="Comma 2 5 2 9 4 3" xfId="29971" xr:uid="{252428C5-C715-476B-8C64-1FB432422580}"/>
    <cellStyle name="Comma 2 5 2 9 4 4" xfId="50995" xr:uid="{3104C8A4-DB4F-47A4-B046-680443AE1FE5}"/>
    <cellStyle name="Comma 2 5 2 9 5" xfId="11577" xr:uid="{1D6865AA-83EA-43E0-87E0-0D4EE6B79928}"/>
    <cellStyle name="Comma 2 5 2 9 5 2" xfId="32599" xr:uid="{9DB937B7-BF7D-46D9-905A-DF081E32A39B}"/>
    <cellStyle name="Comma 2 5 2 9 5 3" xfId="53623" xr:uid="{688A2139-88C2-4A27-88FC-A406298AE101}"/>
    <cellStyle name="Comma 2 5 2 9 6" xfId="22088" xr:uid="{16DF13A2-2D9A-4A86-9B89-B07929C179AD}"/>
    <cellStyle name="Comma 2 5 2 9 7" xfId="43113" xr:uid="{78D53DE2-E475-4841-97E6-93B7ED203545}"/>
    <cellStyle name="Comma 2 5 20" xfId="10719" xr:uid="{1A5E97F5-6F04-497B-90A7-97E0745CD317}"/>
    <cellStyle name="Comma 2 5 20 2" xfId="31741" xr:uid="{B779D2C5-B5FC-4B95-8ACC-5EF20ADB4DEA}"/>
    <cellStyle name="Comma 2 5 20 3" xfId="52765" xr:uid="{4B4D69D0-CC5A-4E80-98E3-BD4A4DA100A5}"/>
    <cellStyle name="Comma 2 5 21" xfId="21229" xr:uid="{9ADB0681-FABA-4CEE-AB02-1EFA0AFD8954}"/>
    <cellStyle name="Comma 2 5 22" xfId="42254" xr:uid="{47C4FD4D-C4B5-4ABC-A954-3B60270FA2D2}"/>
    <cellStyle name="Comma 2 5 23" xfId="63335" xr:uid="{8B65AD16-16E9-4AA9-AC6B-7E4D50CF3634}"/>
    <cellStyle name="Comma 2 5 3" xfId="176" xr:uid="{554F1FEF-EC9E-4CFE-A7C7-5AD6BDEF7E92}"/>
    <cellStyle name="Comma 2 5 3 10" xfId="994" xr:uid="{6F0106DE-EF51-4120-9F47-BEE6CD686A6A}"/>
    <cellStyle name="Comma 2 5 3 10 2" xfId="3672" xr:uid="{3161615F-5AAD-4289-81A2-D16B03013DFB}"/>
    <cellStyle name="Comma 2 5 3 10 2 2" xfId="14206" xr:uid="{D910579E-27FD-47CE-A3AA-583BD9C115B8}"/>
    <cellStyle name="Comma 2 5 3 10 2 2 2" xfId="35228" xr:uid="{604EB25E-519E-4459-819D-CE61CA62538F}"/>
    <cellStyle name="Comma 2 5 3 10 2 2 3" xfId="56252" xr:uid="{C18DD79C-5346-4382-9F9B-23BA66BF78E7}"/>
    <cellStyle name="Comma 2 5 3 10 2 3" xfId="24718" xr:uid="{EA497B31-6A01-4438-A3D2-8AEAD2EA542A}"/>
    <cellStyle name="Comma 2 5 3 10 2 4" xfId="45742" xr:uid="{A7C65C22-AA43-4679-A280-F12D3EA6E2A3}"/>
    <cellStyle name="Comma 2 5 3 10 3" xfId="6300" xr:uid="{ED3FE120-0567-4AAD-BFD4-02C02FC9BE99}"/>
    <cellStyle name="Comma 2 5 3 10 3 2" xfId="16834" xr:uid="{00BD2FB8-6087-47BA-A591-65BB87DE723B}"/>
    <cellStyle name="Comma 2 5 3 10 3 2 2" xfId="37856" xr:uid="{73328E9C-E8FA-46CD-829C-208ED76D0CE6}"/>
    <cellStyle name="Comma 2 5 3 10 3 2 3" xfId="58880" xr:uid="{D9C4E352-48E5-43E0-A252-5CE5FF0307FA}"/>
    <cellStyle name="Comma 2 5 3 10 3 3" xfId="27346" xr:uid="{47FF6219-6E03-49E5-BC30-1A9B445106A4}"/>
    <cellStyle name="Comma 2 5 3 10 3 4" xfId="48370" xr:uid="{8F1EE304-E626-420D-AE73-4829CA8D65F7}"/>
    <cellStyle name="Comma 2 5 3 10 4" xfId="8927" xr:uid="{411890F5-9A85-4171-A411-73A854179EB5}"/>
    <cellStyle name="Comma 2 5 3 10 4 2" xfId="19461" xr:uid="{A71A0A64-ADFA-4BF3-B597-0AF16AC8595B}"/>
    <cellStyle name="Comma 2 5 3 10 4 2 2" xfId="40483" xr:uid="{EBE9C18C-F317-407F-9009-B8EE52A91E88}"/>
    <cellStyle name="Comma 2 5 3 10 4 2 3" xfId="61507" xr:uid="{EC7F2CE0-A127-484B-AEF6-C68372FCDDEA}"/>
    <cellStyle name="Comma 2 5 3 10 4 3" xfId="29973" xr:uid="{5A6EA4D7-3632-482B-A618-4AED4F3B09C3}"/>
    <cellStyle name="Comma 2 5 3 10 4 4" xfId="50997" xr:uid="{00576F56-EF68-49B8-877D-3D6D7F8845CA}"/>
    <cellStyle name="Comma 2 5 3 10 5" xfId="11579" xr:uid="{7BFE28FD-7928-4AB5-9BD2-015DF3E2CE21}"/>
    <cellStyle name="Comma 2 5 3 10 5 2" xfId="32601" xr:uid="{AAF964BA-B58C-4592-9B3B-AC29311AF7BF}"/>
    <cellStyle name="Comma 2 5 3 10 5 3" xfId="53625" xr:uid="{53990919-6116-4E02-8C78-B7E31FA77A72}"/>
    <cellStyle name="Comma 2 5 3 10 6" xfId="22090" xr:uid="{CF3C3D06-50DA-426C-93BE-CC69B39A5260}"/>
    <cellStyle name="Comma 2 5 3 10 7" xfId="43115" xr:uid="{8A48C7E9-8C9F-471C-958D-2BFDE8BF8E59}"/>
    <cellStyle name="Comma 2 5 3 11" xfId="2752" xr:uid="{7736F5BA-F007-49DB-8335-8C16C3613BF3}"/>
    <cellStyle name="Comma 2 5 3 11 2" xfId="5384" xr:uid="{38983128-EF82-4EDC-99C7-34424B0D4FEA}"/>
    <cellStyle name="Comma 2 5 3 11 2 2" xfId="15918" xr:uid="{AE0256AF-F63E-4459-8A44-99C78DC0C8E3}"/>
    <cellStyle name="Comma 2 5 3 11 2 2 2" xfId="36940" xr:uid="{60689EAD-A3EB-4807-A08A-C4671DBC4138}"/>
    <cellStyle name="Comma 2 5 3 11 2 2 3" xfId="57964" xr:uid="{3741386B-853E-450B-8742-4B24E5A1F3C4}"/>
    <cellStyle name="Comma 2 5 3 11 2 3" xfId="26430" xr:uid="{523033EA-C511-4719-9D66-554F92E21DE7}"/>
    <cellStyle name="Comma 2 5 3 11 2 4" xfId="47454" xr:uid="{7603ABFA-A0AB-4A6D-86BC-DDBC58E4EC7B}"/>
    <cellStyle name="Comma 2 5 3 11 3" xfId="8012" xr:uid="{55D1B1BF-1CA3-494F-AE25-D3A4ED40FE50}"/>
    <cellStyle name="Comma 2 5 3 11 3 2" xfId="18546" xr:uid="{B4BE429A-A06D-4D0C-A807-44A60127338E}"/>
    <cellStyle name="Comma 2 5 3 11 3 2 2" xfId="39568" xr:uid="{433C9E53-BC72-4286-A9B7-D45F7FAA2FB1}"/>
    <cellStyle name="Comma 2 5 3 11 3 2 3" xfId="60592" xr:uid="{CDE29638-418F-4143-A18D-D75996C414E6}"/>
    <cellStyle name="Comma 2 5 3 11 3 3" xfId="29058" xr:uid="{0CE5CC3E-D016-42F0-87C4-E003724DE8A5}"/>
    <cellStyle name="Comma 2 5 3 11 3 4" xfId="50082" xr:uid="{2A3817D9-6EEB-47F9-AFFD-E6D288102924}"/>
    <cellStyle name="Comma 2 5 3 11 4" xfId="10639" xr:uid="{02A0EED6-6374-447C-83BA-26FA1F6768FD}"/>
    <cellStyle name="Comma 2 5 3 11 4 2" xfId="21173" xr:uid="{6B7DA8AC-712F-4F56-A1AD-3A1ABC679F80}"/>
    <cellStyle name="Comma 2 5 3 11 4 2 2" xfId="42195" xr:uid="{DDD972F1-7479-47E7-8684-EA4B0B4D97A0}"/>
    <cellStyle name="Comma 2 5 3 11 4 2 3" xfId="63219" xr:uid="{461858DE-7DF3-4FE3-9CEE-FF1431B0DA87}"/>
    <cellStyle name="Comma 2 5 3 11 4 3" xfId="31685" xr:uid="{D7F4DA8F-D318-49D1-955E-B11CC9491020}"/>
    <cellStyle name="Comma 2 5 3 11 4 4" xfId="52709" xr:uid="{F04340F3-D501-4A96-BA0B-7172B12EB669}"/>
    <cellStyle name="Comma 2 5 3 11 5" xfId="13291" xr:uid="{EE05AF47-1B2B-4F2C-8B48-436A8E479100}"/>
    <cellStyle name="Comma 2 5 3 11 5 2" xfId="34313" xr:uid="{C7D3BB53-A719-4DC3-8F86-9E720EF97453}"/>
    <cellStyle name="Comma 2 5 3 11 5 3" xfId="55337" xr:uid="{060508BF-12EA-4F0C-92E4-C9E6456C03AD}"/>
    <cellStyle name="Comma 2 5 3 11 6" xfId="23802" xr:uid="{D645B2FE-992C-4915-BC10-9C2D7435A2A5}"/>
    <cellStyle name="Comma 2 5 3 11 7" xfId="44827" xr:uid="{04EE0CF2-6FC7-4253-97CC-E2368D72BDFE}"/>
    <cellStyle name="Comma 2 5 3 12" xfId="993" xr:uid="{00A662C3-F806-4979-9443-2ECD58508523}"/>
    <cellStyle name="Comma 2 5 3 12 2" xfId="3671" xr:uid="{B5915DF2-D96B-4AD6-BFE2-3BB8309CDEDF}"/>
    <cellStyle name="Comma 2 5 3 12 2 2" xfId="14205" xr:uid="{68B53B3B-780E-4D66-BFA6-E545E2D25278}"/>
    <cellStyle name="Comma 2 5 3 12 2 2 2" xfId="35227" xr:uid="{BA2887BE-CEBA-4B32-AE6A-D9C73E8C015B}"/>
    <cellStyle name="Comma 2 5 3 12 2 2 3" xfId="56251" xr:uid="{3303950B-389F-449A-B4E1-51F0FF9179E5}"/>
    <cellStyle name="Comma 2 5 3 12 2 3" xfId="24717" xr:uid="{7DA6AF5D-921E-4430-ADC3-E96A828D094F}"/>
    <cellStyle name="Comma 2 5 3 12 2 4" xfId="45741" xr:uid="{98D318C5-A54F-4A5A-959D-86885F4247AD}"/>
    <cellStyle name="Comma 2 5 3 12 3" xfId="6299" xr:uid="{EE0E1C7E-82C4-465E-81DC-63EF51DF9F9B}"/>
    <cellStyle name="Comma 2 5 3 12 3 2" xfId="16833" xr:uid="{A7D86671-3334-4281-8E20-1B5F5A6C31CB}"/>
    <cellStyle name="Comma 2 5 3 12 3 2 2" xfId="37855" xr:uid="{A52997C3-AE38-43C1-BD84-916CD420936A}"/>
    <cellStyle name="Comma 2 5 3 12 3 2 3" xfId="58879" xr:uid="{8A6EF286-46A8-4A94-BCCA-CE7D58129DD5}"/>
    <cellStyle name="Comma 2 5 3 12 3 3" xfId="27345" xr:uid="{6FB26F8A-9B41-40CC-9B25-0AC9E552BB51}"/>
    <cellStyle name="Comma 2 5 3 12 3 4" xfId="48369" xr:uid="{ABD7C6CA-9A8F-4481-9A38-474F9F50FEE1}"/>
    <cellStyle name="Comma 2 5 3 12 4" xfId="8926" xr:uid="{EF260799-8B8D-4CB2-AF08-EFF2ABEDCA71}"/>
    <cellStyle name="Comma 2 5 3 12 4 2" xfId="19460" xr:uid="{017C7016-AC18-4957-8FB1-DD814194BD08}"/>
    <cellStyle name="Comma 2 5 3 12 4 2 2" xfId="40482" xr:uid="{A27A7BF2-F8DB-4716-B7B2-CCA0FC0232F9}"/>
    <cellStyle name="Comma 2 5 3 12 4 2 3" xfId="61506" xr:uid="{B9270307-2806-4A26-8F18-F42AA57E52C5}"/>
    <cellStyle name="Comma 2 5 3 12 4 3" xfId="29972" xr:uid="{78A75752-F6F9-4671-BD40-807BC16192F2}"/>
    <cellStyle name="Comma 2 5 3 12 4 4" xfId="50996" xr:uid="{FB2E1A80-1172-44E1-ADE2-0E6CB1B73853}"/>
    <cellStyle name="Comma 2 5 3 12 5" xfId="11578" xr:uid="{8BCFDEE4-139E-41A2-BE1F-5E3E9F680053}"/>
    <cellStyle name="Comma 2 5 3 12 5 2" xfId="32600" xr:uid="{C7214DFA-5720-4D03-80F7-2A672E5BDA7C}"/>
    <cellStyle name="Comma 2 5 3 12 5 3" xfId="53624" xr:uid="{DB3403C1-877B-4FB7-99A3-B4A1FBEE40E2}"/>
    <cellStyle name="Comma 2 5 3 12 6" xfId="22089" xr:uid="{798CA231-4877-4D7F-B5F8-DEB7BF249E89}"/>
    <cellStyle name="Comma 2 5 3 12 7" xfId="43114" xr:uid="{9FB22974-0A53-4143-A363-D9D06864D0CA}"/>
    <cellStyle name="Comma 2 5 3 13" xfId="2865" xr:uid="{EE865A67-26CB-461B-B309-CA9CBD4B6EA8}"/>
    <cellStyle name="Comma 2 5 3 13 2" xfId="13399" xr:uid="{BCF6910D-CC9B-473E-939D-1B696162DBC6}"/>
    <cellStyle name="Comma 2 5 3 13 2 2" xfId="34421" xr:uid="{A5802483-3CB6-4480-91C1-41445BA775DC}"/>
    <cellStyle name="Comma 2 5 3 13 2 3" xfId="55445" xr:uid="{3119C644-0B22-4F68-AD21-17ECB8AA6332}"/>
    <cellStyle name="Comma 2 5 3 13 3" xfId="23911" xr:uid="{0D3FED68-C51D-4FB0-8C64-DFCB5E841FD6}"/>
    <cellStyle name="Comma 2 5 3 13 4" xfId="44935" xr:uid="{FAED6C48-6201-4F3B-99FD-04AC61E47603}"/>
    <cellStyle name="Comma 2 5 3 14" xfId="5493" xr:uid="{83C12782-6732-4A34-85B5-75FA4BD2C356}"/>
    <cellStyle name="Comma 2 5 3 14 2" xfId="16027" xr:uid="{A45B56AF-2C56-4861-A753-C19618876673}"/>
    <cellStyle name="Comma 2 5 3 14 2 2" xfId="37049" xr:uid="{20CE7DFF-C03A-43EA-A210-41F0D0FD554B}"/>
    <cellStyle name="Comma 2 5 3 14 2 3" xfId="58073" xr:uid="{6F7F18E0-8B73-48E5-B15C-03CE84EF08E2}"/>
    <cellStyle name="Comma 2 5 3 14 3" xfId="26539" xr:uid="{F283045B-5399-48E9-9F3E-F5661C34CC71}"/>
    <cellStyle name="Comma 2 5 3 14 4" xfId="47563" xr:uid="{E161C9C2-87D1-40A2-A78C-E42DB886DB83}"/>
    <cellStyle name="Comma 2 5 3 15" xfId="8120" xr:uid="{21624D9C-9235-43D6-80F9-AF6A8003069B}"/>
    <cellStyle name="Comma 2 5 3 15 2" xfId="18654" xr:uid="{6FACE3C4-DD31-499E-9F7E-D33AC32F3987}"/>
    <cellStyle name="Comma 2 5 3 15 2 2" xfId="39676" xr:uid="{8276F71C-0011-4B35-B60D-74BFD803DD65}"/>
    <cellStyle name="Comma 2 5 3 15 2 3" xfId="60700" xr:uid="{3E4A796E-A04E-432E-BA95-5A9B221F9863}"/>
    <cellStyle name="Comma 2 5 3 15 3" xfId="29166" xr:uid="{235E4CE0-D320-4ED0-9E02-68BD63B49EFC}"/>
    <cellStyle name="Comma 2 5 3 15 4" xfId="50190" xr:uid="{3FD3A8CE-B0C6-461B-9F5A-ECE85255BA5A}"/>
    <cellStyle name="Comma 2 5 3 16" xfId="10772" xr:uid="{784DB6B3-49DC-49CE-A5FC-164C4840EA23}"/>
    <cellStyle name="Comma 2 5 3 16 2" xfId="31794" xr:uid="{C9C08714-A7D7-4BB7-8B50-2C5AD22BA332}"/>
    <cellStyle name="Comma 2 5 3 16 3" xfId="52818" xr:uid="{588CC20F-5A0A-4C24-8F0A-4564A6D331E6}"/>
    <cellStyle name="Comma 2 5 3 17" xfId="21283" xr:uid="{76EF951B-36E2-437F-A22B-2A72AADAFC4E}"/>
    <cellStyle name="Comma 2 5 3 18" xfId="42308" xr:uid="{4D83F381-0E73-4F9A-8E8F-B1EEBB615E8C}"/>
    <cellStyle name="Comma 2 5 3 2" xfId="995" xr:uid="{83C03248-EDA7-4E1C-ADB2-D34B16E14C8E}"/>
    <cellStyle name="Comma 2 5 3 2 10" xfId="3673" xr:uid="{120CB63B-4199-42FC-A19F-F5D72F3AE725}"/>
    <cellStyle name="Comma 2 5 3 2 10 2" xfId="14207" xr:uid="{B34ACD75-2001-4D7B-BDC0-DB046A1AF6AF}"/>
    <cellStyle name="Comma 2 5 3 2 10 2 2" xfId="35229" xr:uid="{FD62F338-046A-4940-AA6F-EC504AE4CDA8}"/>
    <cellStyle name="Comma 2 5 3 2 10 2 3" xfId="56253" xr:uid="{872A957F-4652-4876-8DD1-27AC73814D72}"/>
    <cellStyle name="Comma 2 5 3 2 10 3" xfId="24719" xr:uid="{91419392-A55B-4D5F-BEF7-3A59BEBA3CD2}"/>
    <cellStyle name="Comma 2 5 3 2 10 4" xfId="45743" xr:uid="{DBA6A062-79C6-4100-8972-D06257DA8706}"/>
    <cellStyle name="Comma 2 5 3 2 11" xfId="6301" xr:uid="{59A16F84-2C25-4DAD-BAEB-1477581330C0}"/>
    <cellStyle name="Comma 2 5 3 2 11 2" xfId="16835" xr:uid="{1B0BABCE-B80A-4D08-9FBC-E7F19045F932}"/>
    <cellStyle name="Comma 2 5 3 2 11 2 2" xfId="37857" xr:uid="{9CEBDEAD-AC80-4F9F-8D89-2F3459C98871}"/>
    <cellStyle name="Comma 2 5 3 2 11 2 3" xfId="58881" xr:uid="{D5144014-FB9C-4D9A-AF5B-0B71B9C3D9D3}"/>
    <cellStyle name="Comma 2 5 3 2 11 3" xfId="27347" xr:uid="{88E12481-C324-4246-8B8B-B252A27516A1}"/>
    <cellStyle name="Comma 2 5 3 2 11 4" xfId="48371" xr:uid="{90FBABB8-0562-4867-B50E-53AB1F8E3F9B}"/>
    <cellStyle name="Comma 2 5 3 2 12" xfId="8928" xr:uid="{7B0877DB-8FFF-46AC-980F-2163355AD4B8}"/>
    <cellStyle name="Comma 2 5 3 2 12 2" xfId="19462" xr:uid="{431FEA3E-C6B1-49D9-B730-4799A2218ED1}"/>
    <cellStyle name="Comma 2 5 3 2 12 2 2" xfId="40484" xr:uid="{BDCA7E57-B387-4748-AC7E-86E966774D82}"/>
    <cellStyle name="Comma 2 5 3 2 12 2 3" xfId="61508" xr:uid="{5A044576-E636-4A0E-AA0E-079FC5F4F187}"/>
    <cellStyle name="Comma 2 5 3 2 12 3" xfId="29974" xr:uid="{592A523D-86A8-4B65-95DD-5C7DEB5D00C9}"/>
    <cellStyle name="Comma 2 5 3 2 12 4" xfId="50998" xr:uid="{6853193B-B0C8-4D73-9190-32F61F4665D6}"/>
    <cellStyle name="Comma 2 5 3 2 13" xfId="11580" xr:uid="{B0AE1E72-62F9-492E-8E1C-A0EA25E8A1AC}"/>
    <cellStyle name="Comma 2 5 3 2 13 2" xfId="32602" xr:uid="{0BFB30B4-EDCE-497F-A680-2CAD8B4FC3A3}"/>
    <cellStyle name="Comma 2 5 3 2 13 3" xfId="53626" xr:uid="{CB5174DB-4746-46AA-8A82-774B787D01D8}"/>
    <cellStyle name="Comma 2 5 3 2 14" xfId="22091" xr:uid="{B2937533-8B07-4584-AA8C-93E7FD8A717B}"/>
    <cellStyle name="Comma 2 5 3 2 15" xfId="43116" xr:uid="{72CD8D0C-9FE5-4C21-BB29-2C33E483AEF3}"/>
    <cellStyle name="Comma 2 5 3 2 2" xfId="996" xr:uid="{C41246B7-D5B8-44AB-8D9B-6534FCD8EE67}"/>
    <cellStyle name="Comma 2 5 3 2 2 10" xfId="43117" xr:uid="{7C8892B2-E4B0-4054-B77A-7A04E4F49E7A}"/>
    <cellStyle name="Comma 2 5 3 2 2 2" xfId="997" xr:uid="{4402A7A0-7A05-45BF-AF51-D566DECBDD58}"/>
    <cellStyle name="Comma 2 5 3 2 2 2 2" xfId="998" xr:uid="{E10CB59E-EFC9-494F-A017-1CBD40648422}"/>
    <cellStyle name="Comma 2 5 3 2 2 2 2 2" xfId="3676" xr:uid="{0FBB2F21-DB30-4B79-A39C-935F75F0BEF2}"/>
    <cellStyle name="Comma 2 5 3 2 2 2 2 2 2" xfId="14210" xr:uid="{CCC17181-C4E7-4204-B62A-0038390767F1}"/>
    <cellStyle name="Comma 2 5 3 2 2 2 2 2 2 2" xfId="35232" xr:uid="{CE90DCE8-98C4-4180-A2B3-DA0E9F8B90E9}"/>
    <cellStyle name="Comma 2 5 3 2 2 2 2 2 2 3" xfId="56256" xr:uid="{CFA63406-5BC6-46B5-8BDB-D4461DB3287D}"/>
    <cellStyle name="Comma 2 5 3 2 2 2 2 2 3" xfId="24722" xr:uid="{CFA7438F-3E17-4E6D-9126-7AE64DEE1F6F}"/>
    <cellStyle name="Comma 2 5 3 2 2 2 2 2 4" xfId="45746" xr:uid="{FB3D4C60-6E36-415C-9860-BE6A91BF708E}"/>
    <cellStyle name="Comma 2 5 3 2 2 2 2 3" xfId="6304" xr:uid="{653860A4-ED31-402A-9257-B68CAF11F605}"/>
    <cellStyle name="Comma 2 5 3 2 2 2 2 3 2" xfId="16838" xr:uid="{A6CBD381-5785-4B99-846F-7193ACEB20F9}"/>
    <cellStyle name="Comma 2 5 3 2 2 2 2 3 2 2" xfId="37860" xr:uid="{0840C1BD-9C2A-4211-9417-A52EDA6A6BCC}"/>
    <cellStyle name="Comma 2 5 3 2 2 2 2 3 2 3" xfId="58884" xr:uid="{16D5A840-C636-420C-8755-E8702C47312D}"/>
    <cellStyle name="Comma 2 5 3 2 2 2 2 3 3" xfId="27350" xr:uid="{E59ED0F1-2A9A-415D-BC78-859DE0845E70}"/>
    <cellStyle name="Comma 2 5 3 2 2 2 2 3 4" xfId="48374" xr:uid="{81F6A1ED-A8B3-4AEC-861D-05ED627B7BC5}"/>
    <cellStyle name="Comma 2 5 3 2 2 2 2 4" xfId="8931" xr:uid="{82F7B35E-E080-47A9-A15B-137F38652ED6}"/>
    <cellStyle name="Comma 2 5 3 2 2 2 2 4 2" xfId="19465" xr:uid="{8C484AF4-3218-4336-AC19-2F26BFB8E635}"/>
    <cellStyle name="Comma 2 5 3 2 2 2 2 4 2 2" xfId="40487" xr:uid="{7D37F1F0-92EC-49C0-A882-DEFA12711B6E}"/>
    <cellStyle name="Comma 2 5 3 2 2 2 2 4 2 3" xfId="61511" xr:uid="{17907628-BF9E-45BC-9018-5F3AC5083758}"/>
    <cellStyle name="Comma 2 5 3 2 2 2 2 4 3" xfId="29977" xr:uid="{5A45EF23-E9D9-4761-9F6B-24D2F5F91D17}"/>
    <cellStyle name="Comma 2 5 3 2 2 2 2 4 4" xfId="51001" xr:uid="{AA67A616-AB22-43E2-AF1E-CD3637E71BF0}"/>
    <cellStyle name="Comma 2 5 3 2 2 2 2 5" xfId="11583" xr:uid="{09691A60-9D92-4479-9367-EF6B96BCEAC7}"/>
    <cellStyle name="Comma 2 5 3 2 2 2 2 5 2" xfId="32605" xr:uid="{EC3FDF21-8458-46A2-AC39-9E7BFDA7F128}"/>
    <cellStyle name="Comma 2 5 3 2 2 2 2 5 3" xfId="53629" xr:uid="{36416562-0BDD-4E36-A0DB-64AFA35ED978}"/>
    <cellStyle name="Comma 2 5 3 2 2 2 2 6" xfId="22094" xr:uid="{095E5E5F-0EFA-43F8-A73F-3E78BE58A7C8}"/>
    <cellStyle name="Comma 2 5 3 2 2 2 2 7" xfId="43119" xr:uid="{7C09AAB7-C7BF-4235-8753-3C88C925AE51}"/>
    <cellStyle name="Comma 2 5 3 2 2 2 3" xfId="3675" xr:uid="{1313322A-FB5D-4B34-8F6B-A81B729ABA8D}"/>
    <cellStyle name="Comma 2 5 3 2 2 2 3 2" xfId="14209" xr:uid="{2DE89F47-C843-4CED-9408-05E9D0969CB3}"/>
    <cellStyle name="Comma 2 5 3 2 2 2 3 2 2" xfId="35231" xr:uid="{2AC94AF4-E299-42B2-B5E6-F26724A42EAB}"/>
    <cellStyle name="Comma 2 5 3 2 2 2 3 2 3" xfId="56255" xr:uid="{7EFE7423-5AD0-48C2-BD52-F2C0E9ADA9E0}"/>
    <cellStyle name="Comma 2 5 3 2 2 2 3 3" xfId="24721" xr:uid="{B3B67422-874D-43AA-9107-7295E8175F1D}"/>
    <cellStyle name="Comma 2 5 3 2 2 2 3 4" xfId="45745" xr:uid="{491C75B7-628C-409D-AB2E-DDBDDC23C4CF}"/>
    <cellStyle name="Comma 2 5 3 2 2 2 4" xfId="6303" xr:uid="{3B3DCDCF-9B65-4124-9489-020286EAF494}"/>
    <cellStyle name="Comma 2 5 3 2 2 2 4 2" xfId="16837" xr:uid="{BF55532F-023F-4BA6-B4E0-A6593496C370}"/>
    <cellStyle name="Comma 2 5 3 2 2 2 4 2 2" xfId="37859" xr:uid="{AC7F61D7-2E55-45C1-A0E8-F4B0896977F0}"/>
    <cellStyle name="Comma 2 5 3 2 2 2 4 2 3" xfId="58883" xr:uid="{B3A52931-6033-4A10-AFA7-64B9F611A7A2}"/>
    <cellStyle name="Comma 2 5 3 2 2 2 4 3" xfId="27349" xr:uid="{CC2313A7-6061-4543-A6DF-6FC1E0D962A1}"/>
    <cellStyle name="Comma 2 5 3 2 2 2 4 4" xfId="48373" xr:uid="{9C13BE22-0E54-44A3-985D-5F56AF4DDF61}"/>
    <cellStyle name="Comma 2 5 3 2 2 2 5" xfId="8930" xr:uid="{F4A60C62-E4F7-408B-B3C0-FC54700F7459}"/>
    <cellStyle name="Comma 2 5 3 2 2 2 5 2" xfId="19464" xr:uid="{DB18D146-D07F-4E3D-AFE0-E526E18E2B10}"/>
    <cellStyle name="Comma 2 5 3 2 2 2 5 2 2" xfId="40486" xr:uid="{17C112E1-D1E1-41F8-AC1B-F773C0DF8C36}"/>
    <cellStyle name="Comma 2 5 3 2 2 2 5 2 3" xfId="61510" xr:uid="{392D1747-B788-4333-B923-8A1E319C6057}"/>
    <cellStyle name="Comma 2 5 3 2 2 2 5 3" xfId="29976" xr:uid="{0B6B7C29-96DB-4AB5-98F8-ABC6626D124F}"/>
    <cellStyle name="Comma 2 5 3 2 2 2 5 4" xfId="51000" xr:uid="{7D7C6C5E-A7DB-4E57-B736-F7164C24032F}"/>
    <cellStyle name="Comma 2 5 3 2 2 2 6" xfId="11582" xr:uid="{F7408C39-9AF6-47B6-83FB-136968536FC5}"/>
    <cellStyle name="Comma 2 5 3 2 2 2 6 2" xfId="32604" xr:uid="{1A6FBBC4-58A9-4169-B1F5-277D6A44D6DA}"/>
    <cellStyle name="Comma 2 5 3 2 2 2 6 3" xfId="53628" xr:uid="{D80595FA-1E96-499B-9B0F-86F5C2AEB337}"/>
    <cellStyle name="Comma 2 5 3 2 2 2 7" xfId="22093" xr:uid="{3979EA41-9A99-4CA7-A8EF-73E66BE16250}"/>
    <cellStyle name="Comma 2 5 3 2 2 2 8" xfId="43118" xr:uid="{13FA100D-B29B-4D0E-B75D-461088F749C6}"/>
    <cellStyle name="Comma 2 5 3 2 2 3" xfId="999" xr:uid="{CCF214D9-F857-405E-B3A7-B175D7FEE556}"/>
    <cellStyle name="Comma 2 5 3 2 2 3 2" xfId="3677" xr:uid="{A44A4764-2A07-4748-9AFC-E0EE0C1E9631}"/>
    <cellStyle name="Comma 2 5 3 2 2 3 2 2" xfId="14211" xr:uid="{D986AB43-DCBF-4F30-969B-65A7E8685BFF}"/>
    <cellStyle name="Comma 2 5 3 2 2 3 2 2 2" xfId="35233" xr:uid="{09A4DB58-C824-460A-9889-AF03C2DEAE11}"/>
    <cellStyle name="Comma 2 5 3 2 2 3 2 2 3" xfId="56257" xr:uid="{B0D6CACF-8A1B-43F1-A5BC-88DB37E2A065}"/>
    <cellStyle name="Comma 2 5 3 2 2 3 2 3" xfId="24723" xr:uid="{CE517AA9-B609-46C4-8A0B-B1122E9AB8EF}"/>
    <cellStyle name="Comma 2 5 3 2 2 3 2 4" xfId="45747" xr:uid="{DA59B99D-F498-4074-81B5-694303F95F9D}"/>
    <cellStyle name="Comma 2 5 3 2 2 3 3" xfId="6305" xr:uid="{BAE6AE9E-DB51-4100-B934-D6D7AD2EE66B}"/>
    <cellStyle name="Comma 2 5 3 2 2 3 3 2" xfId="16839" xr:uid="{34D82FA7-542A-4B02-9B53-16F2488D8EFD}"/>
    <cellStyle name="Comma 2 5 3 2 2 3 3 2 2" xfId="37861" xr:uid="{2B985BDA-EFB6-44FB-9804-0112CAD24F09}"/>
    <cellStyle name="Comma 2 5 3 2 2 3 3 2 3" xfId="58885" xr:uid="{29FB6165-1D45-4A6A-8F3D-B67B914DC1CB}"/>
    <cellStyle name="Comma 2 5 3 2 2 3 3 3" xfId="27351" xr:uid="{4869CFF5-4D7E-4E4C-9435-1216841C1D20}"/>
    <cellStyle name="Comma 2 5 3 2 2 3 3 4" xfId="48375" xr:uid="{93517B08-9893-46B6-A875-D6B18357E962}"/>
    <cellStyle name="Comma 2 5 3 2 2 3 4" xfId="8932" xr:uid="{DAFC541C-8E18-44E9-8987-D24670F8A886}"/>
    <cellStyle name="Comma 2 5 3 2 2 3 4 2" xfId="19466" xr:uid="{320DA062-F658-4A3B-95E8-EE85635C8100}"/>
    <cellStyle name="Comma 2 5 3 2 2 3 4 2 2" xfId="40488" xr:uid="{4F267215-BFB4-45D4-9EA9-D8F70A278EA2}"/>
    <cellStyle name="Comma 2 5 3 2 2 3 4 2 3" xfId="61512" xr:uid="{F2F2FC62-E611-4D29-AD2A-15D91FFE996E}"/>
    <cellStyle name="Comma 2 5 3 2 2 3 4 3" xfId="29978" xr:uid="{9A428F0E-D386-4983-BB2E-F0F7A9E3B1AD}"/>
    <cellStyle name="Comma 2 5 3 2 2 3 4 4" xfId="51002" xr:uid="{EBDE06F6-FB87-4153-A8FD-71714EE537E8}"/>
    <cellStyle name="Comma 2 5 3 2 2 3 5" xfId="11584" xr:uid="{7E6C2188-E2F9-44DA-AFD7-924978EDC873}"/>
    <cellStyle name="Comma 2 5 3 2 2 3 5 2" xfId="32606" xr:uid="{A8CD2FC1-F7E6-43F1-8E98-AA211EA5D9B9}"/>
    <cellStyle name="Comma 2 5 3 2 2 3 5 3" xfId="53630" xr:uid="{7D1B1BBE-BA44-438E-B703-B9598FFF3250}"/>
    <cellStyle name="Comma 2 5 3 2 2 3 6" xfId="22095" xr:uid="{D99D8A99-C8CB-4928-8117-1C23DA502C1A}"/>
    <cellStyle name="Comma 2 5 3 2 2 3 7" xfId="43120" xr:uid="{9335CB38-2664-4238-A7E1-687BBBB3502D}"/>
    <cellStyle name="Comma 2 5 3 2 2 4" xfId="1000" xr:uid="{30C488CC-8C4A-4541-8CDF-37D61A22A0B4}"/>
    <cellStyle name="Comma 2 5 3 2 2 4 2" xfId="3678" xr:uid="{8B5E8BDE-D00D-487B-82EF-127D4B28E0D5}"/>
    <cellStyle name="Comma 2 5 3 2 2 4 2 2" xfId="14212" xr:uid="{3A081F27-6409-4AF6-AC5A-6C9B5656B565}"/>
    <cellStyle name="Comma 2 5 3 2 2 4 2 2 2" xfId="35234" xr:uid="{0B77809E-6E06-4A61-B5AA-FBA7A5B5C7F0}"/>
    <cellStyle name="Comma 2 5 3 2 2 4 2 2 3" xfId="56258" xr:uid="{96A3B20C-ABEF-4D82-B357-D81B073EDC99}"/>
    <cellStyle name="Comma 2 5 3 2 2 4 2 3" xfId="24724" xr:uid="{D808D811-EE82-4C25-A2EF-A196C452B67E}"/>
    <cellStyle name="Comma 2 5 3 2 2 4 2 4" xfId="45748" xr:uid="{93E1AE40-D4B4-4D75-9DE1-0FB3085CC5F3}"/>
    <cellStyle name="Comma 2 5 3 2 2 4 3" xfId="6306" xr:uid="{0FC7915D-2720-4710-A566-CF8AC4E5C7B5}"/>
    <cellStyle name="Comma 2 5 3 2 2 4 3 2" xfId="16840" xr:uid="{CE1980D2-B0A0-4477-95B0-C4221512C060}"/>
    <cellStyle name="Comma 2 5 3 2 2 4 3 2 2" xfId="37862" xr:uid="{AB47B249-6130-4493-B065-44E4724B5520}"/>
    <cellStyle name="Comma 2 5 3 2 2 4 3 2 3" xfId="58886" xr:uid="{A45E1713-03C9-4875-8D72-760ED8220AF1}"/>
    <cellStyle name="Comma 2 5 3 2 2 4 3 3" xfId="27352" xr:uid="{3606CC87-1BAF-46B1-A01A-95A2EF874E68}"/>
    <cellStyle name="Comma 2 5 3 2 2 4 3 4" xfId="48376" xr:uid="{91F0B74C-29D4-4FA1-B563-4FC504CF5DC7}"/>
    <cellStyle name="Comma 2 5 3 2 2 4 4" xfId="8933" xr:uid="{D9C64369-9004-4FD5-BD38-69FDA987D7D0}"/>
    <cellStyle name="Comma 2 5 3 2 2 4 4 2" xfId="19467" xr:uid="{4F5BC85A-9629-44D7-8C03-EE2AF3FE0EE0}"/>
    <cellStyle name="Comma 2 5 3 2 2 4 4 2 2" xfId="40489" xr:uid="{B075F4B8-BB7B-4E2F-928C-4B00E6549016}"/>
    <cellStyle name="Comma 2 5 3 2 2 4 4 2 3" xfId="61513" xr:uid="{45E43F24-4C09-4F44-97EA-B907D150427A}"/>
    <cellStyle name="Comma 2 5 3 2 2 4 4 3" xfId="29979" xr:uid="{AF2F4D61-2617-4D0A-8162-D53CF7C6B330}"/>
    <cellStyle name="Comma 2 5 3 2 2 4 4 4" xfId="51003" xr:uid="{AE8B2B1D-B27F-4F5D-ACC9-6F1CC0D7FA2D}"/>
    <cellStyle name="Comma 2 5 3 2 2 4 5" xfId="11585" xr:uid="{91E45479-1C12-48E5-8D46-8CEF2C6AE9BC}"/>
    <cellStyle name="Comma 2 5 3 2 2 4 5 2" xfId="32607" xr:uid="{EC6AFAFE-4E97-481D-B722-06D0E462584D}"/>
    <cellStyle name="Comma 2 5 3 2 2 4 5 3" xfId="53631" xr:uid="{5704B1C9-D6CB-4F76-91C3-F531A9F36C14}"/>
    <cellStyle name="Comma 2 5 3 2 2 4 6" xfId="22096" xr:uid="{38A7F854-E2BB-4983-8345-8E1B1EF147BC}"/>
    <cellStyle name="Comma 2 5 3 2 2 4 7" xfId="43121" xr:uid="{F056E297-E589-47A2-BC7B-22508BDA6F14}"/>
    <cellStyle name="Comma 2 5 3 2 2 5" xfId="3674" xr:uid="{95AA7DCC-53AF-4AE4-952A-586A89F03616}"/>
    <cellStyle name="Comma 2 5 3 2 2 5 2" xfId="14208" xr:uid="{6354362B-BDBF-44DD-8764-FD720C3F1A1A}"/>
    <cellStyle name="Comma 2 5 3 2 2 5 2 2" xfId="35230" xr:uid="{9244AA7F-AE65-4922-A177-C4CC538AA3E9}"/>
    <cellStyle name="Comma 2 5 3 2 2 5 2 3" xfId="56254" xr:uid="{668DF8D4-B78E-4FA0-950B-2E85746A944B}"/>
    <cellStyle name="Comma 2 5 3 2 2 5 3" xfId="24720" xr:uid="{2C80605E-806B-4F8E-ABEE-7347B9624DE0}"/>
    <cellStyle name="Comma 2 5 3 2 2 5 4" xfId="45744" xr:uid="{B8FC1CEC-DAD2-42DD-B0D0-961F5ACA45FF}"/>
    <cellStyle name="Comma 2 5 3 2 2 6" xfId="6302" xr:uid="{67E933D3-BE4E-4784-8367-9FFBA49D1589}"/>
    <cellStyle name="Comma 2 5 3 2 2 6 2" xfId="16836" xr:uid="{3402AEDA-B55D-4F16-A67F-FB7B02247D2F}"/>
    <cellStyle name="Comma 2 5 3 2 2 6 2 2" xfId="37858" xr:uid="{0090B450-83FF-4373-BD25-96073F5B0080}"/>
    <cellStyle name="Comma 2 5 3 2 2 6 2 3" xfId="58882" xr:uid="{87EAFDFC-6BF0-4AB4-AA53-22AAA16194F6}"/>
    <cellStyle name="Comma 2 5 3 2 2 6 3" xfId="27348" xr:uid="{9119D286-4D2E-4383-8D9C-3F6CBFDE86C5}"/>
    <cellStyle name="Comma 2 5 3 2 2 6 4" xfId="48372" xr:uid="{31FB5D1D-3206-4293-9173-D472B6D22363}"/>
    <cellStyle name="Comma 2 5 3 2 2 7" xfId="8929" xr:uid="{D6F4AAA7-C47D-445C-A1BC-B0C306181377}"/>
    <cellStyle name="Comma 2 5 3 2 2 7 2" xfId="19463" xr:uid="{8C0D2206-F01F-419A-9BF3-5E38787DAFCA}"/>
    <cellStyle name="Comma 2 5 3 2 2 7 2 2" xfId="40485" xr:uid="{E7C6DFEE-E06F-43FE-AE1D-134588CF0C6A}"/>
    <cellStyle name="Comma 2 5 3 2 2 7 2 3" xfId="61509" xr:uid="{A8DBE189-682A-408F-8ACA-68EEE79FD3B7}"/>
    <cellStyle name="Comma 2 5 3 2 2 7 3" xfId="29975" xr:uid="{B7D95FA7-C636-4A33-AEAF-0ADC11B5933B}"/>
    <cellStyle name="Comma 2 5 3 2 2 7 4" xfId="50999" xr:uid="{B78CE02B-53D8-41B6-B953-D8970EBF1FD0}"/>
    <cellStyle name="Comma 2 5 3 2 2 8" xfId="11581" xr:uid="{8100B038-F187-438B-ACF5-068ED8772927}"/>
    <cellStyle name="Comma 2 5 3 2 2 8 2" xfId="32603" xr:uid="{4C9A9211-97A2-4E72-9AB3-566E3691BCBB}"/>
    <cellStyle name="Comma 2 5 3 2 2 8 3" xfId="53627" xr:uid="{75C446E1-0DA8-4551-B027-D4E94C235DAA}"/>
    <cellStyle name="Comma 2 5 3 2 2 9" xfId="22092" xr:uid="{35637511-CECC-4491-916F-6B3791092F63}"/>
    <cellStyle name="Comma 2 5 3 2 3" xfId="1001" xr:uid="{1DF83022-766C-4688-A44B-7E6BCBF52F05}"/>
    <cellStyle name="Comma 2 5 3 2 3 10" xfId="43122" xr:uid="{01F48E4C-291C-4367-974B-DF1A12CA6811}"/>
    <cellStyle name="Comma 2 5 3 2 3 2" xfId="1002" xr:uid="{8FEECF40-998F-4F00-A893-678C40918326}"/>
    <cellStyle name="Comma 2 5 3 2 3 2 2" xfId="1003" xr:uid="{2C1C73B7-61BC-4846-AF64-425E3ADFDEC8}"/>
    <cellStyle name="Comma 2 5 3 2 3 2 2 2" xfId="3681" xr:uid="{B494890D-0E87-4530-A7B5-0BAAF91FAA07}"/>
    <cellStyle name="Comma 2 5 3 2 3 2 2 2 2" xfId="14215" xr:uid="{8CAFBCD3-6928-4BE4-AF33-5241DDFB7C5F}"/>
    <cellStyle name="Comma 2 5 3 2 3 2 2 2 2 2" xfId="35237" xr:uid="{A48E75FC-1457-4ABF-8C62-06F0C3786A04}"/>
    <cellStyle name="Comma 2 5 3 2 3 2 2 2 2 3" xfId="56261" xr:uid="{FD887E6F-6576-42B0-ACA0-2D7C63B6C25C}"/>
    <cellStyle name="Comma 2 5 3 2 3 2 2 2 3" xfId="24727" xr:uid="{AED03453-9185-4F3D-B7E7-B7625CFAD4AF}"/>
    <cellStyle name="Comma 2 5 3 2 3 2 2 2 4" xfId="45751" xr:uid="{7BC1268E-6D71-4C17-9C81-16FDD4C45DAB}"/>
    <cellStyle name="Comma 2 5 3 2 3 2 2 3" xfId="6309" xr:uid="{E376DF9A-FA04-4DFC-8AB2-0F02C402B5B7}"/>
    <cellStyle name="Comma 2 5 3 2 3 2 2 3 2" xfId="16843" xr:uid="{092B42A3-FBDF-4224-A1C1-BA275EF0C04C}"/>
    <cellStyle name="Comma 2 5 3 2 3 2 2 3 2 2" xfId="37865" xr:uid="{7A7A220C-4196-4A1D-A9BB-7A53C6893E7C}"/>
    <cellStyle name="Comma 2 5 3 2 3 2 2 3 2 3" xfId="58889" xr:uid="{23787D0E-1C64-402B-AB2C-46035C30C844}"/>
    <cellStyle name="Comma 2 5 3 2 3 2 2 3 3" xfId="27355" xr:uid="{9A47FC42-D322-4206-B73C-3D3EEFF2DD40}"/>
    <cellStyle name="Comma 2 5 3 2 3 2 2 3 4" xfId="48379" xr:uid="{4E410F5C-4788-4895-BB73-AFAE8E03E811}"/>
    <cellStyle name="Comma 2 5 3 2 3 2 2 4" xfId="8936" xr:uid="{E21B8245-7954-449F-BBE1-F39E9D2593C0}"/>
    <cellStyle name="Comma 2 5 3 2 3 2 2 4 2" xfId="19470" xr:uid="{C3323384-6D94-456A-A88F-F50D4EC31C99}"/>
    <cellStyle name="Comma 2 5 3 2 3 2 2 4 2 2" xfId="40492" xr:uid="{931F0A6A-0986-4CE2-99FC-AF200C5D2247}"/>
    <cellStyle name="Comma 2 5 3 2 3 2 2 4 2 3" xfId="61516" xr:uid="{F52C33A4-86A8-4479-8B93-454DA5C592B9}"/>
    <cellStyle name="Comma 2 5 3 2 3 2 2 4 3" xfId="29982" xr:uid="{44B32DB1-A998-45C2-8040-7EC1A2E82F37}"/>
    <cellStyle name="Comma 2 5 3 2 3 2 2 4 4" xfId="51006" xr:uid="{307006A1-5116-4C53-B1EF-322D33AB83DA}"/>
    <cellStyle name="Comma 2 5 3 2 3 2 2 5" xfId="11588" xr:uid="{A5B81C7A-3718-4B3F-A99F-37AD8C84372F}"/>
    <cellStyle name="Comma 2 5 3 2 3 2 2 5 2" xfId="32610" xr:uid="{B9AFEC1B-EF0F-4944-B16F-F87798012C60}"/>
    <cellStyle name="Comma 2 5 3 2 3 2 2 5 3" xfId="53634" xr:uid="{109B8B95-BD45-493D-BD2A-299F363EC094}"/>
    <cellStyle name="Comma 2 5 3 2 3 2 2 6" xfId="22099" xr:uid="{DBD7C5D3-6ED1-4651-885D-3B5E957C8D37}"/>
    <cellStyle name="Comma 2 5 3 2 3 2 2 7" xfId="43124" xr:uid="{C9F859D3-CA0B-42F3-82AC-81D7DB68E6A0}"/>
    <cellStyle name="Comma 2 5 3 2 3 2 3" xfId="3680" xr:uid="{023CA5F0-56DB-4536-B49C-B5240DD46826}"/>
    <cellStyle name="Comma 2 5 3 2 3 2 3 2" xfId="14214" xr:uid="{4A96D87B-76C8-4748-AC58-D54E053854B0}"/>
    <cellStyle name="Comma 2 5 3 2 3 2 3 2 2" xfId="35236" xr:uid="{E60689C6-8575-4016-9FFD-170A2F649182}"/>
    <cellStyle name="Comma 2 5 3 2 3 2 3 2 3" xfId="56260" xr:uid="{30DEA3B4-69B1-4C02-B0E4-06BDBC763B80}"/>
    <cellStyle name="Comma 2 5 3 2 3 2 3 3" xfId="24726" xr:uid="{5F4ECB9E-4B93-409C-BDE1-D41AB5490A82}"/>
    <cellStyle name="Comma 2 5 3 2 3 2 3 4" xfId="45750" xr:uid="{A7CFDBBF-63F9-463F-A893-8A992DE5DBAA}"/>
    <cellStyle name="Comma 2 5 3 2 3 2 4" xfId="6308" xr:uid="{C17E11E8-6125-4304-94CB-0709C911113A}"/>
    <cellStyle name="Comma 2 5 3 2 3 2 4 2" xfId="16842" xr:uid="{DCA0C0A5-5B87-4D11-974B-F186F58C6E5D}"/>
    <cellStyle name="Comma 2 5 3 2 3 2 4 2 2" xfId="37864" xr:uid="{D7789F04-4D99-48A5-856D-6061540E4751}"/>
    <cellStyle name="Comma 2 5 3 2 3 2 4 2 3" xfId="58888" xr:uid="{020DF5CA-CFAD-46CD-AC08-EED30076BDC0}"/>
    <cellStyle name="Comma 2 5 3 2 3 2 4 3" xfId="27354" xr:uid="{619EB32E-27C0-4EE0-AAD0-95EA72CBBB47}"/>
    <cellStyle name="Comma 2 5 3 2 3 2 4 4" xfId="48378" xr:uid="{F099591E-C3F2-4355-9855-D1EF0B83A0D8}"/>
    <cellStyle name="Comma 2 5 3 2 3 2 5" xfId="8935" xr:uid="{5212204C-33D6-4E57-9C3F-3D6D55E7F9BF}"/>
    <cellStyle name="Comma 2 5 3 2 3 2 5 2" xfId="19469" xr:uid="{CC4016BA-8850-4341-9607-C88D5DE9B1D8}"/>
    <cellStyle name="Comma 2 5 3 2 3 2 5 2 2" xfId="40491" xr:uid="{EEB3A11E-A211-4BE3-AA80-05CB9B25CF2E}"/>
    <cellStyle name="Comma 2 5 3 2 3 2 5 2 3" xfId="61515" xr:uid="{87888F41-1BE1-4AB9-A5F2-395B3CAACEE1}"/>
    <cellStyle name="Comma 2 5 3 2 3 2 5 3" xfId="29981" xr:uid="{666D5C38-E704-4462-944B-91C0DBA4F488}"/>
    <cellStyle name="Comma 2 5 3 2 3 2 5 4" xfId="51005" xr:uid="{134F708B-18A6-4477-877B-82ED689AFD99}"/>
    <cellStyle name="Comma 2 5 3 2 3 2 6" xfId="11587" xr:uid="{C1095C25-EFEC-4EED-8483-16D002D60858}"/>
    <cellStyle name="Comma 2 5 3 2 3 2 6 2" xfId="32609" xr:uid="{77C9859B-4966-4822-8E3E-1BA845E1E159}"/>
    <cellStyle name="Comma 2 5 3 2 3 2 6 3" xfId="53633" xr:uid="{C9D594DF-94FE-4373-A6CB-2E23E3C951B2}"/>
    <cellStyle name="Comma 2 5 3 2 3 2 7" xfId="22098" xr:uid="{84CCB74A-C7FB-485F-B84B-4AE535225061}"/>
    <cellStyle name="Comma 2 5 3 2 3 2 8" xfId="43123" xr:uid="{7F96A2DB-B19C-4964-99AB-B3061731BDFC}"/>
    <cellStyle name="Comma 2 5 3 2 3 3" xfId="1004" xr:uid="{D03A9CDC-F7BD-40B5-A9DA-C15587EAB2A9}"/>
    <cellStyle name="Comma 2 5 3 2 3 3 2" xfId="3682" xr:uid="{9D8A9B96-42AB-41E0-A7F9-33685473C5CB}"/>
    <cellStyle name="Comma 2 5 3 2 3 3 2 2" xfId="14216" xr:uid="{364A34FE-E7A5-479B-9FF7-2FE310CF1694}"/>
    <cellStyle name="Comma 2 5 3 2 3 3 2 2 2" xfId="35238" xr:uid="{9EE516A4-9D77-4B8D-A847-947754F2DFAE}"/>
    <cellStyle name="Comma 2 5 3 2 3 3 2 2 3" xfId="56262" xr:uid="{B2C6F58C-3880-4895-B614-1684D9DC480B}"/>
    <cellStyle name="Comma 2 5 3 2 3 3 2 3" xfId="24728" xr:uid="{8814C8BF-9611-458E-B7D2-20922C5E72FD}"/>
    <cellStyle name="Comma 2 5 3 2 3 3 2 4" xfId="45752" xr:uid="{44441FE3-4E04-4E10-B1A8-0F66AD4E1252}"/>
    <cellStyle name="Comma 2 5 3 2 3 3 3" xfId="6310" xr:uid="{3B1E6D17-22B3-4B17-BD62-E61B6ABF0FD1}"/>
    <cellStyle name="Comma 2 5 3 2 3 3 3 2" xfId="16844" xr:uid="{584DAACF-206C-4B44-99F0-8B8C5EA193DD}"/>
    <cellStyle name="Comma 2 5 3 2 3 3 3 2 2" xfId="37866" xr:uid="{BE1CC425-3AD3-4E3A-A0CB-818FE69674B9}"/>
    <cellStyle name="Comma 2 5 3 2 3 3 3 2 3" xfId="58890" xr:uid="{1A346CED-BA1E-4625-9317-1A1D47E98446}"/>
    <cellStyle name="Comma 2 5 3 2 3 3 3 3" xfId="27356" xr:uid="{F92E0A04-0BDF-41A8-BB79-3820AD729521}"/>
    <cellStyle name="Comma 2 5 3 2 3 3 3 4" xfId="48380" xr:uid="{70F35CAE-CBCE-407B-9F78-F7F921842299}"/>
    <cellStyle name="Comma 2 5 3 2 3 3 4" xfId="8937" xr:uid="{CF95ADC9-FA5E-4A82-A7C2-2C62112D45EC}"/>
    <cellStyle name="Comma 2 5 3 2 3 3 4 2" xfId="19471" xr:uid="{C9B65B0C-1D91-4843-B1CD-E3E6DAC54C01}"/>
    <cellStyle name="Comma 2 5 3 2 3 3 4 2 2" xfId="40493" xr:uid="{E362F109-7431-4460-A5F3-13CEDFF013DC}"/>
    <cellStyle name="Comma 2 5 3 2 3 3 4 2 3" xfId="61517" xr:uid="{16A831F8-4226-4B19-9CF3-0CDEC74CF8A3}"/>
    <cellStyle name="Comma 2 5 3 2 3 3 4 3" xfId="29983" xr:uid="{DE0563EA-2D08-4B75-B279-1D8CDD54634E}"/>
    <cellStyle name="Comma 2 5 3 2 3 3 4 4" xfId="51007" xr:uid="{327690C7-5C78-436F-B552-EEEA7519130F}"/>
    <cellStyle name="Comma 2 5 3 2 3 3 5" xfId="11589" xr:uid="{F8DB764A-55D0-4AC7-9D3E-01436EB765DF}"/>
    <cellStyle name="Comma 2 5 3 2 3 3 5 2" xfId="32611" xr:uid="{009B6586-93AA-4BC3-9DF2-F08E381E949B}"/>
    <cellStyle name="Comma 2 5 3 2 3 3 5 3" xfId="53635" xr:uid="{9DA805DB-14A2-4A91-8AE9-A907BFA21245}"/>
    <cellStyle name="Comma 2 5 3 2 3 3 6" xfId="22100" xr:uid="{A76C9DBA-2913-4E6D-8E01-846689B5CCBF}"/>
    <cellStyle name="Comma 2 5 3 2 3 3 7" xfId="43125" xr:uid="{8F78845A-C3DE-4644-BBD6-531CBA3B4E33}"/>
    <cellStyle name="Comma 2 5 3 2 3 4" xfId="1005" xr:uid="{7CA9A19C-4BA1-48A2-8397-94777B9DB583}"/>
    <cellStyle name="Comma 2 5 3 2 3 4 2" xfId="3683" xr:uid="{5CF6E893-079F-4219-B77C-4FB778D45119}"/>
    <cellStyle name="Comma 2 5 3 2 3 4 2 2" xfId="14217" xr:uid="{4E2FCF5F-B36E-4A12-AAF3-238BA4D20617}"/>
    <cellStyle name="Comma 2 5 3 2 3 4 2 2 2" xfId="35239" xr:uid="{DBFA66FC-528E-4A99-A385-DB356F83D77E}"/>
    <cellStyle name="Comma 2 5 3 2 3 4 2 2 3" xfId="56263" xr:uid="{82D48E36-7438-43F0-AC5B-4D02B49EF56A}"/>
    <cellStyle name="Comma 2 5 3 2 3 4 2 3" xfId="24729" xr:uid="{DD834330-0A8D-444C-B060-E6EBFCD1BE50}"/>
    <cellStyle name="Comma 2 5 3 2 3 4 2 4" xfId="45753" xr:uid="{1298B12F-4603-4DF7-B733-D9F845EF2BFD}"/>
    <cellStyle name="Comma 2 5 3 2 3 4 3" xfId="6311" xr:uid="{BB769E65-4405-48FA-AD8D-5AD9486B06CD}"/>
    <cellStyle name="Comma 2 5 3 2 3 4 3 2" xfId="16845" xr:uid="{34C2F84E-94BC-4F0B-B0E1-3B00A2E363AC}"/>
    <cellStyle name="Comma 2 5 3 2 3 4 3 2 2" xfId="37867" xr:uid="{A46C6963-D5DE-4CF7-B2C3-C0A8EFB4AF82}"/>
    <cellStyle name="Comma 2 5 3 2 3 4 3 2 3" xfId="58891" xr:uid="{B2B0AE56-9147-4DCE-8EDA-70606A8EA4FE}"/>
    <cellStyle name="Comma 2 5 3 2 3 4 3 3" xfId="27357" xr:uid="{8A984296-F1D1-44A2-8D6D-6A518E27104F}"/>
    <cellStyle name="Comma 2 5 3 2 3 4 3 4" xfId="48381" xr:uid="{5FD889E2-D717-4360-87B5-34ED7E6D8D55}"/>
    <cellStyle name="Comma 2 5 3 2 3 4 4" xfId="8938" xr:uid="{49BD7937-296C-462C-9459-CEED3F8AD62C}"/>
    <cellStyle name="Comma 2 5 3 2 3 4 4 2" xfId="19472" xr:uid="{7C03DE7D-C38B-416E-84FD-C2D2F085F533}"/>
    <cellStyle name="Comma 2 5 3 2 3 4 4 2 2" xfId="40494" xr:uid="{736B40AB-D2A5-4BD1-8384-D10214764E14}"/>
    <cellStyle name="Comma 2 5 3 2 3 4 4 2 3" xfId="61518" xr:uid="{A94B4AFA-C09D-4D74-88BA-34CBA6CAD70C}"/>
    <cellStyle name="Comma 2 5 3 2 3 4 4 3" xfId="29984" xr:uid="{90FB10A2-A336-4D9D-8C47-5761E09450EC}"/>
    <cellStyle name="Comma 2 5 3 2 3 4 4 4" xfId="51008" xr:uid="{E149A269-4073-4FD2-B2C0-75F44544015F}"/>
    <cellStyle name="Comma 2 5 3 2 3 4 5" xfId="11590" xr:uid="{0688512A-FEF9-4AAB-90A6-5FC11418C4AD}"/>
    <cellStyle name="Comma 2 5 3 2 3 4 5 2" xfId="32612" xr:uid="{6185546C-F83D-45CC-A04E-83D7768156A9}"/>
    <cellStyle name="Comma 2 5 3 2 3 4 5 3" xfId="53636" xr:uid="{674D2663-18CA-488F-AB0F-FC871B5E1377}"/>
    <cellStyle name="Comma 2 5 3 2 3 4 6" xfId="22101" xr:uid="{B33C6F44-B7A5-427E-B88F-D0061BC0CCA2}"/>
    <cellStyle name="Comma 2 5 3 2 3 4 7" xfId="43126" xr:uid="{F17F6B10-819D-44E7-A657-2CF682D65E15}"/>
    <cellStyle name="Comma 2 5 3 2 3 5" xfId="3679" xr:uid="{8258CAB2-CAEE-42E2-BF8F-20E32E845312}"/>
    <cellStyle name="Comma 2 5 3 2 3 5 2" xfId="14213" xr:uid="{1BB0163F-7839-427B-A3FA-6D0779C45E24}"/>
    <cellStyle name="Comma 2 5 3 2 3 5 2 2" xfId="35235" xr:uid="{B4A4EA36-A12B-477D-85FB-00107CBCAE44}"/>
    <cellStyle name="Comma 2 5 3 2 3 5 2 3" xfId="56259" xr:uid="{D3E345AA-CA6F-45DB-8E68-86FB7B4B3FC5}"/>
    <cellStyle name="Comma 2 5 3 2 3 5 3" xfId="24725" xr:uid="{7E737F31-9B0E-4702-BF06-047F29455E45}"/>
    <cellStyle name="Comma 2 5 3 2 3 5 4" xfId="45749" xr:uid="{5A6BDC96-8AF7-48DB-A99D-8CFD4C6AB87E}"/>
    <cellStyle name="Comma 2 5 3 2 3 6" xfId="6307" xr:uid="{A9C6C0EF-5813-4DFC-9E04-2B0871F103CD}"/>
    <cellStyle name="Comma 2 5 3 2 3 6 2" xfId="16841" xr:uid="{ABFC534F-F59A-4336-B3EE-AA5CA8A66243}"/>
    <cellStyle name="Comma 2 5 3 2 3 6 2 2" xfId="37863" xr:uid="{78795DDC-CD17-4D5D-AE56-EFF1E4099567}"/>
    <cellStyle name="Comma 2 5 3 2 3 6 2 3" xfId="58887" xr:uid="{A421473F-C436-463D-80F9-F016D434C50A}"/>
    <cellStyle name="Comma 2 5 3 2 3 6 3" xfId="27353" xr:uid="{B4E2ADC9-60B6-429B-99E8-2A7D6792C8D9}"/>
    <cellStyle name="Comma 2 5 3 2 3 6 4" xfId="48377" xr:uid="{A9BBCE59-2C35-43AB-9E0C-C47176B05768}"/>
    <cellStyle name="Comma 2 5 3 2 3 7" xfId="8934" xr:uid="{66423E52-6BA5-4AD6-A035-26A9F8158941}"/>
    <cellStyle name="Comma 2 5 3 2 3 7 2" xfId="19468" xr:uid="{E92DE730-D9E2-4AED-9F2C-8D4BB3F74677}"/>
    <cellStyle name="Comma 2 5 3 2 3 7 2 2" xfId="40490" xr:uid="{59716F3E-0340-4F17-8759-61BC916B38DB}"/>
    <cellStyle name="Comma 2 5 3 2 3 7 2 3" xfId="61514" xr:uid="{C6CBED45-AE42-4449-84D4-DDA93F531A1A}"/>
    <cellStyle name="Comma 2 5 3 2 3 7 3" xfId="29980" xr:uid="{4F91609E-A62C-4BD3-A55F-C7A10FC8C40B}"/>
    <cellStyle name="Comma 2 5 3 2 3 7 4" xfId="51004" xr:uid="{2DBA1EEA-1AEE-4842-AC57-C80140E3C836}"/>
    <cellStyle name="Comma 2 5 3 2 3 8" xfId="11586" xr:uid="{827838B5-C224-407C-B5A0-775AD8CACBC6}"/>
    <cellStyle name="Comma 2 5 3 2 3 8 2" xfId="32608" xr:uid="{7614BAF1-DDFE-4255-81DC-E9EEB66852D2}"/>
    <cellStyle name="Comma 2 5 3 2 3 8 3" xfId="53632" xr:uid="{86E7B3F6-2A76-449B-9776-DAC342536448}"/>
    <cellStyle name="Comma 2 5 3 2 3 9" xfId="22097" xr:uid="{4B5DBDD1-06D9-4170-B12B-FC72D8D0D532}"/>
    <cellStyle name="Comma 2 5 3 2 4" xfId="1006" xr:uid="{3B6F0718-052F-4BC7-B9D4-1717DCEACA0D}"/>
    <cellStyle name="Comma 2 5 3 2 4 10" xfId="43127" xr:uid="{975DDE6B-9563-4C7F-B438-F302A09B1B9D}"/>
    <cellStyle name="Comma 2 5 3 2 4 2" xfId="1007" xr:uid="{FBA0E794-1887-4426-AA26-949ABFCEADD6}"/>
    <cellStyle name="Comma 2 5 3 2 4 2 2" xfId="1008" xr:uid="{D332C726-DAB1-448C-B2CE-C22BEEC791BF}"/>
    <cellStyle name="Comma 2 5 3 2 4 2 2 2" xfId="3686" xr:uid="{BC6D3993-C8DA-4411-A8EA-A3D838FD6042}"/>
    <cellStyle name="Comma 2 5 3 2 4 2 2 2 2" xfId="14220" xr:uid="{DDA04FEB-9564-47C8-A677-549DB1F9A8CA}"/>
    <cellStyle name="Comma 2 5 3 2 4 2 2 2 2 2" xfId="35242" xr:uid="{7FAFF731-3C9A-4638-9323-5447CD1B8BE5}"/>
    <cellStyle name="Comma 2 5 3 2 4 2 2 2 2 3" xfId="56266" xr:uid="{5D701AE1-03C0-42B0-9B9F-8F3C954561E2}"/>
    <cellStyle name="Comma 2 5 3 2 4 2 2 2 3" xfId="24732" xr:uid="{1F14CBD8-F822-404B-9232-D59AAB57F14E}"/>
    <cellStyle name="Comma 2 5 3 2 4 2 2 2 4" xfId="45756" xr:uid="{DD9E4665-50F9-44EC-B1BA-635C18F737F8}"/>
    <cellStyle name="Comma 2 5 3 2 4 2 2 3" xfId="6314" xr:uid="{A73929F8-86CD-4A74-BDAC-F006226779B3}"/>
    <cellStyle name="Comma 2 5 3 2 4 2 2 3 2" xfId="16848" xr:uid="{BDDD2883-3285-4F26-88E7-FB945D90056B}"/>
    <cellStyle name="Comma 2 5 3 2 4 2 2 3 2 2" xfId="37870" xr:uid="{4F0554FF-891E-4BF2-AA0D-15FFA06F90C1}"/>
    <cellStyle name="Comma 2 5 3 2 4 2 2 3 2 3" xfId="58894" xr:uid="{6A8F462D-0271-4580-BB18-E4DC8D42BEDD}"/>
    <cellStyle name="Comma 2 5 3 2 4 2 2 3 3" xfId="27360" xr:uid="{CA1E91B3-5086-4642-A022-9A9F8C57C006}"/>
    <cellStyle name="Comma 2 5 3 2 4 2 2 3 4" xfId="48384" xr:uid="{1E20C496-1092-470C-8C47-DDBBE3C536A9}"/>
    <cellStyle name="Comma 2 5 3 2 4 2 2 4" xfId="8941" xr:uid="{45CFAB70-802C-4B6C-9DFE-5B6E842E7EDD}"/>
    <cellStyle name="Comma 2 5 3 2 4 2 2 4 2" xfId="19475" xr:uid="{47391B24-43F3-4653-9446-4B11395BC31E}"/>
    <cellStyle name="Comma 2 5 3 2 4 2 2 4 2 2" xfId="40497" xr:uid="{FD81F17A-B029-46B3-80BB-62B4B6D8C6E7}"/>
    <cellStyle name="Comma 2 5 3 2 4 2 2 4 2 3" xfId="61521" xr:uid="{9AC72E2D-BB51-434A-851D-8CDA75E6A989}"/>
    <cellStyle name="Comma 2 5 3 2 4 2 2 4 3" xfId="29987" xr:uid="{E9DADB1B-DB89-4843-9CC8-E6B61B1C703C}"/>
    <cellStyle name="Comma 2 5 3 2 4 2 2 4 4" xfId="51011" xr:uid="{30F94836-6477-4582-95C7-58813EC00F1C}"/>
    <cellStyle name="Comma 2 5 3 2 4 2 2 5" xfId="11593" xr:uid="{7D6D77DF-C68C-4ECF-B082-2E77B9ED5BF3}"/>
    <cellStyle name="Comma 2 5 3 2 4 2 2 5 2" xfId="32615" xr:uid="{8C8C95FC-7E7F-4B2D-B9B0-64A5FC70FB8D}"/>
    <cellStyle name="Comma 2 5 3 2 4 2 2 5 3" xfId="53639" xr:uid="{2A169E4A-E7CE-4C7A-A3FB-DE4543F49C38}"/>
    <cellStyle name="Comma 2 5 3 2 4 2 2 6" xfId="22104" xr:uid="{1FA7325F-49D6-45E2-B634-C842D9B08FCA}"/>
    <cellStyle name="Comma 2 5 3 2 4 2 2 7" xfId="43129" xr:uid="{7C5E6C51-A008-473D-908B-784F6F7D084F}"/>
    <cellStyle name="Comma 2 5 3 2 4 2 3" xfId="3685" xr:uid="{2BD1F808-2C63-43AF-9CAA-814327889E44}"/>
    <cellStyle name="Comma 2 5 3 2 4 2 3 2" xfId="14219" xr:uid="{00587414-2E27-41E0-AF31-88A727D8FBBC}"/>
    <cellStyle name="Comma 2 5 3 2 4 2 3 2 2" xfId="35241" xr:uid="{D80C01B0-6F14-4C9D-A683-BE8617B993FD}"/>
    <cellStyle name="Comma 2 5 3 2 4 2 3 2 3" xfId="56265" xr:uid="{6E44A17F-5582-4B79-955E-3F8AE15FC4F3}"/>
    <cellStyle name="Comma 2 5 3 2 4 2 3 3" xfId="24731" xr:uid="{1961D842-8E21-4490-9386-A93F7DA82587}"/>
    <cellStyle name="Comma 2 5 3 2 4 2 3 4" xfId="45755" xr:uid="{FFF76671-806B-47FA-9791-1B14C5653BED}"/>
    <cellStyle name="Comma 2 5 3 2 4 2 4" xfId="6313" xr:uid="{1375014A-489D-44B2-A70B-453275F1A300}"/>
    <cellStyle name="Comma 2 5 3 2 4 2 4 2" xfId="16847" xr:uid="{FD0ABF6E-CD4D-4B71-932D-599A266C4E4C}"/>
    <cellStyle name="Comma 2 5 3 2 4 2 4 2 2" xfId="37869" xr:uid="{59B157E2-4C95-414E-A722-1DEC9486A935}"/>
    <cellStyle name="Comma 2 5 3 2 4 2 4 2 3" xfId="58893" xr:uid="{D8D3B3D2-F7AA-447B-8ED9-B88FA386749A}"/>
    <cellStyle name="Comma 2 5 3 2 4 2 4 3" xfId="27359" xr:uid="{80C0C166-64FE-4382-8130-E54F1229815D}"/>
    <cellStyle name="Comma 2 5 3 2 4 2 4 4" xfId="48383" xr:uid="{5ABB22D5-2EA0-467B-BACA-09A46A28CC24}"/>
    <cellStyle name="Comma 2 5 3 2 4 2 5" xfId="8940" xr:uid="{E606F17D-87E7-40B0-BCAA-FC7746FF2A05}"/>
    <cellStyle name="Comma 2 5 3 2 4 2 5 2" xfId="19474" xr:uid="{4C1FB97B-8ADE-4922-A9D1-009E847CBD56}"/>
    <cellStyle name="Comma 2 5 3 2 4 2 5 2 2" xfId="40496" xr:uid="{B37E9615-FA57-4721-9035-E1E5D9311207}"/>
    <cellStyle name="Comma 2 5 3 2 4 2 5 2 3" xfId="61520" xr:uid="{8807F8CA-8D52-4385-9E4F-5C3EEB775FB8}"/>
    <cellStyle name="Comma 2 5 3 2 4 2 5 3" xfId="29986" xr:uid="{939D2EA5-2D72-4C0A-80D4-5149C28E1A20}"/>
    <cellStyle name="Comma 2 5 3 2 4 2 5 4" xfId="51010" xr:uid="{2F33A550-2B96-4C18-8782-9BA9A3FF30CC}"/>
    <cellStyle name="Comma 2 5 3 2 4 2 6" xfId="11592" xr:uid="{331D3E6D-9D52-4524-96B5-3A2487636097}"/>
    <cellStyle name="Comma 2 5 3 2 4 2 6 2" xfId="32614" xr:uid="{296F51DD-8D90-4E3E-A98D-4D0FB5FEE7C2}"/>
    <cellStyle name="Comma 2 5 3 2 4 2 6 3" xfId="53638" xr:uid="{515154B9-5944-4EC1-BED7-A8829ADFA89B}"/>
    <cellStyle name="Comma 2 5 3 2 4 2 7" xfId="22103" xr:uid="{D5F9C15A-925D-4967-AE0A-24C6A6FFF2A2}"/>
    <cellStyle name="Comma 2 5 3 2 4 2 8" xfId="43128" xr:uid="{EECCDE88-E2EA-417E-ACF2-BD15C868E8AD}"/>
    <cellStyle name="Comma 2 5 3 2 4 3" xfId="1009" xr:uid="{3F1EA114-1B4C-4820-8802-E34F842DD988}"/>
    <cellStyle name="Comma 2 5 3 2 4 3 2" xfId="3687" xr:uid="{F7A61B31-08B6-47F9-A79D-8F73B7DDA277}"/>
    <cellStyle name="Comma 2 5 3 2 4 3 2 2" xfId="14221" xr:uid="{DE0FC08F-F28F-45BF-85D4-B235EA91CB77}"/>
    <cellStyle name="Comma 2 5 3 2 4 3 2 2 2" xfId="35243" xr:uid="{599316A8-75B2-4865-9F75-41C3FD2A73A5}"/>
    <cellStyle name="Comma 2 5 3 2 4 3 2 2 3" xfId="56267" xr:uid="{D99AA21B-1D0C-41C0-BC95-9D722DAE20E5}"/>
    <cellStyle name="Comma 2 5 3 2 4 3 2 3" xfId="24733" xr:uid="{CFE3A36F-4A55-426C-AD4D-9223D3976B6D}"/>
    <cellStyle name="Comma 2 5 3 2 4 3 2 4" xfId="45757" xr:uid="{2594BA46-8B96-4C03-B7AB-9807136AF3E3}"/>
    <cellStyle name="Comma 2 5 3 2 4 3 3" xfId="6315" xr:uid="{FAD46796-77AB-455E-87E7-64B863EE15AA}"/>
    <cellStyle name="Comma 2 5 3 2 4 3 3 2" xfId="16849" xr:uid="{58AFD957-60A0-45FA-A5E7-5B0994BA1096}"/>
    <cellStyle name="Comma 2 5 3 2 4 3 3 2 2" xfId="37871" xr:uid="{FCFC0FA2-2237-4327-A04F-8DD91F3F2EB9}"/>
    <cellStyle name="Comma 2 5 3 2 4 3 3 2 3" xfId="58895" xr:uid="{FC35065C-8E3E-498B-A3A4-6EEA513E7517}"/>
    <cellStyle name="Comma 2 5 3 2 4 3 3 3" xfId="27361" xr:uid="{14C88994-7985-45A8-AC77-C3C087A8A7A9}"/>
    <cellStyle name="Comma 2 5 3 2 4 3 3 4" xfId="48385" xr:uid="{3487092C-347D-4C2F-A5D6-6726329BC361}"/>
    <cellStyle name="Comma 2 5 3 2 4 3 4" xfId="8942" xr:uid="{9A8D42A8-E221-490C-8F4A-2DBB92456140}"/>
    <cellStyle name="Comma 2 5 3 2 4 3 4 2" xfId="19476" xr:uid="{407FC978-388A-4842-BE78-2C00D937E17D}"/>
    <cellStyle name="Comma 2 5 3 2 4 3 4 2 2" xfId="40498" xr:uid="{2EAC168E-3504-4174-A910-BA7BB713D69C}"/>
    <cellStyle name="Comma 2 5 3 2 4 3 4 2 3" xfId="61522" xr:uid="{F65157BD-ED49-4AF8-8281-781F68FF8C23}"/>
    <cellStyle name="Comma 2 5 3 2 4 3 4 3" xfId="29988" xr:uid="{1095964D-6A09-4748-B757-BF833AB08EFA}"/>
    <cellStyle name="Comma 2 5 3 2 4 3 4 4" xfId="51012" xr:uid="{E66D7741-6115-4C14-BF17-B9B23FB05642}"/>
    <cellStyle name="Comma 2 5 3 2 4 3 5" xfId="11594" xr:uid="{EF013A9F-3F3F-40E5-9D1B-D1014C23B07A}"/>
    <cellStyle name="Comma 2 5 3 2 4 3 5 2" xfId="32616" xr:uid="{7D8EBCEC-1365-477C-995E-13A9454F320C}"/>
    <cellStyle name="Comma 2 5 3 2 4 3 5 3" xfId="53640" xr:uid="{B1CB7D4A-1F28-4CFF-AF07-D6DE802C848C}"/>
    <cellStyle name="Comma 2 5 3 2 4 3 6" xfId="22105" xr:uid="{BBE9DBFE-9BAE-4575-A2FE-F8E9C300AB64}"/>
    <cellStyle name="Comma 2 5 3 2 4 3 7" xfId="43130" xr:uid="{5B278503-4D41-4E93-8D1F-4E2E17132613}"/>
    <cellStyle name="Comma 2 5 3 2 4 4" xfId="1010" xr:uid="{09D53CB9-23D2-44BD-8D42-DC359A537DD4}"/>
    <cellStyle name="Comma 2 5 3 2 4 4 2" xfId="3688" xr:uid="{6D864031-AD7D-4A01-AF12-E4D971D0446D}"/>
    <cellStyle name="Comma 2 5 3 2 4 4 2 2" xfId="14222" xr:uid="{75B8CAEB-8066-404E-AC58-913970C7005B}"/>
    <cellStyle name="Comma 2 5 3 2 4 4 2 2 2" xfId="35244" xr:uid="{67AB7B94-AA83-4FA3-917B-9C44AFAADA91}"/>
    <cellStyle name="Comma 2 5 3 2 4 4 2 2 3" xfId="56268" xr:uid="{AECAE5B4-5BC9-4806-A173-3DBA75A48511}"/>
    <cellStyle name="Comma 2 5 3 2 4 4 2 3" xfId="24734" xr:uid="{27488A4A-C009-4612-B380-BE65E4D4E20D}"/>
    <cellStyle name="Comma 2 5 3 2 4 4 2 4" xfId="45758" xr:uid="{90644A24-E70F-4185-9216-676C991C47A5}"/>
    <cellStyle name="Comma 2 5 3 2 4 4 3" xfId="6316" xr:uid="{0C664731-E862-440A-9E67-C762CEF5DB65}"/>
    <cellStyle name="Comma 2 5 3 2 4 4 3 2" xfId="16850" xr:uid="{23DFC49A-A46E-4D72-8EDD-6AA34E650471}"/>
    <cellStyle name="Comma 2 5 3 2 4 4 3 2 2" xfId="37872" xr:uid="{A9B8DBF6-32FC-473E-B2E5-D3027C8F1FB4}"/>
    <cellStyle name="Comma 2 5 3 2 4 4 3 2 3" xfId="58896" xr:uid="{4E404986-F172-49CA-B807-98462F8906E2}"/>
    <cellStyle name="Comma 2 5 3 2 4 4 3 3" xfId="27362" xr:uid="{BCEB71ED-0549-4229-BA72-344A7463CA66}"/>
    <cellStyle name="Comma 2 5 3 2 4 4 3 4" xfId="48386" xr:uid="{1BE76608-1AF4-46DC-95A7-8103A9B65035}"/>
    <cellStyle name="Comma 2 5 3 2 4 4 4" xfId="8943" xr:uid="{350C1394-0142-4F4B-A05B-EB302AEB0B29}"/>
    <cellStyle name="Comma 2 5 3 2 4 4 4 2" xfId="19477" xr:uid="{CBA741A7-20DA-46C0-9D9A-9E0A4D26F816}"/>
    <cellStyle name="Comma 2 5 3 2 4 4 4 2 2" xfId="40499" xr:uid="{29F91BA4-E11D-43FA-8A4D-624509DC012C}"/>
    <cellStyle name="Comma 2 5 3 2 4 4 4 2 3" xfId="61523" xr:uid="{8D303CD2-7D3D-43EC-BF70-45BA472E3F55}"/>
    <cellStyle name="Comma 2 5 3 2 4 4 4 3" xfId="29989" xr:uid="{255AA46A-C2A0-4AD3-9FFA-EE745D0E271D}"/>
    <cellStyle name="Comma 2 5 3 2 4 4 4 4" xfId="51013" xr:uid="{2BF53E59-3A89-4EE1-BD87-F1B361672146}"/>
    <cellStyle name="Comma 2 5 3 2 4 4 5" xfId="11595" xr:uid="{90BA5CE6-0A58-49EF-94F5-492B84BB0D9E}"/>
    <cellStyle name="Comma 2 5 3 2 4 4 5 2" xfId="32617" xr:uid="{ECAF4956-65F3-4366-AF21-AA155BEED490}"/>
    <cellStyle name="Comma 2 5 3 2 4 4 5 3" xfId="53641" xr:uid="{954FDEF2-E1EA-43A1-9C75-F561FD4BCEB6}"/>
    <cellStyle name="Comma 2 5 3 2 4 4 6" xfId="22106" xr:uid="{9413CA69-31A6-44F2-9136-2062A963ED38}"/>
    <cellStyle name="Comma 2 5 3 2 4 4 7" xfId="43131" xr:uid="{3058953B-E9C5-4C51-B618-DB5D58F54B75}"/>
    <cellStyle name="Comma 2 5 3 2 4 5" xfId="3684" xr:uid="{C3275887-D1F4-43E7-AAE1-349B4378CAEB}"/>
    <cellStyle name="Comma 2 5 3 2 4 5 2" xfId="14218" xr:uid="{D6876BD1-A9F5-4236-8BFD-88E37FD90647}"/>
    <cellStyle name="Comma 2 5 3 2 4 5 2 2" xfId="35240" xr:uid="{940B0CAE-F53F-4F98-97C3-AE4974B09080}"/>
    <cellStyle name="Comma 2 5 3 2 4 5 2 3" xfId="56264" xr:uid="{62973F6F-5D3F-4171-ACF2-AFFEFF038C6F}"/>
    <cellStyle name="Comma 2 5 3 2 4 5 3" xfId="24730" xr:uid="{96E7030E-F9AC-4F0E-B1F7-52E9B4EF84F8}"/>
    <cellStyle name="Comma 2 5 3 2 4 5 4" xfId="45754" xr:uid="{22757F29-26EA-4CCF-BF12-600BC1F9DCA1}"/>
    <cellStyle name="Comma 2 5 3 2 4 6" xfId="6312" xr:uid="{3E8FFE04-29A1-44DE-84A5-A963C7CD31AF}"/>
    <cellStyle name="Comma 2 5 3 2 4 6 2" xfId="16846" xr:uid="{024036EE-85F8-4101-AD9F-2F71547F3432}"/>
    <cellStyle name="Comma 2 5 3 2 4 6 2 2" xfId="37868" xr:uid="{BD360608-6AF2-42B3-BD51-09B757CA5F95}"/>
    <cellStyle name="Comma 2 5 3 2 4 6 2 3" xfId="58892" xr:uid="{FA25C2D3-6748-4F6F-A72A-83B83FE289FC}"/>
    <cellStyle name="Comma 2 5 3 2 4 6 3" xfId="27358" xr:uid="{6C9116B1-B8B5-46BC-9343-09D754DB0108}"/>
    <cellStyle name="Comma 2 5 3 2 4 6 4" xfId="48382" xr:uid="{B0CE56E4-6FBA-4A48-89EA-651272E0D1E5}"/>
    <cellStyle name="Comma 2 5 3 2 4 7" xfId="8939" xr:uid="{5D1DE4CE-EC3F-4B8B-ADF4-91F71E8A5C99}"/>
    <cellStyle name="Comma 2 5 3 2 4 7 2" xfId="19473" xr:uid="{73168483-12D5-426F-928C-66BE29543AF0}"/>
    <cellStyle name="Comma 2 5 3 2 4 7 2 2" xfId="40495" xr:uid="{A20497BF-D41C-4E82-9A3F-5F79A56C1AD3}"/>
    <cellStyle name="Comma 2 5 3 2 4 7 2 3" xfId="61519" xr:uid="{6D93BD29-063F-41C4-92D3-604D80D98E18}"/>
    <cellStyle name="Comma 2 5 3 2 4 7 3" xfId="29985" xr:uid="{844BE6EA-8F85-4C6E-802A-E1090FA1CCAB}"/>
    <cellStyle name="Comma 2 5 3 2 4 7 4" xfId="51009" xr:uid="{364B2C8F-E434-492A-8ED5-5A8DEFC5E695}"/>
    <cellStyle name="Comma 2 5 3 2 4 8" xfId="11591" xr:uid="{17CFE615-DC72-4E86-9E84-502F466383CD}"/>
    <cellStyle name="Comma 2 5 3 2 4 8 2" xfId="32613" xr:uid="{87A5864F-3600-4188-A53E-B7FBDD2AFCD4}"/>
    <cellStyle name="Comma 2 5 3 2 4 8 3" xfId="53637" xr:uid="{D0ECD3F1-D7BE-4093-9432-B4D24967CF6F}"/>
    <cellStyle name="Comma 2 5 3 2 4 9" xfId="22102" xr:uid="{B6BB1F28-C8D6-4239-8F4D-334108147699}"/>
    <cellStyle name="Comma 2 5 3 2 5" xfId="1011" xr:uid="{75AEF570-B18C-4502-9C7E-5D65477160BF}"/>
    <cellStyle name="Comma 2 5 3 2 5 10" xfId="43132" xr:uid="{68A36F22-A9E4-4AD5-B7FF-795D668DFA93}"/>
    <cellStyle name="Comma 2 5 3 2 5 2" xfId="1012" xr:uid="{A6B3BF28-5EE5-4FE6-B9E2-67799612D4DF}"/>
    <cellStyle name="Comma 2 5 3 2 5 2 2" xfId="1013" xr:uid="{BF9A016A-EBDC-4607-9480-D26C25FC343D}"/>
    <cellStyle name="Comma 2 5 3 2 5 2 2 2" xfId="3691" xr:uid="{22B00B14-17EF-49A7-A78C-D364FCEE4F33}"/>
    <cellStyle name="Comma 2 5 3 2 5 2 2 2 2" xfId="14225" xr:uid="{2594EFFD-812E-4C92-A925-193F60647A55}"/>
    <cellStyle name="Comma 2 5 3 2 5 2 2 2 2 2" xfId="35247" xr:uid="{301492EC-60A7-468D-B446-BA02D109415E}"/>
    <cellStyle name="Comma 2 5 3 2 5 2 2 2 2 3" xfId="56271" xr:uid="{E6B92F74-4A19-46B5-A8B2-5BC8DFE3A229}"/>
    <cellStyle name="Comma 2 5 3 2 5 2 2 2 3" xfId="24737" xr:uid="{2CF240FB-4937-42C4-8381-F24912CA4423}"/>
    <cellStyle name="Comma 2 5 3 2 5 2 2 2 4" xfId="45761" xr:uid="{4C3D42B9-7BFE-4FE3-ACA5-EAB57CF71234}"/>
    <cellStyle name="Comma 2 5 3 2 5 2 2 3" xfId="6319" xr:uid="{6457F9E6-B702-4D5F-842C-1FE4D04B896A}"/>
    <cellStyle name="Comma 2 5 3 2 5 2 2 3 2" xfId="16853" xr:uid="{9F3E9F5A-96C3-4936-B483-81F8D0B1A55E}"/>
    <cellStyle name="Comma 2 5 3 2 5 2 2 3 2 2" xfId="37875" xr:uid="{112BE2B3-E885-4C7E-95A5-580403C72F86}"/>
    <cellStyle name="Comma 2 5 3 2 5 2 2 3 2 3" xfId="58899" xr:uid="{D5082C24-3C76-4870-BCBE-D035C018C439}"/>
    <cellStyle name="Comma 2 5 3 2 5 2 2 3 3" xfId="27365" xr:uid="{431841D9-6170-4B5E-8D66-B36D24F2A361}"/>
    <cellStyle name="Comma 2 5 3 2 5 2 2 3 4" xfId="48389" xr:uid="{EE1DB959-8F10-4F24-AFAD-CFD41228D5DA}"/>
    <cellStyle name="Comma 2 5 3 2 5 2 2 4" xfId="8946" xr:uid="{7E23DE52-6E22-4D0B-8037-8B8B516C39C3}"/>
    <cellStyle name="Comma 2 5 3 2 5 2 2 4 2" xfId="19480" xr:uid="{54F07F0D-5E1A-4F27-9A9E-54B563806A15}"/>
    <cellStyle name="Comma 2 5 3 2 5 2 2 4 2 2" xfId="40502" xr:uid="{90D662E7-97D3-4322-B1D7-FA3022389EC7}"/>
    <cellStyle name="Comma 2 5 3 2 5 2 2 4 2 3" xfId="61526" xr:uid="{BD928208-5950-4978-B46B-7A1BC596BB60}"/>
    <cellStyle name="Comma 2 5 3 2 5 2 2 4 3" xfId="29992" xr:uid="{6DDFB54D-5938-4E0D-AE0D-4274DFEEBB51}"/>
    <cellStyle name="Comma 2 5 3 2 5 2 2 4 4" xfId="51016" xr:uid="{F766D577-FC3A-4E2C-8C62-6A5CA205D928}"/>
    <cellStyle name="Comma 2 5 3 2 5 2 2 5" xfId="11598" xr:uid="{F855F8BF-3A31-4BF3-B5F2-BD366F530ACD}"/>
    <cellStyle name="Comma 2 5 3 2 5 2 2 5 2" xfId="32620" xr:uid="{D18F2FD1-1F8E-400B-936C-EAA580F20A40}"/>
    <cellStyle name="Comma 2 5 3 2 5 2 2 5 3" xfId="53644" xr:uid="{D3277FEC-15B9-4243-93C6-80E0289BC414}"/>
    <cellStyle name="Comma 2 5 3 2 5 2 2 6" xfId="22109" xr:uid="{51284F20-9642-4948-BF0E-4A1DE4E3B2B7}"/>
    <cellStyle name="Comma 2 5 3 2 5 2 2 7" xfId="43134" xr:uid="{2E95CE89-2C09-4958-8432-AC0F57B7F2A6}"/>
    <cellStyle name="Comma 2 5 3 2 5 2 3" xfId="3690" xr:uid="{3176BA37-EBAE-4647-8B08-24997AF8A06C}"/>
    <cellStyle name="Comma 2 5 3 2 5 2 3 2" xfId="14224" xr:uid="{E99E9537-3B11-4217-864D-49F730D484F3}"/>
    <cellStyle name="Comma 2 5 3 2 5 2 3 2 2" xfId="35246" xr:uid="{494EF4C6-FD51-4418-9BB7-3CB66221E853}"/>
    <cellStyle name="Comma 2 5 3 2 5 2 3 2 3" xfId="56270" xr:uid="{99B4EC99-8A78-4523-AAFD-A6FEBD4186C4}"/>
    <cellStyle name="Comma 2 5 3 2 5 2 3 3" xfId="24736" xr:uid="{9D781480-8668-4D0D-8B85-730C310691CB}"/>
    <cellStyle name="Comma 2 5 3 2 5 2 3 4" xfId="45760" xr:uid="{9111EAA4-1CE3-4BDF-AFE2-37D720A22F9D}"/>
    <cellStyle name="Comma 2 5 3 2 5 2 4" xfId="6318" xr:uid="{ED30F89F-8029-46F7-A62D-1003D07ABC9B}"/>
    <cellStyle name="Comma 2 5 3 2 5 2 4 2" xfId="16852" xr:uid="{1082D47F-8321-47FF-8A8D-D9D7B6AA0948}"/>
    <cellStyle name="Comma 2 5 3 2 5 2 4 2 2" xfId="37874" xr:uid="{17709CF0-E7D0-4FE0-9126-14F43FAE075B}"/>
    <cellStyle name="Comma 2 5 3 2 5 2 4 2 3" xfId="58898" xr:uid="{6A222101-7202-4232-8E36-0B9A0C59006D}"/>
    <cellStyle name="Comma 2 5 3 2 5 2 4 3" xfId="27364" xr:uid="{896D24E2-ABCF-40B0-92DD-A4D3EB4D0B71}"/>
    <cellStyle name="Comma 2 5 3 2 5 2 4 4" xfId="48388" xr:uid="{4D790245-1923-4009-9F5E-6FA0D810E955}"/>
    <cellStyle name="Comma 2 5 3 2 5 2 5" xfId="8945" xr:uid="{12C21436-44E9-4AAF-B57D-9DCE90183B17}"/>
    <cellStyle name="Comma 2 5 3 2 5 2 5 2" xfId="19479" xr:uid="{33A3C240-58BF-4F20-B20A-C239558AB1D8}"/>
    <cellStyle name="Comma 2 5 3 2 5 2 5 2 2" xfId="40501" xr:uid="{FCD4B2AF-038E-44CC-B0E5-EA85CDEE6EF8}"/>
    <cellStyle name="Comma 2 5 3 2 5 2 5 2 3" xfId="61525" xr:uid="{74692C83-BC18-4D41-A379-087CB525CE7B}"/>
    <cellStyle name="Comma 2 5 3 2 5 2 5 3" xfId="29991" xr:uid="{6D93CF53-578C-45B6-AF67-903C0C02ABF8}"/>
    <cellStyle name="Comma 2 5 3 2 5 2 5 4" xfId="51015" xr:uid="{F38108AE-C1C9-4269-BB74-BE458C05010A}"/>
    <cellStyle name="Comma 2 5 3 2 5 2 6" xfId="11597" xr:uid="{EE2A2683-4D9A-47A6-9431-C6F47D7FB265}"/>
    <cellStyle name="Comma 2 5 3 2 5 2 6 2" xfId="32619" xr:uid="{1241C2B8-6C11-40F1-AFE6-FE75F8EEDE44}"/>
    <cellStyle name="Comma 2 5 3 2 5 2 6 3" xfId="53643" xr:uid="{1827DE7A-615F-41C8-8031-D79B4666688B}"/>
    <cellStyle name="Comma 2 5 3 2 5 2 7" xfId="22108" xr:uid="{E2EA4893-C8E2-4368-BFD2-6E85A05A1C31}"/>
    <cellStyle name="Comma 2 5 3 2 5 2 8" xfId="43133" xr:uid="{62BF5DE0-2099-4B58-9AE8-12E2A62DB130}"/>
    <cellStyle name="Comma 2 5 3 2 5 3" xfId="1014" xr:uid="{0A6BE4AB-7070-456E-88A4-421E7BD43528}"/>
    <cellStyle name="Comma 2 5 3 2 5 3 2" xfId="3692" xr:uid="{BEDAA9F1-E8ED-4B60-94A5-595C91DBD3AB}"/>
    <cellStyle name="Comma 2 5 3 2 5 3 2 2" xfId="14226" xr:uid="{B11A6601-3F63-4E13-819D-7F903AEC0EB0}"/>
    <cellStyle name="Comma 2 5 3 2 5 3 2 2 2" xfId="35248" xr:uid="{51DDF849-83C4-4954-B946-A13934A660F5}"/>
    <cellStyle name="Comma 2 5 3 2 5 3 2 2 3" xfId="56272" xr:uid="{877F5EA3-88B1-43D7-8262-BC11A7900805}"/>
    <cellStyle name="Comma 2 5 3 2 5 3 2 3" xfId="24738" xr:uid="{1AA480D1-C54D-4BB8-92AD-A14701A775C0}"/>
    <cellStyle name="Comma 2 5 3 2 5 3 2 4" xfId="45762" xr:uid="{C46A1A64-D318-40C1-AB5D-98742E0C90E1}"/>
    <cellStyle name="Comma 2 5 3 2 5 3 3" xfId="6320" xr:uid="{54F51C45-CF79-4EF2-BEDE-F2ECD2909D16}"/>
    <cellStyle name="Comma 2 5 3 2 5 3 3 2" xfId="16854" xr:uid="{96D76DFD-D1F9-4F0E-A5CD-7C65D15D5CEB}"/>
    <cellStyle name="Comma 2 5 3 2 5 3 3 2 2" xfId="37876" xr:uid="{F3469FEB-7C1B-4F85-8666-50C88A683F36}"/>
    <cellStyle name="Comma 2 5 3 2 5 3 3 2 3" xfId="58900" xr:uid="{169DBBC1-A7A7-45C0-8960-6E32D23A7B35}"/>
    <cellStyle name="Comma 2 5 3 2 5 3 3 3" xfId="27366" xr:uid="{7CA478E1-EE71-4F74-BBC7-59A50957873F}"/>
    <cellStyle name="Comma 2 5 3 2 5 3 3 4" xfId="48390" xr:uid="{1240B850-7161-4360-A080-C24BD485C490}"/>
    <cellStyle name="Comma 2 5 3 2 5 3 4" xfId="8947" xr:uid="{AE5C72D7-5009-46A0-A60C-63AD36A556AA}"/>
    <cellStyle name="Comma 2 5 3 2 5 3 4 2" xfId="19481" xr:uid="{B1B7E017-048D-4043-B389-F40D24E7E64E}"/>
    <cellStyle name="Comma 2 5 3 2 5 3 4 2 2" xfId="40503" xr:uid="{F59D8A91-B820-4AE0-B505-F3B96DE44B22}"/>
    <cellStyle name="Comma 2 5 3 2 5 3 4 2 3" xfId="61527" xr:uid="{86B19989-E442-4988-8F36-EB3D9BA7ADEE}"/>
    <cellStyle name="Comma 2 5 3 2 5 3 4 3" xfId="29993" xr:uid="{E8A4980F-C216-429C-ABE5-4212FC9A228D}"/>
    <cellStyle name="Comma 2 5 3 2 5 3 4 4" xfId="51017" xr:uid="{B64BCDF9-6852-443B-9F15-1C52BC177017}"/>
    <cellStyle name="Comma 2 5 3 2 5 3 5" xfId="11599" xr:uid="{0CAFFCA5-F47F-431C-B447-5A7695371DE3}"/>
    <cellStyle name="Comma 2 5 3 2 5 3 5 2" xfId="32621" xr:uid="{C62F2733-2B7F-4845-9599-D0DAFD20857D}"/>
    <cellStyle name="Comma 2 5 3 2 5 3 5 3" xfId="53645" xr:uid="{481AB2AA-40FD-450D-8EDB-5A0B3D2F8C57}"/>
    <cellStyle name="Comma 2 5 3 2 5 3 6" xfId="22110" xr:uid="{33C8EDDC-2548-4426-BC94-58305E54C3FC}"/>
    <cellStyle name="Comma 2 5 3 2 5 3 7" xfId="43135" xr:uid="{7D57DEA4-419D-417F-9AFE-7F2AFE8173A1}"/>
    <cellStyle name="Comma 2 5 3 2 5 4" xfId="1015" xr:uid="{9979EBA7-0F0D-4C29-9E03-66B79AD9CDE8}"/>
    <cellStyle name="Comma 2 5 3 2 5 4 2" xfId="3693" xr:uid="{5A67EB95-1B41-4F96-A0C0-3F65DA4BE590}"/>
    <cellStyle name="Comma 2 5 3 2 5 4 2 2" xfId="14227" xr:uid="{D3162424-FAAE-4070-A444-A1734A7DC0D2}"/>
    <cellStyle name="Comma 2 5 3 2 5 4 2 2 2" xfId="35249" xr:uid="{C9ACB05D-9008-4EF1-8BCD-AC930371CC20}"/>
    <cellStyle name="Comma 2 5 3 2 5 4 2 2 3" xfId="56273" xr:uid="{065D6781-C9C5-4B26-906C-1D164D167D94}"/>
    <cellStyle name="Comma 2 5 3 2 5 4 2 3" xfId="24739" xr:uid="{F24693CC-B485-46EF-9040-80CD69FFB069}"/>
    <cellStyle name="Comma 2 5 3 2 5 4 2 4" xfId="45763" xr:uid="{5FBB9962-E073-4FCD-A7C6-22B8ED813F25}"/>
    <cellStyle name="Comma 2 5 3 2 5 4 3" xfId="6321" xr:uid="{F667575F-163E-41F6-8CD9-4EE38D3B6E9E}"/>
    <cellStyle name="Comma 2 5 3 2 5 4 3 2" xfId="16855" xr:uid="{D69B28F0-E7FF-4D36-AABF-A100DF2BF3FE}"/>
    <cellStyle name="Comma 2 5 3 2 5 4 3 2 2" xfId="37877" xr:uid="{E96495D3-3641-4823-BD4C-3DFFE98D9505}"/>
    <cellStyle name="Comma 2 5 3 2 5 4 3 2 3" xfId="58901" xr:uid="{7E1310F6-D2E1-4BBC-AD67-BC80D7254E54}"/>
    <cellStyle name="Comma 2 5 3 2 5 4 3 3" xfId="27367" xr:uid="{7004266F-09AE-4A5F-AE36-5203AB822041}"/>
    <cellStyle name="Comma 2 5 3 2 5 4 3 4" xfId="48391" xr:uid="{F97473FD-D1B8-4194-ABD5-820D4B8B8A49}"/>
    <cellStyle name="Comma 2 5 3 2 5 4 4" xfId="8948" xr:uid="{57A7CCEC-D822-42BC-8592-E0657E0C41C2}"/>
    <cellStyle name="Comma 2 5 3 2 5 4 4 2" xfId="19482" xr:uid="{91CFB130-1852-4785-9D89-8F9D78A6F7AD}"/>
    <cellStyle name="Comma 2 5 3 2 5 4 4 2 2" xfId="40504" xr:uid="{6194FB6C-05C2-478B-A3CD-37C26A0FE7F3}"/>
    <cellStyle name="Comma 2 5 3 2 5 4 4 2 3" xfId="61528" xr:uid="{867D018F-B41D-4543-B3AB-64A51CE4039E}"/>
    <cellStyle name="Comma 2 5 3 2 5 4 4 3" xfId="29994" xr:uid="{F28E41EE-386F-40CA-9A09-53D164B8415E}"/>
    <cellStyle name="Comma 2 5 3 2 5 4 4 4" xfId="51018" xr:uid="{C654E7D9-3FB3-4C2A-96D0-D71447D4A17D}"/>
    <cellStyle name="Comma 2 5 3 2 5 4 5" xfId="11600" xr:uid="{CF22BE2A-D4E9-4CB6-A932-02ECBAB3F561}"/>
    <cellStyle name="Comma 2 5 3 2 5 4 5 2" xfId="32622" xr:uid="{E5543071-CBB8-4D4E-B7F3-BFD750F54AC1}"/>
    <cellStyle name="Comma 2 5 3 2 5 4 5 3" xfId="53646" xr:uid="{06A929AC-28C9-4455-9885-6DE0B31C9FFF}"/>
    <cellStyle name="Comma 2 5 3 2 5 4 6" xfId="22111" xr:uid="{8FA5A5DB-5039-4E8E-8D57-BC4AF6842BCE}"/>
    <cellStyle name="Comma 2 5 3 2 5 4 7" xfId="43136" xr:uid="{70C35843-FD9F-4FF8-AAB1-DD45966651B0}"/>
    <cellStyle name="Comma 2 5 3 2 5 5" xfId="3689" xr:uid="{F279EB5F-9575-4375-A3E1-D208002EA1E2}"/>
    <cellStyle name="Comma 2 5 3 2 5 5 2" xfId="14223" xr:uid="{4F7F857E-7EC4-4F25-B8C5-91F5BC5C43D4}"/>
    <cellStyle name="Comma 2 5 3 2 5 5 2 2" xfId="35245" xr:uid="{008C998E-590F-4B65-A37C-B9F49BF14F45}"/>
    <cellStyle name="Comma 2 5 3 2 5 5 2 3" xfId="56269" xr:uid="{EC022F26-C98A-4BCB-A1B6-E47FD6AD6726}"/>
    <cellStyle name="Comma 2 5 3 2 5 5 3" xfId="24735" xr:uid="{1A6C3BD0-F2F4-4B9F-A9F8-2B879E61AF2D}"/>
    <cellStyle name="Comma 2 5 3 2 5 5 4" xfId="45759" xr:uid="{DE429B77-4AE4-4FCB-91A9-25A81A025D70}"/>
    <cellStyle name="Comma 2 5 3 2 5 6" xfId="6317" xr:uid="{E5596A23-5A35-4D1C-A202-5F20E93B34D5}"/>
    <cellStyle name="Comma 2 5 3 2 5 6 2" xfId="16851" xr:uid="{1C67F258-A402-4274-8257-516A17FC37DB}"/>
    <cellStyle name="Comma 2 5 3 2 5 6 2 2" xfId="37873" xr:uid="{8A9646D4-CF51-4945-9B56-3EA460F298B0}"/>
    <cellStyle name="Comma 2 5 3 2 5 6 2 3" xfId="58897" xr:uid="{D57128A7-6E03-4ED4-BD77-3C97318AB446}"/>
    <cellStyle name="Comma 2 5 3 2 5 6 3" xfId="27363" xr:uid="{7A1926BF-4078-4260-BF43-8DB48E93F09B}"/>
    <cellStyle name="Comma 2 5 3 2 5 6 4" xfId="48387" xr:uid="{4A452E19-244F-4CC8-9D2F-A3F94F97617C}"/>
    <cellStyle name="Comma 2 5 3 2 5 7" xfId="8944" xr:uid="{EB4A4118-1842-4AEA-83A9-C610DF6AE771}"/>
    <cellStyle name="Comma 2 5 3 2 5 7 2" xfId="19478" xr:uid="{5EF9DDF5-74C2-46AC-A613-D2119EA61877}"/>
    <cellStyle name="Comma 2 5 3 2 5 7 2 2" xfId="40500" xr:uid="{3F1BD748-2FC5-4382-A28E-B85DD98468B5}"/>
    <cellStyle name="Comma 2 5 3 2 5 7 2 3" xfId="61524" xr:uid="{6B2AF222-34C0-4ECE-AE50-1377CBC56ECA}"/>
    <cellStyle name="Comma 2 5 3 2 5 7 3" xfId="29990" xr:uid="{B68253E7-BF7F-432D-AD08-F16D065C4C10}"/>
    <cellStyle name="Comma 2 5 3 2 5 7 4" xfId="51014" xr:uid="{C893A744-9D7E-45A6-ADDA-67BD6677791F}"/>
    <cellStyle name="Comma 2 5 3 2 5 8" xfId="11596" xr:uid="{BC3ED744-99AC-4B36-BD5F-5E659C18F258}"/>
    <cellStyle name="Comma 2 5 3 2 5 8 2" xfId="32618" xr:uid="{E268F023-26F3-45BC-B4BA-C01C22C5BC74}"/>
    <cellStyle name="Comma 2 5 3 2 5 8 3" xfId="53642" xr:uid="{1ABE1DBD-A3D2-40B8-9CBC-784F99E5498F}"/>
    <cellStyle name="Comma 2 5 3 2 5 9" xfId="22107" xr:uid="{FFAD4A0F-36CD-42AD-A322-470147025391}"/>
    <cellStyle name="Comma 2 5 3 2 6" xfId="1016" xr:uid="{B65B901A-2DC9-4F79-BCFF-B20EDE1141EB}"/>
    <cellStyle name="Comma 2 5 3 2 6 2" xfId="1017" xr:uid="{E6D075B7-351B-416C-B9B9-D4DD9EA978EC}"/>
    <cellStyle name="Comma 2 5 3 2 6 2 2" xfId="3695" xr:uid="{4BFA5A3F-6370-4A8F-9A10-269217D8847A}"/>
    <cellStyle name="Comma 2 5 3 2 6 2 2 2" xfId="14229" xr:uid="{C224C092-CA59-4E3A-8C6B-1AF7BA253279}"/>
    <cellStyle name="Comma 2 5 3 2 6 2 2 2 2" xfId="35251" xr:uid="{9A1CBF44-9D69-4409-9EFC-CEA085EC4712}"/>
    <cellStyle name="Comma 2 5 3 2 6 2 2 2 3" xfId="56275" xr:uid="{2B483EDC-7918-461E-8407-262024645B53}"/>
    <cellStyle name="Comma 2 5 3 2 6 2 2 3" xfId="24741" xr:uid="{59723918-86CC-48B9-A61A-EBC05661D581}"/>
    <cellStyle name="Comma 2 5 3 2 6 2 2 4" xfId="45765" xr:uid="{05F391E7-61C2-41B0-B5BA-323A6793F1AA}"/>
    <cellStyle name="Comma 2 5 3 2 6 2 3" xfId="6323" xr:uid="{EFA89183-9FEA-48EA-9471-2F4E102DA371}"/>
    <cellStyle name="Comma 2 5 3 2 6 2 3 2" xfId="16857" xr:uid="{0DB8CD69-0049-460F-B94A-F2E4252249B2}"/>
    <cellStyle name="Comma 2 5 3 2 6 2 3 2 2" xfId="37879" xr:uid="{7CDC00E6-1FF1-4D13-913D-4735A183FA36}"/>
    <cellStyle name="Comma 2 5 3 2 6 2 3 2 3" xfId="58903" xr:uid="{EAAAD2E2-6DC4-4D8A-AA63-3CAF9C017734}"/>
    <cellStyle name="Comma 2 5 3 2 6 2 3 3" xfId="27369" xr:uid="{54CF157B-158A-4ADF-89A4-88A179BD541C}"/>
    <cellStyle name="Comma 2 5 3 2 6 2 3 4" xfId="48393" xr:uid="{4931CA54-D885-4BBC-8C30-DA14E4C7229B}"/>
    <cellStyle name="Comma 2 5 3 2 6 2 4" xfId="8950" xr:uid="{32D9A2F9-2C60-4E3C-8C5D-CE4A5285D6A7}"/>
    <cellStyle name="Comma 2 5 3 2 6 2 4 2" xfId="19484" xr:uid="{ED8880D5-DCA6-498B-B43D-FAC8F930D776}"/>
    <cellStyle name="Comma 2 5 3 2 6 2 4 2 2" xfId="40506" xr:uid="{CC3468F9-939F-407E-937A-4BCF470AE2CE}"/>
    <cellStyle name="Comma 2 5 3 2 6 2 4 2 3" xfId="61530" xr:uid="{633E2CCE-4068-4DDD-8546-80D60CDC5440}"/>
    <cellStyle name="Comma 2 5 3 2 6 2 4 3" xfId="29996" xr:uid="{F9711EA9-8CA2-4827-983D-0D72160848D2}"/>
    <cellStyle name="Comma 2 5 3 2 6 2 4 4" xfId="51020" xr:uid="{3DFA344E-048A-42FC-88E8-F794249A6EC2}"/>
    <cellStyle name="Comma 2 5 3 2 6 2 5" xfId="11602" xr:uid="{17C5F144-D0A4-4637-BAB6-5F380423F175}"/>
    <cellStyle name="Comma 2 5 3 2 6 2 5 2" xfId="32624" xr:uid="{76FDE4DC-C190-4AD5-A8CE-C70C058362F6}"/>
    <cellStyle name="Comma 2 5 3 2 6 2 5 3" xfId="53648" xr:uid="{90607FF8-D30C-4D84-8339-CCF7096C5FD9}"/>
    <cellStyle name="Comma 2 5 3 2 6 2 6" xfId="22113" xr:uid="{EF12C044-6761-4609-B5E9-F4927131977E}"/>
    <cellStyle name="Comma 2 5 3 2 6 2 7" xfId="43138" xr:uid="{0E032764-D033-4CA8-BFB4-CD3FD2AA503F}"/>
    <cellStyle name="Comma 2 5 3 2 6 3" xfId="1018" xr:uid="{EBE4FD67-FE11-45C2-A144-A6EFD8E2468E}"/>
    <cellStyle name="Comma 2 5 3 2 6 3 2" xfId="3696" xr:uid="{5C4F8A35-232B-4C73-8A79-5A90309147FE}"/>
    <cellStyle name="Comma 2 5 3 2 6 3 2 2" xfId="14230" xr:uid="{E17BD544-6BD8-4976-9E94-1CCD7E61A4AB}"/>
    <cellStyle name="Comma 2 5 3 2 6 3 2 2 2" xfId="35252" xr:uid="{9A11B81A-D568-429D-A2C6-F35795750A0C}"/>
    <cellStyle name="Comma 2 5 3 2 6 3 2 2 3" xfId="56276" xr:uid="{A9ADCEE8-3CC3-4704-A1A7-500EE38B9FA7}"/>
    <cellStyle name="Comma 2 5 3 2 6 3 2 3" xfId="24742" xr:uid="{E0551E3C-CD24-476A-9150-C02877AC12D5}"/>
    <cellStyle name="Comma 2 5 3 2 6 3 2 4" xfId="45766" xr:uid="{58084C30-A9B4-4701-8092-7257169732FA}"/>
    <cellStyle name="Comma 2 5 3 2 6 3 3" xfId="6324" xr:uid="{96E7E13F-348B-4A81-AA9E-1B9519622DF8}"/>
    <cellStyle name="Comma 2 5 3 2 6 3 3 2" xfId="16858" xr:uid="{DBEE27AC-6B11-4FC2-B475-367522BC5669}"/>
    <cellStyle name="Comma 2 5 3 2 6 3 3 2 2" xfId="37880" xr:uid="{6B02D8B0-FBDE-4435-A7B2-F7E9E0C63DF8}"/>
    <cellStyle name="Comma 2 5 3 2 6 3 3 2 3" xfId="58904" xr:uid="{FC72DCFE-3155-4B35-B9C8-5CDC36AA93EF}"/>
    <cellStyle name="Comma 2 5 3 2 6 3 3 3" xfId="27370" xr:uid="{DD0D4D0C-73BF-45B6-891D-37E2480DB446}"/>
    <cellStyle name="Comma 2 5 3 2 6 3 3 4" xfId="48394" xr:uid="{A2EC67C0-EC07-4B23-9880-FFED4553C844}"/>
    <cellStyle name="Comma 2 5 3 2 6 3 4" xfId="8951" xr:uid="{827AD900-F37F-4C18-B858-0E1CFA3AD849}"/>
    <cellStyle name="Comma 2 5 3 2 6 3 4 2" xfId="19485" xr:uid="{7EA08BEC-3B48-4BD3-B987-1D561C8CAB5D}"/>
    <cellStyle name="Comma 2 5 3 2 6 3 4 2 2" xfId="40507" xr:uid="{932C727F-ADBD-423E-AC73-851E852BFBCE}"/>
    <cellStyle name="Comma 2 5 3 2 6 3 4 2 3" xfId="61531" xr:uid="{210DD26F-D5B2-45E7-8BE6-DF6A9E9A7089}"/>
    <cellStyle name="Comma 2 5 3 2 6 3 4 3" xfId="29997" xr:uid="{A3E88776-229E-4E10-BF8E-7B7F6499A35E}"/>
    <cellStyle name="Comma 2 5 3 2 6 3 4 4" xfId="51021" xr:uid="{8E3808AD-E997-4639-B6F5-726DD37FC632}"/>
    <cellStyle name="Comma 2 5 3 2 6 3 5" xfId="11603" xr:uid="{37AB9508-66E1-4FA6-B16F-899A4541771B}"/>
    <cellStyle name="Comma 2 5 3 2 6 3 5 2" xfId="32625" xr:uid="{6FF53109-4EB4-4BC2-9DCB-E8F518FA077E}"/>
    <cellStyle name="Comma 2 5 3 2 6 3 5 3" xfId="53649" xr:uid="{C5F04649-44B5-4099-B834-B18EC145F941}"/>
    <cellStyle name="Comma 2 5 3 2 6 3 6" xfId="22114" xr:uid="{2DC5ADF0-37D2-4AE9-8F2B-275FF6910B3A}"/>
    <cellStyle name="Comma 2 5 3 2 6 3 7" xfId="43139" xr:uid="{96C2F288-A127-4581-8C9B-6ADE4D236B70}"/>
    <cellStyle name="Comma 2 5 3 2 6 4" xfId="3694" xr:uid="{49C93317-E83B-4B07-846E-2143FF374923}"/>
    <cellStyle name="Comma 2 5 3 2 6 4 2" xfId="14228" xr:uid="{52CFD6E6-2C93-4090-828B-CADE84BF74DA}"/>
    <cellStyle name="Comma 2 5 3 2 6 4 2 2" xfId="35250" xr:uid="{A7315216-D898-40E1-B700-CD70BC0AB152}"/>
    <cellStyle name="Comma 2 5 3 2 6 4 2 3" xfId="56274" xr:uid="{6589CD59-9F57-4F99-ABDF-C9767C39648A}"/>
    <cellStyle name="Comma 2 5 3 2 6 4 3" xfId="24740" xr:uid="{79140F98-FA08-4707-86F6-DA4B60DF9567}"/>
    <cellStyle name="Comma 2 5 3 2 6 4 4" xfId="45764" xr:uid="{F76CD847-E41A-4084-A41A-6517CE549614}"/>
    <cellStyle name="Comma 2 5 3 2 6 5" xfId="6322" xr:uid="{C0B2786D-D374-4A92-A882-FE2484412A0B}"/>
    <cellStyle name="Comma 2 5 3 2 6 5 2" xfId="16856" xr:uid="{F5B4A22D-FEAF-4365-87E1-20496AFFC8A9}"/>
    <cellStyle name="Comma 2 5 3 2 6 5 2 2" xfId="37878" xr:uid="{CBE83B2E-A369-4C82-BE3D-644F46827527}"/>
    <cellStyle name="Comma 2 5 3 2 6 5 2 3" xfId="58902" xr:uid="{310E69C8-4B55-4525-82E2-ACF6ABB06122}"/>
    <cellStyle name="Comma 2 5 3 2 6 5 3" xfId="27368" xr:uid="{84A2F090-DB16-4C73-8541-EFD5380DA3A7}"/>
    <cellStyle name="Comma 2 5 3 2 6 5 4" xfId="48392" xr:uid="{1B0946EA-CA4E-4EF8-AEA9-0A1FDDF94958}"/>
    <cellStyle name="Comma 2 5 3 2 6 6" xfId="8949" xr:uid="{2B919D66-A1BD-4414-AEF3-A889DF1F24ED}"/>
    <cellStyle name="Comma 2 5 3 2 6 6 2" xfId="19483" xr:uid="{0540D5CC-9DED-4D69-8343-5FEF9F99596D}"/>
    <cellStyle name="Comma 2 5 3 2 6 6 2 2" xfId="40505" xr:uid="{71765BB8-8CB1-4120-950D-C5306CE714B3}"/>
    <cellStyle name="Comma 2 5 3 2 6 6 2 3" xfId="61529" xr:uid="{2AC76249-2655-43CB-85E0-2DD5F4A0A22A}"/>
    <cellStyle name="Comma 2 5 3 2 6 6 3" xfId="29995" xr:uid="{E9EB2262-450F-4184-947F-FB4A9E0340FE}"/>
    <cellStyle name="Comma 2 5 3 2 6 6 4" xfId="51019" xr:uid="{EA00A6A1-5B05-481D-87CA-20732E0F5F3F}"/>
    <cellStyle name="Comma 2 5 3 2 6 7" xfId="11601" xr:uid="{656543F2-CFFE-4FC7-88F4-7F51F24B2077}"/>
    <cellStyle name="Comma 2 5 3 2 6 7 2" xfId="32623" xr:uid="{9E25A2AA-98AB-491C-A5F2-DB7F0B6BF3B4}"/>
    <cellStyle name="Comma 2 5 3 2 6 7 3" xfId="53647" xr:uid="{A7823E7F-B8CE-4311-8998-B4C003B2509D}"/>
    <cellStyle name="Comma 2 5 3 2 6 8" xfId="22112" xr:uid="{848FEA46-75DD-480A-847E-3B5558373525}"/>
    <cellStyle name="Comma 2 5 3 2 6 9" xfId="43137" xr:uid="{8A638DE6-6329-421D-9F26-30281118F04F}"/>
    <cellStyle name="Comma 2 5 3 2 7" xfId="1019" xr:uid="{4A7BDD61-D9BC-4D25-AF85-514EE63F8EEC}"/>
    <cellStyle name="Comma 2 5 3 2 7 2" xfId="1020" xr:uid="{9D5FB1EC-5D2E-4E66-9075-4BC6C3EB02E9}"/>
    <cellStyle name="Comma 2 5 3 2 7 2 2" xfId="3698" xr:uid="{21F698D9-71FE-4A05-B64D-E9ADC4F547D9}"/>
    <cellStyle name="Comma 2 5 3 2 7 2 2 2" xfId="14232" xr:uid="{B3369627-66B2-419C-8FF6-D980F839CC04}"/>
    <cellStyle name="Comma 2 5 3 2 7 2 2 2 2" xfId="35254" xr:uid="{CE9183C9-C10F-48C0-A48B-141439B4BCEE}"/>
    <cellStyle name="Comma 2 5 3 2 7 2 2 2 3" xfId="56278" xr:uid="{9DE92833-63EB-4D7A-96A6-DFFA4B437B02}"/>
    <cellStyle name="Comma 2 5 3 2 7 2 2 3" xfId="24744" xr:uid="{37C93739-9C91-468D-8E81-0BE0E70CA82F}"/>
    <cellStyle name="Comma 2 5 3 2 7 2 2 4" xfId="45768" xr:uid="{54AAB915-38EA-48D6-80B6-9F8B24AE18B2}"/>
    <cellStyle name="Comma 2 5 3 2 7 2 3" xfId="6326" xr:uid="{09F89F85-9CFD-480E-9801-75BE4C6F16CD}"/>
    <cellStyle name="Comma 2 5 3 2 7 2 3 2" xfId="16860" xr:uid="{C722DFBE-BFE3-463A-8DB3-06C194D93DB1}"/>
    <cellStyle name="Comma 2 5 3 2 7 2 3 2 2" xfId="37882" xr:uid="{949C2448-C6D8-45C3-BB0E-6F5D23009636}"/>
    <cellStyle name="Comma 2 5 3 2 7 2 3 2 3" xfId="58906" xr:uid="{A65224B6-11D0-4C98-8FA4-A00E64E543A0}"/>
    <cellStyle name="Comma 2 5 3 2 7 2 3 3" xfId="27372" xr:uid="{0899B564-7871-4263-9E46-27E045ACD97F}"/>
    <cellStyle name="Comma 2 5 3 2 7 2 3 4" xfId="48396" xr:uid="{34C8F92F-E72D-480F-A45C-A05837FB7220}"/>
    <cellStyle name="Comma 2 5 3 2 7 2 4" xfId="8953" xr:uid="{7D671FC6-86A1-4A43-AB85-73E962257B21}"/>
    <cellStyle name="Comma 2 5 3 2 7 2 4 2" xfId="19487" xr:uid="{0BE8892B-6F97-4F90-868C-2671C2556B79}"/>
    <cellStyle name="Comma 2 5 3 2 7 2 4 2 2" xfId="40509" xr:uid="{E2993DCD-2F3F-4D60-9231-D9A15F902D52}"/>
    <cellStyle name="Comma 2 5 3 2 7 2 4 2 3" xfId="61533" xr:uid="{4BA85349-9347-48A9-9E35-36AF2A3DFD2F}"/>
    <cellStyle name="Comma 2 5 3 2 7 2 4 3" xfId="29999" xr:uid="{A5100B00-7563-463A-9A8B-24E11A65C912}"/>
    <cellStyle name="Comma 2 5 3 2 7 2 4 4" xfId="51023" xr:uid="{E64C9DD5-D15D-45B0-A913-A795DFB7196E}"/>
    <cellStyle name="Comma 2 5 3 2 7 2 5" xfId="11605" xr:uid="{C7066B27-8088-438F-BD08-1B9DC0A02440}"/>
    <cellStyle name="Comma 2 5 3 2 7 2 5 2" xfId="32627" xr:uid="{8F35A504-E4E9-465F-9056-1C94A56A351D}"/>
    <cellStyle name="Comma 2 5 3 2 7 2 5 3" xfId="53651" xr:uid="{B18B992C-E571-47AF-BEC0-3619EF3A1187}"/>
    <cellStyle name="Comma 2 5 3 2 7 2 6" xfId="22116" xr:uid="{40E47325-B2B4-414E-9EEF-CDF354BA7727}"/>
    <cellStyle name="Comma 2 5 3 2 7 2 7" xfId="43141" xr:uid="{91013B22-D529-46AE-B0F0-D16E0C5628F9}"/>
    <cellStyle name="Comma 2 5 3 2 7 3" xfId="3697" xr:uid="{595098BC-B7FA-40BD-99CB-6B71A4BA4B8A}"/>
    <cellStyle name="Comma 2 5 3 2 7 3 2" xfId="14231" xr:uid="{1613C347-9977-4A9E-9AB9-748A109042CD}"/>
    <cellStyle name="Comma 2 5 3 2 7 3 2 2" xfId="35253" xr:uid="{F7E0A1E6-575E-4BC2-8AEE-CC8D516A46CD}"/>
    <cellStyle name="Comma 2 5 3 2 7 3 2 3" xfId="56277" xr:uid="{8144A537-9E7B-4CBC-8C0B-5F462B4F685F}"/>
    <cellStyle name="Comma 2 5 3 2 7 3 3" xfId="24743" xr:uid="{A8C0A3BA-E26E-4EBD-B7D8-55ABE5F4C825}"/>
    <cellStyle name="Comma 2 5 3 2 7 3 4" xfId="45767" xr:uid="{50707F9E-F673-4F8B-A9AC-D9AC78A1D3F4}"/>
    <cellStyle name="Comma 2 5 3 2 7 4" xfId="6325" xr:uid="{6C2C74E3-63A3-4851-9C73-A3C5AF812A47}"/>
    <cellStyle name="Comma 2 5 3 2 7 4 2" xfId="16859" xr:uid="{18F50D41-717D-4F1B-BE8E-B48F68410287}"/>
    <cellStyle name="Comma 2 5 3 2 7 4 2 2" xfId="37881" xr:uid="{75DB7D58-A259-4CF3-915C-FAD5103D0DA2}"/>
    <cellStyle name="Comma 2 5 3 2 7 4 2 3" xfId="58905" xr:uid="{8D51BEA0-17D3-4849-B4EA-A25273CF7666}"/>
    <cellStyle name="Comma 2 5 3 2 7 4 3" xfId="27371" xr:uid="{8914E1EA-04E3-4FB0-B0D4-BA404B63AF64}"/>
    <cellStyle name="Comma 2 5 3 2 7 4 4" xfId="48395" xr:uid="{019075FD-D248-4BA1-B871-F011E5ABB8DE}"/>
    <cellStyle name="Comma 2 5 3 2 7 5" xfId="8952" xr:uid="{2FF2829F-41F8-4D85-8080-144D2A13672D}"/>
    <cellStyle name="Comma 2 5 3 2 7 5 2" xfId="19486" xr:uid="{04E6242A-1BDC-4013-99AA-4E347A99EF6C}"/>
    <cellStyle name="Comma 2 5 3 2 7 5 2 2" xfId="40508" xr:uid="{7DD921F5-6CD7-4838-99C3-D6C54B15479A}"/>
    <cellStyle name="Comma 2 5 3 2 7 5 2 3" xfId="61532" xr:uid="{33DD9377-9429-41EA-A5C7-1E3C8D85223B}"/>
    <cellStyle name="Comma 2 5 3 2 7 5 3" xfId="29998" xr:uid="{A912AE2E-6C81-4750-8AB2-B9421F1F3A27}"/>
    <cellStyle name="Comma 2 5 3 2 7 5 4" xfId="51022" xr:uid="{979DB092-209F-4154-9415-EE232537CA66}"/>
    <cellStyle name="Comma 2 5 3 2 7 6" xfId="11604" xr:uid="{4247FA55-1927-4A01-ABFD-574CAF8218C8}"/>
    <cellStyle name="Comma 2 5 3 2 7 6 2" xfId="32626" xr:uid="{E9778900-3100-4191-A813-78E863D5AD49}"/>
    <cellStyle name="Comma 2 5 3 2 7 6 3" xfId="53650" xr:uid="{0EB1529E-8FF5-43A5-B76F-13B038A98D20}"/>
    <cellStyle name="Comma 2 5 3 2 7 7" xfId="22115" xr:uid="{EB3991F6-AFC2-46FC-AC0F-B86C601BFAB2}"/>
    <cellStyle name="Comma 2 5 3 2 7 8" xfId="43140" xr:uid="{8452E9DA-5090-49C9-AD27-CC73DCF635BA}"/>
    <cellStyle name="Comma 2 5 3 2 8" xfId="1021" xr:uid="{5E58A91F-5B3A-4CD8-B991-BFBC2A661BE8}"/>
    <cellStyle name="Comma 2 5 3 2 8 2" xfId="3699" xr:uid="{5487F018-7034-465B-AB81-02094617ED8F}"/>
    <cellStyle name="Comma 2 5 3 2 8 2 2" xfId="14233" xr:uid="{CBB4AF4B-8BEE-4CB7-9066-F96C2EB6A21C}"/>
    <cellStyle name="Comma 2 5 3 2 8 2 2 2" xfId="35255" xr:uid="{313B03F8-C295-454F-96B9-E7A291A61DCF}"/>
    <cellStyle name="Comma 2 5 3 2 8 2 2 3" xfId="56279" xr:uid="{423CBF44-0506-42A8-B2F8-B1634CE1A7B4}"/>
    <cellStyle name="Comma 2 5 3 2 8 2 3" xfId="24745" xr:uid="{F9D21F08-26EA-4A19-B08E-96EB399E615C}"/>
    <cellStyle name="Comma 2 5 3 2 8 2 4" xfId="45769" xr:uid="{D98E099D-21A7-4514-B003-8894E31ABF94}"/>
    <cellStyle name="Comma 2 5 3 2 8 3" xfId="6327" xr:uid="{2850625C-2417-47AA-894F-3074932CDF70}"/>
    <cellStyle name="Comma 2 5 3 2 8 3 2" xfId="16861" xr:uid="{5A634492-1DF1-4FB8-AA91-0B10071137B7}"/>
    <cellStyle name="Comma 2 5 3 2 8 3 2 2" xfId="37883" xr:uid="{3A215185-3C1F-4077-AB40-B776378319D3}"/>
    <cellStyle name="Comma 2 5 3 2 8 3 2 3" xfId="58907" xr:uid="{0AFC83FE-F94C-439F-B3F4-A21B05F9893E}"/>
    <cellStyle name="Comma 2 5 3 2 8 3 3" xfId="27373" xr:uid="{107700E6-DB67-4ED3-A2D8-62CDD76828E6}"/>
    <cellStyle name="Comma 2 5 3 2 8 3 4" xfId="48397" xr:uid="{3194B42C-510A-4A3F-94EF-56AAC7033157}"/>
    <cellStyle name="Comma 2 5 3 2 8 4" xfId="8954" xr:uid="{B2DB0EE0-E015-4113-AD7E-97CE5444B08A}"/>
    <cellStyle name="Comma 2 5 3 2 8 4 2" xfId="19488" xr:uid="{94F667B3-CB24-4F68-BFD5-5E9E54F5C9C8}"/>
    <cellStyle name="Comma 2 5 3 2 8 4 2 2" xfId="40510" xr:uid="{2C64C9EF-8C32-4ABA-961E-ADF572F7AC37}"/>
    <cellStyle name="Comma 2 5 3 2 8 4 2 3" xfId="61534" xr:uid="{65130241-56DB-4DE7-86D7-72FC31336494}"/>
    <cellStyle name="Comma 2 5 3 2 8 4 3" xfId="30000" xr:uid="{351663B7-E6E3-4080-A610-D705F074F18F}"/>
    <cellStyle name="Comma 2 5 3 2 8 4 4" xfId="51024" xr:uid="{0A15FC83-6E16-419D-8CA6-C8B455E9D0E3}"/>
    <cellStyle name="Comma 2 5 3 2 8 5" xfId="11606" xr:uid="{B9AD1E4A-7C12-4CEC-AE05-1B3F9C9CC467}"/>
    <cellStyle name="Comma 2 5 3 2 8 5 2" xfId="32628" xr:uid="{F08E8291-2140-465B-AF14-3A68FF0755A8}"/>
    <cellStyle name="Comma 2 5 3 2 8 5 3" xfId="53652" xr:uid="{FCA02528-8219-4091-9E98-920D9FD124A9}"/>
    <cellStyle name="Comma 2 5 3 2 8 6" xfId="22117" xr:uid="{082ED693-EBD2-4D12-AEDF-44900931E808}"/>
    <cellStyle name="Comma 2 5 3 2 8 7" xfId="43142" xr:uid="{2A11908E-816F-4FF7-9806-CFE20E6D1269}"/>
    <cellStyle name="Comma 2 5 3 2 9" xfId="1022" xr:uid="{969B044A-F070-4627-9B4A-526507C24F7A}"/>
    <cellStyle name="Comma 2 5 3 2 9 2" xfId="3700" xr:uid="{11EB1A15-4BCD-42B6-8C1A-C56BA4A4F319}"/>
    <cellStyle name="Comma 2 5 3 2 9 2 2" xfId="14234" xr:uid="{FE30EC31-896D-4EEC-8EE2-C06B3F2AB460}"/>
    <cellStyle name="Comma 2 5 3 2 9 2 2 2" xfId="35256" xr:uid="{351CFB3D-2E32-4049-8206-D73B011B3C63}"/>
    <cellStyle name="Comma 2 5 3 2 9 2 2 3" xfId="56280" xr:uid="{15E1736B-FA81-4BDE-AD1D-7BEF30200CA5}"/>
    <cellStyle name="Comma 2 5 3 2 9 2 3" xfId="24746" xr:uid="{81ABF19D-B69B-4037-B2A5-7D8D4F59B795}"/>
    <cellStyle name="Comma 2 5 3 2 9 2 4" xfId="45770" xr:uid="{064DA69F-5FC4-4C3B-BFE9-4BE6EF4B1F67}"/>
    <cellStyle name="Comma 2 5 3 2 9 3" xfId="6328" xr:uid="{49BC2E0A-799C-4172-9CFA-102FC7885978}"/>
    <cellStyle name="Comma 2 5 3 2 9 3 2" xfId="16862" xr:uid="{6AE201FB-F1AD-4D4B-889D-A48C310A7D7F}"/>
    <cellStyle name="Comma 2 5 3 2 9 3 2 2" xfId="37884" xr:uid="{15C2D5F5-3A45-49F2-BF72-E4DEA210533F}"/>
    <cellStyle name="Comma 2 5 3 2 9 3 2 3" xfId="58908" xr:uid="{9C509044-E2CB-42CE-8DCB-EDD42270E0AE}"/>
    <cellStyle name="Comma 2 5 3 2 9 3 3" xfId="27374" xr:uid="{19D09882-9078-489A-A393-E3557193A809}"/>
    <cellStyle name="Comma 2 5 3 2 9 3 4" xfId="48398" xr:uid="{710583D0-CAC3-4C5F-BDA9-E856BAC8B49A}"/>
    <cellStyle name="Comma 2 5 3 2 9 4" xfId="8955" xr:uid="{CDE08058-B093-4874-94DD-72AB0D0B9BFB}"/>
    <cellStyle name="Comma 2 5 3 2 9 4 2" xfId="19489" xr:uid="{6C54F9DD-CFA6-486E-A7A1-38CFF1A0C350}"/>
    <cellStyle name="Comma 2 5 3 2 9 4 2 2" xfId="40511" xr:uid="{D0EF2635-42A3-4C82-B0D5-69A03E343C6F}"/>
    <cellStyle name="Comma 2 5 3 2 9 4 2 3" xfId="61535" xr:uid="{17AB1E45-B9CB-4B39-999E-67E6DF6DE981}"/>
    <cellStyle name="Comma 2 5 3 2 9 4 3" xfId="30001" xr:uid="{66746B10-4074-4A63-B848-AD9F82E8E38A}"/>
    <cellStyle name="Comma 2 5 3 2 9 4 4" xfId="51025" xr:uid="{6E360C0A-ABB5-4797-BD4D-BFAF566E37DE}"/>
    <cellStyle name="Comma 2 5 3 2 9 5" xfId="11607" xr:uid="{1830DB72-FF78-4F83-A9EE-26D36178AE59}"/>
    <cellStyle name="Comma 2 5 3 2 9 5 2" xfId="32629" xr:uid="{F665E8C4-2D8F-4345-8EBF-3901DE18A2BD}"/>
    <cellStyle name="Comma 2 5 3 2 9 5 3" xfId="53653" xr:uid="{ECD0F696-5141-48A6-9CC2-17032B163A15}"/>
    <cellStyle name="Comma 2 5 3 2 9 6" xfId="22118" xr:uid="{3CBF1349-3568-49AB-88AB-CEB603AB3977}"/>
    <cellStyle name="Comma 2 5 3 2 9 7" xfId="43143" xr:uid="{58208A21-35AA-4DBF-BDA2-937B86BEB03C}"/>
    <cellStyle name="Comma 2 5 3 3" xfId="1023" xr:uid="{268DA188-6263-42A2-9A8A-AB1529CF6038}"/>
    <cellStyle name="Comma 2 5 3 3 10" xfId="43144" xr:uid="{81FA9C77-2B84-4EAA-BD0C-D1CD4C18D220}"/>
    <cellStyle name="Comma 2 5 3 3 2" xfId="1024" xr:uid="{8BD76B1D-232F-4E5D-952E-44CE788679DC}"/>
    <cellStyle name="Comma 2 5 3 3 2 2" xfId="1025" xr:uid="{71C10ADF-850F-4EB4-9AAD-F11A628C70F3}"/>
    <cellStyle name="Comma 2 5 3 3 2 2 2" xfId="3703" xr:uid="{25CBDBB3-776D-4AA1-AC40-5F58BB62A78B}"/>
    <cellStyle name="Comma 2 5 3 3 2 2 2 2" xfId="14237" xr:uid="{963C760A-BAEC-43B3-900B-589477C2299D}"/>
    <cellStyle name="Comma 2 5 3 3 2 2 2 2 2" xfId="35259" xr:uid="{0F7CC85F-6555-4788-8EE0-3142D99B9A71}"/>
    <cellStyle name="Comma 2 5 3 3 2 2 2 2 3" xfId="56283" xr:uid="{8F439F25-5A5D-4703-9F67-44276FD50655}"/>
    <cellStyle name="Comma 2 5 3 3 2 2 2 3" xfId="24749" xr:uid="{7E2B6835-3BAC-4F27-9AAB-E9346DEC7876}"/>
    <cellStyle name="Comma 2 5 3 3 2 2 2 4" xfId="45773" xr:uid="{EA898980-C694-4837-8FE6-C41AD6CCEB7A}"/>
    <cellStyle name="Comma 2 5 3 3 2 2 3" xfId="6331" xr:uid="{B8A26C03-28BA-4C03-9076-D32C4F124DE5}"/>
    <cellStyle name="Comma 2 5 3 3 2 2 3 2" xfId="16865" xr:uid="{42223E0D-95B5-49D7-9B9F-6486E1AD150E}"/>
    <cellStyle name="Comma 2 5 3 3 2 2 3 2 2" xfId="37887" xr:uid="{1A32C8FC-B8AC-4319-A462-4B3C954D0653}"/>
    <cellStyle name="Comma 2 5 3 3 2 2 3 2 3" xfId="58911" xr:uid="{7CA9162D-B3B5-4A45-8CDF-D979BEE7C56E}"/>
    <cellStyle name="Comma 2 5 3 3 2 2 3 3" xfId="27377" xr:uid="{BF278416-8CA7-449C-83F2-7AD60566E253}"/>
    <cellStyle name="Comma 2 5 3 3 2 2 3 4" xfId="48401" xr:uid="{6520129A-727C-4E56-929C-9D0BF18DBFF3}"/>
    <cellStyle name="Comma 2 5 3 3 2 2 4" xfId="8958" xr:uid="{D9420FDF-87F9-4DA7-B566-2522F13D3EB4}"/>
    <cellStyle name="Comma 2 5 3 3 2 2 4 2" xfId="19492" xr:uid="{03A9F84F-D4D2-4AC7-8BD9-5075AD2009CA}"/>
    <cellStyle name="Comma 2 5 3 3 2 2 4 2 2" xfId="40514" xr:uid="{0947C38D-6440-449A-9056-217E99C91A41}"/>
    <cellStyle name="Comma 2 5 3 3 2 2 4 2 3" xfId="61538" xr:uid="{7128BDAD-9ACB-47F3-8C19-0B38E15C6176}"/>
    <cellStyle name="Comma 2 5 3 3 2 2 4 3" xfId="30004" xr:uid="{FE2F2533-7A72-4969-B960-3C932099ADE2}"/>
    <cellStyle name="Comma 2 5 3 3 2 2 4 4" xfId="51028" xr:uid="{9F4467E1-7C70-4F35-9515-491DEB24C578}"/>
    <cellStyle name="Comma 2 5 3 3 2 2 5" xfId="11610" xr:uid="{42A315EA-AC60-4996-BB90-B37EB77335EA}"/>
    <cellStyle name="Comma 2 5 3 3 2 2 5 2" xfId="32632" xr:uid="{27524716-DA5B-44AA-B226-2DCBDA45CC74}"/>
    <cellStyle name="Comma 2 5 3 3 2 2 5 3" xfId="53656" xr:uid="{A95682C0-55D5-4FF5-88D9-A879ADD4C415}"/>
    <cellStyle name="Comma 2 5 3 3 2 2 6" xfId="22121" xr:uid="{9E5934AA-3E0C-4FCD-B6CE-1FCFBCCEEA5F}"/>
    <cellStyle name="Comma 2 5 3 3 2 2 7" xfId="43146" xr:uid="{41EC6FF3-75BF-4806-98A4-03A56C6F033A}"/>
    <cellStyle name="Comma 2 5 3 3 2 3" xfId="3702" xr:uid="{BE04BDAE-B0D4-4291-91E8-E9C4EAA22899}"/>
    <cellStyle name="Comma 2 5 3 3 2 3 2" xfId="14236" xr:uid="{4BD2A0B5-A029-4567-8169-2D188B0F8BA9}"/>
    <cellStyle name="Comma 2 5 3 3 2 3 2 2" xfId="35258" xr:uid="{8C8C0768-E1ED-4FC6-A3AF-4EF38D0DECC7}"/>
    <cellStyle name="Comma 2 5 3 3 2 3 2 3" xfId="56282" xr:uid="{97D8EEF5-720E-45EA-9A89-FEE4821EE52C}"/>
    <cellStyle name="Comma 2 5 3 3 2 3 3" xfId="24748" xr:uid="{07B15A4A-B5AF-477E-AF3B-DB3CC4E97471}"/>
    <cellStyle name="Comma 2 5 3 3 2 3 4" xfId="45772" xr:uid="{771C2511-12A5-467D-9317-50D280444BB9}"/>
    <cellStyle name="Comma 2 5 3 3 2 4" xfId="6330" xr:uid="{571EF5B9-918E-4CDB-BA8C-BB932D47656C}"/>
    <cellStyle name="Comma 2 5 3 3 2 4 2" xfId="16864" xr:uid="{78C60226-F750-4159-9D4D-7CB1ED3FEFF6}"/>
    <cellStyle name="Comma 2 5 3 3 2 4 2 2" xfId="37886" xr:uid="{A396C0EE-A437-4EA7-BEF2-69ADA8932126}"/>
    <cellStyle name="Comma 2 5 3 3 2 4 2 3" xfId="58910" xr:uid="{E712ACF7-2320-4B11-B32F-A2608134CF03}"/>
    <cellStyle name="Comma 2 5 3 3 2 4 3" xfId="27376" xr:uid="{8B08672A-D09B-4238-B636-AB0F68EE2579}"/>
    <cellStyle name="Comma 2 5 3 3 2 4 4" xfId="48400" xr:uid="{FCF707D3-30D1-4935-9D7A-204A6CC187EB}"/>
    <cellStyle name="Comma 2 5 3 3 2 5" xfId="8957" xr:uid="{C42218E6-D560-473D-8612-8CC22397CBFC}"/>
    <cellStyle name="Comma 2 5 3 3 2 5 2" xfId="19491" xr:uid="{C50DD87D-A099-4E24-ACE4-BBD3ECEB7AB5}"/>
    <cellStyle name="Comma 2 5 3 3 2 5 2 2" xfId="40513" xr:uid="{0091ECC2-1D7F-422A-9C1C-8791BFCDB4AC}"/>
    <cellStyle name="Comma 2 5 3 3 2 5 2 3" xfId="61537" xr:uid="{EBA6082A-0195-45B7-9AC0-4723DCCAF09C}"/>
    <cellStyle name="Comma 2 5 3 3 2 5 3" xfId="30003" xr:uid="{65A9A3EE-8830-4695-97C8-74187206DA5F}"/>
    <cellStyle name="Comma 2 5 3 3 2 5 4" xfId="51027" xr:uid="{F9DB1C03-643D-42F5-B30B-2CB57C76D0CA}"/>
    <cellStyle name="Comma 2 5 3 3 2 6" xfId="11609" xr:uid="{5FA937DC-958B-447B-B7A1-BECCD31162AE}"/>
    <cellStyle name="Comma 2 5 3 3 2 6 2" xfId="32631" xr:uid="{FC3437F8-A182-4630-B5B8-94597A031CE6}"/>
    <cellStyle name="Comma 2 5 3 3 2 6 3" xfId="53655" xr:uid="{360E4FB9-43C1-4D0C-9406-6C6EC4CE8910}"/>
    <cellStyle name="Comma 2 5 3 3 2 7" xfId="22120" xr:uid="{8A5E6640-D112-46A4-B184-4F62E6ADF23B}"/>
    <cellStyle name="Comma 2 5 3 3 2 8" xfId="43145" xr:uid="{60EAAD58-DDCA-4C3A-8240-D2D52DF813CC}"/>
    <cellStyle name="Comma 2 5 3 3 3" xfId="1026" xr:uid="{B1310D3D-EB28-4D02-AE4D-6FEF0644D068}"/>
    <cellStyle name="Comma 2 5 3 3 3 2" xfId="3704" xr:uid="{AAB9F13B-B0ED-41D1-AB12-C6B8DC0FE8B5}"/>
    <cellStyle name="Comma 2 5 3 3 3 2 2" xfId="14238" xr:uid="{40254871-7B4C-4AED-85BE-76EAAA37654B}"/>
    <cellStyle name="Comma 2 5 3 3 3 2 2 2" xfId="35260" xr:uid="{8BBAE90E-86A6-4EFE-8E44-CAB2F53B120A}"/>
    <cellStyle name="Comma 2 5 3 3 3 2 2 3" xfId="56284" xr:uid="{8826DC38-3FAE-4826-B105-3803E465836C}"/>
    <cellStyle name="Comma 2 5 3 3 3 2 3" xfId="24750" xr:uid="{BD0B2B58-44FC-42E1-998A-058569AC78A1}"/>
    <cellStyle name="Comma 2 5 3 3 3 2 4" xfId="45774" xr:uid="{4A6E6759-B34D-4663-8E2E-A0E1750C7842}"/>
    <cellStyle name="Comma 2 5 3 3 3 3" xfId="6332" xr:uid="{69A9D7DC-41E9-4629-BD2B-C912846E007F}"/>
    <cellStyle name="Comma 2 5 3 3 3 3 2" xfId="16866" xr:uid="{B5A33838-950F-4406-B21A-C7E8E02872CA}"/>
    <cellStyle name="Comma 2 5 3 3 3 3 2 2" xfId="37888" xr:uid="{95FDF32A-3547-4078-8673-3A7F5D32F1B3}"/>
    <cellStyle name="Comma 2 5 3 3 3 3 2 3" xfId="58912" xr:uid="{35098789-A27B-412B-BAE1-94E8AF5D09B3}"/>
    <cellStyle name="Comma 2 5 3 3 3 3 3" xfId="27378" xr:uid="{3F856EB6-E232-45A7-9FB1-23D202FA1A78}"/>
    <cellStyle name="Comma 2 5 3 3 3 3 4" xfId="48402" xr:uid="{0AA2A854-E9D1-4985-8CB2-50B996FB850D}"/>
    <cellStyle name="Comma 2 5 3 3 3 4" xfId="8959" xr:uid="{4621D34F-8FBD-4260-BF38-0F1F457C872E}"/>
    <cellStyle name="Comma 2 5 3 3 3 4 2" xfId="19493" xr:uid="{09093B37-F884-436A-9428-3F4D16A2EF77}"/>
    <cellStyle name="Comma 2 5 3 3 3 4 2 2" xfId="40515" xr:uid="{204C9B01-C16F-498A-90E9-556F30789FA4}"/>
    <cellStyle name="Comma 2 5 3 3 3 4 2 3" xfId="61539" xr:uid="{5969EC7C-DCE1-4371-9A00-D8935C5D092D}"/>
    <cellStyle name="Comma 2 5 3 3 3 4 3" xfId="30005" xr:uid="{1E23AA7F-7801-4AD8-843D-6E1FCB539373}"/>
    <cellStyle name="Comma 2 5 3 3 3 4 4" xfId="51029" xr:uid="{3E003522-6EFD-44DB-9224-A04B2AEC74C3}"/>
    <cellStyle name="Comma 2 5 3 3 3 5" xfId="11611" xr:uid="{565EDC03-7E5B-4BAC-8D71-9B9C2D33F4E4}"/>
    <cellStyle name="Comma 2 5 3 3 3 5 2" xfId="32633" xr:uid="{80449E6D-E3A3-4DE7-8823-5F732F964FBA}"/>
    <cellStyle name="Comma 2 5 3 3 3 5 3" xfId="53657" xr:uid="{57F59079-C57F-4E7B-8B7E-1E1A533B0FEF}"/>
    <cellStyle name="Comma 2 5 3 3 3 6" xfId="22122" xr:uid="{398D7571-A4DE-4D39-B0EA-4144CAFF76C6}"/>
    <cellStyle name="Comma 2 5 3 3 3 7" xfId="43147" xr:uid="{34C34415-3E06-4112-BF93-EA093DCAEA1F}"/>
    <cellStyle name="Comma 2 5 3 3 4" xfId="1027" xr:uid="{AE3068A9-8832-43AA-BB3E-70A655D8C95A}"/>
    <cellStyle name="Comma 2 5 3 3 4 2" xfId="3705" xr:uid="{73A509BC-AFF5-448C-A609-DD8BBB17B37C}"/>
    <cellStyle name="Comma 2 5 3 3 4 2 2" xfId="14239" xr:uid="{4701F953-C84A-4E85-AECE-57DA04AE449F}"/>
    <cellStyle name="Comma 2 5 3 3 4 2 2 2" xfId="35261" xr:uid="{09E2B3E4-8D00-4AC6-B418-DFAFBC943CED}"/>
    <cellStyle name="Comma 2 5 3 3 4 2 2 3" xfId="56285" xr:uid="{3A77DB7F-1993-430E-BC08-0D28E472B34B}"/>
    <cellStyle name="Comma 2 5 3 3 4 2 3" xfId="24751" xr:uid="{9EFD9BD9-421B-4A99-BC85-47AAEC551087}"/>
    <cellStyle name="Comma 2 5 3 3 4 2 4" xfId="45775" xr:uid="{A98FAB7B-996E-48FF-9653-2812F54562CB}"/>
    <cellStyle name="Comma 2 5 3 3 4 3" xfId="6333" xr:uid="{AD1BB422-2081-4EFF-A891-BDB9D8E465FE}"/>
    <cellStyle name="Comma 2 5 3 3 4 3 2" xfId="16867" xr:uid="{090B68DB-20FE-40A6-91FD-778AEF9D340C}"/>
    <cellStyle name="Comma 2 5 3 3 4 3 2 2" xfId="37889" xr:uid="{91EB5F0E-CB41-4DAB-A45A-F7D0DF263874}"/>
    <cellStyle name="Comma 2 5 3 3 4 3 2 3" xfId="58913" xr:uid="{9D7B97CA-B0E2-4D44-B8F0-0125FC2027A8}"/>
    <cellStyle name="Comma 2 5 3 3 4 3 3" xfId="27379" xr:uid="{106A6328-4451-46E6-AF55-B4362843EC1D}"/>
    <cellStyle name="Comma 2 5 3 3 4 3 4" xfId="48403" xr:uid="{E5DFEE64-9D59-4C4E-9E4E-BB0FDCD49EE9}"/>
    <cellStyle name="Comma 2 5 3 3 4 4" xfId="8960" xr:uid="{4E767E7D-7187-4B8A-9AA6-F54A197E9D42}"/>
    <cellStyle name="Comma 2 5 3 3 4 4 2" xfId="19494" xr:uid="{4BE9AB7C-588A-46F1-998F-03B082F0DAF2}"/>
    <cellStyle name="Comma 2 5 3 3 4 4 2 2" xfId="40516" xr:uid="{C1BEF622-960E-4A2A-B6EA-8D6F9A58486F}"/>
    <cellStyle name="Comma 2 5 3 3 4 4 2 3" xfId="61540" xr:uid="{3CA4BA04-F94A-4EBB-8E5E-47F693E8CCF0}"/>
    <cellStyle name="Comma 2 5 3 3 4 4 3" xfId="30006" xr:uid="{8415F1E3-3536-4C23-8608-CEFBDE5AB49F}"/>
    <cellStyle name="Comma 2 5 3 3 4 4 4" xfId="51030" xr:uid="{4AB35114-FFB5-464D-AD00-AA4B6F2DED6C}"/>
    <cellStyle name="Comma 2 5 3 3 4 5" xfId="11612" xr:uid="{780A6C2E-E9C4-4184-B078-C634695B9B75}"/>
    <cellStyle name="Comma 2 5 3 3 4 5 2" xfId="32634" xr:uid="{4763E715-7ECB-426D-BECB-BAE0AE4D8D79}"/>
    <cellStyle name="Comma 2 5 3 3 4 5 3" xfId="53658" xr:uid="{80C268CD-21A4-4E54-8B0E-FE937EE0351F}"/>
    <cellStyle name="Comma 2 5 3 3 4 6" xfId="22123" xr:uid="{04C82BB6-E9D1-431B-BDEA-20450489DA75}"/>
    <cellStyle name="Comma 2 5 3 3 4 7" xfId="43148" xr:uid="{9D24821B-2E4F-40D0-82B4-FBAD0F84D942}"/>
    <cellStyle name="Comma 2 5 3 3 5" xfId="3701" xr:uid="{C17D5EC2-325B-4A29-8ED9-156527C090F3}"/>
    <cellStyle name="Comma 2 5 3 3 5 2" xfId="14235" xr:uid="{675EBB65-960A-4FB9-A853-5681581DBD03}"/>
    <cellStyle name="Comma 2 5 3 3 5 2 2" xfId="35257" xr:uid="{20ADC3A2-388B-432A-9689-73859D43D2A9}"/>
    <cellStyle name="Comma 2 5 3 3 5 2 3" xfId="56281" xr:uid="{D86E9298-A996-4AE7-9890-63B4FF283AD2}"/>
    <cellStyle name="Comma 2 5 3 3 5 3" xfId="24747" xr:uid="{BBA2C350-DE64-42EC-8DE5-F811927E2266}"/>
    <cellStyle name="Comma 2 5 3 3 5 4" xfId="45771" xr:uid="{539687A7-312B-4F99-A086-310B7846E212}"/>
    <cellStyle name="Comma 2 5 3 3 6" xfId="6329" xr:uid="{86D5E6C1-ACC4-45F7-BF4D-58C6C82BAA15}"/>
    <cellStyle name="Comma 2 5 3 3 6 2" xfId="16863" xr:uid="{F6410164-7AA1-42B8-B439-C75BE719A626}"/>
    <cellStyle name="Comma 2 5 3 3 6 2 2" xfId="37885" xr:uid="{99EABFD0-8C1B-4AAA-B935-D58500226996}"/>
    <cellStyle name="Comma 2 5 3 3 6 2 3" xfId="58909" xr:uid="{726FE578-AA2B-4290-A08C-238D51EAC997}"/>
    <cellStyle name="Comma 2 5 3 3 6 3" xfId="27375" xr:uid="{5AC9C4F0-D966-4250-9F68-981577D2B1AA}"/>
    <cellStyle name="Comma 2 5 3 3 6 4" xfId="48399" xr:uid="{5985601D-77F5-4E89-92E5-DC96B3535BD9}"/>
    <cellStyle name="Comma 2 5 3 3 7" xfId="8956" xr:uid="{896C7112-9EEE-4C1C-ABF9-6C1AC04C6D6B}"/>
    <cellStyle name="Comma 2 5 3 3 7 2" xfId="19490" xr:uid="{029C5198-34F4-49C3-88B2-3D00B1F6279B}"/>
    <cellStyle name="Comma 2 5 3 3 7 2 2" xfId="40512" xr:uid="{57FC5A75-B982-4095-A053-43C109218BB0}"/>
    <cellStyle name="Comma 2 5 3 3 7 2 3" xfId="61536" xr:uid="{AC27F110-67FB-478A-9322-81B5314459D8}"/>
    <cellStyle name="Comma 2 5 3 3 7 3" xfId="30002" xr:uid="{9071D6E9-711A-47FE-9FE5-2DEC01C2F2A1}"/>
    <cellStyle name="Comma 2 5 3 3 7 4" xfId="51026" xr:uid="{957164FE-316A-429F-8285-AFBEAA4B8930}"/>
    <cellStyle name="Comma 2 5 3 3 8" xfId="11608" xr:uid="{EBB5DA37-B2B8-4448-8B7D-C9FB82F34B27}"/>
    <cellStyle name="Comma 2 5 3 3 8 2" xfId="32630" xr:uid="{3D2FBCE2-81EA-4E31-81E2-ECEE107AEB38}"/>
    <cellStyle name="Comma 2 5 3 3 8 3" xfId="53654" xr:uid="{6F7795BA-7906-4317-966F-02625DD74C71}"/>
    <cellStyle name="Comma 2 5 3 3 9" xfId="22119" xr:uid="{B7F268FC-1548-4A7D-A520-87270B9D6433}"/>
    <cellStyle name="Comma 2 5 3 4" xfId="1028" xr:uid="{64429D4D-A594-422E-9C86-CDEFE06A67B0}"/>
    <cellStyle name="Comma 2 5 3 4 10" xfId="43149" xr:uid="{20390BC6-14C7-4DBF-BF4E-897AEBD505E1}"/>
    <cellStyle name="Comma 2 5 3 4 2" xfId="1029" xr:uid="{7B14F381-A5CC-45EC-907A-02665EAE75ED}"/>
    <cellStyle name="Comma 2 5 3 4 2 2" xfId="1030" xr:uid="{6B390CCF-B0B9-483E-A6D2-E07F3AD7C411}"/>
    <cellStyle name="Comma 2 5 3 4 2 2 2" xfId="3708" xr:uid="{4C929EA3-211B-4255-B57C-95A8DB4C9853}"/>
    <cellStyle name="Comma 2 5 3 4 2 2 2 2" xfId="14242" xr:uid="{F49EAC89-CA22-47B4-A178-BE88990664A7}"/>
    <cellStyle name="Comma 2 5 3 4 2 2 2 2 2" xfId="35264" xr:uid="{0D340187-DC7C-4540-BFFD-2A7A73848348}"/>
    <cellStyle name="Comma 2 5 3 4 2 2 2 2 3" xfId="56288" xr:uid="{EE9059CE-611D-414D-8A9C-F9C0C9F858E3}"/>
    <cellStyle name="Comma 2 5 3 4 2 2 2 3" xfId="24754" xr:uid="{00DAB3D9-D0F7-4F33-91A9-0B1AE8C0D1E5}"/>
    <cellStyle name="Comma 2 5 3 4 2 2 2 4" xfId="45778" xr:uid="{4AA20AD4-3A30-426C-8984-F0F36767ABB5}"/>
    <cellStyle name="Comma 2 5 3 4 2 2 3" xfId="6336" xr:uid="{5BC2CF87-C606-4F86-90FF-9F5941244747}"/>
    <cellStyle name="Comma 2 5 3 4 2 2 3 2" xfId="16870" xr:uid="{3A2575FF-99A7-4DE8-8E30-BE84EC8560CD}"/>
    <cellStyle name="Comma 2 5 3 4 2 2 3 2 2" xfId="37892" xr:uid="{F04FF93B-E684-4331-BCA0-53D1495DC558}"/>
    <cellStyle name="Comma 2 5 3 4 2 2 3 2 3" xfId="58916" xr:uid="{4CFBF1D3-88A2-4581-B9F0-BEBD148E734D}"/>
    <cellStyle name="Comma 2 5 3 4 2 2 3 3" xfId="27382" xr:uid="{2898AA55-A6C0-47ED-9DA7-9433C8DD717E}"/>
    <cellStyle name="Comma 2 5 3 4 2 2 3 4" xfId="48406" xr:uid="{E91BA942-8ACD-4420-B5B3-CC28E7176056}"/>
    <cellStyle name="Comma 2 5 3 4 2 2 4" xfId="8963" xr:uid="{F28320EE-C496-4B44-9FF3-228DAE9DE15D}"/>
    <cellStyle name="Comma 2 5 3 4 2 2 4 2" xfId="19497" xr:uid="{6C5A6712-D49A-4AA0-95E4-933623F23391}"/>
    <cellStyle name="Comma 2 5 3 4 2 2 4 2 2" xfId="40519" xr:uid="{4A1FB37C-282B-4959-AB23-D64E9766A8D4}"/>
    <cellStyle name="Comma 2 5 3 4 2 2 4 2 3" xfId="61543" xr:uid="{014887AE-FCBC-49F8-84AF-88B9FE95B141}"/>
    <cellStyle name="Comma 2 5 3 4 2 2 4 3" xfId="30009" xr:uid="{1F49E7EE-5068-411D-BF3D-DCA609AEB2A1}"/>
    <cellStyle name="Comma 2 5 3 4 2 2 4 4" xfId="51033" xr:uid="{E392FF06-6FA4-4CB6-BD06-60029ECF16C3}"/>
    <cellStyle name="Comma 2 5 3 4 2 2 5" xfId="11615" xr:uid="{C3BE3A47-97E1-438A-8141-AE27E67F1ACD}"/>
    <cellStyle name="Comma 2 5 3 4 2 2 5 2" xfId="32637" xr:uid="{74B998D4-40DE-440C-8CF5-6E7613E1180F}"/>
    <cellStyle name="Comma 2 5 3 4 2 2 5 3" xfId="53661" xr:uid="{ABA390A1-BFDF-4D20-8D4B-95A8034B6909}"/>
    <cellStyle name="Comma 2 5 3 4 2 2 6" xfId="22126" xr:uid="{6FC2B155-0DEB-4264-B6FC-D1909308C1BA}"/>
    <cellStyle name="Comma 2 5 3 4 2 2 7" xfId="43151" xr:uid="{A0E0857C-F247-4729-9FF3-7103630AAF76}"/>
    <cellStyle name="Comma 2 5 3 4 2 3" xfId="3707" xr:uid="{CF2B3487-AB1E-4620-971C-963505F480EC}"/>
    <cellStyle name="Comma 2 5 3 4 2 3 2" xfId="14241" xr:uid="{C314C9FE-C8DE-41E0-BB57-77AFB0F29F50}"/>
    <cellStyle name="Comma 2 5 3 4 2 3 2 2" xfId="35263" xr:uid="{09CE1801-DBCE-445B-9659-6E51C0ED33B6}"/>
    <cellStyle name="Comma 2 5 3 4 2 3 2 3" xfId="56287" xr:uid="{D68E26DB-0871-4EE3-A009-89380C040502}"/>
    <cellStyle name="Comma 2 5 3 4 2 3 3" xfId="24753" xr:uid="{97AC9704-5D4D-4477-9BBE-156170F5BF52}"/>
    <cellStyle name="Comma 2 5 3 4 2 3 4" xfId="45777" xr:uid="{C6B899EC-1229-4CEA-9F2C-3D6480440515}"/>
    <cellStyle name="Comma 2 5 3 4 2 4" xfId="6335" xr:uid="{DFA86A29-513F-4336-BCA2-7C2D01B1872A}"/>
    <cellStyle name="Comma 2 5 3 4 2 4 2" xfId="16869" xr:uid="{7DF17159-0049-46D3-8A79-AF20BC634B77}"/>
    <cellStyle name="Comma 2 5 3 4 2 4 2 2" xfId="37891" xr:uid="{FF5D50A4-E10D-4C17-BC20-8FA3F5D88F15}"/>
    <cellStyle name="Comma 2 5 3 4 2 4 2 3" xfId="58915" xr:uid="{1415900E-9B9A-4F31-80EA-64E0835C1D1E}"/>
    <cellStyle name="Comma 2 5 3 4 2 4 3" xfId="27381" xr:uid="{D0D0B2BF-0A08-445A-8926-DFF8AB926B97}"/>
    <cellStyle name="Comma 2 5 3 4 2 4 4" xfId="48405" xr:uid="{80928D83-7DC8-43D0-9885-050B6A9C2B21}"/>
    <cellStyle name="Comma 2 5 3 4 2 5" xfId="8962" xr:uid="{D91C2B0C-C4FC-4BF7-9363-193A92F14EC9}"/>
    <cellStyle name="Comma 2 5 3 4 2 5 2" xfId="19496" xr:uid="{9829A1F4-20BB-4BAE-82D8-D147798CF2E7}"/>
    <cellStyle name="Comma 2 5 3 4 2 5 2 2" xfId="40518" xr:uid="{06FD21D2-B051-4721-BC2E-DBBDB88F8972}"/>
    <cellStyle name="Comma 2 5 3 4 2 5 2 3" xfId="61542" xr:uid="{03705F19-8C5F-4D3F-99EA-4AC091F9A1BC}"/>
    <cellStyle name="Comma 2 5 3 4 2 5 3" xfId="30008" xr:uid="{E912E396-5092-4F10-8151-3CAC5C757253}"/>
    <cellStyle name="Comma 2 5 3 4 2 5 4" xfId="51032" xr:uid="{C18DC2A2-9037-449D-8A47-592F6FC9B65A}"/>
    <cellStyle name="Comma 2 5 3 4 2 6" xfId="11614" xr:uid="{C44F1F99-9E7C-43CF-BA41-1B4AAA835500}"/>
    <cellStyle name="Comma 2 5 3 4 2 6 2" xfId="32636" xr:uid="{BE373C50-114C-404D-AEBA-EC43925E1EFE}"/>
    <cellStyle name="Comma 2 5 3 4 2 6 3" xfId="53660" xr:uid="{EE94524A-3360-4B1D-91BA-1F513CCFC4F5}"/>
    <cellStyle name="Comma 2 5 3 4 2 7" xfId="22125" xr:uid="{B6E9605B-D8D2-414D-B1E1-94BB319D8E4F}"/>
    <cellStyle name="Comma 2 5 3 4 2 8" xfId="43150" xr:uid="{EF1EE1FE-44F6-4D0D-BFBB-B006E0C1B7DD}"/>
    <cellStyle name="Comma 2 5 3 4 3" xfId="1031" xr:uid="{BA2EAEC1-BC92-43B3-9C74-F2A6F7C017CC}"/>
    <cellStyle name="Comma 2 5 3 4 3 2" xfId="3709" xr:uid="{412BE7E5-C678-4BAA-8B53-81C936D53E23}"/>
    <cellStyle name="Comma 2 5 3 4 3 2 2" xfId="14243" xr:uid="{F8A0B6A1-0EC2-452A-BD57-7DF729C0CE9B}"/>
    <cellStyle name="Comma 2 5 3 4 3 2 2 2" xfId="35265" xr:uid="{8B64E7FC-AEB3-437A-AD7F-31D38F2FE874}"/>
    <cellStyle name="Comma 2 5 3 4 3 2 2 3" xfId="56289" xr:uid="{127DD4E7-0239-49DC-B45F-4A9120B53A01}"/>
    <cellStyle name="Comma 2 5 3 4 3 2 3" xfId="24755" xr:uid="{2BB45133-27E1-4040-ABD1-7C6939F44582}"/>
    <cellStyle name="Comma 2 5 3 4 3 2 4" xfId="45779" xr:uid="{DC64265B-ECDD-404D-8DBD-3767A763A517}"/>
    <cellStyle name="Comma 2 5 3 4 3 3" xfId="6337" xr:uid="{1145DB70-6B52-4772-88C4-E0418C3E32F8}"/>
    <cellStyle name="Comma 2 5 3 4 3 3 2" xfId="16871" xr:uid="{394E4B38-43B2-48C0-ACB9-9F7B3504E63B}"/>
    <cellStyle name="Comma 2 5 3 4 3 3 2 2" xfId="37893" xr:uid="{6FFFA746-94F5-4058-ABBB-26F56FB1314F}"/>
    <cellStyle name="Comma 2 5 3 4 3 3 2 3" xfId="58917" xr:uid="{838AECC4-32D9-4A99-AE9A-F6A3322E76E6}"/>
    <cellStyle name="Comma 2 5 3 4 3 3 3" xfId="27383" xr:uid="{2867652B-86C0-4ACB-924E-C4773A1DFA79}"/>
    <cellStyle name="Comma 2 5 3 4 3 3 4" xfId="48407" xr:uid="{2CDDDF11-F95B-4E70-842D-43C588654F67}"/>
    <cellStyle name="Comma 2 5 3 4 3 4" xfId="8964" xr:uid="{FA560AC2-EA83-4096-A582-91E919C62966}"/>
    <cellStyle name="Comma 2 5 3 4 3 4 2" xfId="19498" xr:uid="{B4A884B2-6048-4FB7-9F6B-C1BFE63E2BC7}"/>
    <cellStyle name="Comma 2 5 3 4 3 4 2 2" xfId="40520" xr:uid="{355A7DE8-0F9A-49AB-8D13-3E1495CD09A0}"/>
    <cellStyle name="Comma 2 5 3 4 3 4 2 3" xfId="61544" xr:uid="{359DF9FE-B041-47C1-B256-F4A7D54AAF0F}"/>
    <cellStyle name="Comma 2 5 3 4 3 4 3" xfId="30010" xr:uid="{6BBECC0D-FE6F-4BB4-A1C3-60ADDF05A860}"/>
    <cellStyle name="Comma 2 5 3 4 3 4 4" xfId="51034" xr:uid="{6123B832-1AA6-4240-BB1D-69428514067C}"/>
    <cellStyle name="Comma 2 5 3 4 3 5" xfId="11616" xr:uid="{DA7D5074-C550-45F2-AC04-DDCE0EDB15DE}"/>
    <cellStyle name="Comma 2 5 3 4 3 5 2" xfId="32638" xr:uid="{7E26ED56-A984-4455-A950-A6BB57402280}"/>
    <cellStyle name="Comma 2 5 3 4 3 5 3" xfId="53662" xr:uid="{711C7069-6109-4088-80E7-3F3327F77D20}"/>
    <cellStyle name="Comma 2 5 3 4 3 6" xfId="22127" xr:uid="{BAE9DB12-BF38-4EAB-B585-D89BD558E66A}"/>
    <cellStyle name="Comma 2 5 3 4 3 7" xfId="43152" xr:uid="{FD8AD87B-5F9C-4BB5-AA2D-66A6E13FF30F}"/>
    <cellStyle name="Comma 2 5 3 4 4" xfId="1032" xr:uid="{01AD615E-5592-4802-8034-15A11F679F7E}"/>
    <cellStyle name="Comma 2 5 3 4 4 2" xfId="3710" xr:uid="{75D91533-45F9-49AB-9E85-20B2AEFBAE98}"/>
    <cellStyle name="Comma 2 5 3 4 4 2 2" xfId="14244" xr:uid="{5A44E20E-B5A0-470D-9319-3EEE0D5E522E}"/>
    <cellStyle name="Comma 2 5 3 4 4 2 2 2" xfId="35266" xr:uid="{BF623F2E-D753-480C-B673-C94D5B8F9E56}"/>
    <cellStyle name="Comma 2 5 3 4 4 2 2 3" xfId="56290" xr:uid="{4CF057D4-B7ED-4E8C-8C4E-E0B05B6D3739}"/>
    <cellStyle name="Comma 2 5 3 4 4 2 3" xfId="24756" xr:uid="{FBD102EF-30B6-421A-8BF9-BB3ABA9318E7}"/>
    <cellStyle name="Comma 2 5 3 4 4 2 4" xfId="45780" xr:uid="{0F06D543-624A-4CAC-A2C8-C686CE32C67A}"/>
    <cellStyle name="Comma 2 5 3 4 4 3" xfId="6338" xr:uid="{ED2657C6-E3DD-4EE2-8BE9-59B970379ADA}"/>
    <cellStyle name="Comma 2 5 3 4 4 3 2" xfId="16872" xr:uid="{FB82E2ED-0F96-48FF-A954-E713F4897EC3}"/>
    <cellStyle name="Comma 2 5 3 4 4 3 2 2" xfId="37894" xr:uid="{2033C3C9-40FA-44B4-82BA-D783FF666CAC}"/>
    <cellStyle name="Comma 2 5 3 4 4 3 2 3" xfId="58918" xr:uid="{F097AEE9-30F0-4106-BA6B-7968A983800F}"/>
    <cellStyle name="Comma 2 5 3 4 4 3 3" xfId="27384" xr:uid="{F70AAFC0-37F3-47D6-8805-3E14ADD56BB2}"/>
    <cellStyle name="Comma 2 5 3 4 4 3 4" xfId="48408" xr:uid="{5DBE3E83-86C5-4FD6-98B8-F83A50C32914}"/>
    <cellStyle name="Comma 2 5 3 4 4 4" xfId="8965" xr:uid="{14DC7E87-F206-4470-B7E9-63AE822A922A}"/>
    <cellStyle name="Comma 2 5 3 4 4 4 2" xfId="19499" xr:uid="{79D417FC-10D3-4013-8316-394E832FBA5F}"/>
    <cellStyle name="Comma 2 5 3 4 4 4 2 2" xfId="40521" xr:uid="{10C16131-1E42-4CCB-8C09-50EFF4E018A0}"/>
    <cellStyle name="Comma 2 5 3 4 4 4 2 3" xfId="61545" xr:uid="{888ADB4B-E70F-4B11-B301-1AE1B7294121}"/>
    <cellStyle name="Comma 2 5 3 4 4 4 3" xfId="30011" xr:uid="{D51E26D6-F42F-437A-8370-1C8842EF5CE6}"/>
    <cellStyle name="Comma 2 5 3 4 4 4 4" xfId="51035" xr:uid="{4891CC1A-5F28-4DD4-B15E-6509F6EA830C}"/>
    <cellStyle name="Comma 2 5 3 4 4 5" xfId="11617" xr:uid="{67208189-847C-4893-84BC-7E89F82BF3D4}"/>
    <cellStyle name="Comma 2 5 3 4 4 5 2" xfId="32639" xr:uid="{22137276-63F7-4794-A992-2448321C42E1}"/>
    <cellStyle name="Comma 2 5 3 4 4 5 3" xfId="53663" xr:uid="{E16C2B1F-3ACF-43D2-8204-DB2CDB7445E3}"/>
    <cellStyle name="Comma 2 5 3 4 4 6" xfId="22128" xr:uid="{214C22B0-5DE1-4DBF-B4B8-375E5D5C8826}"/>
    <cellStyle name="Comma 2 5 3 4 4 7" xfId="43153" xr:uid="{31AA00D4-5049-486A-979E-115BB0980BA8}"/>
    <cellStyle name="Comma 2 5 3 4 5" xfId="3706" xr:uid="{167A6647-858B-47C3-822A-17F99438338F}"/>
    <cellStyle name="Comma 2 5 3 4 5 2" xfId="14240" xr:uid="{AA63C437-AD4F-4502-AB37-EDBAB406FE37}"/>
    <cellStyle name="Comma 2 5 3 4 5 2 2" xfId="35262" xr:uid="{4CBC58D0-B17A-4D46-B1CD-B524AB38534D}"/>
    <cellStyle name="Comma 2 5 3 4 5 2 3" xfId="56286" xr:uid="{5641DE3D-51B4-4135-815F-893749BD51B3}"/>
    <cellStyle name="Comma 2 5 3 4 5 3" xfId="24752" xr:uid="{0EA6B20D-96DE-4720-A533-6B2A0410257E}"/>
    <cellStyle name="Comma 2 5 3 4 5 4" xfId="45776" xr:uid="{0F3A0CED-3D72-430D-A322-7A901EF45E8C}"/>
    <cellStyle name="Comma 2 5 3 4 6" xfId="6334" xr:uid="{FD7B7154-CC5C-46AD-8B65-0111820379C7}"/>
    <cellStyle name="Comma 2 5 3 4 6 2" xfId="16868" xr:uid="{6E1B1902-8944-46B7-B204-C53A84B8DC0B}"/>
    <cellStyle name="Comma 2 5 3 4 6 2 2" xfId="37890" xr:uid="{D96612B9-8725-4E1B-B98B-F8515799A0F0}"/>
    <cellStyle name="Comma 2 5 3 4 6 2 3" xfId="58914" xr:uid="{233CBEAD-2FC3-401C-BBE5-BA321F9876DE}"/>
    <cellStyle name="Comma 2 5 3 4 6 3" xfId="27380" xr:uid="{341C0DFA-0F44-400A-8058-CC05601018DB}"/>
    <cellStyle name="Comma 2 5 3 4 6 4" xfId="48404" xr:uid="{EB0602EF-4CFC-48C5-8F37-255DE5DB26D8}"/>
    <cellStyle name="Comma 2 5 3 4 7" xfId="8961" xr:uid="{3EE3B127-81A6-4167-8432-E626928DF988}"/>
    <cellStyle name="Comma 2 5 3 4 7 2" xfId="19495" xr:uid="{12EBC3C2-B99E-4DBB-AA7A-8B1399DCC956}"/>
    <cellStyle name="Comma 2 5 3 4 7 2 2" xfId="40517" xr:uid="{1FE1CA70-C863-4ABC-9616-D11C92F07EEA}"/>
    <cellStyle name="Comma 2 5 3 4 7 2 3" xfId="61541" xr:uid="{2746AF16-C82E-4013-ABC7-CD74BEBDF4C6}"/>
    <cellStyle name="Comma 2 5 3 4 7 3" xfId="30007" xr:uid="{AF604012-713F-4D91-B3D1-980BC04FC3E5}"/>
    <cellStyle name="Comma 2 5 3 4 7 4" xfId="51031" xr:uid="{31CECC96-D043-459F-ADE0-3FDC803D1F57}"/>
    <cellStyle name="Comma 2 5 3 4 8" xfId="11613" xr:uid="{75B5E6A2-64C4-4E35-B18E-CE0CDE8C1436}"/>
    <cellStyle name="Comma 2 5 3 4 8 2" xfId="32635" xr:uid="{0974E137-B957-4025-9AB5-8408ECBF84B7}"/>
    <cellStyle name="Comma 2 5 3 4 8 3" xfId="53659" xr:uid="{686801AE-955F-4AB6-AEC8-F3BBD268ACE6}"/>
    <cellStyle name="Comma 2 5 3 4 9" xfId="22124" xr:uid="{5C781BC6-FBF3-4484-8DEF-00C0953283DB}"/>
    <cellStyle name="Comma 2 5 3 5" xfId="1033" xr:uid="{FB820BE3-986C-4B1D-A32D-ACFBDFE666C1}"/>
    <cellStyle name="Comma 2 5 3 5 10" xfId="43154" xr:uid="{0B6EB6DA-4079-44DA-A12E-000097FB73D8}"/>
    <cellStyle name="Comma 2 5 3 5 2" xfId="1034" xr:uid="{40D7810D-AD2B-4057-B5BF-B9FBBBD5708D}"/>
    <cellStyle name="Comma 2 5 3 5 2 2" xfId="1035" xr:uid="{3DB87534-F5A7-416A-8ABE-8966D860BAC6}"/>
    <cellStyle name="Comma 2 5 3 5 2 2 2" xfId="3713" xr:uid="{AAB5B0DF-9BAE-434C-9918-EBD1C23E7DEE}"/>
    <cellStyle name="Comma 2 5 3 5 2 2 2 2" xfId="14247" xr:uid="{B05AE52B-3600-43E6-89A7-669696AF052F}"/>
    <cellStyle name="Comma 2 5 3 5 2 2 2 2 2" xfId="35269" xr:uid="{840782B5-48E7-4A13-A3EA-42DA1EFD3252}"/>
    <cellStyle name="Comma 2 5 3 5 2 2 2 2 3" xfId="56293" xr:uid="{E419BB3A-A14A-47D6-8BB2-95D24C59BF3D}"/>
    <cellStyle name="Comma 2 5 3 5 2 2 2 3" xfId="24759" xr:uid="{5C62C2A3-8A95-4D33-95C6-3A8D1F3A0F61}"/>
    <cellStyle name="Comma 2 5 3 5 2 2 2 4" xfId="45783" xr:uid="{05E7C964-348E-4B00-A708-D9062C1197D0}"/>
    <cellStyle name="Comma 2 5 3 5 2 2 3" xfId="6341" xr:uid="{D99D4E55-18FC-44E9-9C8D-E7EE158A1753}"/>
    <cellStyle name="Comma 2 5 3 5 2 2 3 2" xfId="16875" xr:uid="{891A06E0-2AF3-43A5-BCE3-CD9F6EA9662D}"/>
    <cellStyle name="Comma 2 5 3 5 2 2 3 2 2" xfId="37897" xr:uid="{08380989-28B4-4283-B4AD-895FCEE9E0F9}"/>
    <cellStyle name="Comma 2 5 3 5 2 2 3 2 3" xfId="58921" xr:uid="{D72293B9-E417-4D9B-8E03-54A9AE01417A}"/>
    <cellStyle name="Comma 2 5 3 5 2 2 3 3" xfId="27387" xr:uid="{F5304A97-AE8F-4DF1-B642-81BD406C4AD6}"/>
    <cellStyle name="Comma 2 5 3 5 2 2 3 4" xfId="48411" xr:uid="{40C7A8AF-AB36-4806-96EE-C380683CE796}"/>
    <cellStyle name="Comma 2 5 3 5 2 2 4" xfId="8968" xr:uid="{A4F84AAD-CE3E-46FD-A15B-54F364FA1CA5}"/>
    <cellStyle name="Comma 2 5 3 5 2 2 4 2" xfId="19502" xr:uid="{697D859D-B711-41CB-8F73-24A55A6AAB05}"/>
    <cellStyle name="Comma 2 5 3 5 2 2 4 2 2" xfId="40524" xr:uid="{9FB00154-9761-44C6-82BD-113D9A295E4F}"/>
    <cellStyle name="Comma 2 5 3 5 2 2 4 2 3" xfId="61548" xr:uid="{141F38CB-AEAD-416B-97F6-305D2FCF423C}"/>
    <cellStyle name="Comma 2 5 3 5 2 2 4 3" xfId="30014" xr:uid="{3D40F33B-6AEC-4FA7-8273-0066AF35B067}"/>
    <cellStyle name="Comma 2 5 3 5 2 2 4 4" xfId="51038" xr:uid="{C9E243B4-BF10-44F5-951A-00D96CF4958D}"/>
    <cellStyle name="Comma 2 5 3 5 2 2 5" xfId="11620" xr:uid="{B65A43B7-FD17-42E2-A665-34D6AA6ADC50}"/>
    <cellStyle name="Comma 2 5 3 5 2 2 5 2" xfId="32642" xr:uid="{25E5313A-D6DD-4AAD-8F13-122AC004227C}"/>
    <cellStyle name="Comma 2 5 3 5 2 2 5 3" xfId="53666" xr:uid="{004B6823-FE01-43AF-A810-C6FD4D8992EF}"/>
    <cellStyle name="Comma 2 5 3 5 2 2 6" xfId="22131" xr:uid="{2F03D7E4-7D42-4C79-A7F1-D97533EAC759}"/>
    <cellStyle name="Comma 2 5 3 5 2 2 7" xfId="43156" xr:uid="{817CFA33-92FC-4B4F-9FFA-79F47A3A7F2E}"/>
    <cellStyle name="Comma 2 5 3 5 2 3" xfId="3712" xr:uid="{314EF1F7-6E58-490E-A514-96FE9C309E11}"/>
    <cellStyle name="Comma 2 5 3 5 2 3 2" xfId="14246" xr:uid="{354A2B42-59A1-4EBB-A8D0-0C9D8A2ADDB4}"/>
    <cellStyle name="Comma 2 5 3 5 2 3 2 2" xfId="35268" xr:uid="{DBA486E5-4C88-4DC4-85CA-38279DBF5424}"/>
    <cellStyle name="Comma 2 5 3 5 2 3 2 3" xfId="56292" xr:uid="{B4AE4A83-D0B3-4C6C-8D79-704DD5734AA2}"/>
    <cellStyle name="Comma 2 5 3 5 2 3 3" xfId="24758" xr:uid="{892A0A83-E029-4426-AA72-C0CCA41A029A}"/>
    <cellStyle name="Comma 2 5 3 5 2 3 4" xfId="45782" xr:uid="{798919A0-475A-4639-8A4A-E1EFF78CEDF0}"/>
    <cellStyle name="Comma 2 5 3 5 2 4" xfId="6340" xr:uid="{C12808C4-1C81-4FAD-9DAD-366F7062EE16}"/>
    <cellStyle name="Comma 2 5 3 5 2 4 2" xfId="16874" xr:uid="{45D49144-D546-4D99-B11E-42FD3257363E}"/>
    <cellStyle name="Comma 2 5 3 5 2 4 2 2" xfId="37896" xr:uid="{78A16339-C4FD-4AFB-817A-970583FABBC1}"/>
    <cellStyle name="Comma 2 5 3 5 2 4 2 3" xfId="58920" xr:uid="{48688EDB-74C8-42E8-BC63-A2C8A8FEDC26}"/>
    <cellStyle name="Comma 2 5 3 5 2 4 3" xfId="27386" xr:uid="{34E8E9A3-2761-4FBE-ABF7-CC0817E76E8B}"/>
    <cellStyle name="Comma 2 5 3 5 2 4 4" xfId="48410" xr:uid="{C86CB474-9776-41FB-9666-B71CA5EE2FF2}"/>
    <cellStyle name="Comma 2 5 3 5 2 5" xfId="8967" xr:uid="{210C655E-0FFD-4A95-A824-D470FA5D6B0F}"/>
    <cellStyle name="Comma 2 5 3 5 2 5 2" xfId="19501" xr:uid="{741C5A3E-0022-4FA8-97CC-F45B13D2C025}"/>
    <cellStyle name="Comma 2 5 3 5 2 5 2 2" xfId="40523" xr:uid="{5EB77F04-243A-44B5-ABB3-920CBDC9F072}"/>
    <cellStyle name="Comma 2 5 3 5 2 5 2 3" xfId="61547" xr:uid="{68427AC3-8970-40E0-8E65-A4E971DD1C2C}"/>
    <cellStyle name="Comma 2 5 3 5 2 5 3" xfId="30013" xr:uid="{E44EDED2-951B-4568-B2E8-AA3525CB1744}"/>
    <cellStyle name="Comma 2 5 3 5 2 5 4" xfId="51037" xr:uid="{D1AE1279-4425-442F-8296-996377A31008}"/>
    <cellStyle name="Comma 2 5 3 5 2 6" xfId="11619" xr:uid="{99BCB0DA-C26C-46AD-876F-B065FE641EC5}"/>
    <cellStyle name="Comma 2 5 3 5 2 6 2" xfId="32641" xr:uid="{43D1173F-8529-44D7-9E27-F0DC79F06A8A}"/>
    <cellStyle name="Comma 2 5 3 5 2 6 3" xfId="53665" xr:uid="{5878A943-90AA-4CC5-AE68-B9C9162B1C40}"/>
    <cellStyle name="Comma 2 5 3 5 2 7" xfId="22130" xr:uid="{BDE755B0-BBC3-4628-B858-98CD42E94783}"/>
    <cellStyle name="Comma 2 5 3 5 2 8" xfId="43155" xr:uid="{0E11A2F3-FCDB-4286-8B1A-4780C628050C}"/>
    <cellStyle name="Comma 2 5 3 5 3" xfId="1036" xr:uid="{5CE2FAF7-3380-4268-8507-1C81D68E5C5B}"/>
    <cellStyle name="Comma 2 5 3 5 3 2" xfId="3714" xr:uid="{D698A8EA-2577-4D75-A4A5-1FAF0AD1C72C}"/>
    <cellStyle name="Comma 2 5 3 5 3 2 2" xfId="14248" xr:uid="{AF276844-DB42-4A8E-965C-78E786E3F87F}"/>
    <cellStyle name="Comma 2 5 3 5 3 2 2 2" xfId="35270" xr:uid="{E964922D-BCF5-43E2-96FD-BCBB2E8EFE66}"/>
    <cellStyle name="Comma 2 5 3 5 3 2 2 3" xfId="56294" xr:uid="{5DBE2B70-E631-4BB4-966F-C11A1E3DDADD}"/>
    <cellStyle name="Comma 2 5 3 5 3 2 3" xfId="24760" xr:uid="{2202F659-32AB-478F-BAE4-0206663795B1}"/>
    <cellStyle name="Comma 2 5 3 5 3 2 4" xfId="45784" xr:uid="{93785D8F-F820-4803-8D9D-C8E60DA2E1E8}"/>
    <cellStyle name="Comma 2 5 3 5 3 3" xfId="6342" xr:uid="{61BD4648-2414-482C-A850-3A8D74B9F2DF}"/>
    <cellStyle name="Comma 2 5 3 5 3 3 2" xfId="16876" xr:uid="{53416CCE-8EA3-42A0-87F6-728EB6858AD9}"/>
    <cellStyle name="Comma 2 5 3 5 3 3 2 2" xfId="37898" xr:uid="{CB0DFCDA-4B00-4326-A63D-E57974F6D02D}"/>
    <cellStyle name="Comma 2 5 3 5 3 3 2 3" xfId="58922" xr:uid="{38D73921-DDAE-425A-A8A4-B1D8BC0E09DC}"/>
    <cellStyle name="Comma 2 5 3 5 3 3 3" xfId="27388" xr:uid="{731463B3-0F97-472A-B731-8C26AE77A242}"/>
    <cellStyle name="Comma 2 5 3 5 3 3 4" xfId="48412" xr:uid="{A322ED0A-463C-4544-9CCC-685F29BCDC8E}"/>
    <cellStyle name="Comma 2 5 3 5 3 4" xfId="8969" xr:uid="{F3539838-29F8-4459-AFAB-427668820CDC}"/>
    <cellStyle name="Comma 2 5 3 5 3 4 2" xfId="19503" xr:uid="{AD886DB9-6654-4D37-B8A9-F67E946EACB9}"/>
    <cellStyle name="Comma 2 5 3 5 3 4 2 2" xfId="40525" xr:uid="{05937865-6A3C-4126-8668-25E6CAE3A3BD}"/>
    <cellStyle name="Comma 2 5 3 5 3 4 2 3" xfId="61549" xr:uid="{C369CA05-4A1C-47BC-B8F8-7771F81E8DE8}"/>
    <cellStyle name="Comma 2 5 3 5 3 4 3" xfId="30015" xr:uid="{B949CDA8-60A9-4BAD-B24E-5FBCB627CC51}"/>
    <cellStyle name="Comma 2 5 3 5 3 4 4" xfId="51039" xr:uid="{4F369C2F-98E6-45BD-AF39-3D023A8AA41E}"/>
    <cellStyle name="Comma 2 5 3 5 3 5" xfId="11621" xr:uid="{534E37F6-7665-4FC1-92FD-EC0767192D88}"/>
    <cellStyle name="Comma 2 5 3 5 3 5 2" xfId="32643" xr:uid="{295F8681-976D-4EE0-9E29-B7B972AADED9}"/>
    <cellStyle name="Comma 2 5 3 5 3 5 3" xfId="53667" xr:uid="{DADE5102-1D94-44CE-B172-1A9B1BB5A748}"/>
    <cellStyle name="Comma 2 5 3 5 3 6" xfId="22132" xr:uid="{BDA442FF-FCFC-4133-8349-AE3F279B3671}"/>
    <cellStyle name="Comma 2 5 3 5 3 7" xfId="43157" xr:uid="{E927121C-6A19-4145-B596-906EF691146C}"/>
    <cellStyle name="Comma 2 5 3 5 4" xfId="1037" xr:uid="{34C84D13-A190-4618-8B28-3CF173641AE1}"/>
    <cellStyle name="Comma 2 5 3 5 4 2" xfId="3715" xr:uid="{1D01E047-0A5E-48CA-BF93-F025DDABEA3B}"/>
    <cellStyle name="Comma 2 5 3 5 4 2 2" xfId="14249" xr:uid="{8F6ECAAD-233A-41D2-9E72-1E23D94C1DE5}"/>
    <cellStyle name="Comma 2 5 3 5 4 2 2 2" xfId="35271" xr:uid="{1B15DF82-2F76-4B47-81C1-F4D8533A56C3}"/>
    <cellStyle name="Comma 2 5 3 5 4 2 2 3" xfId="56295" xr:uid="{7654BEF9-506F-4F80-BAAB-C4483F3EA3F2}"/>
    <cellStyle name="Comma 2 5 3 5 4 2 3" xfId="24761" xr:uid="{784122E4-AE3F-4FC9-9BC8-42C90AEA8BDC}"/>
    <cellStyle name="Comma 2 5 3 5 4 2 4" xfId="45785" xr:uid="{CAEE14A1-2953-4137-8FD0-00101CA7AFAF}"/>
    <cellStyle name="Comma 2 5 3 5 4 3" xfId="6343" xr:uid="{AE89D99A-D505-48CB-A52E-A5DD47960519}"/>
    <cellStyle name="Comma 2 5 3 5 4 3 2" xfId="16877" xr:uid="{F747F787-4034-4398-BFD3-3DFF025B8C23}"/>
    <cellStyle name="Comma 2 5 3 5 4 3 2 2" xfId="37899" xr:uid="{FDAEAF40-504B-479A-8A2C-512398B58B7D}"/>
    <cellStyle name="Comma 2 5 3 5 4 3 2 3" xfId="58923" xr:uid="{64A88E53-26D3-4871-884F-5E11EA646C02}"/>
    <cellStyle name="Comma 2 5 3 5 4 3 3" xfId="27389" xr:uid="{1BEC23BD-E1BC-47E8-877C-250FFDD9DE6F}"/>
    <cellStyle name="Comma 2 5 3 5 4 3 4" xfId="48413" xr:uid="{E4974498-EE4F-4E60-A718-1F2F4EB83957}"/>
    <cellStyle name="Comma 2 5 3 5 4 4" xfId="8970" xr:uid="{7FA60231-0704-4EF7-8CA0-B546BDDF2895}"/>
    <cellStyle name="Comma 2 5 3 5 4 4 2" xfId="19504" xr:uid="{FC4F3901-AC17-4C13-BD79-EB92DF1159EF}"/>
    <cellStyle name="Comma 2 5 3 5 4 4 2 2" xfId="40526" xr:uid="{A448F4D0-E543-47B3-B87E-30A06649E930}"/>
    <cellStyle name="Comma 2 5 3 5 4 4 2 3" xfId="61550" xr:uid="{3E0CBABF-3F42-4559-B6A2-0E47378F0EE2}"/>
    <cellStyle name="Comma 2 5 3 5 4 4 3" xfId="30016" xr:uid="{49DB128D-D9F7-4CF1-9FC0-9DD2BC94203E}"/>
    <cellStyle name="Comma 2 5 3 5 4 4 4" xfId="51040" xr:uid="{79C40528-1A8F-46C9-8404-E559FA8447B9}"/>
    <cellStyle name="Comma 2 5 3 5 4 5" xfId="11622" xr:uid="{B8E39932-F953-454D-B4B3-0DC74984CEBC}"/>
    <cellStyle name="Comma 2 5 3 5 4 5 2" xfId="32644" xr:uid="{E95A2AFE-87FD-43DF-855F-9D1431069444}"/>
    <cellStyle name="Comma 2 5 3 5 4 5 3" xfId="53668" xr:uid="{513528EC-E8BA-4604-B117-9AA5BC7EAC47}"/>
    <cellStyle name="Comma 2 5 3 5 4 6" xfId="22133" xr:uid="{C607023C-B3B8-4DFA-BC81-58E77C86B0C8}"/>
    <cellStyle name="Comma 2 5 3 5 4 7" xfId="43158" xr:uid="{91A5BB13-FD45-429B-8855-22E75217885B}"/>
    <cellStyle name="Comma 2 5 3 5 5" xfId="3711" xr:uid="{AE9A4338-C6A5-4904-B2CD-64914EBE677C}"/>
    <cellStyle name="Comma 2 5 3 5 5 2" xfId="14245" xr:uid="{219184EC-756C-4AF7-926A-EAD765005537}"/>
    <cellStyle name="Comma 2 5 3 5 5 2 2" xfId="35267" xr:uid="{02368A78-E4E8-4296-AFD9-C14F138877D4}"/>
    <cellStyle name="Comma 2 5 3 5 5 2 3" xfId="56291" xr:uid="{56CE05D9-B2A3-41AA-9E35-F18F83F8399B}"/>
    <cellStyle name="Comma 2 5 3 5 5 3" xfId="24757" xr:uid="{9FE08414-A203-4906-94E9-E2F631C3322F}"/>
    <cellStyle name="Comma 2 5 3 5 5 4" xfId="45781" xr:uid="{E3CEEA43-A64A-4087-8173-701C25071EC6}"/>
    <cellStyle name="Comma 2 5 3 5 6" xfId="6339" xr:uid="{C89742A7-36AA-45C7-B377-16F42977000A}"/>
    <cellStyle name="Comma 2 5 3 5 6 2" xfId="16873" xr:uid="{EEA0BD52-36F9-4139-81D4-999098BB9516}"/>
    <cellStyle name="Comma 2 5 3 5 6 2 2" xfId="37895" xr:uid="{3085EC14-3291-4C8C-A631-4E490A17ED9F}"/>
    <cellStyle name="Comma 2 5 3 5 6 2 3" xfId="58919" xr:uid="{8ACC6943-C1A3-4B1C-875E-EF238EEF9503}"/>
    <cellStyle name="Comma 2 5 3 5 6 3" xfId="27385" xr:uid="{D44EBCC3-2D49-42B7-AC04-31DE4CD1E08D}"/>
    <cellStyle name="Comma 2 5 3 5 6 4" xfId="48409" xr:uid="{F659838D-D15D-46BD-BA65-BEBF2667E73E}"/>
    <cellStyle name="Comma 2 5 3 5 7" xfId="8966" xr:uid="{6D5E8CA1-F86B-4D9C-85B3-1033E473DCE2}"/>
    <cellStyle name="Comma 2 5 3 5 7 2" xfId="19500" xr:uid="{0B998796-5D64-4F32-B2A5-898C352BE47E}"/>
    <cellStyle name="Comma 2 5 3 5 7 2 2" xfId="40522" xr:uid="{EE559E8E-DEEA-4E22-BBEC-23E8E83AB211}"/>
    <cellStyle name="Comma 2 5 3 5 7 2 3" xfId="61546" xr:uid="{5975EA91-A04C-42EC-934E-FCC765B94597}"/>
    <cellStyle name="Comma 2 5 3 5 7 3" xfId="30012" xr:uid="{949F81D4-2F62-42DB-9501-2D099A7F6496}"/>
    <cellStyle name="Comma 2 5 3 5 7 4" xfId="51036" xr:uid="{B66CC64C-61F9-41CE-9528-76CDB649C476}"/>
    <cellStyle name="Comma 2 5 3 5 8" xfId="11618" xr:uid="{55B54B43-4FC5-4E23-ACA9-2DF380FD0703}"/>
    <cellStyle name="Comma 2 5 3 5 8 2" xfId="32640" xr:uid="{040D249A-D82D-454B-BE8F-31F79ADAD89B}"/>
    <cellStyle name="Comma 2 5 3 5 8 3" xfId="53664" xr:uid="{1CDB9ED4-4A8E-4B3D-A9AB-934773E2D7E1}"/>
    <cellStyle name="Comma 2 5 3 5 9" xfId="22129" xr:uid="{B1552223-55AB-4FCA-B94C-39F228FB00D0}"/>
    <cellStyle name="Comma 2 5 3 6" xfId="1038" xr:uid="{6E5C3FEF-205F-45FA-8846-3D2151C2350F}"/>
    <cellStyle name="Comma 2 5 3 6 10" xfId="43159" xr:uid="{A88E7270-69EB-496F-9719-D8DCF4BBC774}"/>
    <cellStyle name="Comma 2 5 3 6 2" xfId="1039" xr:uid="{7FC38A89-BC4E-4D28-A084-79B954D6FFE3}"/>
    <cellStyle name="Comma 2 5 3 6 2 2" xfId="1040" xr:uid="{4D787FC8-0622-4300-B5E2-65D59821F0FD}"/>
    <cellStyle name="Comma 2 5 3 6 2 2 2" xfId="3718" xr:uid="{6CDBC079-5BC6-4028-BFAE-FB9138B1D578}"/>
    <cellStyle name="Comma 2 5 3 6 2 2 2 2" xfId="14252" xr:uid="{55268AEE-6A2E-4245-9DCA-10C52F3132E3}"/>
    <cellStyle name="Comma 2 5 3 6 2 2 2 2 2" xfId="35274" xr:uid="{419150D0-4813-4592-8494-3F3401DCDC29}"/>
    <cellStyle name="Comma 2 5 3 6 2 2 2 2 3" xfId="56298" xr:uid="{9C27CC50-32B6-4652-BC00-AC51785BFE64}"/>
    <cellStyle name="Comma 2 5 3 6 2 2 2 3" xfId="24764" xr:uid="{8E35BEE3-7137-4348-916B-66DCFB329DF3}"/>
    <cellStyle name="Comma 2 5 3 6 2 2 2 4" xfId="45788" xr:uid="{882E190C-A5C4-4301-8051-8A45FEC63430}"/>
    <cellStyle name="Comma 2 5 3 6 2 2 3" xfId="6346" xr:uid="{C67ED05D-50B4-4363-9318-104195938816}"/>
    <cellStyle name="Comma 2 5 3 6 2 2 3 2" xfId="16880" xr:uid="{606382A4-D4F4-4B2E-B3DB-9C362950616A}"/>
    <cellStyle name="Comma 2 5 3 6 2 2 3 2 2" xfId="37902" xr:uid="{2A94B71F-580A-4EC3-84AD-AF44C6EC6CB8}"/>
    <cellStyle name="Comma 2 5 3 6 2 2 3 2 3" xfId="58926" xr:uid="{791781E3-F16C-4A92-80C4-3CF42B06F25B}"/>
    <cellStyle name="Comma 2 5 3 6 2 2 3 3" xfId="27392" xr:uid="{DAC021A8-6DB5-44B0-8AEC-4EA58E242F82}"/>
    <cellStyle name="Comma 2 5 3 6 2 2 3 4" xfId="48416" xr:uid="{FE7F677A-BD5D-43D0-9E57-57D0C43DC2D7}"/>
    <cellStyle name="Comma 2 5 3 6 2 2 4" xfId="8973" xr:uid="{531811B4-0549-44AE-AE57-D0D524429B97}"/>
    <cellStyle name="Comma 2 5 3 6 2 2 4 2" xfId="19507" xr:uid="{ADB28192-895D-4FD8-8C3D-FCDE4C941A51}"/>
    <cellStyle name="Comma 2 5 3 6 2 2 4 2 2" xfId="40529" xr:uid="{A4E36037-73FD-4494-8F26-EDDD7B233D31}"/>
    <cellStyle name="Comma 2 5 3 6 2 2 4 2 3" xfId="61553" xr:uid="{58B7058D-ADCC-4EA9-BCB4-8D224E20F4E0}"/>
    <cellStyle name="Comma 2 5 3 6 2 2 4 3" xfId="30019" xr:uid="{4C2597B1-B1FB-47EB-9192-EED277A352E6}"/>
    <cellStyle name="Comma 2 5 3 6 2 2 4 4" xfId="51043" xr:uid="{57F63EDF-5390-4546-A371-7D494D008A86}"/>
    <cellStyle name="Comma 2 5 3 6 2 2 5" xfId="11625" xr:uid="{F6FC9C47-3918-4E93-A666-0449077859EE}"/>
    <cellStyle name="Comma 2 5 3 6 2 2 5 2" xfId="32647" xr:uid="{3E56A06D-BBD3-4F9B-86A2-70360E49AC6C}"/>
    <cellStyle name="Comma 2 5 3 6 2 2 5 3" xfId="53671" xr:uid="{DC208BC8-5094-4630-9AEC-D5C8356972B5}"/>
    <cellStyle name="Comma 2 5 3 6 2 2 6" xfId="22136" xr:uid="{987BFD78-252C-4FA9-8764-7F5E57D61D7B}"/>
    <cellStyle name="Comma 2 5 3 6 2 2 7" xfId="43161" xr:uid="{416A243A-6D2C-4892-A824-73F2B25262B9}"/>
    <cellStyle name="Comma 2 5 3 6 2 3" xfId="3717" xr:uid="{4FC58A90-134C-4E2D-BF3B-C3D58950AC72}"/>
    <cellStyle name="Comma 2 5 3 6 2 3 2" xfId="14251" xr:uid="{1E69303E-1D85-47A0-B35A-B05D998AC879}"/>
    <cellStyle name="Comma 2 5 3 6 2 3 2 2" xfId="35273" xr:uid="{26C65BCD-870A-4460-87E9-C51A770D0DDB}"/>
    <cellStyle name="Comma 2 5 3 6 2 3 2 3" xfId="56297" xr:uid="{050AF563-8571-4306-9021-D4E68BFEFBEC}"/>
    <cellStyle name="Comma 2 5 3 6 2 3 3" xfId="24763" xr:uid="{4239538B-CEE6-4F03-A1CC-63CEC036F816}"/>
    <cellStyle name="Comma 2 5 3 6 2 3 4" xfId="45787" xr:uid="{3896A77D-0719-400D-85BD-585F5AAF7AA8}"/>
    <cellStyle name="Comma 2 5 3 6 2 4" xfId="6345" xr:uid="{5A36194B-1289-42E5-9556-48596748A0D4}"/>
    <cellStyle name="Comma 2 5 3 6 2 4 2" xfId="16879" xr:uid="{234D9919-861C-4546-BF8D-E428EC07F0CA}"/>
    <cellStyle name="Comma 2 5 3 6 2 4 2 2" xfId="37901" xr:uid="{81E0812B-13A4-4D13-BDF9-04E743256D33}"/>
    <cellStyle name="Comma 2 5 3 6 2 4 2 3" xfId="58925" xr:uid="{85129B00-4791-4855-90D4-CDFDF468123D}"/>
    <cellStyle name="Comma 2 5 3 6 2 4 3" xfId="27391" xr:uid="{05987475-53BB-4F62-9043-FB7382E27A93}"/>
    <cellStyle name="Comma 2 5 3 6 2 4 4" xfId="48415" xr:uid="{ED497A79-E9A3-4348-A9E5-644AB076CD2B}"/>
    <cellStyle name="Comma 2 5 3 6 2 5" xfId="8972" xr:uid="{7C422C06-BB58-4063-981E-CAAB54A47832}"/>
    <cellStyle name="Comma 2 5 3 6 2 5 2" xfId="19506" xr:uid="{6060AEEB-B85F-4AA6-B84A-8FCF9F9A7A55}"/>
    <cellStyle name="Comma 2 5 3 6 2 5 2 2" xfId="40528" xr:uid="{D7F78443-33EC-49A4-A3E2-51F99FE8B0C1}"/>
    <cellStyle name="Comma 2 5 3 6 2 5 2 3" xfId="61552" xr:uid="{33C433C5-7CD0-4358-9B19-3D1D007D0C1E}"/>
    <cellStyle name="Comma 2 5 3 6 2 5 3" xfId="30018" xr:uid="{9951F512-36F6-4205-B5D8-73B2B585A745}"/>
    <cellStyle name="Comma 2 5 3 6 2 5 4" xfId="51042" xr:uid="{46D964FD-17F9-447F-96C4-42A7437A05E0}"/>
    <cellStyle name="Comma 2 5 3 6 2 6" xfId="11624" xr:uid="{8972B09A-7888-4085-9F5B-DEFC0B371200}"/>
    <cellStyle name="Comma 2 5 3 6 2 6 2" xfId="32646" xr:uid="{9D0D4A66-F045-4A60-9D49-A11711DB8168}"/>
    <cellStyle name="Comma 2 5 3 6 2 6 3" xfId="53670" xr:uid="{ECCD05CB-1453-406E-8B5C-1D6C5710571E}"/>
    <cellStyle name="Comma 2 5 3 6 2 7" xfId="22135" xr:uid="{84D828C8-43DE-4A2C-8E4E-23994A465727}"/>
    <cellStyle name="Comma 2 5 3 6 2 8" xfId="43160" xr:uid="{1E277AFB-5684-4252-B6F6-515FC699162F}"/>
    <cellStyle name="Comma 2 5 3 6 3" xfId="1041" xr:uid="{4DD1E58F-9E04-4A08-8623-EBD0BCCAE08D}"/>
    <cellStyle name="Comma 2 5 3 6 3 2" xfId="3719" xr:uid="{316542FA-7B82-41E2-83F4-648E36CBD7CD}"/>
    <cellStyle name="Comma 2 5 3 6 3 2 2" xfId="14253" xr:uid="{508F5FE8-FDB0-44DC-8831-7E3365B91DB7}"/>
    <cellStyle name="Comma 2 5 3 6 3 2 2 2" xfId="35275" xr:uid="{2A6E0C98-9213-4DF0-8B05-4990F7D0FD3E}"/>
    <cellStyle name="Comma 2 5 3 6 3 2 2 3" xfId="56299" xr:uid="{1B0628A8-3D31-457B-A320-F51250A1D3B1}"/>
    <cellStyle name="Comma 2 5 3 6 3 2 3" xfId="24765" xr:uid="{103A9259-FA16-467F-BFC1-BAE4CCE86743}"/>
    <cellStyle name="Comma 2 5 3 6 3 2 4" xfId="45789" xr:uid="{072D644D-80B4-4D41-A77A-52FEE5F52A6B}"/>
    <cellStyle name="Comma 2 5 3 6 3 3" xfId="6347" xr:uid="{170C0A2A-E029-44C7-BB3B-76A19F65D3AA}"/>
    <cellStyle name="Comma 2 5 3 6 3 3 2" xfId="16881" xr:uid="{58B37BB9-B7C0-4DA9-86F9-953B0D61EAA6}"/>
    <cellStyle name="Comma 2 5 3 6 3 3 2 2" xfId="37903" xr:uid="{35982DDE-2F4A-4197-92F8-A17487494627}"/>
    <cellStyle name="Comma 2 5 3 6 3 3 2 3" xfId="58927" xr:uid="{02D32EC9-27C1-4BB3-BEFE-7D4D5978ECF2}"/>
    <cellStyle name="Comma 2 5 3 6 3 3 3" xfId="27393" xr:uid="{EADA2D0C-CF79-46CD-9C11-C695E23E0E25}"/>
    <cellStyle name="Comma 2 5 3 6 3 3 4" xfId="48417" xr:uid="{6BDED273-789A-4296-B624-181BED5B61C9}"/>
    <cellStyle name="Comma 2 5 3 6 3 4" xfId="8974" xr:uid="{DB8B7634-7FF0-459B-9D16-BB8404841B75}"/>
    <cellStyle name="Comma 2 5 3 6 3 4 2" xfId="19508" xr:uid="{8B8F073B-E7CB-40B3-8BC0-06F7E40D2966}"/>
    <cellStyle name="Comma 2 5 3 6 3 4 2 2" xfId="40530" xr:uid="{99F5A299-69F9-484A-AED8-7383579ACF83}"/>
    <cellStyle name="Comma 2 5 3 6 3 4 2 3" xfId="61554" xr:uid="{15FC27C0-FF86-43B4-AD22-5D04FE4B068B}"/>
    <cellStyle name="Comma 2 5 3 6 3 4 3" xfId="30020" xr:uid="{F7BDAED6-96F8-4432-962C-F97039EAADFD}"/>
    <cellStyle name="Comma 2 5 3 6 3 4 4" xfId="51044" xr:uid="{270A7184-1DA5-444E-91D2-6B755D468EFF}"/>
    <cellStyle name="Comma 2 5 3 6 3 5" xfId="11626" xr:uid="{2E64FA6C-4E62-4AF2-A2F3-7C0D65A9B1BA}"/>
    <cellStyle name="Comma 2 5 3 6 3 5 2" xfId="32648" xr:uid="{AC2DA6C5-3431-4D5C-AAAB-EC32EF728473}"/>
    <cellStyle name="Comma 2 5 3 6 3 5 3" xfId="53672" xr:uid="{8BCA2E96-B771-41A4-8CE9-D049B57401E1}"/>
    <cellStyle name="Comma 2 5 3 6 3 6" xfId="22137" xr:uid="{27D61DBA-11AB-4B57-8F68-6CDEFD66802F}"/>
    <cellStyle name="Comma 2 5 3 6 3 7" xfId="43162" xr:uid="{19FB9304-5480-49E0-B65D-9DEA8312798F}"/>
    <cellStyle name="Comma 2 5 3 6 4" xfId="1042" xr:uid="{64F5E9F5-742F-444C-9003-2C3E4FE60FBF}"/>
    <cellStyle name="Comma 2 5 3 6 4 2" xfId="3720" xr:uid="{4589A1F5-0EF3-41AE-B680-F87DE75B63C2}"/>
    <cellStyle name="Comma 2 5 3 6 4 2 2" xfId="14254" xr:uid="{B6B22909-0F86-4789-B4FC-7941D3505867}"/>
    <cellStyle name="Comma 2 5 3 6 4 2 2 2" xfId="35276" xr:uid="{A1822FF0-4045-45FB-9993-9102E6412EC0}"/>
    <cellStyle name="Comma 2 5 3 6 4 2 2 3" xfId="56300" xr:uid="{EA4685DC-27B9-49C9-8949-B5CB90B9D2C5}"/>
    <cellStyle name="Comma 2 5 3 6 4 2 3" xfId="24766" xr:uid="{359F5FDE-CFDF-49D5-8712-44CBA42AA623}"/>
    <cellStyle name="Comma 2 5 3 6 4 2 4" xfId="45790" xr:uid="{7E9212C3-AA15-45AA-BF42-E0DBBD3DB453}"/>
    <cellStyle name="Comma 2 5 3 6 4 3" xfId="6348" xr:uid="{6E0892A0-24F3-4629-8257-B4BCC348C7E0}"/>
    <cellStyle name="Comma 2 5 3 6 4 3 2" xfId="16882" xr:uid="{9193FA3B-FAC0-47B0-9173-026FC6AED0B0}"/>
    <cellStyle name="Comma 2 5 3 6 4 3 2 2" xfId="37904" xr:uid="{05E41429-AF9F-495C-B88D-294B5F59AAC7}"/>
    <cellStyle name="Comma 2 5 3 6 4 3 2 3" xfId="58928" xr:uid="{FA66D380-35D1-4091-98F4-20668F9E1B27}"/>
    <cellStyle name="Comma 2 5 3 6 4 3 3" xfId="27394" xr:uid="{CC6AF5A8-B10F-43AE-A619-56BF468B0487}"/>
    <cellStyle name="Comma 2 5 3 6 4 3 4" xfId="48418" xr:uid="{DD53F960-72EF-4A56-82D5-C13B6BA0254D}"/>
    <cellStyle name="Comma 2 5 3 6 4 4" xfId="8975" xr:uid="{8909F994-C91F-4FB5-8FEE-443AD689560E}"/>
    <cellStyle name="Comma 2 5 3 6 4 4 2" xfId="19509" xr:uid="{91C15064-2A59-4B0D-8082-A08548181DAF}"/>
    <cellStyle name="Comma 2 5 3 6 4 4 2 2" xfId="40531" xr:uid="{F5D79B7D-F183-455B-8857-3A37B948EFB4}"/>
    <cellStyle name="Comma 2 5 3 6 4 4 2 3" xfId="61555" xr:uid="{51C81F44-CD2A-48C5-8AFB-77E058D9EEDE}"/>
    <cellStyle name="Comma 2 5 3 6 4 4 3" xfId="30021" xr:uid="{A1E87C4D-14A5-4CCF-ADB6-3D2244114BCF}"/>
    <cellStyle name="Comma 2 5 3 6 4 4 4" xfId="51045" xr:uid="{393D9CB6-73A8-4E75-876C-DBF5CF355510}"/>
    <cellStyle name="Comma 2 5 3 6 4 5" xfId="11627" xr:uid="{3D925DF4-7DCF-492B-BDC5-1698782148B1}"/>
    <cellStyle name="Comma 2 5 3 6 4 5 2" xfId="32649" xr:uid="{CC25C7D3-B074-4E01-9EA7-5EBD986C957F}"/>
    <cellStyle name="Comma 2 5 3 6 4 5 3" xfId="53673" xr:uid="{88AF1A19-A216-4178-9C64-881759D35823}"/>
    <cellStyle name="Comma 2 5 3 6 4 6" xfId="22138" xr:uid="{05304AFE-3AF9-4CB0-A079-6FCAAD40E9B0}"/>
    <cellStyle name="Comma 2 5 3 6 4 7" xfId="43163" xr:uid="{3078D1E7-1130-403B-9392-B374C5BC1E20}"/>
    <cellStyle name="Comma 2 5 3 6 5" xfId="3716" xr:uid="{C24C094C-4E4E-4E62-82E0-C7125EB10D8D}"/>
    <cellStyle name="Comma 2 5 3 6 5 2" xfId="14250" xr:uid="{79C07FD3-BAC0-4B5C-9406-5F31AB5CA4E4}"/>
    <cellStyle name="Comma 2 5 3 6 5 2 2" xfId="35272" xr:uid="{9D10F907-CC1C-49BB-B8BD-CC82CBEBB0C6}"/>
    <cellStyle name="Comma 2 5 3 6 5 2 3" xfId="56296" xr:uid="{554A6D4B-7075-477D-86E2-1BDE96A66F2E}"/>
    <cellStyle name="Comma 2 5 3 6 5 3" xfId="24762" xr:uid="{14784E52-A237-48F7-A7BD-A4A8AD67CF97}"/>
    <cellStyle name="Comma 2 5 3 6 5 4" xfId="45786" xr:uid="{1840499A-E5A9-49F9-87AD-0FB786E6DEF3}"/>
    <cellStyle name="Comma 2 5 3 6 6" xfId="6344" xr:uid="{E781AB71-D18A-4813-86D1-979703A2BE31}"/>
    <cellStyle name="Comma 2 5 3 6 6 2" xfId="16878" xr:uid="{7BBE5319-C2EF-448B-888F-7D43A29CD148}"/>
    <cellStyle name="Comma 2 5 3 6 6 2 2" xfId="37900" xr:uid="{2F0F96EB-B8ED-4816-922A-91F491C98B16}"/>
    <cellStyle name="Comma 2 5 3 6 6 2 3" xfId="58924" xr:uid="{945777C2-6B32-4E5E-BBF5-4D0555B34BD1}"/>
    <cellStyle name="Comma 2 5 3 6 6 3" xfId="27390" xr:uid="{6DD0104A-6441-4BEE-881A-278A36891B2B}"/>
    <cellStyle name="Comma 2 5 3 6 6 4" xfId="48414" xr:uid="{CC2D9FB3-9343-4C8F-8C37-9F071A52F75D}"/>
    <cellStyle name="Comma 2 5 3 6 7" xfId="8971" xr:uid="{CE65239A-09A5-4BD0-8FEA-162049950108}"/>
    <cellStyle name="Comma 2 5 3 6 7 2" xfId="19505" xr:uid="{5A675170-4527-4D9D-B1C4-6812FEE043C5}"/>
    <cellStyle name="Comma 2 5 3 6 7 2 2" xfId="40527" xr:uid="{DF751BDE-D339-4F34-B63E-2177A67B32CD}"/>
    <cellStyle name="Comma 2 5 3 6 7 2 3" xfId="61551" xr:uid="{F0E7C25A-6CF0-49FC-B0B3-9937DA6CD861}"/>
    <cellStyle name="Comma 2 5 3 6 7 3" xfId="30017" xr:uid="{5E250769-6D0D-4A41-918D-CB06D8B18E5C}"/>
    <cellStyle name="Comma 2 5 3 6 7 4" xfId="51041" xr:uid="{7493C203-00CE-492E-B87E-6F5693C2F077}"/>
    <cellStyle name="Comma 2 5 3 6 8" xfId="11623" xr:uid="{3ACF5E41-9D0F-4A51-888D-8655DD76902E}"/>
    <cellStyle name="Comma 2 5 3 6 8 2" xfId="32645" xr:uid="{29AF3754-E641-41B1-99A3-C5FF49F1F2C1}"/>
    <cellStyle name="Comma 2 5 3 6 8 3" xfId="53669" xr:uid="{3C43B59D-F983-4311-83AA-5A428618B8D2}"/>
    <cellStyle name="Comma 2 5 3 6 9" xfId="22134" xr:uid="{26DFA3C2-2522-4BA9-AC92-18EB6C5ED26B}"/>
    <cellStyle name="Comma 2 5 3 7" xfId="1043" xr:uid="{47E0F283-0F61-408B-A299-B40DD0D99077}"/>
    <cellStyle name="Comma 2 5 3 7 2" xfId="1044" xr:uid="{2219003A-3DE1-4062-B01C-6D2F7BC2F32A}"/>
    <cellStyle name="Comma 2 5 3 7 2 2" xfId="3722" xr:uid="{211B1D98-F485-4D0E-B3E8-5B50CC48D51D}"/>
    <cellStyle name="Comma 2 5 3 7 2 2 2" xfId="14256" xr:uid="{71247FE9-7C36-42C4-9204-F94FA1BA392E}"/>
    <cellStyle name="Comma 2 5 3 7 2 2 2 2" xfId="35278" xr:uid="{5A8C2C22-38B4-410E-8493-E70476117F37}"/>
    <cellStyle name="Comma 2 5 3 7 2 2 2 3" xfId="56302" xr:uid="{E5B7784E-34AF-4283-AF8D-579D96398D43}"/>
    <cellStyle name="Comma 2 5 3 7 2 2 3" xfId="24768" xr:uid="{532AD06D-3F34-4A4C-9803-11351EB65540}"/>
    <cellStyle name="Comma 2 5 3 7 2 2 4" xfId="45792" xr:uid="{2F4EDEB8-9350-463A-8D30-E2CC1F275FF4}"/>
    <cellStyle name="Comma 2 5 3 7 2 3" xfId="6350" xr:uid="{B3DFB8A4-FD0C-45A7-A360-84D8C8F6978F}"/>
    <cellStyle name="Comma 2 5 3 7 2 3 2" xfId="16884" xr:uid="{819847D0-0D8A-4966-89F5-AA1DE980CFE3}"/>
    <cellStyle name="Comma 2 5 3 7 2 3 2 2" xfId="37906" xr:uid="{BB03A075-56F6-4034-96A9-FDA52D6ED44A}"/>
    <cellStyle name="Comma 2 5 3 7 2 3 2 3" xfId="58930" xr:uid="{0D466C21-7C76-4023-9A0A-38793E56E71C}"/>
    <cellStyle name="Comma 2 5 3 7 2 3 3" xfId="27396" xr:uid="{1B573D6A-7F49-4BB5-934F-E93D8A4BD4D1}"/>
    <cellStyle name="Comma 2 5 3 7 2 3 4" xfId="48420" xr:uid="{08259807-6950-43A0-8E78-9CB772B619D1}"/>
    <cellStyle name="Comma 2 5 3 7 2 4" xfId="8977" xr:uid="{EFD0F9D2-B793-4CE1-BD8E-3391CF2BC5C6}"/>
    <cellStyle name="Comma 2 5 3 7 2 4 2" xfId="19511" xr:uid="{568CA037-10F2-4001-81A5-0B4F568284A2}"/>
    <cellStyle name="Comma 2 5 3 7 2 4 2 2" xfId="40533" xr:uid="{5FF9A0BC-6942-46F3-A3E0-70249705C239}"/>
    <cellStyle name="Comma 2 5 3 7 2 4 2 3" xfId="61557" xr:uid="{DC6158B8-D22C-491B-9481-070B57AAED3A}"/>
    <cellStyle name="Comma 2 5 3 7 2 4 3" xfId="30023" xr:uid="{66884ECF-9285-4A53-AEB2-9A3401FA96E3}"/>
    <cellStyle name="Comma 2 5 3 7 2 4 4" xfId="51047" xr:uid="{4EC8DA7C-E52D-4F38-9C88-C74377BF55B5}"/>
    <cellStyle name="Comma 2 5 3 7 2 5" xfId="11629" xr:uid="{3C896398-A25E-44E6-BEEE-435B1F3D7868}"/>
    <cellStyle name="Comma 2 5 3 7 2 5 2" xfId="32651" xr:uid="{E2F8748D-0AE3-41A4-96D1-EE7FBD466773}"/>
    <cellStyle name="Comma 2 5 3 7 2 5 3" xfId="53675" xr:uid="{4FB4A0CC-7246-4397-B69B-F4CBCEBE5E74}"/>
    <cellStyle name="Comma 2 5 3 7 2 6" xfId="22140" xr:uid="{F7AEEBE0-5236-4E47-949A-6F1E037490E5}"/>
    <cellStyle name="Comma 2 5 3 7 2 7" xfId="43165" xr:uid="{115E54F9-86DE-460D-84C5-6410DD272DEC}"/>
    <cellStyle name="Comma 2 5 3 7 3" xfId="1045" xr:uid="{8F7AF7DA-D27E-4E9F-9717-829CDC0AD74D}"/>
    <cellStyle name="Comma 2 5 3 7 3 2" xfId="3723" xr:uid="{418A16AB-9BF3-4F4C-AAD8-5BDE57CE2A50}"/>
    <cellStyle name="Comma 2 5 3 7 3 2 2" xfId="14257" xr:uid="{4509239E-0FC3-4977-A61D-B86E1AEFC269}"/>
    <cellStyle name="Comma 2 5 3 7 3 2 2 2" xfId="35279" xr:uid="{DCF58462-DC4D-4754-93D7-886F97CCC6F7}"/>
    <cellStyle name="Comma 2 5 3 7 3 2 2 3" xfId="56303" xr:uid="{0B12C49A-A0B8-4753-8CD9-593B7617786A}"/>
    <cellStyle name="Comma 2 5 3 7 3 2 3" xfId="24769" xr:uid="{C3953285-A6DE-4AE9-B37D-A256B5A668B7}"/>
    <cellStyle name="Comma 2 5 3 7 3 2 4" xfId="45793" xr:uid="{8ECC67A7-172A-4F5C-AFE8-BD32DBD75745}"/>
    <cellStyle name="Comma 2 5 3 7 3 3" xfId="6351" xr:uid="{2BF21279-144F-431B-82AB-9E6DC8AD27DC}"/>
    <cellStyle name="Comma 2 5 3 7 3 3 2" xfId="16885" xr:uid="{0BC46976-18FB-4E1E-A4A1-36617BD05AA6}"/>
    <cellStyle name="Comma 2 5 3 7 3 3 2 2" xfId="37907" xr:uid="{5C550209-FCFA-4755-BD35-B8FB181BF89F}"/>
    <cellStyle name="Comma 2 5 3 7 3 3 2 3" xfId="58931" xr:uid="{A5668685-AB1D-4A75-991F-69D27D44BBF5}"/>
    <cellStyle name="Comma 2 5 3 7 3 3 3" xfId="27397" xr:uid="{B7CF4BB1-DC80-4122-BBE9-82EA9908C176}"/>
    <cellStyle name="Comma 2 5 3 7 3 3 4" xfId="48421" xr:uid="{7BCFBCF2-29C3-47DB-9579-1A215A05BE9B}"/>
    <cellStyle name="Comma 2 5 3 7 3 4" xfId="8978" xr:uid="{CDA12602-A6B0-4B43-8DA5-590BFDE5DA87}"/>
    <cellStyle name="Comma 2 5 3 7 3 4 2" xfId="19512" xr:uid="{7B697E04-8A31-426A-BA87-B3E0E26B30D7}"/>
    <cellStyle name="Comma 2 5 3 7 3 4 2 2" xfId="40534" xr:uid="{7E75F312-E572-47A6-AC29-1E4AF07EB53E}"/>
    <cellStyle name="Comma 2 5 3 7 3 4 2 3" xfId="61558" xr:uid="{5BEA6F85-EF4C-40C6-BFA3-DBD2030DA79E}"/>
    <cellStyle name="Comma 2 5 3 7 3 4 3" xfId="30024" xr:uid="{B8AC6544-C130-482D-8940-E7712BD5CE37}"/>
    <cellStyle name="Comma 2 5 3 7 3 4 4" xfId="51048" xr:uid="{DA463B75-F809-4FBE-9B0F-972A256CC2D6}"/>
    <cellStyle name="Comma 2 5 3 7 3 5" xfId="11630" xr:uid="{172712BB-99A6-49EC-89C7-74F580C2BD58}"/>
    <cellStyle name="Comma 2 5 3 7 3 5 2" xfId="32652" xr:uid="{11F4984B-358F-476D-BBA3-F658178F086F}"/>
    <cellStyle name="Comma 2 5 3 7 3 5 3" xfId="53676" xr:uid="{00A35E52-B601-4735-8903-B7C0FCE5EAE9}"/>
    <cellStyle name="Comma 2 5 3 7 3 6" xfId="22141" xr:uid="{6BE20058-4BA2-4C27-8F55-AD955299F509}"/>
    <cellStyle name="Comma 2 5 3 7 3 7" xfId="43166" xr:uid="{52022853-8A59-4E36-A012-160863FE855E}"/>
    <cellStyle name="Comma 2 5 3 7 4" xfId="3721" xr:uid="{25981C21-C01A-4253-B207-97B393210B46}"/>
    <cellStyle name="Comma 2 5 3 7 4 2" xfId="14255" xr:uid="{5E828F21-307E-4D59-BA9C-C1A369E9EB70}"/>
    <cellStyle name="Comma 2 5 3 7 4 2 2" xfId="35277" xr:uid="{649C9836-D209-42DA-B2B0-BC6CC887F775}"/>
    <cellStyle name="Comma 2 5 3 7 4 2 3" xfId="56301" xr:uid="{B7398514-8540-4880-B8C3-7C8A475DA697}"/>
    <cellStyle name="Comma 2 5 3 7 4 3" xfId="24767" xr:uid="{4BE3E06E-706B-4ACD-8575-55E192634469}"/>
    <cellStyle name="Comma 2 5 3 7 4 4" xfId="45791" xr:uid="{6A8AE386-499D-4C97-B4BE-5A070DC47CA4}"/>
    <cellStyle name="Comma 2 5 3 7 5" xfId="6349" xr:uid="{AF920FDB-55CE-4926-9832-CB05268145FF}"/>
    <cellStyle name="Comma 2 5 3 7 5 2" xfId="16883" xr:uid="{F0D16C10-7CBC-42A0-A556-FC129D585646}"/>
    <cellStyle name="Comma 2 5 3 7 5 2 2" xfId="37905" xr:uid="{F216DDA2-0965-45C3-9BEE-B9BE87738F43}"/>
    <cellStyle name="Comma 2 5 3 7 5 2 3" xfId="58929" xr:uid="{B1E6AF69-54AB-4661-8A3E-4DA9F24A7F18}"/>
    <cellStyle name="Comma 2 5 3 7 5 3" xfId="27395" xr:uid="{5FA22675-F171-4526-AB81-B0D2A1922939}"/>
    <cellStyle name="Comma 2 5 3 7 5 4" xfId="48419" xr:uid="{73A7ADFD-FD43-42C4-BCD8-381CA8675DBD}"/>
    <cellStyle name="Comma 2 5 3 7 6" xfId="8976" xr:uid="{E66423B5-8A09-4E41-9952-D01A63A5EB7B}"/>
    <cellStyle name="Comma 2 5 3 7 6 2" xfId="19510" xr:uid="{31A3E63D-4E44-4693-9221-1A90CE470AF4}"/>
    <cellStyle name="Comma 2 5 3 7 6 2 2" xfId="40532" xr:uid="{2272D8C4-3E8F-4FB7-B269-00F1CA2D7DD3}"/>
    <cellStyle name="Comma 2 5 3 7 6 2 3" xfId="61556" xr:uid="{F86CA840-3DCD-4AC6-8CB1-2F53DE7F67F5}"/>
    <cellStyle name="Comma 2 5 3 7 6 3" xfId="30022" xr:uid="{4EDE8FB0-6D39-442C-A11D-06A3B090D436}"/>
    <cellStyle name="Comma 2 5 3 7 6 4" xfId="51046" xr:uid="{13C16758-677E-43CC-87CD-3CB519D74649}"/>
    <cellStyle name="Comma 2 5 3 7 7" xfId="11628" xr:uid="{7E8D9460-13F2-4028-94AF-9A5A7D862658}"/>
    <cellStyle name="Comma 2 5 3 7 7 2" xfId="32650" xr:uid="{FC2556A4-ABD9-4BBD-B447-EFB1193439B2}"/>
    <cellStyle name="Comma 2 5 3 7 7 3" xfId="53674" xr:uid="{AB35AB83-3BC5-4EFE-9C12-038391D524F3}"/>
    <cellStyle name="Comma 2 5 3 7 8" xfId="22139" xr:uid="{85E48326-9F0E-4D42-9167-977ED5840D24}"/>
    <cellStyle name="Comma 2 5 3 7 9" xfId="43164" xr:uid="{BA52D723-47E8-41F0-97BB-1710151D0800}"/>
    <cellStyle name="Comma 2 5 3 8" xfId="1046" xr:uid="{4CD39FDF-4468-4CD3-AC91-A3F280A0F111}"/>
    <cellStyle name="Comma 2 5 3 8 2" xfId="1047" xr:uid="{A7AE6146-B939-4159-A302-CEDC49D25D8B}"/>
    <cellStyle name="Comma 2 5 3 8 2 2" xfId="3725" xr:uid="{82BCFB30-B566-486B-8D39-279600DC7A90}"/>
    <cellStyle name="Comma 2 5 3 8 2 2 2" xfId="14259" xr:uid="{AACE65D8-DEDB-46E7-A30C-9FE9F19710E4}"/>
    <cellStyle name="Comma 2 5 3 8 2 2 2 2" xfId="35281" xr:uid="{8671B0C7-364D-446C-A828-6EE0095965A4}"/>
    <cellStyle name="Comma 2 5 3 8 2 2 2 3" xfId="56305" xr:uid="{E1A28D88-A7F3-4E18-801A-674DA09C84DB}"/>
    <cellStyle name="Comma 2 5 3 8 2 2 3" xfId="24771" xr:uid="{FA759573-EB09-4E8F-91C9-4CAB30B6B8D4}"/>
    <cellStyle name="Comma 2 5 3 8 2 2 4" xfId="45795" xr:uid="{2EEAAD53-EE3B-4387-87EA-077E8C116964}"/>
    <cellStyle name="Comma 2 5 3 8 2 3" xfId="6353" xr:uid="{C6F92F26-08D1-46D2-B181-EBE2E24B557B}"/>
    <cellStyle name="Comma 2 5 3 8 2 3 2" xfId="16887" xr:uid="{F54B2260-F822-4931-A6BC-7489CC35616F}"/>
    <cellStyle name="Comma 2 5 3 8 2 3 2 2" xfId="37909" xr:uid="{ADB6CFA0-09A6-4B3D-AA13-75F14C7ADAEB}"/>
    <cellStyle name="Comma 2 5 3 8 2 3 2 3" xfId="58933" xr:uid="{DC42B4D1-FF09-4FE6-BDEC-7FA0863EC734}"/>
    <cellStyle name="Comma 2 5 3 8 2 3 3" xfId="27399" xr:uid="{803DCF03-5286-43E0-B0A9-45D5AA1B6DEF}"/>
    <cellStyle name="Comma 2 5 3 8 2 3 4" xfId="48423" xr:uid="{7CFFA7C9-2C64-4120-A039-CAFE94EFC64A}"/>
    <cellStyle name="Comma 2 5 3 8 2 4" xfId="8980" xr:uid="{6BE26F52-642A-4DCD-8ACC-082492CF45D4}"/>
    <cellStyle name="Comma 2 5 3 8 2 4 2" xfId="19514" xr:uid="{587B81E6-BE0C-417A-9269-7BA42AFB2E4E}"/>
    <cellStyle name="Comma 2 5 3 8 2 4 2 2" xfId="40536" xr:uid="{3BDB2589-72F8-483C-B0F3-7CBA35BFECED}"/>
    <cellStyle name="Comma 2 5 3 8 2 4 2 3" xfId="61560" xr:uid="{89F26149-D148-4D0F-8F55-A60C4F04EAE7}"/>
    <cellStyle name="Comma 2 5 3 8 2 4 3" xfId="30026" xr:uid="{E3A72098-E467-457A-9C36-1697A9D8DAB5}"/>
    <cellStyle name="Comma 2 5 3 8 2 4 4" xfId="51050" xr:uid="{A227149F-61DF-4475-A77C-3B0B8543C640}"/>
    <cellStyle name="Comma 2 5 3 8 2 5" xfId="11632" xr:uid="{5BA3CD4C-E8E3-4A9B-8A0C-F9F6B15AA7E5}"/>
    <cellStyle name="Comma 2 5 3 8 2 5 2" xfId="32654" xr:uid="{573644F7-F5AE-40A8-A80E-8322BDEB90C8}"/>
    <cellStyle name="Comma 2 5 3 8 2 5 3" xfId="53678" xr:uid="{FE8BBE61-9E72-4B39-AF19-12893FA60DD6}"/>
    <cellStyle name="Comma 2 5 3 8 2 6" xfId="22143" xr:uid="{A283A882-E7AE-4F59-970D-CD41E753E2A4}"/>
    <cellStyle name="Comma 2 5 3 8 2 7" xfId="43168" xr:uid="{9827F043-5A69-4110-85DF-73B51C61545E}"/>
    <cellStyle name="Comma 2 5 3 8 3" xfId="3724" xr:uid="{7260E864-1C05-4E36-853E-7D40C6B1C3A3}"/>
    <cellStyle name="Comma 2 5 3 8 3 2" xfId="14258" xr:uid="{091CBDDF-6EE2-4034-9BFA-928F5C4300B5}"/>
    <cellStyle name="Comma 2 5 3 8 3 2 2" xfId="35280" xr:uid="{B7C7A8D1-017B-4F48-B7D4-47419A47C73F}"/>
    <cellStyle name="Comma 2 5 3 8 3 2 3" xfId="56304" xr:uid="{5B484D6B-48F9-45EC-A3C6-8C6F14B6AADB}"/>
    <cellStyle name="Comma 2 5 3 8 3 3" xfId="24770" xr:uid="{D7299DA5-C213-4B63-853F-5D62AD6F7791}"/>
    <cellStyle name="Comma 2 5 3 8 3 4" xfId="45794" xr:uid="{AEC4E392-BAA0-48DB-A953-6070F23D09FB}"/>
    <cellStyle name="Comma 2 5 3 8 4" xfId="6352" xr:uid="{75D87FCE-1C05-452F-A3C0-B6F9C2D7D42C}"/>
    <cellStyle name="Comma 2 5 3 8 4 2" xfId="16886" xr:uid="{7D5FE86E-E3E6-4187-B78C-9FBBF26CFE6E}"/>
    <cellStyle name="Comma 2 5 3 8 4 2 2" xfId="37908" xr:uid="{3EB5CA80-5BD9-4D5A-A258-6C3D9E19A3E1}"/>
    <cellStyle name="Comma 2 5 3 8 4 2 3" xfId="58932" xr:uid="{54A32204-417D-4386-865D-D55DCAD0E6A3}"/>
    <cellStyle name="Comma 2 5 3 8 4 3" xfId="27398" xr:uid="{92A1D127-2F64-46EB-BCC9-98AA20BED276}"/>
    <cellStyle name="Comma 2 5 3 8 4 4" xfId="48422" xr:uid="{D1501DCC-E76B-4252-82BB-1334BD388F74}"/>
    <cellStyle name="Comma 2 5 3 8 5" xfId="8979" xr:uid="{B7E4CB50-1F87-475B-B909-6479F4FC5C51}"/>
    <cellStyle name="Comma 2 5 3 8 5 2" xfId="19513" xr:uid="{94234DBC-B926-443B-A6EF-E5BE7FBCD80C}"/>
    <cellStyle name="Comma 2 5 3 8 5 2 2" xfId="40535" xr:uid="{F0D88244-A46C-4D5C-8624-305D68BE2FC3}"/>
    <cellStyle name="Comma 2 5 3 8 5 2 3" xfId="61559" xr:uid="{0FA70E73-1665-4ABB-8BE5-26434E94CCEF}"/>
    <cellStyle name="Comma 2 5 3 8 5 3" xfId="30025" xr:uid="{E908C77C-5AD6-4C81-948F-758D1A1EF8E3}"/>
    <cellStyle name="Comma 2 5 3 8 5 4" xfId="51049" xr:uid="{732C1C6C-BEB4-456A-B002-9AC99401E270}"/>
    <cellStyle name="Comma 2 5 3 8 6" xfId="11631" xr:uid="{C83EE3A9-451D-40C8-AE99-892AEAB59902}"/>
    <cellStyle name="Comma 2 5 3 8 6 2" xfId="32653" xr:uid="{EB26A6A8-4F25-4A16-A8D0-1E9F9451D7EA}"/>
    <cellStyle name="Comma 2 5 3 8 6 3" xfId="53677" xr:uid="{D7E500F3-E255-4BF1-A4B4-310CFD049B41}"/>
    <cellStyle name="Comma 2 5 3 8 7" xfId="22142" xr:uid="{CBFE8CD7-E72C-4BA0-9B76-3287B4BBB84F}"/>
    <cellStyle name="Comma 2 5 3 8 8" xfId="43167" xr:uid="{628E641E-F85A-42FD-BB6B-CD7671A00D4D}"/>
    <cellStyle name="Comma 2 5 3 9" xfId="1048" xr:uid="{A5759C44-3975-405E-819D-F7406E3AF781}"/>
    <cellStyle name="Comma 2 5 3 9 2" xfId="3726" xr:uid="{CE450D4F-2CB6-4B4C-8658-6345B9272446}"/>
    <cellStyle name="Comma 2 5 3 9 2 2" xfId="14260" xr:uid="{A93AE8B0-C239-424E-8159-EAE6DB4DBF35}"/>
    <cellStyle name="Comma 2 5 3 9 2 2 2" xfId="35282" xr:uid="{B83BD0D3-2F92-4FEB-8487-F89EF36CEFAF}"/>
    <cellStyle name="Comma 2 5 3 9 2 2 3" xfId="56306" xr:uid="{BE98DC49-2FCD-481B-ADEE-69605CF39DB8}"/>
    <cellStyle name="Comma 2 5 3 9 2 3" xfId="24772" xr:uid="{035EA72D-5564-4158-9003-28B9452D6C9F}"/>
    <cellStyle name="Comma 2 5 3 9 2 4" xfId="45796" xr:uid="{C6381A55-FF3F-4047-90EE-793B2AFE6B24}"/>
    <cellStyle name="Comma 2 5 3 9 3" xfId="6354" xr:uid="{5EA52CF2-B3F5-46AD-9497-35538F073220}"/>
    <cellStyle name="Comma 2 5 3 9 3 2" xfId="16888" xr:uid="{C9CB28F4-AD7E-4F8F-8F0B-3B21E24092D1}"/>
    <cellStyle name="Comma 2 5 3 9 3 2 2" xfId="37910" xr:uid="{1B6B53A5-F5C1-4CF2-99E0-8597725B5E8B}"/>
    <cellStyle name="Comma 2 5 3 9 3 2 3" xfId="58934" xr:uid="{DE4229D6-E408-49BA-A39E-85FC35BCFDB1}"/>
    <cellStyle name="Comma 2 5 3 9 3 3" xfId="27400" xr:uid="{4F988B79-FA7C-4E5C-B668-86AB81AB6910}"/>
    <cellStyle name="Comma 2 5 3 9 3 4" xfId="48424" xr:uid="{AB8EB920-7F44-4EE9-9CE9-C3FACD9707E4}"/>
    <cellStyle name="Comma 2 5 3 9 4" xfId="8981" xr:uid="{131CC7AD-68D2-45F0-B497-F2FE3B1A7983}"/>
    <cellStyle name="Comma 2 5 3 9 4 2" xfId="19515" xr:uid="{EAE8A903-243A-4B79-904E-4A6CECAD04AE}"/>
    <cellStyle name="Comma 2 5 3 9 4 2 2" xfId="40537" xr:uid="{81722334-EB4A-444F-B6BB-94F51E7B5A8F}"/>
    <cellStyle name="Comma 2 5 3 9 4 2 3" xfId="61561" xr:uid="{6BD1B694-9027-4FFB-8F5A-30492950397C}"/>
    <cellStyle name="Comma 2 5 3 9 4 3" xfId="30027" xr:uid="{199FF9C1-F66C-421C-BCEC-ECC226BAAF98}"/>
    <cellStyle name="Comma 2 5 3 9 4 4" xfId="51051" xr:uid="{0ABBEE0A-A2CD-4A9C-A0F6-DCB089F63B88}"/>
    <cellStyle name="Comma 2 5 3 9 5" xfId="11633" xr:uid="{DEB7F0FA-7BB8-4585-AD81-544E77B22605}"/>
    <cellStyle name="Comma 2 5 3 9 5 2" xfId="32655" xr:uid="{DC6C3852-CDD1-4AAC-9F06-7610FD421762}"/>
    <cellStyle name="Comma 2 5 3 9 5 3" xfId="53679" xr:uid="{A6F9D072-7DE5-4CA7-871C-25FDF59920AB}"/>
    <cellStyle name="Comma 2 5 3 9 6" xfId="22144" xr:uid="{A2C4FA3D-75A5-4021-8F4F-98DC2E77370F}"/>
    <cellStyle name="Comma 2 5 3 9 7" xfId="43169" xr:uid="{350F7552-DFCF-469F-A8AE-16B066FD4531}"/>
    <cellStyle name="Comma 2 5 4" xfId="1049" xr:uid="{79E6FED8-3A78-45DB-B187-6134A2DD0883}"/>
    <cellStyle name="Comma 2 5 4 10" xfId="1050" xr:uid="{0DBFE44E-A6A3-4844-B6DB-787CD328CDA9}"/>
    <cellStyle name="Comma 2 5 4 10 2" xfId="3728" xr:uid="{FAF0F437-4857-44D2-9AA4-2F4C369E6ED9}"/>
    <cellStyle name="Comma 2 5 4 10 2 2" xfId="14262" xr:uid="{B32ABF86-A93D-4082-BDDC-8C139A346073}"/>
    <cellStyle name="Comma 2 5 4 10 2 2 2" xfId="35284" xr:uid="{EC8FA930-9459-4718-A34D-C9DBBE512E2A}"/>
    <cellStyle name="Comma 2 5 4 10 2 2 3" xfId="56308" xr:uid="{8D0726FC-2F4D-435F-87A5-77796A688779}"/>
    <cellStyle name="Comma 2 5 4 10 2 3" xfId="24774" xr:uid="{64154E8A-1618-4339-B609-4688412EF1AB}"/>
    <cellStyle name="Comma 2 5 4 10 2 4" xfId="45798" xr:uid="{30CD3749-14BD-4CA9-BE97-EE95762EE9E2}"/>
    <cellStyle name="Comma 2 5 4 10 3" xfId="6356" xr:uid="{3719B582-CF43-47D4-B55D-A2DF422FFA34}"/>
    <cellStyle name="Comma 2 5 4 10 3 2" xfId="16890" xr:uid="{73C19E78-12E8-431A-BB4B-AD459A1224D3}"/>
    <cellStyle name="Comma 2 5 4 10 3 2 2" xfId="37912" xr:uid="{3472C834-FD20-4097-AB7A-BAD0AF30643F}"/>
    <cellStyle name="Comma 2 5 4 10 3 2 3" xfId="58936" xr:uid="{EE5D4E88-4913-4A00-958B-A6251A605773}"/>
    <cellStyle name="Comma 2 5 4 10 3 3" xfId="27402" xr:uid="{6DD9D4E0-3F25-4BA1-AAFA-F240A4EC1365}"/>
    <cellStyle name="Comma 2 5 4 10 3 4" xfId="48426" xr:uid="{5F885814-570F-4FD8-8C72-A3ADAF78E033}"/>
    <cellStyle name="Comma 2 5 4 10 4" xfId="8983" xr:uid="{7953A4A3-254D-4BF1-AA03-48C6415ADE7F}"/>
    <cellStyle name="Comma 2 5 4 10 4 2" xfId="19517" xr:uid="{4315663A-3525-4EAA-823B-E719351CD90D}"/>
    <cellStyle name="Comma 2 5 4 10 4 2 2" xfId="40539" xr:uid="{7BA29C5E-015C-4540-82A3-1D2A390F81A1}"/>
    <cellStyle name="Comma 2 5 4 10 4 2 3" xfId="61563" xr:uid="{62330F23-B78A-4B64-B4BD-B0F6808ED7BD}"/>
    <cellStyle name="Comma 2 5 4 10 4 3" xfId="30029" xr:uid="{3A1D8519-4BC5-450B-85DE-887E5EDCA372}"/>
    <cellStyle name="Comma 2 5 4 10 4 4" xfId="51053" xr:uid="{B5A0BAE2-3DEF-42B4-A4E7-88D6582B68A3}"/>
    <cellStyle name="Comma 2 5 4 10 5" xfId="11635" xr:uid="{91789826-C9CD-4FF1-AF36-B0D556382E25}"/>
    <cellStyle name="Comma 2 5 4 10 5 2" xfId="32657" xr:uid="{B4A93A54-EFA1-461C-90BC-B87B044065DA}"/>
    <cellStyle name="Comma 2 5 4 10 5 3" xfId="53681" xr:uid="{69BEE333-A463-4FFD-BE30-EC17ABCE0C98}"/>
    <cellStyle name="Comma 2 5 4 10 6" xfId="22146" xr:uid="{ABE649A6-1780-4176-B9D3-DDAB970592AF}"/>
    <cellStyle name="Comma 2 5 4 10 7" xfId="43171" xr:uid="{E79C6039-3498-40A6-896E-FB012EAFBCF4}"/>
    <cellStyle name="Comma 2 5 4 11" xfId="3727" xr:uid="{0E6A36DA-0E92-484E-AD31-104632075FD8}"/>
    <cellStyle name="Comma 2 5 4 11 2" xfId="14261" xr:uid="{62D15AE7-457A-4385-85C1-CAD40C990839}"/>
    <cellStyle name="Comma 2 5 4 11 2 2" xfId="35283" xr:uid="{80B49EFC-2A18-404E-943A-B157E07C14F1}"/>
    <cellStyle name="Comma 2 5 4 11 2 3" xfId="56307" xr:uid="{CBA24455-F106-4B66-895F-BA10B97FA01D}"/>
    <cellStyle name="Comma 2 5 4 11 3" xfId="24773" xr:uid="{5D557A1B-278B-4B4F-BDFE-5A1CB1B04F97}"/>
    <cellStyle name="Comma 2 5 4 11 4" xfId="45797" xr:uid="{F482BF6F-4731-421D-BBC4-989BC41C0D7E}"/>
    <cellStyle name="Comma 2 5 4 12" xfId="6355" xr:uid="{99A1C98C-DFB7-48B6-875B-0F0B384AE193}"/>
    <cellStyle name="Comma 2 5 4 12 2" xfId="16889" xr:uid="{1C9C2D58-942D-49A6-A135-DF2CF0F54E0A}"/>
    <cellStyle name="Comma 2 5 4 12 2 2" xfId="37911" xr:uid="{467993D7-509A-4EA6-935D-18D0FB75E378}"/>
    <cellStyle name="Comma 2 5 4 12 2 3" xfId="58935" xr:uid="{C0F57B20-55ED-4E5E-976D-8F089B5A4A70}"/>
    <cellStyle name="Comma 2 5 4 12 3" xfId="27401" xr:uid="{B155277C-FE57-4245-A366-FBF4569455F1}"/>
    <cellStyle name="Comma 2 5 4 12 4" xfId="48425" xr:uid="{9B082075-1160-4DE5-A31A-8C541447C936}"/>
    <cellStyle name="Comma 2 5 4 13" xfId="8982" xr:uid="{7D43BE29-F8AC-4B34-B366-CA8C2FCF0E0F}"/>
    <cellStyle name="Comma 2 5 4 13 2" xfId="19516" xr:uid="{92F4002B-9EDE-44C2-BAAA-5DEBBB61263F}"/>
    <cellStyle name="Comma 2 5 4 13 2 2" xfId="40538" xr:uid="{BFD3167B-23F2-48B6-8668-575BFC22139A}"/>
    <cellStyle name="Comma 2 5 4 13 2 3" xfId="61562" xr:uid="{4C977CF5-676C-4B1F-8057-B8D0250AF4CD}"/>
    <cellStyle name="Comma 2 5 4 13 3" xfId="30028" xr:uid="{52542D55-29B0-4A28-A93F-E79E91CD82AC}"/>
    <cellStyle name="Comma 2 5 4 13 4" xfId="51052" xr:uid="{937B7BCF-CADF-4F74-B3B8-4F0F9B3BFED6}"/>
    <cellStyle name="Comma 2 5 4 14" xfId="11634" xr:uid="{880F81B2-DFC7-498D-A872-2DEF35BFF275}"/>
    <cellStyle name="Comma 2 5 4 14 2" xfId="32656" xr:uid="{5DCAB45B-8437-480C-9989-4C57CBD03913}"/>
    <cellStyle name="Comma 2 5 4 14 3" xfId="53680" xr:uid="{33851157-4EC8-4726-A6C4-956BB50F4A66}"/>
    <cellStyle name="Comma 2 5 4 15" xfId="22145" xr:uid="{5A5B6BF9-52BC-42E3-92BB-2F07B9DC7344}"/>
    <cellStyle name="Comma 2 5 4 16" xfId="43170" xr:uid="{0BB0C339-7104-49EA-B653-C7E92BE6AF52}"/>
    <cellStyle name="Comma 2 5 4 2" xfId="1051" xr:uid="{5D2DCFD9-B35A-4777-A488-60934F999BDF}"/>
    <cellStyle name="Comma 2 5 4 2 10" xfId="3729" xr:uid="{A1093B4A-5A89-4C65-89DF-C189B093972F}"/>
    <cellStyle name="Comma 2 5 4 2 10 2" xfId="14263" xr:uid="{EDE2F805-1038-4818-A792-1B1DB552EB6D}"/>
    <cellStyle name="Comma 2 5 4 2 10 2 2" xfId="35285" xr:uid="{7F9F1D8A-9BBB-4DB3-ACCE-F1226B196CDF}"/>
    <cellStyle name="Comma 2 5 4 2 10 2 3" xfId="56309" xr:uid="{09D3E352-F1BB-40BC-B43A-CD95E2A4B05A}"/>
    <cellStyle name="Comma 2 5 4 2 10 3" xfId="24775" xr:uid="{9E679E77-9510-4131-B100-9EB8CC6CC0C6}"/>
    <cellStyle name="Comma 2 5 4 2 10 4" xfId="45799" xr:uid="{011F0D36-1C35-431E-AAA6-530B2C5D19DE}"/>
    <cellStyle name="Comma 2 5 4 2 11" xfId="6357" xr:uid="{9B504B0F-723D-433E-9BDC-C82B070A169B}"/>
    <cellStyle name="Comma 2 5 4 2 11 2" xfId="16891" xr:uid="{55BAE7F9-E2D1-4C40-8DF1-EEC8A0E94001}"/>
    <cellStyle name="Comma 2 5 4 2 11 2 2" xfId="37913" xr:uid="{0461D8A8-C4F8-4130-A610-D2EC42E0AE95}"/>
    <cellStyle name="Comma 2 5 4 2 11 2 3" xfId="58937" xr:uid="{FFC222C7-76C1-4234-9F95-24CB509260F4}"/>
    <cellStyle name="Comma 2 5 4 2 11 3" xfId="27403" xr:uid="{2B726919-0220-4989-AD6A-2C54423C4853}"/>
    <cellStyle name="Comma 2 5 4 2 11 4" xfId="48427" xr:uid="{43FBBA8A-2F5C-44D0-9E25-A8F251A84BB4}"/>
    <cellStyle name="Comma 2 5 4 2 12" xfId="8984" xr:uid="{49F694AA-2DA1-400A-80EB-DE8778D00061}"/>
    <cellStyle name="Comma 2 5 4 2 12 2" xfId="19518" xr:uid="{16DC6FBC-E890-404F-A127-7C2D81ED31C8}"/>
    <cellStyle name="Comma 2 5 4 2 12 2 2" xfId="40540" xr:uid="{2B72C317-9B3A-4BD1-8B27-CC1B22CEB634}"/>
    <cellStyle name="Comma 2 5 4 2 12 2 3" xfId="61564" xr:uid="{25F7DB24-C38E-45D4-A5A1-F740E831A327}"/>
    <cellStyle name="Comma 2 5 4 2 12 3" xfId="30030" xr:uid="{1B2B0ABC-246D-4295-BAB0-1337FE71B4F7}"/>
    <cellStyle name="Comma 2 5 4 2 12 4" xfId="51054" xr:uid="{E98BF688-5546-41A3-A46B-24AB4236CC10}"/>
    <cellStyle name="Comma 2 5 4 2 13" xfId="11636" xr:uid="{80665F26-E263-4EA1-9CF9-EEC9B5F60819}"/>
    <cellStyle name="Comma 2 5 4 2 13 2" xfId="32658" xr:uid="{D8F9422D-3E3C-48CB-BF55-97FF1391ABAA}"/>
    <cellStyle name="Comma 2 5 4 2 13 3" xfId="53682" xr:uid="{39472095-9F8C-4D31-886D-B9914E567262}"/>
    <cellStyle name="Comma 2 5 4 2 14" xfId="22147" xr:uid="{1230F594-AE8B-4A94-9C5E-C6A6A440711F}"/>
    <cellStyle name="Comma 2 5 4 2 15" xfId="43172" xr:uid="{C46EA388-796D-416A-9BCD-6951CB8DA287}"/>
    <cellStyle name="Comma 2 5 4 2 2" xfId="1052" xr:uid="{850F8271-33B4-4123-937C-9501060ADC8A}"/>
    <cellStyle name="Comma 2 5 4 2 2 10" xfId="43173" xr:uid="{FAF2D87E-1899-4A16-A37C-B8798303A969}"/>
    <cellStyle name="Comma 2 5 4 2 2 2" xfId="1053" xr:uid="{B1BD9BAD-FE6A-47AD-923F-686A9168AA4A}"/>
    <cellStyle name="Comma 2 5 4 2 2 2 2" xfId="1054" xr:uid="{B9E37C95-C3E4-4BCA-B1A4-E5D8D9B9ACA3}"/>
    <cellStyle name="Comma 2 5 4 2 2 2 2 2" xfId="3732" xr:uid="{ADC68F99-E82E-4620-BF40-49777A04B58D}"/>
    <cellStyle name="Comma 2 5 4 2 2 2 2 2 2" xfId="14266" xr:uid="{96FD0AA6-5675-48C1-8D97-69920CAC2BC6}"/>
    <cellStyle name="Comma 2 5 4 2 2 2 2 2 2 2" xfId="35288" xr:uid="{D80F31FB-BC8B-4FB8-968D-9F8266F52ED7}"/>
    <cellStyle name="Comma 2 5 4 2 2 2 2 2 2 3" xfId="56312" xr:uid="{B291A45B-60DA-434C-B8C5-0299D970DEC7}"/>
    <cellStyle name="Comma 2 5 4 2 2 2 2 2 3" xfId="24778" xr:uid="{5E0F1B81-146C-456D-B156-833CCE78912A}"/>
    <cellStyle name="Comma 2 5 4 2 2 2 2 2 4" xfId="45802" xr:uid="{98FFEA50-B5F4-4578-88CF-756CE707D94C}"/>
    <cellStyle name="Comma 2 5 4 2 2 2 2 3" xfId="6360" xr:uid="{0B2E8832-1772-4712-8C15-05831A719C0D}"/>
    <cellStyle name="Comma 2 5 4 2 2 2 2 3 2" xfId="16894" xr:uid="{0D7D2560-3DE9-42C3-99CC-A58CB930F6FF}"/>
    <cellStyle name="Comma 2 5 4 2 2 2 2 3 2 2" xfId="37916" xr:uid="{A42F0325-7C89-46A1-A1E2-743F0E98128B}"/>
    <cellStyle name="Comma 2 5 4 2 2 2 2 3 2 3" xfId="58940" xr:uid="{C3A13C94-E8C6-448A-BA43-AAD354F12778}"/>
    <cellStyle name="Comma 2 5 4 2 2 2 2 3 3" xfId="27406" xr:uid="{E6B9AF5A-01FF-461B-8CA3-2C689A9094DD}"/>
    <cellStyle name="Comma 2 5 4 2 2 2 2 3 4" xfId="48430" xr:uid="{1C3F5320-EF99-435B-AE73-0B344B5C392B}"/>
    <cellStyle name="Comma 2 5 4 2 2 2 2 4" xfId="8987" xr:uid="{955BEBFD-8121-470C-992A-36CDFF364067}"/>
    <cellStyle name="Comma 2 5 4 2 2 2 2 4 2" xfId="19521" xr:uid="{476FC3DD-A9E7-41AA-83AD-1839870C3799}"/>
    <cellStyle name="Comma 2 5 4 2 2 2 2 4 2 2" xfId="40543" xr:uid="{0664F331-4D0B-4102-8202-6DBFD3ECA963}"/>
    <cellStyle name="Comma 2 5 4 2 2 2 2 4 2 3" xfId="61567" xr:uid="{18CFD5F6-C449-4933-87CC-28643D70E2CC}"/>
    <cellStyle name="Comma 2 5 4 2 2 2 2 4 3" xfId="30033" xr:uid="{C49E9810-F923-4176-BE7B-5C88E5DEA91A}"/>
    <cellStyle name="Comma 2 5 4 2 2 2 2 4 4" xfId="51057" xr:uid="{22C0B368-CA85-4258-824F-A4292AE2918E}"/>
    <cellStyle name="Comma 2 5 4 2 2 2 2 5" xfId="11639" xr:uid="{F81F57C5-C01E-4D77-A234-2B5A851EDE7F}"/>
    <cellStyle name="Comma 2 5 4 2 2 2 2 5 2" xfId="32661" xr:uid="{AD1EBB76-1EC8-4DB6-B4E2-527C6BA73110}"/>
    <cellStyle name="Comma 2 5 4 2 2 2 2 5 3" xfId="53685" xr:uid="{322FC371-21A2-4837-AD22-55C7F9F222C0}"/>
    <cellStyle name="Comma 2 5 4 2 2 2 2 6" xfId="22150" xr:uid="{596498A4-9AD7-4816-B848-536E64D03067}"/>
    <cellStyle name="Comma 2 5 4 2 2 2 2 7" xfId="43175" xr:uid="{EB013346-C7E0-4C05-9CF5-B0AE9600C396}"/>
    <cellStyle name="Comma 2 5 4 2 2 2 3" xfId="3731" xr:uid="{2098A149-0DAA-492C-AAF2-4510F147D5B8}"/>
    <cellStyle name="Comma 2 5 4 2 2 2 3 2" xfId="14265" xr:uid="{55BCC5C2-C51A-47A4-877B-677AD89A78A5}"/>
    <cellStyle name="Comma 2 5 4 2 2 2 3 2 2" xfId="35287" xr:uid="{5B65C1A2-A210-4477-88BB-5A22EFBADA58}"/>
    <cellStyle name="Comma 2 5 4 2 2 2 3 2 3" xfId="56311" xr:uid="{289101A9-EED2-4C03-8317-CD683737D75C}"/>
    <cellStyle name="Comma 2 5 4 2 2 2 3 3" xfId="24777" xr:uid="{1510143F-83A9-4088-B8B4-F012F16CE167}"/>
    <cellStyle name="Comma 2 5 4 2 2 2 3 4" xfId="45801" xr:uid="{3B1EF820-3A38-4F50-A37B-B70DF8CFD46D}"/>
    <cellStyle name="Comma 2 5 4 2 2 2 4" xfId="6359" xr:uid="{4CA0DA5F-2335-47F6-9087-61D1C4F05767}"/>
    <cellStyle name="Comma 2 5 4 2 2 2 4 2" xfId="16893" xr:uid="{FC0AA25D-2529-4580-8271-C0CE330DB247}"/>
    <cellStyle name="Comma 2 5 4 2 2 2 4 2 2" xfId="37915" xr:uid="{321B8ACB-B383-4B41-A5F9-69B4F50FDA95}"/>
    <cellStyle name="Comma 2 5 4 2 2 2 4 2 3" xfId="58939" xr:uid="{4B150158-CD55-45E9-A43D-90D39ACB1E53}"/>
    <cellStyle name="Comma 2 5 4 2 2 2 4 3" xfId="27405" xr:uid="{86CA71D9-E176-4411-998F-2E1E8294D410}"/>
    <cellStyle name="Comma 2 5 4 2 2 2 4 4" xfId="48429" xr:uid="{FFB66448-D294-44AC-8F6B-CFDF1412775B}"/>
    <cellStyle name="Comma 2 5 4 2 2 2 5" xfId="8986" xr:uid="{62FCF75F-E4CD-46B7-BC13-2B5C99A48C08}"/>
    <cellStyle name="Comma 2 5 4 2 2 2 5 2" xfId="19520" xr:uid="{5C51F70A-185A-4F3D-911D-74D2B541C6A8}"/>
    <cellStyle name="Comma 2 5 4 2 2 2 5 2 2" xfId="40542" xr:uid="{85932433-850F-46CD-9CFF-B4D9FBFAD3FA}"/>
    <cellStyle name="Comma 2 5 4 2 2 2 5 2 3" xfId="61566" xr:uid="{2E3018F4-E470-4ADC-B413-557087A69C6E}"/>
    <cellStyle name="Comma 2 5 4 2 2 2 5 3" xfId="30032" xr:uid="{C100C693-3BFE-407A-B89F-C91B35D51F85}"/>
    <cellStyle name="Comma 2 5 4 2 2 2 5 4" xfId="51056" xr:uid="{03A5525B-F6E0-49A4-9AF1-7C4C23A25346}"/>
    <cellStyle name="Comma 2 5 4 2 2 2 6" xfId="11638" xr:uid="{6F6A2B15-78A2-4D02-B3D2-F16F40EEE938}"/>
    <cellStyle name="Comma 2 5 4 2 2 2 6 2" xfId="32660" xr:uid="{B7070236-5934-4B8A-B529-087CFC8698A5}"/>
    <cellStyle name="Comma 2 5 4 2 2 2 6 3" xfId="53684" xr:uid="{5A85BBB6-58BB-4E38-B127-A5A4ABB377DC}"/>
    <cellStyle name="Comma 2 5 4 2 2 2 7" xfId="22149" xr:uid="{ACDD034B-0700-45A4-8FDF-F7A16E98BFD5}"/>
    <cellStyle name="Comma 2 5 4 2 2 2 8" xfId="43174" xr:uid="{08EF817F-B234-4C32-9966-EDAD233F2BBF}"/>
    <cellStyle name="Comma 2 5 4 2 2 3" xfId="1055" xr:uid="{0B650180-CBAB-40B9-8CF7-E38D9AF232EA}"/>
    <cellStyle name="Comma 2 5 4 2 2 3 2" xfId="3733" xr:uid="{EB7D279C-6F08-412F-BA37-D31E7BA74CBD}"/>
    <cellStyle name="Comma 2 5 4 2 2 3 2 2" xfId="14267" xr:uid="{AFEA527D-7206-4B4A-B327-174068B40D96}"/>
    <cellStyle name="Comma 2 5 4 2 2 3 2 2 2" xfId="35289" xr:uid="{C733E33D-A60B-468C-A97C-0E32723E6F52}"/>
    <cellStyle name="Comma 2 5 4 2 2 3 2 2 3" xfId="56313" xr:uid="{6910B9C2-B2E4-4B91-9423-D0EEE43B181C}"/>
    <cellStyle name="Comma 2 5 4 2 2 3 2 3" xfId="24779" xr:uid="{6D7425B3-86BF-4745-B29B-940174E8998E}"/>
    <cellStyle name="Comma 2 5 4 2 2 3 2 4" xfId="45803" xr:uid="{7B200953-143D-4E72-83F1-88F271D9C38E}"/>
    <cellStyle name="Comma 2 5 4 2 2 3 3" xfId="6361" xr:uid="{5ABD15C5-1261-458C-89BD-C78F9BE41B56}"/>
    <cellStyle name="Comma 2 5 4 2 2 3 3 2" xfId="16895" xr:uid="{8FD25C24-CAC6-40A6-839D-913CF446FD4F}"/>
    <cellStyle name="Comma 2 5 4 2 2 3 3 2 2" xfId="37917" xr:uid="{7FCBB750-6CF6-4A13-B037-6CA3CB021030}"/>
    <cellStyle name="Comma 2 5 4 2 2 3 3 2 3" xfId="58941" xr:uid="{C842C259-C715-4501-B459-403D6D173CD1}"/>
    <cellStyle name="Comma 2 5 4 2 2 3 3 3" xfId="27407" xr:uid="{5B78DC0D-EDB1-486F-9F63-2C5DCB418437}"/>
    <cellStyle name="Comma 2 5 4 2 2 3 3 4" xfId="48431" xr:uid="{7AC7408F-7B98-4BBC-A2D7-8E41DD7A7546}"/>
    <cellStyle name="Comma 2 5 4 2 2 3 4" xfId="8988" xr:uid="{82FF4A9E-5D94-4677-83C8-50F97F541DD8}"/>
    <cellStyle name="Comma 2 5 4 2 2 3 4 2" xfId="19522" xr:uid="{A5652CD6-3EB0-4035-9679-7BE8919159CC}"/>
    <cellStyle name="Comma 2 5 4 2 2 3 4 2 2" xfId="40544" xr:uid="{8199BDA7-4DDD-4936-8EF8-6E5B2FEA5A6F}"/>
    <cellStyle name="Comma 2 5 4 2 2 3 4 2 3" xfId="61568" xr:uid="{601EA588-2500-4573-BD0E-520AC2A9B28B}"/>
    <cellStyle name="Comma 2 5 4 2 2 3 4 3" xfId="30034" xr:uid="{1C68B4C7-85D8-4F01-A795-F0D63BC85C08}"/>
    <cellStyle name="Comma 2 5 4 2 2 3 4 4" xfId="51058" xr:uid="{879F2B21-4FE2-4AD4-959A-09699C978C2F}"/>
    <cellStyle name="Comma 2 5 4 2 2 3 5" xfId="11640" xr:uid="{326117B1-8109-4EAF-9224-0B445AF9E16C}"/>
    <cellStyle name="Comma 2 5 4 2 2 3 5 2" xfId="32662" xr:uid="{CE33B989-44A0-45D0-A442-0B127B3327EB}"/>
    <cellStyle name="Comma 2 5 4 2 2 3 5 3" xfId="53686" xr:uid="{0216B956-D51A-474A-9B08-191BF06DE3A6}"/>
    <cellStyle name="Comma 2 5 4 2 2 3 6" xfId="22151" xr:uid="{080C89F7-A2CA-4C14-8F89-0047E3EF773F}"/>
    <cellStyle name="Comma 2 5 4 2 2 3 7" xfId="43176" xr:uid="{F5B5D4B9-BEE4-4A9A-ACBB-70DDE344EDD8}"/>
    <cellStyle name="Comma 2 5 4 2 2 4" xfId="1056" xr:uid="{5DC6BA5F-5199-40D4-BB76-70F051C5C6A6}"/>
    <cellStyle name="Comma 2 5 4 2 2 4 2" xfId="3734" xr:uid="{35CFA113-3277-4406-ABB6-3250D7E01EDB}"/>
    <cellStyle name="Comma 2 5 4 2 2 4 2 2" xfId="14268" xr:uid="{78A926B8-580D-4176-96E7-11DA9296E005}"/>
    <cellStyle name="Comma 2 5 4 2 2 4 2 2 2" xfId="35290" xr:uid="{A6183C47-0DE5-45B4-8213-B5EEE67EEC3C}"/>
    <cellStyle name="Comma 2 5 4 2 2 4 2 2 3" xfId="56314" xr:uid="{786FA725-DB60-472C-87E2-1246B881A9BB}"/>
    <cellStyle name="Comma 2 5 4 2 2 4 2 3" xfId="24780" xr:uid="{88CE27F7-67EB-42DC-9D9F-5B5524A985A3}"/>
    <cellStyle name="Comma 2 5 4 2 2 4 2 4" xfId="45804" xr:uid="{72E5316E-9739-4315-B8BF-677D12A15562}"/>
    <cellStyle name="Comma 2 5 4 2 2 4 3" xfId="6362" xr:uid="{0DECF744-7B6E-4B9D-8152-D3A9E66D2765}"/>
    <cellStyle name="Comma 2 5 4 2 2 4 3 2" xfId="16896" xr:uid="{3261DC37-601F-4671-AAAF-6C6EFB5FF348}"/>
    <cellStyle name="Comma 2 5 4 2 2 4 3 2 2" xfId="37918" xr:uid="{B692836F-0A21-4FA9-857A-D330B7FDD301}"/>
    <cellStyle name="Comma 2 5 4 2 2 4 3 2 3" xfId="58942" xr:uid="{22EFA4D5-4DA6-4A8A-B6BB-AF6710A69B76}"/>
    <cellStyle name="Comma 2 5 4 2 2 4 3 3" xfId="27408" xr:uid="{31D07461-386A-48C3-8178-B484299DADE2}"/>
    <cellStyle name="Comma 2 5 4 2 2 4 3 4" xfId="48432" xr:uid="{28857C3C-9AC4-42E7-ADD0-348CF9197746}"/>
    <cellStyle name="Comma 2 5 4 2 2 4 4" xfId="8989" xr:uid="{B15E12B2-5F90-4989-979B-7325C286A325}"/>
    <cellStyle name="Comma 2 5 4 2 2 4 4 2" xfId="19523" xr:uid="{5DA2BB06-A229-4EC9-9355-112B37052DEB}"/>
    <cellStyle name="Comma 2 5 4 2 2 4 4 2 2" xfId="40545" xr:uid="{A99123FA-52BC-4032-B85E-98D247A86B58}"/>
    <cellStyle name="Comma 2 5 4 2 2 4 4 2 3" xfId="61569" xr:uid="{24245E51-AD86-4D7E-B15A-6C6B1248BA42}"/>
    <cellStyle name="Comma 2 5 4 2 2 4 4 3" xfId="30035" xr:uid="{93386428-80A1-4587-AA39-E83864606021}"/>
    <cellStyle name="Comma 2 5 4 2 2 4 4 4" xfId="51059" xr:uid="{80DAE1F0-C9DD-4B02-982B-681D75A43019}"/>
    <cellStyle name="Comma 2 5 4 2 2 4 5" xfId="11641" xr:uid="{6D7A10FF-1EEE-42F3-BD86-47901864CFBE}"/>
    <cellStyle name="Comma 2 5 4 2 2 4 5 2" xfId="32663" xr:uid="{E74B2F26-3454-4488-A4F4-6EF0BAFD6A51}"/>
    <cellStyle name="Comma 2 5 4 2 2 4 5 3" xfId="53687" xr:uid="{E3B3B6A9-BD5F-4EB6-B3AC-F89E9CA481C8}"/>
    <cellStyle name="Comma 2 5 4 2 2 4 6" xfId="22152" xr:uid="{F25EA4C7-1363-410B-B480-D35318454296}"/>
    <cellStyle name="Comma 2 5 4 2 2 4 7" xfId="43177" xr:uid="{5B550E26-989B-4477-A6EE-F8A917B85BF1}"/>
    <cellStyle name="Comma 2 5 4 2 2 5" xfId="3730" xr:uid="{E0C8F070-FAE4-4173-A3F9-258DC5FF7E39}"/>
    <cellStyle name="Comma 2 5 4 2 2 5 2" xfId="14264" xr:uid="{E3B4F661-3253-450C-9684-11D24D9D4D11}"/>
    <cellStyle name="Comma 2 5 4 2 2 5 2 2" xfId="35286" xr:uid="{7E513B46-CD7C-43EB-9A27-532FE80E84D8}"/>
    <cellStyle name="Comma 2 5 4 2 2 5 2 3" xfId="56310" xr:uid="{158E2EE1-8606-437B-BCA5-AC92281D84A7}"/>
    <cellStyle name="Comma 2 5 4 2 2 5 3" xfId="24776" xr:uid="{5C453F68-96CA-4F0C-B568-AB840F9D01B1}"/>
    <cellStyle name="Comma 2 5 4 2 2 5 4" xfId="45800" xr:uid="{576E96A2-38A7-4E71-A5F9-9E8B665364B0}"/>
    <cellStyle name="Comma 2 5 4 2 2 6" xfId="6358" xr:uid="{AB174EFC-311B-457D-B917-9DA9D47489B2}"/>
    <cellStyle name="Comma 2 5 4 2 2 6 2" xfId="16892" xr:uid="{120E0027-A9BA-4D92-A192-AED63109CF83}"/>
    <cellStyle name="Comma 2 5 4 2 2 6 2 2" xfId="37914" xr:uid="{FC53ACE8-ABDE-48DD-B3D8-20B9FB4B5F50}"/>
    <cellStyle name="Comma 2 5 4 2 2 6 2 3" xfId="58938" xr:uid="{35D23F57-7BA7-49CB-AD90-C970EFDBE96F}"/>
    <cellStyle name="Comma 2 5 4 2 2 6 3" xfId="27404" xr:uid="{80A5EE51-0A00-4B70-9103-1DB4E50F732E}"/>
    <cellStyle name="Comma 2 5 4 2 2 6 4" xfId="48428" xr:uid="{D425D73D-FBF6-420C-99B9-C149ACF7238B}"/>
    <cellStyle name="Comma 2 5 4 2 2 7" xfId="8985" xr:uid="{7BA391AB-07E2-435D-B395-6A2A301380B8}"/>
    <cellStyle name="Comma 2 5 4 2 2 7 2" xfId="19519" xr:uid="{0AB9872E-0C44-46F2-A9AA-31A00E64585E}"/>
    <cellStyle name="Comma 2 5 4 2 2 7 2 2" xfId="40541" xr:uid="{E46187EE-93B5-495D-90EF-0B05BF7C4D3F}"/>
    <cellStyle name="Comma 2 5 4 2 2 7 2 3" xfId="61565" xr:uid="{A4F3408F-DFDA-4FEE-8138-1194A97C125C}"/>
    <cellStyle name="Comma 2 5 4 2 2 7 3" xfId="30031" xr:uid="{3A18330B-74CD-420C-BE9A-520091D0EC21}"/>
    <cellStyle name="Comma 2 5 4 2 2 7 4" xfId="51055" xr:uid="{ADE3B7A1-B2ED-4E72-AAD3-73052C308246}"/>
    <cellStyle name="Comma 2 5 4 2 2 8" xfId="11637" xr:uid="{DC431281-AF3C-484B-949B-33DDB617AFFB}"/>
    <cellStyle name="Comma 2 5 4 2 2 8 2" xfId="32659" xr:uid="{D1526285-F00F-48D7-9495-0AB1D9F7DEE6}"/>
    <cellStyle name="Comma 2 5 4 2 2 8 3" xfId="53683" xr:uid="{E0CAC65D-602D-4B26-8AAB-F3C47A8CB4C5}"/>
    <cellStyle name="Comma 2 5 4 2 2 9" xfId="22148" xr:uid="{A0550EA6-AE87-42B2-B720-DEC92D7094E6}"/>
    <cellStyle name="Comma 2 5 4 2 3" xfId="1057" xr:uid="{402BCA8D-03D5-4F8C-AC6B-F7FE276DAE45}"/>
    <cellStyle name="Comma 2 5 4 2 3 10" xfId="43178" xr:uid="{E99D520B-5729-4456-9B3F-D664EF935555}"/>
    <cellStyle name="Comma 2 5 4 2 3 2" xfId="1058" xr:uid="{5BFB2F81-7FCE-4BC9-8BAA-D8024ACA3F58}"/>
    <cellStyle name="Comma 2 5 4 2 3 2 2" xfId="1059" xr:uid="{A4D7CCB4-A44F-4FED-9FBA-39C378669EB2}"/>
    <cellStyle name="Comma 2 5 4 2 3 2 2 2" xfId="3737" xr:uid="{97746E71-9413-4138-BBF6-7B6A3F2973F4}"/>
    <cellStyle name="Comma 2 5 4 2 3 2 2 2 2" xfId="14271" xr:uid="{F28330FE-DD72-49E2-9B2F-563EC32DFE3B}"/>
    <cellStyle name="Comma 2 5 4 2 3 2 2 2 2 2" xfId="35293" xr:uid="{8FA561DD-5865-4022-BA6C-0A3BE7D57E76}"/>
    <cellStyle name="Comma 2 5 4 2 3 2 2 2 2 3" xfId="56317" xr:uid="{2CA506EA-FEDF-4F32-A0AE-6C7CE0030099}"/>
    <cellStyle name="Comma 2 5 4 2 3 2 2 2 3" xfId="24783" xr:uid="{58D888BF-25B0-4BDB-927F-080301772A1D}"/>
    <cellStyle name="Comma 2 5 4 2 3 2 2 2 4" xfId="45807" xr:uid="{C1091EAF-E919-4730-BE13-2EFFDFB1A84B}"/>
    <cellStyle name="Comma 2 5 4 2 3 2 2 3" xfId="6365" xr:uid="{80A55D6F-7121-4D38-9737-AC55AB5A67EB}"/>
    <cellStyle name="Comma 2 5 4 2 3 2 2 3 2" xfId="16899" xr:uid="{962ABEEF-E7CC-4536-A0DB-575E34888B25}"/>
    <cellStyle name="Comma 2 5 4 2 3 2 2 3 2 2" xfId="37921" xr:uid="{87C78C16-F439-4E99-87AA-36E526188B10}"/>
    <cellStyle name="Comma 2 5 4 2 3 2 2 3 2 3" xfId="58945" xr:uid="{792F7915-4BA6-4F26-82BF-9107AAF0BE87}"/>
    <cellStyle name="Comma 2 5 4 2 3 2 2 3 3" xfId="27411" xr:uid="{1E07ADFF-1D3C-416A-A943-ECC6495FB957}"/>
    <cellStyle name="Comma 2 5 4 2 3 2 2 3 4" xfId="48435" xr:uid="{B35EE327-D7B2-4C23-A097-BFD8C8578283}"/>
    <cellStyle name="Comma 2 5 4 2 3 2 2 4" xfId="8992" xr:uid="{BCA7FCD3-9C23-471F-9844-B5F2FEAEE18C}"/>
    <cellStyle name="Comma 2 5 4 2 3 2 2 4 2" xfId="19526" xr:uid="{7012FA79-4B44-443B-97C5-824A15E88D99}"/>
    <cellStyle name="Comma 2 5 4 2 3 2 2 4 2 2" xfId="40548" xr:uid="{F331AA31-9D77-46C8-989F-A7D410B767AC}"/>
    <cellStyle name="Comma 2 5 4 2 3 2 2 4 2 3" xfId="61572" xr:uid="{8789F873-8B43-4AC9-8698-F96FC46A646B}"/>
    <cellStyle name="Comma 2 5 4 2 3 2 2 4 3" xfId="30038" xr:uid="{EF8A8A22-DAB0-4AB6-B870-70990D416710}"/>
    <cellStyle name="Comma 2 5 4 2 3 2 2 4 4" xfId="51062" xr:uid="{F479BD52-DE8C-49D2-830A-8A275BFDFDB1}"/>
    <cellStyle name="Comma 2 5 4 2 3 2 2 5" xfId="11644" xr:uid="{31635C03-E585-491F-A35C-C348002787DD}"/>
    <cellStyle name="Comma 2 5 4 2 3 2 2 5 2" xfId="32666" xr:uid="{7F5A5090-B165-4105-B84B-88C0F7CADF3B}"/>
    <cellStyle name="Comma 2 5 4 2 3 2 2 5 3" xfId="53690" xr:uid="{70637974-86BE-4068-A04A-6F6749D0AC06}"/>
    <cellStyle name="Comma 2 5 4 2 3 2 2 6" xfId="22155" xr:uid="{CAF16F19-7A28-4614-9B05-4B0088DF95D7}"/>
    <cellStyle name="Comma 2 5 4 2 3 2 2 7" xfId="43180" xr:uid="{CF41EBAC-CD53-4651-BAC9-03AD55553A10}"/>
    <cellStyle name="Comma 2 5 4 2 3 2 3" xfId="3736" xr:uid="{E5D8C0E1-4583-4BE0-B3CE-FB6D7D2DB2C3}"/>
    <cellStyle name="Comma 2 5 4 2 3 2 3 2" xfId="14270" xr:uid="{63440879-0B59-4E2B-8F76-0CBE668351F5}"/>
    <cellStyle name="Comma 2 5 4 2 3 2 3 2 2" xfId="35292" xr:uid="{1FDE46FB-FC0D-485A-B72D-2FE3AFA6E772}"/>
    <cellStyle name="Comma 2 5 4 2 3 2 3 2 3" xfId="56316" xr:uid="{CCCC8D32-6C1E-4519-B717-0EFC476AAF24}"/>
    <cellStyle name="Comma 2 5 4 2 3 2 3 3" xfId="24782" xr:uid="{F8E3A697-2C3E-4FCC-A3FC-05C6493E6EB4}"/>
    <cellStyle name="Comma 2 5 4 2 3 2 3 4" xfId="45806" xr:uid="{CE7C3066-DB07-4C8B-9061-B9ACDD59528F}"/>
    <cellStyle name="Comma 2 5 4 2 3 2 4" xfId="6364" xr:uid="{071EC1C8-734A-4250-B23B-B89E8FAC92AC}"/>
    <cellStyle name="Comma 2 5 4 2 3 2 4 2" xfId="16898" xr:uid="{99562A33-EF77-4281-8A01-A4CFC9736982}"/>
    <cellStyle name="Comma 2 5 4 2 3 2 4 2 2" xfId="37920" xr:uid="{4FB31B59-364C-49F0-ABF0-6A3B2F288384}"/>
    <cellStyle name="Comma 2 5 4 2 3 2 4 2 3" xfId="58944" xr:uid="{98A3795C-856F-446C-AADC-EC0A30A02B76}"/>
    <cellStyle name="Comma 2 5 4 2 3 2 4 3" xfId="27410" xr:uid="{FB75F9C4-CB7A-4F95-908C-2111695A5EC2}"/>
    <cellStyle name="Comma 2 5 4 2 3 2 4 4" xfId="48434" xr:uid="{6F085F47-DF58-4385-B1D3-301979331EEA}"/>
    <cellStyle name="Comma 2 5 4 2 3 2 5" xfId="8991" xr:uid="{21AE0E3A-39DD-47F4-A4FF-740BE810676A}"/>
    <cellStyle name="Comma 2 5 4 2 3 2 5 2" xfId="19525" xr:uid="{3A4F551F-3004-4051-8518-4274B129EA2C}"/>
    <cellStyle name="Comma 2 5 4 2 3 2 5 2 2" xfId="40547" xr:uid="{4358BA96-D53B-46DC-9E84-645E3D1F7C6F}"/>
    <cellStyle name="Comma 2 5 4 2 3 2 5 2 3" xfId="61571" xr:uid="{4E4762B6-F741-44D8-93F4-748013F64FEC}"/>
    <cellStyle name="Comma 2 5 4 2 3 2 5 3" xfId="30037" xr:uid="{B5974351-7463-4C64-AACF-1AE849659F8D}"/>
    <cellStyle name="Comma 2 5 4 2 3 2 5 4" xfId="51061" xr:uid="{22A71771-0FA7-43B3-8FF8-3CF40514428D}"/>
    <cellStyle name="Comma 2 5 4 2 3 2 6" xfId="11643" xr:uid="{1640C416-1E4F-4FB0-A986-3A63DD32E363}"/>
    <cellStyle name="Comma 2 5 4 2 3 2 6 2" xfId="32665" xr:uid="{1B000D0C-089C-4046-A5F2-9373B9FF6549}"/>
    <cellStyle name="Comma 2 5 4 2 3 2 6 3" xfId="53689" xr:uid="{B20D1571-3D60-4F6A-8675-0247F27D364A}"/>
    <cellStyle name="Comma 2 5 4 2 3 2 7" xfId="22154" xr:uid="{91B6A37D-DA85-4383-8A60-9B399B1EF187}"/>
    <cellStyle name="Comma 2 5 4 2 3 2 8" xfId="43179" xr:uid="{0D3AAFFC-426C-4220-8A98-3045C8D054C2}"/>
    <cellStyle name="Comma 2 5 4 2 3 3" xfId="1060" xr:uid="{B0D085C7-2F7C-4A32-A481-A7354E0ADAA2}"/>
    <cellStyle name="Comma 2 5 4 2 3 3 2" xfId="3738" xr:uid="{E12C63B2-00B0-46C4-83F9-A7057B09A918}"/>
    <cellStyle name="Comma 2 5 4 2 3 3 2 2" xfId="14272" xr:uid="{7964EFC5-574D-411E-818E-451CB2B9E881}"/>
    <cellStyle name="Comma 2 5 4 2 3 3 2 2 2" xfId="35294" xr:uid="{7074B9CA-C8B2-4274-9C81-5FAC5676D206}"/>
    <cellStyle name="Comma 2 5 4 2 3 3 2 2 3" xfId="56318" xr:uid="{595866D8-EB67-4CBE-80B6-E285F6DB5D5D}"/>
    <cellStyle name="Comma 2 5 4 2 3 3 2 3" xfId="24784" xr:uid="{A3943C28-C06A-4A3A-B1CB-4BEB97BABD15}"/>
    <cellStyle name="Comma 2 5 4 2 3 3 2 4" xfId="45808" xr:uid="{E4BF459D-3A0B-431F-92AB-B646A238CEA8}"/>
    <cellStyle name="Comma 2 5 4 2 3 3 3" xfId="6366" xr:uid="{9A3133F2-D976-487D-B0FF-F4E56D74AF2C}"/>
    <cellStyle name="Comma 2 5 4 2 3 3 3 2" xfId="16900" xr:uid="{C3E55DE0-F7D1-4977-AAD9-8EF58A141857}"/>
    <cellStyle name="Comma 2 5 4 2 3 3 3 2 2" xfId="37922" xr:uid="{44364A2E-BD32-44CC-8007-7A2402836E6B}"/>
    <cellStyle name="Comma 2 5 4 2 3 3 3 2 3" xfId="58946" xr:uid="{07135DA7-3300-4077-8EEA-B97497BC8F43}"/>
    <cellStyle name="Comma 2 5 4 2 3 3 3 3" xfId="27412" xr:uid="{1E60E566-D8E7-4064-A385-F49049B81156}"/>
    <cellStyle name="Comma 2 5 4 2 3 3 3 4" xfId="48436" xr:uid="{F9779EA8-4008-4467-A322-89FCC4BA5713}"/>
    <cellStyle name="Comma 2 5 4 2 3 3 4" xfId="8993" xr:uid="{4F8C430F-2DF9-4B44-AC5D-4975118C57ED}"/>
    <cellStyle name="Comma 2 5 4 2 3 3 4 2" xfId="19527" xr:uid="{4B75E66E-70C1-4299-B744-37A22235B795}"/>
    <cellStyle name="Comma 2 5 4 2 3 3 4 2 2" xfId="40549" xr:uid="{4E40019C-E578-422C-A042-CF0BDF966DDB}"/>
    <cellStyle name="Comma 2 5 4 2 3 3 4 2 3" xfId="61573" xr:uid="{212CECED-3A6A-4FC1-8E51-5A0F26D0CBCC}"/>
    <cellStyle name="Comma 2 5 4 2 3 3 4 3" xfId="30039" xr:uid="{59E00FEB-B64D-420E-A28C-910585AE4007}"/>
    <cellStyle name="Comma 2 5 4 2 3 3 4 4" xfId="51063" xr:uid="{1B8FC93F-B1CC-43B5-AE75-BD72D6368F3F}"/>
    <cellStyle name="Comma 2 5 4 2 3 3 5" xfId="11645" xr:uid="{2852671E-A091-4B8E-8A86-8838358600C1}"/>
    <cellStyle name="Comma 2 5 4 2 3 3 5 2" xfId="32667" xr:uid="{7F940947-9B6A-4C55-9131-34E99833638F}"/>
    <cellStyle name="Comma 2 5 4 2 3 3 5 3" xfId="53691" xr:uid="{D8D76768-EB41-4681-8B35-BBDCBC202861}"/>
    <cellStyle name="Comma 2 5 4 2 3 3 6" xfId="22156" xr:uid="{3008D66C-D543-4020-8304-C7FDA47DD132}"/>
    <cellStyle name="Comma 2 5 4 2 3 3 7" xfId="43181" xr:uid="{85F00C2B-8F7B-4231-8336-A38D13D5ED1A}"/>
    <cellStyle name="Comma 2 5 4 2 3 4" xfId="1061" xr:uid="{8FB34164-A8E3-432A-854E-F52004D7FC09}"/>
    <cellStyle name="Comma 2 5 4 2 3 4 2" xfId="3739" xr:uid="{CA25BD30-C67C-45A2-BB53-3FEA8A2558E0}"/>
    <cellStyle name="Comma 2 5 4 2 3 4 2 2" xfId="14273" xr:uid="{4826C321-0FB8-497A-A63C-CB0EEA3821D9}"/>
    <cellStyle name="Comma 2 5 4 2 3 4 2 2 2" xfId="35295" xr:uid="{96DF5EE5-EED8-4295-908D-0F36720A307E}"/>
    <cellStyle name="Comma 2 5 4 2 3 4 2 2 3" xfId="56319" xr:uid="{27E7883A-2EC0-4881-8313-9E34DE7E0614}"/>
    <cellStyle name="Comma 2 5 4 2 3 4 2 3" xfId="24785" xr:uid="{27806277-7C68-453C-87C4-37BC77E7FAD4}"/>
    <cellStyle name="Comma 2 5 4 2 3 4 2 4" xfId="45809" xr:uid="{AC42C8CD-59F5-4CDF-B411-C1F511508282}"/>
    <cellStyle name="Comma 2 5 4 2 3 4 3" xfId="6367" xr:uid="{ACA067F9-6384-432F-9487-C6939EF4BFD3}"/>
    <cellStyle name="Comma 2 5 4 2 3 4 3 2" xfId="16901" xr:uid="{247F2E2D-4271-40A3-A663-6945A6F82415}"/>
    <cellStyle name="Comma 2 5 4 2 3 4 3 2 2" xfId="37923" xr:uid="{A329F631-E8DB-4607-8129-229D52501B56}"/>
    <cellStyle name="Comma 2 5 4 2 3 4 3 2 3" xfId="58947" xr:uid="{802970B5-20CA-4BA4-A8EE-5871EA42DB6F}"/>
    <cellStyle name="Comma 2 5 4 2 3 4 3 3" xfId="27413" xr:uid="{B1A7A859-B291-45D3-A83F-2E14B74273FF}"/>
    <cellStyle name="Comma 2 5 4 2 3 4 3 4" xfId="48437" xr:uid="{566F0D94-2BF9-4515-B66F-59B5021B1433}"/>
    <cellStyle name="Comma 2 5 4 2 3 4 4" xfId="8994" xr:uid="{93BF0846-6F49-4596-AA5C-E0F0FE41E9B4}"/>
    <cellStyle name="Comma 2 5 4 2 3 4 4 2" xfId="19528" xr:uid="{9EDE8461-43F1-4183-881F-869442691924}"/>
    <cellStyle name="Comma 2 5 4 2 3 4 4 2 2" xfId="40550" xr:uid="{CCF25A95-82D6-45EC-B1C9-49F24A201E0A}"/>
    <cellStyle name="Comma 2 5 4 2 3 4 4 2 3" xfId="61574" xr:uid="{1AE0CEC0-35B1-44F6-A5D8-8A5AC9A08A1A}"/>
    <cellStyle name="Comma 2 5 4 2 3 4 4 3" xfId="30040" xr:uid="{075A9697-2963-4C2A-A533-3F65CD3FE9DA}"/>
    <cellStyle name="Comma 2 5 4 2 3 4 4 4" xfId="51064" xr:uid="{228ED693-F32E-46FD-B1F8-8F29CFE3B355}"/>
    <cellStyle name="Comma 2 5 4 2 3 4 5" xfId="11646" xr:uid="{A24789F3-D87C-45B6-837F-2ACB09540A14}"/>
    <cellStyle name="Comma 2 5 4 2 3 4 5 2" xfId="32668" xr:uid="{0DA3F01F-9C3F-439E-97FD-A0EA9FEA74B4}"/>
    <cellStyle name="Comma 2 5 4 2 3 4 5 3" xfId="53692" xr:uid="{E3D9E30A-ADED-4720-9AA9-AA33E363D3C1}"/>
    <cellStyle name="Comma 2 5 4 2 3 4 6" xfId="22157" xr:uid="{2B733107-7F11-4C38-940F-4EF2261F10CA}"/>
    <cellStyle name="Comma 2 5 4 2 3 4 7" xfId="43182" xr:uid="{2F10BE83-D698-4AE0-9F84-D79241F537DC}"/>
    <cellStyle name="Comma 2 5 4 2 3 5" xfId="3735" xr:uid="{5E8049E9-C25B-4C73-A491-5377B03E1E48}"/>
    <cellStyle name="Comma 2 5 4 2 3 5 2" xfId="14269" xr:uid="{6AA3A870-A49A-43B4-84E5-82359D7F25B7}"/>
    <cellStyle name="Comma 2 5 4 2 3 5 2 2" xfId="35291" xr:uid="{E7968613-54C9-4B62-81F8-EC58B4CCBD83}"/>
    <cellStyle name="Comma 2 5 4 2 3 5 2 3" xfId="56315" xr:uid="{400318F5-EC85-4A1D-9878-F52198B3BB62}"/>
    <cellStyle name="Comma 2 5 4 2 3 5 3" xfId="24781" xr:uid="{929CADC4-B46B-40C1-80F5-DA38E6A97D6E}"/>
    <cellStyle name="Comma 2 5 4 2 3 5 4" xfId="45805" xr:uid="{4F359605-E570-4EEB-838B-1D44637DEA67}"/>
    <cellStyle name="Comma 2 5 4 2 3 6" xfId="6363" xr:uid="{8D6E3E64-26EA-4A7F-A0D4-B4597C1CAF40}"/>
    <cellStyle name="Comma 2 5 4 2 3 6 2" xfId="16897" xr:uid="{837E8742-8FA1-437E-91A2-FDCFEB77CEC8}"/>
    <cellStyle name="Comma 2 5 4 2 3 6 2 2" xfId="37919" xr:uid="{EF526701-6F87-46D8-B51E-8247D0ED3AA5}"/>
    <cellStyle name="Comma 2 5 4 2 3 6 2 3" xfId="58943" xr:uid="{249019F8-70F4-4A39-8A62-5C84E3A2F35F}"/>
    <cellStyle name="Comma 2 5 4 2 3 6 3" xfId="27409" xr:uid="{76E7D5B3-8F00-42BE-82B1-14407D99A923}"/>
    <cellStyle name="Comma 2 5 4 2 3 6 4" xfId="48433" xr:uid="{444225C6-AA6B-472C-A414-D6AC5BDEBC49}"/>
    <cellStyle name="Comma 2 5 4 2 3 7" xfId="8990" xr:uid="{28F1F45C-F1D9-4B90-8CA9-E63701B7E499}"/>
    <cellStyle name="Comma 2 5 4 2 3 7 2" xfId="19524" xr:uid="{9018B8B0-168C-45BA-8217-ED8A9AB72582}"/>
    <cellStyle name="Comma 2 5 4 2 3 7 2 2" xfId="40546" xr:uid="{4CBAB61D-B2B0-4CFB-BC0B-FE68491819A5}"/>
    <cellStyle name="Comma 2 5 4 2 3 7 2 3" xfId="61570" xr:uid="{5A970B3A-2486-40AB-8261-2B8E013F43D0}"/>
    <cellStyle name="Comma 2 5 4 2 3 7 3" xfId="30036" xr:uid="{6EFBBBA6-CD69-4C80-8674-F7B1E1BE64E7}"/>
    <cellStyle name="Comma 2 5 4 2 3 7 4" xfId="51060" xr:uid="{11D25D57-13CA-44F9-9504-8D40E4360F66}"/>
    <cellStyle name="Comma 2 5 4 2 3 8" xfId="11642" xr:uid="{452D037E-4159-469F-AB1E-9A35A8C5B46E}"/>
    <cellStyle name="Comma 2 5 4 2 3 8 2" xfId="32664" xr:uid="{457F4D74-04FB-4031-AD5C-FF21005281ED}"/>
    <cellStyle name="Comma 2 5 4 2 3 8 3" xfId="53688" xr:uid="{DB49AA18-655F-499D-BE4E-483CF88F9119}"/>
    <cellStyle name="Comma 2 5 4 2 3 9" xfId="22153" xr:uid="{1D8238BE-9E37-4943-959B-1D953E6D5904}"/>
    <cellStyle name="Comma 2 5 4 2 4" xfId="1062" xr:uid="{8ACA3AFE-3D05-4C43-93CA-AF07865B5A23}"/>
    <cellStyle name="Comma 2 5 4 2 4 10" xfId="43183" xr:uid="{9E74FDD4-58CF-453F-9457-B593C15329C0}"/>
    <cellStyle name="Comma 2 5 4 2 4 2" xfId="1063" xr:uid="{290FCE83-185C-4D87-9789-CA8D93E3F976}"/>
    <cellStyle name="Comma 2 5 4 2 4 2 2" xfId="1064" xr:uid="{820DE2AC-EDBC-4BC7-AAA1-ABE58BE9E7AC}"/>
    <cellStyle name="Comma 2 5 4 2 4 2 2 2" xfId="3742" xr:uid="{B2C1E816-44D1-46EC-A2BF-DA7D736FBDDB}"/>
    <cellStyle name="Comma 2 5 4 2 4 2 2 2 2" xfId="14276" xr:uid="{40BC0C70-0135-4F7B-BE23-28E7E73A4995}"/>
    <cellStyle name="Comma 2 5 4 2 4 2 2 2 2 2" xfId="35298" xr:uid="{80F2717B-E356-48A0-9F68-5E90832134F7}"/>
    <cellStyle name="Comma 2 5 4 2 4 2 2 2 2 3" xfId="56322" xr:uid="{C05D5967-4F3B-423A-997E-AC57158C9F52}"/>
    <cellStyle name="Comma 2 5 4 2 4 2 2 2 3" xfId="24788" xr:uid="{71A4D85C-B665-4E11-81F3-DF498C775311}"/>
    <cellStyle name="Comma 2 5 4 2 4 2 2 2 4" xfId="45812" xr:uid="{69BFB70A-9B15-48FF-96DF-262000894B4D}"/>
    <cellStyle name="Comma 2 5 4 2 4 2 2 3" xfId="6370" xr:uid="{9BC624C7-CBE7-46D0-8809-7FD8608D1B9A}"/>
    <cellStyle name="Comma 2 5 4 2 4 2 2 3 2" xfId="16904" xr:uid="{77D7C0B1-792C-426D-9197-4E459740A1D2}"/>
    <cellStyle name="Comma 2 5 4 2 4 2 2 3 2 2" xfId="37926" xr:uid="{98111F1E-E2FD-4C8F-8F42-D064CD03B2DA}"/>
    <cellStyle name="Comma 2 5 4 2 4 2 2 3 2 3" xfId="58950" xr:uid="{090DB6FB-63EB-4B11-8459-23CF658D76F0}"/>
    <cellStyle name="Comma 2 5 4 2 4 2 2 3 3" xfId="27416" xr:uid="{DA2D8A44-A60C-464B-B5ED-1A4198350E2B}"/>
    <cellStyle name="Comma 2 5 4 2 4 2 2 3 4" xfId="48440" xr:uid="{2BC94971-A8C3-4453-8D3D-6DB8060DA7FF}"/>
    <cellStyle name="Comma 2 5 4 2 4 2 2 4" xfId="8997" xr:uid="{9B8FB2DD-E5B0-46D6-B107-51B1DB4AF7B9}"/>
    <cellStyle name="Comma 2 5 4 2 4 2 2 4 2" xfId="19531" xr:uid="{4C425742-093E-4582-A312-6FEE26C5CBB2}"/>
    <cellStyle name="Comma 2 5 4 2 4 2 2 4 2 2" xfId="40553" xr:uid="{B8FEBF13-35E2-486C-B057-B0417F1BEEE8}"/>
    <cellStyle name="Comma 2 5 4 2 4 2 2 4 2 3" xfId="61577" xr:uid="{0A328C4B-B347-4075-A328-6728B19BCED2}"/>
    <cellStyle name="Comma 2 5 4 2 4 2 2 4 3" xfId="30043" xr:uid="{F96AF16B-ADA9-4B3B-A7E6-C6196F0A5824}"/>
    <cellStyle name="Comma 2 5 4 2 4 2 2 4 4" xfId="51067" xr:uid="{5AFE89BD-3820-4495-9994-9ACBDC1A465D}"/>
    <cellStyle name="Comma 2 5 4 2 4 2 2 5" xfId="11649" xr:uid="{0931536B-9547-44F5-8AA8-6CB59DD6E72E}"/>
    <cellStyle name="Comma 2 5 4 2 4 2 2 5 2" xfId="32671" xr:uid="{ED68BC01-C330-4511-BDBA-C91037C51966}"/>
    <cellStyle name="Comma 2 5 4 2 4 2 2 5 3" xfId="53695" xr:uid="{6F314B47-75D3-4649-8B7D-206B551A45DE}"/>
    <cellStyle name="Comma 2 5 4 2 4 2 2 6" xfId="22160" xr:uid="{02C96D16-6A82-44C4-A11B-4B23A00F5913}"/>
    <cellStyle name="Comma 2 5 4 2 4 2 2 7" xfId="43185" xr:uid="{BB04272F-8845-41F5-B201-736303862A0D}"/>
    <cellStyle name="Comma 2 5 4 2 4 2 3" xfId="3741" xr:uid="{9E7E5633-1055-4652-AFD0-0817E63D55E0}"/>
    <cellStyle name="Comma 2 5 4 2 4 2 3 2" xfId="14275" xr:uid="{140A8F49-FA48-4AD7-A7FD-395237D0E223}"/>
    <cellStyle name="Comma 2 5 4 2 4 2 3 2 2" xfId="35297" xr:uid="{F464D2B5-1D99-4C1C-9A08-37CC38BFB7A0}"/>
    <cellStyle name="Comma 2 5 4 2 4 2 3 2 3" xfId="56321" xr:uid="{31555561-EC89-41E6-AC7C-EBD8C52F9D89}"/>
    <cellStyle name="Comma 2 5 4 2 4 2 3 3" xfId="24787" xr:uid="{4B48B379-3B52-44C8-9AB4-5B20D3556029}"/>
    <cellStyle name="Comma 2 5 4 2 4 2 3 4" xfId="45811" xr:uid="{99FFAC8B-925D-447F-BEEA-C8A455645CF6}"/>
    <cellStyle name="Comma 2 5 4 2 4 2 4" xfId="6369" xr:uid="{3494191C-C365-4D1E-8230-A687C5968669}"/>
    <cellStyle name="Comma 2 5 4 2 4 2 4 2" xfId="16903" xr:uid="{B5CCE8BD-ACB4-40D7-903D-BAD215DBD4BD}"/>
    <cellStyle name="Comma 2 5 4 2 4 2 4 2 2" xfId="37925" xr:uid="{E4B19804-25E3-459F-8DE2-28637995DD9F}"/>
    <cellStyle name="Comma 2 5 4 2 4 2 4 2 3" xfId="58949" xr:uid="{2003BE4A-552F-49BB-952D-F7D0BC823FF3}"/>
    <cellStyle name="Comma 2 5 4 2 4 2 4 3" xfId="27415" xr:uid="{2B165C62-C684-4437-BE42-EB2FA2A23DFB}"/>
    <cellStyle name="Comma 2 5 4 2 4 2 4 4" xfId="48439" xr:uid="{A8FDD0EA-21EF-4D2C-96B9-E047FEE3F018}"/>
    <cellStyle name="Comma 2 5 4 2 4 2 5" xfId="8996" xr:uid="{BA8B66B1-218B-432C-9241-4540BE142944}"/>
    <cellStyle name="Comma 2 5 4 2 4 2 5 2" xfId="19530" xr:uid="{39A9CB22-2036-4EB6-8B14-456D7FC873E9}"/>
    <cellStyle name="Comma 2 5 4 2 4 2 5 2 2" xfId="40552" xr:uid="{B4EFEFBD-FB4F-447D-851C-989DF7BE6373}"/>
    <cellStyle name="Comma 2 5 4 2 4 2 5 2 3" xfId="61576" xr:uid="{67BD416E-2C85-40D6-9F63-0C021E3A6753}"/>
    <cellStyle name="Comma 2 5 4 2 4 2 5 3" xfId="30042" xr:uid="{B8EAF890-B09B-4C8E-B90E-5F622B8B86FF}"/>
    <cellStyle name="Comma 2 5 4 2 4 2 5 4" xfId="51066" xr:uid="{5E311FDD-CBE6-4092-AF6F-6622F2942D61}"/>
    <cellStyle name="Comma 2 5 4 2 4 2 6" xfId="11648" xr:uid="{E0ECADDA-7C2E-4F82-ADBA-3054390BE5CB}"/>
    <cellStyle name="Comma 2 5 4 2 4 2 6 2" xfId="32670" xr:uid="{063198F4-4CCF-4B23-84CA-0DF5C7857906}"/>
    <cellStyle name="Comma 2 5 4 2 4 2 6 3" xfId="53694" xr:uid="{E68EFEF1-DE19-4598-83BE-CDECD092996F}"/>
    <cellStyle name="Comma 2 5 4 2 4 2 7" xfId="22159" xr:uid="{CE0CFB66-7F6B-4C91-85A0-8F9B710ECCE0}"/>
    <cellStyle name="Comma 2 5 4 2 4 2 8" xfId="43184" xr:uid="{E8B3A438-1D0E-4B8A-9CCC-0C8B98313F1F}"/>
    <cellStyle name="Comma 2 5 4 2 4 3" xfId="1065" xr:uid="{A9D75294-A7E0-4EE7-A3D3-306F971ECB51}"/>
    <cellStyle name="Comma 2 5 4 2 4 3 2" xfId="3743" xr:uid="{F709268B-D9AD-4E22-9EDD-3ED3B0730AAA}"/>
    <cellStyle name="Comma 2 5 4 2 4 3 2 2" xfId="14277" xr:uid="{09B1D282-5B53-45D3-965E-13DDEB08C6FF}"/>
    <cellStyle name="Comma 2 5 4 2 4 3 2 2 2" xfId="35299" xr:uid="{34F048F7-3E2C-4172-8894-92D7C836E4ED}"/>
    <cellStyle name="Comma 2 5 4 2 4 3 2 2 3" xfId="56323" xr:uid="{4407A99A-35F2-416A-84D1-51F1086800CF}"/>
    <cellStyle name="Comma 2 5 4 2 4 3 2 3" xfId="24789" xr:uid="{DFD0F7FA-28A5-4A9C-BD08-D2B21689F3D5}"/>
    <cellStyle name="Comma 2 5 4 2 4 3 2 4" xfId="45813" xr:uid="{A585BD8A-2A22-402B-B3A3-1C1955D3ED41}"/>
    <cellStyle name="Comma 2 5 4 2 4 3 3" xfId="6371" xr:uid="{D9BF5905-2A68-4626-A216-9DF2A5065D89}"/>
    <cellStyle name="Comma 2 5 4 2 4 3 3 2" xfId="16905" xr:uid="{D9988000-B5C3-4658-B9C6-9DFEA57B995B}"/>
    <cellStyle name="Comma 2 5 4 2 4 3 3 2 2" xfId="37927" xr:uid="{38C23DFB-FFF7-46A0-9832-B5DCB5306BD3}"/>
    <cellStyle name="Comma 2 5 4 2 4 3 3 2 3" xfId="58951" xr:uid="{118F0C21-C1C3-4FC6-8948-CE5E3F3CE0A2}"/>
    <cellStyle name="Comma 2 5 4 2 4 3 3 3" xfId="27417" xr:uid="{6F761069-F799-43F0-A990-C38A783868EA}"/>
    <cellStyle name="Comma 2 5 4 2 4 3 3 4" xfId="48441" xr:uid="{4B75239B-98BC-4272-92A3-C80114B6F21F}"/>
    <cellStyle name="Comma 2 5 4 2 4 3 4" xfId="8998" xr:uid="{F38F8A5F-2A2F-423B-9FB0-F9AEE0C67C74}"/>
    <cellStyle name="Comma 2 5 4 2 4 3 4 2" xfId="19532" xr:uid="{92BF2934-3D28-4971-8B10-C609B47D03C2}"/>
    <cellStyle name="Comma 2 5 4 2 4 3 4 2 2" xfId="40554" xr:uid="{D5E7674A-A52B-44CA-8898-E2E38BE606FC}"/>
    <cellStyle name="Comma 2 5 4 2 4 3 4 2 3" xfId="61578" xr:uid="{8C9D0857-07B2-4FD1-9EB4-0CAB198871C7}"/>
    <cellStyle name="Comma 2 5 4 2 4 3 4 3" xfId="30044" xr:uid="{393F1732-80E7-485E-BC86-3684496FA0D7}"/>
    <cellStyle name="Comma 2 5 4 2 4 3 4 4" xfId="51068" xr:uid="{F6DA0290-5415-4910-803A-0A1D9697C6DE}"/>
    <cellStyle name="Comma 2 5 4 2 4 3 5" xfId="11650" xr:uid="{5D62E808-8BBE-45E4-96A2-4CD00D5CCFAA}"/>
    <cellStyle name="Comma 2 5 4 2 4 3 5 2" xfId="32672" xr:uid="{02D6FE92-CADC-4DA3-9D98-787D02D35161}"/>
    <cellStyle name="Comma 2 5 4 2 4 3 5 3" xfId="53696" xr:uid="{EBBF4898-FAED-42FC-BB91-222C23D744B2}"/>
    <cellStyle name="Comma 2 5 4 2 4 3 6" xfId="22161" xr:uid="{2D3B021F-9E79-4A7E-92DC-4D0AA9624E76}"/>
    <cellStyle name="Comma 2 5 4 2 4 3 7" xfId="43186" xr:uid="{99C40A5B-47A5-43CD-823C-CFD3BFF89B16}"/>
    <cellStyle name="Comma 2 5 4 2 4 4" xfId="1066" xr:uid="{DBBBE2F6-F898-4066-8BD6-C306A97A6450}"/>
    <cellStyle name="Comma 2 5 4 2 4 4 2" xfId="3744" xr:uid="{D28CCFF7-0AD6-43ED-963B-CC1B61EA4567}"/>
    <cellStyle name="Comma 2 5 4 2 4 4 2 2" xfId="14278" xr:uid="{3F15EAE3-6791-48CA-8177-A60211A68CBE}"/>
    <cellStyle name="Comma 2 5 4 2 4 4 2 2 2" xfId="35300" xr:uid="{43AC5291-B949-4D18-ABCF-17AAE04D5E53}"/>
    <cellStyle name="Comma 2 5 4 2 4 4 2 2 3" xfId="56324" xr:uid="{3C2FBC60-0BBE-474A-B16A-2B89770D2285}"/>
    <cellStyle name="Comma 2 5 4 2 4 4 2 3" xfId="24790" xr:uid="{A7A4A2BB-28BA-47ED-9EAF-088C58A256F6}"/>
    <cellStyle name="Comma 2 5 4 2 4 4 2 4" xfId="45814" xr:uid="{3B3A66F6-7F3A-4D26-BF95-1A2F5A2F2F53}"/>
    <cellStyle name="Comma 2 5 4 2 4 4 3" xfId="6372" xr:uid="{4900649F-93BE-4B6C-9CFE-5CE45C0FA5A4}"/>
    <cellStyle name="Comma 2 5 4 2 4 4 3 2" xfId="16906" xr:uid="{B37ADBF4-5F8C-4B7B-9DBD-D6BA909F9D85}"/>
    <cellStyle name="Comma 2 5 4 2 4 4 3 2 2" xfId="37928" xr:uid="{CEEB2053-F815-4A6F-B80A-D6031ED88F10}"/>
    <cellStyle name="Comma 2 5 4 2 4 4 3 2 3" xfId="58952" xr:uid="{9EFB4951-B29B-46EE-A3F3-DEE808FC5774}"/>
    <cellStyle name="Comma 2 5 4 2 4 4 3 3" xfId="27418" xr:uid="{29FEA093-2A6B-42DA-953E-241FB8BCB603}"/>
    <cellStyle name="Comma 2 5 4 2 4 4 3 4" xfId="48442" xr:uid="{1D465184-C4C0-4F08-849F-38EAEABB246D}"/>
    <cellStyle name="Comma 2 5 4 2 4 4 4" xfId="8999" xr:uid="{CD65BA3F-04B8-4BD9-862A-5DDF4FA40627}"/>
    <cellStyle name="Comma 2 5 4 2 4 4 4 2" xfId="19533" xr:uid="{DA5AAD6B-D076-4A10-8829-1697783C6C14}"/>
    <cellStyle name="Comma 2 5 4 2 4 4 4 2 2" xfId="40555" xr:uid="{6F7B3909-3D0C-4081-AE6C-919AA1F90A4E}"/>
    <cellStyle name="Comma 2 5 4 2 4 4 4 2 3" xfId="61579" xr:uid="{6F764100-E43B-466D-9C3C-3DC4FFD4C468}"/>
    <cellStyle name="Comma 2 5 4 2 4 4 4 3" xfId="30045" xr:uid="{EF6CA6FB-46F6-4D2F-80F4-7135E3BCC44A}"/>
    <cellStyle name="Comma 2 5 4 2 4 4 4 4" xfId="51069" xr:uid="{9B8376EE-35EB-4A7F-A49B-5631F319DCC4}"/>
    <cellStyle name="Comma 2 5 4 2 4 4 5" xfId="11651" xr:uid="{1C14BBF2-6C7F-40E8-B6AC-3C5D376DE7F8}"/>
    <cellStyle name="Comma 2 5 4 2 4 4 5 2" xfId="32673" xr:uid="{8B07E471-9C4E-40EC-B733-2744844FC58A}"/>
    <cellStyle name="Comma 2 5 4 2 4 4 5 3" xfId="53697" xr:uid="{D48776B9-736F-426F-A726-60F03DFA8FCE}"/>
    <cellStyle name="Comma 2 5 4 2 4 4 6" xfId="22162" xr:uid="{63B2026F-5972-4F99-8EB5-2E345BB10AD6}"/>
    <cellStyle name="Comma 2 5 4 2 4 4 7" xfId="43187" xr:uid="{F7F733DD-D67E-4034-90BB-20D1F424630A}"/>
    <cellStyle name="Comma 2 5 4 2 4 5" xfId="3740" xr:uid="{6C8FC138-3EAE-416F-AF77-07A0B26C1CDC}"/>
    <cellStyle name="Comma 2 5 4 2 4 5 2" xfId="14274" xr:uid="{62FCE135-836B-4D73-90C0-109FAE4DF46D}"/>
    <cellStyle name="Comma 2 5 4 2 4 5 2 2" xfId="35296" xr:uid="{CEBDFF1F-30BC-418C-B136-A9F2CBA1BD9E}"/>
    <cellStyle name="Comma 2 5 4 2 4 5 2 3" xfId="56320" xr:uid="{768F8C95-2A81-4C5C-AF7A-2804B60B6A6B}"/>
    <cellStyle name="Comma 2 5 4 2 4 5 3" xfId="24786" xr:uid="{E349B278-FF6F-494A-B997-A9101C102AB9}"/>
    <cellStyle name="Comma 2 5 4 2 4 5 4" xfId="45810" xr:uid="{B9033F01-32CA-46C5-99C1-FA0CD08AE175}"/>
    <cellStyle name="Comma 2 5 4 2 4 6" xfId="6368" xr:uid="{06BA15AD-4298-415B-8AA7-623E322CA13A}"/>
    <cellStyle name="Comma 2 5 4 2 4 6 2" xfId="16902" xr:uid="{EBD8BDEC-65B5-4F2E-8E3D-494EBF7831DE}"/>
    <cellStyle name="Comma 2 5 4 2 4 6 2 2" xfId="37924" xr:uid="{198855D6-716C-41C4-8E1B-F9BC626D02AA}"/>
    <cellStyle name="Comma 2 5 4 2 4 6 2 3" xfId="58948" xr:uid="{C0E0B3C9-DC5B-4ED2-AF05-058DD6D4F000}"/>
    <cellStyle name="Comma 2 5 4 2 4 6 3" xfId="27414" xr:uid="{5C4ED534-3261-4F7A-AA61-7034298B1375}"/>
    <cellStyle name="Comma 2 5 4 2 4 6 4" xfId="48438" xr:uid="{3D8BADA2-D63C-4854-AA08-65E410E12404}"/>
    <cellStyle name="Comma 2 5 4 2 4 7" xfId="8995" xr:uid="{B4C25C8C-3D53-44DF-8DBD-6947B4F1CCAC}"/>
    <cellStyle name="Comma 2 5 4 2 4 7 2" xfId="19529" xr:uid="{5B536ADA-108B-4574-B597-5E1D41C54BF3}"/>
    <cellStyle name="Comma 2 5 4 2 4 7 2 2" xfId="40551" xr:uid="{BB68954B-24B6-4A3D-B715-6C7E4605193D}"/>
    <cellStyle name="Comma 2 5 4 2 4 7 2 3" xfId="61575" xr:uid="{3F73DB92-57FB-4832-AA53-F37B7633C6D8}"/>
    <cellStyle name="Comma 2 5 4 2 4 7 3" xfId="30041" xr:uid="{9A5B05BA-6A08-47DC-A39F-C2F801EC9545}"/>
    <cellStyle name="Comma 2 5 4 2 4 7 4" xfId="51065" xr:uid="{20E8BAC6-CFE8-4858-9515-C0A4649B0E67}"/>
    <cellStyle name="Comma 2 5 4 2 4 8" xfId="11647" xr:uid="{B623A8D5-E700-4D11-869B-14CEF68C3C15}"/>
    <cellStyle name="Comma 2 5 4 2 4 8 2" xfId="32669" xr:uid="{ED50371C-2CD8-4331-8DD3-3910E64BBF30}"/>
    <cellStyle name="Comma 2 5 4 2 4 8 3" xfId="53693" xr:uid="{7469278A-73A1-4505-9E44-BAFFA7AB966C}"/>
    <cellStyle name="Comma 2 5 4 2 4 9" xfId="22158" xr:uid="{FDDC4CFE-29CA-46E5-8945-4BCB29071443}"/>
    <cellStyle name="Comma 2 5 4 2 5" xfId="1067" xr:uid="{85F78409-19F3-424D-8FB9-25D6844A8F7E}"/>
    <cellStyle name="Comma 2 5 4 2 5 10" xfId="43188" xr:uid="{C3FBC4ED-548F-49DE-AE97-75D459E23BDB}"/>
    <cellStyle name="Comma 2 5 4 2 5 2" xfId="1068" xr:uid="{8B87CADB-B802-420C-B2A0-7ABA796277D0}"/>
    <cellStyle name="Comma 2 5 4 2 5 2 2" xfId="1069" xr:uid="{34D5E085-3B04-442B-94BF-07932726D5B4}"/>
    <cellStyle name="Comma 2 5 4 2 5 2 2 2" xfId="3747" xr:uid="{5D76968C-0994-4D55-8986-B86341EC562D}"/>
    <cellStyle name="Comma 2 5 4 2 5 2 2 2 2" xfId="14281" xr:uid="{1EFA6283-D584-47C8-8FD4-71CD83FD4E0E}"/>
    <cellStyle name="Comma 2 5 4 2 5 2 2 2 2 2" xfId="35303" xr:uid="{1810CCB3-FBD6-4BDB-B157-0040EA058318}"/>
    <cellStyle name="Comma 2 5 4 2 5 2 2 2 2 3" xfId="56327" xr:uid="{57A54A4A-233B-428B-B3B3-6BAAA77D6BC5}"/>
    <cellStyle name="Comma 2 5 4 2 5 2 2 2 3" xfId="24793" xr:uid="{FB373160-BF93-4350-8259-F5E9B782B711}"/>
    <cellStyle name="Comma 2 5 4 2 5 2 2 2 4" xfId="45817" xr:uid="{76BE36DB-A2BA-42AF-8F05-0848B7ECE4F1}"/>
    <cellStyle name="Comma 2 5 4 2 5 2 2 3" xfId="6375" xr:uid="{F099BC0C-88CA-49DF-B95D-4D1E97948DF1}"/>
    <cellStyle name="Comma 2 5 4 2 5 2 2 3 2" xfId="16909" xr:uid="{7E478AE7-7E19-4D48-B9AA-53BE436DDBBB}"/>
    <cellStyle name="Comma 2 5 4 2 5 2 2 3 2 2" xfId="37931" xr:uid="{16625E26-792A-40AB-8E8B-01E5CFD5753E}"/>
    <cellStyle name="Comma 2 5 4 2 5 2 2 3 2 3" xfId="58955" xr:uid="{79BB84A0-A508-493D-890D-C97D55702D67}"/>
    <cellStyle name="Comma 2 5 4 2 5 2 2 3 3" xfId="27421" xr:uid="{9E45B449-73B2-4088-A0B1-1F723261176F}"/>
    <cellStyle name="Comma 2 5 4 2 5 2 2 3 4" xfId="48445" xr:uid="{29C18677-2E29-4B2D-9475-92344B9FD9C0}"/>
    <cellStyle name="Comma 2 5 4 2 5 2 2 4" xfId="9002" xr:uid="{8C0D75F2-7819-474C-9F61-ACF11E443FFB}"/>
    <cellStyle name="Comma 2 5 4 2 5 2 2 4 2" xfId="19536" xr:uid="{B328776B-539E-428A-BACA-9DA160A299BD}"/>
    <cellStyle name="Comma 2 5 4 2 5 2 2 4 2 2" xfId="40558" xr:uid="{3A095F9E-77FC-48D6-9DB6-9C0C17BC7C69}"/>
    <cellStyle name="Comma 2 5 4 2 5 2 2 4 2 3" xfId="61582" xr:uid="{94D7BE29-376B-468F-B9D7-9BB6AF0431F7}"/>
    <cellStyle name="Comma 2 5 4 2 5 2 2 4 3" xfId="30048" xr:uid="{A774A055-FBE4-443D-9CE9-FF117C18367B}"/>
    <cellStyle name="Comma 2 5 4 2 5 2 2 4 4" xfId="51072" xr:uid="{FFE7E506-F193-49C5-970A-AD8127AFB283}"/>
    <cellStyle name="Comma 2 5 4 2 5 2 2 5" xfId="11654" xr:uid="{8D518F14-29C6-4D3E-BE06-60DD50752857}"/>
    <cellStyle name="Comma 2 5 4 2 5 2 2 5 2" xfId="32676" xr:uid="{AE520CD7-FB4D-4A69-B6C4-336FF9D6E22E}"/>
    <cellStyle name="Comma 2 5 4 2 5 2 2 5 3" xfId="53700" xr:uid="{9B121FA4-241F-42F0-BD12-DB4A22EBBF9D}"/>
    <cellStyle name="Comma 2 5 4 2 5 2 2 6" xfId="22165" xr:uid="{F123916D-9140-4B0F-89A4-E0E399C2A27F}"/>
    <cellStyle name="Comma 2 5 4 2 5 2 2 7" xfId="43190" xr:uid="{B62C1FED-BF85-4E73-9A24-FD03630ACC88}"/>
    <cellStyle name="Comma 2 5 4 2 5 2 3" xfId="3746" xr:uid="{90F4E42F-BE01-4690-BDF7-DD7E45C5B31F}"/>
    <cellStyle name="Comma 2 5 4 2 5 2 3 2" xfId="14280" xr:uid="{D07D54FF-117B-4944-94BA-AA15677CBFA5}"/>
    <cellStyle name="Comma 2 5 4 2 5 2 3 2 2" xfId="35302" xr:uid="{A3958B20-CEAD-4AFE-B41D-C853BDE9336F}"/>
    <cellStyle name="Comma 2 5 4 2 5 2 3 2 3" xfId="56326" xr:uid="{6D45B04A-C1AB-41D7-9B8B-F317A413FBF5}"/>
    <cellStyle name="Comma 2 5 4 2 5 2 3 3" xfId="24792" xr:uid="{24C7BE1E-A6DA-4B35-A3FE-067F61BB1470}"/>
    <cellStyle name="Comma 2 5 4 2 5 2 3 4" xfId="45816" xr:uid="{17517AD4-7CE0-425A-9307-574F1291B9E5}"/>
    <cellStyle name="Comma 2 5 4 2 5 2 4" xfId="6374" xr:uid="{7C232D08-8D40-47FD-B8EF-AB4C1FE7A192}"/>
    <cellStyle name="Comma 2 5 4 2 5 2 4 2" xfId="16908" xr:uid="{40740952-BDD7-4CBA-971F-B18E7708B6DD}"/>
    <cellStyle name="Comma 2 5 4 2 5 2 4 2 2" xfId="37930" xr:uid="{D853E1B9-C04E-4961-A29B-45D215D78333}"/>
    <cellStyle name="Comma 2 5 4 2 5 2 4 2 3" xfId="58954" xr:uid="{A4D4AD36-B39F-4433-A486-8572B46D92FB}"/>
    <cellStyle name="Comma 2 5 4 2 5 2 4 3" xfId="27420" xr:uid="{4B5C024C-AD72-4895-A16B-B3648EEBB311}"/>
    <cellStyle name="Comma 2 5 4 2 5 2 4 4" xfId="48444" xr:uid="{7AF0B273-FBA0-4F0A-9D60-AE4083EA7E63}"/>
    <cellStyle name="Comma 2 5 4 2 5 2 5" xfId="9001" xr:uid="{F2781EF5-85DB-4371-8D75-3A2F0A0F6B45}"/>
    <cellStyle name="Comma 2 5 4 2 5 2 5 2" xfId="19535" xr:uid="{AD9F0831-43DB-41FF-A871-22A559D4DD77}"/>
    <cellStyle name="Comma 2 5 4 2 5 2 5 2 2" xfId="40557" xr:uid="{5A62F43E-1654-423E-8F82-A0143D93F202}"/>
    <cellStyle name="Comma 2 5 4 2 5 2 5 2 3" xfId="61581" xr:uid="{DC9B3E86-A257-40AE-876C-AAC68A2D749B}"/>
    <cellStyle name="Comma 2 5 4 2 5 2 5 3" xfId="30047" xr:uid="{D24746CD-0094-4582-BAA5-20C1F7B764C1}"/>
    <cellStyle name="Comma 2 5 4 2 5 2 5 4" xfId="51071" xr:uid="{C6265C83-28CD-4E03-9D33-720B3C1C1BEC}"/>
    <cellStyle name="Comma 2 5 4 2 5 2 6" xfId="11653" xr:uid="{1EEB891B-4CE0-4E05-89C1-C843D18C4845}"/>
    <cellStyle name="Comma 2 5 4 2 5 2 6 2" xfId="32675" xr:uid="{5463E2E1-B0D4-4A1C-BE9B-86E8D6BC319C}"/>
    <cellStyle name="Comma 2 5 4 2 5 2 6 3" xfId="53699" xr:uid="{A9C23EEF-5E50-4FB6-B994-205BE244AE0B}"/>
    <cellStyle name="Comma 2 5 4 2 5 2 7" xfId="22164" xr:uid="{E264DA67-30B3-4DA5-BEBF-1918C6EB8F17}"/>
    <cellStyle name="Comma 2 5 4 2 5 2 8" xfId="43189" xr:uid="{00D68D93-C1E1-4E1D-96E9-4D8FD12F3761}"/>
    <cellStyle name="Comma 2 5 4 2 5 3" xfId="1070" xr:uid="{78628010-043A-4891-BF79-38421DA1B14E}"/>
    <cellStyle name="Comma 2 5 4 2 5 3 2" xfId="3748" xr:uid="{3EE7E433-57B5-494E-90CB-A9B92A366F48}"/>
    <cellStyle name="Comma 2 5 4 2 5 3 2 2" xfId="14282" xr:uid="{52D9313C-37C9-4E7A-A078-D5B68AF64612}"/>
    <cellStyle name="Comma 2 5 4 2 5 3 2 2 2" xfId="35304" xr:uid="{4199EB23-6420-4A42-9D1D-CFA655A64538}"/>
    <cellStyle name="Comma 2 5 4 2 5 3 2 2 3" xfId="56328" xr:uid="{8D36D7E9-2A27-4AE8-AB93-D158FBAA40D7}"/>
    <cellStyle name="Comma 2 5 4 2 5 3 2 3" xfId="24794" xr:uid="{794B59E3-CEE8-49D3-A494-BEBED0724C99}"/>
    <cellStyle name="Comma 2 5 4 2 5 3 2 4" xfId="45818" xr:uid="{2C38EF6E-B8D1-44D5-9353-AD1446441A7B}"/>
    <cellStyle name="Comma 2 5 4 2 5 3 3" xfId="6376" xr:uid="{8B83BE8C-3D15-409F-BB30-A2B51382DD15}"/>
    <cellStyle name="Comma 2 5 4 2 5 3 3 2" xfId="16910" xr:uid="{C2DF2524-47A8-4E08-89DE-C4170395BCD8}"/>
    <cellStyle name="Comma 2 5 4 2 5 3 3 2 2" xfId="37932" xr:uid="{3ED6620B-1237-49CD-91E8-CE0FD16EBEB4}"/>
    <cellStyle name="Comma 2 5 4 2 5 3 3 2 3" xfId="58956" xr:uid="{416A7411-7F09-4D2F-8E35-E7017F945CD6}"/>
    <cellStyle name="Comma 2 5 4 2 5 3 3 3" xfId="27422" xr:uid="{7CFF4BE3-85CB-4514-B808-19EBE0F1F3B3}"/>
    <cellStyle name="Comma 2 5 4 2 5 3 3 4" xfId="48446" xr:uid="{0CA2260A-4954-4A1F-9801-2DE1436B7928}"/>
    <cellStyle name="Comma 2 5 4 2 5 3 4" xfId="9003" xr:uid="{A1A89409-4FB2-44F2-AC3D-F6A3EDB8256D}"/>
    <cellStyle name="Comma 2 5 4 2 5 3 4 2" xfId="19537" xr:uid="{D9BEBFA9-5F1F-4FE3-8172-A51D29B3097D}"/>
    <cellStyle name="Comma 2 5 4 2 5 3 4 2 2" xfId="40559" xr:uid="{4E7A5EF4-FB77-4BAB-90FA-0A42B0B9F3C8}"/>
    <cellStyle name="Comma 2 5 4 2 5 3 4 2 3" xfId="61583" xr:uid="{B7057B6E-C422-4F10-8D98-5E0538B47138}"/>
    <cellStyle name="Comma 2 5 4 2 5 3 4 3" xfId="30049" xr:uid="{266531FF-9FB7-4551-AF24-D253E2208F90}"/>
    <cellStyle name="Comma 2 5 4 2 5 3 4 4" xfId="51073" xr:uid="{69154133-7C23-4D2D-80B5-75303CE4F48D}"/>
    <cellStyle name="Comma 2 5 4 2 5 3 5" xfId="11655" xr:uid="{D71C0B78-070B-42DA-BE45-E6D934960146}"/>
    <cellStyle name="Comma 2 5 4 2 5 3 5 2" xfId="32677" xr:uid="{C7E4FDF4-97EF-4357-BAFE-DBFB52D56447}"/>
    <cellStyle name="Comma 2 5 4 2 5 3 5 3" xfId="53701" xr:uid="{A1F276CC-C429-4781-A1CF-9DBA4141953B}"/>
    <cellStyle name="Comma 2 5 4 2 5 3 6" xfId="22166" xr:uid="{2B572ECA-A61A-41B8-BAEB-3D9C257ACB41}"/>
    <cellStyle name="Comma 2 5 4 2 5 3 7" xfId="43191" xr:uid="{FF5DAD71-415B-4FE2-B42F-16A7A65894DE}"/>
    <cellStyle name="Comma 2 5 4 2 5 4" xfId="1071" xr:uid="{177BED94-FDEE-4211-8CD7-750529810008}"/>
    <cellStyle name="Comma 2 5 4 2 5 4 2" xfId="3749" xr:uid="{1E455543-BD86-4582-95F1-6A9D4C39A4A0}"/>
    <cellStyle name="Comma 2 5 4 2 5 4 2 2" xfId="14283" xr:uid="{66CF67F2-5A6C-4222-80BD-2249C0E3B383}"/>
    <cellStyle name="Comma 2 5 4 2 5 4 2 2 2" xfId="35305" xr:uid="{4D468692-4F6D-4E11-BF96-1D2435FF9A9B}"/>
    <cellStyle name="Comma 2 5 4 2 5 4 2 2 3" xfId="56329" xr:uid="{7E7D7E0B-9728-4BA6-A394-F2AE39457C5D}"/>
    <cellStyle name="Comma 2 5 4 2 5 4 2 3" xfId="24795" xr:uid="{7D350136-F5AF-4F99-B609-4EA66AC130DC}"/>
    <cellStyle name="Comma 2 5 4 2 5 4 2 4" xfId="45819" xr:uid="{E0F4C698-2BBC-45AD-8068-7FECFAFDCEE5}"/>
    <cellStyle name="Comma 2 5 4 2 5 4 3" xfId="6377" xr:uid="{28F66F0C-178D-4A15-8888-9DBA4EADA837}"/>
    <cellStyle name="Comma 2 5 4 2 5 4 3 2" xfId="16911" xr:uid="{6B85D250-B96A-4879-A9A4-44EF10D94C4E}"/>
    <cellStyle name="Comma 2 5 4 2 5 4 3 2 2" xfId="37933" xr:uid="{9FA5E428-A6AF-4CDB-9335-F062AB9C1CF4}"/>
    <cellStyle name="Comma 2 5 4 2 5 4 3 2 3" xfId="58957" xr:uid="{456A1204-0905-4E4B-9141-475855A04519}"/>
    <cellStyle name="Comma 2 5 4 2 5 4 3 3" xfId="27423" xr:uid="{FB7F0E10-B2B6-4E1E-AFD4-B15FF81574A3}"/>
    <cellStyle name="Comma 2 5 4 2 5 4 3 4" xfId="48447" xr:uid="{E23B62D7-D1C5-4893-B118-5843647527B7}"/>
    <cellStyle name="Comma 2 5 4 2 5 4 4" xfId="9004" xr:uid="{5608A7F2-B8CF-422F-9C2B-09084492439D}"/>
    <cellStyle name="Comma 2 5 4 2 5 4 4 2" xfId="19538" xr:uid="{5EE16072-74CF-4839-A1B4-17AE1A6D4391}"/>
    <cellStyle name="Comma 2 5 4 2 5 4 4 2 2" xfId="40560" xr:uid="{24057357-F21A-4F45-AC4A-01475A69667A}"/>
    <cellStyle name="Comma 2 5 4 2 5 4 4 2 3" xfId="61584" xr:uid="{46C7FE60-0291-40E0-B125-245F8DB83735}"/>
    <cellStyle name="Comma 2 5 4 2 5 4 4 3" xfId="30050" xr:uid="{A978C717-7A95-4473-A1CE-2BE82284531B}"/>
    <cellStyle name="Comma 2 5 4 2 5 4 4 4" xfId="51074" xr:uid="{0601A32C-8F89-404B-9742-27DC36C9CC53}"/>
    <cellStyle name="Comma 2 5 4 2 5 4 5" xfId="11656" xr:uid="{0A06919A-AAA8-4207-9FC7-4B009A47A0A5}"/>
    <cellStyle name="Comma 2 5 4 2 5 4 5 2" xfId="32678" xr:uid="{D0ADE557-2766-4932-8B88-9E113CED6073}"/>
    <cellStyle name="Comma 2 5 4 2 5 4 5 3" xfId="53702" xr:uid="{317E5050-772E-4940-A541-DB59CF1E6AA2}"/>
    <cellStyle name="Comma 2 5 4 2 5 4 6" xfId="22167" xr:uid="{7ADAF5A7-0400-4800-9FC3-80B6AD8F1D6C}"/>
    <cellStyle name="Comma 2 5 4 2 5 4 7" xfId="43192" xr:uid="{C49C85DB-D161-4B72-AAE7-E3FC1B0942D6}"/>
    <cellStyle name="Comma 2 5 4 2 5 5" xfId="3745" xr:uid="{2F85FC4F-5A8C-4D1E-A139-589448B22F8F}"/>
    <cellStyle name="Comma 2 5 4 2 5 5 2" xfId="14279" xr:uid="{C99F4629-E559-4981-A21A-6BD3F2E0AD1B}"/>
    <cellStyle name="Comma 2 5 4 2 5 5 2 2" xfId="35301" xr:uid="{0AFD13B3-EB93-42D6-A699-4EC3386BB11B}"/>
    <cellStyle name="Comma 2 5 4 2 5 5 2 3" xfId="56325" xr:uid="{EE6C0580-58B7-4A13-AF6C-A60B3F21FA0B}"/>
    <cellStyle name="Comma 2 5 4 2 5 5 3" xfId="24791" xr:uid="{E4E01EA9-4EDA-4535-9283-0587EE5C6BF7}"/>
    <cellStyle name="Comma 2 5 4 2 5 5 4" xfId="45815" xr:uid="{523A0592-4B8F-48ED-83BA-4219971541F9}"/>
    <cellStyle name="Comma 2 5 4 2 5 6" xfId="6373" xr:uid="{6BCFAEEF-A2FD-4C56-AE6C-3F89CA62C688}"/>
    <cellStyle name="Comma 2 5 4 2 5 6 2" xfId="16907" xr:uid="{51A6A3E0-9CC7-4BAF-8F74-B44CEF50481E}"/>
    <cellStyle name="Comma 2 5 4 2 5 6 2 2" xfId="37929" xr:uid="{B2570F60-6DD2-4328-ABC1-D73BFDCFD117}"/>
    <cellStyle name="Comma 2 5 4 2 5 6 2 3" xfId="58953" xr:uid="{FFBE84DB-32F6-4B51-A7AA-05AF04D5F7EF}"/>
    <cellStyle name="Comma 2 5 4 2 5 6 3" xfId="27419" xr:uid="{BAEFCA3A-DF63-45B0-9A2D-ECFDA5368CCB}"/>
    <cellStyle name="Comma 2 5 4 2 5 6 4" xfId="48443" xr:uid="{AE16845A-F32A-413E-AA89-185E50254DD5}"/>
    <cellStyle name="Comma 2 5 4 2 5 7" xfId="9000" xr:uid="{BFF83CD4-75F8-4972-82EE-57289948B1CE}"/>
    <cellStyle name="Comma 2 5 4 2 5 7 2" xfId="19534" xr:uid="{D7F1B578-BCB7-458C-9108-7FC641F1F82B}"/>
    <cellStyle name="Comma 2 5 4 2 5 7 2 2" xfId="40556" xr:uid="{3744D2C9-5E06-4C77-8E8E-B5414DD62D0F}"/>
    <cellStyle name="Comma 2 5 4 2 5 7 2 3" xfId="61580" xr:uid="{58777E76-A203-434D-B2C9-47EAB2C5E542}"/>
    <cellStyle name="Comma 2 5 4 2 5 7 3" xfId="30046" xr:uid="{1D7A2E0C-2737-431F-8FD3-AAC5E2265030}"/>
    <cellStyle name="Comma 2 5 4 2 5 7 4" xfId="51070" xr:uid="{0EC9D8A5-0975-422F-9997-3E55DC5F18ED}"/>
    <cellStyle name="Comma 2 5 4 2 5 8" xfId="11652" xr:uid="{4771DC2B-3BAC-4C7E-A77A-4128BF5C1C89}"/>
    <cellStyle name="Comma 2 5 4 2 5 8 2" xfId="32674" xr:uid="{147D29E0-BCB6-4D5A-BBC8-D470365ADF2D}"/>
    <cellStyle name="Comma 2 5 4 2 5 8 3" xfId="53698" xr:uid="{F55FD628-7C28-4E1C-8985-908FAE1E29E7}"/>
    <cellStyle name="Comma 2 5 4 2 5 9" xfId="22163" xr:uid="{7D4AC82B-0048-49CC-A355-1DA8C133552E}"/>
    <cellStyle name="Comma 2 5 4 2 6" xfId="1072" xr:uid="{54F4108F-44C8-4658-9B2D-3CCD4BC5F23B}"/>
    <cellStyle name="Comma 2 5 4 2 6 2" xfId="1073" xr:uid="{1EE3C3C1-AAB2-4D2E-8958-5FB03FD63677}"/>
    <cellStyle name="Comma 2 5 4 2 6 2 2" xfId="3751" xr:uid="{3336C546-22CC-4810-B819-9BDB30A253A3}"/>
    <cellStyle name="Comma 2 5 4 2 6 2 2 2" xfId="14285" xr:uid="{AAFC60C7-3D91-4DD4-BE50-64FD802B2ECC}"/>
    <cellStyle name="Comma 2 5 4 2 6 2 2 2 2" xfId="35307" xr:uid="{889ACF59-F6C8-4947-B907-1D3562631A3D}"/>
    <cellStyle name="Comma 2 5 4 2 6 2 2 2 3" xfId="56331" xr:uid="{BE9ADF67-1AA4-484A-9835-7BFD8E8A3D45}"/>
    <cellStyle name="Comma 2 5 4 2 6 2 2 3" xfId="24797" xr:uid="{8D220E52-58A8-4DF1-8B40-69FC61A0051A}"/>
    <cellStyle name="Comma 2 5 4 2 6 2 2 4" xfId="45821" xr:uid="{3D6C8158-1863-407D-9233-9E613DBF562A}"/>
    <cellStyle name="Comma 2 5 4 2 6 2 3" xfId="6379" xr:uid="{1C265A9B-34C5-4367-9EC8-4D379096DBBF}"/>
    <cellStyle name="Comma 2 5 4 2 6 2 3 2" xfId="16913" xr:uid="{FEB0340B-C594-4B70-AC17-1CF694553548}"/>
    <cellStyle name="Comma 2 5 4 2 6 2 3 2 2" xfId="37935" xr:uid="{2D6A4697-97C5-4B84-9128-7634CE566748}"/>
    <cellStyle name="Comma 2 5 4 2 6 2 3 2 3" xfId="58959" xr:uid="{C5C1C6B0-FF10-4815-AB9B-91CE8CACDE5D}"/>
    <cellStyle name="Comma 2 5 4 2 6 2 3 3" xfId="27425" xr:uid="{219A201E-F04E-4632-B285-2E90C6E88ACD}"/>
    <cellStyle name="Comma 2 5 4 2 6 2 3 4" xfId="48449" xr:uid="{0E034FAA-F750-4F95-A06E-A90C988C648D}"/>
    <cellStyle name="Comma 2 5 4 2 6 2 4" xfId="9006" xr:uid="{DEADB786-1E4A-4B1A-BB87-15D67734F70A}"/>
    <cellStyle name="Comma 2 5 4 2 6 2 4 2" xfId="19540" xr:uid="{F1679D97-3500-47E0-9245-8997CB727B92}"/>
    <cellStyle name="Comma 2 5 4 2 6 2 4 2 2" xfId="40562" xr:uid="{0A03162C-6945-4720-B3EC-85DC0CC5A942}"/>
    <cellStyle name="Comma 2 5 4 2 6 2 4 2 3" xfId="61586" xr:uid="{564BAD22-0FEC-49CA-8929-6E3A3FB89634}"/>
    <cellStyle name="Comma 2 5 4 2 6 2 4 3" xfId="30052" xr:uid="{F147D6D0-B961-47D0-88B4-61FF630DD10E}"/>
    <cellStyle name="Comma 2 5 4 2 6 2 4 4" xfId="51076" xr:uid="{605FD6BC-CDD4-4970-BB30-1A943DA23C39}"/>
    <cellStyle name="Comma 2 5 4 2 6 2 5" xfId="11658" xr:uid="{7B03CC67-5817-494A-A15E-BFC44AFDB84E}"/>
    <cellStyle name="Comma 2 5 4 2 6 2 5 2" xfId="32680" xr:uid="{018A5B6E-73A8-43D4-BF4D-20461F86E8CE}"/>
    <cellStyle name="Comma 2 5 4 2 6 2 5 3" xfId="53704" xr:uid="{C16F914C-2495-4592-978A-3EBF2B093BFD}"/>
    <cellStyle name="Comma 2 5 4 2 6 2 6" xfId="22169" xr:uid="{B4580804-5D86-496B-B210-D0B0FC8962ED}"/>
    <cellStyle name="Comma 2 5 4 2 6 2 7" xfId="43194" xr:uid="{29FDAC82-AEAA-4F74-AC30-E79212F0F057}"/>
    <cellStyle name="Comma 2 5 4 2 6 3" xfId="1074" xr:uid="{165B964C-182C-4CB2-9D4C-DE3A3BC8719F}"/>
    <cellStyle name="Comma 2 5 4 2 6 3 2" xfId="3752" xr:uid="{CE0205AD-118A-4B90-9462-1441E716138B}"/>
    <cellStyle name="Comma 2 5 4 2 6 3 2 2" xfId="14286" xr:uid="{AECE1A34-6491-42E7-91AA-296B9115C7A8}"/>
    <cellStyle name="Comma 2 5 4 2 6 3 2 2 2" xfId="35308" xr:uid="{3AB9CED8-FFA1-41A9-AE2D-60D8BA278AD1}"/>
    <cellStyle name="Comma 2 5 4 2 6 3 2 2 3" xfId="56332" xr:uid="{34C4F316-B84E-435F-8A49-D032E1DD446A}"/>
    <cellStyle name="Comma 2 5 4 2 6 3 2 3" xfId="24798" xr:uid="{DC195F60-E493-4AEB-978C-9AFB8C1A3C3B}"/>
    <cellStyle name="Comma 2 5 4 2 6 3 2 4" xfId="45822" xr:uid="{04DBB70E-D53C-40AB-ACCF-280A7DE85F1D}"/>
    <cellStyle name="Comma 2 5 4 2 6 3 3" xfId="6380" xr:uid="{2BBBBEE6-F2AE-4292-AF34-B413402C5FD5}"/>
    <cellStyle name="Comma 2 5 4 2 6 3 3 2" xfId="16914" xr:uid="{3F6F04EE-BEE7-40B6-BE9E-09004B309C20}"/>
    <cellStyle name="Comma 2 5 4 2 6 3 3 2 2" xfId="37936" xr:uid="{6D8AEE6E-E070-4C79-A5C9-DF44237573E0}"/>
    <cellStyle name="Comma 2 5 4 2 6 3 3 2 3" xfId="58960" xr:uid="{2E630EDC-7C83-4498-A7EF-49CF2B603F15}"/>
    <cellStyle name="Comma 2 5 4 2 6 3 3 3" xfId="27426" xr:uid="{698F35C4-0D52-4217-864F-54C6CA2A7BA1}"/>
    <cellStyle name="Comma 2 5 4 2 6 3 3 4" xfId="48450" xr:uid="{21070394-DB8A-4C29-A53E-BE98B7843FBD}"/>
    <cellStyle name="Comma 2 5 4 2 6 3 4" xfId="9007" xr:uid="{F041B461-626A-45A5-A425-CDD5A18D25FB}"/>
    <cellStyle name="Comma 2 5 4 2 6 3 4 2" xfId="19541" xr:uid="{2F75969D-DACB-41BC-9497-A1782B56CBC4}"/>
    <cellStyle name="Comma 2 5 4 2 6 3 4 2 2" xfId="40563" xr:uid="{A33DF46F-F535-45D8-86BA-5E7E17376F08}"/>
    <cellStyle name="Comma 2 5 4 2 6 3 4 2 3" xfId="61587" xr:uid="{D4BD8854-EADA-424F-9D47-3362F5532E97}"/>
    <cellStyle name="Comma 2 5 4 2 6 3 4 3" xfId="30053" xr:uid="{05305200-E7ED-4D53-9847-DC250C0E711B}"/>
    <cellStyle name="Comma 2 5 4 2 6 3 4 4" xfId="51077" xr:uid="{B08257AB-965F-422C-9C7C-540E11B50F19}"/>
    <cellStyle name="Comma 2 5 4 2 6 3 5" xfId="11659" xr:uid="{9957A170-B14B-4BE8-8A68-56A22B41FA7D}"/>
    <cellStyle name="Comma 2 5 4 2 6 3 5 2" xfId="32681" xr:uid="{84B2AEFF-99A1-4C5C-A6B0-E0AAA106ECF0}"/>
    <cellStyle name="Comma 2 5 4 2 6 3 5 3" xfId="53705" xr:uid="{70C01A57-F539-4224-88D1-5874CE14394F}"/>
    <cellStyle name="Comma 2 5 4 2 6 3 6" xfId="22170" xr:uid="{9DE5F690-ECC4-4F6A-AE60-6EBD8D1EEDC2}"/>
    <cellStyle name="Comma 2 5 4 2 6 3 7" xfId="43195" xr:uid="{D77D5C44-177B-48C9-9224-5A47E556AC15}"/>
    <cellStyle name="Comma 2 5 4 2 6 4" xfId="3750" xr:uid="{D6BDE9CB-0915-4AAD-A92B-B4612AE5200C}"/>
    <cellStyle name="Comma 2 5 4 2 6 4 2" xfId="14284" xr:uid="{16B24396-4711-4CFF-97A9-D3722F6835F2}"/>
    <cellStyle name="Comma 2 5 4 2 6 4 2 2" xfId="35306" xr:uid="{15031D42-9452-4D3C-9E8C-F695CEA88A98}"/>
    <cellStyle name="Comma 2 5 4 2 6 4 2 3" xfId="56330" xr:uid="{4464158B-32F2-45D9-AFBF-B8500E8C9EB4}"/>
    <cellStyle name="Comma 2 5 4 2 6 4 3" xfId="24796" xr:uid="{F38D10FF-3A94-45D5-8CB7-6878EB8649E6}"/>
    <cellStyle name="Comma 2 5 4 2 6 4 4" xfId="45820" xr:uid="{FAB5D51F-FD55-46EF-A062-C27793170ADD}"/>
    <cellStyle name="Comma 2 5 4 2 6 5" xfId="6378" xr:uid="{AB85A57C-C55C-41E3-825D-33B256A5F36B}"/>
    <cellStyle name="Comma 2 5 4 2 6 5 2" xfId="16912" xr:uid="{0860C6E3-29C1-4B40-862A-F3AC61AE6A7C}"/>
    <cellStyle name="Comma 2 5 4 2 6 5 2 2" xfId="37934" xr:uid="{BC782A4D-9149-42F6-93AB-49CF0F2F387B}"/>
    <cellStyle name="Comma 2 5 4 2 6 5 2 3" xfId="58958" xr:uid="{FBE0D18E-1AFB-4B10-BB74-C29981D419A2}"/>
    <cellStyle name="Comma 2 5 4 2 6 5 3" xfId="27424" xr:uid="{A731CD08-766D-4E53-8AF7-A71081E86F29}"/>
    <cellStyle name="Comma 2 5 4 2 6 5 4" xfId="48448" xr:uid="{5068D7E8-849D-4C49-A183-E9FABCAA48B8}"/>
    <cellStyle name="Comma 2 5 4 2 6 6" xfId="9005" xr:uid="{D5878A1E-C6A6-47E2-9C2E-1D6174338C83}"/>
    <cellStyle name="Comma 2 5 4 2 6 6 2" xfId="19539" xr:uid="{571F586E-5F21-4CC6-9B9F-919889C3D9E6}"/>
    <cellStyle name="Comma 2 5 4 2 6 6 2 2" xfId="40561" xr:uid="{A4FB539C-C0D1-4C83-99F5-0A8C19E6C87E}"/>
    <cellStyle name="Comma 2 5 4 2 6 6 2 3" xfId="61585" xr:uid="{19996031-0C68-4698-92CF-0457F45770C5}"/>
    <cellStyle name="Comma 2 5 4 2 6 6 3" xfId="30051" xr:uid="{723336F0-DFE8-43A6-A42C-9CEE0D778009}"/>
    <cellStyle name="Comma 2 5 4 2 6 6 4" xfId="51075" xr:uid="{E14FF3A9-2FDD-46AF-B8A6-45D818912C97}"/>
    <cellStyle name="Comma 2 5 4 2 6 7" xfId="11657" xr:uid="{0860C354-89C9-40E1-9D50-974BD8288864}"/>
    <cellStyle name="Comma 2 5 4 2 6 7 2" xfId="32679" xr:uid="{64B9EDB9-FEBA-4B48-8275-76CE91CD6E99}"/>
    <cellStyle name="Comma 2 5 4 2 6 7 3" xfId="53703" xr:uid="{E57E0D0C-5E5C-49DB-9F4B-34D826EC04AB}"/>
    <cellStyle name="Comma 2 5 4 2 6 8" xfId="22168" xr:uid="{34B1B13E-8651-492C-A47E-0A821A7C0A9C}"/>
    <cellStyle name="Comma 2 5 4 2 6 9" xfId="43193" xr:uid="{1A445AED-D93F-401C-B1ED-93EFA9AF5983}"/>
    <cellStyle name="Comma 2 5 4 2 7" xfId="1075" xr:uid="{62CF75DB-C49F-47AE-B2A2-1565B86EED90}"/>
    <cellStyle name="Comma 2 5 4 2 7 2" xfId="1076" xr:uid="{6C224F6F-E6BC-4165-AF56-D4E273A43B20}"/>
    <cellStyle name="Comma 2 5 4 2 7 2 2" xfId="3754" xr:uid="{A5F8F25E-9103-489F-BAA5-FFF2C11A6625}"/>
    <cellStyle name="Comma 2 5 4 2 7 2 2 2" xfId="14288" xr:uid="{0A766A6B-A173-4941-AC56-78A7D80931D4}"/>
    <cellStyle name="Comma 2 5 4 2 7 2 2 2 2" xfId="35310" xr:uid="{98C52DBF-ADF1-47F7-ADB9-4B7122526BEA}"/>
    <cellStyle name="Comma 2 5 4 2 7 2 2 2 3" xfId="56334" xr:uid="{B3050984-A82A-4CB2-B5B6-715251FCE65A}"/>
    <cellStyle name="Comma 2 5 4 2 7 2 2 3" xfId="24800" xr:uid="{9CE04A1E-7EAD-44F8-9271-4969DB5C47EE}"/>
    <cellStyle name="Comma 2 5 4 2 7 2 2 4" xfId="45824" xr:uid="{74C77781-544B-4CEC-90BB-0E1D24123FA1}"/>
    <cellStyle name="Comma 2 5 4 2 7 2 3" xfId="6382" xr:uid="{8DB57825-6060-4482-B294-87AF8B248247}"/>
    <cellStyle name="Comma 2 5 4 2 7 2 3 2" xfId="16916" xr:uid="{22D1D368-6FD8-4614-BD3D-B09654D85DF7}"/>
    <cellStyle name="Comma 2 5 4 2 7 2 3 2 2" xfId="37938" xr:uid="{ACEE34AA-B35B-4D91-A341-2717B8122F41}"/>
    <cellStyle name="Comma 2 5 4 2 7 2 3 2 3" xfId="58962" xr:uid="{18F7C6F8-3BED-4105-B777-8DF8A995926F}"/>
    <cellStyle name="Comma 2 5 4 2 7 2 3 3" xfId="27428" xr:uid="{84AA9F1F-4528-40A2-96BB-DB5776A23905}"/>
    <cellStyle name="Comma 2 5 4 2 7 2 3 4" xfId="48452" xr:uid="{611B82F9-F46E-4867-BBEC-2AD7F50674B5}"/>
    <cellStyle name="Comma 2 5 4 2 7 2 4" xfId="9009" xr:uid="{6AA19F42-2A62-4DFF-8196-D4942361ED9C}"/>
    <cellStyle name="Comma 2 5 4 2 7 2 4 2" xfId="19543" xr:uid="{AC90FD3D-B455-48F2-AE32-22C436BDD297}"/>
    <cellStyle name="Comma 2 5 4 2 7 2 4 2 2" xfId="40565" xr:uid="{11DF1DEA-DC9D-4EBB-9672-9C443AAE282F}"/>
    <cellStyle name="Comma 2 5 4 2 7 2 4 2 3" xfId="61589" xr:uid="{F0B4D32C-6918-4678-A872-B1918CAF51D1}"/>
    <cellStyle name="Comma 2 5 4 2 7 2 4 3" xfId="30055" xr:uid="{6F2A4BA9-190D-4096-9064-492D41DC89DB}"/>
    <cellStyle name="Comma 2 5 4 2 7 2 4 4" xfId="51079" xr:uid="{5A562414-988C-43F4-9E49-EB1E9A18835C}"/>
    <cellStyle name="Comma 2 5 4 2 7 2 5" xfId="11661" xr:uid="{0598ED1A-DEC0-43C5-BBC5-74077A2C871C}"/>
    <cellStyle name="Comma 2 5 4 2 7 2 5 2" xfId="32683" xr:uid="{7F9037B2-9DC1-4458-A84C-FD23965AFB8D}"/>
    <cellStyle name="Comma 2 5 4 2 7 2 5 3" xfId="53707" xr:uid="{78DA8276-1BAC-4A55-9096-EFCA29B64CC3}"/>
    <cellStyle name="Comma 2 5 4 2 7 2 6" xfId="22172" xr:uid="{E5C298CC-F233-44A8-B39F-673FCB4AB5DB}"/>
    <cellStyle name="Comma 2 5 4 2 7 2 7" xfId="43197" xr:uid="{39178FDB-513B-459D-A823-B57805D57281}"/>
    <cellStyle name="Comma 2 5 4 2 7 3" xfId="3753" xr:uid="{EEA496F2-044B-400C-B001-2A28573A72A6}"/>
    <cellStyle name="Comma 2 5 4 2 7 3 2" xfId="14287" xr:uid="{409115CC-E72E-4ADD-9DCB-31B67A1F41E8}"/>
    <cellStyle name="Comma 2 5 4 2 7 3 2 2" xfId="35309" xr:uid="{B401BCA5-39E1-4B5B-9E8D-8951AD9E8CDA}"/>
    <cellStyle name="Comma 2 5 4 2 7 3 2 3" xfId="56333" xr:uid="{415273A8-AB2E-4A26-A0B4-D6A12FF713E0}"/>
    <cellStyle name="Comma 2 5 4 2 7 3 3" xfId="24799" xr:uid="{B6E9356C-A891-47EA-B2FE-69C2DAC56452}"/>
    <cellStyle name="Comma 2 5 4 2 7 3 4" xfId="45823" xr:uid="{3BEF4B86-E362-440E-A974-125DC99C1278}"/>
    <cellStyle name="Comma 2 5 4 2 7 4" xfId="6381" xr:uid="{D93C63AF-8242-4955-89A3-F8379C0E1A93}"/>
    <cellStyle name="Comma 2 5 4 2 7 4 2" xfId="16915" xr:uid="{EA8D62C9-3BA4-4A84-94E5-1EF4155BB776}"/>
    <cellStyle name="Comma 2 5 4 2 7 4 2 2" xfId="37937" xr:uid="{D964FF68-0704-4E6C-87F0-FE2CAD4AB675}"/>
    <cellStyle name="Comma 2 5 4 2 7 4 2 3" xfId="58961" xr:uid="{BB56A170-3234-4272-952E-8656E6F8F6DF}"/>
    <cellStyle name="Comma 2 5 4 2 7 4 3" xfId="27427" xr:uid="{634000EB-FE41-4752-90FF-C7FB76FA26D3}"/>
    <cellStyle name="Comma 2 5 4 2 7 4 4" xfId="48451" xr:uid="{1B216312-48DA-49BD-945D-69B14B3ACF1A}"/>
    <cellStyle name="Comma 2 5 4 2 7 5" xfId="9008" xr:uid="{684F026E-8CE9-4EC1-9030-281DDE9D380F}"/>
    <cellStyle name="Comma 2 5 4 2 7 5 2" xfId="19542" xr:uid="{BFFB96BF-857A-4F06-B0CC-086A80EE60CD}"/>
    <cellStyle name="Comma 2 5 4 2 7 5 2 2" xfId="40564" xr:uid="{9FEC6B0F-5A02-49E8-BC78-77D854CBC3F6}"/>
    <cellStyle name="Comma 2 5 4 2 7 5 2 3" xfId="61588" xr:uid="{215BA0FE-1AE9-4900-A7B0-DCB5D8D0CD14}"/>
    <cellStyle name="Comma 2 5 4 2 7 5 3" xfId="30054" xr:uid="{240FA060-EC56-4D68-9AB6-BEECA7E6F33F}"/>
    <cellStyle name="Comma 2 5 4 2 7 5 4" xfId="51078" xr:uid="{0785D862-14E8-46AB-9A53-CA66A3654CE9}"/>
    <cellStyle name="Comma 2 5 4 2 7 6" xfId="11660" xr:uid="{E83FCBFF-988E-4CA9-B586-CF2468DEAA01}"/>
    <cellStyle name="Comma 2 5 4 2 7 6 2" xfId="32682" xr:uid="{EC60081A-9143-4206-9978-E4FAA9E1CE88}"/>
    <cellStyle name="Comma 2 5 4 2 7 6 3" xfId="53706" xr:uid="{DEF18FA2-939F-47A7-8C97-7B0F9B1E1604}"/>
    <cellStyle name="Comma 2 5 4 2 7 7" xfId="22171" xr:uid="{CA54A00B-70EA-4B4C-A7B8-A379944EB63B}"/>
    <cellStyle name="Comma 2 5 4 2 7 8" xfId="43196" xr:uid="{373AF6C7-DC8D-4962-A9A7-603C693FFB0F}"/>
    <cellStyle name="Comma 2 5 4 2 8" xfId="1077" xr:uid="{311AB5EF-9CCA-4989-871F-4E99C3DFD6BD}"/>
    <cellStyle name="Comma 2 5 4 2 8 2" xfId="3755" xr:uid="{DBA1703A-E8B5-45C3-A252-052EEB482211}"/>
    <cellStyle name="Comma 2 5 4 2 8 2 2" xfId="14289" xr:uid="{6382D1DE-3C28-4933-8280-1CB031A2229D}"/>
    <cellStyle name="Comma 2 5 4 2 8 2 2 2" xfId="35311" xr:uid="{BF89F50E-2D52-4314-8DDB-128D76848E56}"/>
    <cellStyle name="Comma 2 5 4 2 8 2 2 3" xfId="56335" xr:uid="{4A9AA874-FDB6-4B8E-B82C-DBBCC48F09A6}"/>
    <cellStyle name="Comma 2 5 4 2 8 2 3" xfId="24801" xr:uid="{F4F766FA-9EC0-4A24-AB39-463B0B189157}"/>
    <cellStyle name="Comma 2 5 4 2 8 2 4" xfId="45825" xr:uid="{19D60BD7-9843-4E46-97C0-5A2FA30AF906}"/>
    <cellStyle name="Comma 2 5 4 2 8 3" xfId="6383" xr:uid="{77382336-DA5A-499B-9624-4A23B3D732AA}"/>
    <cellStyle name="Comma 2 5 4 2 8 3 2" xfId="16917" xr:uid="{A7E7801D-48FA-4D88-88FF-AC63AE7604FB}"/>
    <cellStyle name="Comma 2 5 4 2 8 3 2 2" xfId="37939" xr:uid="{0ABD398A-46A4-437B-8E30-64BB14185607}"/>
    <cellStyle name="Comma 2 5 4 2 8 3 2 3" xfId="58963" xr:uid="{7783E4EA-74C9-44EC-BD59-49A0AD89CBDF}"/>
    <cellStyle name="Comma 2 5 4 2 8 3 3" xfId="27429" xr:uid="{2ADB0C3E-1D16-4E31-861B-824F482F0AA0}"/>
    <cellStyle name="Comma 2 5 4 2 8 3 4" xfId="48453" xr:uid="{2FD2E483-A1CB-4E09-A160-073F12D620F6}"/>
    <cellStyle name="Comma 2 5 4 2 8 4" xfId="9010" xr:uid="{DA5A1B38-332E-4613-B608-26077FB6BE08}"/>
    <cellStyle name="Comma 2 5 4 2 8 4 2" xfId="19544" xr:uid="{FE9AD172-AE3E-4CC5-A671-C2F41AD425B2}"/>
    <cellStyle name="Comma 2 5 4 2 8 4 2 2" xfId="40566" xr:uid="{F24B5407-EDDA-4D38-A3A2-4DC44E207425}"/>
    <cellStyle name="Comma 2 5 4 2 8 4 2 3" xfId="61590" xr:uid="{C998C7D4-7D8B-4720-94C9-B688B5350256}"/>
    <cellStyle name="Comma 2 5 4 2 8 4 3" xfId="30056" xr:uid="{4F0BFC50-F167-40D8-979A-4E3A0FF65A8D}"/>
    <cellStyle name="Comma 2 5 4 2 8 4 4" xfId="51080" xr:uid="{1987A586-3686-462B-8209-A376658A4629}"/>
    <cellStyle name="Comma 2 5 4 2 8 5" xfId="11662" xr:uid="{5783A50B-8934-4BF6-8376-7B7168A09CA9}"/>
    <cellStyle name="Comma 2 5 4 2 8 5 2" xfId="32684" xr:uid="{9F5DE726-F79C-416B-B190-CB1D41E85009}"/>
    <cellStyle name="Comma 2 5 4 2 8 5 3" xfId="53708" xr:uid="{44075923-1773-49FA-BE03-4F20BED32A49}"/>
    <cellStyle name="Comma 2 5 4 2 8 6" xfId="22173" xr:uid="{EC236F9E-BFB6-4E50-9BE7-C1440879B82C}"/>
    <cellStyle name="Comma 2 5 4 2 8 7" xfId="43198" xr:uid="{1694CBC7-7838-4022-B1E8-202DE54A196F}"/>
    <cellStyle name="Comma 2 5 4 2 9" xfId="1078" xr:uid="{E5F73A75-C2DB-4617-B435-F728B50D2D37}"/>
    <cellStyle name="Comma 2 5 4 2 9 2" xfId="3756" xr:uid="{AA0CE462-4B36-4CF7-B113-07AD74F00987}"/>
    <cellStyle name="Comma 2 5 4 2 9 2 2" xfId="14290" xr:uid="{C5949E52-74F3-404F-8B0F-9A32AE5A3E02}"/>
    <cellStyle name="Comma 2 5 4 2 9 2 2 2" xfId="35312" xr:uid="{339F5390-F18E-4B17-BB37-DE0DA8EB1925}"/>
    <cellStyle name="Comma 2 5 4 2 9 2 2 3" xfId="56336" xr:uid="{C8A2E0F7-7D3C-4AD1-80FB-0847B1132296}"/>
    <cellStyle name="Comma 2 5 4 2 9 2 3" xfId="24802" xr:uid="{E2E0012A-F399-43E6-BDB8-A32F38E0ABB2}"/>
    <cellStyle name="Comma 2 5 4 2 9 2 4" xfId="45826" xr:uid="{B9536144-1CC7-40CE-A159-BB83EBB1AF61}"/>
    <cellStyle name="Comma 2 5 4 2 9 3" xfId="6384" xr:uid="{17D4C3A9-C196-4A44-8F59-4DF20D60B96A}"/>
    <cellStyle name="Comma 2 5 4 2 9 3 2" xfId="16918" xr:uid="{76B69C9E-3A67-4E5E-8069-D79FEE4F0797}"/>
    <cellStyle name="Comma 2 5 4 2 9 3 2 2" xfId="37940" xr:uid="{4E0BA633-44F4-4426-A897-830373B16907}"/>
    <cellStyle name="Comma 2 5 4 2 9 3 2 3" xfId="58964" xr:uid="{7DA6759E-3F0F-4C25-8E27-508F8E6ABB15}"/>
    <cellStyle name="Comma 2 5 4 2 9 3 3" xfId="27430" xr:uid="{6AC0B94B-70FB-4865-B305-9C535424A6B8}"/>
    <cellStyle name="Comma 2 5 4 2 9 3 4" xfId="48454" xr:uid="{BEC18E07-79B2-4942-9BC2-D68DD59B3CC0}"/>
    <cellStyle name="Comma 2 5 4 2 9 4" xfId="9011" xr:uid="{FFA6347D-1171-4506-BFE7-9DCE5296D9FF}"/>
    <cellStyle name="Comma 2 5 4 2 9 4 2" xfId="19545" xr:uid="{DD7760D1-EBD7-4406-BBBA-5C1F4973E95E}"/>
    <cellStyle name="Comma 2 5 4 2 9 4 2 2" xfId="40567" xr:uid="{081F27B5-DD0D-4A73-BC98-C64299A39AA9}"/>
    <cellStyle name="Comma 2 5 4 2 9 4 2 3" xfId="61591" xr:uid="{6D69A549-1DD0-4CE0-BE35-2535A21CFB87}"/>
    <cellStyle name="Comma 2 5 4 2 9 4 3" xfId="30057" xr:uid="{5992CB01-2156-4FCE-92FB-E4F17014BA59}"/>
    <cellStyle name="Comma 2 5 4 2 9 4 4" xfId="51081" xr:uid="{45126B13-51BE-4328-8E50-56584C8C8B47}"/>
    <cellStyle name="Comma 2 5 4 2 9 5" xfId="11663" xr:uid="{6436D932-8CC2-41E1-81CC-FCFED76B0779}"/>
    <cellStyle name="Comma 2 5 4 2 9 5 2" xfId="32685" xr:uid="{183B513B-D4B6-45D3-98FA-54452246EC7A}"/>
    <cellStyle name="Comma 2 5 4 2 9 5 3" xfId="53709" xr:uid="{A0C9CDB8-9A61-4D7A-BC8B-5278ABAF4102}"/>
    <cellStyle name="Comma 2 5 4 2 9 6" xfId="22174" xr:uid="{5D7A6267-F251-4DDD-9E85-795DFFEAD53B}"/>
    <cellStyle name="Comma 2 5 4 2 9 7" xfId="43199" xr:uid="{2D828F0E-01A4-431F-A7C8-6379F78E65F5}"/>
    <cellStyle name="Comma 2 5 4 3" xfId="1079" xr:uid="{EB49313F-0512-4B5E-83ED-9D8A49D2B782}"/>
    <cellStyle name="Comma 2 5 4 3 10" xfId="43200" xr:uid="{65C859BC-33F7-45D4-9807-AAB06745227F}"/>
    <cellStyle name="Comma 2 5 4 3 2" xfId="1080" xr:uid="{698C9B7F-ACA3-4D85-8B0B-E317D05E2F1C}"/>
    <cellStyle name="Comma 2 5 4 3 2 2" xfId="1081" xr:uid="{33D8B923-A49F-404E-AE79-33998095AF8C}"/>
    <cellStyle name="Comma 2 5 4 3 2 2 2" xfId="3759" xr:uid="{03442CCD-A940-474D-9E91-C5B9B9CA55AB}"/>
    <cellStyle name="Comma 2 5 4 3 2 2 2 2" xfId="14293" xr:uid="{FC2DF6B2-5C6E-41FA-ABC9-6E7C0DA4233E}"/>
    <cellStyle name="Comma 2 5 4 3 2 2 2 2 2" xfId="35315" xr:uid="{18EF5AD5-1E09-4BAE-812C-8DC28320C232}"/>
    <cellStyle name="Comma 2 5 4 3 2 2 2 2 3" xfId="56339" xr:uid="{E38AA7FD-2054-45B6-8CC9-8A5174E07A6A}"/>
    <cellStyle name="Comma 2 5 4 3 2 2 2 3" xfId="24805" xr:uid="{617E5B86-2408-45F8-9EFD-7B081B9560DC}"/>
    <cellStyle name="Comma 2 5 4 3 2 2 2 4" xfId="45829" xr:uid="{4B60B349-96D2-4688-B0F2-42BB4001628C}"/>
    <cellStyle name="Comma 2 5 4 3 2 2 3" xfId="6387" xr:uid="{A77C7ABB-4272-470C-891C-8B6870971730}"/>
    <cellStyle name="Comma 2 5 4 3 2 2 3 2" xfId="16921" xr:uid="{F024B81F-F38F-4B90-912F-79F2E870591C}"/>
    <cellStyle name="Comma 2 5 4 3 2 2 3 2 2" xfId="37943" xr:uid="{FF334765-9587-4239-A236-2BE734178CD1}"/>
    <cellStyle name="Comma 2 5 4 3 2 2 3 2 3" xfId="58967" xr:uid="{4860E3F8-816C-441C-8D43-5DF1BB1D6013}"/>
    <cellStyle name="Comma 2 5 4 3 2 2 3 3" xfId="27433" xr:uid="{36BEF080-06A4-410E-AF34-A6F62E4F945A}"/>
    <cellStyle name="Comma 2 5 4 3 2 2 3 4" xfId="48457" xr:uid="{6D7F310D-FFE5-4A54-88CF-7C8CC11737B1}"/>
    <cellStyle name="Comma 2 5 4 3 2 2 4" xfId="9014" xr:uid="{306A4CAF-30C5-4E43-8342-C8D289295AE4}"/>
    <cellStyle name="Comma 2 5 4 3 2 2 4 2" xfId="19548" xr:uid="{C3CFB730-D0A0-489F-A277-14CAEDF52D6F}"/>
    <cellStyle name="Comma 2 5 4 3 2 2 4 2 2" xfId="40570" xr:uid="{56A6CF81-7249-468E-8CD1-EE5A0FB09B29}"/>
    <cellStyle name="Comma 2 5 4 3 2 2 4 2 3" xfId="61594" xr:uid="{31165CD9-EDD1-4377-AB58-8A5006A171EA}"/>
    <cellStyle name="Comma 2 5 4 3 2 2 4 3" xfId="30060" xr:uid="{8E6B12B6-7757-43AC-ABBE-530807BB9B26}"/>
    <cellStyle name="Comma 2 5 4 3 2 2 4 4" xfId="51084" xr:uid="{DCE78102-6E0F-423A-9162-D8837FAA52E0}"/>
    <cellStyle name="Comma 2 5 4 3 2 2 5" xfId="11666" xr:uid="{7397577C-59CF-474A-B72F-3FC9234C7F58}"/>
    <cellStyle name="Comma 2 5 4 3 2 2 5 2" xfId="32688" xr:uid="{18C28324-0F99-4479-AAC8-54CBE3646F8E}"/>
    <cellStyle name="Comma 2 5 4 3 2 2 5 3" xfId="53712" xr:uid="{91599139-00B2-4C1C-905F-70928913906E}"/>
    <cellStyle name="Comma 2 5 4 3 2 2 6" xfId="22177" xr:uid="{A2EDD700-3A19-4944-96F1-B5B81F77B9EE}"/>
    <cellStyle name="Comma 2 5 4 3 2 2 7" xfId="43202" xr:uid="{36A36E84-0B0B-417F-A81B-38440D221C52}"/>
    <cellStyle name="Comma 2 5 4 3 2 3" xfId="3758" xr:uid="{F8A39430-11CC-4CD3-BB46-8FC63BD164E0}"/>
    <cellStyle name="Comma 2 5 4 3 2 3 2" xfId="14292" xr:uid="{C386676A-AB2E-475F-B1F8-AA7ECA41A839}"/>
    <cellStyle name="Comma 2 5 4 3 2 3 2 2" xfId="35314" xr:uid="{49430957-3017-4B59-9E63-890A9EF1AEEA}"/>
    <cellStyle name="Comma 2 5 4 3 2 3 2 3" xfId="56338" xr:uid="{D00F2957-D107-457F-86CA-942444A50824}"/>
    <cellStyle name="Comma 2 5 4 3 2 3 3" xfId="24804" xr:uid="{351BDF5F-F41B-4813-8489-437CA0CFDF43}"/>
    <cellStyle name="Comma 2 5 4 3 2 3 4" xfId="45828" xr:uid="{47FE9411-989C-4ABC-9A47-2F69482F5738}"/>
    <cellStyle name="Comma 2 5 4 3 2 4" xfId="6386" xr:uid="{43E0BC81-0352-4FE5-A792-14A6691628F1}"/>
    <cellStyle name="Comma 2 5 4 3 2 4 2" xfId="16920" xr:uid="{D70BC0C3-ADCB-40A8-889A-E06306EC2E74}"/>
    <cellStyle name="Comma 2 5 4 3 2 4 2 2" xfId="37942" xr:uid="{968FC3AB-7A32-4134-A7E9-1838DC0301D3}"/>
    <cellStyle name="Comma 2 5 4 3 2 4 2 3" xfId="58966" xr:uid="{E1378A2E-3FBA-445A-9939-374626ACF4DF}"/>
    <cellStyle name="Comma 2 5 4 3 2 4 3" xfId="27432" xr:uid="{95CC218D-B023-4AC8-AD2A-080DB239AFEA}"/>
    <cellStyle name="Comma 2 5 4 3 2 4 4" xfId="48456" xr:uid="{C74C51B3-BBBB-4C92-91AD-1908EB2E8D6F}"/>
    <cellStyle name="Comma 2 5 4 3 2 5" xfId="9013" xr:uid="{85DA7898-36FE-41CE-AC0A-B235DF51DBD5}"/>
    <cellStyle name="Comma 2 5 4 3 2 5 2" xfId="19547" xr:uid="{A5A3661F-A554-4A34-A9AE-3A99A6BDD410}"/>
    <cellStyle name="Comma 2 5 4 3 2 5 2 2" xfId="40569" xr:uid="{DD7F7A37-6E0A-41CA-B92B-B57D33155660}"/>
    <cellStyle name="Comma 2 5 4 3 2 5 2 3" xfId="61593" xr:uid="{74FEE0E7-BE42-4DB9-8F6F-0584090BF528}"/>
    <cellStyle name="Comma 2 5 4 3 2 5 3" xfId="30059" xr:uid="{39014DD0-4D92-4EEC-A070-AE54A083093C}"/>
    <cellStyle name="Comma 2 5 4 3 2 5 4" xfId="51083" xr:uid="{757B692C-2254-49F9-8950-B865ACCFB6F7}"/>
    <cellStyle name="Comma 2 5 4 3 2 6" xfId="11665" xr:uid="{A1BE6AD3-A476-4910-A397-22D69DD0C649}"/>
    <cellStyle name="Comma 2 5 4 3 2 6 2" xfId="32687" xr:uid="{90E29A56-E81C-49D9-927D-B4763FC8AB87}"/>
    <cellStyle name="Comma 2 5 4 3 2 6 3" xfId="53711" xr:uid="{DAB128A5-0A76-44C1-B587-E88F060D05F0}"/>
    <cellStyle name="Comma 2 5 4 3 2 7" xfId="22176" xr:uid="{C9C96C23-C91E-418F-B0B6-76CBBD8396B8}"/>
    <cellStyle name="Comma 2 5 4 3 2 8" xfId="43201" xr:uid="{12507DBF-55D8-4C86-9E78-9D09D0FD2DE7}"/>
    <cellStyle name="Comma 2 5 4 3 3" xfId="1082" xr:uid="{9E7EE6D5-2142-47B5-9D47-CA2DAAD9B253}"/>
    <cellStyle name="Comma 2 5 4 3 3 2" xfId="3760" xr:uid="{6561D16F-00D7-49A7-BC0A-BC34B3C233EF}"/>
    <cellStyle name="Comma 2 5 4 3 3 2 2" xfId="14294" xr:uid="{8729357A-A0E2-4603-8ADE-49B1085218E2}"/>
    <cellStyle name="Comma 2 5 4 3 3 2 2 2" xfId="35316" xr:uid="{81C06276-B3F2-4044-BEB4-AB9AEE1AB3B9}"/>
    <cellStyle name="Comma 2 5 4 3 3 2 2 3" xfId="56340" xr:uid="{7AC4CEE4-1577-487A-B557-36AC081A7258}"/>
    <cellStyle name="Comma 2 5 4 3 3 2 3" xfId="24806" xr:uid="{E21ED6A4-8DA9-44A2-8C4A-FF11FEEAD9CE}"/>
    <cellStyle name="Comma 2 5 4 3 3 2 4" xfId="45830" xr:uid="{D0DFD4A4-8055-40CF-A874-FEA24A222A8C}"/>
    <cellStyle name="Comma 2 5 4 3 3 3" xfId="6388" xr:uid="{F5DE55C7-B0A3-48B5-BCAF-D90959ABE4B8}"/>
    <cellStyle name="Comma 2 5 4 3 3 3 2" xfId="16922" xr:uid="{6E656554-A16D-4AC7-9732-4AE60E8C85B8}"/>
    <cellStyle name="Comma 2 5 4 3 3 3 2 2" xfId="37944" xr:uid="{A58B0AE1-F461-4625-BE87-D086DFD74076}"/>
    <cellStyle name="Comma 2 5 4 3 3 3 2 3" xfId="58968" xr:uid="{0CBB5B26-507F-4AA9-B5A3-FB14200265FF}"/>
    <cellStyle name="Comma 2 5 4 3 3 3 3" xfId="27434" xr:uid="{AC21D7EC-5F0A-4C78-96D7-EC4272D6F9F8}"/>
    <cellStyle name="Comma 2 5 4 3 3 3 4" xfId="48458" xr:uid="{9A138573-5A37-4515-B398-35EF33187963}"/>
    <cellStyle name="Comma 2 5 4 3 3 4" xfId="9015" xr:uid="{120791A2-E46E-4044-8685-24E3EAEE28E4}"/>
    <cellStyle name="Comma 2 5 4 3 3 4 2" xfId="19549" xr:uid="{921D2381-E7AD-48CC-AEA7-B683E0980C33}"/>
    <cellStyle name="Comma 2 5 4 3 3 4 2 2" xfId="40571" xr:uid="{74A03E1B-E37E-4A52-B55F-A59A728DEB90}"/>
    <cellStyle name="Comma 2 5 4 3 3 4 2 3" xfId="61595" xr:uid="{D572F837-B2B0-4120-8F6C-95CA50720EB8}"/>
    <cellStyle name="Comma 2 5 4 3 3 4 3" xfId="30061" xr:uid="{5ACC9CB3-7CC8-4847-A466-73BBE30C4619}"/>
    <cellStyle name="Comma 2 5 4 3 3 4 4" xfId="51085" xr:uid="{543F1318-B3C3-4B84-BB0D-4F6B6D26B8C7}"/>
    <cellStyle name="Comma 2 5 4 3 3 5" xfId="11667" xr:uid="{F56D08EB-4B5B-43D6-999E-DCD45D9D044D}"/>
    <cellStyle name="Comma 2 5 4 3 3 5 2" xfId="32689" xr:uid="{0CF8C90F-E428-4E25-A52F-75EBE785D0BC}"/>
    <cellStyle name="Comma 2 5 4 3 3 5 3" xfId="53713" xr:uid="{6238B6D9-017E-46C7-B0E2-7199F8BDFC52}"/>
    <cellStyle name="Comma 2 5 4 3 3 6" xfId="22178" xr:uid="{558B53A4-290D-4122-B883-CDC6A3D198C2}"/>
    <cellStyle name="Comma 2 5 4 3 3 7" xfId="43203" xr:uid="{3F57BF40-2D22-4B4B-B8E5-B5AE49448E05}"/>
    <cellStyle name="Comma 2 5 4 3 4" xfId="1083" xr:uid="{84E08519-6F28-472B-9AC9-CD63E6AADF86}"/>
    <cellStyle name="Comma 2 5 4 3 4 2" xfId="3761" xr:uid="{121CB124-4A34-4675-9A2A-BC22C15953BC}"/>
    <cellStyle name="Comma 2 5 4 3 4 2 2" xfId="14295" xr:uid="{3250E087-677C-490C-B9E9-074C114E2BD1}"/>
    <cellStyle name="Comma 2 5 4 3 4 2 2 2" xfId="35317" xr:uid="{1B3E79D5-2B39-4C05-A3E4-2623E1289662}"/>
    <cellStyle name="Comma 2 5 4 3 4 2 2 3" xfId="56341" xr:uid="{5E7AC2D6-2749-4601-B6C7-74BC3C5D067E}"/>
    <cellStyle name="Comma 2 5 4 3 4 2 3" xfId="24807" xr:uid="{2120C6C3-623A-4176-859B-96754D68ABD3}"/>
    <cellStyle name="Comma 2 5 4 3 4 2 4" xfId="45831" xr:uid="{3F43937B-8228-4A29-9E12-DC1FC829F988}"/>
    <cellStyle name="Comma 2 5 4 3 4 3" xfId="6389" xr:uid="{C0817A08-EBD3-47EC-8FD2-CF43464504D6}"/>
    <cellStyle name="Comma 2 5 4 3 4 3 2" xfId="16923" xr:uid="{1EEAA37D-FDE0-43E1-A0EE-2C62E4AE36D8}"/>
    <cellStyle name="Comma 2 5 4 3 4 3 2 2" xfId="37945" xr:uid="{1F86FB73-4514-4C25-80C3-08448048A800}"/>
    <cellStyle name="Comma 2 5 4 3 4 3 2 3" xfId="58969" xr:uid="{C729BC5B-80B6-449C-BAE5-E9F4759C43FE}"/>
    <cellStyle name="Comma 2 5 4 3 4 3 3" xfId="27435" xr:uid="{676E7BCB-7A7E-46F3-9A61-BFBAE96D26E5}"/>
    <cellStyle name="Comma 2 5 4 3 4 3 4" xfId="48459" xr:uid="{A3341F77-70D1-43BE-B817-03E2A22E1DE8}"/>
    <cellStyle name="Comma 2 5 4 3 4 4" xfId="9016" xr:uid="{60AA7E0A-70A3-4E43-A0CB-E388DA8A9C69}"/>
    <cellStyle name="Comma 2 5 4 3 4 4 2" xfId="19550" xr:uid="{AFAEFD94-7DFA-48CD-A7A9-CDB3E5B894B9}"/>
    <cellStyle name="Comma 2 5 4 3 4 4 2 2" xfId="40572" xr:uid="{E273BDCA-3047-45CE-970A-15B4D573BDFC}"/>
    <cellStyle name="Comma 2 5 4 3 4 4 2 3" xfId="61596" xr:uid="{95D975CD-3A04-428F-84E4-120CBF918800}"/>
    <cellStyle name="Comma 2 5 4 3 4 4 3" xfId="30062" xr:uid="{A2C5F700-3AD2-4411-82CC-E3E1C0BBDC3C}"/>
    <cellStyle name="Comma 2 5 4 3 4 4 4" xfId="51086" xr:uid="{549DE013-085C-466E-875A-493BC7525824}"/>
    <cellStyle name="Comma 2 5 4 3 4 5" xfId="11668" xr:uid="{9D6ED83D-E2B4-4486-8836-02AB1DA3CF59}"/>
    <cellStyle name="Comma 2 5 4 3 4 5 2" xfId="32690" xr:uid="{3448E1AD-FA60-4072-A648-A9B10EFC88C4}"/>
    <cellStyle name="Comma 2 5 4 3 4 5 3" xfId="53714" xr:uid="{1685D982-909C-4D20-AD42-D8E7A0EDE721}"/>
    <cellStyle name="Comma 2 5 4 3 4 6" xfId="22179" xr:uid="{58F3FDAE-86DA-41FC-9741-E9A50062A9F7}"/>
    <cellStyle name="Comma 2 5 4 3 4 7" xfId="43204" xr:uid="{D2024E99-68C2-4697-B50B-4068FFCE963D}"/>
    <cellStyle name="Comma 2 5 4 3 5" xfId="3757" xr:uid="{93C7CA99-40DB-4F90-8FBF-40F96F16DD1C}"/>
    <cellStyle name="Comma 2 5 4 3 5 2" xfId="14291" xr:uid="{030A3ABF-54A4-4729-BEA2-8759E04BCF1C}"/>
    <cellStyle name="Comma 2 5 4 3 5 2 2" xfId="35313" xr:uid="{A9216ACE-3E36-4577-ABF0-BEC2FCC1A20E}"/>
    <cellStyle name="Comma 2 5 4 3 5 2 3" xfId="56337" xr:uid="{38145112-939D-4A27-8E47-0D335CE7F9F7}"/>
    <cellStyle name="Comma 2 5 4 3 5 3" xfId="24803" xr:uid="{CB13B52C-1BCC-458E-B376-CFAE7C6F27FE}"/>
    <cellStyle name="Comma 2 5 4 3 5 4" xfId="45827" xr:uid="{880DAC19-3E35-45A5-AD58-D8131F8CC1A8}"/>
    <cellStyle name="Comma 2 5 4 3 6" xfId="6385" xr:uid="{675D981F-F8CA-4BDA-97B7-16DB67E30861}"/>
    <cellStyle name="Comma 2 5 4 3 6 2" xfId="16919" xr:uid="{69528C15-773C-4D8B-9C8D-A7346AC0A4F6}"/>
    <cellStyle name="Comma 2 5 4 3 6 2 2" xfId="37941" xr:uid="{B5F8FDAD-673D-406F-A382-6055DD540CD1}"/>
    <cellStyle name="Comma 2 5 4 3 6 2 3" xfId="58965" xr:uid="{AEC1878E-2F91-42B6-BB41-6B71E2FEABFA}"/>
    <cellStyle name="Comma 2 5 4 3 6 3" xfId="27431" xr:uid="{A5E39025-EA0B-4BDD-A1EA-8A9478807311}"/>
    <cellStyle name="Comma 2 5 4 3 6 4" xfId="48455" xr:uid="{CAB2AB4C-6DE3-484E-BF84-E301813C6FE6}"/>
    <cellStyle name="Comma 2 5 4 3 7" xfId="9012" xr:uid="{5942EBFE-7F6D-4B46-A91D-4159048A9E73}"/>
    <cellStyle name="Comma 2 5 4 3 7 2" xfId="19546" xr:uid="{CF4CEE80-ED1A-4789-B70E-B378821A1985}"/>
    <cellStyle name="Comma 2 5 4 3 7 2 2" xfId="40568" xr:uid="{26B27F04-D9F3-409C-9C9F-275EE800981A}"/>
    <cellStyle name="Comma 2 5 4 3 7 2 3" xfId="61592" xr:uid="{FF79FBB3-B94C-417C-AF61-2E35A60F1AF5}"/>
    <cellStyle name="Comma 2 5 4 3 7 3" xfId="30058" xr:uid="{37E24F61-E18D-4F45-BE26-6DC5C1A2FA2B}"/>
    <cellStyle name="Comma 2 5 4 3 7 4" xfId="51082" xr:uid="{58327EFD-EA32-41A8-A325-A764431B0FA3}"/>
    <cellStyle name="Comma 2 5 4 3 8" xfId="11664" xr:uid="{1ACB2EF2-5ED4-4947-90E9-2A22A14E8F4D}"/>
    <cellStyle name="Comma 2 5 4 3 8 2" xfId="32686" xr:uid="{39FE7DA3-3E31-46C8-AF5E-CCF47D696F98}"/>
    <cellStyle name="Comma 2 5 4 3 8 3" xfId="53710" xr:uid="{F6E8E65B-0181-4BDA-838B-D3BB8E187956}"/>
    <cellStyle name="Comma 2 5 4 3 9" xfId="22175" xr:uid="{5B4F5738-B277-4517-952B-32FF133FB134}"/>
    <cellStyle name="Comma 2 5 4 4" xfId="1084" xr:uid="{19BC03C1-4373-4146-8B3C-98623E715835}"/>
    <cellStyle name="Comma 2 5 4 4 10" xfId="43205" xr:uid="{BD65BB51-7ECA-424B-AF09-8DB4900B8C57}"/>
    <cellStyle name="Comma 2 5 4 4 2" xfId="1085" xr:uid="{83F1B36A-1304-4CF7-A71B-68F90DCAE96E}"/>
    <cellStyle name="Comma 2 5 4 4 2 2" xfId="1086" xr:uid="{2B6FC32D-4933-4473-948E-9423C2CFDB59}"/>
    <cellStyle name="Comma 2 5 4 4 2 2 2" xfId="3764" xr:uid="{5CC9F837-44BB-4F84-B4CE-88136CBB04B7}"/>
    <cellStyle name="Comma 2 5 4 4 2 2 2 2" xfId="14298" xr:uid="{882A7208-2030-4E88-A269-C6771B9018E2}"/>
    <cellStyle name="Comma 2 5 4 4 2 2 2 2 2" xfId="35320" xr:uid="{7F717912-B055-415E-80E9-E2DEA35F8906}"/>
    <cellStyle name="Comma 2 5 4 4 2 2 2 2 3" xfId="56344" xr:uid="{DF91377B-DDFD-4FD0-B7B8-04BEB4516DDA}"/>
    <cellStyle name="Comma 2 5 4 4 2 2 2 3" xfId="24810" xr:uid="{E5AF7291-3846-4399-BAA1-14CB30700C76}"/>
    <cellStyle name="Comma 2 5 4 4 2 2 2 4" xfId="45834" xr:uid="{270CFA64-F038-47D6-9154-D9E3AA9D2207}"/>
    <cellStyle name="Comma 2 5 4 4 2 2 3" xfId="6392" xr:uid="{7273BF01-4952-4147-BD98-6ADA0D63D0AB}"/>
    <cellStyle name="Comma 2 5 4 4 2 2 3 2" xfId="16926" xr:uid="{48B45D47-CAFF-459C-B49A-22FA57C9BC00}"/>
    <cellStyle name="Comma 2 5 4 4 2 2 3 2 2" xfId="37948" xr:uid="{0BAF6EB1-A4B6-459C-ACD4-93FE65657ADB}"/>
    <cellStyle name="Comma 2 5 4 4 2 2 3 2 3" xfId="58972" xr:uid="{47646B94-9C5E-4065-90F6-D4C0F158EFF3}"/>
    <cellStyle name="Comma 2 5 4 4 2 2 3 3" xfId="27438" xr:uid="{428C7882-CAA1-4EF7-AD91-B675A783A4DE}"/>
    <cellStyle name="Comma 2 5 4 4 2 2 3 4" xfId="48462" xr:uid="{2535655B-496E-4D1F-8FB8-5C38E94685B8}"/>
    <cellStyle name="Comma 2 5 4 4 2 2 4" xfId="9019" xr:uid="{D5FE9037-71FF-4107-9F8F-2A2305A69E34}"/>
    <cellStyle name="Comma 2 5 4 4 2 2 4 2" xfId="19553" xr:uid="{1326114C-75C9-46F9-9DEF-9FC327A8C32C}"/>
    <cellStyle name="Comma 2 5 4 4 2 2 4 2 2" xfId="40575" xr:uid="{13AF5AC1-354A-4444-895C-935DAB1C2BD3}"/>
    <cellStyle name="Comma 2 5 4 4 2 2 4 2 3" xfId="61599" xr:uid="{7EBEDE91-D2C2-4F37-A573-30156F5D4DC8}"/>
    <cellStyle name="Comma 2 5 4 4 2 2 4 3" xfId="30065" xr:uid="{1D959C00-9134-4A07-BD97-7CC2BF7C9710}"/>
    <cellStyle name="Comma 2 5 4 4 2 2 4 4" xfId="51089" xr:uid="{97618C17-8E7F-4767-A9C1-78BBBE605A37}"/>
    <cellStyle name="Comma 2 5 4 4 2 2 5" xfId="11671" xr:uid="{4926A03A-263A-430A-8999-6E73E015C5A0}"/>
    <cellStyle name="Comma 2 5 4 4 2 2 5 2" xfId="32693" xr:uid="{B44D1CE6-FA2F-4C49-93CC-FC8E08C1B772}"/>
    <cellStyle name="Comma 2 5 4 4 2 2 5 3" xfId="53717" xr:uid="{117F7F56-390E-45C0-A97C-681F15CFE09C}"/>
    <cellStyle name="Comma 2 5 4 4 2 2 6" xfId="22182" xr:uid="{54227475-DC1C-40F7-8763-A39E1CD81536}"/>
    <cellStyle name="Comma 2 5 4 4 2 2 7" xfId="43207" xr:uid="{78855A77-DC1A-4485-97CA-5AAC11243E6C}"/>
    <cellStyle name="Comma 2 5 4 4 2 3" xfId="3763" xr:uid="{9BBC3B93-9BD2-4ADE-93CF-BD06B8E47097}"/>
    <cellStyle name="Comma 2 5 4 4 2 3 2" xfId="14297" xr:uid="{7745B621-47DC-47B0-A93A-775295B23275}"/>
    <cellStyle name="Comma 2 5 4 4 2 3 2 2" xfId="35319" xr:uid="{AB1B2A6E-C4E8-43E4-9CF6-52685BF8CD6D}"/>
    <cellStyle name="Comma 2 5 4 4 2 3 2 3" xfId="56343" xr:uid="{A110B849-E619-495F-A94D-75E1731B995A}"/>
    <cellStyle name="Comma 2 5 4 4 2 3 3" xfId="24809" xr:uid="{6BDD4DB1-B5C3-4F4D-97CB-1E6986CD29DE}"/>
    <cellStyle name="Comma 2 5 4 4 2 3 4" xfId="45833" xr:uid="{1F2829A7-FF2E-4BDD-84AE-B641BCBF7A84}"/>
    <cellStyle name="Comma 2 5 4 4 2 4" xfId="6391" xr:uid="{DFCAC24D-FD20-4AFA-B602-7A1EAE0D04EB}"/>
    <cellStyle name="Comma 2 5 4 4 2 4 2" xfId="16925" xr:uid="{6E0264B2-E914-4031-908A-26FB7F650314}"/>
    <cellStyle name="Comma 2 5 4 4 2 4 2 2" xfId="37947" xr:uid="{B49CB494-8597-40AF-814F-8967C16BAC1F}"/>
    <cellStyle name="Comma 2 5 4 4 2 4 2 3" xfId="58971" xr:uid="{08FBC82B-0751-41B6-97DF-FF73715C7098}"/>
    <cellStyle name="Comma 2 5 4 4 2 4 3" xfId="27437" xr:uid="{F86A29A6-E731-457B-B9ED-94B98642560E}"/>
    <cellStyle name="Comma 2 5 4 4 2 4 4" xfId="48461" xr:uid="{F72A2DAE-1D6F-456C-98C0-BAA019E15D9C}"/>
    <cellStyle name="Comma 2 5 4 4 2 5" xfId="9018" xr:uid="{3264EFDA-34A0-4FCE-BA88-EE9B5B3D58AD}"/>
    <cellStyle name="Comma 2 5 4 4 2 5 2" xfId="19552" xr:uid="{7BD27CD2-1A8B-4233-9592-E5C2B8C63B36}"/>
    <cellStyle name="Comma 2 5 4 4 2 5 2 2" xfId="40574" xr:uid="{F8136E2E-995B-4309-B70B-16B72F4BBB0E}"/>
    <cellStyle name="Comma 2 5 4 4 2 5 2 3" xfId="61598" xr:uid="{96031390-9304-4E2B-88E0-061AC8AE6181}"/>
    <cellStyle name="Comma 2 5 4 4 2 5 3" xfId="30064" xr:uid="{83CE701D-1D66-446F-9A64-FCAA2C936FB3}"/>
    <cellStyle name="Comma 2 5 4 4 2 5 4" xfId="51088" xr:uid="{3F735F49-AB5C-40F6-9AE0-3D6209974943}"/>
    <cellStyle name="Comma 2 5 4 4 2 6" xfId="11670" xr:uid="{B154093E-6E44-4D97-8807-9FC33E7C9E7B}"/>
    <cellStyle name="Comma 2 5 4 4 2 6 2" xfId="32692" xr:uid="{494A6EFB-6E1A-4195-A809-40B08E4564D0}"/>
    <cellStyle name="Comma 2 5 4 4 2 6 3" xfId="53716" xr:uid="{47EAA612-552F-4AC0-A85D-237E470D35DF}"/>
    <cellStyle name="Comma 2 5 4 4 2 7" xfId="22181" xr:uid="{3DA26902-D543-4C9B-A4B3-C8A3668223DD}"/>
    <cellStyle name="Comma 2 5 4 4 2 8" xfId="43206" xr:uid="{E69867E0-3752-4150-A228-AF1D1CFBFE11}"/>
    <cellStyle name="Comma 2 5 4 4 3" xfId="1087" xr:uid="{793BA024-0251-4CE7-A16A-3BEE658E3B2F}"/>
    <cellStyle name="Comma 2 5 4 4 3 2" xfId="3765" xr:uid="{52D69C79-8632-4DED-A089-4A209798D06F}"/>
    <cellStyle name="Comma 2 5 4 4 3 2 2" xfId="14299" xr:uid="{1339A936-6267-428D-9BDA-89CB7C91A01F}"/>
    <cellStyle name="Comma 2 5 4 4 3 2 2 2" xfId="35321" xr:uid="{6686799B-3043-4049-AA9D-A243D5CBE767}"/>
    <cellStyle name="Comma 2 5 4 4 3 2 2 3" xfId="56345" xr:uid="{B522758D-78DF-469D-87A5-56F691E96326}"/>
    <cellStyle name="Comma 2 5 4 4 3 2 3" xfId="24811" xr:uid="{F7AF9AF6-C566-4774-B430-37B543B72D10}"/>
    <cellStyle name="Comma 2 5 4 4 3 2 4" xfId="45835" xr:uid="{F92EF21A-4BB6-4C45-A995-FC93AF35E131}"/>
    <cellStyle name="Comma 2 5 4 4 3 3" xfId="6393" xr:uid="{1C28F77F-B15F-416F-955F-76A65E933BD3}"/>
    <cellStyle name="Comma 2 5 4 4 3 3 2" xfId="16927" xr:uid="{1288A0C5-2697-4BD1-9452-D61BD0C71A89}"/>
    <cellStyle name="Comma 2 5 4 4 3 3 2 2" xfId="37949" xr:uid="{2406166D-3D86-4462-A535-76E726D1DEEC}"/>
    <cellStyle name="Comma 2 5 4 4 3 3 2 3" xfId="58973" xr:uid="{0C5AD2B3-96A6-491F-A006-74B46545F989}"/>
    <cellStyle name="Comma 2 5 4 4 3 3 3" xfId="27439" xr:uid="{B5F0CE7E-19D9-41A8-9EC3-9F9B1962B637}"/>
    <cellStyle name="Comma 2 5 4 4 3 3 4" xfId="48463" xr:uid="{B80633A1-4765-43EA-AEBF-86857D99E53C}"/>
    <cellStyle name="Comma 2 5 4 4 3 4" xfId="9020" xr:uid="{FF30D317-E5CC-41C7-B548-904B825AA8E6}"/>
    <cellStyle name="Comma 2 5 4 4 3 4 2" xfId="19554" xr:uid="{1B9CF97B-A001-4924-B66F-5D64475A0A95}"/>
    <cellStyle name="Comma 2 5 4 4 3 4 2 2" xfId="40576" xr:uid="{3BCC01D5-8C38-46ED-83E6-E8BDECE41D84}"/>
    <cellStyle name="Comma 2 5 4 4 3 4 2 3" xfId="61600" xr:uid="{1768EE9F-14C5-433F-98B9-8E9CDAA33267}"/>
    <cellStyle name="Comma 2 5 4 4 3 4 3" xfId="30066" xr:uid="{4392F883-D534-44A7-9EE7-70891C21BCAC}"/>
    <cellStyle name="Comma 2 5 4 4 3 4 4" xfId="51090" xr:uid="{22D99565-9CEA-4A6F-B5D5-7F617138E2CC}"/>
    <cellStyle name="Comma 2 5 4 4 3 5" xfId="11672" xr:uid="{E840B7BC-3E35-4E1F-A8F3-53569511EC20}"/>
    <cellStyle name="Comma 2 5 4 4 3 5 2" xfId="32694" xr:uid="{1235C62B-3605-4DC3-889F-A0FF22CC01CE}"/>
    <cellStyle name="Comma 2 5 4 4 3 5 3" xfId="53718" xr:uid="{0FEEE197-0B57-4A68-8454-AB40897C9DFF}"/>
    <cellStyle name="Comma 2 5 4 4 3 6" xfId="22183" xr:uid="{9E1CA4F6-3664-421E-A0B7-03FFD32CCF91}"/>
    <cellStyle name="Comma 2 5 4 4 3 7" xfId="43208" xr:uid="{2E82B838-446C-4605-A49F-3505F4F41EF9}"/>
    <cellStyle name="Comma 2 5 4 4 4" xfId="1088" xr:uid="{85765151-E36D-4491-8B64-3F2417AFC984}"/>
    <cellStyle name="Comma 2 5 4 4 4 2" xfId="3766" xr:uid="{D6937713-8EE8-49EA-80E6-A9E5BD1301AB}"/>
    <cellStyle name="Comma 2 5 4 4 4 2 2" xfId="14300" xr:uid="{E8F60E75-3722-40D3-A74A-934F9AE58D62}"/>
    <cellStyle name="Comma 2 5 4 4 4 2 2 2" xfId="35322" xr:uid="{7FC201DC-CD6E-4540-BB55-0C73DD186119}"/>
    <cellStyle name="Comma 2 5 4 4 4 2 2 3" xfId="56346" xr:uid="{F4EA0838-9C3D-439D-9B71-EFCD25E4F9A6}"/>
    <cellStyle name="Comma 2 5 4 4 4 2 3" xfId="24812" xr:uid="{97035468-DD68-4794-9E92-3814A5812CD9}"/>
    <cellStyle name="Comma 2 5 4 4 4 2 4" xfId="45836" xr:uid="{0579666B-BF8A-47C2-81A5-7FA82944360A}"/>
    <cellStyle name="Comma 2 5 4 4 4 3" xfId="6394" xr:uid="{B57B524C-8AEA-4750-8AAE-3C7CBD3B4CCE}"/>
    <cellStyle name="Comma 2 5 4 4 4 3 2" xfId="16928" xr:uid="{6217890D-7D7A-45A6-B267-482B0776DB35}"/>
    <cellStyle name="Comma 2 5 4 4 4 3 2 2" xfId="37950" xr:uid="{F9F0E27E-859D-47FD-9C66-D7930F95BEA5}"/>
    <cellStyle name="Comma 2 5 4 4 4 3 2 3" xfId="58974" xr:uid="{09F34502-DC83-410B-9C53-5844C5C13813}"/>
    <cellStyle name="Comma 2 5 4 4 4 3 3" xfId="27440" xr:uid="{A7FA1A38-12F8-49FF-9C49-9C369FD7792B}"/>
    <cellStyle name="Comma 2 5 4 4 4 3 4" xfId="48464" xr:uid="{F203C8B1-4654-419F-99A2-B317312455BE}"/>
    <cellStyle name="Comma 2 5 4 4 4 4" xfId="9021" xr:uid="{FD6A49E0-1763-4688-9265-9D3752A2CDCF}"/>
    <cellStyle name="Comma 2 5 4 4 4 4 2" xfId="19555" xr:uid="{29EA572C-1344-40BD-92A5-8263EABAF592}"/>
    <cellStyle name="Comma 2 5 4 4 4 4 2 2" xfId="40577" xr:uid="{DD146B52-9708-45CC-A985-22109D62A2A3}"/>
    <cellStyle name="Comma 2 5 4 4 4 4 2 3" xfId="61601" xr:uid="{5253D733-BB0C-4440-9811-69A222E0E3D9}"/>
    <cellStyle name="Comma 2 5 4 4 4 4 3" xfId="30067" xr:uid="{DB7D633D-677F-48BA-8EA1-1D5401DF5EEB}"/>
    <cellStyle name="Comma 2 5 4 4 4 4 4" xfId="51091" xr:uid="{A5810808-01CA-41A2-9990-469FF6D2451F}"/>
    <cellStyle name="Comma 2 5 4 4 4 5" xfId="11673" xr:uid="{C622DBDA-DBF4-4486-9AC8-68535F7953EA}"/>
    <cellStyle name="Comma 2 5 4 4 4 5 2" xfId="32695" xr:uid="{0976D141-5471-49C0-8DAE-F90E1872669C}"/>
    <cellStyle name="Comma 2 5 4 4 4 5 3" xfId="53719" xr:uid="{AA7C2ACE-7630-4A47-B47C-1790354136C6}"/>
    <cellStyle name="Comma 2 5 4 4 4 6" xfId="22184" xr:uid="{CD2F7B73-5632-4D0F-AA61-8423629D06EA}"/>
    <cellStyle name="Comma 2 5 4 4 4 7" xfId="43209" xr:uid="{F3014ADF-1207-493F-A351-8AAF8AC406B1}"/>
    <cellStyle name="Comma 2 5 4 4 5" xfId="3762" xr:uid="{5ADCEA00-C5FB-4D2B-96CE-AEFDCC9FD6B5}"/>
    <cellStyle name="Comma 2 5 4 4 5 2" xfId="14296" xr:uid="{54A5FB91-23A9-4EE5-B690-B67534B9CF36}"/>
    <cellStyle name="Comma 2 5 4 4 5 2 2" xfId="35318" xr:uid="{743710E4-6D8F-4BE3-A62F-33DF93496BB1}"/>
    <cellStyle name="Comma 2 5 4 4 5 2 3" xfId="56342" xr:uid="{6A1F2602-8D3A-40AC-85A6-E80961A73DE3}"/>
    <cellStyle name="Comma 2 5 4 4 5 3" xfId="24808" xr:uid="{3FFFC724-502E-4D9A-AC02-BE24EE9F1D6E}"/>
    <cellStyle name="Comma 2 5 4 4 5 4" xfId="45832" xr:uid="{65BD0A1D-BCED-403E-A252-198D28395659}"/>
    <cellStyle name="Comma 2 5 4 4 6" xfId="6390" xr:uid="{8B28383F-1D8A-4C40-8AF8-675BD515E3C1}"/>
    <cellStyle name="Comma 2 5 4 4 6 2" xfId="16924" xr:uid="{65169AF5-0EB4-48E1-B693-6C27806B3D33}"/>
    <cellStyle name="Comma 2 5 4 4 6 2 2" xfId="37946" xr:uid="{0253353D-5670-4014-A6E5-8B9CB38A68BF}"/>
    <cellStyle name="Comma 2 5 4 4 6 2 3" xfId="58970" xr:uid="{B92ADE1A-02EF-4749-A404-C47114F52DC9}"/>
    <cellStyle name="Comma 2 5 4 4 6 3" xfId="27436" xr:uid="{B25F4ABA-46AC-4BDB-8B8E-CCB2B176D644}"/>
    <cellStyle name="Comma 2 5 4 4 6 4" xfId="48460" xr:uid="{18CBB250-165C-4211-AE54-26F2D875582C}"/>
    <cellStyle name="Comma 2 5 4 4 7" xfId="9017" xr:uid="{DB0F169B-F652-4491-B677-C4D31B0EAF02}"/>
    <cellStyle name="Comma 2 5 4 4 7 2" xfId="19551" xr:uid="{5407DA0F-DF49-4C29-BAA1-4EF64B5E14FB}"/>
    <cellStyle name="Comma 2 5 4 4 7 2 2" xfId="40573" xr:uid="{4FBE2049-2353-475B-ACE3-3BC0E1F0F02B}"/>
    <cellStyle name="Comma 2 5 4 4 7 2 3" xfId="61597" xr:uid="{E184031E-5340-4813-B748-00D314429E98}"/>
    <cellStyle name="Comma 2 5 4 4 7 3" xfId="30063" xr:uid="{38A0FD9A-9ED2-4DBF-A735-852E29769995}"/>
    <cellStyle name="Comma 2 5 4 4 7 4" xfId="51087" xr:uid="{939B108A-2B8F-431B-9AA7-757410820E9F}"/>
    <cellStyle name="Comma 2 5 4 4 8" xfId="11669" xr:uid="{06DC9A6A-6C78-42CB-AEA5-5858EA42921C}"/>
    <cellStyle name="Comma 2 5 4 4 8 2" xfId="32691" xr:uid="{D37E88C1-ED2B-4E80-8A74-FAD727B52528}"/>
    <cellStyle name="Comma 2 5 4 4 8 3" xfId="53715" xr:uid="{4E32C693-786A-403E-9B96-1EED39D37D58}"/>
    <cellStyle name="Comma 2 5 4 4 9" xfId="22180" xr:uid="{7DBD0C3B-3A34-444D-B795-A36D19EC0180}"/>
    <cellStyle name="Comma 2 5 4 5" xfId="1089" xr:uid="{7866CEF8-5634-455E-8883-280D39431572}"/>
    <cellStyle name="Comma 2 5 4 5 10" xfId="43210" xr:uid="{B4DF9814-01C4-4EE1-90EE-4261F0235FCF}"/>
    <cellStyle name="Comma 2 5 4 5 2" xfId="1090" xr:uid="{034B3322-82CD-4F67-B97C-4C0A253728FC}"/>
    <cellStyle name="Comma 2 5 4 5 2 2" xfId="1091" xr:uid="{1C7CABC9-CD15-4F00-8AFD-D8DFFB14DCE1}"/>
    <cellStyle name="Comma 2 5 4 5 2 2 2" xfId="3769" xr:uid="{98AB77CF-2F1D-47EE-826B-EA356257EA58}"/>
    <cellStyle name="Comma 2 5 4 5 2 2 2 2" xfId="14303" xr:uid="{99A75222-6EB6-4196-80CE-E8DA294BB488}"/>
    <cellStyle name="Comma 2 5 4 5 2 2 2 2 2" xfId="35325" xr:uid="{462F400D-B7A8-413E-94C3-0A124CF95850}"/>
    <cellStyle name="Comma 2 5 4 5 2 2 2 2 3" xfId="56349" xr:uid="{F5CCFBBE-7A93-400E-AA85-C6814457A465}"/>
    <cellStyle name="Comma 2 5 4 5 2 2 2 3" xfId="24815" xr:uid="{2688318B-7315-44E5-9F2A-3A012415BA79}"/>
    <cellStyle name="Comma 2 5 4 5 2 2 2 4" xfId="45839" xr:uid="{7AB05179-12B6-4A22-9DC3-A1A6F1E51E70}"/>
    <cellStyle name="Comma 2 5 4 5 2 2 3" xfId="6397" xr:uid="{ECF05124-A6CE-4752-A5BB-52E406AA6C5E}"/>
    <cellStyle name="Comma 2 5 4 5 2 2 3 2" xfId="16931" xr:uid="{2F8C67D2-B85A-4F0E-83FC-E5793E0027A1}"/>
    <cellStyle name="Comma 2 5 4 5 2 2 3 2 2" xfId="37953" xr:uid="{FB59EC8D-6B8B-4CEE-96B0-2DFEB77D5292}"/>
    <cellStyle name="Comma 2 5 4 5 2 2 3 2 3" xfId="58977" xr:uid="{FB1E4024-5384-4006-A810-486C35C0C5D9}"/>
    <cellStyle name="Comma 2 5 4 5 2 2 3 3" xfId="27443" xr:uid="{C1DC52F4-0209-4C5C-9668-D8A36E12082A}"/>
    <cellStyle name="Comma 2 5 4 5 2 2 3 4" xfId="48467" xr:uid="{8B234874-5ACD-4962-A8BE-C6E373F19D95}"/>
    <cellStyle name="Comma 2 5 4 5 2 2 4" xfId="9024" xr:uid="{43E01963-52E2-4E6B-943D-B8294BC50C48}"/>
    <cellStyle name="Comma 2 5 4 5 2 2 4 2" xfId="19558" xr:uid="{A6B7C3C2-8204-468A-8D49-304D5E9BCABC}"/>
    <cellStyle name="Comma 2 5 4 5 2 2 4 2 2" xfId="40580" xr:uid="{BE3BBCD1-ACC7-4070-9121-8BC8E0D59774}"/>
    <cellStyle name="Comma 2 5 4 5 2 2 4 2 3" xfId="61604" xr:uid="{B3F8A900-7CFB-4048-9E0D-C61251568B7C}"/>
    <cellStyle name="Comma 2 5 4 5 2 2 4 3" xfId="30070" xr:uid="{4849F294-AB15-47B8-9B61-421F076E99FE}"/>
    <cellStyle name="Comma 2 5 4 5 2 2 4 4" xfId="51094" xr:uid="{3EB4D2CA-5352-41EE-BEF0-190FF5EFBDD1}"/>
    <cellStyle name="Comma 2 5 4 5 2 2 5" xfId="11676" xr:uid="{FE2E5DB6-0B5A-497A-A0BD-3EC10CD99887}"/>
    <cellStyle name="Comma 2 5 4 5 2 2 5 2" xfId="32698" xr:uid="{07A5D605-5AEE-409A-8DF9-276ADE68BC89}"/>
    <cellStyle name="Comma 2 5 4 5 2 2 5 3" xfId="53722" xr:uid="{23E71DE5-909F-4814-A63B-F65F2315363E}"/>
    <cellStyle name="Comma 2 5 4 5 2 2 6" xfId="22187" xr:uid="{0A9B7DAF-D5EB-4E22-85D4-EE3F32E37312}"/>
    <cellStyle name="Comma 2 5 4 5 2 2 7" xfId="43212" xr:uid="{9B2C587A-E42B-418E-A485-014072515849}"/>
    <cellStyle name="Comma 2 5 4 5 2 3" xfId="3768" xr:uid="{AB3DE537-C5DA-4DDA-A510-8B14FA362A08}"/>
    <cellStyle name="Comma 2 5 4 5 2 3 2" xfId="14302" xr:uid="{B9ACC6E7-B468-4FA0-9234-E755AD7EEADE}"/>
    <cellStyle name="Comma 2 5 4 5 2 3 2 2" xfId="35324" xr:uid="{924B76E5-99BE-4AAA-B7FA-2E8EB4C2C1B3}"/>
    <cellStyle name="Comma 2 5 4 5 2 3 2 3" xfId="56348" xr:uid="{A3BB82B0-4FCD-40C2-BDED-6434926373AF}"/>
    <cellStyle name="Comma 2 5 4 5 2 3 3" xfId="24814" xr:uid="{57BFB358-9B8A-486E-9ED0-01AE12399FE3}"/>
    <cellStyle name="Comma 2 5 4 5 2 3 4" xfId="45838" xr:uid="{EF779DF8-0E5F-4DF3-9617-4D9688BC6583}"/>
    <cellStyle name="Comma 2 5 4 5 2 4" xfId="6396" xr:uid="{0229860E-C167-4388-91EC-66437717A8CE}"/>
    <cellStyle name="Comma 2 5 4 5 2 4 2" xfId="16930" xr:uid="{B881FBB7-AC42-4E3B-858C-4B5BCC81953D}"/>
    <cellStyle name="Comma 2 5 4 5 2 4 2 2" xfId="37952" xr:uid="{1E7C1E36-D203-4487-9F94-74B8D476C86F}"/>
    <cellStyle name="Comma 2 5 4 5 2 4 2 3" xfId="58976" xr:uid="{ADFE4875-A326-4096-8726-7D76E3A8BA2F}"/>
    <cellStyle name="Comma 2 5 4 5 2 4 3" xfId="27442" xr:uid="{DE9EC895-C940-4409-A1A3-F293E7225B82}"/>
    <cellStyle name="Comma 2 5 4 5 2 4 4" xfId="48466" xr:uid="{E33870C4-E37F-4555-B05F-2351CEC8112E}"/>
    <cellStyle name="Comma 2 5 4 5 2 5" xfId="9023" xr:uid="{4B0410D9-59AD-4878-9DC5-0AF7A2487DAD}"/>
    <cellStyle name="Comma 2 5 4 5 2 5 2" xfId="19557" xr:uid="{7C368732-9E06-43E0-A2BA-0BF8C7F7AB00}"/>
    <cellStyle name="Comma 2 5 4 5 2 5 2 2" xfId="40579" xr:uid="{36B6D805-E76B-4377-8082-F1498471A9CF}"/>
    <cellStyle name="Comma 2 5 4 5 2 5 2 3" xfId="61603" xr:uid="{6FE22C14-F8ED-4484-84E8-90CCD5CD503C}"/>
    <cellStyle name="Comma 2 5 4 5 2 5 3" xfId="30069" xr:uid="{57AFC6B8-A3AA-4912-AF9C-3F6D72DA4A5E}"/>
    <cellStyle name="Comma 2 5 4 5 2 5 4" xfId="51093" xr:uid="{BB1AD511-1A96-475B-B840-1E65E5703969}"/>
    <cellStyle name="Comma 2 5 4 5 2 6" xfId="11675" xr:uid="{C221C848-643A-4D43-AA0A-410AC3AFDBBE}"/>
    <cellStyle name="Comma 2 5 4 5 2 6 2" xfId="32697" xr:uid="{D05B38E6-FF62-4331-BADB-E4511620ADBB}"/>
    <cellStyle name="Comma 2 5 4 5 2 6 3" xfId="53721" xr:uid="{BE4554FA-9A99-4603-A7A8-FEAF3299E303}"/>
    <cellStyle name="Comma 2 5 4 5 2 7" xfId="22186" xr:uid="{5AF4DE5F-1EE9-492E-B4E0-0A91C55AE17A}"/>
    <cellStyle name="Comma 2 5 4 5 2 8" xfId="43211" xr:uid="{864E9CD4-C187-4B5D-A965-735D70C63328}"/>
    <cellStyle name="Comma 2 5 4 5 3" xfId="1092" xr:uid="{263E27E4-A688-45BE-BE24-889B95522D59}"/>
    <cellStyle name="Comma 2 5 4 5 3 2" xfId="3770" xr:uid="{9D30789E-411A-4422-B6E9-EFE812B466D4}"/>
    <cellStyle name="Comma 2 5 4 5 3 2 2" xfId="14304" xr:uid="{488AEA65-B83A-4D46-AE67-9941F5344D93}"/>
    <cellStyle name="Comma 2 5 4 5 3 2 2 2" xfId="35326" xr:uid="{BCDEEBFA-046F-462E-9991-B127A05437DE}"/>
    <cellStyle name="Comma 2 5 4 5 3 2 2 3" xfId="56350" xr:uid="{5C7BDD18-4EFB-46B5-8776-76B206DBB855}"/>
    <cellStyle name="Comma 2 5 4 5 3 2 3" xfId="24816" xr:uid="{74CCCED0-81CC-45C5-A91F-E153218F00DC}"/>
    <cellStyle name="Comma 2 5 4 5 3 2 4" xfId="45840" xr:uid="{2227525F-195F-43D5-93BF-5114DE776F28}"/>
    <cellStyle name="Comma 2 5 4 5 3 3" xfId="6398" xr:uid="{62D6A2D8-B68F-4972-B386-0D258D636FC8}"/>
    <cellStyle name="Comma 2 5 4 5 3 3 2" xfId="16932" xr:uid="{9AB729BA-9336-4DE1-AF32-A6DD5C12D4AA}"/>
    <cellStyle name="Comma 2 5 4 5 3 3 2 2" xfId="37954" xr:uid="{A0A6F30A-9B9F-4255-B254-D24DD2FF99D5}"/>
    <cellStyle name="Comma 2 5 4 5 3 3 2 3" xfId="58978" xr:uid="{7BBD87EC-5A9B-4A86-8568-444A25F4D879}"/>
    <cellStyle name="Comma 2 5 4 5 3 3 3" xfId="27444" xr:uid="{92911754-197C-4E42-AFF3-42E608EF9F5D}"/>
    <cellStyle name="Comma 2 5 4 5 3 3 4" xfId="48468" xr:uid="{0F76410E-BFB7-4B66-B5DE-F6D5CB6A3046}"/>
    <cellStyle name="Comma 2 5 4 5 3 4" xfId="9025" xr:uid="{5540B275-7AE2-46EE-89A8-216CD11A95EA}"/>
    <cellStyle name="Comma 2 5 4 5 3 4 2" xfId="19559" xr:uid="{3D179871-23C4-464F-9272-4E14207667B5}"/>
    <cellStyle name="Comma 2 5 4 5 3 4 2 2" xfId="40581" xr:uid="{794CA5B5-59E9-4F5A-B9C2-99B0EA27C925}"/>
    <cellStyle name="Comma 2 5 4 5 3 4 2 3" xfId="61605" xr:uid="{73546971-7E07-4557-9677-BA915DE3C04A}"/>
    <cellStyle name="Comma 2 5 4 5 3 4 3" xfId="30071" xr:uid="{4E32922C-5A64-4489-865E-1E8B0FF5D102}"/>
    <cellStyle name="Comma 2 5 4 5 3 4 4" xfId="51095" xr:uid="{D41957BF-925D-425C-AD1B-CD66D4802346}"/>
    <cellStyle name="Comma 2 5 4 5 3 5" xfId="11677" xr:uid="{A153B204-26AE-42E5-9BC9-2DA959D9E42E}"/>
    <cellStyle name="Comma 2 5 4 5 3 5 2" xfId="32699" xr:uid="{C10908FA-C710-4246-8C29-BB9DAED715F4}"/>
    <cellStyle name="Comma 2 5 4 5 3 5 3" xfId="53723" xr:uid="{07B903AC-99D1-41A2-A8F3-3F110DEE60B5}"/>
    <cellStyle name="Comma 2 5 4 5 3 6" xfId="22188" xr:uid="{F13AD1A7-EA1A-4442-B6D7-BF45E8FEC55A}"/>
    <cellStyle name="Comma 2 5 4 5 3 7" xfId="43213" xr:uid="{63A3E237-84C7-48EA-8E81-0DADF0323FA8}"/>
    <cellStyle name="Comma 2 5 4 5 4" xfId="1093" xr:uid="{3753BCF0-ACE5-4041-BDD1-2F7B7626BDE0}"/>
    <cellStyle name="Comma 2 5 4 5 4 2" xfId="3771" xr:uid="{AC1DB7D0-6D80-4C69-A8BD-135BDDF3C54E}"/>
    <cellStyle name="Comma 2 5 4 5 4 2 2" xfId="14305" xr:uid="{AD28155A-C1D2-46B5-816E-A0DEDF9C4CE2}"/>
    <cellStyle name="Comma 2 5 4 5 4 2 2 2" xfId="35327" xr:uid="{B7D3E4B4-5C4F-4AB5-8209-903774664733}"/>
    <cellStyle name="Comma 2 5 4 5 4 2 2 3" xfId="56351" xr:uid="{F0029746-4DAE-48E8-AA8F-594A3B7F46B1}"/>
    <cellStyle name="Comma 2 5 4 5 4 2 3" xfId="24817" xr:uid="{2FB186BD-2B87-49C2-8480-67A428157574}"/>
    <cellStyle name="Comma 2 5 4 5 4 2 4" xfId="45841" xr:uid="{075646CD-7505-4875-BB48-049CFDDDE91F}"/>
    <cellStyle name="Comma 2 5 4 5 4 3" xfId="6399" xr:uid="{9F7E3190-FB74-4140-88F3-D369DA9CE745}"/>
    <cellStyle name="Comma 2 5 4 5 4 3 2" xfId="16933" xr:uid="{1A6B4AFE-B84C-46D6-87AD-B661A2C081BE}"/>
    <cellStyle name="Comma 2 5 4 5 4 3 2 2" xfId="37955" xr:uid="{108F2F0F-7E44-43B7-BA32-1704231BB5E8}"/>
    <cellStyle name="Comma 2 5 4 5 4 3 2 3" xfId="58979" xr:uid="{6E4972C3-327A-4CF6-A382-FD3BE667343C}"/>
    <cellStyle name="Comma 2 5 4 5 4 3 3" xfId="27445" xr:uid="{85187ABA-6C8E-4FD4-8E42-1D88EED99B3A}"/>
    <cellStyle name="Comma 2 5 4 5 4 3 4" xfId="48469" xr:uid="{A05550A8-5EC6-4A93-AF4E-02F4131C71EB}"/>
    <cellStyle name="Comma 2 5 4 5 4 4" xfId="9026" xr:uid="{AC0BD242-091C-4386-A5BE-D40E05FE4FC4}"/>
    <cellStyle name="Comma 2 5 4 5 4 4 2" xfId="19560" xr:uid="{14F96174-E2F6-45C4-8785-4113763600CB}"/>
    <cellStyle name="Comma 2 5 4 5 4 4 2 2" xfId="40582" xr:uid="{1788F591-795D-4E8D-8FA7-90B8474C7A3D}"/>
    <cellStyle name="Comma 2 5 4 5 4 4 2 3" xfId="61606" xr:uid="{CB11031F-84FA-4301-A6EB-99ECD421F7DE}"/>
    <cellStyle name="Comma 2 5 4 5 4 4 3" xfId="30072" xr:uid="{D4E07E85-3376-48C9-AD38-860BFD810C72}"/>
    <cellStyle name="Comma 2 5 4 5 4 4 4" xfId="51096" xr:uid="{C7661CEB-0EA0-4290-86D7-277B5DDFC04F}"/>
    <cellStyle name="Comma 2 5 4 5 4 5" xfId="11678" xr:uid="{ACA0AFAB-436E-4CB1-9FE1-37BC5C9C9FD3}"/>
    <cellStyle name="Comma 2 5 4 5 4 5 2" xfId="32700" xr:uid="{E32F47B6-DA06-4C06-BF2A-C136CE25FD2F}"/>
    <cellStyle name="Comma 2 5 4 5 4 5 3" xfId="53724" xr:uid="{A0EB6A25-08B6-4B07-865D-40FFBAD5FA6A}"/>
    <cellStyle name="Comma 2 5 4 5 4 6" xfId="22189" xr:uid="{D2D3DB64-BBBD-4084-892C-A6CB60C38910}"/>
    <cellStyle name="Comma 2 5 4 5 4 7" xfId="43214" xr:uid="{024861DB-6E0E-42B3-9F19-55B68734F4BD}"/>
    <cellStyle name="Comma 2 5 4 5 5" xfId="3767" xr:uid="{0568642F-0CAD-43FB-ACA3-4D8A01481187}"/>
    <cellStyle name="Comma 2 5 4 5 5 2" xfId="14301" xr:uid="{17F5F521-7270-4196-A508-2065D2FB6F78}"/>
    <cellStyle name="Comma 2 5 4 5 5 2 2" xfId="35323" xr:uid="{3B0035F2-8733-4D75-B597-52C8D07A3B8C}"/>
    <cellStyle name="Comma 2 5 4 5 5 2 3" xfId="56347" xr:uid="{9D379616-DC21-4572-A944-C805389D6F24}"/>
    <cellStyle name="Comma 2 5 4 5 5 3" xfId="24813" xr:uid="{4DBE92AF-F0E4-4E08-A72A-114689050542}"/>
    <cellStyle name="Comma 2 5 4 5 5 4" xfId="45837" xr:uid="{F42955C2-1B6B-4768-BB13-E234574EE21A}"/>
    <cellStyle name="Comma 2 5 4 5 6" xfId="6395" xr:uid="{342EA9E2-58B2-4791-A9A2-E42D5C75B990}"/>
    <cellStyle name="Comma 2 5 4 5 6 2" xfId="16929" xr:uid="{76827FE9-ABE2-4699-A549-FDC39196D6C3}"/>
    <cellStyle name="Comma 2 5 4 5 6 2 2" xfId="37951" xr:uid="{B408620D-1D3C-4DC6-8CF1-3E6CF88C30B4}"/>
    <cellStyle name="Comma 2 5 4 5 6 2 3" xfId="58975" xr:uid="{93B15B0D-8AE9-4B6D-B033-0532FAFF3BCE}"/>
    <cellStyle name="Comma 2 5 4 5 6 3" xfId="27441" xr:uid="{70078CAB-22DC-4ED9-88B6-E9833144D28C}"/>
    <cellStyle name="Comma 2 5 4 5 6 4" xfId="48465" xr:uid="{137D8D5D-86C4-42E8-80CD-B3F323C6C7F2}"/>
    <cellStyle name="Comma 2 5 4 5 7" xfId="9022" xr:uid="{E3C51D5A-B749-4F19-BA8A-AC81DE1B83F8}"/>
    <cellStyle name="Comma 2 5 4 5 7 2" xfId="19556" xr:uid="{93C93EEC-E9B4-4F25-A411-EC5A34DBA334}"/>
    <cellStyle name="Comma 2 5 4 5 7 2 2" xfId="40578" xr:uid="{6300405E-FEB9-41E6-BD91-49485BE4BB0E}"/>
    <cellStyle name="Comma 2 5 4 5 7 2 3" xfId="61602" xr:uid="{0BA4B9AD-25EC-4A8C-891F-A037F59BB6E4}"/>
    <cellStyle name="Comma 2 5 4 5 7 3" xfId="30068" xr:uid="{9D42C985-769C-46A2-9FD4-2A873C0656AF}"/>
    <cellStyle name="Comma 2 5 4 5 7 4" xfId="51092" xr:uid="{DFEF1D40-70C6-48B3-8B6D-460339279DE7}"/>
    <cellStyle name="Comma 2 5 4 5 8" xfId="11674" xr:uid="{018B8A45-E755-4230-AE1E-7284D256A31D}"/>
    <cellStyle name="Comma 2 5 4 5 8 2" xfId="32696" xr:uid="{FA16AB7D-F9BA-4997-99B9-EBA7F8B8D61D}"/>
    <cellStyle name="Comma 2 5 4 5 8 3" xfId="53720" xr:uid="{8F8418A3-6E87-4B3B-9021-B7FA45ECFBEE}"/>
    <cellStyle name="Comma 2 5 4 5 9" xfId="22185" xr:uid="{EC0C1606-4FA2-4AC6-BFBE-D81E6A67CD48}"/>
    <cellStyle name="Comma 2 5 4 6" xfId="1094" xr:uid="{5F44E702-C35D-4425-9598-DC342671D50B}"/>
    <cellStyle name="Comma 2 5 4 6 10" xfId="43215" xr:uid="{E44412AA-A358-4CE6-9DA7-6864F18FB774}"/>
    <cellStyle name="Comma 2 5 4 6 2" xfId="1095" xr:uid="{2E612807-0908-40BD-84DA-665D688699EA}"/>
    <cellStyle name="Comma 2 5 4 6 2 2" xfId="1096" xr:uid="{7DF91D79-987C-4925-8C73-842D013019B0}"/>
    <cellStyle name="Comma 2 5 4 6 2 2 2" xfId="3774" xr:uid="{414E142E-FEA6-4176-8ADC-A522D0E41BB1}"/>
    <cellStyle name="Comma 2 5 4 6 2 2 2 2" xfId="14308" xr:uid="{2B90AEF5-730B-47F4-9D9D-6ADB4D19F1F8}"/>
    <cellStyle name="Comma 2 5 4 6 2 2 2 2 2" xfId="35330" xr:uid="{C58B82BB-6D30-4FC5-8221-358D72F2D129}"/>
    <cellStyle name="Comma 2 5 4 6 2 2 2 2 3" xfId="56354" xr:uid="{7B463976-E9EB-4A0C-873B-146195CAE594}"/>
    <cellStyle name="Comma 2 5 4 6 2 2 2 3" xfId="24820" xr:uid="{4CD54968-9529-4C18-8B25-B39357DED7AE}"/>
    <cellStyle name="Comma 2 5 4 6 2 2 2 4" xfId="45844" xr:uid="{CA4FB50E-9A66-48B2-B7FA-0FDB86C73D92}"/>
    <cellStyle name="Comma 2 5 4 6 2 2 3" xfId="6402" xr:uid="{D37FD874-9AA9-4A5A-AE75-F9E2B2BEA38F}"/>
    <cellStyle name="Comma 2 5 4 6 2 2 3 2" xfId="16936" xr:uid="{1D13E5D7-FA09-4EE7-987B-BD8D65B08920}"/>
    <cellStyle name="Comma 2 5 4 6 2 2 3 2 2" xfId="37958" xr:uid="{E538221C-A6BC-4F79-B0B7-E42A92E804FD}"/>
    <cellStyle name="Comma 2 5 4 6 2 2 3 2 3" xfId="58982" xr:uid="{53FB1237-EAA2-41E8-B735-EC280C96B854}"/>
    <cellStyle name="Comma 2 5 4 6 2 2 3 3" xfId="27448" xr:uid="{27EA1966-0C71-4895-88FC-017B3F4D39C8}"/>
    <cellStyle name="Comma 2 5 4 6 2 2 3 4" xfId="48472" xr:uid="{4AF5BEE8-78DC-4FFA-8532-0EAC22C46E8C}"/>
    <cellStyle name="Comma 2 5 4 6 2 2 4" xfId="9029" xr:uid="{18014C49-6E65-45D1-97E7-7B72FD3DABF6}"/>
    <cellStyle name="Comma 2 5 4 6 2 2 4 2" xfId="19563" xr:uid="{F59ACB14-DAE0-4311-9B79-528D4D52D919}"/>
    <cellStyle name="Comma 2 5 4 6 2 2 4 2 2" xfId="40585" xr:uid="{935C5ACB-B8F2-43C3-9824-29953760D2CC}"/>
    <cellStyle name="Comma 2 5 4 6 2 2 4 2 3" xfId="61609" xr:uid="{74107772-5B24-4A95-A6BB-D89AC920D383}"/>
    <cellStyle name="Comma 2 5 4 6 2 2 4 3" xfId="30075" xr:uid="{C7C564DA-B595-487C-A16D-5A0E0329073E}"/>
    <cellStyle name="Comma 2 5 4 6 2 2 4 4" xfId="51099" xr:uid="{C8A38729-37BC-44C8-B27D-50EB66E2130F}"/>
    <cellStyle name="Comma 2 5 4 6 2 2 5" xfId="11681" xr:uid="{7ECE0B6C-6958-48B1-8864-807D52EFCBB6}"/>
    <cellStyle name="Comma 2 5 4 6 2 2 5 2" xfId="32703" xr:uid="{E74C600B-E1F3-4E6C-A1F3-F9F9807AE528}"/>
    <cellStyle name="Comma 2 5 4 6 2 2 5 3" xfId="53727" xr:uid="{FB99DF2D-BF80-4A1C-90F6-E91BC026B969}"/>
    <cellStyle name="Comma 2 5 4 6 2 2 6" xfId="22192" xr:uid="{2ABA748C-99CE-4F72-8FF2-9AD615B5E16B}"/>
    <cellStyle name="Comma 2 5 4 6 2 2 7" xfId="43217" xr:uid="{0F26A8E4-02FE-4A7C-86B5-6EBDD5AA8AC9}"/>
    <cellStyle name="Comma 2 5 4 6 2 3" xfId="3773" xr:uid="{51EDFE23-E2E6-43D8-A39D-4171DBAE774A}"/>
    <cellStyle name="Comma 2 5 4 6 2 3 2" xfId="14307" xr:uid="{6FDC3619-F2B6-45B2-B0FB-36ABBFCA3F79}"/>
    <cellStyle name="Comma 2 5 4 6 2 3 2 2" xfId="35329" xr:uid="{452A393F-7018-495D-BF36-C625F488755C}"/>
    <cellStyle name="Comma 2 5 4 6 2 3 2 3" xfId="56353" xr:uid="{970C1393-19AB-40D3-B360-84A2D8142127}"/>
    <cellStyle name="Comma 2 5 4 6 2 3 3" xfId="24819" xr:uid="{CACAB8E2-A818-47CF-86FE-FC5BAD7E5603}"/>
    <cellStyle name="Comma 2 5 4 6 2 3 4" xfId="45843" xr:uid="{05CE926B-B4DA-4D5A-AC55-C2876B2B10BD}"/>
    <cellStyle name="Comma 2 5 4 6 2 4" xfId="6401" xr:uid="{FA940932-CC73-428F-BCAD-EF6D2C7C696E}"/>
    <cellStyle name="Comma 2 5 4 6 2 4 2" xfId="16935" xr:uid="{17ED5393-F828-4076-B45C-A004F1BB33EB}"/>
    <cellStyle name="Comma 2 5 4 6 2 4 2 2" xfId="37957" xr:uid="{6CF604AB-FA8D-494C-BFC6-EECEBEE7AA1B}"/>
    <cellStyle name="Comma 2 5 4 6 2 4 2 3" xfId="58981" xr:uid="{A0120DCF-5D59-4502-8F91-A1939A90AC5C}"/>
    <cellStyle name="Comma 2 5 4 6 2 4 3" xfId="27447" xr:uid="{9C747D00-3A47-483D-AC0C-5E7D67C1B616}"/>
    <cellStyle name="Comma 2 5 4 6 2 4 4" xfId="48471" xr:uid="{3C219863-B4A0-43EA-8AB8-7557EA6C51F8}"/>
    <cellStyle name="Comma 2 5 4 6 2 5" xfId="9028" xr:uid="{29642D3C-D76F-4BFF-85FA-A7BA637EAD8C}"/>
    <cellStyle name="Comma 2 5 4 6 2 5 2" xfId="19562" xr:uid="{EA5791DD-94D0-46F3-B450-738761FE389D}"/>
    <cellStyle name="Comma 2 5 4 6 2 5 2 2" xfId="40584" xr:uid="{959C0074-FADD-4D91-892E-6D34C45F6228}"/>
    <cellStyle name="Comma 2 5 4 6 2 5 2 3" xfId="61608" xr:uid="{BEFC87DD-8CEC-4142-B56E-A1A34CD909CB}"/>
    <cellStyle name="Comma 2 5 4 6 2 5 3" xfId="30074" xr:uid="{E4826C28-84C5-42BD-B923-B84E3367C880}"/>
    <cellStyle name="Comma 2 5 4 6 2 5 4" xfId="51098" xr:uid="{C2AFC9DD-4ACC-4C73-A90E-60EEA9D53D4C}"/>
    <cellStyle name="Comma 2 5 4 6 2 6" xfId="11680" xr:uid="{D8F4A7DC-D186-46CF-9856-DF1419B94408}"/>
    <cellStyle name="Comma 2 5 4 6 2 6 2" xfId="32702" xr:uid="{1CDBBBA3-01D3-463F-972F-BBEF77A67DB1}"/>
    <cellStyle name="Comma 2 5 4 6 2 6 3" xfId="53726" xr:uid="{6A986B08-EE07-452D-AB55-84C58CFC3775}"/>
    <cellStyle name="Comma 2 5 4 6 2 7" xfId="22191" xr:uid="{33B8780C-C333-4A24-8A27-DCB02CEA0322}"/>
    <cellStyle name="Comma 2 5 4 6 2 8" xfId="43216" xr:uid="{53611121-2FDD-4FD4-8A40-E9C314588582}"/>
    <cellStyle name="Comma 2 5 4 6 3" xfId="1097" xr:uid="{6A217966-97E7-4BEB-B8E8-D7F4DFC421CF}"/>
    <cellStyle name="Comma 2 5 4 6 3 2" xfId="3775" xr:uid="{57DF73A4-67FD-4B4D-A0F5-2DC8F768E6A6}"/>
    <cellStyle name="Comma 2 5 4 6 3 2 2" xfId="14309" xr:uid="{C93724CE-3F8F-42CD-A22A-8595B0EE28A6}"/>
    <cellStyle name="Comma 2 5 4 6 3 2 2 2" xfId="35331" xr:uid="{5180DECC-E901-4CED-B96D-494D09F29A27}"/>
    <cellStyle name="Comma 2 5 4 6 3 2 2 3" xfId="56355" xr:uid="{717AD071-457A-46D8-BEC8-EB2F57FBDDAC}"/>
    <cellStyle name="Comma 2 5 4 6 3 2 3" xfId="24821" xr:uid="{3AC6D78E-21C1-441F-984E-D2576D90D360}"/>
    <cellStyle name="Comma 2 5 4 6 3 2 4" xfId="45845" xr:uid="{4EC75B23-5BFD-4642-BD24-06414D2A0706}"/>
    <cellStyle name="Comma 2 5 4 6 3 3" xfId="6403" xr:uid="{FA41EFEF-2E78-4A4C-A5CE-E3FC2199AEA8}"/>
    <cellStyle name="Comma 2 5 4 6 3 3 2" xfId="16937" xr:uid="{22D7788F-B533-40F9-A53E-08C047AE1BE4}"/>
    <cellStyle name="Comma 2 5 4 6 3 3 2 2" xfId="37959" xr:uid="{865C9F6A-94D9-41F4-AFE5-DC10266ABDFF}"/>
    <cellStyle name="Comma 2 5 4 6 3 3 2 3" xfId="58983" xr:uid="{567F626C-5A32-43FA-8EEC-9B23A2CD217D}"/>
    <cellStyle name="Comma 2 5 4 6 3 3 3" xfId="27449" xr:uid="{BD152FA3-08A6-46B7-A699-FBC36D64970B}"/>
    <cellStyle name="Comma 2 5 4 6 3 3 4" xfId="48473" xr:uid="{75051E72-F21B-46EF-AFF5-18E25C12D6C2}"/>
    <cellStyle name="Comma 2 5 4 6 3 4" xfId="9030" xr:uid="{8E37BA9E-16A4-44E4-8D06-942B2F9D874C}"/>
    <cellStyle name="Comma 2 5 4 6 3 4 2" xfId="19564" xr:uid="{720E1228-8574-4B30-A773-AF026BE5E69E}"/>
    <cellStyle name="Comma 2 5 4 6 3 4 2 2" xfId="40586" xr:uid="{AEC9B8D1-C15D-4056-99F0-1779AE1B0B97}"/>
    <cellStyle name="Comma 2 5 4 6 3 4 2 3" xfId="61610" xr:uid="{D9C0C89B-A9EF-4D09-825A-5DC415D81FBA}"/>
    <cellStyle name="Comma 2 5 4 6 3 4 3" xfId="30076" xr:uid="{1DB3D267-3BFC-4DCB-B7EF-7C1B6FA1ADB5}"/>
    <cellStyle name="Comma 2 5 4 6 3 4 4" xfId="51100" xr:uid="{8094B033-9A1B-4D23-940D-49331C14A23B}"/>
    <cellStyle name="Comma 2 5 4 6 3 5" xfId="11682" xr:uid="{4A486ECA-6864-44F6-9C76-64C9A2172B70}"/>
    <cellStyle name="Comma 2 5 4 6 3 5 2" xfId="32704" xr:uid="{3AA40B31-FC8C-42E7-BA2B-1CC1433B8244}"/>
    <cellStyle name="Comma 2 5 4 6 3 5 3" xfId="53728" xr:uid="{C30C10C4-55D5-4ABB-B0AB-4F92564C8E73}"/>
    <cellStyle name="Comma 2 5 4 6 3 6" xfId="22193" xr:uid="{045EECBE-4A4F-4C1F-BDF1-46D9ABF9761B}"/>
    <cellStyle name="Comma 2 5 4 6 3 7" xfId="43218" xr:uid="{C0883B2A-DD66-4F2E-8DA9-57263D6D79FE}"/>
    <cellStyle name="Comma 2 5 4 6 4" xfId="1098" xr:uid="{87F0A186-2240-4BEA-A8A6-871474D61BEF}"/>
    <cellStyle name="Comma 2 5 4 6 4 2" xfId="3776" xr:uid="{4017056C-46BC-4404-8342-AB4B81220B5B}"/>
    <cellStyle name="Comma 2 5 4 6 4 2 2" xfId="14310" xr:uid="{D3C3FFAE-730B-4F45-A46E-C7A89824B12A}"/>
    <cellStyle name="Comma 2 5 4 6 4 2 2 2" xfId="35332" xr:uid="{9B9112C0-3641-4C30-998B-02C8FDEF4695}"/>
    <cellStyle name="Comma 2 5 4 6 4 2 2 3" xfId="56356" xr:uid="{EAA35F13-0935-43BD-AE23-56BD95BF0E36}"/>
    <cellStyle name="Comma 2 5 4 6 4 2 3" xfId="24822" xr:uid="{E81A29C9-0766-41E4-955D-3CF0BEBC74FA}"/>
    <cellStyle name="Comma 2 5 4 6 4 2 4" xfId="45846" xr:uid="{601B383A-0131-4722-A567-B706BD6BDB25}"/>
    <cellStyle name="Comma 2 5 4 6 4 3" xfId="6404" xr:uid="{5E6711B9-23B6-4749-B612-B1F13DF93E07}"/>
    <cellStyle name="Comma 2 5 4 6 4 3 2" xfId="16938" xr:uid="{91DC12AF-025F-451F-A32C-4DA7977609C0}"/>
    <cellStyle name="Comma 2 5 4 6 4 3 2 2" xfId="37960" xr:uid="{0B1092E8-BF8C-47BB-AC74-CB121DC7DDDA}"/>
    <cellStyle name="Comma 2 5 4 6 4 3 2 3" xfId="58984" xr:uid="{FA4F6956-BA4B-4DFA-B246-5D549E142AE7}"/>
    <cellStyle name="Comma 2 5 4 6 4 3 3" xfId="27450" xr:uid="{E79E737C-698C-4BD6-A192-7BAB0C717A62}"/>
    <cellStyle name="Comma 2 5 4 6 4 3 4" xfId="48474" xr:uid="{4F95E7D6-F3CE-4FA5-A886-45C97054BF62}"/>
    <cellStyle name="Comma 2 5 4 6 4 4" xfId="9031" xr:uid="{62897EC5-776F-4DFF-8BCD-6EF3CA911AF9}"/>
    <cellStyle name="Comma 2 5 4 6 4 4 2" xfId="19565" xr:uid="{85B845C7-72FA-42B3-9DF9-DC6FFEF77710}"/>
    <cellStyle name="Comma 2 5 4 6 4 4 2 2" xfId="40587" xr:uid="{5701E4BE-E928-4F09-813C-9B68599C8609}"/>
    <cellStyle name="Comma 2 5 4 6 4 4 2 3" xfId="61611" xr:uid="{DDCF91FA-1A21-4216-8975-0D69699EAF47}"/>
    <cellStyle name="Comma 2 5 4 6 4 4 3" xfId="30077" xr:uid="{10C3360A-29D6-4E91-B195-F1528E71190B}"/>
    <cellStyle name="Comma 2 5 4 6 4 4 4" xfId="51101" xr:uid="{8A8C4996-88BB-4277-80D3-5BEC8257C5F8}"/>
    <cellStyle name="Comma 2 5 4 6 4 5" xfId="11683" xr:uid="{BD623B0A-7714-4ECD-A12D-8F5DF973C7B5}"/>
    <cellStyle name="Comma 2 5 4 6 4 5 2" xfId="32705" xr:uid="{85AF6043-A50B-4D58-92FF-D18296BC534F}"/>
    <cellStyle name="Comma 2 5 4 6 4 5 3" xfId="53729" xr:uid="{B1D938CA-8BB6-4AEC-80A8-448CACC9A58A}"/>
    <cellStyle name="Comma 2 5 4 6 4 6" xfId="22194" xr:uid="{74F41815-7692-4204-AC5C-798A9F6C6509}"/>
    <cellStyle name="Comma 2 5 4 6 4 7" xfId="43219" xr:uid="{A8E653E3-3A85-461E-BD4F-9DB8911BFC6A}"/>
    <cellStyle name="Comma 2 5 4 6 5" xfId="3772" xr:uid="{0DA39111-2A5A-4431-871E-1552455690AA}"/>
    <cellStyle name="Comma 2 5 4 6 5 2" xfId="14306" xr:uid="{A021B7C2-793F-4950-B58E-D6FC51D6405E}"/>
    <cellStyle name="Comma 2 5 4 6 5 2 2" xfId="35328" xr:uid="{EFC94127-9945-4A6E-811C-00C4044A5F96}"/>
    <cellStyle name="Comma 2 5 4 6 5 2 3" xfId="56352" xr:uid="{694797D3-B49D-4A96-98DD-09ECF9136AF2}"/>
    <cellStyle name="Comma 2 5 4 6 5 3" xfId="24818" xr:uid="{A9CA3A2C-5801-4D37-9AD7-61EAE6D22093}"/>
    <cellStyle name="Comma 2 5 4 6 5 4" xfId="45842" xr:uid="{19896E1C-5692-446A-9616-0995241B589F}"/>
    <cellStyle name="Comma 2 5 4 6 6" xfId="6400" xr:uid="{34F396A6-107A-40B9-BEFB-02CB9BE34B49}"/>
    <cellStyle name="Comma 2 5 4 6 6 2" xfId="16934" xr:uid="{3CDD3B25-E284-41E0-AE93-AAD8697BA60B}"/>
    <cellStyle name="Comma 2 5 4 6 6 2 2" xfId="37956" xr:uid="{A1688529-2F69-440A-AD97-5A65CFC2E2AE}"/>
    <cellStyle name="Comma 2 5 4 6 6 2 3" xfId="58980" xr:uid="{F4C8FB1B-8E4D-45FD-AB61-CC2CC0C5431F}"/>
    <cellStyle name="Comma 2 5 4 6 6 3" xfId="27446" xr:uid="{169F36E1-A974-41B5-ACF6-3F83731C40FC}"/>
    <cellStyle name="Comma 2 5 4 6 6 4" xfId="48470" xr:uid="{8F700B0F-FEF8-463D-BBA4-03833C7BB654}"/>
    <cellStyle name="Comma 2 5 4 6 7" xfId="9027" xr:uid="{607B8A0D-8F3D-4A36-8D67-CC9460676C9E}"/>
    <cellStyle name="Comma 2 5 4 6 7 2" xfId="19561" xr:uid="{D894550A-DAB1-40D6-B2E6-DD92769D9099}"/>
    <cellStyle name="Comma 2 5 4 6 7 2 2" xfId="40583" xr:uid="{49A9AB80-A03C-4566-B22E-9E0F17189DE8}"/>
    <cellStyle name="Comma 2 5 4 6 7 2 3" xfId="61607" xr:uid="{48C9213D-5682-42F9-8F7A-6F2E82DE068B}"/>
    <cellStyle name="Comma 2 5 4 6 7 3" xfId="30073" xr:uid="{421A0C50-2D35-4D2D-85BD-0BCA17B03232}"/>
    <cellStyle name="Comma 2 5 4 6 7 4" xfId="51097" xr:uid="{5E1A2247-8A87-47EB-AC23-50BBFB2EB336}"/>
    <cellStyle name="Comma 2 5 4 6 8" xfId="11679" xr:uid="{0FF8A212-AD73-400C-A6CF-3EA0287B9862}"/>
    <cellStyle name="Comma 2 5 4 6 8 2" xfId="32701" xr:uid="{5997192A-8A31-47FF-9F36-1D24D357511D}"/>
    <cellStyle name="Comma 2 5 4 6 8 3" xfId="53725" xr:uid="{22AB2DE4-38D4-4783-9746-51F7FD298500}"/>
    <cellStyle name="Comma 2 5 4 6 9" xfId="22190" xr:uid="{6040B655-D611-49B7-B5A4-3C765E59E4A7}"/>
    <cellStyle name="Comma 2 5 4 7" xfId="1099" xr:uid="{39476DD5-D253-4EB6-B83D-3BB72E1F2D8F}"/>
    <cellStyle name="Comma 2 5 4 7 2" xfId="1100" xr:uid="{AF0085D9-C815-4E8A-AEEA-CC3BABB21EA3}"/>
    <cellStyle name="Comma 2 5 4 7 2 2" xfId="3778" xr:uid="{6C31D822-9B98-4DD6-AA7C-A4A30A4CA942}"/>
    <cellStyle name="Comma 2 5 4 7 2 2 2" xfId="14312" xr:uid="{74CE9DAA-4F35-4EA9-980B-432C80FF226B}"/>
    <cellStyle name="Comma 2 5 4 7 2 2 2 2" xfId="35334" xr:uid="{36259CFA-CA40-41BD-B18F-B9BC09D63794}"/>
    <cellStyle name="Comma 2 5 4 7 2 2 2 3" xfId="56358" xr:uid="{1392F264-E5CE-4F03-A2CC-4DC3E022616D}"/>
    <cellStyle name="Comma 2 5 4 7 2 2 3" xfId="24824" xr:uid="{5F18A50C-B05A-47CD-A22D-351A5CA2D3EF}"/>
    <cellStyle name="Comma 2 5 4 7 2 2 4" xfId="45848" xr:uid="{2DBBABF9-91AF-4561-A5B4-A0B91CB982D4}"/>
    <cellStyle name="Comma 2 5 4 7 2 3" xfId="6406" xr:uid="{132D7E27-3F3E-4B9B-B83F-89C39884A5F4}"/>
    <cellStyle name="Comma 2 5 4 7 2 3 2" xfId="16940" xr:uid="{9FF3B95C-C1EF-4D14-97EC-3028392BBF93}"/>
    <cellStyle name="Comma 2 5 4 7 2 3 2 2" xfId="37962" xr:uid="{69CFEBBE-0735-4ED4-9A0B-978348BFFA32}"/>
    <cellStyle name="Comma 2 5 4 7 2 3 2 3" xfId="58986" xr:uid="{FF082572-B6E9-46F6-838D-5FDA12FB4D7D}"/>
    <cellStyle name="Comma 2 5 4 7 2 3 3" xfId="27452" xr:uid="{2534A044-EF63-4940-9843-2216ED2BD18B}"/>
    <cellStyle name="Comma 2 5 4 7 2 3 4" xfId="48476" xr:uid="{046124FB-5AEB-40C9-94E0-E342ECF78B1A}"/>
    <cellStyle name="Comma 2 5 4 7 2 4" xfId="9033" xr:uid="{6BA25343-D1DF-4598-A38D-C73070563684}"/>
    <cellStyle name="Comma 2 5 4 7 2 4 2" xfId="19567" xr:uid="{A44D6CE5-6A4D-42C8-BBAF-B9B02B46DECD}"/>
    <cellStyle name="Comma 2 5 4 7 2 4 2 2" xfId="40589" xr:uid="{37FD3E9A-3BFE-4398-9516-079C0D7E1D22}"/>
    <cellStyle name="Comma 2 5 4 7 2 4 2 3" xfId="61613" xr:uid="{C1A1417E-A8D9-4876-93CC-EF20538CB090}"/>
    <cellStyle name="Comma 2 5 4 7 2 4 3" xfId="30079" xr:uid="{A87C6768-02A4-4623-8FC1-2ECF47BDA2D4}"/>
    <cellStyle name="Comma 2 5 4 7 2 4 4" xfId="51103" xr:uid="{2E76ED6D-083F-4BF0-AF69-095D77A0F54B}"/>
    <cellStyle name="Comma 2 5 4 7 2 5" xfId="11685" xr:uid="{3FAE0E12-4A46-46D3-B0BC-1A23AD2ADB80}"/>
    <cellStyle name="Comma 2 5 4 7 2 5 2" xfId="32707" xr:uid="{613960F5-78FD-4A35-94C9-4824D6EBD454}"/>
    <cellStyle name="Comma 2 5 4 7 2 5 3" xfId="53731" xr:uid="{C3016CD5-2031-4E40-BED1-B2025747060C}"/>
    <cellStyle name="Comma 2 5 4 7 2 6" xfId="22196" xr:uid="{D389C473-3708-4993-9D0F-0D5DC9CB50C4}"/>
    <cellStyle name="Comma 2 5 4 7 2 7" xfId="43221" xr:uid="{85F11152-7752-46E3-AC66-301DE468ABAA}"/>
    <cellStyle name="Comma 2 5 4 7 3" xfId="1101" xr:uid="{849D9A0E-8E39-4F2E-BD2D-0A3AFF57D7C7}"/>
    <cellStyle name="Comma 2 5 4 7 3 2" xfId="3779" xr:uid="{B9C1A525-D449-4FA7-919C-F7D2BE0354AE}"/>
    <cellStyle name="Comma 2 5 4 7 3 2 2" xfId="14313" xr:uid="{BF56B8A2-88DC-4D34-AFC6-E7E8EED2E422}"/>
    <cellStyle name="Comma 2 5 4 7 3 2 2 2" xfId="35335" xr:uid="{BB63FEEE-BBC5-4A2A-BB03-3C2D92A3E570}"/>
    <cellStyle name="Comma 2 5 4 7 3 2 2 3" xfId="56359" xr:uid="{54334314-8638-4825-B45B-DDC4B31BD818}"/>
    <cellStyle name="Comma 2 5 4 7 3 2 3" xfId="24825" xr:uid="{6D18FE1E-7292-4AC8-998E-8CD14D0AF550}"/>
    <cellStyle name="Comma 2 5 4 7 3 2 4" xfId="45849" xr:uid="{A94351B0-3951-4FD0-8FE5-55C10B6A75DA}"/>
    <cellStyle name="Comma 2 5 4 7 3 3" xfId="6407" xr:uid="{BBB3C40F-FD7B-4649-8E02-F5C8FBE16AF9}"/>
    <cellStyle name="Comma 2 5 4 7 3 3 2" xfId="16941" xr:uid="{C17FBF36-019A-475E-AA6B-28BD6941AEAE}"/>
    <cellStyle name="Comma 2 5 4 7 3 3 2 2" xfId="37963" xr:uid="{E4CFF3F0-BAF1-4520-B1DC-AD1A12A051F5}"/>
    <cellStyle name="Comma 2 5 4 7 3 3 2 3" xfId="58987" xr:uid="{48DFF8B4-4C08-46DB-BC42-1B7C274768BF}"/>
    <cellStyle name="Comma 2 5 4 7 3 3 3" xfId="27453" xr:uid="{8483E1AA-5B2E-46BC-B8D7-4569450B736A}"/>
    <cellStyle name="Comma 2 5 4 7 3 3 4" xfId="48477" xr:uid="{43B86787-507E-453F-8556-7FC1473303D4}"/>
    <cellStyle name="Comma 2 5 4 7 3 4" xfId="9034" xr:uid="{6DEB5005-5DBA-4247-B6AB-8B813D0BF892}"/>
    <cellStyle name="Comma 2 5 4 7 3 4 2" xfId="19568" xr:uid="{31BD5BD0-2962-42F3-A830-084FB56BE3A0}"/>
    <cellStyle name="Comma 2 5 4 7 3 4 2 2" xfId="40590" xr:uid="{3167FA53-7DD0-4076-90A2-D5631B7247B8}"/>
    <cellStyle name="Comma 2 5 4 7 3 4 2 3" xfId="61614" xr:uid="{302943A3-9BD1-4B95-A32E-50FEDAFC8A2B}"/>
    <cellStyle name="Comma 2 5 4 7 3 4 3" xfId="30080" xr:uid="{2C9B84EE-93AD-4C2B-B19B-51FC5BFA4999}"/>
    <cellStyle name="Comma 2 5 4 7 3 4 4" xfId="51104" xr:uid="{FDF15E10-05A8-4161-A80C-0481292AA1CB}"/>
    <cellStyle name="Comma 2 5 4 7 3 5" xfId="11686" xr:uid="{4E2E8ACF-0E2C-4D5B-A6AF-E3A69C240DEE}"/>
    <cellStyle name="Comma 2 5 4 7 3 5 2" xfId="32708" xr:uid="{241558AE-9E2E-4660-B5D0-7CB0994D7D04}"/>
    <cellStyle name="Comma 2 5 4 7 3 5 3" xfId="53732" xr:uid="{AC43590D-5925-4245-A7D0-15DFACD1F0F5}"/>
    <cellStyle name="Comma 2 5 4 7 3 6" xfId="22197" xr:uid="{7A6EB392-5062-480D-860D-AD2DC4A04E35}"/>
    <cellStyle name="Comma 2 5 4 7 3 7" xfId="43222" xr:uid="{14ECCB17-7D5F-43D6-9E0D-E01047FF1314}"/>
    <cellStyle name="Comma 2 5 4 7 4" xfId="3777" xr:uid="{6F516C76-DDA1-4202-B219-8188A411F7D1}"/>
    <cellStyle name="Comma 2 5 4 7 4 2" xfId="14311" xr:uid="{BE6F09BB-39C9-498F-92D7-869D204941EC}"/>
    <cellStyle name="Comma 2 5 4 7 4 2 2" xfId="35333" xr:uid="{B65BE531-CA48-4FE2-A1AD-EC2D861CFF36}"/>
    <cellStyle name="Comma 2 5 4 7 4 2 3" xfId="56357" xr:uid="{C534B91A-6E91-407A-8909-36A9A4A5F986}"/>
    <cellStyle name="Comma 2 5 4 7 4 3" xfId="24823" xr:uid="{C693EAD0-8E1A-49B5-A3FB-40DFA8558EA9}"/>
    <cellStyle name="Comma 2 5 4 7 4 4" xfId="45847" xr:uid="{45738A22-1436-4F05-9A8E-D9A84612B0E7}"/>
    <cellStyle name="Comma 2 5 4 7 5" xfId="6405" xr:uid="{928F4256-B45E-4F76-B4F3-6431DF1498AD}"/>
    <cellStyle name="Comma 2 5 4 7 5 2" xfId="16939" xr:uid="{C85FF2AB-421B-4CE2-BE25-587B5759FAF3}"/>
    <cellStyle name="Comma 2 5 4 7 5 2 2" xfId="37961" xr:uid="{A8AD8423-A6D1-4707-B2E4-DF1B68004C27}"/>
    <cellStyle name="Comma 2 5 4 7 5 2 3" xfId="58985" xr:uid="{71A59E03-7571-4DEC-A38D-29E8C2FDF8C7}"/>
    <cellStyle name="Comma 2 5 4 7 5 3" xfId="27451" xr:uid="{13ADCB30-13A7-4669-AAB7-AD74F8BE9EC1}"/>
    <cellStyle name="Comma 2 5 4 7 5 4" xfId="48475" xr:uid="{591F8AA6-7A65-4F04-97E1-E0D7C5435262}"/>
    <cellStyle name="Comma 2 5 4 7 6" xfId="9032" xr:uid="{C8E069B4-5EE1-47EF-A0F9-A5D0825991D1}"/>
    <cellStyle name="Comma 2 5 4 7 6 2" xfId="19566" xr:uid="{31DEEC18-2BDA-4012-86B0-EE79AC84F233}"/>
    <cellStyle name="Comma 2 5 4 7 6 2 2" xfId="40588" xr:uid="{2270B80F-8DFC-41EA-A9EF-2A61EE41F12E}"/>
    <cellStyle name="Comma 2 5 4 7 6 2 3" xfId="61612" xr:uid="{1F485670-08D6-4F00-8AF8-B5374B02825B}"/>
    <cellStyle name="Comma 2 5 4 7 6 3" xfId="30078" xr:uid="{8F8014EB-D0F3-4BE0-B405-7F6BFE38459C}"/>
    <cellStyle name="Comma 2 5 4 7 6 4" xfId="51102" xr:uid="{8B686B8E-1025-4572-8AED-4FAD1CB064E3}"/>
    <cellStyle name="Comma 2 5 4 7 7" xfId="11684" xr:uid="{E3ADA090-1E34-45E1-9E8B-01A325E265F5}"/>
    <cellStyle name="Comma 2 5 4 7 7 2" xfId="32706" xr:uid="{560985E1-080A-4249-8144-1850A22B5D4C}"/>
    <cellStyle name="Comma 2 5 4 7 7 3" xfId="53730" xr:uid="{E59595F1-D6A1-44A6-9F1F-4430604CA359}"/>
    <cellStyle name="Comma 2 5 4 7 8" xfId="22195" xr:uid="{5B18D56F-281A-4641-92D7-90245ADBCC16}"/>
    <cellStyle name="Comma 2 5 4 7 9" xfId="43220" xr:uid="{BE269621-4B34-4A6D-BE64-C6E95A3D62D2}"/>
    <cellStyle name="Comma 2 5 4 8" xfId="1102" xr:uid="{46545888-9122-430D-8223-59FE43999FF7}"/>
    <cellStyle name="Comma 2 5 4 8 2" xfId="1103" xr:uid="{4B19EB81-69E0-4375-8C8F-AD13153545D6}"/>
    <cellStyle name="Comma 2 5 4 8 2 2" xfId="3781" xr:uid="{9A04B8F2-8E09-4019-A495-776C4AF4D87B}"/>
    <cellStyle name="Comma 2 5 4 8 2 2 2" xfId="14315" xr:uid="{46B41EE2-76F7-4A91-AE2B-2ED872A0D63F}"/>
    <cellStyle name="Comma 2 5 4 8 2 2 2 2" xfId="35337" xr:uid="{2C63A8C0-1520-417A-BDC2-4BB36AB6B675}"/>
    <cellStyle name="Comma 2 5 4 8 2 2 2 3" xfId="56361" xr:uid="{9C080CE1-30B4-408E-BA29-F7407EA88214}"/>
    <cellStyle name="Comma 2 5 4 8 2 2 3" xfId="24827" xr:uid="{1C1BB5EB-B209-4872-9C96-3E6CB57ED9F9}"/>
    <cellStyle name="Comma 2 5 4 8 2 2 4" xfId="45851" xr:uid="{6E514F42-1B44-4122-A405-D1E8609705E4}"/>
    <cellStyle name="Comma 2 5 4 8 2 3" xfId="6409" xr:uid="{7115ADA2-91F3-486E-940E-2A58DCCB4440}"/>
    <cellStyle name="Comma 2 5 4 8 2 3 2" xfId="16943" xr:uid="{34E59E1E-FC01-4144-9ABB-0D24C3423342}"/>
    <cellStyle name="Comma 2 5 4 8 2 3 2 2" xfId="37965" xr:uid="{6FC0DBDD-8850-4D11-9841-89AA2C765DC8}"/>
    <cellStyle name="Comma 2 5 4 8 2 3 2 3" xfId="58989" xr:uid="{CA485176-CF1C-4779-ABF3-FBA3205239E8}"/>
    <cellStyle name="Comma 2 5 4 8 2 3 3" xfId="27455" xr:uid="{421DC1A5-D8B9-4767-ADD4-79F3A1DC70E1}"/>
    <cellStyle name="Comma 2 5 4 8 2 3 4" xfId="48479" xr:uid="{64801918-4893-4E9F-9802-19F29079E6BF}"/>
    <cellStyle name="Comma 2 5 4 8 2 4" xfId="9036" xr:uid="{A966AFB0-AA2C-43C1-912F-88D1E4E2FFF6}"/>
    <cellStyle name="Comma 2 5 4 8 2 4 2" xfId="19570" xr:uid="{88A6E192-C401-4BFC-A65D-D45A2BECB0AF}"/>
    <cellStyle name="Comma 2 5 4 8 2 4 2 2" xfId="40592" xr:uid="{E4804079-63A0-47AC-B262-9FFBE31BE47C}"/>
    <cellStyle name="Comma 2 5 4 8 2 4 2 3" xfId="61616" xr:uid="{3A8081B3-8B47-4557-85DE-971184E3A955}"/>
    <cellStyle name="Comma 2 5 4 8 2 4 3" xfId="30082" xr:uid="{09A81C28-070F-463F-B770-6D7AC18BA3B1}"/>
    <cellStyle name="Comma 2 5 4 8 2 4 4" xfId="51106" xr:uid="{B0289086-ECDD-439D-97C7-1BA4CF2A48E5}"/>
    <cellStyle name="Comma 2 5 4 8 2 5" xfId="11688" xr:uid="{E92C117C-78F5-4BCC-96C5-5F17E4BAFC21}"/>
    <cellStyle name="Comma 2 5 4 8 2 5 2" xfId="32710" xr:uid="{77B1060E-CBB5-47F5-AB73-1B68A8A5B861}"/>
    <cellStyle name="Comma 2 5 4 8 2 5 3" xfId="53734" xr:uid="{70BE87E0-6257-4311-8B89-47A8086CB803}"/>
    <cellStyle name="Comma 2 5 4 8 2 6" xfId="22199" xr:uid="{CC2148D2-7416-421E-8BCD-EBF32A9B15C0}"/>
    <cellStyle name="Comma 2 5 4 8 2 7" xfId="43224" xr:uid="{8B40AFF7-ED23-49A7-9587-33816197E21D}"/>
    <cellStyle name="Comma 2 5 4 8 3" xfId="3780" xr:uid="{2A0348AA-0880-4E0F-98EB-57FB9C9F7944}"/>
    <cellStyle name="Comma 2 5 4 8 3 2" xfId="14314" xr:uid="{5416CDC6-DCFE-4DF6-ABBB-EB2A16DFA41F}"/>
    <cellStyle name="Comma 2 5 4 8 3 2 2" xfId="35336" xr:uid="{14608AB2-F3C4-4227-A2F0-4C950C234924}"/>
    <cellStyle name="Comma 2 5 4 8 3 2 3" xfId="56360" xr:uid="{41E1A1F7-415E-4319-A4A6-1B38A98777C3}"/>
    <cellStyle name="Comma 2 5 4 8 3 3" xfId="24826" xr:uid="{75965177-DCD6-42FC-AD38-814C7807C945}"/>
    <cellStyle name="Comma 2 5 4 8 3 4" xfId="45850" xr:uid="{7792592F-2F6B-4718-B3D2-85D3AD1242E4}"/>
    <cellStyle name="Comma 2 5 4 8 4" xfId="6408" xr:uid="{8777752E-FF18-4F0A-9771-5614D574EB02}"/>
    <cellStyle name="Comma 2 5 4 8 4 2" xfId="16942" xr:uid="{98747FB1-4D93-45B6-A243-FBDBABA01661}"/>
    <cellStyle name="Comma 2 5 4 8 4 2 2" xfId="37964" xr:uid="{562D1CD5-1491-4EDB-94B9-F648F5B763AC}"/>
    <cellStyle name="Comma 2 5 4 8 4 2 3" xfId="58988" xr:uid="{99FDFA00-E97A-4186-9467-1DF4B1AC38F8}"/>
    <cellStyle name="Comma 2 5 4 8 4 3" xfId="27454" xr:uid="{A12C2273-BCFB-48D3-81B6-E068EAB1C552}"/>
    <cellStyle name="Comma 2 5 4 8 4 4" xfId="48478" xr:uid="{7A7FE252-126B-4540-AE97-B57B58416269}"/>
    <cellStyle name="Comma 2 5 4 8 5" xfId="9035" xr:uid="{B229FE91-F303-4ED1-B692-392B67D42520}"/>
    <cellStyle name="Comma 2 5 4 8 5 2" xfId="19569" xr:uid="{2B6A85D5-20D2-49E7-B872-A39E6BD31939}"/>
    <cellStyle name="Comma 2 5 4 8 5 2 2" xfId="40591" xr:uid="{2C37C3AD-107D-4F47-84D1-D99DF4F72D36}"/>
    <cellStyle name="Comma 2 5 4 8 5 2 3" xfId="61615" xr:uid="{4012D936-6EF8-4724-9BD9-84FCEE1C5C40}"/>
    <cellStyle name="Comma 2 5 4 8 5 3" xfId="30081" xr:uid="{7F0E8256-5BFD-4A5B-A501-78E9D36CBB8A}"/>
    <cellStyle name="Comma 2 5 4 8 5 4" xfId="51105" xr:uid="{86A11358-A3C3-48E5-B5AC-8AE429EE825F}"/>
    <cellStyle name="Comma 2 5 4 8 6" xfId="11687" xr:uid="{A6188341-A1A5-47F8-93CE-A0BA19117970}"/>
    <cellStyle name="Comma 2 5 4 8 6 2" xfId="32709" xr:uid="{ACD277ED-5460-4F7F-9ABC-5CEB23278CC0}"/>
    <cellStyle name="Comma 2 5 4 8 6 3" xfId="53733" xr:uid="{7C40A5CF-87C8-47A8-8BD0-94C9B70095E0}"/>
    <cellStyle name="Comma 2 5 4 8 7" xfId="22198" xr:uid="{1A960EBC-4652-4557-BD12-67199A39CE29}"/>
    <cellStyle name="Comma 2 5 4 8 8" xfId="43223" xr:uid="{45EB7D85-8B26-4BBC-B341-745FD9DAAB36}"/>
    <cellStyle name="Comma 2 5 4 9" xfId="1104" xr:uid="{074DDEF2-F4FD-4536-94DC-E2CC9C1F4077}"/>
    <cellStyle name="Comma 2 5 4 9 2" xfId="3782" xr:uid="{D669A470-A0B0-497A-82BE-A7184964E6C5}"/>
    <cellStyle name="Comma 2 5 4 9 2 2" xfId="14316" xr:uid="{405FDF39-F6FD-4758-9B7F-16D4F812BCD9}"/>
    <cellStyle name="Comma 2 5 4 9 2 2 2" xfId="35338" xr:uid="{FA4E8926-1CEE-4C1C-8027-4580197059A2}"/>
    <cellStyle name="Comma 2 5 4 9 2 2 3" xfId="56362" xr:uid="{0B7CBF0B-6860-4326-B764-BB9D4AA2A721}"/>
    <cellStyle name="Comma 2 5 4 9 2 3" xfId="24828" xr:uid="{F8EE3D02-8E89-44BF-9F1B-59799727D836}"/>
    <cellStyle name="Comma 2 5 4 9 2 4" xfId="45852" xr:uid="{06D8AD6D-E103-42D2-8BD4-6841E7B2AC45}"/>
    <cellStyle name="Comma 2 5 4 9 3" xfId="6410" xr:uid="{DC065183-CD8A-4E4E-A96D-41209E8810F6}"/>
    <cellStyle name="Comma 2 5 4 9 3 2" xfId="16944" xr:uid="{F033B2A4-A02A-433B-AF8F-799367D16F7E}"/>
    <cellStyle name="Comma 2 5 4 9 3 2 2" xfId="37966" xr:uid="{C79C108D-1A4B-47F8-8B8B-4D716BB102B6}"/>
    <cellStyle name="Comma 2 5 4 9 3 2 3" xfId="58990" xr:uid="{2136FB11-A325-4FB6-A40A-F6CB0BCEF0C8}"/>
    <cellStyle name="Comma 2 5 4 9 3 3" xfId="27456" xr:uid="{A69DF90B-0CE5-4064-A82E-9BA133BC61B1}"/>
    <cellStyle name="Comma 2 5 4 9 3 4" xfId="48480" xr:uid="{A97A5FAA-8D0D-4353-B115-4CD7EFE581CC}"/>
    <cellStyle name="Comma 2 5 4 9 4" xfId="9037" xr:uid="{D9AB97A9-EACF-490F-B88E-F34C8EA91082}"/>
    <cellStyle name="Comma 2 5 4 9 4 2" xfId="19571" xr:uid="{D11EA9A5-0876-4176-907B-A6F8A9B539C5}"/>
    <cellStyle name="Comma 2 5 4 9 4 2 2" xfId="40593" xr:uid="{0FA710B4-135D-4D5A-80BF-72B3AF1425EC}"/>
    <cellStyle name="Comma 2 5 4 9 4 2 3" xfId="61617" xr:uid="{AAA245B0-71C8-4FAA-B501-E0DDAC7E9375}"/>
    <cellStyle name="Comma 2 5 4 9 4 3" xfId="30083" xr:uid="{C48675C5-A1C5-4C49-8A5F-ED7AB062D579}"/>
    <cellStyle name="Comma 2 5 4 9 4 4" xfId="51107" xr:uid="{8D3E46AB-8834-4D4B-BE93-6388F3E40068}"/>
    <cellStyle name="Comma 2 5 4 9 5" xfId="11689" xr:uid="{8A6080B0-32B8-4DBE-88E7-8C776A2280A5}"/>
    <cellStyle name="Comma 2 5 4 9 5 2" xfId="32711" xr:uid="{B3754BE3-9B13-4964-B6B6-EA78584D9E51}"/>
    <cellStyle name="Comma 2 5 4 9 5 3" xfId="53735" xr:uid="{C0CD49D4-1AAA-4EB9-8925-23EF53897AEC}"/>
    <cellStyle name="Comma 2 5 4 9 6" xfId="22200" xr:uid="{65F44436-BD05-4854-A1C9-65CFF1950A37}"/>
    <cellStyle name="Comma 2 5 4 9 7" xfId="43225" xr:uid="{E73006B4-181A-48FB-84F0-023EB2FBDB56}"/>
    <cellStyle name="Comma 2 5 5" xfId="1105" xr:uid="{10FF96DA-0EB6-4E65-8971-B71D16A1310F}"/>
    <cellStyle name="Comma 2 5 5 10" xfId="3783" xr:uid="{756BB96A-56D5-4BDD-8DB6-BB6DC890BEF2}"/>
    <cellStyle name="Comma 2 5 5 10 2" xfId="14317" xr:uid="{C5B2E013-6203-425C-8CF8-6EF0922069B0}"/>
    <cellStyle name="Comma 2 5 5 10 2 2" xfId="35339" xr:uid="{B1D28543-3F2C-447A-ADD6-0A43BF049319}"/>
    <cellStyle name="Comma 2 5 5 10 2 3" xfId="56363" xr:uid="{9DF01947-70E5-4F0A-913B-CA3F867F9D45}"/>
    <cellStyle name="Comma 2 5 5 10 3" xfId="24829" xr:uid="{DCA9A9E0-2025-43AA-811A-6E3DF608D1C1}"/>
    <cellStyle name="Comma 2 5 5 10 4" xfId="45853" xr:uid="{226092A2-CA4B-468E-99D3-5E450B9FAB64}"/>
    <cellStyle name="Comma 2 5 5 11" xfId="6411" xr:uid="{685A6AEA-4E8C-4E68-A6FF-23BAA5C479C2}"/>
    <cellStyle name="Comma 2 5 5 11 2" xfId="16945" xr:uid="{E0CC6877-C933-492B-9B11-10BBB1FF8CBF}"/>
    <cellStyle name="Comma 2 5 5 11 2 2" xfId="37967" xr:uid="{5F024394-6B0B-4158-AA67-DF56FBCCF9BA}"/>
    <cellStyle name="Comma 2 5 5 11 2 3" xfId="58991" xr:uid="{CAD916DC-F799-46C0-BB60-83FB9E6D9C6E}"/>
    <cellStyle name="Comma 2 5 5 11 3" xfId="27457" xr:uid="{22EA02A4-2FC9-4AC5-B917-F43A76908695}"/>
    <cellStyle name="Comma 2 5 5 11 4" xfId="48481" xr:uid="{72887E07-22BD-4538-B3C9-B0D4840C5D60}"/>
    <cellStyle name="Comma 2 5 5 12" xfId="9038" xr:uid="{53ABC1B8-AB14-48AA-8D48-5148A5C8C878}"/>
    <cellStyle name="Comma 2 5 5 12 2" xfId="19572" xr:uid="{DD3D0B34-CA80-45B2-9571-6C16410A67CB}"/>
    <cellStyle name="Comma 2 5 5 12 2 2" xfId="40594" xr:uid="{419220D7-B6C9-4D80-A247-91CFDD1B5325}"/>
    <cellStyle name="Comma 2 5 5 12 2 3" xfId="61618" xr:uid="{83F7219C-6CE7-4029-9475-C41C2F929554}"/>
    <cellStyle name="Comma 2 5 5 12 3" xfId="30084" xr:uid="{3CA912D2-E1A8-429B-AD67-0BBB79B65C90}"/>
    <cellStyle name="Comma 2 5 5 12 4" xfId="51108" xr:uid="{9157FE1D-0444-4712-ACD1-587066573182}"/>
    <cellStyle name="Comma 2 5 5 13" xfId="11690" xr:uid="{54E55F1B-7892-4955-BC29-56A6BCE1099B}"/>
    <cellStyle name="Comma 2 5 5 13 2" xfId="32712" xr:uid="{28C73C72-5C30-4E15-BCE1-648622F26E6E}"/>
    <cellStyle name="Comma 2 5 5 13 3" xfId="53736" xr:uid="{9DF31C9D-E03A-4A3C-B289-FE788493C879}"/>
    <cellStyle name="Comma 2 5 5 14" xfId="22201" xr:uid="{122E1D17-0347-477F-A20D-B3933FABA5F8}"/>
    <cellStyle name="Comma 2 5 5 15" xfId="43226" xr:uid="{0DC2F67B-1A23-465F-BC43-F96B12522490}"/>
    <cellStyle name="Comma 2 5 5 2" xfId="1106" xr:uid="{F35E530B-D6D7-4FDA-869C-A2EDD668D73D}"/>
    <cellStyle name="Comma 2 5 5 2 10" xfId="43227" xr:uid="{522AF73F-A435-4E25-97D0-420F084CDE97}"/>
    <cellStyle name="Comma 2 5 5 2 2" xfId="1107" xr:uid="{119337DB-E48B-454D-8FE6-BDEA1E14BA5A}"/>
    <cellStyle name="Comma 2 5 5 2 2 2" xfId="1108" xr:uid="{E564CFE4-2263-475D-AB1E-0B6CA7372055}"/>
    <cellStyle name="Comma 2 5 5 2 2 2 2" xfId="3786" xr:uid="{47453ACE-F671-447F-849F-80086B7D6A5C}"/>
    <cellStyle name="Comma 2 5 5 2 2 2 2 2" xfId="14320" xr:uid="{3AB18A17-5487-49EE-8F55-B954EFAF3763}"/>
    <cellStyle name="Comma 2 5 5 2 2 2 2 2 2" xfId="35342" xr:uid="{15E1C983-5F2D-4A8A-8B84-82248C5A7E43}"/>
    <cellStyle name="Comma 2 5 5 2 2 2 2 2 3" xfId="56366" xr:uid="{94F997BD-02FD-455E-9992-698D91AD7350}"/>
    <cellStyle name="Comma 2 5 5 2 2 2 2 3" xfId="24832" xr:uid="{6E574DDD-2A32-44A8-8598-D41B5BB070B1}"/>
    <cellStyle name="Comma 2 5 5 2 2 2 2 4" xfId="45856" xr:uid="{B9612688-ED92-446A-817D-1DE33E609CE9}"/>
    <cellStyle name="Comma 2 5 5 2 2 2 3" xfId="6414" xr:uid="{B45F52F3-52DE-418A-BB02-06F13D7A4A5B}"/>
    <cellStyle name="Comma 2 5 5 2 2 2 3 2" xfId="16948" xr:uid="{4C2F55F3-6FBA-4010-9712-28617BD6A667}"/>
    <cellStyle name="Comma 2 5 5 2 2 2 3 2 2" xfId="37970" xr:uid="{A7B94D46-91A7-4E31-B52A-3A707E0E1452}"/>
    <cellStyle name="Comma 2 5 5 2 2 2 3 2 3" xfId="58994" xr:uid="{A0376B50-075F-4276-9031-59DFC048BDC1}"/>
    <cellStyle name="Comma 2 5 5 2 2 2 3 3" xfId="27460" xr:uid="{3C3D1962-A162-4019-83CD-D8C3422E88B8}"/>
    <cellStyle name="Comma 2 5 5 2 2 2 3 4" xfId="48484" xr:uid="{2E5B8A9C-A7C6-4A45-87E2-8007F3CD7D03}"/>
    <cellStyle name="Comma 2 5 5 2 2 2 4" xfId="9041" xr:uid="{8CC95E29-644C-4EF4-96D5-C138F8F77990}"/>
    <cellStyle name="Comma 2 5 5 2 2 2 4 2" xfId="19575" xr:uid="{51C1EC8D-C045-4D3B-9849-B6885D12D638}"/>
    <cellStyle name="Comma 2 5 5 2 2 2 4 2 2" xfId="40597" xr:uid="{979FC51F-8A38-49CF-93D4-544FC30F57FF}"/>
    <cellStyle name="Comma 2 5 5 2 2 2 4 2 3" xfId="61621" xr:uid="{5B1011DF-427A-469A-85B4-573060C03DD7}"/>
    <cellStyle name="Comma 2 5 5 2 2 2 4 3" xfId="30087" xr:uid="{9AA6E602-F441-4E82-85A5-43AC96827090}"/>
    <cellStyle name="Comma 2 5 5 2 2 2 4 4" xfId="51111" xr:uid="{4FFE5EC3-D5CE-458A-89A7-1D17123F9361}"/>
    <cellStyle name="Comma 2 5 5 2 2 2 5" xfId="11693" xr:uid="{755EED66-8006-4407-8628-DA719BD14409}"/>
    <cellStyle name="Comma 2 5 5 2 2 2 5 2" xfId="32715" xr:uid="{3A244268-5C5A-434A-B391-AF70213718EC}"/>
    <cellStyle name="Comma 2 5 5 2 2 2 5 3" xfId="53739" xr:uid="{155925D6-2746-4E6C-8835-97E6B3975630}"/>
    <cellStyle name="Comma 2 5 5 2 2 2 6" xfId="22204" xr:uid="{F9DB7E4F-C18E-4F77-B87B-74EA4B57E608}"/>
    <cellStyle name="Comma 2 5 5 2 2 2 7" xfId="43229" xr:uid="{264BBEB8-7E01-4700-83A5-3E29DB36DDC9}"/>
    <cellStyle name="Comma 2 5 5 2 2 3" xfId="3785" xr:uid="{B3EAB2F2-FCA1-4406-B785-09047CA63C9F}"/>
    <cellStyle name="Comma 2 5 5 2 2 3 2" xfId="14319" xr:uid="{B27CEFEC-C141-4111-A592-F898EB0FC22D}"/>
    <cellStyle name="Comma 2 5 5 2 2 3 2 2" xfId="35341" xr:uid="{61358A8C-B51C-4B88-8F78-E225AC31BE0C}"/>
    <cellStyle name="Comma 2 5 5 2 2 3 2 3" xfId="56365" xr:uid="{4D78857C-36A9-4A03-94C9-3550F89AE2FD}"/>
    <cellStyle name="Comma 2 5 5 2 2 3 3" xfId="24831" xr:uid="{88327A0B-49F3-4657-BB57-537E608ADFDE}"/>
    <cellStyle name="Comma 2 5 5 2 2 3 4" xfId="45855" xr:uid="{CBF0B5D0-A43F-46A3-8766-D9B50174E30E}"/>
    <cellStyle name="Comma 2 5 5 2 2 4" xfId="6413" xr:uid="{FC4E1146-C05D-454D-9543-46456F3392EE}"/>
    <cellStyle name="Comma 2 5 5 2 2 4 2" xfId="16947" xr:uid="{F3E422CA-0C9A-4498-A528-E6A6F68C445C}"/>
    <cellStyle name="Comma 2 5 5 2 2 4 2 2" xfId="37969" xr:uid="{7A7B57BD-2154-4753-AD8B-6E2FCFC4B230}"/>
    <cellStyle name="Comma 2 5 5 2 2 4 2 3" xfId="58993" xr:uid="{8AD94BAC-EBE9-4B21-BCC4-630F8761FCF8}"/>
    <cellStyle name="Comma 2 5 5 2 2 4 3" xfId="27459" xr:uid="{B473F640-96B2-4BD4-B374-B116EFBFFDFF}"/>
    <cellStyle name="Comma 2 5 5 2 2 4 4" xfId="48483" xr:uid="{75844D01-43FA-422A-8338-5243349B2C3E}"/>
    <cellStyle name="Comma 2 5 5 2 2 5" xfId="9040" xr:uid="{F3C61C65-3784-4ECD-8B9A-28D364C65B3E}"/>
    <cellStyle name="Comma 2 5 5 2 2 5 2" xfId="19574" xr:uid="{F12D05FB-00A2-477E-88B0-D4E4E3CE6606}"/>
    <cellStyle name="Comma 2 5 5 2 2 5 2 2" xfId="40596" xr:uid="{3BB08C6A-5530-459E-9094-F8BEBB5A8C03}"/>
    <cellStyle name="Comma 2 5 5 2 2 5 2 3" xfId="61620" xr:uid="{5986C2F8-C066-49B3-8616-BFBB36E3C553}"/>
    <cellStyle name="Comma 2 5 5 2 2 5 3" xfId="30086" xr:uid="{4CB3C9D7-40ED-4C07-9F74-BC53AD777902}"/>
    <cellStyle name="Comma 2 5 5 2 2 5 4" xfId="51110" xr:uid="{F3CD620D-9BF6-40D6-9FE3-E4D70D1369FD}"/>
    <cellStyle name="Comma 2 5 5 2 2 6" xfId="11692" xr:uid="{ADD2BEB1-FE56-437D-A57A-5B2B1A2DD4C7}"/>
    <cellStyle name="Comma 2 5 5 2 2 6 2" xfId="32714" xr:uid="{939AF35B-A480-4160-B5F1-B8104D32618A}"/>
    <cellStyle name="Comma 2 5 5 2 2 6 3" xfId="53738" xr:uid="{B9E226E7-F296-4278-A5DE-A89A4F95F781}"/>
    <cellStyle name="Comma 2 5 5 2 2 7" xfId="22203" xr:uid="{1639D8C2-5D92-4C8D-8FE3-A2EE1C16F839}"/>
    <cellStyle name="Comma 2 5 5 2 2 8" xfId="43228" xr:uid="{F52C2F2E-EBFC-44EA-A42B-DC1BB67CC042}"/>
    <cellStyle name="Comma 2 5 5 2 3" xfId="1109" xr:uid="{696F6180-791F-4706-8681-F38391C616F0}"/>
    <cellStyle name="Comma 2 5 5 2 3 2" xfId="3787" xr:uid="{EFA4316B-8A0F-4FC8-B1AB-76101040F655}"/>
    <cellStyle name="Comma 2 5 5 2 3 2 2" xfId="14321" xr:uid="{735A5118-AC3D-4B62-9897-9BC7351FC02E}"/>
    <cellStyle name="Comma 2 5 5 2 3 2 2 2" xfId="35343" xr:uid="{7CD42769-9056-4023-8A7C-D837C2495F28}"/>
    <cellStyle name="Comma 2 5 5 2 3 2 2 3" xfId="56367" xr:uid="{103A275C-73F8-4834-B4C6-756DB574DA1D}"/>
    <cellStyle name="Comma 2 5 5 2 3 2 3" xfId="24833" xr:uid="{BBC1064A-FDF1-4737-9395-18794FBA5218}"/>
    <cellStyle name="Comma 2 5 5 2 3 2 4" xfId="45857" xr:uid="{F90755DE-1E16-47DD-A951-37D818285052}"/>
    <cellStyle name="Comma 2 5 5 2 3 3" xfId="6415" xr:uid="{F34D51DE-AC52-4832-91D0-79EDC09AE8A4}"/>
    <cellStyle name="Comma 2 5 5 2 3 3 2" xfId="16949" xr:uid="{7865EC06-722B-449D-A6C3-44BF0841F2DB}"/>
    <cellStyle name="Comma 2 5 5 2 3 3 2 2" xfId="37971" xr:uid="{E587EC56-CCA7-4EF5-A352-CA2E80BE3F42}"/>
    <cellStyle name="Comma 2 5 5 2 3 3 2 3" xfId="58995" xr:uid="{73F81AC2-E73C-4A0A-ADFB-78B9F1A1E5AB}"/>
    <cellStyle name="Comma 2 5 5 2 3 3 3" xfId="27461" xr:uid="{22FB24BC-451F-469C-8C53-341F70528EA5}"/>
    <cellStyle name="Comma 2 5 5 2 3 3 4" xfId="48485" xr:uid="{63A55CA5-182A-4C76-997B-2F4F2584657C}"/>
    <cellStyle name="Comma 2 5 5 2 3 4" xfId="9042" xr:uid="{1C5E6DD4-21FC-41E6-AD48-F6F34D4F9B5E}"/>
    <cellStyle name="Comma 2 5 5 2 3 4 2" xfId="19576" xr:uid="{E9247FAE-A279-4B62-B23B-A2A35F84E152}"/>
    <cellStyle name="Comma 2 5 5 2 3 4 2 2" xfId="40598" xr:uid="{413AC016-892D-4CB7-A57C-54F4043322D4}"/>
    <cellStyle name="Comma 2 5 5 2 3 4 2 3" xfId="61622" xr:uid="{8060E2B0-3EE8-4BD5-836E-12736FE11F2F}"/>
    <cellStyle name="Comma 2 5 5 2 3 4 3" xfId="30088" xr:uid="{88FD42D8-8180-4E9E-A49D-DA182CC9640A}"/>
    <cellStyle name="Comma 2 5 5 2 3 4 4" xfId="51112" xr:uid="{425D953E-1658-42EF-A0B6-CF70F2FF7B37}"/>
    <cellStyle name="Comma 2 5 5 2 3 5" xfId="11694" xr:uid="{EB1C1278-7BED-4218-A067-462B01B9D94D}"/>
    <cellStyle name="Comma 2 5 5 2 3 5 2" xfId="32716" xr:uid="{7514856F-1A41-4436-A999-899E860443F7}"/>
    <cellStyle name="Comma 2 5 5 2 3 5 3" xfId="53740" xr:uid="{59AAE3D1-B4B5-483E-9897-6D7BBCF79FC2}"/>
    <cellStyle name="Comma 2 5 5 2 3 6" xfId="22205" xr:uid="{6B7B0264-4AFD-4166-944E-2EF1B87AD82D}"/>
    <cellStyle name="Comma 2 5 5 2 3 7" xfId="43230" xr:uid="{E4AFB2EB-6A14-4AB7-B5B6-6D466A506644}"/>
    <cellStyle name="Comma 2 5 5 2 4" xfId="1110" xr:uid="{55D30684-87B4-4108-913A-51F9B5132D3C}"/>
    <cellStyle name="Comma 2 5 5 2 4 2" xfId="3788" xr:uid="{A831F30E-1150-4D1A-A5A2-F4C3AA959BFD}"/>
    <cellStyle name="Comma 2 5 5 2 4 2 2" xfId="14322" xr:uid="{C5749CF4-A225-49D6-A1A1-DEED12AE46EE}"/>
    <cellStyle name="Comma 2 5 5 2 4 2 2 2" xfId="35344" xr:uid="{77AA6846-E6A5-4EE9-8697-7F2E3B187AA3}"/>
    <cellStyle name="Comma 2 5 5 2 4 2 2 3" xfId="56368" xr:uid="{EBE10438-51D4-473F-BC49-189D15488E15}"/>
    <cellStyle name="Comma 2 5 5 2 4 2 3" xfId="24834" xr:uid="{5394DE89-89FC-4BB3-A346-501A767BD05B}"/>
    <cellStyle name="Comma 2 5 5 2 4 2 4" xfId="45858" xr:uid="{CA9A4C00-BCAB-4DB0-8ABB-F51BAA6D7479}"/>
    <cellStyle name="Comma 2 5 5 2 4 3" xfId="6416" xr:uid="{EE93D352-DF79-4D9C-B46D-64EE5F76833D}"/>
    <cellStyle name="Comma 2 5 5 2 4 3 2" xfId="16950" xr:uid="{B886DB90-DFAC-41C5-BF67-B8B204833A71}"/>
    <cellStyle name="Comma 2 5 5 2 4 3 2 2" xfId="37972" xr:uid="{C703DF1B-154E-4304-A0D2-18F0A5634099}"/>
    <cellStyle name="Comma 2 5 5 2 4 3 2 3" xfId="58996" xr:uid="{97822EB9-206D-4DCC-923D-C5D18EDD2468}"/>
    <cellStyle name="Comma 2 5 5 2 4 3 3" xfId="27462" xr:uid="{45CAB60F-1CD9-4170-ADD7-9DEF520121DD}"/>
    <cellStyle name="Comma 2 5 5 2 4 3 4" xfId="48486" xr:uid="{5A88100E-488D-4E15-8CE5-EBB662893970}"/>
    <cellStyle name="Comma 2 5 5 2 4 4" xfId="9043" xr:uid="{9769DC48-1391-4B80-A3C6-9B83D18DFAA2}"/>
    <cellStyle name="Comma 2 5 5 2 4 4 2" xfId="19577" xr:uid="{4DD33B73-83E9-4A54-991A-63257924AEA3}"/>
    <cellStyle name="Comma 2 5 5 2 4 4 2 2" xfId="40599" xr:uid="{BC62FA0A-7D3A-4A77-8808-20CBEEE23CF9}"/>
    <cellStyle name="Comma 2 5 5 2 4 4 2 3" xfId="61623" xr:uid="{C4AC7017-5BB7-4E0E-BFB3-42C2B4D1408C}"/>
    <cellStyle name="Comma 2 5 5 2 4 4 3" xfId="30089" xr:uid="{5C005D1D-F090-447F-A3F6-0E504BC8D44D}"/>
    <cellStyle name="Comma 2 5 5 2 4 4 4" xfId="51113" xr:uid="{530BD3B9-AD05-4B5C-9AE9-1E74155EDA2A}"/>
    <cellStyle name="Comma 2 5 5 2 4 5" xfId="11695" xr:uid="{E0E59BDF-9EE9-4F54-9B25-12CA4DFF1465}"/>
    <cellStyle name="Comma 2 5 5 2 4 5 2" xfId="32717" xr:uid="{AAE9904E-B201-48FA-80E5-9D7A1581A058}"/>
    <cellStyle name="Comma 2 5 5 2 4 5 3" xfId="53741" xr:uid="{2CE93E66-4A22-4EB3-B402-DB3D3ACC41E8}"/>
    <cellStyle name="Comma 2 5 5 2 4 6" xfId="22206" xr:uid="{6AAD0C8B-748D-4FBF-9728-B89C9541A18C}"/>
    <cellStyle name="Comma 2 5 5 2 4 7" xfId="43231" xr:uid="{F894C235-4DFC-4F40-86E5-6FF283EA3A83}"/>
    <cellStyle name="Comma 2 5 5 2 5" xfId="3784" xr:uid="{68D49567-B255-4079-A8E8-2C0A8A4C0CAD}"/>
    <cellStyle name="Comma 2 5 5 2 5 2" xfId="14318" xr:uid="{9041DBE3-0C09-41AE-805F-C6332C95C581}"/>
    <cellStyle name="Comma 2 5 5 2 5 2 2" xfId="35340" xr:uid="{0AB9B0FD-C244-4113-8625-047D97FC4835}"/>
    <cellStyle name="Comma 2 5 5 2 5 2 3" xfId="56364" xr:uid="{F095C2FF-6001-4436-8C58-81148A60D23C}"/>
    <cellStyle name="Comma 2 5 5 2 5 3" xfId="24830" xr:uid="{EA20888C-8716-411B-BFED-539386F27B3D}"/>
    <cellStyle name="Comma 2 5 5 2 5 4" xfId="45854" xr:uid="{2D783878-1E24-4B96-99EB-24740128E0AC}"/>
    <cellStyle name="Comma 2 5 5 2 6" xfId="6412" xr:uid="{613E27B5-1098-4798-82B8-76DE2C165AA7}"/>
    <cellStyle name="Comma 2 5 5 2 6 2" xfId="16946" xr:uid="{FBE7FD62-5E18-4DDD-8A92-743C7FD48978}"/>
    <cellStyle name="Comma 2 5 5 2 6 2 2" xfId="37968" xr:uid="{7D36856A-3DEF-4528-97FB-B8DF79E52DA9}"/>
    <cellStyle name="Comma 2 5 5 2 6 2 3" xfId="58992" xr:uid="{93FFA320-7075-4D81-A62F-0247302E3624}"/>
    <cellStyle name="Comma 2 5 5 2 6 3" xfId="27458" xr:uid="{C33D3FE0-FA97-4BF3-9034-8605CB7A5B3B}"/>
    <cellStyle name="Comma 2 5 5 2 6 4" xfId="48482" xr:uid="{7AD9CC34-5A71-481C-B4A8-E789ECD259CC}"/>
    <cellStyle name="Comma 2 5 5 2 7" xfId="9039" xr:uid="{F95C2084-C35D-46E0-980F-B4E1E14F3631}"/>
    <cellStyle name="Comma 2 5 5 2 7 2" xfId="19573" xr:uid="{474A3671-F362-491E-8FD7-DB250F776A00}"/>
    <cellStyle name="Comma 2 5 5 2 7 2 2" xfId="40595" xr:uid="{A8689C60-968A-4F41-A0FD-75146BD74C72}"/>
    <cellStyle name="Comma 2 5 5 2 7 2 3" xfId="61619" xr:uid="{DF28AD39-6750-4BA0-AD84-EE2E18EC0208}"/>
    <cellStyle name="Comma 2 5 5 2 7 3" xfId="30085" xr:uid="{2555A7FD-117E-4EF4-9B6C-F327D14D96A2}"/>
    <cellStyle name="Comma 2 5 5 2 7 4" xfId="51109" xr:uid="{D56D6F0E-670F-45B4-B1FE-09E221F60D4F}"/>
    <cellStyle name="Comma 2 5 5 2 8" xfId="11691" xr:uid="{5FFA95B4-52E3-4679-AFD6-CDCF3F68447A}"/>
    <cellStyle name="Comma 2 5 5 2 8 2" xfId="32713" xr:uid="{4C004144-4501-476F-9498-9590FC6A51FD}"/>
    <cellStyle name="Comma 2 5 5 2 8 3" xfId="53737" xr:uid="{A4DF4E64-07E1-444E-B6B7-ACCD40285826}"/>
    <cellStyle name="Comma 2 5 5 2 9" xfId="22202" xr:uid="{2C0A3994-3D92-4E24-A116-05BA85848B71}"/>
    <cellStyle name="Comma 2 5 5 3" xfId="1111" xr:uid="{CFC27E34-14C3-4ADA-BA56-613A018D3036}"/>
    <cellStyle name="Comma 2 5 5 3 10" xfId="43232" xr:uid="{DF342C81-BB41-40C4-9D59-9CF2C5066B44}"/>
    <cellStyle name="Comma 2 5 5 3 2" xfId="1112" xr:uid="{904BA1B3-DCC0-49AD-8F49-32EB4A3C2B56}"/>
    <cellStyle name="Comma 2 5 5 3 2 2" xfId="1113" xr:uid="{5198FEA8-6ADC-494A-AF31-95551DCF830F}"/>
    <cellStyle name="Comma 2 5 5 3 2 2 2" xfId="3791" xr:uid="{91344F49-BBE0-495D-BE6A-C00E9F6E5D83}"/>
    <cellStyle name="Comma 2 5 5 3 2 2 2 2" xfId="14325" xr:uid="{BB26D783-A311-4A24-99A1-25D00B03D12D}"/>
    <cellStyle name="Comma 2 5 5 3 2 2 2 2 2" xfId="35347" xr:uid="{65C5E70D-62CC-4ABD-9A06-004917A12FBA}"/>
    <cellStyle name="Comma 2 5 5 3 2 2 2 2 3" xfId="56371" xr:uid="{BCC891E8-018C-4C73-9053-92FA70DB02C8}"/>
    <cellStyle name="Comma 2 5 5 3 2 2 2 3" xfId="24837" xr:uid="{C3023065-79D6-4CFD-8DA0-9CE9963A1CF0}"/>
    <cellStyle name="Comma 2 5 5 3 2 2 2 4" xfId="45861" xr:uid="{8A311BE7-7EBF-4A7E-A13A-FD230F1FB02E}"/>
    <cellStyle name="Comma 2 5 5 3 2 2 3" xfId="6419" xr:uid="{9131500D-9DBD-415E-BE00-1DB7A70C7D87}"/>
    <cellStyle name="Comma 2 5 5 3 2 2 3 2" xfId="16953" xr:uid="{D674A2BD-4E73-4D21-84ED-2E160EB82699}"/>
    <cellStyle name="Comma 2 5 5 3 2 2 3 2 2" xfId="37975" xr:uid="{DC4EFC11-7642-4868-8A6B-581CAF094E71}"/>
    <cellStyle name="Comma 2 5 5 3 2 2 3 2 3" xfId="58999" xr:uid="{22D18DAB-93F0-4BE1-B62F-549DA7CD8919}"/>
    <cellStyle name="Comma 2 5 5 3 2 2 3 3" xfId="27465" xr:uid="{D5A0D40F-BA07-4CC4-A5C6-01B317452DF6}"/>
    <cellStyle name="Comma 2 5 5 3 2 2 3 4" xfId="48489" xr:uid="{1CCA0E92-8899-49DA-B192-4749D2610EE5}"/>
    <cellStyle name="Comma 2 5 5 3 2 2 4" xfId="9046" xr:uid="{34CAC4F8-5AC3-4C26-89A2-A62B52C6AB81}"/>
    <cellStyle name="Comma 2 5 5 3 2 2 4 2" xfId="19580" xr:uid="{B3C413C2-4BEF-4DC4-8B47-E21CA6D8EAB6}"/>
    <cellStyle name="Comma 2 5 5 3 2 2 4 2 2" xfId="40602" xr:uid="{438D8A2E-DF59-4BF3-8EDF-CF363BBA1454}"/>
    <cellStyle name="Comma 2 5 5 3 2 2 4 2 3" xfId="61626" xr:uid="{31CCAE45-BDEE-446D-9900-92253618EDF8}"/>
    <cellStyle name="Comma 2 5 5 3 2 2 4 3" xfId="30092" xr:uid="{86A04567-6EC9-4A8A-8D8D-FE5B2FA18536}"/>
    <cellStyle name="Comma 2 5 5 3 2 2 4 4" xfId="51116" xr:uid="{75208E58-6CEA-482C-A354-A2C095E1CF9E}"/>
    <cellStyle name="Comma 2 5 5 3 2 2 5" xfId="11698" xr:uid="{3E6FA3A8-7599-4343-8EFF-23B2740BDF93}"/>
    <cellStyle name="Comma 2 5 5 3 2 2 5 2" xfId="32720" xr:uid="{39F40652-1F45-493D-949A-1293333D50A3}"/>
    <cellStyle name="Comma 2 5 5 3 2 2 5 3" xfId="53744" xr:uid="{367DF47A-00C9-4C4E-8479-49D0A5FE0747}"/>
    <cellStyle name="Comma 2 5 5 3 2 2 6" xfId="22209" xr:uid="{7DC83F98-9B66-4890-A2B3-266F05C5BFF7}"/>
    <cellStyle name="Comma 2 5 5 3 2 2 7" xfId="43234" xr:uid="{FF198DF1-055C-436A-9DA3-BB6539104F71}"/>
    <cellStyle name="Comma 2 5 5 3 2 3" xfId="3790" xr:uid="{157DBBA3-5751-4E7B-A416-5F790C214CF5}"/>
    <cellStyle name="Comma 2 5 5 3 2 3 2" xfId="14324" xr:uid="{C09E3516-9E1C-473B-8B91-A3FFC641CC97}"/>
    <cellStyle name="Comma 2 5 5 3 2 3 2 2" xfId="35346" xr:uid="{078738CB-9C5D-4296-B04D-382912D42CD7}"/>
    <cellStyle name="Comma 2 5 5 3 2 3 2 3" xfId="56370" xr:uid="{AD4E2E8D-63E0-40F1-8CB1-D8D71E96AFE8}"/>
    <cellStyle name="Comma 2 5 5 3 2 3 3" xfId="24836" xr:uid="{A441B4AE-840B-442F-B78B-99E054FE79ED}"/>
    <cellStyle name="Comma 2 5 5 3 2 3 4" xfId="45860" xr:uid="{89EFD603-7486-471C-9347-61A813AD9B19}"/>
    <cellStyle name="Comma 2 5 5 3 2 4" xfId="6418" xr:uid="{B0FEE5FA-D17A-45A4-B634-18F68E0067B5}"/>
    <cellStyle name="Comma 2 5 5 3 2 4 2" xfId="16952" xr:uid="{AC21BBD5-2453-4A14-BB58-BF8F98187B02}"/>
    <cellStyle name="Comma 2 5 5 3 2 4 2 2" xfId="37974" xr:uid="{CA7E9881-6C11-405E-801D-5A0DCB96416A}"/>
    <cellStyle name="Comma 2 5 5 3 2 4 2 3" xfId="58998" xr:uid="{9B66996D-E598-4C39-A7B8-89067FD631B2}"/>
    <cellStyle name="Comma 2 5 5 3 2 4 3" xfId="27464" xr:uid="{77532E3B-5A6A-450F-BB4F-36C039E2E7DB}"/>
    <cellStyle name="Comma 2 5 5 3 2 4 4" xfId="48488" xr:uid="{0D5B1D9E-5100-43A8-9796-68BCFCC535C9}"/>
    <cellStyle name="Comma 2 5 5 3 2 5" xfId="9045" xr:uid="{5823D66C-D8B1-4EE9-96C6-FA223912A4E3}"/>
    <cellStyle name="Comma 2 5 5 3 2 5 2" xfId="19579" xr:uid="{95068B78-D2FD-4418-A20E-97662C698A7C}"/>
    <cellStyle name="Comma 2 5 5 3 2 5 2 2" xfId="40601" xr:uid="{FD55CE1A-B3EF-4E72-8B95-A22AA0870531}"/>
    <cellStyle name="Comma 2 5 5 3 2 5 2 3" xfId="61625" xr:uid="{7840057D-3459-4BF7-90CA-C74C7A8BF546}"/>
    <cellStyle name="Comma 2 5 5 3 2 5 3" xfId="30091" xr:uid="{A558BEAD-B387-47F1-AAC6-B1D140B60818}"/>
    <cellStyle name="Comma 2 5 5 3 2 5 4" xfId="51115" xr:uid="{91A751D2-726C-4480-8B15-4CB65E99CB89}"/>
    <cellStyle name="Comma 2 5 5 3 2 6" xfId="11697" xr:uid="{F2870F94-6F78-44AA-8BD8-4325A1271C8F}"/>
    <cellStyle name="Comma 2 5 5 3 2 6 2" xfId="32719" xr:uid="{0C0074D5-36E8-4B71-9B14-B355C1E75BDA}"/>
    <cellStyle name="Comma 2 5 5 3 2 6 3" xfId="53743" xr:uid="{CB1D4709-6906-4C3B-8BC3-4690BDC520E3}"/>
    <cellStyle name="Comma 2 5 5 3 2 7" xfId="22208" xr:uid="{9F7A5B1F-B711-4B0A-8EAF-C7717452F8D4}"/>
    <cellStyle name="Comma 2 5 5 3 2 8" xfId="43233" xr:uid="{903B4123-4351-4F19-A033-7319249A33F3}"/>
    <cellStyle name="Comma 2 5 5 3 3" xfId="1114" xr:uid="{89C899A8-A26E-4A2C-B8F9-551F12834DC7}"/>
    <cellStyle name="Comma 2 5 5 3 3 2" xfId="3792" xr:uid="{D0D6C17E-7596-4F3F-B4F1-A4675B0ACE0A}"/>
    <cellStyle name="Comma 2 5 5 3 3 2 2" xfId="14326" xr:uid="{A24216DD-7847-4DEA-9012-9A641A5A283E}"/>
    <cellStyle name="Comma 2 5 5 3 3 2 2 2" xfId="35348" xr:uid="{288EFC5F-68A7-42A7-90D5-E54D426517D9}"/>
    <cellStyle name="Comma 2 5 5 3 3 2 2 3" xfId="56372" xr:uid="{B8792706-F151-4B71-A68D-20932F3823E8}"/>
    <cellStyle name="Comma 2 5 5 3 3 2 3" xfId="24838" xr:uid="{D2F6BF4F-B3F8-4841-8294-076823BE1DDB}"/>
    <cellStyle name="Comma 2 5 5 3 3 2 4" xfId="45862" xr:uid="{043C0024-985F-4F7E-AD6E-0E22389D7B60}"/>
    <cellStyle name="Comma 2 5 5 3 3 3" xfId="6420" xr:uid="{4C1712C8-2B4C-42CC-B9DE-6CA009B99DB9}"/>
    <cellStyle name="Comma 2 5 5 3 3 3 2" xfId="16954" xr:uid="{2CB6F6E3-88BE-4D82-BCEE-588E91EC21D5}"/>
    <cellStyle name="Comma 2 5 5 3 3 3 2 2" xfId="37976" xr:uid="{1B2D8C42-C870-4F43-8662-B10AF32A616B}"/>
    <cellStyle name="Comma 2 5 5 3 3 3 2 3" xfId="59000" xr:uid="{39F5B936-44D7-460A-8D1F-68188FDB36FF}"/>
    <cellStyle name="Comma 2 5 5 3 3 3 3" xfId="27466" xr:uid="{854AA40C-E479-4D9B-BCB4-8C8D17AF652A}"/>
    <cellStyle name="Comma 2 5 5 3 3 3 4" xfId="48490" xr:uid="{B1F44F1A-6685-4966-B529-59AF3A458003}"/>
    <cellStyle name="Comma 2 5 5 3 3 4" xfId="9047" xr:uid="{13573753-9D3B-4F8B-A0E8-45288AF0CE9D}"/>
    <cellStyle name="Comma 2 5 5 3 3 4 2" xfId="19581" xr:uid="{594ACD07-BBF0-428B-AE94-9670E769C078}"/>
    <cellStyle name="Comma 2 5 5 3 3 4 2 2" xfId="40603" xr:uid="{BF85A42B-03E8-44FB-8EA5-F09CB7ED548D}"/>
    <cellStyle name="Comma 2 5 5 3 3 4 2 3" xfId="61627" xr:uid="{3E8F3327-1447-4471-A494-EDDCD81CF643}"/>
    <cellStyle name="Comma 2 5 5 3 3 4 3" xfId="30093" xr:uid="{CE953BCA-91B5-4E54-BAF2-CDC015290EBE}"/>
    <cellStyle name="Comma 2 5 5 3 3 4 4" xfId="51117" xr:uid="{1C5249E5-C4B1-411F-9A29-9A41435A625D}"/>
    <cellStyle name="Comma 2 5 5 3 3 5" xfId="11699" xr:uid="{3E94B6E2-7EE3-4173-9DC2-CD0579296653}"/>
    <cellStyle name="Comma 2 5 5 3 3 5 2" xfId="32721" xr:uid="{38FA996E-D3A3-4642-A1C8-58538B8B3552}"/>
    <cellStyle name="Comma 2 5 5 3 3 5 3" xfId="53745" xr:uid="{39B0C274-CAA6-4711-ACCC-5DFF0D44D0DD}"/>
    <cellStyle name="Comma 2 5 5 3 3 6" xfId="22210" xr:uid="{74FEF8E5-1B4B-41BE-AA70-8E2D7E62DCFD}"/>
    <cellStyle name="Comma 2 5 5 3 3 7" xfId="43235" xr:uid="{01EA8C34-230D-4C6E-94F1-83B85AAE9D27}"/>
    <cellStyle name="Comma 2 5 5 3 4" xfId="1115" xr:uid="{BCD2FE7C-C780-43A1-A87B-C98B94D5DC9C}"/>
    <cellStyle name="Comma 2 5 5 3 4 2" xfId="3793" xr:uid="{7AEBBDC5-C1D3-42C9-8E72-11240B309C1C}"/>
    <cellStyle name="Comma 2 5 5 3 4 2 2" xfId="14327" xr:uid="{7FE4D446-7BBA-4A0D-864D-FAA78FC14353}"/>
    <cellStyle name="Comma 2 5 5 3 4 2 2 2" xfId="35349" xr:uid="{0EB562F9-D70E-44CD-AAD9-45035A1114E1}"/>
    <cellStyle name="Comma 2 5 5 3 4 2 2 3" xfId="56373" xr:uid="{D0B49A29-3279-46F6-96FA-EFF6953CDC21}"/>
    <cellStyle name="Comma 2 5 5 3 4 2 3" xfId="24839" xr:uid="{B20A5B7E-5E16-4668-9ADF-9201A512E602}"/>
    <cellStyle name="Comma 2 5 5 3 4 2 4" xfId="45863" xr:uid="{0E48D8EE-25F3-40F5-B47D-85B35CFDF414}"/>
    <cellStyle name="Comma 2 5 5 3 4 3" xfId="6421" xr:uid="{817D01CE-D69B-4537-8F86-87095F7A6929}"/>
    <cellStyle name="Comma 2 5 5 3 4 3 2" xfId="16955" xr:uid="{E0B14C57-84EC-41D0-AF4D-06A27A4B5B81}"/>
    <cellStyle name="Comma 2 5 5 3 4 3 2 2" xfId="37977" xr:uid="{1545C77A-3200-44C5-B060-B9911DA0EF19}"/>
    <cellStyle name="Comma 2 5 5 3 4 3 2 3" xfId="59001" xr:uid="{44661BFC-7CC0-46F5-B05E-C257C3B7BE28}"/>
    <cellStyle name="Comma 2 5 5 3 4 3 3" xfId="27467" xr:uid="{47B554FA-44C1-46E1-95EC-BA6511B1BA66}"/>
    <cellStyle name="Comma 2 5 5 3 4 3 4" xfId="48491" xr:uid="{85FC90BE-D95D-4D65-A7F0-0BF075742C84}"/>
    <cellStyle name="Comma 2 5 5 3 4 4" xfId="9048" xr:uid="{D2860699-F712-4CE6-B3CA-3121BA48363E}"/>
    <cellStyle name="Comma 2 5 5 3 4 4 2" xfId="19582" xr:uid="{9EF94E06-E5EC-43BB-BE80-4AF8056CD0B0}"/>
    <cellStyle name="Comma 2 5 5 3 4 4 2 2" xfId="40604" xr:uid="{D69673B5-CE3D-4264-ACC0-449A29164234}"/>
    <cellStyle name="Comma 2 5 5 3 4 4 2 3" xfId="61628" xr:uid="{DFE2CB45-67E2-4AF2-91EE-7706D58DC32C}"/>
    <cellStyle name="Comma 2 5 5 3 4 4 3" xfId="30094" xr:uid="{93A431FD-E1C8-4454-913D-7BFB9CEEDEF4}"/>
    <cellStyle name="Comma 2 5 5 3 4 4 4" xfId="51118" xr:uid="{3356A784-4B3D-4F3E-B5C1-4E6B7A5D73F7}"/>
    <cellStyle name="Comma 2 5 5 3 4 5" xfId="11700" xr:uid="{B8C8C554-7E71-47B4-BECC-C0EA117C7BD3}"/>
    <cellStyle name="Comma 2 5 5 3 4 5 2" xfId="32722" xr:uid="{EF397755-6155-445E-8BD1-3BBDFBB0A6A5}"/>
    <cellStyle name="Comma 2 5 5 3 4 5 3" xfId="53746" xr:uid="{19607651-EE48-42F4-920C-AA0EC3F92A85}"/>
    <cellStyle name="Comma 2 5 5 3 4 6" xfId="22211" xr:uid="{61C80CCF-42B3-4661-88E2-B3066C895A08}"/>
    <cellStyle name="Comma 2 5 5 3 4 7" xfId="43236" xr:uid="{B31F1CE3-DD47-47BA-8C0B-2C16B8CCAD66}"/>
    <cellStyle name="Comma 2 5 5 3 5" xfId="3789" xr:uid="{4115C5FD-0E23-405B-9350-614020A13792}"/>
    <cellStyle name="Comma 2 5 5 3 5 2" xfId="14323" xr:uid="{F6F09C47-4C9A-494D-BD30-27D6487209DF}"/>
    <cellStyle name="Comma 2 5 5 3 5 2 2" xfId="35345" xr:uid="{BC9D54E2-2E19-4DED-9C24-CC6C082126A8}"/>
    <cellStyle name="Comma 2 5 5 3 5 2 3" xfId="56369" xr:uid="{776CFFEC-F9FF-421C-97F7-985FA47B7D9C}"/>
    <cellStyle name="Comma 2 5 5 3 5 3" xfId="24835" xr:uid="{0D7973C5-6945-47DA-AF70-3BE5A83C457C}"/>
    <cellStyle name="Comma 2 5 5 3 5 4" xfId="45859" xr:uid="{8CB41887-C81B-488B-B0B0-2F13A0E20C16}"/>
    <cellStyle name="Comma 2 5 5 3 6" xfId="6417" xr:uid="{9338634F-19CC-48E2-89A3-4CA30825BD8D}"/>
    <cellStyle name="Comma 2 5 5 3 6 2" xfId="16951" xr:uid="{C6ACF39A-44FE-41BB-A234-F2FC72B0D64D}"/>
    <cellStyle name="Comma 2 5 5 3 6 2 2" xfId="37973" xr:uid="{4BA5466D-7CA8-4196-86F6-E6F9F6479ACC}"/>
    <cellStyle name="Comma 2 5 5 3 6 2 3" xfId="58997" xr:uid="{410CEF83-5DFF-4440-9B5C-94695959A2EA}"/>
    <cellStyle name="Comma 2 5 5 3 6 3" xfId="27463" xr:uid="{4F93D7F7-38B8-4A2B-A934-5FCAD8EC2BDC}"/>
    <cellStyle name="Comma 2 5 5 3 6 4" xfId="48487" xr:uid="{FD1E69CE-0D6C-4987-AA1C-12F8BC871D61}"/>
    <cellStyle name="Comma 2 5 5 3 7" xfId="9044" xr:uid="{02764CFD-3082-4618-8B73-78E6138C4DF4}"/>
    <cellStyle name="Comma 2 5 5 3 7 2" xfId="19578" xr:uid="{433E38BB-A7D3-4F39-9A7A-879AB1D3C755}"/>
    <cellStyle name="Comma 2 5 5 3 7 2 2" xfId="40600" xr:uid="{BA7EFE97-321F-4B2C-A6FA-7E9454BC6759}"/>
    <cellStyle name="Comma 2 5 5 3 7 2 3" xfId="61624" xr:uid="{46FBE015-C2E9-45F8-AAF3-EFBA26ECC548}"/>
    <cellStyle name="Comma 2 5 5 3 7 3" xfId="30090" xr:uid="{90C71872-B5BB-4290-A259-DB2C91856547}"/>
    <cellStyle name="Comma 2 5 5 3 7 4" xfId="51114" xr:uid="{937B8556-2134-4867-9849-E3B8ADBC2264}"/>
    <cellStyle name="Comma 2 5 5 3 8" xfId="11696" xr:uid="{3A3FA08D-13E8-4A23-A7C3-35DC23E7EA29}"/>
    <cellStyle name="Comma 2 5 5 3 8 2" xfId="32718" xr:uid="{75974930-5355-468F-8CF2-74C13D046314}"/>
    <cellStyle name="Comma 2 5 5 3 8 3" xfId="53742" xr:uid="{6729F731-DBBC-45E2-9963-102BD6AF9446}"/>
    <cellStyle name="Comma 2 5 5 3 9" xfId="22207" xr:uid="{4572F681-0B95-4879-9496-787EB6F49C1F}"/>
    <cellStyle name="Comma 2 5 5 4" xfId="1116" xr:uid="{6D6FB8B2-AF97-468B-918C-8D10CA7F4CA9}"/>
    <cellStyle name="Comma 2 5 5 4 10" xfId="43237" xr:uid="{57D40DBE-2DAF-412F-AC12-F4A4F6B80A71}"/>
    <cellStyle name="Comma 2 5 5 4 2" xfId="1117" xr:uid="{0EAC90EC-49BC-456D-9C56-110A4A614A80}"/>
    <cellStyle name="Comma 2 5 5 4 2 2" xfId="1118" xr:uid="{600A30F5-E938-41DA-AFC4-857979DBCA57}"/>
    <cellStyle name="Comma 2 5 5 4 2 2 2" xfId="3796" xr:uid="{611D2B62-0C96-4452-A3A9-E53B37E5D1C3}"/>
    <cellStyle name="Comma 2 5 5 4 2 2 2 2" xfId="14330" xr:uid="{3ED29CC4-15F3-4695-9B46-757A2D5E6D56}"/>
    <cellStyle name="Comma 2 5 5 4 2 2 2 2 2" xfId="35352" xr:uid="{DE4D27EF-D25E-4823-BD51-7AC950005955}"/>
    <cellStyle name="Comma 2 5 5 4 2 2 2 2 3" xfId="56376" xr:uid="{42D838BC-5A9E-458B-BF9E-A1A2D793FA68}"/>
    <cellStyle name="Comma 2 5 5 4 2 2 2 3" xfId="24842" xr:uid="{6817D55E-2924-41FF-9E22-2E5D686A8270}"/>
    <cellStyle name="Comma 2 5 5 4 2 2 2 4" xfId="45866" xr:uid="{D5C2A498-59ED-4DBE-B148-675119E2B786}"/>
    <cellStyle name="Comma 2 5 5 4 2 2 3" xfId="6424" xr:uid="{6C17C07B-9170-4316-821E-300ABFBE890A}"/>
    <cellStyle name="Comma 2 5 5 4 2 2 3 2" xfId="16958" xr:uid="{813413AF-EEB3-49B9-B433-502E022AD586}"/>
    <cellStyle name="Comma 2 5 5 4 2 2 3 2 2" xfId="37980" xr:uid="{B5CE0948-C7E5-4F6A-BBE7-4AA26EFCF013}"/>
    <cellStyle name="Comma 2 5 5 4 2 2 3 2 3" xfId="59004" xr:uid="{8F5CF467-93A7-4269-874C-A5896B91AEA0}"/>
    <cellStyle name="Comma 2 5 5 4 2 2 3 3" xfId="27470" xr:uid="{97BA5236-371E-47A1-A1C2-2E22F17C0C7C}"/>
    <cellStyle name="Comma 2 5 5 4 2 2 3 4" xfId="48494" xr:uid="{6C2449D0-4AEE-494B-85D7-3F44A34C2422}"/>
    <cellStyle name="Comma 2 5 5 4 2 2 4" xfId="9051" xr:uid="{C92C2DAE-90B0-4BFB-A91D-348A9279624A}"/>
    <cellStyle name="Comma 2 5 5 4 2 2 4 2" xfId="19585" xr:uid="{346B7098-8A32-400F-9B26-F59FAC513CFE}"/>
    <cellStyle name="Comma 2 5 5 4 2 2 4 2 2" xfId="40607" xr:uid="{2A853CB3-27A9-4E65-AA8F-AD5336A6741D}"/>
    <cellStyle name="Comma 2 5 5 4 2 2 4 2 3" xfId="61631" xr:uid="{30BE520E-9B3A-4BDF-83BA-9F5789D4278A}"/>
    <cellStyle name="Comma 2 5 5 4 2 2 4 3" xfId="30097" xr:uid="{06B16638-E136-47FC-BF42-7608665FA5ED}"/>
    <cellStyle name="Comma 2 5 5 4 2 2 4 4" xfId="51121" xr:uid="{8EA81F9B-5330-444E-B753-B9AF97858DAE}"/>
    <cellStyle name="Comma 2 5 5 4 2 2 5" xfId="11703" xr:uid="{DE4F313B-345E-4348-BF73-B3038FC435B3}"/>
    <cellStyle name="Comma 2 5 5 4 2 2 5 2" xfId="32725" xr:uid="{A9A9F29B-0D85-49EB-9085-1D1FD17CDAC7}"/>
    <cellStyle name="Comma 2 5 5 4 2 2 5 3" xfId="53749" xr:uid="{24BD432C-3CE3-4225-8631-025B02AAC0ED}"/>
    <cellStyle name="Comma 2 5 5 4 2 2 6" xfId="22214" xr:uid="{4ECFA4D5-EF8D-4FE0-A883-D78767B0EEF0}"/>
    <cellStyle name="Comma 2 5 5 4 2 2 7" xfId="43239" xr:uid="{8D8DD7FF-21E2-43AA-82C1-D28B720AFC65}"/>
    <cellStyle name="Comma 2 5 5 4 2 3" xfId="3795" xr:uid="{2E6CE8A9-625B-4C01-86E0-FEA41DD0B9CF}"/>
    <cellStyle name="Comma 2 5 5 4 2 3 2" xfId="14329" xr:uid="{5CCA7EF6-BC57-472C-A11E-05837E35DAF3}"/>
    <cellStyle name="Comma 2 5 5 4 2 3 2 2" xfId="35351" xr:uid="{5270C405-7F9E-4599-AE28-2936F57CEC4D}"/>
    <cellStyle name="Comma 2 5 5 4 2 3 2 3" xfId="56375" xr:uid="{18A123A3-64B8-4737-B5E1-08A01188792A}"/>
    <cellStyle name="Comma 2 5 5 4 2 3 3" xfId="24841" xr:uid="{7CC7EBE6-9BE4-4FE3-A1DC-C5E0DFDCEBB6}"/>
    <cellStyle name="Comma 2 5 5 4 2 3 4" xfId="45865" xr:uid="{4AC06B42-7C9D-4E3C-ADE3-359C3373DAE4}"/>
    <cellStyle name="Comma 2 5 5 4 2 4" xfId="6423" xr:uid="{F05512E7-7D35-492F-B428-535D62469EDB}"/>
    <cellStyle name="Comma 2 5 5 4 2 4 2" xfId="16957" xr:uid="{0AC40DF0-7A9C-4686-A258-BE3A3A510F52}"/>
    <cellStyle name="Comma 2 5 5 4 2 4 2 2" xfId="37979" xr:uid="{0552C2BB-8C2F-4906-8E76-8544EDF3FCD8}"/>
    <cellStyle name="Comma 2 5 5 4 2 4 2 3" xfId="59003" xr:uid="{8F1500BC-9FB3-46AC-A659-98E53624787C}"/>
    <cellStyle name="Comma 2 5 5 4 2 4 3" xfId="27469" xr:uid="{27AC66E1-F1D6-4C41-90F5-690257BDFDA6}"/>
    <cellStyle name="Comma 2 5 5 4 2 4 4" xfId="48493" xr:uid="{08863EAF-26BF-44C8-AA7E-BD6A83A20AA3}"/>
    <cellStyle name="Comma 2 5 5 4 2 5" xfId="9050" xr:uid="{9FAF5AED-27F9-4BCD-9871-6E838D7C1373}"/>
    <cellStyle name="Comma 2 5 5 4 2 5 2" xfId="19584" xr:uid="{7BF9748C-E747-4495-9508-D9969C64073D}"/>
    <cellStyle name="Comma 2 5 5 4 2 5 2 2" xfId="40606" xr:uid="{E4328DB2-5C14-46EB-84A4-C799B253645D}"/>
    <cellStyle name="Comma 2 5 5 4 2 5 2 3" xfId="61630" xr:uid="{9DC34E90-411D-4516-B6D8-D2516CB7D050}"/>
    <cellStyle name="Comma 2 5 5 4 2 5 3" xfId="30096" xr:uid="{3A52BCF0-5442-4163-9178-E2F7E47FBCD4}"/>
    <cellStyle name="Comma 2 5 5 4 2 5 4" xfId="51120" xr:uid="{3A32B072-8471-4E55-83F9-BBD4D11EFDAC}"/>
    <cellStyle name="Comma 2 5 5 4 2 6" xfId="11702" xr:uid="{DAAC0704-F2D2-4ED7-A19A-267FD9B14ECD}"/>
    <cellStyle name="Comma 2 5 5 4 2 6 2" xfId="32724" xr:uid="{9E56626F-435D-4F8C-953D-5A3044BDF6FD}"/>
    <cellStyle name="Comma 2 5 5 4 2 6 3" xfId="53748" xr:uid="{4652FAB2-6AE6-43BD-AAAC-C378C84B473A}"/>
    <cellStyle name="Comma 2 5 5 4 2 7" xfId="22213" xr:uid="{EBEA7A3B-8B41-4AD0-9314-F3A04EF89501}"/>
    <cellStyle name="Comma 2 5 5 4 2 8" xfId="43238" xr:uid="{06A02AF8-DF7F-4EEE-A785-9276E813A4A7}"/>
    <cellStyle name="Comma 2 5 5 4 3" xfId="1119" xr:uid="{D1DBC04B-9CFA-4AF9-97BC-4C51463FCE12}"/>
    <cellStyle name="Comma 2 5 5 4 3 2" xfId="3797" xr:uid="{DA8B434A-68ED-4C84-AF95-80F04648352C}"/>
    <cellStyle name="Comma 2 5 5 4 3 2 2" xfId="14331" xr:uid="{4D9A32BA-7AB2-4A74-A5B5-0134407CFE66}"/>
    <cellStyle name="Comma 2 5 5 4 3 2 2 2" xfId="35353" xr:uid="{CE73ABC1-041A-4BD6-84B6-7C2D6EBEF796}"/>
    <cellStyle name="Comma 2 5 5 4 3 2 2 3" xfId="56377" xr:uid="{3A641DAE-D5BB-4058-90AE-57931E56182B}"/>
    <cellStyle name="Comma 2 5 5 4 3 2 3" xfId="24843" xr:uid="{3F4CEB12-FC2C-403C-A990-06E38F2F9447}"/>
    <cellStyle name="Comma 2 5 5 4 3 2 4" xfId="45867" xr:uid="{3D592106-3ABD-4337-BB4D-009517969AA2}"/>
    <cellStyle name="Comma 2 5 5 4 3 3" xfId="6425" xr:uid="{0192F6C7-0669-4966-A2A9-88AE5BC1225B}"/>
    <cellStyle name="Comma 2 5 5 4 3 3 2" xfId="16959" xr:uid="{A4998B76-2BBF-46C2-8F0F-5D00CB461048}"/>
    <cellStyle name="Comma 2 5 5 4 3 3 2 2" xfId="37981" xr:uid="{D9FA60BC-3E2C-4FC0-8139-11B3E7CDAEBE}"/>
    <cellStyle name="Comma 2 5 5 4 3 3 2 3" xfId="59005" xr:uid="{BBA7F891-F468-4296-B66C-00DF98C90E15}"/>
    <cellStyle name="Comma 2 5 5 4 3 3 3" xfId="27471" xr:uid="{48BEFF55-E07F-4707-A03C-9BB62F508950}"/>
    <cellStyle name="Comma 2 5 5 4 3 3 4" xfId="48495" xr:uid="{293E5F3D-8390-4579-94E6-6EDCD35E73BB}"/>
    <cellStyle name="Comma 2 5 5 4 3 4" xfId="9052" xr:uid="{4121C17D-AFE3-43F2-B634-C8839FB25C72}"/>
    <cellStyle name="Comma 2 5 5 4 3 4 2" xfId="19586" xr:uid="{B5F24C9D-E6BE-4274-A6E5-E3D81AD4BDD3}"/>
    <cellStyle name="Comma 2 5 5 4 3 4 2 2" xfId="40608" xr:uid="{96C0EC73-5C2B-4601-AFFA-326C58487356}"/>
    <cellStyle name="Comma 2 5 5 4 3 4 2 3" xfId="61632" xr:uid="{9B94F7B0-A631-4300-B6EE-8BFC402771BA}"/>
    <cellStyle name="Comma 2 5 5 4 3 4 3" xfId="30098" xr:uid="{8431E918-E181-482A-AB18-E167A724E566}"/>
    <cellStyle name="Comma 2 5 5 4 3 4 4" xfId="51122" xr:uid="{098EB881-A9F1-4EB2-AC53-BB32A3FBDD4C}"/>
    <cellStyle name="Comma 2 5 5 4 3 5" xfId="11704" xr:uid="{F01AEAF2-0CC0-4850-82A4-D32FCA7A002C}"/>
    <cellStyle name="Comma 2 5 5 4 3 5 2" xfId="32726" xr:uid="{7A0828D1-5238-4AA6-B531-C8547B774C2F}"/>
    <cellStyle name="Comma 2 5 5 4 3 5 3" xfId="53750" xr:uid="{117D1476-AFF3-48F4-B125-5D4F2914F5A2}"/>
    <cellStyle name="Comma 2 5 5 4 3 6" xfId="22215" xr:uid="{14E20543-70AC-4DDE-A923-84151F281FA5}"/>
    <cellStyle name="Comma 2 5 5 4 3 7" xfId="43240" xr:uid="{DBDA8BEE-6E58-4604-BBB7-FF3D56DB2DFB}"/>
    <cellStyle name="Comma 2 5 5 4 4" xfId="1120" xr:uid="{1023E15A-0AD0-4709-9959-98361FFF7101}"/>
    <cellStyle name="Comma 2 5 5 4 4 2" xfId="3798" xr:uid="{A9559CDF-4311-449D-B8FD-97ABC7A0F21D}"/>
    <cellStyle name="Comma 2 5 5 4 4 2 2" xfId="14332" xr:uid="{B6C6C660-CCB8-40FB-B559-61353E1509BF}"/>
    <cellStyle name="Comma 2 5 5 4 4 2 2 2" xfId="35354" xr:uid="{708C6226-20F6-4590-9126-B85D15029424}"/>
    <cellStyle name="Comma 2 5 5 4 4 2 2 3" xfId="56378" xr:uid="{6EBEFF76-873E-4F54-B3D6-BC7FF12B22D9}"/>
    <cellStyle name="Comma 2 5 5 4 4 2 3" xfId="24844" xr:uid="{584CB08D-FDBC-48D1-83F4-297571895ED8}"/>
    <cellStyle name="Comma 2 5 5 4 4 2 4" xfId="45868" xr:uid="{9870FD99-631E-4F1A-BE06-B406FB3DD7DC}"/>
    <cellStyle name="Comma 2 5 5 4 4 3" xfId="6426" xr:uid="{813E01C0-0456-4A0C-BA48-FAC75E9C7E57}"/>
    <cellStyle name="Comma 2 5 5 4 4 3 2" xfId="16960" xr:uid="{49280E19-C49F-4CB0-8C74-45F311B55CF5}"/>
    <cellStyle name="Comma 2 5 5 4 4 3 2 2" xfId="37982" xr:uid="{2B9241E3-DCDB-40A1-93A9-29143C1E1EA4}"/>
    <cellStyle name="Comma 2 5 5 4 4 3 2 3" xfId="59006" xr:uid="{1AB14301-49A2-412D-B9A1-8FEA580CC088}"/>
    <cellStyle name="Comma 2 5 5 4 4 3 3" xfId="27472" xr:uid="{A7B9B3E5-9E4C-4658-A3D2-F28ADEF2D615}"/>
    <cellStyle name="Comma 2 5 5 4 4 3 4" xfId="48496" xr:uid="{11BE10C9-0B45-4BEC-8AB9-6151DF84F2EE}"/>
    <cellStyle name="Comma 2 5 5 4 4 4" xfId="9053" xr:uid="{B86DED79-FC1C-4473-B997-1369159C4246}"/>
    <cellStyle name="Comma 2 5 5 4 4 4 2" xfId="19587" xr:uid="{CAF7885A-84BA-4119-936C-2F8A555F0907}"/>
    <cellStyle name="Comma 2 5 5 4 4 4 2 2" xfId="40609" xr:uid="{7EF054F1-8A44-42CC-BD83-DD8CA326C398}"/>
    <cellStyle name="Comma 2 5 5 4 4 4 2 3" xfId="61633" xr:uid="{EBA46CBE-DAC3-4481-A54D-6FC4D8B1C934}"/>
    <cellStyle name="Comma 2 5 5 4 4 4 3" xfId="30099" xr:uid="{C1CB7FF7-875F-4414-B53A-E26AA6B5708F}"/>
    <cellStyle name="Comma 2 5 5 4 4 4 4" xfId="51123" xr:uid="{A66D2709-9D8D-4140-8C53-F18CF40431C3}"/>
    <cellStyle name="Comma 2 5 5 4 4 5" xfId="11705" xr:uid="{EFCC4AF5-7A6E-41A4-B4FC-DA7435E67B07}"/>
    <cellStyle name="Comma 2 5 5 4 4 5 2" xfId="32727" xr:uid="{E15FE95D-F517-44DB-A6B8-D566CAB71FC1}"/>
    <cellStyle name="Comma 2 5 5 4 4 5 3" xfId="53751" xr:uid="{AF5DFE60-5183-4300-899F-10CD397AAAAF}"/>
    <cellStyle name="Comma 2 5 5 4 4 6" xfId="22216" xr:uid="{9978F166-51F8-4280-A3B4-1B434503D3B6}"/>
    <cellStyle name="Comma 2 5 5 4 4 7" xfId="43241" xr:uid="{7333B32F-F891-4DF6-AFA3-A3B24C05B082}"/>
    <cellStyle name="Comma 2 5 5 4 5" xfId="3794" xr:uid="{C6EEF4CD-E0EE-431C-897F-F0716B0EC23B}"/>
    <cellStyle name="Comma 2 5 5 4 5 2" xfId="14328" xr:uid="{FC15CEC7-03CB-454A-A95B-77926063F136}"/>
    <cellStyle name="Comma 2 5 5 4 5 2 2" xfId="35350" xr:uid="{994A1F04-191D-490D-85D6-A90937F95BCF}"/>
    <cellStyle name="Comma 2 5 5 4 5 2 3" xfId="56374" xr:uid="{46B6B14E-6E63-4258-86AF-35DCF50FC3D9}"/>
    <cellStyle name="Comma 2 5 5 4 5 3" xfId="24840" xr:uid="{80E8F00C-E842-446C-9DBB-82AF13CF6ED8}"/>
    <cellStyle name="Comma 2 5 5 4 5 4" xfId="45864" xr:uid="{38CAF64C-34F6-4035-AF39-355B597BFE77}"/>
    <cellStyle name="Comma 2 5 5 4 6" xfId="6422" xr:uid="{179DE888-55FE-42B5-874C-617CC4BE829A}"/>
    <cellStyle name="Comma 2 5 5 4 6 2" xfId="16956" xr:uid="{73660500-6950-430B-985B-DD9663DFC2BE}"/>
    <cellStyle name="Comma 2 5 5 4 6 2 2" xfId="37978" xr:uid="{ED9F7E84-CC82-4075-A276-13888EFEDFBB}"/>
    <cellStyle name="Comma 2 5 5 4 6 2 3" xfId="59002" xr:uid="{5F782A22-9325-4429-A461-204D0C514E57}"/>
    <cellStyle name="Comma 2 5 5 4 6 3" xfId="27468" xr:uid="{E5C89FE8-ED39-40A4-9741-A4D14A5B448D}"/>
    <cellStyle name="Comma 2 5 5 4 6 4" xfId="48492" xr:uid="{BF0DAC2B-EBA5-4DA9-807F-B93B7261D991}"/>
    <cellStyle name="Comma 2 5 5 4 7" xfId="9049" xr:uid="{163E886B-94E3-452E-9142-E12F61B7F229}"/>
    <cellStyle name="Comma 2 5 5 4 7 2" xfId="19583" xr:uid="{B39F4FBF-54D4-4D60-A7EE-7DE47493CED6}"/>
    <cellStyle name="Comma 2 5 5 4 7 2 2" xfId="40605" xr:uid="{C3FB3A5E-A889-468F-992A-AF5C0ED8F9D2}"/>
    <cellStyle name="Comma 2 5 5 4 7 2 3" xfId="61629" xr:uid="{04D452D1-FC23-4760-AED8-5B20DE86D94E}"/>
    <cellStyle name="Comma 2 5 5 4 7 3" xfId="30095" xr:uid="{4A881E78-EA51-47ED-B971-395F98264F1C}"/>
    <cellStyle name="Comma 2 5 5 4 7 4" xfId="51119" xr:uid="{9FC70397-0AAC-4EC1-9083-6166BE563CB1}"/>
    <cellStyle name="Comma 2 5 5 4 8" xfId="11701" xr:uid="{35EA4104-472C-4499-B1B9-C4340DFA0701}"/>
    <cellStyle name="Comma 2 5 5 4 8 2" xfId="32723" xr:uid="{BC789C4F-1DBF-485F-A063-260B0FACF238}"/>
    <cellStyle name="Comma 2 5 5 4 8 3" xfId="53747" xr:uid="{ECF5437F-E246-421E-A8AE-6BF559212C25}"/>
    <cellStyle name="Comma 2 5 5 4 9" xfId="22212" xr:uid="{247E3269-82D6-4EE1-BFC9-86973267E91F}"/>
    <cellStyle name="Comma 2 5 5 5" xfId="1121" xr:uid="{A78AFDFC-DB64-483F-A833-2B4510A5A822}"/>
    <cellStyle name="Comma 2 5 5 5 10" xfId="43242" xr:uid="{5DCD40C0-E6EA-468B-BB58-FB815A1F7171}"/>
    <cellStyle name="Comma 2 5 5 5 2" xfId="1122" xr:uid="{C475CD40-BC9B-4220-B77B-7AABC54107AA}"/>
    <cellStyle name="Comma 2 5 5 5 2 2" xfId="1123" xr:uid="{34A8C653-A1BB-44C7-BE62-1546E487937F}"/>
    <cellStyle name="Comma 2 5 5 5 2 2 2" xfId="3801" xr:uid="{BEFC4923-A11A-4A5F-A03D-D8B25EBF7285}"/>
    <cellStyle name="Comma 2 5 5 5 2 2 2 2" xfId="14335" xr:uid="{33EC95F9-2F5F-49DE-B249-DFA673BC7384}"/>
    <cellStyle name="Comma 2 5 5 5 2 2 2 2 2" xfId="35357" xr:uid="{B36724BF-850B-4A00-94E8-64BFDEBE6F94}"/>
    <cellStyle name="Comma 2 5 5 5 2 2 2 2 3" xfId="56381" xr:uid="{5B8A768A-644A-4BAC-AACF-DAF9F40C7F2F}"/>
    <cellStyle name="Comma 2 5 5 5 2 2 2 3" xfId="24847" xr:uid="{8C0AA6E4-81E6-4797-91F9-097A337B1850}"/>
    <cellStyle name="Comma 2 5 5 5 2 2 2 4" xfId="45871" xr:uid="{C5670984-E01E-4826-BAAC-1954335D336E}"/>
    <cellStyle name="Comma 2 5 5 5 2 2 3" xfId="6429" xr:uid="{9D699B04-5C58-4ED2-8AFF-E7C2FD113A41}"/>
    <cellStyle name="Comma 2 5 5 5 2 2 3 2" xfId="16963" xr:uid="{A3290B00-3D71-4A00-BD6E-5E767DBE8322}"/>
    <cellStyle name="Comma 2 5 5 5 2 2 3 2 2" xfId="37985" xr:uid="{0A0CB680-6DFE-4B97-8EE1-866557C7B2D1}"/>
    <cellStyle name="Comma 2 5 5 5 2 2 3 2 3" xfId="59009" xr:uid="{D21E2D57-7D6A-4352-8B14-D4E2A4196F55}"/>
    <cellStyle name="Comma 2 5 5 5 2 2 3 3" xfId="27475" xr:uid="{3839A4F8-237C-4363-9B91-346A87548425}"/>
    <cellStyle name="Comma 2 5 5 5 2 2 3 4" xfId="48499" xr:uid="{9C7A93DC-FBAA-4074-81C0-36586A42D9BA}"/>
    <cellStyle name="Comma 2 5 5 5 2 2 4" xfId="9056" xr:uid="{ACCD8A27-72FE-46AF-A1A1-3772FA6F455F}"/>
    <cellStyle name="Comma 2 5 5 5 2 2 4 2" xfId="19590" xr:uid="{E04F935B-E534-42DB-B7FE-99B3DC69DA2C}"/>
    <cellStyle name="Comma 2 5 5 5 2 2 4 2 2" xfId="40612" xr:uid="{BAF4B848-230A-4285-A29B-71681598A9FE}"/>
    <cellStyle name="Comma 2 5 5 5 2 2 4 2 3" xfId="61636" xr:uid="{B060B46F-745B-499D-B522-E876C188C4C0}"/>
    <cellStyle name="Comma 2 5 5 5 2 2 4 3" xfId="30102" xr:uid="{C02163AD-4051-4E18-9B98-7333B0B107DE}"/>
    <cellStyle name="Comma 2 5 5 5 2 2 4 4" xfId="51126" xr:uid="{61A21631-9452-49D9-91AB-23395181842A}"/>
    <cellStyle name="Comma 2 5 5 5 2 2 5" xfId="11708" xr:uid="{3EAD4089-3DE5-4ECD-B4E5-60B3EC32DD08}"/>
    <cellStyle name="Comma 2 5 5 5 2 2 5 2" xfId="32730" xr:uid="{3FFB1B15-D788-4F07-93AB-B395ED5B20D2}"/>
    <cellStyle name="Comma 2 5 5 5 2 2 5 3" xfId="53754" xr:uid="{90A8A5A7-3FA0-443A-9A45-D27333B9CDE3}"/>
    <cellStyle name="Comma 2 5 5 5 2 2 6" xfId="22219" xr:uid="{C995A97D-94B2-42F6-ACB3-2E57C4EC8845}"/>
    <cellStyle name="Comma 2 5 5 5 2 2 7" xfId="43244" xr:uid="{704A7001-8337-4C95-9BA8-ACD304314D6B}"/>
    <cellStyle name="Comma 2 5 5 5 2 3" xfId="3800" xr:uid="{472DCC87-492D-4C77-8112-743543AC3D25}"/>
    <cellStyle name="Comma 2 5 5 5 2 3 2" xfId="14334" xr:uid="{639B8B4E-D665-4841-9FFB-C1982BC513C2}"/>
    <cellStyle name="Comma 2 5 5 5 2 3 2 2" xfId="35356" xr:uid="{751DFD4C-B609-4C8B-902A-D48D513DF697}"/>
    <cellStyle name="Comma 2 5 5 5 2 3 2 3" xfId="56380" xr:uid="{19B307D9-82F2-4ECE-AC13-D48AFFACB02B}"/>
    <cellStyle name="Comma 2 5 5 5 2 3 3" xfId="24846" xr:uid="{04FB76DC-9042-426E-BC57-0074DADD24BB}"/>
    <cellStyle name="Comma 2 5 5 5 2 3 4" xfId="45870" xr:uid="{E3B0FB2A-5A5B-4107-9540-7D347C3B58AA}"/>
    <cellStyle name="Comma 2 5 5 5 2 4" xfId="6428" xr:uid="{304DACAF-D13E-444B-9F7E-91A8F5F3278A}"/>
    <cellStyle name="Comma 2 5 5 5 2 4 2" xfId="16962" xr:uid="{8BB8B31F-C755-481F-8856-5FBACAFA02B0}"/>
    <cellStyle name="Comma 2 5 5 5 2 4 2 2" xfId="37984" xr:uid="{FF8D2ED0-4A9D-41D4-8BC8-A2FFBA0576E2}"/>
    <cellStyle name="Comma 2 5 5 5 2 4 2 3" xfId="59008" xr:uid="{1F59D182-3C2B-42A1-A524-41E8C82225E8}"/>
    <cellStyle name="Comma 2 5 5 5 2 4 3" xfId="27474" xr:uid="{FDE53354-5F85-4FB8-ABCA-E28348AD6F80}"/>
    <cellStyle name="Comma 2 5 5 5 2 4 4" xfId="48498" xr:uid="{BE56F5D3-FE27-48A7-8AA9-44C7FFB3BE93}"/>
    <cellStyle name="Comma 2 5 5 5 2 5" xfId="9055" xr:uid="{E9EA9366-A790-4545-B722-3B60A74F4DD8}"/>
    <cellStyle name="Comma 2 5 5 5 2 5 2" xfId="19589" xr:uid="{63E2F85E-EE95-44E4-86D0-858A1C27B7F8}"/>
    <cellStyle name="Comma 2 5 5 5 2 5 2 2" xfId="40611" xr:uid="{1A2A91D7-0AA8-4E1E-9ED2-E66500600A8E}"/>
    <cellStyle name="Comma 2 5 5 5 2 5 2 3" xfId="61635" xr:uid="{CDA6FBAE-548F-4D8E-9F5E-90586B8E66AD}"/>
    <cellStyle name="Comma 2 5 5 5 2 5 3" xfId="30101" xr:uid="{E72E9D79-9C11-47B4-913C-B9110E248963}"/>
    <cellStyle name="Comma 2 5 5 5 2 5 4" xfId="51125" xr:uid="{3C6ACA9B-A4B6-419E-9A88-5CBF2DA5F98F}"/>
    <cellStyle name="Comma 2 5 5 5 2 6" xfId="11707" xr:uid="{C6A72617-9691-4A55-B43B-38EDDC7E2DC6}"/>
    <cellStyle name="Comma 2 5 5 5 2 6 2" xfId="32729" xr:uid="{7F0F80FB-6E16-440B-A880-484FCC148779}"/>
    <cellStyle name="Comma 2 5 5 5 2 6 3" xfId="53753" xr:uid="{CE7B20FC-3103-4FF7-8C6F-7018C468BAF3}"/>
    <cellStyle name="Comma 2 5 5 5 2 7" xfId="22218" xr:uid="{FF60BEDF-717D-4D2C-B3FC-361967C639ED}"/>
    <cellStyle name="Comma 2 5 5 5 2 8" xfId="43243" xr:uid="{DCFFA178-FB05-4B94-9210-40389BFB00ED}"/>
    <cellStyle name="Comma 2 5 5 5 3" xfId="1124" xr:uid="{4361C725-7CE5-47D6-804A-4379F6791C9C}"/>
    <cellStyle name="Comma 2 5 5 5 3 2" xfId="3802" xr:uid="{9B1E9E78-1976-4B22-8ED2-5C356E40F4C0}"/>
    <cellStyle name="Comma 2 5 5 5 3 2 2" xfId="14336" xr:uid="{D342C49F-184C-481B-AB84-C8330941AB7A}"/>
    <cellStyle name="Comma 2 5 5 5 3 2 2 2" xfId="35358" xr:uid="{AF716CB4-5FB1-47CA-B8FE-202C849DB7E3}"/>
    <cellStyle name="Comma 2 5 5 5 3 2 2 3" xfId="56382" xr:uid="{D1F57924-0CA3-4722-9AB0-9ECAA9C4427C}"/>
    <cellStyle name="Comma 2 5 5 5 3 2 3" xfId="24848" xr:uid="{2F03E46C-C76A-40D9-94CD-40B5BF4A63B2}"/>
    <cellStyle name="Comma 2 5 5 5 3 2 4" xfId="45872" xr:uid="{C063D5C0-6927-472F-A829-E8C721BDF024}"/>
    <cellStyle name="Comma 2 5 5 5 3 3" xfId="6430" xr:uid="{6B81B8BB-0BDD-489E-AF93-359E510ECC6B}"/>
    <cellStyle name="Comma 2 5 5 5 3 3 2" xfId="16964" xr:uid="{FB6BF048-6E5D-4F93-8ED2-46F68F1BDF14}"/>
    <cellStyle name="Comma 2 5 5 5 3 3 2 2" xfId="37986" xr:uid="{B127662B-0EE1-4F0D-9018-3488A60DA520}"/>
    <cellStyle name="Comma 2 5 5 5 3 3 2 3" xfId="59010" xr:uid="{F04519D2-C628-4D74-A3ED-D1FA6A16CD6A}"/>
    <cellStyle name="Comma 2 5 5 5 3 3 3" xfId="27476" xr:uid="{518CF4AC-960D-40FD-A426-9B89D4DFA021}"/>
    <cellStyle name="Comma 2 5 5 5 3 3 4" xfId="48500" xr:uid="{96C308DA-445B-448E-8257-3700C334DB5C}"/>
    <cellStyle name="Comma 2 5 5 5 3 4" xfId="9057" xr:uid="{1967E124-1EAC-4ADD-B026-1F7EF40A996F}"/>
    <cellStyle name="Comma 2 5 5 5 3 4 2" xfId="19591" xr:uid="{CA4BE9AD-DFFF-40E0-9446-47DD8922E2D8}"/>
    <cellStyle name="Comma 2 5 5 5 3 4 2 2" xfId="40613" xr:uid="{23EA8A24-5B82-4DF9-A651-164953A28D86}"/>
    <cellStyle name="Comma 2 5 5 5 3 4 2 3" xfId="61637" xr:uid="{97091952-7EB6-4D05-8C55-1DC734F67893}"/>
    <cellStyle name="Comma 2 5 5 5 3 4 3" xfId="30103" xr:uid="{1998AB5B-5E38-401B-8C81-EDF87482F6FD}"/>
    <cellStyle name="Comma 2 5 5 5 3 4 4" xfId="51127" xr:uid="{980C3630-D1E0-4BFC-8DA0-E4DC95F412FA}"/>
    <cellStyle name="Comma 2 5 5 5 3 5" xfId="11709" xr:uid="{1E910198-4715-486E-83A0-0CAC3990A5F5}"/>
    <cellStyle name="Comma 2 5 5 5 3 5 2" xfId="32731" xr:uid="{90387800-5E35-48AD-82DB-9C47E15BD535}"/>
    <cellStyle name="Comma 2 5 5 5 3 5 3" xfId="53755" xr:uid="{5320BA7A-82DC-438A-AA4B-81AD802038BA}"/>
    <cellStyle name="Comma 2 5 5 5 3 6" xfId="22220" xr:uid="{BED5E7FB-A706-48DC-AEBE-65876FF95F99}"/>
    <cellStyle name="Comma 2 5 5 5 3 7" xfId="43245" xr:uid="{57B777F2-D4F0-4927-850F-79DB0B7BF5D4}"/>
    <cellStyle name="Comma 2 5 5 5 4" xfId="1125" xr:uid="{E0D39119-55B7-4726-A367-48A33C875343}"/>
    <cellStyle name="Comma 2 5 5 5 4 2" xfId="3803" xr:uid="{CD55CA59-1BBC-41E0-86CC-54E1584B3AD8}"/>
    <cellStyle name="Comma 2 5 5 5 4 2 2" xfId="14337" xr:uid="{C1150CF1-4BDD-4AAD-B9C6-969A99BD14EC}"/>
    <cellStyle name="Comma 2 5 5 5 4 2 2 2" xfId="35359" xr:uid="{A5C17012-08EF-4A19-9C21-DA36E4A30C5E}"/>
    <cellStyle name="Comma 2 5 5 5 4 2 2 3" xfId="56383" xr:uid="{9EB269F1-9929-470E-90B9-BBFA70B0FE51}"/>
    <cellStyle name="Comma 2 5 5 5 4 2 3" xfId="24849" xr:uid="{AF427B69-593C-4DF6-B64A-239659C95FCA}"/>
    <cellStyle name="Comma 2 5 5 5 4 2 4" xfId="45873" xr:uid="{B5217AB9-BEE2-4154-A885-EA68F92C0B01}"/>
    <cellStyle name="Comma 2 5 5 5 4 3" xfId="6431" xr:uid="{C82CBD23-9193-41F4-81AB-0B23D5157DBE}"/>
    <cellStyle name="Comma 2 5 5 5 4 3 2" xfId="16965" xr:uid="{2817C2B4-BEA5-44FB-ABDD-1E6FC2579754}"/>
    <cellStyle name="Comma 2 5 5 5 4 3 2 2" xfId="37987" xr:uid="{EB75B7DE-8A79-45B4-8661-F284DD2773C2}"/>
    <cellStyle name="Comma 2 5 5 5 4 3 2 3" xfId="59011" xr:uid="{383F2168-3999-4F7B-85DA-C57743E20EDB}"/>
    <cellStyle name="Comma 2 5 5 5 4 3 3" xfId="27477" xr:uid="{DD628141-B3C7-416B-BB85-B40AF4002958}"/>
    <cellStyle name="Comma 2 5 5 5 4 3 4" xfId="48501" xr:uid="{0B3409E4-754C-4FE1-B97C-5CA0A9707394}"/>
    <cellStyle name="Comma 2 5 5 5 4 4" xfId="9058" xr:uid="{D70ED1BB-FF5A-431D-8B57-B0026AA83EEB}"/>
    <cellStyle name="Comma 2 5 5 5 4 4 2" xfId="19592" xr:uid="{AA152DAD-92FE-42E8-8606-97C639FE9EFE}"/>
    <cellStyle name="Comma 2 5 5 5 4 4 2 2" xfId="40614" xr:uid="{FF154893-B42F-4DAF-99FC-60AAA61141BC}"/>
    <cellStyle name="Comma 2 5 5 5 4 4 2 3" xfId="61638" xr:uid="{DB209B26-1B9F-4CFD-984D-58ED81C77B9C}"/>
    <cellStyle name="Comma 2 5 5 5 4 4 3" xfId="30104" xr:uid="{A089CF10-8844-4392-9B66-20AC4374C77D}"/>
    <cellStyle name="Comma 2 5 5 5 4 4 4" xfId="51128" xr:uid="{D7048157-4946-4CB5-A058-1A707A28156E}"/>
    <cellStyle name="Comma 2 5 5 5 4 5" xfId="11710" xr:uid="{CC73B989-543C-4F73-B1A2-D2F32FFEA7BE}"/>
    <cellStyle name="Comma 2 5 5 5 4 5 2" xfId="32732" xr:uid="{A1D9B284-C3A2-448B-959E-EEA051A2F527}"/>
    <cellStyle name="Comma 2 5 5 5 4 5 3" xfId="53756" xr:uid="{8955585F-50A6-4CD8-AFE0-9FE247CA5DA6}"/>
    <cellStyle name="Comma 2 5 5 5 4 6" xfId="22221" xr:uid="{CE5EB0B3-112D-445B-8FD2-FFC605A6B562}"/>
    <cellStyle name="Comma 2 5 5 5 4 7" xfId="43246" xr:uid="{1EF700B6-DABE-4127-BA0B-021C336A1BE3}"/>
    <cellStyle name="Comma 2 5 5 5 5" xfId="3799" xr:uid="{C66B2721-4D8D-4155-BDB0-4328651208AC}"/>
    <cellStyle name="Comma 2 5 5 5 5 2" xfId="14333" xr:uid="{F85A330B-4DF8-4116-BAA0-08B20283AE13}"/>
    <cellStyle name="Comma 2 5 5 5 5 2 2" xfId="35355" xr:uid="{87985223-D12C-47C3-BEA0-8A35C9EBE141}"/>
    <cellStyle name="Comma 2 5 5 5 5 2 3" xfId="56379" xr:uid="{8EC7D1D5-9D9D-4803-8EA2-76B4F2AB9A38}"/>
    <cellStyle name="Comma 2 5 5 5 5 3" xfId="24845" xr:uid="{40FBB523-BCDC-4F54-BA89-B66AF3750397}"/>
    <cellStyle name="Comma 2 5 5 5 5 4" xfId="45869" xr:uid="{5DD8CB2A-6235-44A2-B990-1D269DEF7410}"/>
    <cellStyle name="Comma 2 5 5 5 6" xfId="6427" xr:uid="{811ADD44-A1B3-4DC6-A2FD-744F4B084328}"/>
    <cellStyle name="Comma 2 5 5 5 6 2" xfId="16961" xr:uid="{F547015D-4F97-4152-B842-D3AB42C80E40}"/>
    <cellStyle name="Comma 2 5 5 5 6 2 2" xfId="37983" xr:uid="{B23D09B1-2568-4BFB-B6BB-1CEE327D521B}"/>
    <cellStyle name="Comma 2 5 5 5 6 2 3" xfId="59007" xr:uid="{B29CCB40-B047-481D-8F4D-6C8F42F4A50D}"/>
    <cellStyle name="Comma 2 5 5 5 6 3" xfId="27473" xr:uid="{F0F4DBBF-8F25-4A7D-B409-683529E2DE5C}"/>
    <cellStyle name="Comma 2 5 5 5 6 4" xfId="48497" xr:uid="{526510BB-BFEB-4795-BBE7-981C694AD75F}"/>
    <cellStyle name="Comma 2 5 5 5 7" xfId="9054" xr:uid="{F26C03C5-4D87-4E15-8DF6-AABF69151589}"/>
    <cellStyle name="Comma 2 5 5 5 7 2" xfId="19588" xr:uid="{1E0F3A2D-9479-4914-B6FF-3F8950D1154D}"/>
    <cellStyle name="Comma 2 5 5 5 7 2 2" xfId="40610" xr:uid="{CAF45E4D-E464-40F7-8158-EB7F97D90C32}"/>
    <cellStyle name="Comma 2 5 5 5 7 2 3" xfId="61634" xr:uid="{2CD1C37A-BEDF-4C01-9BD6-6F442FD6DF9A}"/>
    <cellStyle name="Comma 2 5 5 5 7 3" xfId="30100" xr:uid="{D201F487-71F7-4F29-A564-6F343B9D1E67}"/>
    <cellStyle name="Comma 2 5 5 5 7 4" xfId="51124" xr:uid="{BD1F6920-A6BA-41D2-9495-93294B28381E}"/>
    <cellStyle name="Comma 2 5 5 5 8" xfId="11706" xr:uid="{1464D443-4482-4BD4-8753-839DEB6130FE}"/>
    <cellStyle name="Comma 2 5 5 5 8 2" xfId="32728" xr:uid="{3714CE17-2E7D-4658-B6D0-A29EA8865C9C}"/>
    <cellStyle name="Comma 2 5 5 5 8 3" xfId="53752" xr:uid="{10383258-7C31-4C0F-8F0E-88D53E3D1F4F}"/>
    <cellStyle name="Comma 2 5 5 5 9" xfId="22217" xr:uid="{204399BE-DD99-47A3-8315-D8298E96A882}"/>
    <cellStyle name="Comma 2 5 5 6" xfId="1126" xr:uid="{9EA76E07-5D13-4FC4-9BB3-00B319D2048F}"/>
    <cellStyle name="Comma 2 5 5 6 2" xfId="1127" xr:uid="{DCF6143F-D9CA-4F11-821A-E86CBB798D59}"/>
    <cellStyle name="Comma 2 5 5 6 2 2" xfId="3805" xr:uid="{F892C62F-4D03-4A16-AFA7-68A6AD8FB9DF}"/>
    <cellStyle name="Comma 2 5 5 6 2 2 2" xfId="14339" xr:uid="{6B8E97E5-60A7-4CBF-9709-B36D492C6F79}"/>
    <cellStyle name="Comma 2 5 5 6 2 2 2 2" xfId="35361" xr:uid="{3A1FD639-A12D-495B-8F37-C1AA455B0B15}"/>
    <cellStyle name="Comma 2 5 5 6 2 2 2 3" xfId="56385" xr:uid="{C4AC7C46-94E6-4488-94EF-898C6606F160}"/>
    <cellStyle name="Comma 2 5 5 6 2 2 3" xfId="24851" xr:uid="{C2058856-D5F1-47BF-A175-B04712FB9F64}"/>
    <cellStyle name="Comma 2 5 5 6 2 2 4" xfId="45875" xr:uid="{8AD62694-B731-4673-9766-EF4D7DA7923B}"/>
    <cellStyle name="Comma 2 5 5 6 2 3" xfId="6433" xr:uid="{4566DE4E-769F-45B0-A312-6E97F1465A10}"/>
    <cellStyle name="Comma 2 5 5 6 2 3 2" xfId="16967" xr:uid="{8CAB9C5A-575D-431B-BA2D-F52D531EAC84}"/>
    <cellStyle name="Comma 2 5 5 6 2 3 2 2" xfId="37989" xr:uid="{33DCCD3E-1DE5-40C6-A2B7-6DFDE15977C0}"/>
    <cellStyle name="Comma 2 5 5 6 2 3 2 3" xfId="59013" xr:uid="{E2D86A11-8E68-4A09-85F9-B6A82C2E0D3B}"/>
    <cellStyle name="Comma 2 5 5 6 2 3 3" xfId="27479" xr:uid="{25D7F5A8-CC37-4E3C-97D9-94B0E6EC673A}"/>
    <cellStyle name="Comma 2 5 5 6 2 3 4" xfId="48503" xr:uid="{60AE64D8-9EA3-49E4-A106-0CDA91AD024E}"/>
    <cellStyle name="Comma 2 5 5 6 2 4" xfId="9060" xr:uid="{F7BE0CF7-7C91-4DBA-BFB7-5AC421941CE3}"/>
    <cellStyle name="Comma 2 5 5 6 2 4 2" xfId="19594" xr:uid="{8F552B96-F3B8-40AA-A4D4-8CA71913DD5D}"/>
    <cellStyle name="Comma 2 5 5 6 2 4 2 2" xfId="40616" xr:uid="{0532CC0F-19FB-4944-95E1-1206A690F92D}"/>
    <cellStyle name="Comma 2 5 5 6 2 4 2 3" xfId="61640" xr:uid="{AD37856B-A03C-400C-987F-1CEDD8B8F677}"/>
    <cellStyle name="Comma 2 5 5 6 2 4 3" xfId="30106" xr:uid="{50D17D9A-F181-44FD-BB08-525044157F9A}"/>
    <cellStyle name="Comma 2 5 5 6 2 4 4" xfId="51130" xr:uid="{804E8D68-3590-4EB2-899C-20306585468E}"/>
    <cellStyle name="Comma 2 5 5 6 2 5" xfId="11712" xr:uid="{736976DE-0192-4ED9-BA71-46B456B40E30}"/>
    <cellStyle name="Comma 2 5 5 6 2 5 2" xfId="32734" xr:uid="{A9178B69-FD13-4A7B-8759-1E702D93E818}"/>
    <cellStyle name="Comma 2 5 5 6 2 5 3" xfId="53758" xr:uid="{80362A58-A65F-4104-B478-B97D317FD02C}"/>
    <cellStyle name="Comma 2 5 5 6 2 6" xfId="22223" xr:uid="{1B328BDD-E0C6-45AB-9B34-F634819A0D10}"/>
    <cellStyle name="Comma 2 5 5 6 2 7" xfId="43248" xr:uid="{EFAFB200-AFDD-4AFA-88C0-A6095D555B95}"/>
    <cellStyle name="Comma 2 5 5 6 3" xfId="1128" xr:uid="{BF0DBDAC-2118-4280-83D7-D6B294AB3656}"/>
    <cellStyle name="Comma 2 5 5 6 3 2" xfId="3806" xr:uid="{316A55EA-5584-4A59-8092-102B76BE4115}"/>
    <cellStyle name="Comma 2 5 5 6 3 2 2" xfId="14340" xr:uid="{78223ACA-A171-442E-862E-5188C3C312E2}"/>
    <cellStyle name="Comma 2 5 5 6 3 2 2 2" xfId="35362" xr:uid="{7AA1803F-B0F5-4CB9-A432-5174830DF203}"/>
    <cellStyle name="Comma 2 5 5 6 3 2 2 3" xfId="56386" xr:uid="{441A77B0-3C57-4F52-803D-1C4D22E8F1E3}"/>
    <cellStyle name="Comma 2 5 5 6 3 2 3" xfId="24852" xr:uid="{CCBEEA9F-0CDF-4CC5-B3E3-195EA11C0A73}"/>
    <cellStyle name="Comma 2 5 5 6 3 2 4" xfId="45876" xr:uid="{F5D93348-34C9-4BF4-8930-2AF9592FD695}"/>
    <cellStyle name="Comma 2 5 5 6 3 3" xfId="6434" xr:uid="{AF041097-9B74-45D4-9558-096A813CBD08}"/>
    <cellStyle name="Comma 2 5 5 6 3 3 2" xfId="16968" xr:uid="{1EB90F5B-3DFA-4EF0-988F-BE296D5C95CE}"/>
    <cellStyle name="Comma 2 5 5 6 3 3 2 2" xfId="37990" xr:uid="{52CA51E4-4D47-4710-B4D7-E9FE8E7CCAE5}"/>
    <cellStyle name="Comma 2 5 5 6 3 3 2 3" xfId="59014" xr:uid="{F4FAA52A-ADA2-43CD-A882-6AE4C3B0401A}"/>
    <cellStyle name="Comma 2 5 5 6 3 3 3" xfId="27480" xr:uid="{C46CC31E-6555-4549-9493-C042853EB103}"/>
    <cellStyle name="Comma 2 5 5 6 3 3 4" xfId="48504" xr:uid="{08F5BA16-C52B-4D39-98A0-DB6FB18C5539}"/>
    <cellStyle name="Comma 2 5 5 6 3 4" xfId="9061" xr:uid="{93CD76CA-8F29-4181-837A-EB02FB22F2E4}"/>
    <cellStyle name="Comma 2 5 5 6 3 4 2" xfId="19595" xr:uid="{FF3B100A-FAB7-4CFA-BD7B-F900C6849AAC}"/>
    <cellStyle name="Comma 2 5 5 6 3 4 2 2" xfId="40617" xr:uid="{99F0F289-6189-4F59-96F5-7BCC09AD4277}"/>
    <cellStyle name="Comma 2 5 5 6 3 4 2 3" xfId="61641" xr:uid="{C979B6A7-60B6-45FC-A479-8A866FADCE94}"/>
    <cellStyle name="Comma 2 5 5 6 3 4 3" xfId="30107" xr:uid="{A018C4AC-F327-4885-98BD-CE592E8B0377}"/>
    <cellStyle name="Comma 2 5 5 6 3 4 4" xfId="51131" xr:uid="{CE660383-644D-4997-A6BA-92590CA39283}"/>
    <cellStyle name="Comma 2 5 5 6 3 5" xfId="11713" xr:uid="{1EBF1104-4A7F-4DC0-9BEC-56F4CF2F5ADD}"/>
    <cellStyle name="Comma 2 5 5 6 3 5 2" xfId="32735" xr:uid="{1B44FD12-21F7-4FD1-AC43-62422B603455}"/>
    <cellStyle name="Comma 2 5 5 6 3 5 3" xfId="53759" xr:uid="{9FEE6AA1-25C3-4C44-85CF-A66EB69C8E4A}"/>
    <cellStyle name="Comma 2 5 5 6 3 6" xfId="22224" xr:uid="{FECC6C4E-B866-47D1-96C8-A4348C9AAF9F}"/>
    <cellStyle name="Comma 2 5 5 6 3 7" xfId="43249" xr:uid="{FDE79DA0-EB77-48F7-862E-5782E17FD59F}"/>
    <cellStyle name="Comma 2 5 5 6 4" xfId="3804" xr:uid="{B28097E9-7629-46FE-806A-A28B8D00F658}"/>
    <cellStyle name="Comma 2 5 5 6 4 2" xfId="14338" xr:uid="{3B636BA5-15F4-4BD4-B930-2383634ED17D}"/>
    <cellStyle name="Comma 2 5 5 6 4 2 2" xfId="35360" xr:uid="{948C4C05-CE81-4F61-9E72-24241A0DD6D0}"/>
    <cellStyle name="Comma 2 5 5 6 4 2 3" xfId="56384" xr:uid="{816066BA-56D8-4DF5-9B36-6CFE792C9F3D}"/>
    <cellStyle name="Comma 2 5 5 6 4 3" xfId="24850" xr:uid="{A0F706E9-FB3A-470F-8CC1-3CE539D77826}"/>
    <cellStyle name="Comma 2 5 5 6 4 4" xfId="45874" xr:uid="{519C1F73-B7CA-4D1A-B90F-1AEC7D6C5B06}"/>
    <cellStyle name="Comma 2 5 5 6 5" xfId="6432" xr:uid="{3600D3E7-0C4D-43F9-8405-3F3B69C230AE}"/>
    <cellStyle name="Comma 2 5 5 6 5 2" xfId="16966" xr:uid="{0340440E-08E9-4475-B690-AB0AFD24743B}"/>
    <cellStyle name="Comma 2 5 5 6 5 2 2" xfId="37988" xr:uid="{3A98F0D9-8AF0-441D-873F-F387127CAD9F}"/>
    <cellStyle name="Comma 2 5 5 6 5 2 3" xfId="59012" xr:uid="{BD9896FB-3219-4749-8239-F2AD3E822699}"/>
    <cellStyle name="Comma 2 5 5 6 5 3" xfId="27478" xr:uid="{E9EF6C6D-85AF-4117-973D-8B79CC96A0B8}"/>
    <cellStyle name="Comma 2 5 5 6 5 4" xfId="48502" xr:uid="{46A88E3F-6533-438E-9FAA-56F19EC2A177}"/>
    <cellStyle name="Comma 2 5 5 6 6" xfId="9059" xr:uid="{6B268F35-4CA9-4E88-88FA-6034CE126152}"/>
    <cellStyle name="Comma 2 5 5 6 6 2" xfId="19593" xr:uid="{F366AFBE-0314-47C4-B55A-F97291EEC50E}"/>
    <cellStyle name="Comma 2 5 5 6 6 2 2" xfId="40615" xr:uid="{3C8A52A1-2DF7-4E52-9896-6F193A801C6A}"/>
    <cellStyle name="Comma 2 5 5 6 6 2 3" xfId="61639" xr:uid="{354E5FC0-B704-4EF5-A9EF-13D31D9A3B2D}"/>
    <cellStyle name="Comma 2 5 5 6 6 3" xfId="30105" xr:uid="{3BDC8322-EB1A-410C-A488-7131D1ABCE3A}"/>
    <cellStyle name="Comma 2 5 5 6 6 4" xfId="51129" xr:uid="{09F45BE8-1161-44EE-ACA4-EA32A64650E2}"/>
    <cellStyle name="Comma 2 5 5 6 7" xfId="11711" xr:uid="{9B1CBEDA-4F1A-4F3E-B7D3-8E82FA6C3754}"/>
    <cellStyle name="Comma 2 5 5 6 7 2" xfId="32733" xr:uid="{BB80C2E3-A060-49B9-AA36-45EE5C1125ED}"/>
    <cellStyle name="Comma 2 5 5 6 7 3" xfId="53757" xr:uid="{0FB160B2-B8AF-45F1-B590-BCD1C2DBF451}"/>
    <cellStyle name="Comma 2 5 5 6 8" xfId="22222" xr:uid="{CEEA7407-9AA6-4AF8-8435-9FF71CA6AC02}"/>
    <cellStyle name="Comma 2 5 5 6 9" xfId="43247" xr:uid="{4962DC3E-41D1-405F-82F8-D45E559C8929}"/>
    <cellStyle name="Comma 2 5 5 7" xfId="1129" xr:uid="{9836D1D4-F585-47C9-98CE-D0B20347AF34}"/>
    <cellStyle name="Comma 2 5 5 7 2" xfId="1130" xr:uid="{DEE014CF-DF6E-4DBC-8B3D-1ED09B5EEA39}"/>
    <cellStyle name="Comma 2 5 5 7 2 2" xfId="3808" xr:uid="{73E4B27C-53EE-4A28-B765-6B327651372E}"/>
    <cellStyle name="Comma 2 5 5 7 2 2 2" xfId="14342" xr:uid="{4FF232A8-C677-4896-8BBA-E254C42E5028}"/>
    <cellStyle name="Comma 2 5 5 7 2 2 2 2" xfId="35364" xr:uid="{90EE0909-B99B-4D4D-AFA0-32F46E28EEED}"/>
    <cellStyle name="Comma 2 5 5 7 2 2 2 3" xfId="56388" xr:uid="{AC50657A-D89B-49E0-A056-BA49A6DDDA2A}"/>
    <cellStyle name="Comma 2 5 5 7 2 2 3" xfId="24854" xr:uid="{2D93D123-6B4B-4AF7-A412-FB806C6ECB2B}"/>
    <cellStyle name="Comma 2 5 5 7 2 2 4" xfId="45878" xr:uid="{4D2FE21F-F39E-49F7-9227-497B95027B77}"/>
    <cellStyle name="Comma 2 5 5 7 2 3" xfId="6436" xr:uid="{AAAA6393-6FD0-403D-9D37-D1332BC9CC90}"/>
    <cellStyle name="Comma 2 5 5 7 2 3 2" xfId="16970" xr:uid="{F30A31A8-816D-4152-94EF-33D117DA8536}"/>
    <cellStyle name="Comma 2 5 5 7 2 3 2 2" xfId="37992" xr:uid="{9488E0C9-E453-4D1C-B8C8-8ADFDADB8D82}"/>
    <cellStyle name="Comma 2 5 5 7 2 3 2 3" xfId="59016" xr:uid="{E3029641-7CB5-4092-A37B-2761D6CAFC43}"/>
    <cellStyle name="Comma 2 5 5 7 2 3 3" xfId="27482" xr:uid="{65E19CA5-DBD0-42BC-B722-A5BDCE7FA822}"/>
    <cellStyle name="Comma 2 5 5 7 2 3 4" xfId="48506" xr:uid="{52719811-C2BE-4DD4-B95E-520D45BF2F18}"/>
    <cellStyle name="Comma 2 5 5 7 2 4" xfId="9063" xr:uid="{5E5B7A3B-EC6B-41A0-9DD1-514D5FC3F93E}"/>
    <cellStyle name="Comma 2 5 5 7 2 4 2" xfId="19597" xr:uid="{4BF0193A-6455-4818-8A71-B4DB242E04E9}"/>
    <cellStyle name="Comma 2 5 5 7 2 4 2 2" xfId="40619" xr:uid="{30D38164-7B8E-4F76-8CD3-FCBE49D4D468}"/>
    <cellStyle name="Comma 2 5 5 7 2 4 2 3" xfId="61643" xr:uid="{3F5E615D-BAF6-40C0-A6E9-D65F9DCC2ADF}"/>
    <cellStyle name="Comma 2 5 5 7 2 4 3" xfId="30109" xr:uid="{86E33777-A462-4B3C-8E79-61104F520675}"/>
    <cellStyle name="Comma 2 5 5 7 2 4 4" xfId="51133" xr:uid="{262D6266-5E06-4622-8B15-578E501C9CEA}"/>
    <cellStyle name="Comma 2 5 5 7 2 5" xfId="11715" xr:uid="{EB87B766-E810-45E1-AA6A-9B44CAE95F74}"/>
    <cellStyle name="Comma 2 5 5 7 2 5 2" xfId="32737" xr:uid="{D82A40DB-F6B3-44AC-B0FD-2EB90B15749F}"/>
    <cellStyle name="Comma 2 5 5 7 2 5 3" xfId="53761" xr:uid="{2512A18B-B998-4E91-A979-341012F984F8}"/>
    <cellStyle name="Comma 2 5 5 7 2 6" xfId="22226" xr:uid="{A0FF6678-D200-41CF-BFB7-2B1799F1BDAF}"/>
    <cellStyle name="Comma 2 5 5 7 2 7" xfId="43251" xr:uid="{137A2D73-0555-41BC-8FB0-C16FD86CE2A7}"/>
    <cellStyle name="Comma 2 5 5 7 3" xfId="3807" xr:uid="{E32B7815-FD82-44EA-A411-264985A91DA7}"/>
    <cellStyle name="Comma 2 5 5 7 3 2" xfId="14341" xr:uid="{F8149B84-0FDE-4532-9958-4D49DCFEF4AA}"/>
    <cellStyle name="Comma 2 5 5 7 3 2 2" xfId="35363" xr:uid="{C5EF063A-16C2-4C90-B5BE-7C78B9E97F32}"/>
    <cellStyle name="Comma 2 5 5 7 3 2 3" xfId="56387" xr:uid="{E7BE29DD-7476-4DA1-94CD-DE65D0AA3F6D}"/>
    <cellStyle name="Comma 2 5 5 7 3 3" xfId="24853" xr:uid="{51678768-4F07-4E5B-A401-8959E6EEEB40}"/>
    <cellStyle name="Comma 2 5 5 7 3 4" xfId="45877" xr:uid="{2544BD46-D218-4DD7-8E57-F27B70BA7151}"/>
    <cellStyle name="Comma 2 5 5 7 4" xfId="6435" xr:uid="{5F4362BB-2B7B-4092-A05F-691D40D1CAE8}"/>
    <cellStyle name="Comma 2 5 5 7 4 2" xfId="16969" xr:uid="{A3D29283-2A31-48FE-BE82-BC9FA835A738}"/>
    <cellStyle name="Comma 2 5 5 7 4 2 2" xfId="37991" xr:uid="{B8D060F9-68D3-4FCB-B99E-388E4FD04E8F}"/>
    <cellStyle name="Comma 2 5 5 7 4 2 3" xfId="59015" xr:uid="{025EFFF3-7568-4CEF-89CD-FEB7EEF809D7}"/>
    <cellStyle name="Comma 2 5 5 7 4 3" xfId="27481" xr:uid="{1DFDCF85-6E4B-464D-B808-195708BAA740}"/>
    <cellStyle name="Comma 2 5 5 7 4 4" xfId="48505" xr:uid="{9074BF47-ABC2-4982-841A-B678A094EBC8}"/>
    <cellStyle name="Comma 2 5 5 7 5" xfId="9062" xr:uid="{0A612F36-92A7-4FB6-9D34-072A8D2CE5ED}"/>
    <cellStyle name="Comma 2 5 5 7 5 2" xfId="19596" xr:uid="{7A30E88C-01D7-46C0-AA35-68920F9EE438}"/>
    <cellStyle name="Comma 2 5 5 7 5 2 2" xfId="40618" xr:uid="{85B3C916-9A37-4CE6-B3C2-CBB4C64C6157}"/>
    <cellStyle name="Comma 2 5 5 7 5 2 3" xfId="61642" xr:uid="{8F165320-7FBC-48AD-BC95-A78C012B75ED}"/>
    <cellStyle name="Comma 2 5 5 7 5 3" xfId="30108" xr:uid="{12A0C27B-E64A-467A-A41B-670D279D7577}"/>
    <cellStyle name="Comma 2 5 5 7 5 4" xfId="51132" xr:uid="{A59F2125-E7B7-41E6-BC62-542E8F32945D}"/>
    <cellStyle name="Comma 2 5 5 7 6" xfId="11714" xr:uid="{F73986C2-92AA-4301-8D38-DCBE3D1D5646}"/>
    <cellStyle name="Comma 2 5 5 7 6 2" xfId="32736" xr:uid="{DE00C2D4-0BA5-4963-9842-D07DFB25A2A7}"/>
    <cellStyle name="Comma 2 5 5 7 6 3" xfId="53760" xr:uid="{FE321699-03F5-4A5B-A9AA-ABF6DBE63CF7}"/>
    <cellStyle name="Comma 2 5 5 7 7" xfId="22225" xr:uid="{100EA234-D855-47F0-A2B4-23D66212FAA9}"/>
    <cellStyle name="Comma 2 5 5 7 8" xfId="43250" xr:uid="{607B8143-29AC-4879-B498-502689098CE1}"/>
    <cellStyle name="Comma 2 5 5 8" xfId="1131" xr:uid="{E7A91985-8F10-4653-8895-F5907CC650B9}"/>
    <cellStyle name="Comma 2 5 5 8 2" xfId="3809" xr:uid="{5C7ACDBC-BE0E-4BA2-9F9A-78709DCE8F07}"/>
    <cellStyle name="Comma 2 5 5 8 2 2" xfId="14343" xr:uid="{CCD82B83-00AA-457F-9E06-9B3DEC6AA07B}"/>
    <cellStyle name="Comma 2 5 5 8 2 2 2" xfId="35365" xr:uid="{5EC931A5-128D-4F54-9426-CDF7E17C9105}"/>
    <cellStyle name="Comma 2 5 5 8 2 2 3" xfId="56389" xr:uid="{7B278257-80FD-48FB-821A-CF5AB1F72CAD}"/>
    <cellStyle name="Comma 2 5 5 8 2 3" xfId="24855" xr:uid="{FFF93ED5-F009-4AC4-B45D-4A4DC647D2F6}"/>
    <cellStyle name="Comma 2 5 5 8 2 4" xfId="45879" xr:uid="{EEDE5163-ABBA-4703-9F0A-C370DBDD8D49}"/>
    <cellStyle name="Comma 2 5 5 8 3" xfId="6437" xr:uid="{9FE3BDFD-DAA7-44CF-B69B-678282697A72}"/>
    <cellStyle name="Comma 2 5 5 8 3 2" xfId="16971" xr:uid="{7F3D19BB-589C-45A9-B1A5-4BBE0D7E5ADA}"/>
    <cellStyle name="Comma 2 5 5 8 3 2 2" xfId="37993" xr:uid="{850AFF74-74BD-4177-A991-B4BA56BFAEA0}"/>
    <cellStyle name="Comma 2 5 5 8 3 2 3" xfId="59017" xr:uid="{3872A971-6870-44F1-89EA-AEC2DEC951FB}"/>
    <cellStyle name="Comma 2 5 5 8 3 3" xfId="27483" xr:uid="{4398C26D-6A20-4D13-AD7C-DD3BB18DE399}"/>
    <cellStyle name="Comma 2 5 5 8 3 4" xfId="48507" xr:uid="{665FEF66-B8BA-410C-978E-9B1C616E26F1}"/>
    <cellStyle name="Comma 2 5 5 8 4" xfId="9064" xr:uid="{1ED1545B-2588-4EF2-8DA3-4EB5DDD44830}"/>
    <cellStyle name="Comma 2 5 5 8 4 2" xfId="19598" xr:uid="{D6DE35A4-E732-4722-97FC-F537C538D0C9}"/>
    <cellStyle name="Comma 2 5 5 8 4 2 2" xfId="40620" xr:uid="{338B7C19-705F-47F7-A775-41F3D0FB6E37}"/>
    <cellStyle name="Comma 2 5 5 8 4 2 3" xfId="61644" xr:uid="{C30A43F1-EA9E-45DC-A2AF-E7336AF1112E}"/>
    <cellStyle name="Comma 2 5 5 8 4 3" xfId="30110" xr:uid="{FDFB3A15-70B7-4FD8-ACAC-940A682B55E5}"/>
    <cellStyle name="Comma 2 5 5 8 4 4" xfId="51134" xr:uid="{C852A6EB-6568-4AB6-B2D8-319468511B53}"/>
    <cellStyle name="Comma 2 5 5 8 5" xfId="11716" xr:uid="{DF846F8D-0E2B-44F6-A127-249D6E3615FF}"/>
    <cellStyle name="Comma 2 5 5 8 5 2" xfId="32738" xr:uid="{8D28A409-75FF-464F-9C37-D5729AF24DBE}"/>
    <cellStyle name="Comma 2 5 5 8 5 3" xfId="53762" xr:uid="{71FCADB0-EADD-4D6F-910A-2A25B0A20D8C}"/>
    <cellStyle name="Comma 2 5 5 8 6" xfId="22227" xr:uid="{72910195-4452-4071-AA40-B932867323AA}"/>
    <cellStyle name="Comma 2 5 5 8 7" xfId="43252" xr:uid="{E6F976A1-8224-49E2-8D76-520F4C1C8F61}"/>
    <cellStyle name="Comma 2 5 5 9" xfId="1132" xr:uid="{FA89D56D-8388-40F2-9431-B581032D0B98}"/>
    <cellStyle name="Comma 2 5 5 9 2" xfId="3810" xr:uid="{9C154725-D9FB-411C-95B2-0D40E5587141}"/>
    <cellStyle name="Comma 2 5 5 9 2 2" xfId="14344" xr:uid="{90877A56-4261-4D23-ACD6-93BD269FCF82}"/>
    <cellStyle name="Comma 2 5 5 9 2 2 2" xfId="35366" xr:uid="{08497662-CD2C-48D1-9785-9F5FF39972E3}"/>
    <cellStyle name="Comma 2 5 5 9 2 2 3" xfId="56390" xr:uid="{300260BE-C181-40FE-8AD9-A3904920DC5E}"/>
    <cellStyle name="Comma 2 5 5 9 2 3" xfId="24856" xr:uid="{1FA8724A-DF1A-412F-89F0-2C5C3ED3BBEB}"/>
    <cellStyle name="Comma 2 5 5 9 2 4" xfId="45880" xr:uid="{279B000F-50C9-47C5-B079-33036CFA0FA4}"/>
    <cellStyle name="Comma 2 5 5 9 3" xfId="6438" xr:uid="{361AE8EC-6E63-4978-9263-413485CE83A3}"/>
    <cellStyle name="Comma 2 5 5 9 3 2" xfId="16972" xr:uid="{F1279565-201F-408A-9160-254711CA00DC}"/>
    <cellStyle name="Comma 2 5 5 9 3 2 2" xfId="37994" xr:uid="{4989C8E7-726A-451F-960F-F4853307892F}"/>
    <cellStyle name="Comma 2 5 5 9 3 2 3" xfId="59018" xr:uid="{6DF4E36C-0AF6-4B1A-991C-965342CA2142}"/>
    <cellStyle name="Comma 2 5 5 9 3 3" xfId="27484" xr:uid="{62D5D870-3B7F-42C4-8C8A-6A069FB70861}"/>
    <cellStyle name="Comma 2 5 5 9 3 4" xfId="48508" xr:uid="{3B5BBE4B-0324-46A7-9E4D-EDCE2F3DDB6B}"/>
    <cellStyle name="Comma 2 5 5 9 4" xfId="9065" xr:uid="{A61AE9BA-1AED-4B99-94B9-932E6E3B41AF}"/>
    <cellStyle name="Comma 2 5 5 9 4 2" xfId="19599" xr:uid="{916DDD0A-CC6F-4E5E-A6D0-2AC7D718D136}"/>
    <cellStyle name="Comma 2 5 5 9 4 2 2" xfId="40621" xr:uid="{32C392F0-D973-48FE-9E95-56B250ED411F}"/>
    <cellStyle name="Comma 2 5 5 9 4 2 3" xfId="61645" xr:uid="{0734438E-06B4-47F9-A503-BDAFE88127AC}"/>
    <cellStyle name="Comma 2 5 5 9 4 3" xfId="30111" xr:uid="{701A086F-7E2C-456C-8D1C-64B656102203}"/>
    <cellStyle name="Comma 2 5 5 9 4 4" xfId="51135" xr:uid="{FA2ED4CB-D313-4DDB-8F19-7A7FD330F860}"/>
    <cellStyle name="Comma 2 5 5 9 5" xfId="11717" xr:uid="{FDFD5DD7-29A5-40DE-9320-6F27038C98E5}"/>
    <cellStyle name="Comma 2 5 5 9 5 2" xfId="32739" xr:uid="{67E04A2D-31FC-4FFF-AA23-CA811CD69684}"/>
    <cellStyle name="Comma 2 5 5 9 5 3" xfId="53763" xr:uid="{F715D2DE-4797-4475-883B-D6A9CF7807AB}"/>
    <cellStyle name="Comma 2 5 5 9 6" xfId="22228" xr:uid="{322DF387-0F34-4E62-89DE-3F9C060AC64A}"/>
    <cellStyle name="Comma 2 5 5 9 7" xfId="43253" xr:uid="{86B710E1-5719-46F4-A353-354A8706229D}"/>
    <cellStyle name="Comma 2 5 6" xfId="1133" xr:uid="{B2A8F499-D1B3-468C-8979-4AB734C27548}"/>
    <cellStyle name="Comma 2 5 6 10" xfId="43254" xr:uid="{FF77E8C7-8639-4EC9-B82B-762FA267A867}"/>
    <cellStyle name="Comma 2 5 6 2" xfId="1134" xr:uid="{3D2AF7C5-0D17-4386-A146-196725AF4539}"/>
    <cellStyle name="Comma 2 5 6 2 2" xfId="1135" xr:uid="{A6FE6052-D47C-47B2-93E0-82B7CBE5B710}"/>
    <cellStyle name="Comma 2 5 6 2 2 2" xfId="3813" xr:uid="{58DD7C07-25ED-4F7F-AC87-C347F3B24954}"/>
    <cellStyle name="Comma 2 5 6 2 2 2 2" xfId="14347" xr:uid="{5E132BC6-F5BE-4AA3-9B18-9BBC93E84F05}"/>
    <cellStyle name="Comma 2 5 6 2 2 2 2 2" xfId="35369" xr:uid="{3A67FCB2-6323-4CD8-958E-98CD6386903A}"/>
    <cellStyle name="Comma 2 5 6 2 2 2 2 3" xfId="56393" xr:uid="{F11CD62D-02F8-41BB-BB36-B26A210FD29B}"/>
    <cellStyle name="Comma 2 5 6 2 2 2 3" xfId="24859" xr:uid="{33C99183-4605-49DE-A4E4-03CF97662307}"/>
    <cellStyle name="Comma 2 5 6 2 2 2 4" xfId="45883" xr:uid="{BD60FACE-9A2C-4544-AD92-66399B568F57}"/>
    <cellStyle name="Comma 2 5 6 2 2 3" xfId="6441" xr:uid="{3FD7E592-5B38-4DDF-A626-76BD1A0F208E}"/>
    <cellStyle name="Comma 2 5 6 2 2 3 2" xfId="16975" xr:uid="{40332856-DA56-43C9-8956-4EE27A7C884A}"/>
    <cellStyle name="Comma 2 5 6 2 2 3 2 2" xfId="37997" xr:uid="{C4824FC1-0BE4-429C-8788-379DEA8B0709}"/>
    <cellStyle name="Comma 2 5 6 2 2 3 2 3" xfId="59021" xr:uid="{EA3DD8CA-B57D-4F2B-83DC-2D325F81AA90}"/>
    <cellStyle name="Comma 2 5 6 2 2 3 3" xfId="27487" xr:uid="{1091340F-35CF-488D-8F72-6AD1832852EB}"/>
    <cellStyle name="Comma 2 5 6 2 2 3 4" xfId="48511" xr:uid="{281EF2A8-69F0-43E9-B417-5E724196E3C5}"/>
    <cellStyle name="Comma 2 5 6 2 2 4" xfId="9068" xr:uid="{B094437B-CEBC-48A5-9EDA-7A2EE25424A9}"/>
    <cellStyle name="Comma 2 5 6 2 2 4 2" xfId="19602" xr:uid="{B88D75E1-DEA7-4530-9095-6E85095AEAE7}"/>
    <cellStyle name="Comma 2 5 6 2 2 4 2 2" xfId="40624" xr:uid="{D2875D44-C73F-45B5-A397-3D6E104B8046}"/>
    <cellStyle name="Comma 2 5 6 2 2 4 2 3" xfId="61648" xr:uid="{1A9AB5ED-49C7-4BE7-9403-E9F7F0CE1194}"/>
    <cellStyle name="Comma 2 5 6 2 2 4 3" xfId="30114" xr:uid="{36EBDF27-31F2-4934-9304-EC900787E6ED}"/>
    <cellStyle name="Comma 2 5 6 2 2 4 4" xfId="51138" xr:uid="{58861568-618B-4E73-93FC-873050D7F7FC}"/>
    <cellStyle name="Comma 2 5 6 2 2 5" xfId="11720" xr:uid="{02F7F0CC-D81A-4B2B-8C2F-60D0BC03A903}"/>
    <cellStyle name="Comma 2 5 6 2 2 5 2" xfId="32742" xr:uid="{E9D1E24E-E668-4ACA-97A6-EA94B4FD9027}"/>
    <cellStyle name="Comma 2 5 6 2 2 5 3" xfId="53766" xr:uid="{173ADD15-8FC2-46B0-A31E-5985F4899375}"/>
    <cellStyle name="Comma 2 5 6 2 2 6" xfId="22231" xr:uid="{197929D2-697C-41CA-BA0C-D75B7D5DA39E}"/>
    <cellStyle name="Comma 2 5 6 2 2 7" xfId="43256" xr:uid="{7EA2790E-3D91-4E38-8B7D-F11A9C129DBD}"/>
    <cellStyle name="Comma 2 5 6 2 3" xfId="3812" xr:uid="{D97FAF45-49AD-4269-8D4C-EFC59938B8A2}"/>
    <cellStyle name="Comma 2 5 6 2 3 2" xfId="14346" xr:uid="{603025C7-3EAD-424E-BBBE-43E6532FD22F}"/>
    <cellStyle name="Comma 2 5 6 2 3 2 2" xfId="35368" xr:uid="{BF7D5879-4507-461D-AA2E-5BE8CD2503DB}"/>
    <cellStyle name="Comma 2 5 6 2 3 2 3" xfId="56392" xr:uid="{72EFD6B5-A7B6-4490-B59C-0CC90168B08A}"/>
    <cellStyle name="Comma 2 5 6 2 3 3" xfId="24858" xr:uid="{9AEF246B-6CDB-4D99-94C3-96CA16F812EA}"/>
    <cellStyle name="Comma 2 5 6 2 3 4" xfId="45882" xr:uid="{8D6BD516-58EB-4247-8827-0187F4C4F880}"/>
    <cellStyle name="Comma 2 5 6 2 4" xfId="6440" xr:uid="{D8BD4F9E-252D-43F2-A831-C1319836C8D4}"/>
    <cellStyle name="Comma 2 5 6 2 4 2" xfId="16974" xr:uid="{180332A1-C8E9-4B80-B12E-9DC346563792}"/>
    <cellStyle name="Comma 2 5 6 2 4 2 2" xfId="37996" xr:uid="{F2F87930-3C54-49ED-A33B-68BE4D07DE18}"/>
    <cellStyle name="Comma 2 5 6 2 4 2 3" xfId="59020" xr:uid="{2C36EEE1-AB69-48F7-B026-B3D5887ED159}"/>
    <cellStyle name="Comma 2 5 6 2 4 3" xfId="27486" xr:uid="{9607FBC3-7EDB-4C35-8BDF-8EF0246FD909}"/>
    <cellStyle name="Comma 2 5 6 2 4 4" xfId="48510" xr:uid="{60DD1B06-7CCD-4CD2-B9A3-CB56C7DE4A2A}"/>
    <cellStyle name="Comma 2 5 6 2 5" xfId="9067" xr:uid="{A951BE8E-D443-40D2-A224-A762C919D07E}"/>
    <cellStyle name="Comma 2 5 6 2 5 2" xfId="19601" xr:uid="{B54CDABD-AB06-43A3-9AE4-4D4C6C5CAD4A}"/>
    <cellStyle name="Comma 2 5 6 2 5 2 2" xfId="40623" xr:uid="{C2B2D747-7026-44B7-88CD-B836909A16EB}"/>
    <cellStyle name="Comma 2 5 6 2 5 2 3" xfId="61647" xr:uid="{C174C988-3900-4E52-9316-4BB4DCCF6C6E}"/>
    <cellStyle name="Comma 2 5 6 2 5 3" xfId="30113" xr:uid="{4D2D294D-2A35-40B7-81EA-1657A2024240}"/>
    <cellStyle name="Comma 2 5 6 2 5 4" xfId="51137" xr:uid="{2EE6BD07-DC52-471D-8612-776046EA0153}"/>
    <cellStyle name="Comma 2 5 6 2 6" xfId="11719" xr:uid="{ED764AAD-9038-454D-AAE9-4F8115D2F98B}"/>
    <cellStyle name="Comma 2 5 6 2 6 2" xfId="32741" xr:uid="{7BDFC177-AA48-4798-BB29-7E42284D83C5}"/>
    <cellStyle name="Comma 2 5 6 2 6 3" xfId="53765" xr:uid="{CCBEF0E4-B830-402F-921F-E4A52C468323}"/>
    <cellStyle name="Comma 2 5 6 2 7" xfId="22230" xr:uid="{8D6DCE8B-4524-487B-87CD-1FA12CD5EB22}"/>
    <cellStyle name="Comma 2 5 6 2 8" xfId="43255" xr:uid="{8445629C-B6A5-4915-A690-A61A10366A49}"/>
    <cellStyle name="Comma 2 5 6 3" xfId="1136" xr:uid="{B3A2377F-3B8E-4EE9-B4B3-3DAE792AFD9D}"/>
    <cellStyle name="Comma 2 5 6 3 2" xfId="3814" xr:uid="{CF461A3F-91D7-4D0F-8A21-94E22E63B90B}"/>
    <cellStyle name="Comma 2 5 6 3 2 2" xfId="14348" xr:uid="{D7DD83E2-2C07-49CE-8FB2-F45A40643012}"/>
    <cellStyle name="Comma 2 5 6 3 2 2 2" xfId="35370" xr:uid="{4D941455-179E-4BCE-84A9-268612AED096}"/>
    <cellStyle name="Comma 2 5 6 3 2 2 3" xfId="56394" xr:uid="{961F90BE-764D-4A31-AC81-C9AF4DA58108}"/>
    <cellStyle name="Comma 2 5 6 3 2 3" xfId="24860" xr:uid="{CAD500E1-C906-4DFB-8B78-9743FDB9592E}"/>
    <cellStyle name="Comma 2 5 6 3 2 4" xfId="45884" xr:uid="{17E88AB7-0BE0-43A8-904B-F9DE7F598741}"/>
    <cellStyle name="Comma 2 5 6 3 3" xfId="6442" xr:uid="{91774897-D7B7-4B46-9767-1F4878357C0C}"/>
    <cellStyle name="Comma 2 5 6 3 3 2" xfId="16976" xr:uid="{C89E9ACF-DE52-4DE2-B576-D68B28636738}"/>
    <cellStyle name="Comma 2 5 6 3 3 2 2" xfId="37998" xr:uid="{37100CDE-96FF-4B04-94E5-A6A91E1A025B}"/>
    <cellStyle name="Comma 2 5 6 3 3 2 3" xfId="59022" xr:uid="{DFF66BFF-CAE5-4183-A739-C976A8ACE5BC}"/>
    <cellStyle name="Comma 2 5 6 3 3 3" xfId="27488" xr:uid="{3B26571E-AD9F-4E94-A673-1D6ACC516E32}"/>
    <cellStyle name="Comma 2 5 6 3 3 4" xfId="48512" xr:uid="{E09971F8-175C-4E20-9B70-0737CC6408E6}"/>
    <cellStyle name="Comma 2 5 6 3 4" xfId="9069" xr:uid="{B4EC3702-7925-4107-86D1-948018632336}"/>
    <cellStyle name="Comma 2 5 6 3 4 2" xfId="19603" xr:uid="{29F3DE83-8159-458B-B64F-304338483B03}"/>
    <cellStyle name="Comma 2 5 6 3 4 2 2" xfId="40625" xr:uid="{5CE87608-D6BC-40A0-8814-A62B22311F75}"/>
    <cellStyle name="Comma 2 5 6 3 4 2 3" xfId="61649" xr:uid="{2D2CC8FF-2033-423F-B363-9754889013E3}"/>
    <cellStyle name="Comma 2 5 6 3 4 3" xfId="30115" xr:uid="{EC8F6383-0EBD-4812-9A6B-B119F8C9E048}"/>
    <cellStyle name="Comma 2 5 6 3 4 4" xfId="51139" xr:uid="{B755288F-F8D2-4CFE-AAF4-DE464F6FF985}"/>
    <cellStyle name="Comma 2 5 6 3 5" xfId="11721" xr:uid="{FC2E58FC-4D7C-449D-BF39-128C0AEDFD28}"/>
    <cellStyle name="Comma 2 5 6 3 5 2" xfId="32743" xr:uid="{E9851FEF-6867-4F86-B50B-706AFEF0C9D7}"/>
    <cellStyle name="Comma 2 5 6 3 5 3" xfId="53767" xr:uid="{7DDECC34-0F32-4AED-97E5-5B65180BA3AD}"/>
    <cellStyle name="Comma 2 5 6 3 6" xfId="22232" xr:uid="{E6996B47-A087-460E-9EDF-8622433EBF43}"/>
    <cellStyle name="Comma 2 5 6 3 7" xfId="43257" xr:uid="{E779EE3A-D3A9-4492-8652-6BF16A1C7D44}"/>
    <cellStyle name="Comma 2 5 6 4" xfId="1137" xr:uid="{765C3C25-60C4-4083-B5D1-AFE7CAE9270F}"/>
    <cellStyle name="Comma 2 5 6 4 2" xfId="3815" xr:uid="{F2D861F7-3B85-4A40-8886-5CC801109EC0}"/>
    <cellStyle name="Comma 2 5 6 4 2 2" xfId="14349" xr:uid="{719CE686-110A-4DD2-9447-C552325CD162}"/>
    <cellStyle name="Comma 2 5 6 4 2 2 2" xfId="35371" xr:uid="{DC641BB0-AEE7-4C4B-B4C3-8B4E3F60E2F5}"/>
    <cellStyle name="Comma 2 5 6 4 2 2 3" xfId="56395" xr:uid="{58DC854D-76F3-44BA-8711-A3C986ED441B}"/>
    <cellStyle name="Comma 2 5 6 4 2 3" xfId="24861" xr:uid="{87816500-E8BC-4E97-814E-E76CAE862A02}"/>
    <cellStyle name="Comma 2 5 6 4 2 4" xfId="45885" xr:uid="{D0660DF5-C415-43A3-A6CE-232771BE5C4E}"/>
    <cellStyle name="Comma 2 5 6 4 3" xfId="6443" xr:uid="{C71252C5-8876-445F-88E7-C0E26E7DA85B}"/>
    <cellStyle name="Comma 2 5 6 4 3 2" xfId="16977" xr:uid="{1757F092-4C37-4053-A256-CF6E2ABB3C48}"/>
    <cellStyle name="Comma 2 5 6 4 3 2 2" xfId="37999" xr:uid="{EFE99513-6EF1-4AD5-98E5-91DD6CDD5B41}"/>
    <cellStyle name="Comma 2 5 6 4 3 2 3" xfId="59023" xr:uid="{E93EF396-BFFF-45EB-AF05-817633422D9B}"/>
    <cellStyle name="Comma 2 5 6 4 3 3" xfId="27489" xr:uid="{8C634508-4741-4268-9EE8-A55A2637E79F}"/>
    <cellStyle name="Comma 2 5 6 4 3 4" xfId="48513" xr:uid="{7F92476B-4887-4ED7-A7B2-F5BB6AB0EF10}"/>
    <cellStyle name="Comma 2 5 6 4 4" xfId="9070" xr:uid="{98A100DC-C44B-4E5A-989C-B61F7D1ABD0A}"/>
    <cellStyle name="Comma 2 5 6 4 4 2" xfId="19604" xr:uid="{9A3DEC48-D51D-40C0-ACFB-8E2E333D16F0}"/>
    <cellStyle name="Comma 2 5 6 4 4 2 2" xfId="40626" xr:uid="{D541B4BC-02C2-41EE-A62C-3F1DFD5030D4}"/>
    <cellStyle name="Comma 2 5 6 4 4 2 3" xfId="61650" xr:uid="{47D009BF-5A17-471A-9DE8-3D6575CA66F0}"/>
    <cellStyle name="Comma 2 5 6 4 4 3" xfId="30116" xr:uid="{01A17779-646B-4EF9-8F9C-03B51DE73561}"/>
    <cellStyle name="Comma 2 5 6 4 4 4" xfId="51140" xr:uid="{802A861D-24E4-49D1-9805-A620F7E8A346}"/>
    <cellStyle name="Comma 2 5 6 4 5" xfId="11722" xr:uid="{32249F8B-E931-4367-A068-5A42B395959D}"/>
    <cellStyle name="Comma 2 5 6 4 5 2" xfId="32744" xr:uid="{AF1BC396-2095-4225-87BA-2927870B6505}"/>
    <cellStyle name="Comma 2 5 6 4 5 3" xfId="53768" xr:uid="{C7226E4E-2DA5-4D9F-B0AD-3A181D8554C7}"/>
    <cellStyle name="Comma 2 5 6 4 6" xfId="22233" xr:uid="{E898D184-0073-4A77-ABD8-61054FC8F969}"/>
    <cellStyle name="Comma 2 5 6 4 7" xfId="43258" xr:uid="{8F1CF063-9A1C-4F56-8F71-34AFA4D83809}"/>
    <cellStyle name="Comma 2 5 6 5" xfId="3811" xr:uid="{8F89511C-9AC1-4376-8BF3-F08E3CDEC977}"/>
    <cellStyle name="Comma 2 5 6 5 2" xfId="14345" xr:uid="{64D87056-3372-4EBE-A893-B514B360BBDB}"/>
    <cellStyle name="Comma 2 5 6 5 2 2" xfId="35367" xr:uid="{94FF5653-98AA-4155-B7AD-8A33E41E0734}"/>
    <cellStyle name="Comma 2 5 6 5 2 3" xfId="56391" xr:uid="{58CBE977-CB0B-4E60-82E4-65A2F1D0F380}"/>
    <cellStyle name="Comma 2 5 6 5 3" xfId="24857" xr:uid="{2AB9690C-91C3-4305-9EA0-0CDBCD1FBD5C}"/>
    <cellStyle name="Comma 2 5 6 5 4" xfId="45881" xr:uid="{3EC52D48-933B-4284-91D9-B9C01E61EB48}"/>
    <cellStyle name="Comma 2 5 6 6" xfId="6439" xr:uid="{BC8A297E-DB09-4FC6-A4FC-0D1D110F2211}"/>
    <cellStyle name="Comma 2 5 6 6 2" xfId="16973" xr:uid="{7D316314-1539-4615-B105-5A3AA659E388}"/>
    <cellStyle name="Comma 2 5 6 6 2 2" xfId="37995" xr:uid="{0B93ED69-85C6-4A6D-B502-4A8FE22D7558}"/>
    <cellStyle name="Comma 2 5 6 6 2 3" xfId="59019" xr:uid="{62521CBB-C37F-4D5C-BE69-4215F8ED9233}"/>
    <cellStyle name="Comma 2 5 6 6 3" xfId="27485" xr:uid="{F67FB86D-E2AE-4217-A0DA-620841070311}"/>
    <cellStyle name="Comma 2 5 6 6 4" xfId="48509" xr:uid="{7168E9EB-EC6C-4B6D-825D-338C88812A44}"/>
    <cellStyle name="Comma 2 5 6 7" xfId="9066" xr:uid="{AFAE9C55-86A3-4A23-B866-F600DB00A945}"/>
    <cellStyle name="Comma 2 5 6 7 2" xfId="19600" xr:uid="{FCB2CE9F-95BA-4709-8A9B-096F87317C98}"/>
    <cellStyle name="Comma 2 5 6 7 2 2" xfId="40622" xr:uid="{BBD4B78E-7ECF-4B73-AB92-6999A1F35D69}"/>
    <cellStyle name="Comma 2 5 6 7 2 3" xfId="61646" xr:uid="{9758E855-3335-489D-B427-D26974397D34}"/>
    <cellStyle name="Comma 2 5 6 7 3" xfId="30112" xr:uid="{B24DF219-9674-489F-B7BB-C9EBA8BFADE3}"/>
    <cellStyle name="Comma 2 5 6 7 4" xfId="51136" xr:uid="{CEC38E60-FB74-4E54-83A8-0536AB73E99D}"/>
    <cellStyle name="Comma 2 5 6 8" xfId="11718" xr:uid="{9E7D2E14-41A1-47AA-A17D-C3BC6A687CED}"/>
    <cellStyle name="Comma 2 5 6 8 2" xfId="32740" xr:uid="{D933C18C-5F20-491A-8EA9-E97F48636892}"/>
    <cellStyle name="Comma 2 5 6 8 3" xfId="53764" xr:uid="{12B1FDF8-69AA-411B-8033-9ABDF062D95C}"/>
    <cellStyle name="Comma 2 5 6 9" xfId="22229" xr:uid="{8A3FED77-BF17-4015-A1C4-1DA5A54840DF}"/>
    <cellStyle name="Comma 2 5 7" xfId="1138" xr:uid="{93BB6EDA-8966-40EA-A222-D5D6A5F04920}"/>
    <cellStyle name="Comma 2 5 7 10" xfId="43259" xr:uid="{CAC9454F-BDC1-442C-AE8C-60617645B1ED}"/>
    <cellStyle name="Comma 2 5 7 2" xfId="1139" xr:uid="{7976A7AD-A729-4B3A-A44E-1212F11D5365}"/>
    <cellStyle name="Comma 2 5 7 2 2" xfId="1140" xr:uid="{D83CDE5A-2F1A-45C9-9753-3AC9BE0DBFCC}"/>
    <cellStyle name="Comma 2 5 7 2 2 2" xfId="3818" xr:uid="{BE38F3D7-4485-4E25-BAD3-DEE961A76D5E}"/>
    <cellStyle name="Comma 2 5 7 2 2 2 2" xfId="14352" xr:uid="{FA8FBC77-18EE-4F50-90E9-606C0F26147A}"/>
    <cellStyle name="Comma 2 5 7 2 2 2 2 2" xfId="35374" xr:uid="{85D7E998-A90E-44C0-9D26-6AE35014192E}"/>
    <cellStyle name="Comma 2 5 7 2 2 2 2 3" xfId="56398" xr:uid="{02801F0D-3C13-44AC-8F2A-5541580588EB}"/>
    <cellStyle name="Comma 2 5 7 2 2 2 3" xfId="24864" xr:uid="{28B4A3A4-F5EC-40FF-91C7-F80205524FD6}"/>
    <cellStyle name="Comma 2 5 7 2 2 2 4" xfId="45888" xr:uid="{A4AF0599-454D-4E01-8160-4F51690366F4}"/>
    <cellStyle name="Comma 2 5 7 2 2 3" xfId="6446" xr:uid="{B00DFC62-358D-42D1-AFC6-E0BD34304CF2}"/>
    <cellStyle name="Comma 2 5 7 2 2 3 2" xfId="16980" xr:uid="{49DE14A8-A108-475C-BEC0-42A086204984}"/>
    <cellStyle name="Comma 2 5 7 2 2 3 2 2" xfId="38002" xr:uid="{03B4E4D9-2D8F-4EDE-A1DF-00DF9BC9D159}"/>
    <cellStyle name="Comma 2 5 7 2 2 3 2 3" xfId="59026" xr:uid="{45248B00-76AE-4A77-B680-ED327B4A45BA}"/>
    <cellStyle name="Comma 2 5 7 2 2 3 3" xfId="27492" xr:uid="{822878C3-4520-4506-BDD9-7347A13C9CF8}"/>
    <cellStyle name="Comma 2 5 7 2 2 3 4" xfId="48516" xr:uid="{92658E6A-C27B-41D9-A526-B3534DD44F4E}"/>
    <cellStyle name="Comma 2 5 7 2 2 4" xfId="9073" xr:uid="{8AB91DE2-3A3B-40A5-B50C-111FA4A79259}"/>
    <cellStyle name="Comma 2 5 7 2 2 4 2" xfId="19607" xr:uid="{5DE6215C-3554-40B0-BC31-FFF908372977}"/>
    <cellStyle name="Comma 2 5 7 2 2 4 2 2" xfId="40629" xr:uid="{1F16D15A-9DBF-49D3-BBDD-AE634F12A888}"/>
    <cellStyle name="Comma 2 5 7 2 2 4 2 3" xfId="61653" xr:uid="{259052B5-878B-47D6-9A9E-C7941D091A12}"/>
    <cellStyle name="Comma 2 5 7 2 2 4 3" xfId="30119" xr:uid="{F20922C1-FE3C-4F9C-9123-E2B86A35C651}"/>
    <cellStyle name="Comma 2 5 7 2 2 4 4" xfId="51143" xr:uid="{DDB5A807-FCD4-4AB6-9C8B-0061A2219626}"/>
    <cellStyle name="Comma 2 5 7 2 2 5" xfId="11725" xr:uid="{1605FB65-5AAD-4713-8CC9-9D597AA13EDB}"/>
    <cellStyle name="Comma 2 5 7 2 2 5 2" xfId="32747" xr:uid="{9BB3C848-E671-4A88-98FC-02BD0DC4351F}"/>
    <cellStyle name="Comma 2 5 7 2 2 5 3" xfId="53771" xr:uid="{CF64411F-90B4-46CE-A042-84D3B1DB0577}"/>
    <cellStyle name="Comma 2 5 7 2 2 6" xfId="22236" xr:uid="{F9CFE523-A7C2-4031-BDAB-AC079A904D85}"/>
    <cellStyle name="Comma 2 5 7 2 2 7" xfId="43261" xr:uid="{70AF2732-675B-4DF7-9E92-DCAB26138502}"/>
    <cellStyle name="Comma 2 5 7 2 3" xfId="3817" xr:uid="{7534D62E-C37D-4907-9F04-8FC6B8EE0BB2}"/>
    <cellStyle name="Comma 2 5 7 2 3 2" xfId="14351" xr:uid="{AA0CA97E-CE73-46F4-9F2D-AE102249ECCB}"/>
    <cellStyle name="Comma 2 5 7 2 3 2 2" xfId="35373" xr:uid="{A2269389-98F8-4550-89BD-84478FF1FC4E}"/>
    <cellStyle name="Comma 2 5 7 2 3 2 3" xfId="56397" xr:uid="{F664C080-CB10-4182-8063-EDB7A924BF03}"/>
    <cellStyle name="Comma 2 5 7 2 3 3" xfId="24863" xr:uid="{A15629E2-8C6B-4B92-836B-671BB34245B0}"/>
    <cellStyle name="Comma 2 5 7 2 3 4" xfId="45887" xr:uid="{5A3FFA67-DBEA-4027-BC22-A22F9DC9A21C}"/>
    <cellStyle name="Comma 2 5 7 2 4" xfId="6445" xr:uid="{66D76122-3E09-4F00-9AC1-027E1DD730E1}"/>
    <cellStyle name="Comma 2 5 7 2 4 2" xfId="16979" xr:uid="{2A2A8190-07A5-4DE4-89BE-E7AFA8809FC8}"/>
    <cellStyle name="Comma 2 5 7 2 4 2 2" xfId="38001" xr:uid="{43E9A08C-071E-427A-939E-C6F802179259}"/>
    <cellStyle name="Comma 2 5 7 2 4 2 3" xfId="59025" xr:uid="{296A0EBE-818B-49B4-BD9A-639F06EC45B6}"/>
    <cellStyle name="Comma 2 5 7 2 4 3" xfId="27491" xr:uid="{7C4395F7-6D7D-4869-89B5-677B16889F7A}"/>
    <cellStyle name="Comma 2 5 7 2 4 4" xfId="48515" xr:uid="{8FC9BA24-AEBC-4591-A60A-0F1ABDF7C95B}"/>
    <cellStyle name="Comma 2 5 7 2 5" xfId="9072" xr:uid="{01C38B02-71DA-4239-B8B2-BCF1963DAD91}"/>
    <cellStyle name="Comma 2 5 7 2 5 2" xfId="19606" xr:uid="{9FDAC597-1423-4F87-BF24-0D45ECBE2044}"/>
    <cellStyle name="Comma 2 5 7 2 5 2 2" xfId="40628" xr:uid="{6C0C709C-DC2B-4B86-A579-47EE733B9628}"/>
    <cellStyle name="Comma 2 5 7 2 5 2 3" xfId="61652" xr:uid="{E52FC7F8-ED16-4D83-8FB3-3457B255D168}"/>
    <cellStyle name="Comma 2 5 7 2 5 3" xfId="30118" xr:uid="{58A92903-7A1C-4F67-9388-4F5697F48108}"/>
    <cellStyle name="Comma 2 5 7 2 5 4" xfId="51142" xr:uid="{9CB8ED09-38A0-473F-97BE-875A1B753840}"/>
    <cellStyle name="Comma 2 5 7 2 6" xfId="11724" xr:uid="{66F44612-E026-4E9D-AA96-86AD1DEF9D82}"/>
    <cellStyle name="Comma 2 5 7 2 6 2" xfId="32746" xr:uid="{02E61496-C8C0-4D6C-AA7B-D96B504AE86F}"/>
    <cellStyle name="Comma 2 5 7 2 6 3" xfId="53770" xr:uid="{C398C566-AB64-4F78-B18C-5064E75AE58D}"/>
    <cellStyle name="Comma 2 5 7 2 7" xfId="22235" xr:uid="{D92BFA0E-8ED6-49FF-942C-D3E21DB3214A}"/>
    <cellStyle name="Comma 2 5 7 2 8" xfId="43260" xr:uid="{7EABAEAE-D38E-4165-A224-FB102B7B5AA5}"/>
    <cellStyle name="Comma 2 5 7 3" xfId="1141" xr:uid="{A8B08594-EF52-4439-B821-2CD720D80917}"/>
    <cellStyle name="Comma 2 5 7 3 2" xfId="3819" xr:uid="{EEC5AE35-E35D-492C-BA15-7D1869177FC3}"/>
    <cellStyle name="Comma 2 5 7 3 2 2" xfId="14353" xr:uid="{C4C70393-9273-4495-8DD2-AB681DEDF3C5}"/>
    <cellStyle name="Comma 2 5 7 3 2 2 2" xfId="35375" xr:uid="{B6EF78DD-EB04-41AA-BED8-E1785FF24765}"/>
    <cellStyle name="Comma 2 5 7 3 2 2 3" xfId="56399" xr:uid="{04A55D7A-048B-43DE-BF93-90DE992C87F4}"/>
    <cellStyle name="Comma 2 5 7 3 2 3" xfId="24865" xr:uid="{0791E974-7EE3-451D-875D-E8ABB991E04F}"/>
    <cellStyle name="Comma 2 5 7 3 2 4" xfId="45889" xr:uid="{E1EB2219-2D62-4827-9AC4-5D11ECF652B2}"/>
    <cellStyle name="Comma 2 5 7 3 3" xfId="6447" xr:uid="{5A142752-53CF-428A-AAA0-4667F868F012}"/>
    <cellStyle name="Comma 2 5 7 3 3 2" xfId="16981" xr:uid="{98FA18AB-A0D7-4310-9582-DD110CCF147F}"/>
    <cellStyle name="Comma 2 5 7 3 3 2 2" xfId="38003" xr:uid="{F1B2F60B-5876-4922-9CC5-74928721761E}"/>
    <cellStyle name="Comma 2 5 7 3 3 2 3" xfId="59027" xr:uid="{8E77924D-AAA1-4558-BF9C-DD3F451A03DD}"/>
    <cellStyle name="Comma 2 5 7 3 3 3" xfId="27493" xr:uid="{4911CEF5-7E0F-408E-9FEC-5D10E2E871F6}"/>
    <cellStyle name="Comma 2 5 7 3 3 4" xfId="48517" xr:uid="{9979A674-9471-4E50-8964-E046C84005F6}"/>
    <cellStyle name="Comma 2 5 7 3 4" xfId="9074" xr:uid="{517B1081-2732-4C73-A7A5-04280F928DF3}"/>
    <cellStyle name="Comma 2 5 7 3 4 2" xfId="19608" xr:uid="{1BF4F901-E217-44A5-83E9-88323CEF24B7}"/>
    <cellStyle name="Comma 2 5 7 3 4 2 2" xfId="40630" xr:uid="{0D91F760-DB32-4019-9751-628808C93046}"/>
    <cellStyle name="Comma 2 5 7 3 4 2 3" xfId="61654" xr:uid="{C6ABD400-029A-47C7-8A30-4C99B710EEBC}"/>
    <cellStyle name="Comma 2 5 7 3 4 3" xfId="30120" xr:uid="{7A222A88-19E0-4AB4-8423-496E9B51446A}"/>
    <cellStyle name="Comma 2 5 7 3 4 4" xfId="51144" xr:uid="{46FEF765-6AA7-45D8-8D89-A0D8977CAFF4}"/>
    <cellStyle name="Comma 2 5 7 3 5" xfId="11726" xr:uid="{E255DB5D-E2D2-4659-A19A-7769FB9C08AF}"/>
    <cellStyle name="Comma 2 5 7 3 5 2" xfId="32748" xr:uid="{34BE2EBB-734A-4D7C-90E6-65D2A3D23986}"/>
    <cellStyle name="Comma 2 5 7 3 5 3" xfId="53772" xr:uid="{97991BBF-9FB2-4A59-BE56-24680BD28071}"/>
    <cellStyle name="Comma 2 5 7 3 6" xfId="22237" xr:uid="{CD8CE39E-2ABD-4B28-B12B-9AD88EC192D8}"/>
    <cellStyle name="Comma 2 5 7 3 7" xfId="43262" xr:uid="{1578D530-6E45-462F-99A0-E3C930AB86FA}"/>
    <cellStyle name="Comma 2 5 7 4" xfId="1142" xr:uid="{0EB6BD3C-E1CA-45F3-BBB6-A56FC1B9C3D7}"/>
    <cellStyle name="Comma 2 5 7 4 2" xfId="3820" xr:uid="{85927C11-C5DA-45BD-9D64-9FDA48D6CEEB}"/>
    <cellStyle name="Comma 2 5 7 4 2 2" xfId="14354" xr:uid="{3F2A42C3-6285-419F-8F4F-2BE1A98F9C41}"/>
    <cellStyle name="Comma 2 5 7 4 2 2 2" xfId="35376" xr:uid="{CDEF13C1-19FA-4969-9A52-3E05509D2E68}"/>
    <cellStyle name="Comma 2 5 7 4 2 2 3" xfId="56400" xr:uid="{EA009B27-1134-454E-BA3E-A6694E40F619}"/>
    <cellStyle name="Comma 2 5 7 4 2 3" xfId="24866" xr:uid="{8843E008-B87F-417F-9D85-5C0F41FB62BE}"/>
    <cellStyle name="Comma 2 5 7 4 2 4" xfId="45890" xr:uid="{60C339F8-63B1-49F4-92E8-544C9EB0F710}"/>
    <cellStyle name="Comma 2 5 7 4 3" xfId="6448" xr:uid="{33F93892-2EEB-438F-9AC8-1BE711408809}"/>
    <cellStyle name="Comma 2 5 7 4 3 2" xfId="16982" xr:uid="{78C3E8ED-ACB8-434F-9228-62EB2B500F48}"/>
    <cellStyle name="Comma 2 5 7 4 3 2 2" xfId="38004" xr:uid="{602C7DCD-AA1C-4A24-A897-7ABBE6556563}"/>
    <cellStyle name="Comma 2 5 7 4 3 2 3" xfId="59028" xr:uid="{F750A8B2-B635-4D4D-BE7D-90AB31F34728}"/>
    <cellStyle name="Comma 2 5 7 4 3 3" xfId="27494" xr:uid="{65341490-9ED4-4253-9D7D-051CD0775AFA}"/>
    <cellStyle name="Comma 2 5 7 4 3 4" xfId="48518" xr:uid="{8D1C3B6A-613D-445F-8C1A-CB61D0F3924C}"/>
    <cellStyle name="Comma 2 5 7 4 4" xfId="9075" xr:uid="{8FE60BE0-5476-4477-B340-60245E6FA354}"/>
    <cellStyle name="Comma 2 5 7 4 4 2" xfId="19609" xr:uid="{FAEA1EB5-F4C3-46C3-9427-6AFFD672C2F8}"/>
    <cellStyle name="Comma 2 5 7 4 4 2 2" xfId="40631" xr:uid="{526AB850-2FE1-4E02-80CA-CAD54B0DA98C}"/>
    <cellStyle name="Comma 2 5 7 4 4 2 3" xfId="61655" xr:uid="{BE32FE42-4834-4FBF-9D44-D67AA78741DA}"/>
    <cellStyle name="Comma 2 5 7 4 4 3" xfId="30121" xr:uid="{74A22A00-7EA3-4A21-AD42-19697B2DCA1F}"/>
    <cellStyle name="Comma 2 5 7 4 4 4" xfId="51145" xr:uid="{37A8F478-6902-48B5-85C3-6D9755950226}"/>
    <cellStyle name="Comma 2 5 7 4 5" xfId="11727" xr:uid="{C79BD931-69F5-4348-917B-2F281A81C1AE}"/>
    <cellStyle name="Comma 2 5 7 4 5 2" xfId="32749" xr:uid="{AFFE840A-FAC0-4C1A-BA8D-EA3D1BDA2E46}"/>
    <cellStyle name="Comma 2 5 7 4 5 3" xfId="53773" xr:uid="{E20F6B3F-D9B0-4D6A-B0E3-1BCCF058DF29}"/>
    <cellStyle name="Comma 2 5 7 4 6" xfId="22238" xr:uid="{18CA41E8-60EB-45A8-BDE4-FEF37FA2250F}"/>
    <cellStyle name="Comma 2 5 7 4 7" xfId="43263" xr:uid="{8C2C50CA-C1F6-4C6D-A74D-9DC3FA855E1E}"/>
    <cellStyle name="Comma 2 5 7 5" xfId="3816" xr:uid="{AB4563B5-CBD4-4EC4-BE8C-51D4AE836C14}"/>
    <cellStyle name="Comma 2 5 7 5 2" xfId="14350" xr:uid="{0B67AF07-C541-42F1-AE72-B8C252D01BD1}"/>
    <cellStyle name="Comma 2 5 7 5 2 2" xfId="35372" xr:uid="{C166D741-ECBA-4A82-A6FB-6783F4B3108D}"/>
    <cellStyle name="Comma 2 5 7 5 2 3" xfId="56396" xr:uid="{CAC7DEFE-0DAF-446E-AC81-BCAA2E16A6F0}"/>
    <cellStyle name="Comma 2 5 7 5 3" xfId="24862" xr:uid="{E27CD16E-CDFE-41F9-8598-6DF2E69E13D1}"/>
    <cellStyle name="Comma 2 5 7 5 4" xfId="45886" xr:uid="{2C13D4F8-D2E8-4E69-AF8A-D4CCE0061B4C}"/>
    <cellStyle name="Comma 2 5 7 6" xfId="6444" xr:uid="{1D421130-FC97-4323-ACCA-1FE1BD7635F1}"/>
    <cellStyle name="Comma 2 5 7 6 2" xfId="16978" xr:uid="{58346C9F-A583-4754-A842-BFBA5BBF2A68}"/>
    <cellStyle name="Comma 2 5 7 6 2 2" xfId="38000" xr:uid="{4E54D1F5-F741-4E2B-8344-2FDF4BA100BA}"/>
    <cellStyle name="Comma 2 5 7 6 2 3" xfId="59024" xr:uid="{91B1B40C-471E-4134-9D1F-5C2A1F061FEC}"/>
    <cellStyle name="Comma 2 5 7 6 3" xfId="27490" xr:uid="{BC182626-40A6-4825-A068-710726AF57DE}"/>
    <cellStyle name="Comma 2 5 7 6 4" xfId="48514" xr:uid="{C2529AE0-4614-4EBD-BB57-BE27160DA8E4}"/>
    <cellStyle name="Comma 2 5 7 7" xfId="9071" xr:uid="{780509A8-DA4D-4ABC-9C74-BE3DFF27072B}"/>
    <cellStyle name="Comma 2 5 7 7 2" xfId="19605" xr:uid="{E3728A96-EEF5-493D-A316-25F3881E8868}"/>
    <cellStyle name="Comma 2 5 7 7 2 2" xfId="40627" xr:uid="{AE7E60F0-33C7-48E4-B307-BA0E275FA339}"/>
    <cellStyle name="Comma 2 5 7 7 2 3" xfId="61651" xr:uid="{91568DFA-A85A-4C9B-A9EA-08E3A17B30EF}"/>
    <cellStyle name="Comma 2 5 7 7 3" xfId="30117" xr:uid="{FF59F924-25D7-4F3F-A0AA-411918D36A0A}"/>
    <cellStyle name="Comma 2 5 7 7 4" xfId="51141" xr:uid="{7E8F79B2-2B65-4991-A7B0-D9F12FFCB00A}"/>
    <cellStyle name="Comma 2 5 7 8" xfId="11723" xr:uid="{95703A59-04BC-4032-B3C4-78DD8D1B5028}"/>
    <cellStyle name="Comma 2 5 7 8 2" xfId="32745" xr:uid="{B1953BFB-CE47-43A9-AE8F-279D2103FB2F}"/>
    <cellStyle name="Comma 2 5 7 8 3" xfId="53769" xr:uid="{9FB0B666-AC82-4EA8-9C96-503348BC7FFE}"/>
    <cellStyle name="Comma 2 5 7 9" xfId="22234" xr:uid="{D6801502-16BA-4DA8-965A-EA2B7A5F82B1}"/>
    <cellStyle name="Comma 2 5 8" xfId="1143" xr:uid="{0F001FB7-AC11-4ABB-9B0A-77D232B28EC4}"/>
    <cellStyle name="Comma 2 5 8 10" xfId="43264" xr:uid="{DA6B0FA7-D4B5-4761-BFA2-7ECC2AFA0341}"/>
    <cellStyle name="Comma 2 5 8 2" xfId="1144" xr:uid="{4E92A7DD-03D6-479C-B9E2-9E2BEB014980}"/>
    <cellStyle name="Comma 2 5 8 2 2" xfId="1145" xr:uid="{CD1BC7F8-ACCD-415A-A400-8B3BF05A0A1F}"/>
    <cellStyle name="Comma 2 5 8 2 2 2" xfId="3823" xr:uid="{1E3D64B5-4986-4C1F-A217-6E562B6959DC}"/>
    <cellStyle name="Comma 2 5 8 2 2 2 2" xfId="14357" xr:uid="{F08444C7-6379-48FD-B2D8-27915EFAF152}"/>
    <cellStyle name="Comma 2 5 8 2 2 2 2 2" xfId="35379" xr:uid="{D8CBFDE6-EC56-4FDE-9CE6-196BD462DFC2}"/>
    <cellStyle name="Comma 2 5 8 2 2 2 2 3" xfId="56403" xr:uid="{130F5F41-7BB2-42B8-A63D-BA389F7C7FD1}"/>
    <cellStyle name="Comma 2 5 8 2 2 2 3" xfId="24869" xr:uid="{0092ABD3-86E8-4389-8695-6B0D6BCEB509}"/>
    <cellStyle name="Comma 2 5 8 2 2 2 4" xfId="45893" xr:uid="{88705CB5-6E34-44C7-A75B-5CAE3B77ED35}"/>
    <cellStyle name="Comma 2 5 8 2 2 3" xfId="6451" xr:uid="{441E02A7-B57B-46EF-A1BA-F798AE4DD1D5}"/>
    <cellStyle name="Comma 2 5 8 2 2 3 2" xfId="16985" xr:uid="{30CBDC25-8FE5-4921-AC4B-AFAA8BE0B074}"/>
    <cellStyle name="Comma 2 5 8 2 2 3 2 2" xfId="38007" xr:uid="{9AD87EC5-E3E1-4C81-B5C5-5901A959E6FB}"/>
    <cellStyle name="Comma 2 5 8 2 2 3 2 3" xfId="59031" xr:uid="{D83CD6F3-9A32-4757-939D-5B1D0137D802}"/>
    <cellStyle name="Comma 2 5 8 2 2 3 3" xfId="27497" xr:uid="{E162A835-36E4-4248-93DA-0B55F953DA46}"/>
    <cellStyle name="Comma 2 5 8 2 2 3 4" xfId="48521" xr:uid="{45637148-2028-4D75-8205-ED98ECCA4017}"/>
    <cellStyle name="Comma 2 5 8 2 2 4" xfId="9078" xr:uid="{74CC43AE-39CD-495A-BA2F-88943A71A3B2}"/>
    <cellStyle name="Comma 2 5 8 2 2 4 2" xfId="19612" xr:uid="{F29C0AAF-A254-46C1-959F-8A0E5C31FC79}"/>
    <cellStyle name="Comma 2 5 8 2 2 4 2 2" xfId="40634" xr:uid="{D52CF6FB-73F9-4DB3-B34A-40176155FB29}"/>
    <cellStyle name="Comma 2 5 8 2 2 4 2 3" xfId="61658" xr:uid="{BA8B5A38-AEBD-4032-B494-BAB5AB7878EF}"/>
    <cellStyle name="Comma 2 5 8 2 2 4 3" xfId="30124" xr:uid="{9DE075C6-D712-43B0-8A6A-3E0610873BA3}"/>
    <cellStyle name="Comma 2 5 8 2 2 4 4" xfId="51148" xr:uid="{0488E516-CED4-46DF-8D1D-9E77C0866B1C}"/>
    <cellStyle name="Comma 2 5 8 2 2 5" xfId="11730" xr:uid="{9F3AF93B-67B4-497B-9824-62CBD928CE62}"/>
    <cellStyle name="Comma 2 5 8 2 2 5 2" xfId="32752" xr:uid="{3E686C67-364D-4BB0-9AEB-A3D21248B8C2}"/>
    <cellStyle name="Comma 2 5 8 2 2 5 3" xfId="53776" xr:uid="{9C278C06-4523-4333-B8C8-119EF52C1FD0}"/>
    <cellStyle name="Comma 2 5 8 2 2 6" xfId="22241" xr:uid="{973219FA-181F-452C-88A8-35A11B2108F1}"/>
    <cellStyle name="Comma 2 5 8 2 2 7" xfId="43266" xr:uid="{5555CD77-813B-43E7-A244-F5FCB3AEE96E}"/>
    <cellStyle name="Comma 2 5 8 2 3" xfId="3822" xr:uid="{A4DECCA4-0AE8-4379-8C16-E92156097155}"/>
    <cellStyle name="Comma 2 5 8 2 3 2" xfId="14356" xr:uid="{330A6F9A-8449-4B92-80E7-097C161C375F}"/>
    <cellStyle name="Comma 2 5 8 2 3 2 2" xfId="35378" xr:uid="{BD918ED2-B877-4A9D-94F0-23EA8E43CE9A}"/>
    <cellStyle name="Comma 2 5 8 2 3 2 3" xfId="56402" xr:uid="{8ACE5AD3-0150-48ED-8486-D5172E3A5902}"/>
    <cellStyle name="Comma 2 5 8 2 3 3" xfId="24868" xr:uid="{807060AF-0E9E-48E9-9FD3-DD388665A1FC}"/>
    <cellStyle name="Comma 2 5 8 2 3 4" xfId="45892" xr:uid="{0AC4144C-46A9-4774-B563-548F415C7546}"/>
    <cellStyle name="Comma 2 5 8 2 4" xfId="6450" xr:uid="{8CA67F67-DBB5-4206-AED0-A98DBC03A78B}"/>
    <cellStyle name="Comma 2 5 8 2 4 2" xfId="16984" xr:uid="{9CE0214D-6185-4B30-AFE1-BFE85ED255C7}"/>
    <cellStyle name="Comma 2 5 8 2 4 2 2" xfId="38006" xr:uid="{5940B830-AEA0-4C1F-BCF6-0B6D2DF51617}"/>
    <cellStyle name="Comma 2 5 8 2 4 2 3" xfId="59030" xr:uid="{4C45B03F-C0E8-4454-BC07-2756F45F6F1E}"/>
    <cellStyle name="Comma 2 5 8 2 4 3" xfId="27496" xr:uid="{8A11A27C-F0FA-44D7-9C32-4449E386E6EB}"/>
    <cellStyle name="Comma 2 5 8 2 4 4" xfId="48520" xr:uid="{32CD327E-31EA-473B-8514-F601B7CC52CC}"/>
    <cellStyle name="Comma 2 5 8 2 5" xfId="9077" xr:uid="{29691F27-BD8E-4027-B830-CDF8632B19E2}"/>
    <cellStyle name="Comma 2 5 8 2 5 2" xfId="19611" xr:uid="{7D7F879E-EFBA-4ADC-A812-B558E2AE3B5A}"/>
    <cellStyle name="Comma 2 5 8 2 5 2 2" xfId="40633" xr:uid="{60B7C67E-8124-4FB8-A204-0A7C97E3F0A0}"/>
    <cellStyle name="Comma 2 5 8 2 5 2 3" xfId="61657" xr:uid="{6D7BA92A-DDCE-4A3C-BA0B-A13FC3FB194C}"/>
    <cellStyle name="Comma 2 5 8 2 5 3" xfId="30123" xr:uid="{379091F1-243A-4BF8-B6F9-7DA4CEDDDCF1}"/>
    <cellStyle name="Comma 2 5 8 2 5 4" xfId="51147" xr:uid="{80A0C134-F157-41ED-A85B-1403B1787D73}"/>
    <cellStyle name="Comma 2 5 8 2 6" xfId="11729" xr:uid="{57D7B055-A049-47BE-8399-49F9C921BDDE}"/>
    <cellStyle name="Comma 2 5 8 2 6 2" xfId="32751" xr:uid="{71762E72-B078-44EF-8B81-3742549639FB}"/>
    <cellStyle name="Comma 2 5 8 2 6 3" xfId="53775" xr:uid="{7ED0D25E-C357-46BF-8F49-C9545C2EA923}"/>
    <cellStyle name="Comma 2 5 8 2 7" xfId="22240" xr:uid="{0E45662A-7443-4E2D-9AFA-EB1196A945E9}"/>
    <cellStyle name="Comma 2 5 8 2 8" xfId="43265" xr:uid="{3E924D39-1524-4E44-B61A-E8261B8FEFEB}"/>
    <cellStyle name="Comma 2 5 8 3" xfId="1146" xr:uid="{1F12717F-633D-43D6-B3E0-930BCD41C335}"/>
    <cellStyle name="Comma 2 5 8 3 2" xfId="3824" xr:uid="{A2834C01-E19C-41E7-9C4B-590D6AE1FE2E}"/>
    <cellStyle name="Comma 2 5 8 3 2 2" xfId="14358" xr:uid="{D5750CBC-A339-4250-9D3B-91271B84D7D9}"/>
    <cellStyle name="Comma 2 5 8 3 2 2 2" xfId="35380" xr:uid="{E729A772-8100-4C70-A0E0-B7AFEE924036}"/>
    <cellStyle name="Comma 2 5 8 3 2 2 3" xfId="56404" xr:uid="{905C6BED-D859-431C-9879-5E7DEA0A4FD9}"/>
    <cellStyle name="Comma 2 5 8 3 2 3" xfId="24870" xr:uid="{A11C2554-2278-4E92-BC7A-C626C5EBA890}"/>
    <cellStyle name="Comma 2 5 8 3 2 4" xfId="45894" xr:uid="{99BD9609-5058-4DE0-9A4B-FDDD8A2A005A}"/>
    <cellStyle name="Comma 2 5 8 3 3" xfId="6452" xr:uid="{CB782825-D984-4066-BC8C-C19592E5B58C}"/>
    <cellStyle name="Comma 2 5 8 3 3 2" xfId="16986" xr:uid="{CF8CD596-269A-4E1F-B63C-E72FC3201862}"/>
    <cellStyle name="Comma 2 5 8 3 3 2 2" xfId="38008" xr:uid="{39A798F4-8CD6-4F86-825E-A52E7586DD25}"/>
    <cellStyle name="Comma 2 5 8 3 3 2 3" xfId="59032" xr:uid="{517892F7-C0E9-4CC4-9843-3A778E5784CD}"/>
    <cellStyle name="Comma 2 5 8 3 3 3" xfId="27498" xr:uid="{8D3E66F9-25BC-49BC-8AC9-077E78C06663}"/>
    <cellStyle name="Comma 2 5 8 3 3 4" xfId="48522" xr:uid="{A30F0D1B-0A16-4FAB-B40E-676518C955C5}"/>
    <cellStyle name="Comma 2 5 8 3 4" xfId="9079" xr:uid="{75674043-E3BD-4B37-9064-CABD89209E23}"/>
    <cellStyle name="Comma 2 5 8 3 4 2" xfId="19613" xr:uid="{C5F9C91E-C5D6-4242-8F13-2577148CDD08}"/>
    <cellStyle name="Comma 2 5 8 3 4 2 2" xfId="40635" xr:uid="{7FA8F5AF-F127-4570-AB8C-8FF48BF981AC}"/>
    <cellStyle name="Comma 2 5 8 3 4 2 3" xfId="61659" xr:uid="{FC44AD76-C987-4FD9-A960-F21D5FDEF3BC}"/>
    <cellStyle name="Comma 2 5 8 3 4 3" xfId="30125" xr:uid="{3CBD7B3A-FFCF-44A2-BDA2-BE10377FE83B}"/>
    <cellStyle name="Comma 2 5 8 3 4 4" xfId="51149" xr:uid="{66A0D935-79D1-429B-BF2B-C6EEC42D0396}"/>
    <cellStyle name="Comma 2 5 8 3 5" xfId="11731" xr:uid="{D7F2777B-897E-49CF-BCC1-0234FA2AFBDE}"/>
    <cellStyle name="Comma 2 5 8 3 5 2" xfId="32753" xr:uid="{38EDC570-7105-4AA9-984E-51E969F5F682}"/>
    <cellStyle name="Comma 2 5 8 3 5 3" xfId="53777" xr:uid="{1E87E812-5564-45B8-A662-2FB0F45AF04F}"/>
    <cellStyle name="Comma 2 5 8 3 6" xfId="22242" xr:uid="{49ED4814-A8EC-47DE-BB42-CF4D663BAECB}"/>
    <cellStyle name="Comma 2 5 8 3 7" xfId="43267" xr:uid="{17A23539-3C93-4481-9656-6E9F53A25F86}"/>
    <cellStyle name="Comma 2 5 8 4" xfId="1147" xr:uid="{7929031C-5996-413B-87F7-9D410ADCAE6A}"/>
    <cellStyle name="Comma 2 5 8 4 2" xfId="3825" xr:uid="{65C6A241-8721-490A-86CF-11A5F54D6097}"/>
    <cellStyle name="Comma 2 5 8 4 2 2" xfId="14359" xr:uid="{0AB30CFE-5D7A-4199-9DB5-BC356BE946C7}"/>
    <cellStyle name="Comma 2 5 8 4 2 2 2" xfId="35381" xr:uid="{1597F4D8-705B-4B54-B72C-245CE6DDECCD}"/>
    <cellStyle name="Comma 2 5 8 4 2 2 3" xfId="56405" xr:uid="{861E3DB3-07C8-422E-9E34-2D46FD0659BA}"/>
    <cellStyle name="Comma 2 5 8 4 2 3" xfId="24871" xr:uid="{E3A59653-68BF-4B1C-8E15-51CD1FD3649A}"/>
    <cellStyle name="Comma 2 5 8 4 2 4" xfId="45895" xr:uid="{9C4ECDB1-C7EB-484B-BEF8-B6CDF5A9BFD1}"/>
    <cellStyle name="Comma 2 5 8 4 3" xfId="6453" xr:uid="{C8FC17FA-94A3-4F26-AACD-EB1EC2B59237}"/>
    <cellStyle name="Comma 2 5 8 4 3 2" xfId="16987" xr:uid="{0FCAD41A-6643-4A90-AF62-634582D7048D}"/>
    <cellStyle name="Comma 2 5 8 4 3 2 2" xfId="38009" xr:uid="{85312951-F407-4141-9B8A-1F294661646F}"/>
    <cellStyle name="Comma 2 5 8 4 3 2 3" xfId="59033" xr:uid="{482E9FA1-2267-4740-B899-1C7150C14D4E}"/>
    <cellStyle name="Comma 2 5 8 4 3 3" xfId="27499" xr:uid="{37356AB0-BFC4-4DE4-B7F7-6FAD8B755F67}"/>
    <cellStyle name="Comma 2 5 8 4 3 4" xfId="48523" xr:uid="{FED20B11-FCE4-48F9-B837-1E045C956C99}"/>
    <cellStyle name="Comma 2 5 8 4 4" xfId="9080" xr:uid="{AAF16B86-C569-46D6-8BF0-D285081CA53F}"/>
    <cellStyle name="Comma 2 5 8 4 4 2" xfId="19614" xr:uid="{6C66C860-B78E-41D3-A48D-45A212542103}"/>
    <cellStyle name="Comma 2 5 8 4 4 2 2" xfId="40636" xr:uid="{72FB036E-8EEF-4D2D-8746-94F2210F2453}"/>
    <cellStyle name="Comma 2 5 8 4 4 2 3" xfId="61660" xr:uid="{F499517B-9308-4652-92FF-3A42F46EF6F7}"/>
    <cellStyle name="Comma 2 5 8 4 4 3" xfId="30126" xr:uid="{93A019A7-B046-4E0E-BCBC-3C9605369045}"/>
    <cellStyle name="Comma 2 5 8 4 4 4" xfId="51150" xr:uid="{A6A9875D-09FD-4942-A448-00B5D09FD447}"/>
    <cellStyle name="Comma 2 5 8 4 5" xfId="11732" xr:uid="{9A661240-F522-4C6B-B7EA-CC5E8F8CC16E}"/>
    <cellStyle name="Comma 2 5 8 4 5 2" xfId="32754" xr:uid="{58872D48-4DCB-4459-9236-EDCF6E4CF461}"/>
    <cellStyle name="Comma 2 5 8 4 5 3" xfId="53778" xr:uid="{78362CA5-E218-4E8A-BBE8-97293F2730F4}"/>
    <cellStyle name="Comma 2 5 8 4 6" xfId="22243" xr:uid="{E9FFD95D-104D-4F6F-B022-F386AC8AD854}"/>
    <cellStyle name="Comma 2 5 8 4 7" xfId="43268" xr:uid="{88EA5903-8209-47A1-8338-5A89BBE72202}"/>
    <cellStyle name="Comma 2 5 8 5" xfId="3821" xr:uid="{B06A6A38-AD98-431E-9A98-1A72C9BAFA5E}"/>
    <cellStyle name="Comma 2 5 8 5 2" xfId="14355" xr:uid="{829D8A91-DE9B-4D89-AADC-18DABF0EA45D}"/>
    <cellStyle name="Comma 2 5 8 5 2 2" xfId="35377" xr:uid="{F64D758D-7E5E-4E8A-8C9A-1393FADA857A}"/>
    <cellStyle name="Comma 2 5 8 5 2 3" xfId="56401" xr:uid="{8259726F-DC9B-4EB2-9FED-07DF7C14A426}"/>
    <cellStyle name="Comma 2 5 8 5 3" xfId="24867" xr:uid="{51FFD697-2A40-455C-A3B9-3FE56D7D5DB2}"/>
    <cellStyle name="Comma 2 5 8 5 4" xfId="45891" xr:uid="{E3EF9752-CA37-47FC-AF6D-CBDD1AFB7F0F}"/>
    <cellStyle name="Comma 2 5 8 6" xfId="6449" xr:uid="{B3178B35-0427-4735-A77D-F421D64C31F2}"/>
    <cellStyle name="Comma 2 5 8 6 2" xfId="16983" xr:uid="{D9735F28-CD1A-4D77-BA6A-385CE6783E11}"/>
    <cellStyle name="Comma 2 5 8 6 2 2" xfId="38005" xr:uid="{1379EB53-2963-4389-8022-15DC6DD899A2}"/>
    <cellStyle name="Comma 2 5 8 6 2 3" xfId="59029" xr:uid="{17EDD13E-61F6-4C52-AA71-8E861AD2F44C}"/>
    <cellStyle name="Comma 2 5 8 6 3" xfId="27495" xr:uid="{2A7E3EEF-B6D9-43CE-ABBD-08C3E5C26E52}"/>
    <cellStyle name="Comma 2 5 8 6 4" xfId="48519" xr:uid="{56DF3B65-8E2D-49D9-AFAB-7D20C6647C1A}"/>
    <cellStyle name="Comma 2 5 8 7" xfId="9076" xr:uid="{9E7AB51C-6F3C-46E8-B346-10E72A67C965}"/>
    <cellStyle name="Comma 2 5 8 7 2" xfId="19610" xr:uid="{F6DAE054-C9B2-454C-B357-5B8F4D5887FC}"/>
    <cellStyle name="Comma 2 5 8 7 2 2" xfId="40632" xr:uid="{FD3050FB-BE7A-4F7A-B7D1-1747BEC2AEF2}"/>
    <cellStyle name="Comma 2 5 8 7 2 3" xfId="61656" xr:uid="{E6B65EEA-9437-4E56-9B6A-B883B2286483}"/>
    <cellStyle name="Comma 2 5 8 7 3" xfId="30122" xr:uid="{52FAC86B-0A8B-4136-B55C-A7AE3D6C2198}"/>
    <cellStyle name="Comma 2 5 8 7 4" xfId="51146" xr:uid="{2DCF18E0-5DB1-49C8-95A8-F5EC60006700}"/>
    <cellStyle name="Comma 2 5 8 8" xfId="11728" xr:uid="{6FA2EDFF-EAB3-4496-BAE6-2399470AD1E8}"/>
    <cellStyle name="Comma 2 5 8 8 2" xfId="32750" xr:uid="{86822E70-9BED-45E4-BB4B-B9AC224FB1CB}"/>
    <cellStyle name="Comma 2 5 8 8 3" xfId="53774" xr:uid="{2CAFD3DA-F10A-46F6-B377-795DC1E2D700}"/>
    <cellStyle name="Comma 2 5 8 9" xfId="22239" xr:uid="{C2EBF18F-AF5C-40B7-8F17-87CCB823D42F}"/>
    <cellStyle name="Comma 2 5 9" xfId="1148" xr:uid="{3F0AB39F-B42D-4925-8D26-9A953BB772D8}"/>
    <cellStyle name="Comma 2 5 9 10" xfId="43269" xr:uid="{F2A51EED-E2F8-4424-8960-40351F8989D1}"/>
    <cellStyle name="Comma 2 5 9 2" xfId="1149" xr:uid="{817DD12E-E118-4767-81C5-CA49C3B17A92}"/>
    <cellStyle name="Comma 2 5 9 2 2" xfId="1150" xr:uid="{9F8E167A-B5E1-4B4A-9994-B706736AAA11}"/>
    <cellStyle name="Comma 2 5 9 2 2 2" xfId="3828" xr:uid="{5F689EE8-F927-4BA6-8596-FF2080EFFD50}"/>
    <cellStyle name="Comma 2 5 9 2 2 2 2" xfId="14362" xr:uid="{2F42D246-B987-48B8-91D9-074492077D93}"/>
    <cellStyle name="Comma 2 5 9 2 2 2 2 2" xfId="35384" xr:uid="{3B5EA590-593E-427B-9646-E8045C014E4D}"/>
    <cellStyle name="Comma 2 5 9 2 2 2 2 3" xfId="56408" xr:uid="{AC785C53-CBCF-4723-8057-E72D6191E9F8}"/>
    <cellStyle name="Comma 2 5 9 2 2 2 3" xfId="24874" xr:uid="{5D187B62-F9B4-4B4D-AC97-EB9AB1672F19}"/>
    <cellStyle name="Comma 2 5 9 2 2 2 4" xfId="45898" xr:uid="{956DE26A-D9B1-4D8A-BBC1-ECA9E6733FE1}"/>
    <cellStyle name="Comma 2 5 9 2 2 3" xfId="6456" xr:uid="{61CD1DE4-643F-4C3D-961C-934AAA41CC63}"/>
    <cellStyle name="Comma 2 5 9 2 2 3 2" xfId="16990" xr:uid="{93239EFD-EE23-461B-8019-9C38D236A330}"/>
    <cellStyle name="Comma 2 5 9 2 2 3 2 2" xfId="38012" xr:uid="{B68FFE1D-3C4D-456C-806B-679C0171610D}"/>
    <cellStyle name="Comma 2 5 9 2 2 3 2 3" xfId="59036" xr:uid="{A069BE7C-35AA-44DF-81EE-260824E3EF5A}"/>
    <cellStyle name="Comma 2 5 9 2 2 3 3" xfId="27502" xr:uid="{74E1F897-FFDD-4995-A4AA-0C3A76C53EA9}"/>
    <cellStyle name="Comma 2 5 9 2 2 3 4" xfId="48526" xr:uid="{4CDD5C2A-5F77-483F-81AB-E09CA076B023}"/>
    <cellStyle name="Comma 2 5 9 2 2 4" xfId="9083" xr:uid="{A6036411-461C-489F-B952-A051063EAEA8}"/>
    <cellStyle name="Comma 2 5 9 2 2 4 2" xfId="19617" xr:uid="{E014F90D-80D9-4F86-9FE3-DA2D73C50013}"/>
    <cellStyle name="Comma 2 5 9 2 2 4 2 2" xfId="40639" xr:uid="{0533A4DC-A31B-42E3-8E35-6D3F3D6B2AD3}"/>
    <cellStyle name="Comma 2 5 9 2 2 4 2 3" xfId="61663" xr:uid="{6CD6AD58-0CE5-497C-8E1F-8F458B4D38DD}"/>
    <cellStyle name="Comma 2 5 9 2 2 4 3" xfId="30129" xr:uid="{890D7916-77B4-4744-B9A8-C95C681C3556}"/>
    <cellStyle name="Comma 2 5 9 2 2 4 4" xfId="51153" xr:uid="{C8118026-F5F4-4E8F-BEBD-B70EAFA4D459}"/>
    <cellStyle name="Comma 2 5 9 2 2 5" xfId="11735" xr:uid="{7F66AB2A-FF37-4988-903D-E2E3A0843C77}"/>
    <cellStyle name="Comma 2 5 9 2 2 5 2" xfId="32757" xr:uid="{3B2A12CE-92CE-4336-BA80-A6741EA0B157}"/>
    <cellStyle name="Comma 2 5 9 2 2 5 3" xfId="53781" xr:uid="{99ECEF76-F2CE-4FC9-930F-D70FED75669C}"/>
    <cellStyle name="Comma 2 5 9 2 2 6" xfId="22246" xr:uid="{8E8539AB-0138-4E54-92BE-0CF14E6C1E92}"/>
    <cellStyle name="Comma 2 5 9 2 2 7" xfId="43271" xr:uid="{2402AF72-1E9C-4F8D-AF6D-3BC12302796A}"/>
    <cellStyle name="Comma 2 5 9 2 3" xfId="3827" xr:uid="{057ACD3F-D06A-486B-9B50-2EEE4F79D6C8}"/>
    <cellStyle name="Comma 2 5 9 2 3 2" xfId="14361" xr:uid="{03B93999-B136-4D62-BA0B-407608127890}"/>
    <cellStyle name="Comma 2 5 9 2 3 2 2" xfId="35383" xr:uid="{F22503CB-0073-420F-BE2D-4A285D6AC63F}"/>
    <cellStyle name="Comma 2 5 9 2 3 2 3" xfId="56407" xr:uid="{458F0DCB-881D-464D-B9AE-DBF106991C7D}"/>
    <cellStyle name="Comma 2 5 9 2 3 3" xfId="24873" xr:uid="{B8CF2A93-FF85-4153-987E-90D2D4672CF4}"/>
    <cellStyle name="Comma 2 5 9 2 3 4" xfId="45897" xr:uid="{D1F3F79E-57B9-4F01-9BAA-48F482074FF8}"/>
    <cellStyle name="Comma 2 5 9 2 4" xfId="6455" xr:uid="{0749315C-E26E-4C6F-B7BC-50DF4C03DA54}"/>
    <cellStyle name="Comma 2 5 9 2 4 2" xfId="16989" xr:uid="{CD5C902D-625F-4CC4-89ED-7429ED0D2142}"/>
    <cellStyle name="Comma 2 5 9 2 4 2 2" xfId="38011" xr:uid="{E7374BAC-382B-4704-9711-972E16ED42A8}"/>
    <cellStyle name="Comma 2 5 9 2 4 2 3" xfId="59035" xr:uid="{8E6ABB7C-56CE-4843-B9D7-FD39AB305433}"/>
    <cellStyle name="Comma 2 5 9 2 4 3" xfId="27501" xr:uid="{F96DDAA6-5A4F-420A-9754-9E84F6F631DF}"/>
    <cellStyle name="Comma 2 5 9 2 4 4" xfId="48525" xr:uid="{FDBDA298-1F56-4669-827F-7E37FAE2D876}"/>
    <cellStyle name="Comma 2 5 9 2 5" xfId="9082" xr:uid="{7F7D2225-E49E-4DE4-A40B-570A56CD8F90}"/>
    <cellStyle name="Comma 2 5 9 2 5 2" xfId="19616" xr:uid="{1E25482A-B83E-4563-8573-9903CBC3022C}"/>
    <cellStyle name="Comma 2 5 9 2 5 2 2" xfId="40638" xr:uid="{37CA8CAB-7FC3-45C6-AA16-D64628B2E4A9}"/>
    <cellStyle name="Comma 2 5 9 2 5 2 3" xfId="61662" xr:uid="{BE1D0E52-BDA1-493E-B239-AE11C8BD28D0}"/>
    <cellStyle name="Comma 2 5 9 2 5 3" xfId="30128" xr:uid="{E1AA1E87-2A3F-4DBE-BAED-3861070AFB0C}"/>
    <cellStyle name="Comma 2 5 9 2 5 4" xfId="51152" xr:uid="{B66DE6ED-8F9E-4A28-BBE5-252CEA312DCC}"/>
    <cellStyle name="Comma 2 5 9 2 6" xfId="11734" xr:uid="{D74D94A4-380D-4EFD-A8A2-A4F85FE1F6DC}"/>
    <cellStyle name="Comma 2 5 9 2 6 2" xfId="32756" xr:uid="{5CD02961-D12E-4D8C-A350-9BDB9F7D2884}"/>
    <cellStyle name="Comma 2 5 9 2 6 3" xfId="53780" xr:uid="{C24F45AD-E65C-4315-941E-3E5C3A868610}"/>
    <cellStyle name="Comma 2 5 9 2 7" xfId="22245" xr:uid="{94095970-B351-4045-8751-D69992BD5777}"/>
    <cellStyle name="Comma 2 5 9 2 8" xfId="43270" xr:uid="{707AC286-F4BA-4891-92F5-6FC15CB6DC30}"/>
    <cellStyle name="Comma 2 5 9 3" xfId="1151" xr:uid="{A764595D-E82C-40F7-B2D7-A5D5307F75CA}"/>
    <cellStyle name="Comma 2 5 9 3 2" xfId="3829" xr:uid="{5801954F-32D1-48FB-898E-5BE2FBE1C299}"/>
    <cellStyle name="Comma 2 5 9 3 2 2" xfId="14363" xr:uid="{F2CE541F-6664-4562-8B32-A562DAA12116}"/>
    <cellStyle name="Comma 2 5 9 3 2 2 2" xfId="35385" xr:uid="{58E07731-152A-4FFD-B0E4-F6819EF81FF6}"/>
    <cellStyle name="Comma 2 5 9 3 2 2 3" xfId="56409" xr:uid="{935A406A-6DC9-43AF-9D24-757354FA4BB5}"/>
    <cellStyle name="Comma 2 5 9 3 2 3" xfId="24875" xr:uid="{D79E3BD0-542C-42F2-ADB6-5CA296E10523}"/>
    <cellStyle name="Comma 2 5 9 3 2 4" xfId="45899" xr:uid="{E31247B8-E921-4F26-A529-FBAF9F22DAD2}"/>
    <cellStyle name="Comma 2 5 9 3 3" xfId="6457" xr:uid="{66131FE7-0844-413D-9B0E-943877744A36}"/>
    <cellStyle name="Comma 2 5 9 3 3 2" xfId="16991" xr:uid="{77912B06-C29C-45F6-8140-B3DB37DBC4A1}"/>
    <cellStyle name="Comma 2 5 9 3 3 2 2" xfId="38013" xr:uid="{3B3CC50C-2948-4A18-82DA-F6690A59CEC0}"/>
    <cellStyle name="Comma 2 5 9 3 3 2 3" xfId="59037" xr:uid="{98FB720C-F91E-4DDE-9BB7-A94E57EA2B7B}"/>
    <cellStyle name="Comma 2 5 9 3 3 3" xfId="27503" xr:uid="{368C725D-B87B-437A-9ACB-D7760C425E73}"/>
    <cellStyle name="Comma 2 5 9 3 3 4" xfId="48527" xr:uid="{20B0DC36-466A-40BF-91A2-8E6B4151DABA}"/>
    <cellStyle name="Comma 2 5 9 3 4" xfId="9084" xr:uid="{62147195-B5F0-4173-8DA8-8ACFD9115C60}"/>
    <cellStyle name="Comma 2 5 9 3 4 2" xfId="19618" xr:uid="{F02C4E56-7F51-493A-B5E7-6C3A823F284E}"/>
    <cellStyle name="Comma 2 5 9 3 4 2 2" xfId="40640" xr:uid="{2CB7FB5F-36E9-4615-ABE9-121373215BC4}"/>
    <cellStyle name="Comma 2 5 9 3 4 2 3" xfId="61664" xr:uid="{F699D870-A413-4B0D-A7E4-EB7F66779563}"/>
    <cellStyle name="Comma 2 5 9 3 4 3" xfId="30130" xr:uid="{5532F3D1-0D39-4BC6-8594-664D700F0CA7}"/>
    <cellStyle name="Comma 2 5 9 3 4 4" xfId="51154" xr:uid="{DAD8BD7B-30E7-45CA-9FAA-43BAF2BB3E7A}"/>
    <cellStyle name="Comma 2 5 9 3 5" xfId="11736" xr:uid="{4E7AB122-D1C9-460E-9553-EDE87B7F187E}"/>
    <cellStyle name="Comma 2 5 9 3 5 2" xfId="32758" xr:uid="{387979A4-3A60-4BA9-AB1E-97FAC2664AA8}"/>
    <cellStyle name="Comma 2 5 9 3 5 3" xfId="53782" xr:uid="{148EE9A1-9B7E-4183-9660-1C856A11A7DC}"/>
    <cellStyle name="Comma 2 5 9 3 6" xfId="22247" xr:uid="{44C80A4D-08D4-45D3-98C2-0AB4488F92A4}"/>
    <cellStyle name="Comma 2 5 9 3 7" xfId="43272" xr:uid="{DD95FC87-041A-4B41-8ACE-92F9DF4EB7B3}"/>
    <cellStyle name="Comma 2 5 9 4" xfId="1152" xr:uid="{E7D74C95-857C-42E0-8772-64595A31F001}"/>
    <cellStyle name="Comma 2 5 9 4 2" xfId="3830" xr:uid="{1FA3A5FD-2B5B-4873-AC2B-5B3ED4BC5D4D}"/>
    <cellStyle name="Comma 2 5 9 4 2 2" xfId="14364" xr:uid="{5C6803D5-EA0E-430C-99BA-3FF5CA33DFA7}"/>
    <cellStyle name="Comma 2 5 9 4 2 2 2" xfId="35386" xr:uid="{139CD72F-86F2-4B3E-808A-592DC6A7881A}"/>
    <cellStyle name="Comma 2 5 9 4 2 2 3" xfId="56410" xr:uid="{BEF2C5D4-5550-447F-B7E6-B53B3831A9B6}"/>
    <cellStyle name="Comma 2 5 9 4 2 3" xfId="24876" xr:uid="{8AE9A564-EEEA-476B-A429-9F81268CFA1D}"/>
    <cellStyle name="Comma 2 5 9 4 2 4" xfId="45900" xr:uid="{E4BEB662-1400-4A2E-88C1-BDB4D9740E87}"/>
    <cellStyle name="Comma 2 5 9 4 3" xfId="6458" xr:uid="{3EDD70CD-0B36-4FD0-964C-11D8A4DB27E0}"/>
    <cellStyle name="Comma 2 5 9 4 3 2" xfId="16992" xr:uid="{41AC6613-869F-4356-92AF-70DBAD652EC8}"/>
    <cellStyle name="Comma 2 5 9 4 3 2 2" xfId="38014" xr:uid="{AAC5E7D9-6924-4999-AEF1-4C3CC0E514EB}"/>
    <cellStyle name="Comma 2 5 9 4 3 2 3" xfId="59038" xr:uid="{F7223A93-C4F6-4516-9AEA-3A8DF4800827}"/>
    <cellStyle name="Comma 2 5 9 4 3 3" xfId="27504" xr:uid="{6C35D322-BF78-4DD8-B95D-5BB68FCF1667}"/>
    <cellStyle name="Comma 2 5 9 4 3 4" xfId="48528" xr:uid="{921C4F79-21BE-4E62-B05E-F5B1A61FC6FC}"/>
    <cellStyle name="Comma 2 5 9 4 4" xfId="9085" xr:uid="{9FB9D8DA-F86C-4C54-9FC9-1817A090324E}"/>
    <cellStyle name="Comma 2 5 9 4 4 2" xfId="19619" xr:uid="{ACDF2244-A055-49C0-895C-EDED55BD51F7}"/>
    <cellStyle name="Comma 2 5 9 4 4 2 2" xfId="40641" xr:uid="{5C82320B-9DB6-40CD-AF82-C87E71BCC9F6}"/>
    <cellStyle name="Comma 2 5 9 4 4 2 3" xfId="61665" xr:uid="{6718CE52-3339-4FF1-B404-3F5B04CBF329}"/>
    <cellStyle name="Comma 2 5 9 4 4 3" xfId="30131" xr:uid="{38DCE3B7-FC38-4BCC-9F18-838D88A08093}"/>
    <cellStyle name="Comma 2 5 9 4 4 4" xfId="51155" xr:uid="{13B112EF-A89B-4874-9BE9-C5F4931B31A0}"/>
    <cellStyle name="Comma 2 5 9 4 5" xfId="11737" xr:uid="{936B3936-DC28-4631-950A-5214ECC5312B}"/>
    <cellStyle name="Comma 2 5 9 4 5 2" xfId="32759" xr:uid="{4B32AC0C-B62B-4EC8-958F-B725C27D67D4}"/>
    <cellStyle name="Comma 2 5 9 4 5 3" xfId="53783" xr:uid="{44164BBF-64C1-4C2C-8B1C-1F57BDF400AB}"/>
    <cellStyle name="Comma 2 5 9 4 6" xfId="22248" xr:uid="{017A2149-E4D4-4924-86A5-F1C7A44FFD1F}"/>
    <cellStyle name="Comma 2 5 9 4 7" xfId="43273" xr:uid="{9BE35D2D-8B96-45AB-9598-5086A475DDD4}"/>
    <cellStyle name="Comma 2 5 9 5" xfId="3826" xr:uid="{63CAC550-2DD4-4CAC-8733-3F1FD59B8FDD}"/>
    <cellStyle name="Comma 2 5 9 5 2" xfId="14360" xr:uid="{1DFD54D4-AD07-461C-A374-DB9B1A7B7B8B}"/>
    <cellStyle name="Comma 2 5 9 5 2 2" xfId="35382" xr:uid="{D00F3655-126E-4A8C-AADB-56C07029C393}"/>
    <cellStyle name="Comma 2 5 9 5 2 3" xfId="56406" xr:uid="{F47F724E-7D16-4FC2-955C-198D1A6F91AD}"/>
    <cellStyle name="Comma 2 5 9 5 3" xfId="24872" xr:uid="{F2065430-C9BF-44FA-BD82-8F96F89247AD}"/>
    <cellStyle name="Comma 2 5 9 5 4" xfId="45896" xr:uid="{58A48B8A-42D1-480E-B6C3-493C2BCE8E7D}"/>
    <cellStyle name="Comma 2 5 9 6" xfId="6454" xr:uid="{AB644E1A-2234-426F-9801-CD3D8ECA3DAC}"/>
    <cellStyle name="Comma 2 5 9 6 2" xfId="16988" xr:uid="{A1A0C2DC-DCFD-4AA4-AAF5-4C4A678D00A8}"/>
    <cellStyle name="Comma 2 5 9 6 2 2" xfId="38010" xr:uid="{5E979295-98AE-4459-A3C4-5C8BF2ADD75B}"/>
    <cellStyle name="Comma 2 5 9 6 2 3" xfId="59034" xr:uid="{0291495C-6BDD-414B-972F-9B010619EB39}"/>
    <cellStyle name="Comma 2 5 9 6 3" xfId="27500" xr:uid="{AF707DB1-3C02-4F05-8E01-43CECECDE847}"/>
    <cellStyle name="Comma 2 5 9 6 4" xfId="48524" xr:uid="{27FF78D5-F933-4CFA-BDFB-9A85CBC18EB3}"/>
    <cellStyle name="Comma 2 5 9 7" xfId="9081" xr:uid="{70D72236-10C2-4F1A-BD76-9D2EE1751AB0}"/>
    <cellStyle name="Comma 2 5 9 7 2" xfId="19615" xr:uid="{7E78CE97-69CF-461E-B786-B073734EC6DB}"/>
    <cellStyle name="Comma 2 5 9 7 2 2" xfId="40637" xr:uid="{93855F5D-D62C-4877-86D2-5E3399B1C63D}"/>
    <cellStyle name="Comma 2 5 9 7 2 3" xfId="61661" xr:uid="{C15BF688-6645-4BA0-AD0F-EDC4DD29E978}"/>
    <cellStyle name="Comma 2 5 9 7 3" xfId="30127" xr:uid="{78FD90A8-0E0E-448D-96AF-86125C2D7A19}"/>
    <cellStyle name="Comma 2 5 9 7 4" xfId="51151" xr:uid="{50C6030F-2628-4195-9459-F3251133A51E}"/>
    <cellStyle name="Comma 2 5 9 8" xfId="11733" xr:uid="{F49C3EEB-52AB-45C1-9FC7-0D197E7FB79E}"/>
    <cellStyle name="Comma 2 5 9 8 2" xfId="32755" xr:uid="{D746D5E6-2847-400B-A691-959089CA7075}"/>
    <cellStyle name="Comma 2 5 9 8 3" xfId="53779" xr:uid="{0F01B652-6F7B-4156-95BF-F398D8CD8AB7}"/>
    <cellStyle name="Comma 2 5 9 9" xfId="22244" xr:uid="{27DE6A1A-93DB-4E2A-8498-03E418C7FDEC}"/>
    <cellStyle name="Comma 2 6" xfId="136" xr:uid="{74C72940-6CD5-4292-9BDE-4A0B2844CECC}"/>
    <cellStyle name="Comma 2 6 10" xfId="1154" xr:uid="{E38B9916-02BA-4CE3-BB10-CDDDF149B09D}"/>
    <cellStyle name="Comma 2 6 10 2" xfId="3832" xr:uid="{B8396CC1-DC5A-492E-9DD4-C952D083651A}"/>
    <cellStyle name="Comma 2 6 10 2 2" xfId="14366" xr:uid="{23B2F237-4FBE-4EF1-A89F-EDC1BFC4C392}"/>
    <cellStyle name="Comma 2 6 10 2 2 2" xfId="35388" xr:uid="{022909C3-C56F-4BBB-9DF2-646740F3D7F6}"/>
    <cellStyle name="Comma 2 6 10 2 2 3" xfId="56412" xr:uid="{C3BC29FB-B084-4C12-94EE-7C7769B5A254}"/>
    <cellStyle name="Comma 2 6 10 2 3" xfId="24878" xr:uid="{ACB3CBAF-4129-45CA-9A89-86EEC94980C0}"/>
    <cellStyle name="Comma 2 6 10 2 4" xfId="45902" xr:uid="{1166DAE1-BF6F-4BED-86AD-0251AF04B102}"/>
    <cellStyle name="Comma 2 6 10 3" xfId="6460" xr:uid="{8B2CD64E-73F8-4DA9-9174-7CA1970B0588}"/>
    <cellStyle name="Comma 2 6 10 3 2" xfId="16994" xr:uid="{3132D3E3-866B-4C78-B907-93E7BEFC7612}"/>
    <cellStyle name="Comma 2 6 10 3 2 2" xfId="38016" xr:uid="{69CDF0B4-D930-4947-B054-A6577985D52D}"/>
    <cellStyle name="Comma 2 6 10 3 2 3" xfId="59040" xr:uid="{B395CCD6-FB47-423E-A530-DD7DB6FC3BAB}"/>
    <cellStyle name="Comma 2 6 10 3 3" xfId="27506" xr:uid="{C391E80F-BD9E-44CA-8800-94ED8FDAA4E6}"/>
    <cellStyle name="Comma 2 6 10 3 4" xfId="48530" xr:uid="{B0D99E80-BDD9-41DD-99BB-1D6AD444D142}"/>
    <cellStyle name="Comma 2 6 10 4" xfId="9087" xr:uid="{29558712-A3FB-46A4-9A9C-B8801F024809}"/>
    <cellStyle name="Comma 2 6 10 4 2" xfId="19621" xr:uid="{CB23299C-A105-491A-B41F-19AE12C11254}"/>
    <cellStyle name="Comma 2 6 10 4 2 2" xfId="40643" xr:uid="{5BF2FF37-1027-4D0F-86E1-03CB09417066}"/>
    <cellStyle name="Comma 2 6 10 4 2 3" xfId="61667" xr:uid="{C1823D90-950E-4D43-A705-6846AB37714A}"/>
    <cellStyle name="Comma 2 6 10 4 3" xfId="30133" xr:uid="{F6D4D648-5F99-4859-8C08-55A0C9C4518E}"/>
    <cellStyle name="Comma 2 6 10 4 4" xfId="51157" xr:uid="{38A8D417-9D28-42F8-B758-AB1584A576B1}"/>
    <cellStyle name="Comma 2 6 10 5" xfId="11739" xr:uid="{C5096185-087C-4253-8CCE-186027BC68E0}"/>
    <cellStyle name="Comma 2 6 10 5 2" xfId="32761" xr:uid="{8C70C079-2B1A-4111-8505-0E32BDAA8A41}"/>
    <cellStyle name="Comma 2 6 10 5 3" xfId="53785" xr:uid="{AC8B3126-C93F-4D1A-9617-D0CCA2A8CE89}"/>
    <cellStyle name="Comma 2 6 10 6" xfId="22250" xr:uid="{3AE57520-920F-4B5A-90D6-BD9ADD4DFC54}"/>
    <cellStyle name="Comma 2 6 10 7" xfId="43275" xr:uid="{9F6E17EC-FC11-4CA0-B7E1-1C722BC4C4D9}"/>
    <cellStyle name="Comma 2 6 11" xfId="2653" xr:uid="{F5824E2B-3A12-474B-8327-6652980DC608}"/>
    <cellStyle name="Comma 2 6 11 2" xfId="5290" xr:uid="{6723BEED-2671-420A-9E86-065CB77EF936}"/>
    <cellStyle name="Comma 2 6 11 2 2" xfId="15824" xr:uid="{1CC43BF7-5671-4887-89AD-0CEBB08868C2}"/>
    <cellStyle name="Comma 2 6 11 2 2 2" xfId="36846" xr:uid="{32352BC6-8201-4E5C-BDD5-E1AAB0DE80C1}"/>
    <cellStyle name="Comma 2 6 11 2 2 3" xfId="57870" xr:uid="{4FA1D5BB-AF88-4198-97AA-30DB39BE5466}"/>
    <cellStyle name="Comma 2 6 11 2 3" xfId="26336" xr:uid="{C528ADC0-227B-47CF-BF10-3BAA8B81BBAC}"/>
    <cellStyle name="Comma 2 6 11 2 4" xfId="47360" xr:uid="{0A7C02C6-8ECC-4519-8500-3979A44BD905}"/>
    <cellStyle name="Comma 2 6 11 3" xfId="7918" xr:uid="{0C866699-1BB1-4D3E-9E16-EF2828A545AE}"/>
    <cellStyle name="Comma 2 6 11 3 2" xfId="18452" xr:uid="{19662178-BF3E-4E3E-92F5-329494559C0A}"/>
    <cellStyle name="Comma 2 6 11 3 2 2" xfId="39474" xr:uid="{AD49AA09-4E27-46C7-97A1-B3DDBA105C4D}"/>
    <cellStyle name="Comma 2 6 11 3 2 3" xfId="60498" xr:uid="{339A9D91-42AE-481F-BDB5-8E623F5380A5}"/>
    <cellStyle name="Comma 2 6 11 3 3" xfId="28964" xr:uid="{A1873C40-32B5-4EA8-A120-1EFD40542CF1}"/>
    <cellStyle name="Comma 2 6 11 3 4" xfId="49988" xr:uid="{530C24FF-60D3-4CE5-A911-0AF21C3C7EFD}"/>
    <cellStyle name="Comma 2 6 11 4" xfId="10545" xr:uid="{657CAB89-0F27-4D7B-8F9F-B0C211F4FC59}"/>
    <cellStyle name="Comma 2 6 11 4 2" xfId="21079" xr:uid="{0FBF830D-2497-45D4-9312-76C7174F9DCF}"/>
    <cellStyle name="Comma 2 6 11 4 2 2" xfId="42101" xr:uid="{14F6965A-C2F7-446C-A8A6-EDBABFC0030E}"/>
    <cellStyle name="Comma 2 6 11 4 2 3" xfId="63125" xr:uid="{C166BBC3-25CB-445C-9DF4-66DA1E7BA829}"/>
    <cellStyle name="Comma 2 6 11 4 3" xfId="31591" xr:uid="{582C6FD6-7CA6-452F-A60B-08E074B45005}"/>
    <cellStyle name="Comma 2 6 11 4 4" xfId="52615" xr:uid="{69CED516-94A8-4145-B3F2-6C610FF9F9D4}"/>
    <cellStyle name="Comma 2 6 11 5" xfId="13197" xr:uid="{EDE2270B-34C5-4DDD-9F05-A596904D5C31}"/>
    <cellStyle name="Comma 2 6 11 5 2" xfId="34219" xr:uid="{2CA510D3-0D1D-484C-941D-179D1168E885}"/>
    <cellStyle name="Comma 2 6 11 5 3" xfId="55243" xr:uid="{B51F83CC-D6B0-4703-B871-940E5BF7DB46}"/>
    <cellStyle name="Comma 2 6 11 6" xfId="23708" xr:uid="{6D85AB1B-6C98-4DEE-BC3D-39E13A56DDB3}"/>
    <cellStyle name="Comma 2 6 11 7" xfId="44733" xr:uid="{33AC4D52-4A3B-4294-AED5-5A8C733421DB}"/>
    <cellStyle name="Comma 2 6 12" xfId="2712" xr:uid="{9E176D40-8114-45EC-A83A-C510BD86D76E}"/>
    <cellStyle name="Comma 2 6 12 2" xfId="5344" xr:uid="{D3A32ABD-83F0-4335-83DB-381C787C761A}"/>
    <cellStyle name="Comma 2 6 12 2 2" xfId="15878" xr:uid="{78774373-42EF-45F5-9A3F-DE88DD1C384A}"/>
    <cellStyle name="Comma 2 6 12 2 2 2" xfId="36900" xr:uid="{EBD329FA-BCDA-4B18-88B3-F5802526171C}"/>
    <cellStyle name="Comma 2 6 12 2 2 3" xfId="57924" xr:uid="{7BFD8C5F-6557-47AC-9C95-D26641B470C7}"/>
    <cellStyle name="Comma 2 6 12 2 3" xfId="26390" xr:uid="{6C406A61-5706-4F91-A253-FC1AA74EA879}"/>
    <cellStyle name="Comma 2 6 12 2 4" xfId="47414" xr:uid="{494ADDD9-9E30-4194-9545-DE50E7DB246F}"/>
    <cellStyle name="Comma 2 6 12 3" xfId="7972" xr:uid="{BCE0D72E-5DF1-40F6-8034-24D64A626BAB}"/>
    <cellStyle name="Comma 2 6 12 3 2" xfId="18506" xr:uid="{557417D8-2AAE-40DC-83E3-EC2759CF03E7}"/>
    <cellStyle name="Comma 2 6 12 3 2 2" xfId="39528" xr:uid="{FB54E01C-FDCC-4876-9833-3D1C7B6DE93E}"/>
    <cellStyle name="Comma 2 6 12 3 2 3" xfId="60552" xr:uid="{C033C264-2550-40B6-984F-933B6F408882}"/>
    <cellStyle name="Comma 2 6 12 3 3" xfId="29018" xr:uid="{7E39BED4-8760-43CE-8314-40C1D4FBC7EA}"/>
    <cellStyle name="Comma 2 6 12 3 4" xfId="50042" xr:uid="{82CC03DF-B4E1-4A24-9FB8-6508ABE74541}"/>
    <cellStyle name="Comma 2 6 12 4" xfId="10599" xr:uid="{631DD5B8-2E45-43C6-8DCB-5CA1D38D9E24}"/>
    <cellStyle name="Comma 2 6 12 4 2" xfId="21133" xr:uid="{ED3E3CBD-59DB-4767-9E77-51390312BC48}"/>
    <cellStyle name="Comma 2 6 12 4 2 2" xfId="42155" xr:uid="{4BBB8AA4-AB39-42E4-AF2D-B7EECCBDCBA8}"/>
    <cellStyle name="Comma 2 6 12 4 2 3" xfId="63179" xr:uid="{C25E6A20-731B-4CBE-9DA1-8F438CA46BC7}"/>
    <cellStyle name="Comma 2 6 12 4 3" xfId="31645" xr:uid="{6F19B5DD-335F-4862-AB50-CA340DBFF670}"/>
    <cellStyle name="Comma 2 6 12 4 4" xfId="52669" xr:uid="{CDE9973F-6558-4CC2-93A8-9D010D1A4E52}"/>
    <cellStyle name="Comma 2 6 12 5" xfId="13251" xr:uid="{05732D90-7D2E-4ACB-8E78-5D9EA5793197}"/>
    <cellStyle name="Comma 2 6 12 5 2" xfId="34273" xr:uid="{21E6D89A-A05D-4CAC-BD73-E386FF0FE98F}"/>
    <cellStyle name="Comma 2 6 12 5 3" xfId="55297" xr:uid="{2B015283-8DCA-4C37-96DD-C5CB6B28900E}"/>
    <cellStyle name="Comma 2 6 12 6" xfId="23762" xr:uid="{BB7E0D01-7651-414A-845D-49FC4AFF4BCA}"/>
    <cellStyle name="Comma 2 6 12 7" xfId="44787" xr:uid="{3AC4747E-385F-4DCC-97C0-5AA301AA0100}"/>
    <cellStyle name="Comma 2 6 13" xfId="1153" xr:uid="{BF1781A2-F547-46BD-BC74-EBBAC9A9B780}"/>
    <cellStyle name="Comma 2 6 13 2" xfId="3831" xr:uid="{BFEA9900-B86C-4828-B1CC-EE61D270F587}"/>
    <cellStyle name="Comma 2 6 13 2 2" xfId="14365" xr:uid="{ABD1708C-99C0-4863-8F78-A7B819AEFC39}"/>
    <cellStyle name="Comma 2 6 13 2 2 2" xfId="35387" xr:uid="{C320506F-FC2B-4993-8F39-2F395F60FAF3}"/>
    <cellStyle name="Comma 2 6 13 2 2 3" xfId="56411" xr:uid="{6096AB0B-F6D1-4DC0-A4E4-39E91B984ADC}"/>
    <cellStyle name="Comma 2 6 13 2 3" xfId="24877" xr:uid="{D3689179-C562-42AE-A143-23466FD3D548}"/>
    <cellStyle name="Comma 2 6 13 2 4" xfId="45901" xr:uid="{27F2D011-685C-4EF8-B49D-D403CDF31048}"/>
    <cellStyle name="Comma 2 6 13 3" xfId="6459" xr:uid="{05483D72-0CF3-4C36-BAC4-82D7E4E4035E}"/>
    <cellStyle name="Comma 2 6 13 3 2" xfId="16993" xr:uid="{190219AB-6769-4607-9403-7658B4C1C518}"/>
    <cellStyle name="Comma 2 6 13 3 2 2" xfId="38015" xr:uid="{C49BF1D7-2D31-44EE-A738-4CA4034E37EF}"/>
    <cellStyle name="Comma 2 6 13 3 2 3" xfId="59039" xr:uid="{74B35829-2F4F-4562-B377-3CBF795ABBC8}"/>
    <cellStyle name="Comma 2 6 13 3 3" xfId="27505" xr:uid="{E5255F85-FDE7-4FD4-B2D8-96D5A9E5BC45}"/>
    <cellStyle name="Comma 2 6 13 3 4" xfId="48529" xr:uid="{7CA22384-5613-45D6-BA23-B5A74DED07DC}"/>
    <cellStyle name="Comma 2 6 13 4" xfId="9086" xr:uid="{688CB09C-6C3B-47AD-805D-6F220552B8D8}"/>
    <cellStyle name="Comma 2 6 13 4 2" xfId="19620" xr:uid="{4383A9D8-9A8A-41C2-BA44-8ADD8AB8081A}"/>
    <cellStyle name="Comma 2 6 13 4 2 2" xfId="40642" xr:uid="{EDB8906D-0813-4679-B444-0B3B7B8AF2D7}"/>
    <cellStyle name="Comma 2 6 13 4 2 3" xfId="61666" xr:uid="{B897F596-683A-4500-99E5-B063248B4533}"/>
    <cellStyle name="Comma 2 6 13 4 3" xfId="30132" xr:uid="{7A29AAB3-1394-4200-871F-E02E7DA92818}"/>
    <cellStyle name="Comma 2 6 13 4 4" xfId="51156" xr:uid="{E9119111-3C18-4EE4-805C-B0918C485520}"/>
    <cellStyle name="Comma 2 6 13 5" xfId="11738" xr:uid="{BB889504-C1F0-47AC-9598-79CE068B62F8}"/>
    <cellStyle name="Comma 2 6 13 5 2" xfId="32760" xr:uid="{4CCD678C-4F85-437D-8500-B0C9F69BA582}"/>
    <cellStyle name="Comma 2 6 13 5 3" xfId="53784" xr:uid="{2327F44A-F2DC-424D-9739-4C84F97F4510}"/>
    <cellStyle name="Comma 2 6 13 6" xfId="22249" xr:uid="{92774B00-A03E-4A31-8D4D-CC9856D4D3E8}"/>
    <cellStyle name="Comma 2 6 13 7" xfId="43274" xr:uid="{A8F4BAE7-4D43-47B4-A1C7-CF7D6F8A002D}"/>
    <cellStyle name="Comma 2 6 14" xfId="2825" xr:uid="{29107EA4-B744-4A48-A6E1-E70A82DDF8EA}"/>
    <cellStyle name="Comma 2 6 14 2" xfId="13359" xr:uid="{A5FBE868-D419-4BD0-A49C-F10CDEEC64F6}"/>
    <cellStyle name="Comma 2 6 14 2 2" xfId="34381" xr:uid="{7330D064-1428-4F6E-A147-F8F208D2DC4E}"/>
    <cellStyle name="Comma 2 6 14 2 3" xfId="55405" xr:uid="{AF992C66-3FC2-47A2-845A-78AE24517F3F}"/>
    <cellStyle name="Comma 2 6 14 3" xfId="23871" xr:uid="{A68D8BBB-26D4-4184-B8C2-73389F5E7569}"/>
    <cellStyle name="Comma 2 6 14 4" xfId="44895" xr:uid="{3B083D5D-F84C-42B6-BB35-DB827D36C190}"/>
    <cellStyle name="Comma 2 6 15" xfId="5453" xr:uid="{55930598-EAF2-46A0-A98E-E6A7A6745E75}"/>
    <cellStyle name="Comma 2 6 15 2" xfId="15987" xr:uid="{B9851213-9B82-4E37-A166-BA459F0637A3}"/>
    <cellStyle name="Comma 2 6 15 2 2" xfId="37009" xr:uid="{4FDDE911-A01B-480A-8482-39E43BD7C929}"/>
    <cellStyle name="Comma 2 6 15 2 3" xfId="58033" xr:uid="{F03CF9F2-1AB1-4322-9CB0-2F546758944B}"/>
    <cellStyle name="Comma 2 6 15 3" xfId="26499" xr:uid="{BB7EBBD8-F87F-4923-9200-32C87C19CFDB}"/>
    <cellStyle name="Comma 2 6 15 4" xfId="47523" xr:uid="{E6834DB0-0FF6-43C8-A6B2-9748CB6A25F0}"/>
    <cellStyle name="Comma 2 6 16" xfId="8080" xr:uid="{80CE1F71-C235-40C9-95D3-B8788DBB089B}"/>
    <cellStyle name="Comma 2 6 16 2" xfId="18614" xr:uid="{29DAAA66-172E-4C95-B2FD-1CC863D3D41E}"/>
    <cellStyle name="Comma 2 6 16 2 2" xfId="39636" xr:uid="{26773375-5896-4258-9D2F-0518F7678709}"/>
    <cellStyle name="Comma 2 6 16 2 3" xfId="60660" xr:uid="{C599FC6F-B986-428D-B934-18DBB683999F}"/>
    <cellStyle name="Comma 2 6 16 3" xfId="29126" xr:uid="{EF973FAE-7E2B-4156-8E6E-AAB6787FCF30}"/>
    <cellStyle name="Comma 2 6 16 4" xfId="50150" xr:uid="{9E75F24F-2F84-48B8-8424-BFA90323BE9E}"/>
    <cellStyle name="Comma 2 6 17" xfId="10732" xr:uid="{37A4A4CF-F04E-46C7-8ED6-3BF3AFC451C9}"/>
    <cellStyle name="Comma 2 6 17 2" xfId="31754" xr:uid="{53FBDA35-E7FB-4B83-AFAB-5B279CF337C8}"/>
    <cellStyle name="Comma 2 6 17 3" xfId="52778" xr:uid="{0BEDF574-CE45-4DBD-8F9F-21F2B1F67579}"/>
    <cellStyle name="Comma 2 6 18" xfId="21243" xr:uid="{8FEDFD53-9DAE-4719-9E09-E5731D21F5C4}"/>
    <cellStyle name="Comma 2 6 19" xfId="42268" xr:uid="{D186AA18-C5BA-477F-A42D-133ED7024E86}"/>
    <cellStyle name="Comma 2 6 2" xfId="190" xr:uid="{DE4F7710-4724-4DC4-B7DE-BF800CAF2685}"/>
    <cellStyle name="Comma 2 6 2 10" xfId="2766" xr:uid="{8CA95DB3-C590-484A-98C8-C2C33AB17364}"/>
    <cellStyle name="Comma 2 6 2 10 2" xfId="5398" xr:uid="{6D9BE8B1-7B65-4544-9B2C-3FFA32AB69FF}"/>
    <cellStyle name="Comma 2 6 2 10 2 2" xfId="15932" xr:uid="{476D8176-AB0E-4931-887B-443F85C666BF}"/>
    <cellStyle name="Comma 2 6 2 10 2 2 2" xfId="36954" xr:uid="{47FC8157-A266-4D63-9606-6979CA25ED13}"/>
    <cellStyle name="Comma 2 6 2 10 2 2 3" xfId="57978" xr:uid="{441B4285-65B6-4A57-B820-55F80078DC0B}"/>
    <cellStyle name="Comma 2 6 2 10 2 3" xfId="26444" xr:uid="{EAC62134-EC9E-4719-9C48-BC9C8E945E45}"/>
    <cellStyle name="Comma 2 6 2 10 2 4" xfId="47468" xr:uid="{5951D1C8-7977-40C7-BDDB-257822708146}"/>
    <cellStyle name="Comma 2 6 2 10 3" xfId="8026" xr:uid="{66DBFBCD-BE02-496A-B2D4-4F5EF2B842E5}"/>
    <cellStyle name="Comma 2 6 2 10 3 2" xfId="18560" xr:uid="{1EF62CB3-D948-45AA-975A-7FEC0FE388A0}"/>
    <cellStyle name="Comma 2 6 2 10 3 2 2" xfId="39582" xr:uid="{A56667D0-D0C8-4DAD-A045-9C4534267418}"/>
    <cellStyle name="Comma 2 6 2 10 3 2 3" xfId="60606" xr:uid="{146A39A8-AD5A-4A10-BAA5-10A3017FA9DF}"/>
    <cellStyle name="Comma 2 6 2 10 3 3" xfId="29072" xr:uid="{16B78A35-DC5C-4DC7-87F9-8BDBE6A718D1}"/>
    <cellStyle name="Comma 2 6 2 10 3 4" xfId="50096" xr:uid="{E40991ED-F17C-49A5-AE0D-67DBCDA2C6D7}"/>
    <cellStyle name="Comma 2 6 2 10 4" xfId="10653" xr:uid="{247EFF77-8912-4D62-8A29-3D61E32612EC}"/>
    <cellStyle name="Comma 2 6 2 10 4 2" xfId="21187" xr:uid="{6A91F3C8-242C-43CA-9A44-D4E6EB861781}"/>
    <cellStyle name="Comma 2 6 2 10 4 2 2" xfId="42209" xr:uid="{AB6A0E25-1589-48F3-923E-3386CF7AD6D0}"/>
    <cellStyle name="Comma 2 6 2 10 4 2 3" xfId="63233" xr:uid="{78CECE82-0DD4-429B-BA75-FD9956956F9C}"/>
    <cellStyle name="Comma 2 6 2 10 4 3" xfId="31699" xr:uid="{30141C68-E5B5-4023-B8B9-040BA2A631C4}"/>
    <cellStyle name="Comma 2 6 2 10 4 4" xfId="52723" xr:uid="{64AAA911-2925-4525-89F1-1F11E2EFD825}"/>
    <cellStyle name="Comma 2 6 2 10 5" xfId="13305" xr:uid="{A8BB9CB2-FF2A-4159-B3A5-B4E955C067CC}"/>
    <cellStyle name="Comma 2 6 2 10 5 2" xfId="34327" xr:uid="{F2AF999D-EDDA-46A3-AF43-2C9681D5303B}"/>
    <cellStyle name="Comma 2 6 2 10 5 3" xfId="55351" xr:uid="{7C0A9406-2B01-4CA8-B2E2-CBE6BF194663}"/>
    <cellStyle name="Comma 2 6 2 10 6" xfId="23816" xr:uid="{990C1727-DFA5-4FFF-B534-26787F24B983}"/>
    <cellStyle name="Comma 2 6 2 10 7" xfId="44841" xr:uid="{7A910CB3-ED21-460D-841F-2B0263BC2529}"/>
    <cellStyle name="Comma 2 6 2 11" xfId="1155" xr:uid="{B668AF1E-0D3D-4239-9796-9C859C30E8CD}"/>
    <cellStyle name="Comma 2 6 2 11 2" xfId="3833" xr:uid="{1C9ECD8D-1A74-4862-81C2-2AB82F7315F9}"/>
    <cellStyle name="Comma 2 6 2 11 2 2" xfId="14367" xr:uid="{A9B57B53-ED1D-4672-B2A0-1F2B38185197}"/>
    <cellStyle name="Comma 2 6 2 11 2 2 2" xfId="35389" xr:uid="{8DC1F75F-E5CF-484C-96C1-3FCC3209C738}"/>
    <cellStyle name="Comma 2 6 2 11 2 2 3" xfId="56413" xr:uid="{259F2192-E65E-402F-A3E5-73BD9DF189B8}"/>
    <cellStyle name="Comma 2 6 2 11 2 3" xfId="24879" xr:uid="{9DEE1977-85A3-4833-A921-BF4543E5C8AE}"/>
    <cellStyle name="Comma 2 6 2 11 2 4" xfId="45903" xr:uid="{32648730-0A91-4E78-B6CB-C7F40E1D18EA}"/>
    <cellStyle name="Comma 2 6 2 11 3" xfId="6461" xr:uid="{16BB7979-1392-4950-9696-3AAC6FEDD4DF}"/>
    <cellStyle name="Comma 2 6 2 11 3 2" xfId="16995" xr:uid="{2FCEC65B-DFB9-4AFC-BE71-C7C798F3CB69}"/>
    <cellStyle name="Comma 2 6 2 11 3 2 2" xfId="38017" xr:uid="{C680C0FF-FFEB-4029-B9A3-7B9EE5AF8872}"/>
    <cellStyle name="Comma 2 6 2 11 3 2 3" xfId="59041" xr:uid="{8FEE5920-3D52-4B18-AED2-FE04278590A8}"/>
    <cellStyle name="Comma 2 6 2 11 3 3" xfId="27507" xr:uid="{C8B6E72D-C291-4E4C-819B-E99B0E8659A6}"/>
    <cellStyle name="Comma 2 6 2 11 3 4" xfId="48531" xr:uid="{C69FFD41-2AFB-448A-BFB7-838468AF1DBD}"/>
    <cellStyle name="Comma 2 6 2 11 4" xfId="9088" xr:uid="{F223CEAE-2290-4800-8E5D-C390968FDCB4}"/>
    <cellStyle name="Comma 2 6 2 11 4 2" xfId="19622" xr:uid="{0D56E11E-7A51-4C35-9642-838DC7FF32D0}"/>
    <cellStyle name="Comma 2 6 2 11 4 2 2" xfId="40644" xr:uid="{D04B8F26-57CF-4EF3-8540-83663B9C9A7E}"/>
    <cellStyle name="Comma 2 6 2 11 4 2 3" xfId="61668" xr:uid="{B0B8B38B-0DD3-4252-B92B-F9CD78233966}"/>
    <cellStyle name="Comma 2 6 2 11 4 3" xfId="30134" xr:uid="{5D1D0C16-C1C4-4F99-9EF1-CA0637A4565B}"/>
    <cellStyle name="Comma 2 6 2 11 4 4" xfId="51158" xr:uid="{51CBBB6D-6E5F-4B83-BE1E-BF9CA6D75CC9}"/>
    <cellStyle name="Comma 2 6 2 11 5" xfId="11740" xr:uid="{CB0A6BE8-42B1-4F6E-AB3E-B4CC7AAFC38E}"/>
    <cellStyle name="Comma 2 6 2 11 5 2" xfId="32762" xr:uid="{0196636F-73B9-4D19-A41C-CAF4A9166A07}"/>
    <cellStyle name="Comma 2 6 2 11 5 3" xfId="53786" xr:uid="{C8644F59-A52C-4505-BA38-3BEDA3224649}"/>
    <cellStyle name="Comma 2 6 2 11 6" xfId="22251" xr:uid="{0AFE32DD-46A8-449B-9968-9FFD39976C2A}"/>
    <cellStyle name="Comma 2 6 2 11 7" xfId="43276" xr:uid="{15690B65-D07C-4EF1-BD0D-B25FFBC24803}"/>
    <cellStyle name="Comma 2 6 2 12" xfId="2879" xr:uid="{1E3930D2-7879-4BA5-8CF3-D0C93F6DA211}"/>
    <cellStyle name="Comma 2 6 2 12 2" xfId="13413" xr:uid="{249F63F4-7B06-4AD4-9282-12E76C8971BA}"/>
    <cellStyle name="Comma 2 6 2 12 2 2" xfId="34435" xr:uid="{459D664F-F7D1-4E06-801A-624093DED57A}"/>
    <cellStyle name="Comma 2 6 2 12 2 3" xfId="55459" xr:uid="{ADF6DB3E-55E6-4EBA-94DC-618D705B5FAF}"/>
    <cellStyle name="Comma 2 6 2 12 3" xfId="23925" xr:uid="{7E47F068-9399-4DA5-98F0-F568E27794D4}"/>
    <cellStyle name="Comma 2 6 2 12 4" xfId="44949" xr:uid="{8045777D-12CD-431A-A618-4E5B24476F5B}"/>
    <cellStyle name="Comma 2 6 2 13" xfId="5507" xr:uid="{E93602D0-8E80-40A3-BD29-258B2E169E98}"/>
    <cellStyle name="Comma 2 6 2 13 2" xfId="16041" xr:uid="{3471C7FC-9396-4599-87C1-75BE1BC9EA0A}"/>
    <cellStyle name="Comma 2 6 2 13 2 2" xfId="37063" xr:uid="{AEF8D51D-B7C1-40EF-BBA4-169F5B7F7F80}"/>
    <cellStyle name="Comma 2 6 2 13 2 3" xfId="58087" xr:uid="{8E404269-5870-4337-B03F-8C777B8ED936}"/>
    <cellStyle name="Comma 2 6 2 13 3" xfId="26553" xr:uid="{BC30B6B7-51B6-4593-A770-6E07BDFB661A}"/>
    <cellStyle name="Comma 2 6 2 13 4" xfId="47577" xr:uid="{6B296433-CAB0-40ED-8FA3-150350D43D86}"/>
    <cellStyle name="Comma 2 6 2 14" xfId="8134" xr:uid="{E3C16BD6-3398-4DF9-ACD9-FE6ADFC8FFC4}"/>
    <cellStyle name="Comma 2 6 2 14 2" xfId="18668" xr:uid="{FE262DFB-229F-4543-A7AE-6AF0A659DC17}"/>
    <cellStyle name="Comma 2 6 2 14 2 2" xfId="39690" xr:uid="{2CBDDA06-C193-49B9-AC4E-7744FD143A83}"/>
    <cellStyle name="Comma 2 6 2 14 2 3" xfId="60714" xr:uid="{848EA318-A47B-46EA-BA1A-5F55720C67D8}"/>
    <cellStyle name="Comma 2 6 2 14 3" xfId="29180" xr:uid="{A0715A4F-0FF1-4E90-A709-D5651C5FB210}"/>
    <cellStyle name="Comma 2 6 2 14 4" xfId="50204" xr:uid="{7E2D2BAA-8130-4195-B469-04A17AEA5441}"/>
    <cellStyle name="Comma 2 6 2 15" xfId="10786" xr:uid="{52948838-5E42-41EE-A3FB-BAEDB2E84064}"/>
    <cellStyle name="Comma 2 6 2 15 2" xfId="31808" xr:uid="{73227C98-D963-4CBC-8FC1-BB074324C85B}"/>
    <cellStyle name="Comma 2 6 2 15 3" xfId="52832" xr:uid="{73279319-BC90-4603-B8C5-1871C227ED00}"/>
    <cellStyle name="Comma 2 6 2 16" xfId="21297" xr:uid="{C200D8BF-F433-4643-AB8B-F53C14134F4F}"/>
    <cellStyle name="Comma 2 6 2 17" xfId="42322" xr:uid="{9E9248DE-BC1E-472B-A0E0-5FF71C7B8EC8}"/>
    <cellStyle name="Comma 2 6 2 2" xfId="1156" xr:uid="{FB39BD0C-9A4F-4E48-9C21-EA66BAA1076C}"/>
    <cellStyle name="Comma 2 6 2 2 10" xfId="43277" xr:uid="{A896705C-B900-4C3A-8DDA-256AC89C9349}"/>
    <cellStyle name="Comma 2 6 2 2 2" xfId="1157" xr:uid="{08C0DE27-B197-457A-8D47-9B3FEBA9F3D2}"/>
    <cellStyle name="Comma 2 6 2 2 2 2" xfId="1158" xr:uid="{3396C8F1-6035-473A-8B98-20ED26E6435A}"/>
    <cellStyle name="Comma 2 6 2 2 2 2 2" xfId="3836" xr:uid="{C80D6CF8-D32E-4C5E-B6A5-FF408589E4DE}"/>
    <cellStyle name="Comma 2 6 2 2 2 2 2 2" xfId="14370" xr:uid="{D6D3B8DC-C95A-40DE-8790-2B5B4A344EF1}"/>
    <cellStyle name="Comma 2 6 2 2 2 2 2 2 2" xfId="35392" xr:uid="{7FB8905A-CB3E-491A-BEB7-DB0CC4030C52}"/>
    <cellStyle name="Comma 2 6 2 2 2 2 2 2 3" xfId="56416" xr:uid="{25701E3A-2522-4BB8-AA93-0B8B0BD83A3E}"/>
    <cellStyle name="Comma 2 6 2 2 2 2 2 3" xfId="24882" xr:uid="{02E8D64D-9206-45D7-880F-AD9E85586983}"/>
    <cellStyle name="Comma 2 6 2 2 2 2 2 4" xfId="45906" xr:uid="{00AACD6B-956E-4CEF-8009-775120663341}"/>
    <cellStyle name="Comma 2 6 2 2 2 2 3" xfId="6464" xr:uid="{F4306FF4-C3CE-4CE6-A132-A83A9ADE1C4A}"/>
    <cellStyle name="Comma 2 6 2 2 2 2 3 2" xfId="16998" xr:uid="{AB904568-1D92-41EF-85BE-2F551116F4B3}"/>
    <cellStyle name="Comma 2 6 2 2 2 2 3 2 2" xfId="38020" xr:uid="{90EEFB9F-A1EA-4851-9140-295014A785B1}"/>
    <cellStyle name="Comma 2 6 2 2 2 2 3 2 3" xfId="59044" xr:uid="{524B6F3D-CD43-44D0-93C1-DBC311212E60}"/>
    <cellStyle name="Comma 2 6 2 2 2 2 3 3" xfId="27510" xr:uid="{F7096218-38EB-43A0-97FB-452E799A265B}"/>
    <cellStyle name="Comma 2 6 2 2 2 2 3 4" xfId="48534" xr:uid="{8ADD1DEE-84FC-49F4-9780-B472B116BEEC}"/>
    <cellStyle name="Comma 2 6 2 2 2 2 4" xfId="9091" xr:uid="{22226F0B-79C9-4821-A19B-A9FC2CA036C0}"/>
    <cellStyle name="Comma 2 6 2 2 2 2 4 2" xfId="19625" xr:uid="{2753F8BB-2201-4575-B734-999F9A0470F2}"/>
    <cellStyle name="Comma 2 6 2 2 2 2 4 2 2" xfId="40647" xr:uid="{04949E86-CECD-4169-B159-A5582B5E6A59}"/>
    <cellStyle name="Comma 2 6 2 2 2 2 4 2 3" xfId="61671" xr:uid="{65EB1AAE-D642-4473-8604-75580797FDB0}"/>
    <cellStyle name="Comma 2 6 2 2 2 2 4 3" xfId="30137" xr:uid="{9A6168F2-1BA9-44AC-9D6B-C88BCC8D8EEB}"/>
    <cellStyle name="Comma 2 6 2 2 2 2 4 4" xfId="51161" xr:uid="{24CFC314-780C-4A8F-B30D-49FFA4D2B70A}"/>
    <cellStyle name="Comma 2 6 2 2 2 2 5" xfId="11743" xr:uid="{64249273-A972-4CF3-88B5-C90F24A611CE}"/>
    <cellStyle name="Comma 2 6 2 2 2 2 5 2" xfId="32765" xr:uid="{90895E31-271D-46B3-8BFC-FEF17ED49124}"/>
    <cellStyle name="Comma 2 6 2 2 2 2 5 3" xfId="53789" xr:uid="{C597A67D-A1E0-4A37-A56B-B69739981499}"/>
    <cellStyle name="Comma 2 6 2 2 2 2 6" xfId="22254" xr:uid="{D85215E7-7144-4D9C-8437-BD50748B8FE3}"/>
    <cellStyle name="Comma 2 6 2 2 2 2 7" xfId="43279" xr:uid="{AB6EB8CC-94E7-44FE-B25A-5440EE3F7C85}"/>
    <cellStyle name="Comma 2 6 2 2 2 3" xfId="3835" xr:uid="{78825EEF-39EF-4B48-AB85-776B739450A5}"/>
    <cellStyle name="Comma 2 6 2 2 2 3 2" xfId="14369" xr:uid="{E643E936-25E8-4BC4-9537-87817F0BBEAF}"/>
    <cellStyle name="Comma 2 6 2 2 2 3 2 2" xfId="35391" xr:uid="{97399731-AB98-4484-8011-16B1FFDCC882}"/>
    <cellStyle name="Comma 2 6 2 2 2 3 2 3" xfId="56415" xr:uid="{22201701-9F19-468E-B1FB-054CFD64B690}"/>
    <cellStyle name="Comma 2 6 2 2 2 3 3" xfId="24881" xr:uid="{E72BC7EB-FE16-4DF0-92FF-86CAF69DDA18}"/>
    <cellStyle name="Comma 2 6 2 2 2 3 4" xfId="45905" xr:uid="{D337E8CD-C1D3-4162-B1F7-68BCD96F4953}"/>
    <cellStyle name="Comma 2 6 2 2 2 4" xfId="6463" xr:uid="{06BF9359-7AF0-40D5-B42D-9340203B2A71}"/>
    <cellStyle name="Comma 2 6 2 2 2 4 2" xfId="16997" xr:uid="{6F7B777C-EEBD-43C5-A259-996FF64DA3D8}"/>
    <cellStyle name="Comma 2 6 2 2 2 4 2 2" xfId="38019" xr:uid="{104FBF1E-31E3-42A5-B137-6A9EB1A867CE}"/>
    <cellStyle name="Comma 2 6 2 2 2 4 2 3" xfId="59043" xr:uid="{939BA1DF-B93A-4EED-9905-A491C394C076}"/>
    <cellStyle name="Comma 2 6 2 2 2 4 3" xfId="27509" xr:uid="{17B1874D-2F69-489B-8DF8-019905974834}"/>
    <cellStyle name="Comma 2 6 2 2 2 4 4" xfId="48533" xr:uid="{7C511D9A-0374-4A6A-86D2-97BDEFD830CB}"/>
    <cellStyle name="Comma 2 6 2 2 2 5" xfId="9090" xr:uid="{6F553B31-8DBA-4C55-A87B-6DDC2BEA705A}"/>
    <cellStyle name="Comma 2 6 2 2 2 5 2" xfId="19624" xr:uid="{EA16EA40-C147-432F-A587-D68E230AF460}"/>
    <cellStyle name="Comma 2 6 2 2 2 5 2 2" xfId="40646" xr:uid="{311F9D81-9552-4A22-971B-554790F85964}"/>
    <cellStyle name="Comma 2 6 2 2 2 5 2 3" xfId="61670" xr:uid="{7D86ED3F-7ADF-4987-9B01-1BB717B25364}"/>
    <cellStyle name="Comma 2 6 2 2 2 5 3" xfId="30136" xr:uid="{8F668F0F-6F2B-415F-AFA9-6962CA5C6EAD}"/>
    <cellStyle name="Comma 2 6 2 2 2 5 4" xfId="51160" xr:uid="{D060151E-F470-4648-9743-FA693CD231F4}"/>
    <cellStyle name="Comma 2 6 2 2 2 6" xfId="11742" xr:uid="{78B8B800-C713-4982-99B3-6BCAE2899098}"/>
    <cellStyle name="Comma 2 6 2 2 2 6 2" xfId="32764" xr:uid="{2405BABD-CE44-45F5-BD52-FE2C1A7F566C}"/>
    <cellStyle name="Comma 2 6 2 2 2 6 3" xfId="53788" xr:uid="{CE512B0F-C749-438E-A329-C90FB4EE524A}"/>
    <cellStyle name="Comma 2 6 2 2 2 7" xfId="22253" xr:uid="{2BE67037-1DBB-474E-B509-2C5A374A233E}"/>
    <cellStyle name="Comma 2 6 2 2 2 8" xfId="43278" xr:uid="{9BA58FF8-6474-4A1A-8CF5-23037F708286}"/>
    <cellStyle name="Comma 2 6 2 2 3" xfId="1159" xr:uid="{32EB5CB8-E116-4E38-938F-F7B88B7C65E9}"/>
    <cellStyle name="Comma 2 6 2 2 3 2" xfId="3837" xr:uid="{CD20E39A-D753-4428-9603-74DB41BE7F9C}"/>
    <cellStyle name="Comma 2 6 2 2 3 2 2" xfId="14371" xr:uid="{E3C17FF1-848D-4231-A72C-3E939DF41FD5}"/>
    <cellStyle name="Comma 2 6 2 2 3 2 2 2" xfId="35393" xr:uid="{2CF3193E-081C-4D5A-8539-FE5541F7B01D}"/>
    <cellStyle name="Comma 2 6 2 2 3 2 2 3" xfId="56417" xr:uid="{38213057-7536-40C5-9A46-569AB7A6F731}"/>
    <cellStyle name="Comma 2 6 2 2 3 2 3" xfId="24883" xr:uid="{6AE186EB-9CD8-4FB0-9FE8-C68C2CA6B915}"/>
    <cellStyle name="Comma 2 6 2 2 3 2 4" xfId="45907" xr:uid="{FB978783-A021-412E-8A5B-00CEE06983A6}"/>
    <cellStyle name="Comma 2 6 2 2 3 3" xfId="6465" xr:uid="{8564FD4B-C1B3-4752-874A-BB21C20374DD}"/>
    <cellStyle name="Comma 2 6 2 2 3 3 2" xfId="16999" xr:uid="{768C24E8-5826-4AC1-A613-A524C74BE5AB}"/>
    <cellStyle name="Comma 2 6 2 2 3 3 2 2" xfId="38021" xr:uid="{6819676F-303D-4DB9-9E21-E17D2899B438}"/>
    <cellStyle name="Comma 2 6 2 2 3 3 2 3" xfId="59045" xr:uid="{FC406484-9AFE-43D4-B8CA-BA32EDA3F9F2}"/>
    <cellStyle name="Comma 2 6 2 2 3 3 3" xfId="27511" xr:uid="{D79692BC-AE28-4CBB-89E8-A18E63936D55}"/>
    <cellStyle name="Comma 2 6 2 2 3 3 4" xfId="48535" xr:uid="{AF3D2A53-A92F-4564-BEE3-5D965DC16832}"/>
    <cellStyle name="Comma 2 6 2 2 3 4" xfId="9092" xr:uid="{E6459A2B-14FE-4944-990E-F8181E78D1CF}"/>
    <cellStyle name="Comma 2 6 2 2 3 4 2" xfId="19626" xr:uid="{6F7904E7-3C5B-4BFE-BD30-10AA258D15FF}"/>
    <cellStyle name="Comma 2 6 2 2 3 4 2 2" xfId="40648" xr:uid="{CB001FD3-040F-4FA1-BEB3-59B466942196}"/>
    <cellStyle name="Comma 2 6 2 2 3 4 2 3" xfId="61672" xr:uid="{20F7DA8E-3240-48B9-B83F-0D7788FF7186}"/>
    <cellStyle name="Comma 2 6 2 2 3 4 3" xfId="30138" xr:uid="{B984746F-FD26-4D16-8D70-F93CD6CBD99A}"/>
    <cellStyle name="Comma 2 6 2 2 3 4 4" xfId="51162" xr:uid="{71F9E4D8-752E-4570-BA21-FD8854B2FBEE}"/>
    <cellStyle name="Comma 2 6 2 2 3 5" xfId="11744" xr:uid="{ACFF9C0B-8A4F-4424-AC86-BA7BAA9223DD}"/>
    <cellStyle name="Comma 2 6 2 2 3 5 2" xfId="32766" xr:uid="{8A35702A-B055-4FEC-8930-193F0AB2CC80}"/>
    <cellStyle name="Comma 2 6 2 2 3 5 3" xfId="53790" xr:uid="{DE6FB798-ECC4-4A2F-A011-A5F01E607F61}"/>
    <cellStyle name="Comma 2 6 2 2 3 6" xfId="22255" xr:uid="{B71744C4-9517-4807-91D7-F62DFC850ACC}"/>
    <cellStyle name="Comma 2 6 2 2 3 7" xfId="43280" xr:uid="{B1C1F462-105B-4DF2-962B-88BFF370E357}"/>
    <cellStyle name="Comma 2 6 2 2 4" xfId="1160" xr:uid="{F73A77B9-1046-4D7B-81B5-CB4779207AA3}"/>
    <cellStyle name="Comma 2 6 2 2 4 2" xfId="3838" xr:uid="{902A996A-9E63-4C1C-B9DE-7232C22F8793}"/>
    <cellStyle name="Comma 2 6 2 2 4 2 2" xfId="14372" xr:uid="{ADFBDE44-F749-4FA5-B863-443377DB86FA}"/>
    <cellStyle name="Comma 2 6 2 2 4 2 2 2" xfId="35394" xr:uid="{94793985-A0FB-4133-BF85-B445257DCD7A}"/>
    <cellStyle name="Comma 2 6 2 2 4 2 2 3" xfId="56418" xr:uid="{36242E7F-4F3D-4F05-8582-244E0F21F136}"/>
    <cellStyle name="Comma 2 6 2 2 4 2 3" xfId="24884" xr:uid="{03EEF1D6-04E3-45A1-A0F3-9C488C1E1656}"/>
    <cellStyle name="Comma 2 6 2 2 4 2 4" xfId="45908" xr:uid="{6AF8C9F2-40FD-46BD-A4D5-F6DC0FC91912}"/>
    <cellStyle name="Comma 2 6 2 2 4 3" xfId="6466" xr:uid="{C081E4D3-26C6-40A8-BA4F-D027ECE9D0B0}"/>
    <cellStyle name="Comma 2 6 2 2 4 3 2" xfId="17000" xr:uid="{3556D926-DE73-473C-8567-8898385203EC}"/>
    <cellStyle name="Comma 2 6 2 2 4 3 2 2" xfId="38022" xr:uid="{3A8C8D0A-2164-4E41-B3EE-85EAE1F10816}"/>
    <cellStyle name="Comma 2 6 2 2 4 3 2 3" xfId="59046" xr:uid="{6829DE06-511F-4D1D-85BB-BEDA3585F6A7}"/>
    <cellStyle name="Comma 2 6 2 2 4 3 3" xfId="27512" xr:uid="{7C30FB15-C2A8-47D9-A041-4CDD078EB834}"/>
    <cellStyle name="Comma 2 6 2 2 4 3 4" xfId="48536" xr:uid="{647CCBAE-08CB-4291-A75B-9EC3E2CB386A}"/>
    <cellStyle name="Comma 2 6 2 2 4 4" xfId="9093" xr:uid="{4AC1981A-BACD-422C-922B-A5B3AFD7406B}"/>
    <cellStyle name="Comma 2 6 2 2 4 4 2" xfId="19627" xr:uid="{74F267E7-B15E-4813-AA63-FACA2BF34D37}"/>
    <cellStyle name="Comma 2 6 2 2 4 4 2 2" xfId="40649" xr:uid="{3A2ED10B-90B5-4EC0-A263-F98BCFA98D16}"/>
    <cellStyle name="Comma 2 6 2 2 4 4 2 3" xfId="61673" xr:uid="{E2C8F7ED-A1B4-4174-8DDD-EC97D69FE5C8}"/>
    <cellStyle name="Comma 2 6 2 2 4 4 3" xfId="30139" xr:uid="{528A0815-0AD7-45DC-8663-EE56E6F69A6E}"/>
    <cellStyle name="Comma 2 6 2 2 4 4 4" xfId="51163" xr:uid="{243EF48C-A5DF-4AAA-83B3-A5104883FB5A}"/>
    <cellStyle name="Comma 2 6 2 2 4 5" xfId="11745" xr:uid="{4E0D74CD-BD92-4E21-AE1C-934F905DC38F}"/>
    <cellStyle name="Comma 2 6 2 2 4 5 2" xfId="32767" xr:uid="{964A31DF-0041-4AC3-B3D9-86E8AB5DE6EB}"/>
    <cellStyle name="Comma 2 6 2 2 4 5 3" xfId="53791" xr:uid="{81805C80-DE37-4692-9A93-59E1C2AADCF5}"/>
    <cellStyle name="Comma 2 6 2 2 4 6" xfId="22256" xr:uid="{88ED4518-9D51-4C9A-A0C6-9199C6C22FB4}"/>
    <cellStyle name="Comma 2 6 2 2 4 7" xfId="43281" xr:uid="{DEBDA0AF-1CB5-401C-BCD1-CC561226F713}"/>
    <cellStyle name="Comma 2 6 2 2 5" xfId="3834" xr:uid="{2E3947BB-B5C3-4D80-AE0F-FA5C662F995B}"/>
    <cellStyle name="Comma 2 6 2 2 5 2" xfId="14368" xr:uid="{AFE926A3-767F-4867-A5B9-16F9FABC4A0C}"/>
    <cellStyle name="Comma 2 6 2 2 5 2 2" xfId="35390" xr:uid="{4ACAEF5C-B9E5-4ECB-800A-69A7238970F2}"/>
    <cellStyle name="Comma 2 6 2 2 5 2 3" xfId="56414" xr:uid="{26F5422E-C903-444E-8FF0-4A786596E62E}"/>
    <cellStyle name="Comma 2 6 2 2 5 3" xfId="24880" xr:uid="{E421B8E3-5212-48E9-A9AD-E57BDEDC13D5}"/>
    <cellStyle name="Comma 2 6 2 2 5 4" xfId="45904" xr:uid="{056043A3-048A-4972-8D0E-E2745B0D9B90}"/>
    <cellStyle name="Comma 2 6 2 2 6" xfId="6462" xr:uid="{F640DBEF-9554-4D8F-8DB9-381C9AF5527C}"/>
    <cellStyle name="Comma 2 6 2 2 6 2" xfId="16996" xr:uid="{77ECB121-1EE3-4C65-B371-8F17D675BC15}"/>
    <cellStyle name="Comma 2 6 2 2 6 2 2" xfId="38018" xr:uid="{0DBB1E5E-C700-4CBA-8AF6-6F9B892B338D}"/>
    <cellStyle name="Comma 2 6 2 2 6 2 3" xfId="59042" xr:uid="{41EA4AF7-8642-4659-917F-E18AC5006681}"/>
    <cellStyle name="Comma 2 6 2 2 6 3" xfId="27508" xr:uid="{79CC2576-5FEB-450F-869C-181D1E54056D}"/>
    <cellStyle name="Comma 2 6 2 2 6 4" xfId="48532" xr:uid="{1D4BD8CE-B910-4F8A-8B55-980CA3E2CC69}"/>
    <cellStyle name="Comma 2 6 2 2 7" xfId="9089" xr:uid="{F9D3C33D-A556-4240-A496-A1A09240084E}"/>
    <cellStyle name="Comma 2 6 2 2 7 2" xfId="19623" xr:uid="{F65C41D7-434F-448C-81CB-229C4CB7C13E}"/>
    <cellStyle name="Comma 2 6 2 2 7 2 2" xfId="40645" xr:uid="{33C3AE3F-79D4-46A3-A22D-EFC2A5B1637E}"/>
    <cellStyle name="Comma 2 6 2 2 7 2 3" xfId="61669" xr:uid="{B7C0DC93-A0F1-4751-A09A-6899D5B2AA01}"/>
    <cellStyle name="Comma 2 6 2 2 7 3" xfId="30135" xr:uid="{073598EE-F344-48E0-AD85-EF496EF9E27B}"/>
    <cellStyle name="Comma 2 6 2 2 7 4" xfId="51159" xr:uid="{09907419-4B7E-4452-8077-26DBC12831A1}"/>
    <cellStyle name="Comma 2 6 2 2 8" xfId="11741" xr:uid="{E9184C74-47DD-4E9E-9454-F902CA906D32}"/>
    <cellStyle name="Comma 2 6 2 2 8 2" xfId="32763" xr:uid="{697B3654-246A-4B01-8E9E-806418CD15AB}"/>
    <cellStyle name="Comma 2 6 2 2 8 3" xfId="53787" xr:uid="{CA915A13-1125-411B-9032-642ABA23E2BB}"/>
    <cellStyle name="Comma 2 6 2 2 9" xfId="22252" xr:uid="{3FA489B3-26C5-4140-90D6-784E488B2215}"/>
    <cellStyle name="Comma 2 6 2 3" xfId="1161" xr:uid="{DCF8D6E6-132D-4BC7-9649-2906EBE64C0F}"/>
    <cellStyle name="Comma 2 6 2 3 10" xfId="43282" xr:uid="{9C1C8DC3-F73A-4194-B76D-B112D56B1E46}"/>
    <cellStyle name="Comma 2 6 2 3 2" xfId="1162" xr:uid="{F4E14E6A-E7D2-4301-AD29-17AA4922A416}"/>
    <cellStyle name="Comma 2 6 2 3 2 2" xfId="1163" xr:uid="{535DC4F6-86D2-46AF-8DE7-D07200ABFEA0}"/>
    <cellStyle name="Comma 2 6 2 3 2 2 2" xfId="3841" xr:uid="{2ABC7C74-3FE8-4D7F-93AB-8B1CA397AF20}"/>
    <cellStyle name="Comma 2 6 2 3 2 2 2 2" xfId="14375" xr:uid="{39CEF56B-FA6D-420C-BB17-E9DFEF1B81CA}"/>
    <cellStyle name="Comma 2 6 2 3 2 2 2 2 2" xfId="35397" xr:uid="{AAA623C3-5315-4BD4-AB45-2265BD517BDC}"/>
    <cellStyle name="Comma 2 6 2 3 2 2 2 2 3" xfId="56421" xr:uid="{63DF7794-6116-4FEB-9CB8-A877BFE5BACA}"/>
    <cellStyle name="Comma 2 6 2 3 2 2 2 3" xfId="24887" xr:uid="{DDA90ABD-D600-42A4-A36D-7E02C5C05F3F}"/>
    <cellStyle name="Comma 2 6 2 3 2 2 2 4" xfId="45911" xr:uid="{8C56D1F8-8BBB-4A45-B118-A0A6EFE7182E}"/>
    <cellStyle name="Comma 2 6 2 3 2 2 3" xfId="6469" xr:uid="{BD5CA9E5-089C-4DFB-81B4-A60A77BEA6EF}"/>
    <cellStyle name="Comma 2 6 2 3 2 2 3 2" xfId="17003" xr:uid="{975B2517-A4F9-48AF-BA3A-F037B1625F20}"/>
    <cellStyle name="Comma 2 6 2 3 2 2 3 2 2" xfId="38025" xr:uid="{AB9B8814-83AB-4917-AA1D-9780F44B96CA}"/>
    <cellStyle name="Comma 2 6 2 3 2 2 3 2 3" xfId="59049" xr:uid="{F6CD26CD-C784-4778-B898-C3DC4DF5DC8D}"/>
    <cellStyle name="Comma 2 6 2 3 2 2 3 3" xfId="27515" xr:uid="{766E6591-A292-40FC-8AD6-E25D7CCA0D90}"/>
    <cellStyle name="Comma 2 6 2 3 2 2 3 4" xfId="48539" xr:uid="{C52BB421-B2D3-4DAD-9453-DBEA135A0F5E}"/>
    <cellStyle name="Comma 2 6 2 3 2 2 4" xfId="9096" xr:uid="{7E49A860-62B6-4005-A693-45BE3093AA3F}"/>
    <cellStyle name="Comma 2 6 2 3 2 2 4 2" xfId="19630" xr:uid="{62EDCC0A-D4AC-41D8-9349-8B12E7214069}"/>
    <cellStyle name="Comma 2 6 2 3 2 2 4 2 2" xfId="40652" xr:uid="{84A26B68-39B9-43E6-91F4-1D6C73A96BD2}"/>
    <cellStyle name="Comma 2 6 2 3 2 2 4 2 3" xfId="61676" xr:uid="{59FF1ED6-582A-43C2-A3A7-683B08B1D74B}"/>
    <cellStyle name="Comma 2 6 2 3 2 2 4 3" xfId="30142" xr:uid="{06B638BC-C0BD-4F5C-85BA-E937580E6D3F}"/>
    <cellStyle name="Comma 2 6 2 3 2 2 4 4" xfId="51166" xr:uid="{8CD6D381-50B9-40EA-A2A8-92595C838E60}"/>
    <cellStyle name="Comma 2 6 2 3 2 2 5" xfId="11748" xr:uid="{5CE04869-7F58-4470-8852-2549D62BFABC}"/>
    <cellStyle name="Comma 2 6 2 3 2 2 5 2" xfId="32770" xr:uid="{B0335A85-4E9D-4EAB-8A8E-2CEB709C17ED}"/>
    <cellStyle name="Comma 2 6 2 3 2 2 5 3" xfId="53794" xr:uid="{51870034-81B8-419B-BC8C-00F22998CAA7}"/>
    <cellStyle name="Comma 2 6 2 3 2 2 6" xfId="22259" xr:uid="{75C0DAEE-36D5-4861-A93D-BD1F1ED1D0D3}"/>
    <cellStyle name="Comma 2 6 2 3 2 2 7" xfId="43284" xr:uid="{A09F44C6-B383-4117-AE21-9843C316A2F1}"/>
    <cellStyle name="Comma 2 6 2 3 2 3" xfId="3840" xr:uid="{D3CA54FD-E902-495B-A99D-FFCBCE43A592}"/>
    <cellStyle name="Comma 2 6 2 3 2 3 2" xfId="14374" xr:uid="{3351628A-64A5-4E58-A2B9-5FD836B4A5FF}"/>
    <cellStyle name="Comma 2 6 2 3 2 3 2 2" xfId="35396" xr:uid="{64E2700F-D657-4DB1-898E-60FED1F97F6E}"/>
    <cellStyle name="Comma 2 6 2 3 2 3 2 3" xfId="56420" xr:uid="{D057F805-B1CD-425D-B314-D72E9D2F32BB}"/>
    <cellStyle name="Comma 2 6 2 3 2 3 3" xfId="24886" xr:uid="{D025CE2D-A71D-4AB5-A384-E81137219FFC}"/>
    <cellStyle name="Comma 2 6 2 3 2 3 4" xfId="45910" xr:uid="{FDA6EABD-6423-4998-A5FA-833310708A07}"/>
    <cellStyle name="Comma 2 6 2 3 2 4" xfId="6468" xr:uid="{525AB6FA-5E1A-4EAB-A6EC-3AF2EA998857}"/>
    <cellStyle name="Comma 2 6 2 3 2 4 2" xfId="17002" xr:uid="{733D41FE-043A-49B4-9C15-B57AD5460FAF}"/>
    <cellStyle name="Comma 2 6 2 3 2 4 2 2" xfId="38024" xr:uid="{E2CF6A6B-293F-4042-B43E-B5021AB088F3}"/>
    <cellStyle name="Comma 2 6 2 3 2 4 2 3" xfId="59048" xr:uid="{CE2D0538-B568-458A-B4BD-B1E49D8D667B}"/>
    <cellStyle name="Comma 2 6 2 3 2 4 3" xfId="27514" xr:uid="{094C226A-EF4E-42F3-AFE7-6107D5D57C2B}"/>
    <cellStyle name="Comma 2 6 2 3 2 4 4" xfId="48538" xr:uid="{8AA65BBE-699C-4D67-9E14-E8DAB0A3E100}"/>
    <cellStyle name="Comma 2 6 2 3 2 5" xfId="9095" xr:uid="{EE4EC3FC-CD15-4FA3-AC63-5907841F75F7}"/>
    <cellStyle name="Comma 2 6 2 3 2 5 2" xfId="19629" xr:uid="{977AA5DE-7400-4F98-9292-CA8E794F882B}"/>
    <cellStyle name="Comma 2 6 2 3 2 5 2 2" xfId="40651" xr:uid="{CCB1D1BA-006C-4982-B52D-DC339127F717}"/>
    <cellStyle name="Comma 2 6 2 3 2 5 2 3" xfId="61675" xr:uid="{F0888E49-C78B-4834-8746-BC051651694A}"/>
    <cellStyle name="Comma 2 6 2 3 2 5 3" xfId="30141" xr:uid="{EEBF0522-CFA4-4901-A95C-FEBB7DD5443D}"/>
    <cellStyle name="Comma 2 6 2 3 2 5 4" xfId="51165" xr:uid="{648D740C-E99F-4F6C-B9B4-6CA0F937DDB9}"/>
    <cellStyle name="Comma 2 6 2 3 2 6" xfId="11747" xr:uid="{63A2CEB4-ECBF-41EB-9D07-CFBBC65654F4}"/>
    <cellStyle name="Comma 2 6 2 3 2 6 2" xfId="32769" xr:uid="{6117D8DA-DF9F-453E-99C2-A36484501A85}"/>
    <cellStyle name="Comma 2 6 2 3 2 6 3" xfId="53793" xr:uid="{30EA9BA6-79E7-44FE-A88F-EF47D1029087}"/>
    <cellStyle name="Comma 2 6 2 3 2 7" xfId="22258" xr:uid="{9A340BC7-9E04-44BB-BCD0-6687B92712B3}"/>
    <cellStyle name="Comma 2 6 2 3 2 8" xfId="43283" xr:uid="{9BDEB05E-7134-468D-82DF-5A9C2EEBEA15}"/>
    <cellStyle name="Comma 2 6 2 3 3" xfId="1164" xr:uid="{D5B1FAC9-F6F1-4DDE-9418-1C08E6000B9D}"/>
    <cellStyle name="Comma 2 6 2 3 3 2" xfId="3842" xr:uid="{5598D348-D7A2-469D-87FC-78A56605A611}"/>
    <cellStyle name="Comma 2 6 2 3 3 2 2" xfId="14376" xr:uid="{CF3468A5-CEC0-4249-87EC-6C18AC604AF4}"/>
    <cellStyle name="Comma 2 6 2 3 3 2 2 2" xfId="35398" xr:uid="{824BCDC8-BE36-4810-80DA-3BEC9C879192}"/>
    <cellStyle name="Comma 2 6 2 3 3 2 2 3" xfId="56422" xr:uid="{7F51B57E-3481-40EA-A631-8B63B781D36E}"/>
    <cellStyle name="Comma 2 6 2 3 3 2 3" xfId="24888" xr:uid="{E08C1EC1-4963-4CB8-B612-F2F41B833F6C}"/>
    <cellStyle name="Comma 2 6 2 3 3 2 4" xfId="45912" xr:uid="{D2D6D720-05CD-4C39-8D50-00841F1B6D4D}"/>
    <cellStyle name="Comma 2 6 2 3 3 3" xfId="6470" xr:uid="{7D6EE72E-8FD7-4DBF-82F6-A19DDD3F65B9}"/>
    <cellStyle name="Comma 2 6 2 3 3 3 2" xfId="17004" xr:uid="{3709114F-9243-4827-9CD8-E6F1A70A33DF}"/>
    <cellStyle name="Comma 2 6 2 3 3 3 2 2" xfId="38026" xr:uid="{2A0B9CD1-0CD0-4061-93DA-020B5175D677}"/>
    <cellStyle name="Comma 2 6 2 3 3 3 2 3" xfId="59050" xr:uid="{B2F838B5-F427-4478-B2C6-510F62886316}"/>
    <cellStyle name="Comma 2 6 2 3 3 3 3" xfId="27516" xr:uid="{32D626F8-5FA1-4D41-A277-FDCA9470B69E}"/>
    <cellStyle name="Comma 2 6 2 3 3 3 4" xfId="48540" xr:uid="{7C464F7D-BDC3-4385-9207-80B5A3F3EC70}"/>
    <cellStyle name="Comma 2 6 2 3 3 4" xfId="9097" xr:uid="{887F45A5-A07E-4F86-AE13-3D485ACDDFE1}"/>
    <cellStyle name="Comma 2 6 2 3 3 4 2" xfId="19631" xr:uid="{A35C27B3-8331-498B-AEF5-C282C457420E}"/>
    <cellStyle name="Comma 2 6 2 3 3 4 2 2" xfId="40653" xr:uid="{E4C5DC24-B770-4487-B541-17C470FF3535}"/>
    <cellStyle name="Comma 2 6 2 3 3 4 2 3" xfId="61677" xr:uid="{BC574293-36AD-41F4-9AE3-32BDD1085E8A}"/>
    <cellStyle name="Comma 2 6 2 3 3 4 3" xfId="30143" xr:uid="{F7525918-4D30-4FCE-B182-DD963D2E8CAC}"/>
    <cellStyle name="Comma 2 6 2 3 3 4 4" xfId="51167" xr:uid="{203A7831-4FB3-4202-A401-1E472825A050}"/>
    <cellStyle name="Comma 2 6 2 3 3 5" xfId="11749" xr:uid="{2B308560-4B15-4A33-9DFE-40985B9F217E}"/>
    <cellStyle name="Comma 2 6 2 3 3 5 2" xfId="32771" xr:uid="{97FDCC6F-DE6A-404D-8E8A-C3187DB40488}"/>
    <cellStyle name="Comma 2 6 2 3 3 5 3" xfId="53795" xr:uid="{ACCD43A0-2A68-4AB0-9125-B3BB002D6094}"/>
    <cellStyle name="Comma 2 6 2 3 3 6" xfId="22260" xr:uid="{F86909C3-85C9-4C1E-843D-54850445F9BD}"/>
    <cellStyle name="Comma 2 6 2 3 3 7" xfId="43285" xr:uid="{5161853B-7BC7-4CE4-93AA-5D93C8AE211E}"/>
    <cellStyle name="Comma 2 6 2 3 4" xfId="1165" xr:uid="{D5543AAA-706C-49E0-ADF0-316BC4621387}"/>
    <cellStyle name="Comma 2 6 2 3 4 2" xfId="3843" xr:uid="{80D5902E-CD3D-41AE-96CA-5C19BA6F0B85}"/>
    <cellStyle name="Comma 2 6 2 3 4 2 2" xfId="14377" xr:uid="{FEF6051C-2064-4706-AA4F-D3EA23E7ED0E}"/>
    <cellStyle name="Comma 2 6 2 3 4 2 2 2" xfId="35399" xr:uid="{0A3B2E56-5A2E-44DA-863D-F7AEC890641E}"/>
    <cellStyle name="Comma 2 6 2 3 4 2 2 3" xfId="56423" xr:uid="{78D85A99-93DC-4EDB-B97A-43F232C46065}"/>
    <cellStyle name="Comma 2 6 2 3 4 2 3" xfId="24889" xr:uid="{776E4F4B-51D6-4CF7-AE63-0DADE5D572B8}"/>
    <cellStyle name="Comma 2 6 2 3 4 2 4" xfId="45913" xr:uid="{FF67046F-EF53-4497-AB5A-540C950529CA}"/>
    <cellStyle name="Comma 2 6 2 3 4 3" xfId="6471" xr:uid="{D87BC480-B0B0-4684-B17E-C117603235E2}"/>
    <cellStyle name="Comma 2 6 2 3 4 3 2" xfId="17005" xr:uid="{7F05901B-EE9D-4525-A9E0-DBB15A6784FB}"/>
    <cellStyle name="Comma 2 6 2 3 4 3 2 2" xfId="38027" xr:uid="{DAFE8B44-E0B6-4719-B92B-03A43D536424}"/>
    <cellStyle name="Comma 2 6 2 3 4 3 2 3" xfId="59051" xr:uid="{F67EC3C2-1D32-4F3B-A4BA-1CE2DCA10B30}"/>
    <cellStyle name="Comma 2 6 2 3 4 3 3" xfId="27517" xr:uid="{47581392-6FA6-41BD-A3AE-62F5E4A4A48D}"/>
    <cellStyle name="Comma 2 6 2 3 4 3 4" xfId="48541" xr:uid="{012C8F5E-0D6C-4B08-AEB5-6652AFC270A1}"/>
    <cellStyle name="Comma 2 6 2 3 4 4" xfId="9098" xr:uid="{A67C5C0B-C565-4AF6-BE1C-4A2285023F0F}"/>
    <cellStyle name="Comma 2 6 2 3 4 4 2" xfId="19632" xr:uid="{D5F4D8B1-0795-4AFF-8C91-98F47BA62DF7}"/>
    <cellStyle name="Comma 2 6 2 3 4 4 2 2" xfId="40654" xr:uid="{8D3A109C-AF18-4ED3-988E-4FBC0393B44D}"/>
    <cellStyle name="Comma 2 6 2 3 4 4 2 3" xfId="61678" xr:uid="{1B0B0EC8-672D-44F9-924A-9E19F0AB8E3B}"/>
    <cellStyle name="Comma 2 6 2 3 4 4 3" xfId="30144" xr:uid="{B7356CF6-6BE2-4688-9A47-8714100CCE27}"/>
    <cellStyle name="Comma 2 6 2 3 4 4 4" xfId="51168" xr:uid="{2AA917FD-DBA3-494E-8DA1-605F3CF8FB86}"/>
    <cellStyle name="Comma 2 6 2 3 4 5" xfId="11750" xr:uid="{3686FA23-626E-4999-814A-8C38D019B653}"/>
    <cellStyle name="Comma 2 6 2 3 4 5 2" xfId="32772" xr:uid="{9F3A6940-C3B7-45F1-99BC-382457409D1B}"/>
    <cellStyle name="Comma 2 6 2 3 4 5 3" xfId="53796" xr:uid="{7204DC38-3664-499E-9F32-E59CBCDFE7EB}"/>
    <cellStyle name="Comma 2 6 2 3 4 6" xfId="22261" xr:uid="{3AF5227E-9646-49DF-AF3C-A92B09141924}"/>
    <cellStyle name="Comma 2 6 2 3 4 7" xfId="43286" xr:uid="{EC288A6B-CA12-4387-A718-28AD0868C965}"/>
    <cellStyle name="Comma 2 6 2 3 5" xfId="3839" xr:uid="{94966512-1E1E-46E4-A5B2-AB5FA455851A}"/>
    <cellStyle name="Comma 2 6 2 3 5 2" xfId="14373" xr:uid="{BBBB2F45-7871-4C69-A650-2AB169B6293D}"/>
    <cellStyle name="Comma 2 6 2 3 5 2 2" xfId="35395" xr:uid="{0914F576-AEF0-4B5F-A2AC-3A98BD2A20FA}"/>
    <cellStyle name="Comma 2 6 2 3 5 2 3" xfId="56419" xr:uid="{B364D961-8CEA-4532-B3BF-40729645DE71}"/>
    <cellStyle name="Comma 2 6 2 3 5 3" xfId="24885" xr:uid="{42207A8A-9F5B-41B7-B831-B9D5874357CA}"/>
    <cellStyle name="Comma 2 6 2 3 5 4" xfId="45909" xr:uid="{C1127B26-8CF3-4CFD-B1F3-5D350DC757E6}"/>
    <cellStyle name="Comma 2 6 2 3 6" xfId="6467" xr:uid="{324A5AB8-ED7A-4F74-B2E9-B84516399577}"/>
    <cellStyle name="Comma 2 6 2 3 6 2" xfId="17001" xr:uid="{6E46C4DB-7A54-41A5-B5AB-F0053936B505}"/>
    <cellStyle name="Comma 2 6 2 3 6 2 2" xfId="38023" xr:uid="{AD58B6BB-1ED2-4181-8BF1-0EA67E692FF5}"/>
    <cellStyle name="Comma 2 6 2 3 6 2 3" xfId="59047" xr:uid="{C5001F31-76B4-4AE2-BDD0-DD0CA8BCB627}"/>
    <cellStyle name="Comma 2 6 2 3 6 3" xfId="27513" xr:uid="{62793A6E-E236-43F9-A575-4F5BF8B87370}"/>
    <cellStyle name="Comma 2 6 2 3 6 4" xfId="48537" xr:uid="{2198B3B5-DAC4-4423-847F-1B8EF27CD26B}"/>
    <cellStyle name="Comma 2 6 2 3 7" xfId="9094" xr:uid="{66B22493-FC65-4BD8-9B2E-608E6EB9C8D1}"/>
    <cellStyle name="Comma 2 6 2 3 7 2" xfId="19628" xr:uid="{41583285-BEDA-46C3-943C-7B10CC518AAF}"/>
    <cellStyle name="Comma 2 6 2 3 7 2 2" xfId="40650" xr:uid="{A17C64BC-E9D1-4693-BEFF-F9ED7FA084D7}"/>
    <cellStyle name="Comma 2 6 2 3 7 2 3" xfId="61674" xr:uid="{2AF49FB3-DB2A-4B7C-BBF8-A88F740C1733}"/>
    <cellStyle name="Comma 2 6 2 3 7 3" xfId="30140" xr:uid="{19FF5471-448E-453B-B97A-B2AF8206C6E4}"/>
    <cellStyle name="Comma 2 6 2 3 7 4" xfId="51164" xr:uid="{18C43A28-0F47-4831-99F4-A8B68C7AFB08}"/>
    <cellStyle name="Comma 2 6 2 3 8" xfId="11746" xr:uid="{2BE2DDFD-5B19-4177-916B-50503B3F35A0}"/>
    <cellStyle name="Comma 2 6 2 3 8 2" xfId="32768" xr:uid="{C1D3ACCB-B14C-4234-9A60-A596DF7F3EA0}"/>
    <cellStyle name="Comma 2 6 2 3 8 3" xfId="53792" xr:uid="{AE1E7D93-2CC6-4468-950C-79EB5EE1EE67}"/>
    <cellStyle name="Comma 2 6 2 3 9" xfId="22257" xr:uid="{6DE91CE7-019C-41B7-BD42-ADDF1F834C57}"/>
    <cellStyle name="Comma 2 6 2 4" xfId="1166" xr:uid="{6E37FED0-2BCA-4D79-8963-97AEE8407519}"/>
    <cellStyle name="Comma 2 6 2 4 10" xfId="43287" xr:uid="{89E7ECFC-2427-4BB9-ADE6-F236BB359F9D}"/>
    <cellStyle name="Comma 2 6 2 4 2" xfId="1167" xr:uid="{D76628F3-A94E-46ED-B7D9-DACEC99875AE}"/>
    <cellStyle name="Comma 2 6 2 4 2 2" xfId="1168" xr:uid="{C5D891B5-87E5-4C36-8F6F-38012FDE7E0A}"/>
    <cellStyle name="Comma 2 6 2 4 2 2 2" xfId="3846" xr:uid="{D26A3387-2019-46E7-9FE5-0BF19D834A6C}"/>
    <cellStyle name="Comma 2 6 2 4 2 2 2 2" xfId="14380" xr:uid="{0D64BA8A-792C-4AB8-90D7-34D70C15BCF9}"/>
    <cellStyle name="Comma 2 6 2 4 2 2 2 2 2" xfId="35402" xr:uid="{33D0250D-323C-4BFC-8B84-981CEED0F66C}"/>
    <cellStyle name="Comma 2 6 2 4 2 2 2 2 3" xfId="56426" xr:uid="{A65AB5D4-4FB5-4CDE-AEE8-FA77D697E5FB}"/>
    <cellStyle name="Comma 2 6 2 4 2 2 2 3" xfId="24892" xr:uid="{DDF07571-4A58-49AC-9473-7988D83D8AF8}"/>
    <cellStyle name="Comma 2 6 2 4 2 2 2 4" xfId="45916" xr:uid="{5F5A41DE-1E2E-46B4-A4C2-DDF0BFE1186E}"/>
    <cellStyle name="Comma 2 6 2 4 2 2 3" xfId="6474" xr:uid="{692E1B87-302F-4ACD-BAB1-BEBB78A0174E}"/>
    <cellStyle name="Comma 2 6 2 4 2 2 3 2" xfId="17008" xr:uid="{70A5CC6E-9F75-434A-9C5B-571DB27F32DB}"/>
    <cellStyle name="Comma 2 6 2 4 2 2 3 2 2" xfId="38030" xr:uid="{9429FC69-BEB3-4BB7-8B5C-ABC1F18103C6}"/>
    <cellStyle name="Comma 2 6 2 4 2 2 3 2 3" xfId="59054" xr:uid="{F20392AF-8942-4F81-BD86-A0127E3D5E50}"/>
    <cellStyle name="Comma 2 6 2 4 2 2 3 3" xfId="27520" xr:uid="{6F2AB4F7-134C-4F7A-8EF5-2377C49011F3}"/>
    <cellStyle name="Comma 2 6 2 4 2 2 3 4" xfId="48544" xr:uid="{05A9E6DA-1219-4636-BF14-0C20DA947AF9}"/>
    <cellStyle name="Comma 2 6 2 4 2 2 4" xfId="9101" xr:uid="{DBF79345-4D9F-409B-A3E5-10BE49514E13}"/>
    <cellStyle name="Comma 2 6 2 4 2 2 4 2" xfId="19635" xr:uid="{7FD44A74-3B82-4B42-9D3E-917B29ECB0E6}"/>
    <cellStyle name="Comma 2 6 2 4 2 2 4 2 2" xfId="40657" xr:uid="{BAB4E3E8-24CB-4498-8EA3-A4F312A47010}"/>
    <cellStyle name="Comma 2 6 2 4 2 2 4 2 3" xfId="61681" xr:uid="{A9A4910F-8B95-4572-997A-0889C93E0E52}"/>
    <cellStyle name="Comma 2 6 2 4 2 2 4 3" xfId="30147" xr:uid="{C5562ABA-983E-4D5D-A191-D1C853D5AF1A}"/>
    <cellStyle name="Comma 2 6 2 4 2 2 4 4" xfId="51171" xr:uid="{9A02A0BF-B981-463F-9A1E-AE80C54784CC}"/>
    <cellStyle name="Comma 2 6 2 4 2 2 5" xfId="11753" xr:uid="{1B48E898-B3A7-4ED0-B874-F7C503E052D5}"/>
    <cellStyle name="Comma 2 6 2 4 2 2 5 2" xfId="32775" xr:uid="{973551AD-8D79-4B30-AFFD-F767195C0EFD}"/>
    <cellStyle name="Comma 2 6 2 4 2 2 5 3" xfId="53799" xr:uid="{4A21471B-5E26-4DC3-8EE9-716D62932F77}"/>
    <cellStyle name="Comma 2 6 2 4 2 2 6" xfId="22264" xr:uid="{23DEBAE2-174E-4BCF-BDEB-376CC13AA50C}"/>
    <cellStyle name="Comma 2 6 2 4 2 2 7" xfId="43289" xr:uid="{40C5A507-EE8B-4806-9231-EB4964D1D424}"/>
    <cellStyle name="Comma 2 6 2 4 2 3" xfId="3845" xr:uid="{C18521C0-CC71-44EB-8669-6E488760F7D1}"/>
    <cellStyle name="Comma 2 6 2 4 2 3 2" xfId="14379" xr:uid="{87F78EFD-4196-43AF-81FD-CE0974A75DAB}"/>
    <cellStyle name="Comma 2 6 2 4 2 3 2 2" xfId="35401" xr:uid="{AFCCC33E-51A9-4DC2-9607-FF17EE7A1632}"/>
    <cellStyle name="Comma 2 6 2 4 2 3 2 3" xfId="56425" xr:uid="{046A6F75-A588-46AB-B6C0-B5C9504E3137}"/>
    <cellStyle name="Comma 2 6 2 4 2 3 3" xfId="24891" xr:uid="{262FA912-E530-4424-9E67-23F64B2B38E1}"/>
    <cellStyle name="Comma 2 6 2 4 2 3 4" xfId="45915" xr:uid="{7786D74A-75F3-412D-90D4-67AE0B25AB83}"/>
    <cellStyle name="Comma 2 6 2 4 2 4" xfId="6473" xr:uid="{4E7FBFCE-F452-489A-B6B4-98831C04CA12}"/>
    <cellStyle name="Comma 2 6 2 4 2 4 2" xfId="17007" xr:uid="{2FFCFE34-1299-4575-8692-6B8234D1E668}"/>
    <cellStyle name="Comma 2 6 2 4 2 4 2 2" xfId="38029" xr:uid="{E58C158E-0E00-41E1-AA2E-87571C6587D8}"/>
    <cellStyle name="Comma 2 6 2 4 2 4 2 3" xfId="59053" xr:uid="{15D78793-270C-49AD-9BE9-01C367991B84}"/>
    <cellStyle name="Comma 2 6 2 4 2 4 3" xfId="27519" xr:uid="{71A72C87-1FB2-4A1E-872E-F69493DAFBD5}"/>
    <cellStyle name="Comma 2 6 2 4 2 4 4" xfId="48543" xr:uid="{3BE9ECC8-7C40-41DD-BD75-4060A310FCC8}"/>
    <cellStyle name="Comma 2 6 2 4 2 5" xfId="9100" xr:uid="{B5F5F02E-94D8-45BA-9A4E-CB3CC0B692FF}"/>
    <cellStyle name="Comma 2 6 2 4 2 5 2" xfId="19634" xr:uid="{D415EBD4-5634-4EF0-968E-1BDE814BD27E}"/>
    <cellStyle name="Comma 2 6 2 4 2 5 2 2" xfId="40656" xr:uid="{74E56BAC-0B62-41A7-A7FE-18519D1259A3}"/>
    <cellStyle name="Comma 2 6 2 4 2 5 2 3" xfId="61680" xr:uid="{AD766171-A2BB-453E-AEE8-57528487DE85}"/>
    <cellStyle name="Comma 2 6 2 4 2 5 3" xfId="30146" xr:uid="{04A5977E-5795-4019-8296-E0F487983901}"/>
    <cellStyle name="Comma 2 6 2 4 2 5 4" xfId="51170" xr:uid="{7671BC03-F466-4225-B855-5C894CD389BA}"/>
    <cellStyle name="Comma 2 6 2 4 2 6" xfId="11752" xr:uid="{1BFFF7D1-D3B1-40B8-8CCC-A0CD6BE83B87}"/>
    <cellStyle name="Comma 2 6 2 4 2 6 2" xfId="32774" xr:uid="{7F9971E7-93B1-4CA7-AB04-6FEDA5BB697E}"/>
    <cellStyle name="Comma 2 6 2 4 2 6 3" xfId="53798" xr:uid="{CDB53E7E-D304-4782-97ED-EEB2A4278DE2}"/>
    <cellStyle name="Comma 2 6 2 4 2 7" xfId="22263" xr:uid="{69835191-646F-4095-924F-918591410685}"/>
    <cellStyle name="Comma 2 6 2 4 2 8" xfId="43288" xr:uid="{F409CC4E-EF35-4908-A60D-CEFBC75774AA}"/>
    <cellStyle name="Comma 2 6 2 4 3" xfId="1169" xr:uid="{A27CD77E-1B43-45C2-84FA-70816B4BC2B6}"/>
    <cellStyle name="Comma 2 6 2 4 3 2" xfId="3847" xr:uid="{815DFD8E-54D7-45BD-863A-A082B03F2236}"/>
    <cellStyle name="Comma 2 6 2 4 3 2 2" xfId="14381" xr:uid="{A91B0592-37AE-4529-A4EB-FD232C868999}"/>
    <cellStyle name="Comma 2 6 2 4 3 2 2 2" xfId="35403" xr:uid="{F73212EE-1E68-4F5B-B538-1F6594C266CB}"/>
    <cellStyle name="Comma 2 6 2 4 3 2 2 3" xfId="56427" xr:uid="{2DB06F5E-1368-41F9-8181-B2D9C6F01FEB}"/>
    <cellStyle name="Comma 2 6 2 4 3 2 3" xfId="24893" xr:uid="{DE4E3408-2653-4B97-9662-F0B1F536F7EC}"/>
    <cellStyle name="Comma 2 6 2 4 3 2 4" xfId="45917" xr:uid="{861A22E5-FB42-43E3-AFE9-9BFC319CCC90}"/>
    <cellStyle name="Comma 2 6 2 4 3 3" xfId="6475" xr:uid="{D59E3A31-67C3-4F19-A18A-CE6065F61CAD}"/>
    <cellStyle name="Comma 2 6 2 4 3 3 2" xfId="17009" xr:uid="{F0494101-846A-4B9D-A935-28396EABC043}"/>
    <cellStyle name="Comma 2 6 2 4 3 3 2 2" xfId="38031" xr:uid="{B642AC1D-30D4-4855-82A0-6FE8AC7B4D1E}"/>
    <cellStyle name="Comma 2 6 2 4 3 3 2 3" xfId="59055" xr:uid="{663897D0-891C-46E0-A1BB-AF1FF20EFF87}"/>
    <cellStyle name="Comma 2 6 2 4 3 3 3" xfId="27521" xr:uid="{07EB28E2-7374-41F7-B79F-129A7135778D}"/>
    <cellStyle name="Comma 2 6 2 4 3 3 4" xfId="48545" xr:uid="{65E98D6F-14F9-4832-B59E-41F8142A30D3}"/>
    <cellStyle name="Comma 2 6 2 4 3 4" xfId="9102" xr:uid="{D1F04D57-5C52-4913-9D36-3CDB573F038C}"/>
    <cellStyle name="Comma 2 6 2 4 3 4 2" xfId="19636" xr:uid="{8B1FC961-349D-4568-8CB1-326AADA2C895}"/>
    <cellStyle name="Comma 2 6 2 4 3 4 2 2" xfId="40658" xr:uid="{9B6796B0-834F-410C-8F92-425E3E531071}"/>
    <cellStyle name="Comma 2 6 2 4 3 4 2 3" xfId="61682" xr:uid="{09841269-3864-4BEB-8BDB-9CB3F2B9B329}"/>
    <cellStyle name="Comma 2 6 2 4 3 4 3" xfId="30148" xr:uid="{F86A518D-DF16-4335-B24A-4F4BC1D6F004}"/>
    <cellStyle name="Comma 2 6 2 4 3 4 4" xfId="51172" xr:uid="{DFD0E541-D59C-42B0-829D-7E75A12D9C24}"/>
    <cellStyle name="Comma 2 6 2 4 3 5" xfId="11754" xr:uid="{7E3C1855-1066-4B9B-A3D7-9B52B5DEA894}"/>
    <cellStyle name="Comma 2 6 2 4 3 5 2" xfId="32776" xr:uid="{5EC26AD2-11CD-4FA7-B18C-76C532D85202}"/>
    <cellStyle name="Comma 2 6 2 4 3 5 3" xfId="53800" xr:uid="{018D6195-E82B-4F0B-B7A2-F8EA5EF588A6}"/>
    <cellStyle name="Comma 2 6 2 4 3 6" xfId="22265" xr:uid="{94794B4F-EEF4-4916-B0D4-2F949F97C154}"/>
    <cellStyle name="Comma 2 6 2 4 3 7" xfId="43290" xr:uid="{9CFD2E0A-AD70-4575-AD95-6A950DAD0F20}"/>
    <cellStyle name="Comma 2 6 2 4 4" xfId="1170" xr:uid="{DDB7AFC8-A725-4E38-B381-0BD9080337A6}"/>
    <cellStyle name="Comma 2 6 2 4 4 2" xfId="3848" xr:uid="{C938C085-5AA0-4CD8-B9FB-627876FDEE27}"/>
    <cellStyle name="Comma 2 6 2 4 4 2 2" xfId="14382" xr:uid="{064E0E9D-8C7B-43D5-98AD-3CD2F70E5DCA}"/>
    <cellStyle name="Comma 2 6 2 4 4 2 2 2" xfId="35404" xr:uid="{C42C7A78-458D-4095-BE21-5C749A6F8B81}"/>
    <cellStyle name="Comma 2 6 2 4 4 2 2 3" xfId="56428" xr:uid="{BB307816-50B2-4B47-9507-88BE93A5EA00}"/>
    <cellStyle name="Comma 2 6 2 4 4 2 3" xfId="24894" xr:uid="{9A1100EB-7F1E-4754-91FC-807B1CAB8241}"/>
    <cellStyle name="Comma 2 6 2 4 4 2 4" xfId="45918" xr:uid="{727CA43D-D397-407D-A0C0-338E90C2559D}"/>
    <cellStyle name="Comma 2 6 2 4 4 3" xfId="6476" xr:uid="{D8F5F11C-5E67-4370-B708-35245D58D72D}"/>
    <cellStyle name="Comma 2 6 2 4 4 3 2" xfId="17010" xr:uid="{9CE21F44-2657-429C-9C43-0A926175A25A}"/>
    <cellStyle name="Comma 2 6 2 4 4 3 2 2" xfId="38032" xr:uid="{A4991319-B120-4BE2-8B5A-61144744E47D}"/>
    <cellStyle name="Comma 2 6 2 4 4 3 2 3" xfId="59056" xr:uid="{04002ADA-6716-47C6-BE2D-AE9788BC5D95}"/>
    <cellStyle name="Comma 2 6 2 4 4 3 3" xfId="27522" xr:uid="{D52B228B-9184-4832-86D5-D58164EBE182}"/>
    <cellStyle name="Comma 2 6 2 4 4 3 4" xfId="48546" xr:uid="{56445C5E-16E8-4F96-B86D-867B6A62F93B}"/>
    <cellStyle name="Comma 2 6 2 4 4 4" xfId="9103" xr:uid="{44D9E471-390A-4C0D-B089-98A55D89593E}"/>
    <cellStyle name="Comma 2 6 2 4 4 4 2" xfId="19637" xr:uid="{6F2A1873-C2DB-4EB8-8D21-43E7242B4A23}"/>
    <cellStyle name="Comma 2 6 2 4 4 4 2 2" xfId="40659" xr:uid="{793FC110-0413-42C7-A2B3-A20EA04609F2}"/>
    <cellStyle name="Comma 2 6 2 4 4 4 2 3" xfId="61683" xr:uid="{8B914E8A-6B4A-469E-8A36-C5EAA712669F}"/>
    <cellStyle name="Comma 2 6 2 4 4 4 3" xfId="30149" xr:uid="{A9D56E60-1567-482C-B080-0F460AA77049}"/>
    <cellStyle name="Comma 2 6 2 4 4 4 4" xfId="51173" xr:uid="{7C4F7FB2-7552-4A71-AFFD-63DB7FF7AFEE}"/>
    <cellStyle name="Comma 2 6 2 4 4 5" xfId="11755" xr:uid="{136DFE63-08E6-4E24-B7E8-D17043C992B0}"/>
    <cellStyle name="Comma 2 6 2 4 4 5 2" xfId="32777" xr:uid="{C2D73518-88F0-4D28-A933-659AA2AF286F}"/>
    <cellStyle name="Comma 2 6 2 4 4 5 3" xfId="53801" xr:uid="{CC2ECF9D-D18C-427B-A8D9-06E64DC1FDC9}"/>
    <cellStyle name="Comma 2 6 2 4 4 6" xfId="22266" xr:uid="{EC9C61B7-820E-4AE5-8547-97EC3707A435}"/>
    <cellStyle name="Comma 2 6 2 4 4 7" xfId="43291" xr:uid="{4D5EF1D0-E37D-4495-884A-E00FD3647372}"/>
    <cellStyle name="Comma 2 6 2 4 5" xfId="3844" xr:uid="{9AC9206D-E177-4298-9309-D90BDF71A9EC}"/>
    <cellStyle name="Comma 2 6 2 4 5 2" xfId="14378" xr:uid="{3E45C21B-C3DF-43D8-81C6-D3B7C9549040}"/>
    <cellStyle name="Comma 2 6 2 4 5 2 2" xfId="35400" xr:uid="{39E6F6D4-78C8-4AC7-AA33-3139B0194F63}"/>
    <cellStyle name="Comma 2 6 2 4 5 2 3" xfId="56424" xr:uid="{8F70CA3A-86EC-46C4-98A8-C631BAAF70BA}"/>
    <cellStyle name="Comma 2 6 2 4 5 3" xfId="24890" xr:uid="{7A38A5CF-620F-4656-8F6B-CF6BD14CA079}"/>
    <cellStyle name="Comma 2 6 2 4 5 4" xfId="45914" xr:uid="{FA873B11-1403-4296-9089-71F7CDA266FF}"/>
    <cellStyle name="Comma 2 6 2 4 6" xfId="6472" xr:uid="{623E2AD2-CB7D-40BD-A928-DC65B62E9385}"/>
    <cellStyle name="Comma 2 6 2 4 6 2" xfId="17006" xr:uid="{271B556B-BF13-4C66-8C78-4DAA4FB3671C}"/>
    <cellStyle name="Comma 2 6 2 4 6 2 2" xfId="38028" xr:uid="{3F89FA2A-7942-4C2C-9D88-ED2F567C339A}"/>
    <cellStyle name="Comma 2 6 2 4 6 2 3" xfId="59052" xr:uid="{E7D8104D-710A-410F-A417-8318410EFE63}"/>
    <cellStyle name="Comma 2 6 2 4 6 3" xfId="27518" xr:uid="{82FEC517-2E42-421B-BC46-E72D4182A359}"/>
    <cellStyle name="Comma 2 6 2 4 6 4" xfId="48542" xr:uid="{86D1FFD1-2617-4119-8E3D-3EFA76618C3B}"/>
    <cellStyle name="Comma 2 6 2 4 7" xfId="9099" xr:uid="{F03C163B-9AF8-4DC1-8D6D-37A6E88341FE}"/>
    <cellStyle name="Comma 2 6 2 4 7 2" xfId="19633" xr:uid="{47DCB71E-396A-4189-BD1C-A71FA82D9C7B}"/>
    <cellStyle name="Comma 2 6 2 4 7 2 2" xfId="40655" xr:uid="{72AAF1EE-307D-46DC-AC2C-C5BFDCCAD61C}"/>
    <cellStyle name="Comma 2 6 2 4 7 2 3" xfId="61679" xr:uid="{C4C5DF97-04DF-418E-BAB6-62DFC4F80484}"/>
    <cellStyle name="Comma 2 6 2 4 7 3" xfId="30145" xr:uid="{67C9A627-7BD0-48AE-B5B5-DDDC01739053}"/>
    <cellStyle name="Comma 2 6 2 4 7 4" xfId="51169" xr:uid="{9ACB7AF6-EB42-431D-B9B0-22BA0405FF7F}"/>
    <cellStyle name="Comma 2 6 2 4 8" xfId="11751" xr:uid="{324170FC-53A9-4754-B2DC-263B8832E10E}"/>
    <cellStyle name="Comma 2 6 2 4 8 2" xfId="32773" xr:uid="{D81ACBE9-A11C-4953-A53A-1264B5A35F58}"/>
    <cellStyle name="Comma 2 6 2 4 8 3" xfId="53797" xr:uid="{955317A4-1680-43D7-A9B0-3DDE3E01474D}"/>
    <cellStyle name="Comma 2 6 2 4 9" xfId="22262" xr:uid="{372E3382-D4FF-4F4B-958F-E007E1E43A57}"/>
    <cellStyle name="Comma 2 6 2 5" xfId="1171" xr:uid="{8D6259D7-95F4-421F-8990-60837412E794}"/>
    <cellStyle name="Comma 2 6 2 5 10" xfId="43292" xr:uid="{992805AC-3C44-4979-955E-4785972C0AD5}"/>
    <cellStyle name="Comma 2 6 2 5 2" xfId="1172" xr:uid="{F33CC6FA-DE4E-4BD1-8D06-4962A35F7EB5}"/>
    <cellStyle name="Comma 2 6 2 5 2 2" xfId="1173" xr:uid="{97BADB42-FF47-46BF-BBDE-1A9F7B8CB152}"/>
    <cellStyle name="Comma 2 6 2 5 2 2 2" xfId="3851" xr:uid="{67756674-F396-4951-B6A4-6F3A8C245DEA}"/>
    <cellStyle name="Comma 2 6 2 5 2 2 2 2" xfId="14385" xr:uid="{F313CB68-70E9-4908-81AD-6E481952BA88}"/>
    <cellStyle name="Comma 2 6 2 5 2 2 2 2 2" xfId="35407" xr:uid="{19722FAF-0408-4F5C-8D24-0FA323775DFA}"/>
    <cellStyle name="Comma 2 6 2 5 2 2 2 2 3" xfId="56431" xr:uid="{F358C4C8-D373-4AFE-8CAC-24DD3B46E624}"/>
    <cellStyle name="Comma 2 6 2 5 2 2 2 3" xfId="24897" xr:uid="{47197B7E-C9FA-4775-99B6-3876CD0EA432}"/>
    <cellStyle name="Comma 2 6 2 5 2 2 2 4" xfId="45921" xr:uid="{52B0F4CB-39AE-47A2-B173-EE9FDFD13B3F}"/>
    <cellStyle name="Comma 2 6 2 5 2 2 3" xfId="6479" xr:uid="{49B4D16E-A415-4158-AA6E-6CE6CC61FD30}"/>
    <cellStyle name="Comma 2 6 2 5 2 2 3 2" xfId="17013" xr:uid="{A9F6CEF9-8F93-4563-9C46-D6DCBDBCABB8}"/>
    <cellStyle name="Comma 2 6 2 5 2 2 3 2 2" xfId="38035" xr:uid="{081EA36D-1636-4C66-9AF1-EBD214B731FB}"/>
    <cellStyle name="Comma 2 6 2 5 2 2 3 2 3" xfId="59059" xr:uid="{BD3EB2F4-9115-4DB7-9FA8-A96F8495832C}"/>
    <cellStyle name="Comma 2 6 2 5 2 2 3 3" xfId="27525" xr:uid="{17F96D83-0386-40EF-921E-5C5EBD2B4445}"/>
    <cellStyle name="Comma 2 6 2 5 2 2 3 4" xfId="48549" xr:uid="{4FEA63AA-81CF-4904-B989-4C7C7AEBEED5}"/>
    <cellStyle name="Comma 2 6 2 5 2 2 4" xfId="9106" xr:uid="{D64C648F-0EF6-4301-89B1-7C4171D56047}"/>
    <cellStyle name="Comma 2 6 2 5 2 2 4 2" xfId="19640" xr:uid="{00984EEA-D363-46D0-980D-BDDE8A04C941}"/>
    <cellStyle name="Comma 2 6 2 5 2 2 4 2 2" xfId="40662" xr:uid="{CD282100-BF59-4E31-BB15-D6404103E1EA}"/>
    <cellStyle name="Comma 2 6 2 5 2 2 4 2 3" xfId="61686" xr:uid="{1AF3FD9F-488B-441E-9309-E6427828D86C}"/>
    <cellStyle name="Comma 2 6 2 5 2 2 4 3" xfId="30152" xr:uid="{4493189C-170B-40A6-BEFA-9C5F63A14E92}"/>
    <cellStyle name="Comma 2 6 2 5 2 2 4 4" xfId="51176" xr:uid="{A1E79A8D-9CB5-4C32-BABD-B3BEA6FBBFEE}"/>
    <cellStyle name="Comma 2 6 2 5 2 2 5" xfId="11758" xr:uid="{354F77E8-1271-4BFD-9966-626B00418C2F}"/>
    <cellStyle name="Comma 2 6 2 5 2 2 5 2" xfId="32780" xr:uid="{93061C4F-D57A-420C-8C5A-19710922AF57}"/>
    <cellStyle name="Comma 2 6 2 5 2 2 5 3" xfId="53804" xr:uid="{F2C20117-978B-41C9-A6A0-CD1D73B50DFA}"/>
    <cellStyle name="Comma 2 6 2 5 2 2 6" xfId="22269" xr:uid="{0F1D369B-6A24-4741-979E-C34CFBA968B9}"/>
    <cellStyle name="Comma 2 6 2 5 2 2 7" xfId="43294" xr:uid="{A6CB5EF3-C76B-435F-A9D1-8B88CF390A4A}"/>
    <cellStyle name="Comma 2 6 2 5 2 3" xfId="3850" xr:uid="{AB5DC9BA-18A9-42E4-92CC-8E29C478ED23}"/>
    <cellStyle name="Comma 2 6 2 5 2 3 2" xfId="14384" xr:uid="{C975180E-0EF0-4665-BD01-6D56D83A1AE0}"/>
    <cellStyle name="Comma 2 6 2 5 2 3 2 2" xfId="35406" xr:uid="{2EFC0696-034A-44CB-8E95-8DB580FC0D6F}"/>
    <cellStyle name="Comma 2 6 2 5 2 3 2 3" xfId="56430" xr:uid="{DDAF3A02-4EDB-48B4-935A-0528A1C86D79}"/>
    <cellStyle name="Comma 2 6 2 5 2 3 3" xfId="24896" xr:uid="{76FEA5A4-9EF7-4C35-B1C8-394905BFECA9}"/>
    <cellStyle name="Comma 2 6 2 5 2 3 4" xfId="45920" xr:uid="{A6D7DE9A-F441-45F7-ABFF-D6474BAF1606}"/>
    <cellStyle name="Comma 2 6 2 5 2 4" xfId="6478" xr:uid="{06063B24-D96D-4174-AA0B-67390CB2461E}"/>
    <cellStyle name="Comma 2 6 2 5 2 4 2" xfId="17012" xr:uid="{82A1EB17-EFF7-43C6-92B4-EF93DF500B22}"/>
    <cellStyle name="Comma 2 6 2 5 2 4 2 2" xfId="38034" xr:uid="{BAA5E457-5592-4BAA-9EA1-3976FC810770}"/>
    <cellStyle name="Comma 2 6 2 5 2 4 2 3" xfId="59058" xr:uid="{D179DB5F-AB62-4DEE-B4AB-C6AA5876A7C2}"/>
    <cellStyle name="Comma 2 6 2 5 2 4 3" xfId="27524" xr:uid="{1F6A6ED4-FE43-4B1B-9329-8A0B3936CB3A}"/>
    <cellStyle name="Comma 2 6 2 5 2 4 4" xfId="48548" xr:uid="{C626C3B2-AE7D-45F0-8084-97438A825450}"/>
    <cellStyle name="Comma 2 6 2 5 2 5" xfId="9105" xr:uid="{DB3345BE-6593-44ED-BC0B-638C0DC801F3}"/>
    <cellStyle name="Comma 2 6 2 5 2 5 2" xfId="19639" xr:uid="{B69BCF3B-13A1-4ED0-9C2C-6982C1BD110D}"/>
    <cellStyle name="Comma 2 6 2 5 2 5 2 2" xfId="40661" xr:uid="{7A6A5012-029A-4235-B275-6562DE70A60B}"/>
    <cellStyle name="Comma 2 6 2 5 2 5 2 3" xfId="61685" xr:uid="{98C94188-FE33-4512-AC03-779640D94D26}"/>
    <cellStyle name="Comma 2 6 2 5 2 5 3" xfId="30151" xr:uid="{DB22F59D-0267-469F-8434-58DF32C36614}"/>
    <cellStyle name="Comma 2 6 2 5 2 5 4" xfId="51175" xr:uid="{B9373066-7579-4339-B61D-58D310208B94}"/>
    <cellStyle name="Comma 2 6 2 5 2 6" xfId="11757" xr:uid="{E316FCB4-837D-493C-B371-CA056F5FB678}"/>
    <cellStyle name="Comma 2 6 2 5 2 6 2" xfId="32779" xr:uid="{30A08E99-0CF7-4D60-A066-FB49327B6E16}"/>
    <cellStyle name="Comma 2 6 2 5 2 6 3" xfId="53803" xr:uid="{53987341-901E-4C95-90C9-0266094AEC98}"/>
    <cellStyle name="Comma 2 6 2 5 2 7" xfId="22268" xr:uid="{1EB549C6-E3C3-4BF9-BC8C-9B377D2C9435}"/>
    <cellStyle name="Comma 2 6 2 5 2 8" xfId="43293" xr:uid="{0601FFA3-72E5-44CF-8C3D-4A663AB74BAA}"/>
    <cellStyle name="Comma 2 6 2 5 3" xfId="1174" xr:uid="{9153C8D3-FD9F-46CC-83C0-E3C257576998}"/>
    <cellStyle name="Comma 2 6 2 5 3 2" xfId="3852" xr:uid="{4F71270A-1F2B-4C84-AB75-D6E04AD9832D}"/>
    <cellStyle name="Comma 2 6 2 5 3 2 2" xfId="14386" xr:uid="{FDD2E513-5C9F-46D2-A6DB-FE6008268D1A}"/>
    <cellStyle name="Comma 2 6 2 5 3 2 2 2" xfId="35408" xr:uid="{E4081B8B-D46F-43A6-B78E-2287681EE94A}"/>
    <cellStyle name="Comma 2 6 2 5 3 2 2 3" xfId="56432" xr:uid="{E11DF62C-D588-43BB-8E82-E7174F3B6EF8}"/>
    <cellStyle name="Comma 2 6 2 5 3 2 3" xfId="24898" xr:uid="{7A63E53C-B6F4-46A0-AB93-4C2DC525EDFD}"/>
    <cellStyle name="Comma 2 6 2 5 3 2 4" xfId="45922" xr:uid="{C50D9B73-9426-4598-B827-F4DED26BF5AF}"/>
    <cellStyle name="Comma 2 6 2 5 3 3" xfId="6480" xr:uid="{D05164FD-875D-4CF6-914D-8F4912451CEB}"/>
    <cellStyle name="Comma 2 6 2 5 3 3 2" xfId="17014" xr:uid="{D18B23FF-6348-4607-BAD7-0BC331B37839}"/>
    <cellStyle name="Comma 2 6 2 5 3 3 2 2" xfId="38036" xr:uid="{D00F18B7-632B-4876-B17A-C20363BB00F6}"/>
    <cellStyle name="Comma 2 6 2 5 3 3 2 3" xfId="59060" xr:uid="{BC7F1885-2DD9-42ED-9E62-93B8D06BC2B4}"/>
    <cellStyle name="Comma 2 6 2 5 3 3 3" xfId="27526" xr:uid="{765F4C16-EDC8-48F9-A034-C2277CECDCF8}"/>
    <cellStyle name="Comma 2 6 2 5 3 3 4" xfId="48550" xr:uid="{96D587C6-A396-4D3A-9897-9DF65AA05FA0}"/>
    <cellStyle name="Comma 2 6 2 5 3 4" xfId="9107" xr:uid="{BFC1BB0B-8E59-476D-B893-5B9D5DDBFB65}"/>
    <cellStyle name="Comma 2 6 2 5 3 4 2" xfId="19641" xr:uid="{4B993570-4398-4E70-825E-6562179E6002}"/>
    <cellStyle name="Comma 2 6 2 5 3 4 2 2" xfId="40663" xr:uid="{93F64336-2900-444C-BB92-4869B12D8055}"/>
    <cellStyle name="Comma 2 6 2 5 3 4 2 3" xfId="61687" xr:uid="{3D185658-D668-41E1-8933-26DF3E3DF111}"/>
    <cellStyle name="Comma 2 6 2 5 3 4 3" xfId="30153" xr:uid="{7A3667B9-55CB-4CE4-A940-1C79DC0FEC9B}"/>
    <cellStyle name="Comma 2 6 2 5 3 4 4" xfId="51177" xr:uid="{62868114-B785-4474-89DE-010BC57F1044}"/>
    <cellStyle name="Comma 2 6 2 5 3 5" xfId="11759" xr:uid="{B74EC5AF-BA06-4CA4-90E7-5C4C2A58C925}"/>
    <cellStyle name="Comma 2 6 2 5 3 5 2" xfId="32781" xr:uid="{76C7AD25-CE39-4499-9B03-E058AF3FF94C}"/>
    <cellStyle name="Comma 2 6 2 5 3 5 3" xfId="53805" xr:uid="{8FBE7AB7-7FF2-47A7-853F-ED59C5E53080}"/>
    <cellStyle name="Comma 2 6 2 5 3 6" xfId="22270" xr:uid="{D366358A-7CA6-4F0E-86D2-66F5F780E154}"/>
    <cellStyle name="Comma 2 6 2 5 3 7" xfId="43295" xr:uid="{47ADCA86-B2BB-40C0-ADE4-9B0796297396}"/>
    <cellStyle name="Comma 2 6 2 5 4" xfId="1175" xr:uid="{63E695C5-8CAC-439E-B1D2-3D1E666C5AC0}"/>
    <cellStyle name="Comma 2 6 2 5 4 2" xfId="3853" xr:uid="{A3185391-0C61-4C9C-8133-0C6D41D4942D}"/>
    <cellStyle name="Comma 2 6 2 5 4 2 2" xfId="14387" xr:uid="{DF3AB59D-C4BC-45FB-A5AC-A756B1DD4D47}"/>
    <cellStyle name="Comma 2 6 2 5 4 2 2 2" xfId="35409" xr:uid="{7D12504E-CD4F-40DD-AC1C-2624B9567B84}"/>
    <cellStyle name="Comma 2 6 2 5 4 2 2 3" xfId="56433" xr:uid="{603454CD-7B08-4BDD-9AE6-EB4F0B29C06F}"/>
    <cellStyle name="Comma 2 6 2 5 4 2 3" xfId="24899" xr:uid="{B19B6B6B-A48F-496D-98AC-76DA8820B217}"/>
    <cellStyle name="Comma 2 6 2 5 4 2 4" xfId="45923" xr:uid="{4ABB0D54-1A80-435D-B92A-76C9A49A3E80}"/>
    <cellStyle name="Comma 2 6 2 5 4 3" xfId="6481" xr:uid="{A438D0CE-2BCB-4B46-8DFE-7091C5F60A79}"/>
    <cellStyle name="Comma 2 6 2 5 4 3 2" xfId="17015" xr:uid="{3711DCB6-1944-4234-8D5B-D73798C85C0F}"/>
    <cellStyle name="Comma 2 6 2 5 4 3 2 2" xfId="38037" xr:uid="{7618AE35-005E-406F-A767-93DC2DE9A1A6}"/>
    <cellStyle name="Comma 2 6 2 5 4 3 2 3" xfId="59061" xr:uid="{E3CC51CA-B4FE-430A-9D76-27ECC3DFEFDA}"/>
    <cellStyle name="Comma 2 6 2 5 4 3 3" xfId="27527" xr:uid="{CC66E53E-C323-4D34-93A2-2758DBD29DAB}"/>
    <cellStyle name="Comma 2 6 2 5 4 3 4" xfId="48551" xr:uid="{EB146BA9-0512-4027-8125-C419A6F83FB4}"/>
    <cellStyle name="Comma 2 6 2 5 4 4" xfId="9108" xr:uid="{3ACE8C66-A716-4A5F-B141-BCB93EE43288}"/>
    <cellStyle name="Comma 2 6 2 5 4 4 2" xfId="19642" xr:uid="{40E572EF-7FBF-4E52-9B5A-6A983159C364}"/>
    <cellStyle name="Comma 2 6 2 5 4 4 2 2" xfId="40664" xr:uid="{FDD9195B-7385-4FE5-802D-4418472B920E}"/>
    <cellStyle name="Comma 2 6 2 5 4 4 2 3" xfId="61688" xr:uid="{0919441E-4607-4A4C-8F54-A1E44BCD3A23}"/>
    <cellStyle name="Comma 2 6 2 5 4 4 3" xfId="30154" xr:uid="{32A177D8-A742-4923-9899-60B4E81679DB}"/>
    <cellStyle name="Comma 2 6 2 5 4 4 4" xfId="51178" xr:uid="{3BD658B2-A2DC-4C9D-9F6E-B51E1891E8F0}"/>
    <cellStyle name="Comma 2 6 2 5 4 5" xfId="11760" xr:uid="{1C6F3A79-0A86-45F1-B04C-AD88093A480A}"/>
    <cellStyle name="Comma 2 6 2 5 4 5 2" xfId="32782" xr:uid="{AF68471E-64A8-4E40-AD9D-17FB263D4AB7}"/>
    <cellStyle name="Comma 2 6 2 5 4 5 3" xfId="53806" xr:uid="{FBCA7D8A-7763-4255-8A72-757E2C53D568}"/>
    <cellStyle name="Comma 2 6 2 5 4 6" xfId="22271" xr:uid="{A400526F-516E-4C48-B394-D9B2B07F4F93}"/>
    <cellStyle name="Comma 2 6 2 5 4 7" xfId="43296" xr:uid="{207F4BAE-BE6A-492A-9324-237021B2CE4F}"/>
    <cellStyle name="Comma 2 6 2 5 5" xfId="3849" xr:uid="{E5FA50ED-0304-4E97-8E26-4B21153F8562}"/>
    <cellStyle name="Comma 2 6 2 5 5 2" xfId="14383" xr:uid="{72766C6C-4719-40EC-BC9E-81A1500CD936}"/>
    <cellStyle name="Comma 2 6 2 5 5 2 2" xfId="35405" xr:uid="{6258AF32-ABF0-4615-8C2A-90706EC22C79}"/>
    <cellStyle name="Comma 2 6 2 5 5 2 3" xfId="56429" xr:uid="{D6D6ECCF-99A3-49FF-AD7F-0963BA25EB34}"/>
    <cellStyle name="Comma 2 6 2 5 5 3" xfId="24895" xr:uid="{CA4366D9-EF8E-4E2E-9D1E-723F70789E9B}"/>
    <cellStyle name="Comma 2 6 2 5 5 4" xfId="45919" xr:uid="{FE4AE2B7-38DB-4B17-8084-F0F224D7B8DA}"/>
    <cellStyle name="Comma 2 6 2 5 6" xfId="6477" xr:uid="{DB7605C3-9F7B-4F92-B520-6C11512E54CD}"/>
    <cellStyle name="Comma 2 6 2 5 6 2" xfId="17011" xr:uid="{E188FDCC-E05B-4650-9AA0-21B24E38BC4E}"/>
    <cellStyle name="Comma 2 6 2 5 6 2 2" xfId="38033" xr:uid="{0D801483-EE39-4FFA-A50C-59F5DD5F3330}"/>
    <cellStyle name="Comma 2 6 2 5 6 2 3" xfId="59057" xr:uid="{7941C4BF-D637-42F0-9D5A-275D1CE0CB7A}"/>
    <cellStyle name="Comma 2 6 2 5 6 3" xfId="27523" xr:uid="{97D5B379-657E-4C08-BE00-64F0539CE18B}"/>
    <cellStyle name="Comma 2 6 2 5 6 4" xfId="48547" xr:uid="{7B05CBC2-5EBD-4E1F-B242-DD1FB67D0880}"/>
    <cellStyle name="Comma 2 6 2 5 7" xfId="9104" xr:uid="{25B14D22-CDB3-4172-9A62-12E1D0F2C60B}"/>
    <cellStyle name="Comma 2 6 2 5 7 2" xfId="19638" xr:uid="{15F500F3-F147-476A-904B-9418DC3DEC5D}"/>
    <cellStyle name="Comma 2 6 2 5 7 2 2" xfId="40660" xr:uid="{B79D1BFB-F8B8-420D-A98C-A42F22B9FA71}"/>
    <cellStyle name="Comma 2 6 2 5 7 2 3" xfId="61684" xr:uid="{C5904E2D-1EF5-4B91-88EE-6BDB44975AB2}"/>
    <cellStyle name="Comma 2 6 2 5 7 3" xfId="30150" xr:uid="{3B768EC2-2070-4290-B6CD-8D7E5F995049}"/>
    <cellStyle name="Comma 2 6 2 5 7 4" xfId="51174" xr:uid="{8054150E-A6E9-4C2D-BAA2-73C3B711D7FF}"/>
    <cellStyle name="Comma 2 6 2 5 8" xfId="11756" xr:uid="{6895DDD2-2E3B-428E-96A0-0AF70D166850}"/>
    <cellStyle name="Comma 2 6 2 5 8 2" xfId="32778" xr:uid="{0C5A5EBB-F99D-4B9D-939F-2BCB25FC2915}"/>
    <cellStyle name="Comma 2 6 2 5 8 3" xfId="53802" xr:uid="{FA44DD2B-B8AD-48A7-A20B-C946B4C66761}"/>
    <cellStyle name="Comma 2 6 2 5 9" xfId="22267" xr:uid="{9C370CFB-A580-4494-B6A7-7F471265273B}"/>
    <cellStyle name="Comma 2 6 2 6" xfId="1176" xr:uid="{69235A6A-F30C-434F-84CA-41C1A2BB3BA1}"/>
    <cellStyle name="Comma 2 6 2 6 2" xfId="1177" xr:uid="{C7CFB284-328C-44E6-8796-4876F3C3C05D}"/>
    <cellStyle name="Comma 2 6 2 6 2 2" xfId="3855" xr:uid="{45BD2307-0366-4F10-A213-1051A605D65C}"/>
    <cellStyle name="Comma 2 6 2 6 2 2 2" xfId="14389" xr:uid="{755EDC99-C31E-4433-9E03-6D2EB3EE5E80}"/>
    <cellStyle name="Comma 2 6 2 6 2 2 2 2" xfId="35411" xr:uid="{AA5092FA-1B62-43F5-B9F7-923AFF778FFC}"/>
    <cellStyle name="Comma 2 6 2 6 2 2 2 3" xfId="56435" xr:uid="{A922D61B-B44C-4CEB-B3FE-D7FF126BCC8E}"/>
    <cellStyle name="Comma 2 6 2 6 2 2 3" xfId="24901" xr:uid="{4BCCAFAE-58C8-4C19-B093-756B02091920}"/>
    <cellStyle name="Comma 2 6 2 6 2 2 4" xfId="45925" xr:uid="{C1F46A9A-BF9A-4D9D-807C-8C3F3EAD1120}"/>
    <cellStyle name="Comma 2 6 2 6 2 3" xfId="6483" xr:uid="{DED2C9C2-17C0-4B6C-9884-010CBDEEA075}"/>
    <cellStyle name="Comma 2 6 2 6 2 3 2" xfId="17017" xr:uid="{038FCFFC-1539-4768-AE8F-B66393E6555F}"/>
    <cellStyle name="Comma 2 6 2 6 2 3 2 2" xfId="38039" xr:uid="{3AEA9939-BA84-4934-B569-C79F58961B0A}"/>
    <cellStyle name="Comma 2 6 2 6 2 3 2 3" xfId="59063" xr:uid="{70C337D3-DC4C-4B00-A5AA-768724FC63A8}"/>
    <cellStyle name="Comma 2 6 2 6 2 3 3" xfId="27529" xr:uid="{AD3AE7E8-8EF0-40F1-A5F9-B22F38F0D9DD}"/>
    <cellStyle name="Comma 2 6 2 6 2 3 4" xfId="48553" xr:uid="{9B8B4358-5922-47DF-B026-BBF7F67F78F2}"/>
    <cellStyle name="Comma 2 6 2 6 2 4" xfId="9110" xr:uid="{A1C6F183-9DD2-444C-94A2-F5EE39626FA6}"/>
    <cellStyle name="Comma 2 6 2 6 2 4 2" xfId="19644" xr:uid="{69CE933E-B337-4F92-A1AD-4898A1EBA5BE}"/>
    <cellStyle name="Comma 2 6 2 6 2 4 2 2" xfId="40666" xr:uid="{35B9649F-ABBB-41D4-8DF1-A756B8FC5E4D}"/>
    <cellStyle name="Comma 2 6 2 6 2 4 2 3" xfId="61690" xr:uid="{33EAF56C-9B4A-4CD5-BFA9-2618AB5AD9BB}"/>
    <cellStyle name="Comma 2 6 2 6 2 4 3" xfId="30156" xr:uid="{90A1AC75-141A-4E97-98EC-70E76ED43AC6}"/>
    <cellStyle name="Comma 2 6 2 6 2 4 4" xfId="51180" xr:uid="{7C8AE771-AF70-4CFF-96E5-04808C250DAE}"/>
    <cellStyle name="Comma 2 6 2 6 2 5" xfId="11762" xr:uid="{E720ED49-242A-4896-8129-A8968812B0E8}"/>
    <cellStyle name="Comma 2 6 2 6 2 5 2" xfId="32784" xr:uid="{F5CD8498-3FA9-4CD9-8801-5E0BFBA556A3}"/>
    <cellStyle name="Comma 2 6 2 6 2 5 3" xfId="53808" xr:uid="{FADA47EC-3870-4FB7-829E-61C605A951DC}"/>
    <cellStyle name="Comma 2 6 2 6 2 6" xfId="22273" xr:uid="{9DD507F3-F8B5-47C5-AE0B-46B50EA73638}"/>
    <cellStyle name="Comma 2 6 2 6 2 7" xfId="43298" xr:uid="{35FAB25A-A09F-410C-828D-A363CACF23C3}"/>
    <cellStyle name="Comma 2 6 2 6 3" xfId="1178" xr:uid="{542F50D7-1D97-4FA2-8E3B-383DCCABF6B2}"/>
    <cellStyle name="Comma 2 6 2 6 3 2" xfId="3856" xr:uid="{9D0437B2-F534-4399-A4FA-D892ACA2A210}"/>
    <cellStyle name="Comma 2 6 2 6 3 2 2" xfId="14390" xr:uid="{FCE1FFFB-197D-4713-92A2-7D84A1BA7347}"/>
    <cellStyle name="Comma 2 6 2 6 3 2 2 2" xfId="35412" xr:uid="{7F131D23-6D3A-40AD-B7C2-C431647A52D9}"/>
    <cellStyle name="Comma 2 6 2 6 3 2 2 3" xfId="56436" xr:uid="{EF64D632-5759-4501-8B4D-8546523F5B20}"/>
    <cellStyle name="Comma 2 6 2 6 3 2 3" xfId="24902" xr:uid="{FC6CE494-C663-4AE4-855E-C77A27D0229B}"/>
    <cellStyle name="Comma 2 6 2 6 3 2 4" xfId="45926" xr:uid="{F690B507-3C5A-4BBB-B570-3AA201564DE0}"/>
    <cellStyle name="Comma 2 6 2 6 3 3" xfId="6484" xr:uid="{6305B2F8-DE45-46AD-A247-A7872E26C292}"/>
    <cellStyle name="Comma 2 6 2 6 3 3 2" xfId="17018" xr:uid="{1B211BC6-D4D4-4EB0-B43A-86FC950AD20C}"/>
    <cellStyle name="Comma 2 6 2 6 3 3 2 2" xfId="38040" xr:uid="{C461B08A-A900-481F-93ED-3760B266A113}"/>
    <cellStyle name="Comma 2 6 2 6 3 3 2 3" xfId="59064" xr:uid="{8159B200-1A18-46DB-B29E-928368682DDF}"/>
    <cellStyle name="Comma 2 6 2 6 3 3 3" xfId="27530" xr:uid="{E7DBF3C0-792E-4AE9-8949-A466CEC730E6}"/>
    <cellStyle name="Comma 2 6 2 6 3 3 4" xfId="48554" xr:uid="{5A617727-88B1-4AB3-9C6C-F8E6888FCF02}"/>
    <cellStyle name="Comma 2 6 2 6 3 4" xfId="9111" xr:uid="{D6D5979B-9DFE-4B99-9921-B01458098E00}"/>
    <cellStyle name="Comma 2 6 2 6 3 4 2" xfId="19645" xr:uid="{841F8F13-8594-47BC-AC8F-FDB60DB68FEE}"/>
    <cellStyle name="Comma 2 6 2 6 3 4 2 2" xfId="40667" xr:uid="{07DDA7D6-CA7F-4821-8249-7D4F518D3C5A}"/>
    <cellStyle name="Comma 2 6 2 6 3 4 2 3" xfId="61691" xr:uid="{7CEBDFEE-7C2B-45EE-B103-F63A59B51759}"/>
    <cellStyle name="Comma 2 6 2 6 3 4 3" xfId="30157" xr:uid="{9D8B20C3-1C78-45A3-92D7-C741F76B471B}"/>
    <cellStyle name="Comma 2 6 2 6 3 4 4" xfId="51181" xr:uid="{8BA24FE9-2B94-48E2-BAC2-1DA84B90E4C3}"/>
    <cellStyle name="Comma 2 6 2 6 3 5" xfId="11763" xr:uid="{D9C87284-E88C-4224-8CBD-2132E4E4A33D}"/>
    <cellStyle name="Comma 2 6 2 6 3 5 2" xfId="32785" xr:uid="{44D88874-A50E-47AA-8A33-B6D75B2A5B5F}"/>
    <cellStyle name="Comma 2 6 2 6 3 5 3" xfId="53809" xr:uid="{81DD2EC8-EE40-4B41-829E-D16E1EA6391B}"/>
    <cellStyle name="Comma 2 6 2 6 3 6" xfId="22274" xr:uid="{AE78EC38-F596-4283-AF36-93A5F13EE0BB}"/>
    <cellStyle name="Comma 2 6 2 6 3 7" xfId="43299" xr:uid="{DC2EBEB5-9DB6-4EE8-936C-8216513EF250}"/>
    <cellStyle name="Comma 2 6 2 6 4" xfId="3854" xr:uid="{39303F21-2EA7-4E24-8E79-0F72BC39E63A}"/>
    <cellStyle name="Comma 2 6 2 6 4 2" xfId="14388" xr:uid="{771FC969-F9DE-48BF-B3C0-EB8946225F9C}"/>
    <cellStyle name="Comma 2 6 2 6 4 2 2" xfId="35410" xr:uid="{AF2BB58B-C327-4DF5-84F8-778EDE465C65}"/>
    <cellStyle name="Comma 2 6 2 6 4 2 3" xfId="56434" xr:uid="{67A94489-9B8E-4DCC-9922-6B658B32718D}"/>
    <cellStyle name="Comma 2 6 2 6 4 3" xfId="24900" xr:uid="{15C64959-0692-41B3-B722-2A163115C699}"/>
    <cellStyle name="Comma 2 6 2 6 4 4" xfId="45924" xr:uid="{B37335F0-B041-47D8-8E85-4FD7BB550330}"/>
    <cellStyle name="Comma 2 6 2 6 5" xfId="6482" xr:uid="{E91F84BC-7B4A-4EA8-8A15-D6909BDF7518}"/>
    <cellStyle name="Comma 2 6 2 6 5 2" xfId="17016" xr:uid="{245F57E6-68CB-4D59-BDC2-83E243F7742A}"/>
    <cellStyle name="Comma 2 6 2 6 5 2 2" xfId="38038" xr:uid="{66FA53E2-4DB3-4A78-A979-185663D2AC33}"/>
    <cellStyle name="Comma 2 6 2 6 5 2 3" xfId="59062" xr:uid="{7EC0EBB5-D3A7-42DC-A80E-ECDB8D41F528}"/>
    <cellStyle name="Comma 2 6 2 6 5 3" xfId="27528" xr:uid="{ADEB891D-B6A9-4B44-A27E-7AF3C65D9E22}"/>
    <cellStyle name="Comma 2 6 2 6 5 4" xfId="48552" xr:uid="{D9BB6B86-0237-4E75-806E-5BCDB9C2B17A}"/>
    <cellStyle name="Comma 2 6 2 6 6" xfId="9109" xr:uid="{A3B8F14B-6663-447B-A614-92D66BB8385A}"/>
    <cellStyle name="Comma 2 6 2 6 6 2" xfId="19643" xr:uid="{9227652A-58ED-4BB8-8766-492479EA95E9}"/>
    <cellStyle name="Comma 2 6 2 6 6 2 2" xfId="40665" xr:uid="{FAD17D91-02F8-462D-A681-60F00DFB64B5}"/>
    <cellStyle name="Comma 2 6 2 6 6 2 3" xfId="61689" xr:uid="{B170C3F5-7774-43EF-8FB3-904C0F18E5E5}"/>
    <cellStyle name="Comma 2 6 2 6 6 3" xfId="30155" xr:uid="{CE4A4F59-BD88-4E74-92C5-609357F19388}"/>
    <cellStyle name="Comma 2 6 2 6 6 4" xfId="51179" xr:uid="{31DCDFAB-C21C-44FC-B13A-8198D351EE3C}"/>
    <cellStyle name="Comma 2 6 2 6 7" xfId="11761" xr:uid="{7CCFA689-9C7B-4FE1-A02A-C819736D8625}"/>
    <cellStyle name="Comma 2 6 2 6 7 2" xfId="32783" xr:uid="{E3009C54-4614-4930-BCEC-705338F9812B}"/>
    <cellStyle name="Comma 2 6 2 6 7 3" xfId="53807" xr:uid="{F4C5895E-0DCC-44EE-BFBC-DA457735005C}"/>
    <cellStyle name="Comma 2 6 2 6 8" xfId="22272" xr:uid="{8CC5CF5B-8109-40EE-B9EF-33B1D29DB817}"/>
    <cellStyle name="Comma 2 6 2 6 9" xfId="43297" xr:uid="{9123CA2C-6CE2-4AAC-B924-FADCBE0E8329}"/>
    <cellStyle name="Comma 2 6 2 7" xfId="1179" xr:uid="{7B238100-1065-4E18-9800-C07FE43F6E00}"/>
    <cellStyle name="Comma 2 6 2 7 2" xfId="1180" xr:uid="{EBFCF787-DEA6-460C-8D4A-D78D97B0D318}"/>
    <cellStyle name="Comma 2 6 2 7 2 2" xfId="3858" xr:uid="{79B077F7-C987-4938-995E-91499C0363E6}"/>
    <cellStyle name="Comma 2 6 2 7 2 2 2" xfId="14392" xr:uid="{51F1C096-8CF6-40CF-98A8-3D8A5D5C6E0F}"/>
    <cellStyle name="Comma 2 6 2 7 2 2 2 2" xfId="35414" xr:uid="{0CF48158-A4AD-47A7-8202-62DB8486527B}"/>
    <cellStyle name="Comma 2 6 2 7 2 2 2 3" xfId="56438" xr:uid="{981DD45D-B1A2-4043-8758-76F62B1628D4}"/>
    <cellStyle name="Comma 2 6 2 7 2 2 3" xfId="24904" xr:uid="{2F617C0E-6F7E-4465-8EB6-17F9A9097D4A}"/>
    <cellStyle name="Comma 2 6 2 7 2 2 4" xfId="45928" xr:uid="{A75AE352-FBB7-43A1-A307-273E6297AAFB}"/>
    <cellStyle name="Comma 2 6 2 7 2 3" xfId="6486" xr:uid="{4F290532-2E54-4CCB-8E41-D23F698A6103}"/>
    <cellStyle name="Comma 2 6 2 7 2 3 2" xfId="17020" xr:uid="{CEE3455E-B027-4BA9-AA3E-2185EA9A88C5}"/>
    <cellStyle name="Comma 2 6 2 7 2 3 2 2" xfId="38042" xr:uid="{D463B0DF-C603-4659-B1F2-A3F8569C370E}"/>
    <cellStyle name="Comma 2 6 2 7 2 3 2 3" xfId="59066" xr:uid="{EDA137DA-6150-456C-AC9F-0A54682206ED}"/>
    <cellStyle name="Comma 2 6 2 7 2 3 3" xfId="27532" xr:uid="{8E9D6EF6-20F1-4FCB-BB14-2005F3387FBA}"/>
    <cellStyle name="Comma 2 6 2 7 2 3 4" xfId="48556" xr:uid="{3ADE809C-5E5C-4411-8B61-E8D1A94422DD}"/>
    <cellStyle name="Comma 2 6 2 7 2 4" xfId="9113" xr:uid="{78D2188D-C7C0-4455-B622-0F696E361E6D}"/>
    <cellStyle name="Comma 2 6 2 7 2 4 2" xfId="19647" xr:uid="{451BFE82-1396-4FBD-AEEB-9605026C6948}"/>
    <cellStyle name="Comma 2 6 2 7 2 4 2 2" xfId="40669" xr:uid="{45208FDB-D15C-4B19-993E-CA8A05804B49}"/>
    <cellStyle name="Comma 2 6 2 7 2 4 2 3" xfId="61693" xr:uid="{E4FD7872-F332-4C41-9978-E102E570C0AA}"/>
    <cellStyle name="Comma 2 6 2 7 2 4 3" xfId="30159" xr:uid="{7BA9BCD7-BBE5-4261-80E4-D32A900531F0}"/>
    <cellStyle name="Comma 2 6 2 7 2 4 4" xfId="51183" xr:uid="{76C7A2EB-7E25-4E37-855B-BABF870535A5}"/>
    <cellStyle name="Comma 2 6 2 7 2 5" xfId="11765" xr:uid="{4B3E7656-3DE4-4D1D-9C87-BF5D43162C66}"/>
    <cellStyle name="Comma 2 6 2 7 2 5 2" xfId="32787" xr:uid="{4ADFC70C-330D-4FC2-8DBB-10BC164701B6}"/>
    <cellStyle name="Comma 2 6 2 7 2 5 3" xfId="53811" xr:uid="{A8DADB19-A665-4AA7-9C97-0C64F951438D}"/>
    <cellStyle name="Comma 2 6 2 7 2 6" xfId="22276" xr:uid="{A0059990-68AD-4D92-B71F-6060071237A9}"/>
    <cellStyle name="Comma 2 6 2 7 2 7" xfId="43301" xr:uid="{B3B5E803-E7E1-4E00-94E7-1DD531489AF7}"/>
    <cellStyle name="Comma 2 6 2 7 3" xfId="3857" xr:uid="{9D5215A2-5E89-4CA0-96F9-416233A372B4}"/>
    <cellStyle name="Comma 2 6 2 7 3 2" xfId="14391" xr:uid="{0C54DB64-5FE4-495F-90DC-FF0BBDFF6BD0}"/>
    <cellStyle name="Comma 2 6 2 7 3 2 2" xfId="35413" xr:uid="{A93FA8B0-2706-4DD8-AF41-97B20BAEFE38}"/>
    <cellStyle name="Comma 2 6 2 7 3 2 3" xfId="56437" xr:uid="{A0A43928-DB20-4804-90C4-BDAD80F55C76}"/>
    <cellStyle name="Comma 2 6 2 7 3 3" xfId="24903" xr:uid="{21949B7C-39CC-454B-BA36-F52C46888768}"/>
    <cellStyle name="Comma 2 6 2 7 3 4" xfId="45927" xr:uid="{11DBC2E5-C3C9-4F35-B551-A0DCAC9081FE}"/>
    <cellStyle name="Comma 2 6 2 7 4" xfId="6485" xr:uid="{0F98D3B7-C2E9-4DBE-923B-6B25DAF04FD7}"/>
    <cellStyle name="Comma 2 6 2 7 4 2" xfId="17019" xr:uid="{8A4CED43-F854-4F90-A0ED-DDCE3718FFFE}"/>
    <cellStyle name="Comma 2 6 2 7 4 2 2" xfId="38041" xr:uid="{69C2F81C-5DA4-44BC-ADA2-91817EFF62A1}"/>
    <cellStyle name="Comma 2 6 2 7 4 2 3" xfId="59065" xr:uid="{B7628A90-7697-44C4-9CBB-E96395721184}"/>
    <cellStyle name="Comma 2 6 2 7 4 3" xfId="27531" xr:uid="{36EDA31E-7379-4042-AAAC-1E4C59DB008B}"/>
    <cellStyle name="Comma 2 6 2 7 4 4" xfId="48555" xr:uid="{BD51EDB3-B07C-4FC5-B2EA-617CB94F6D8E}"/>
    <cellStyle name="Comma 2 6 2 7 5" xfId="9112" xr:uid="{58902EE6-D53C-479E-BA53-D46ABAB638AF}"/>
    <cellStyle name="Comma 2 6 2 7 5 2" xfId="19646" xr:uid="{1DC86C6B-B3B0-4BF1-BA5C-5B62A5F1FA1A}"/>
    <cellStyle name="Comma 2 6 2 7 5 2 2" xfId="40668" xr:uid="{277E92EC-CBDA-4734-8477-6EF5AC6A246B}"/>
    <cellStyle name="Comma 2 6 2 7 5 2 3" xfId="61692" xr:uid="{2715BE3E-FCFF-49BA-AE30-223F52CE9A8B}"/>
    <cellStyle name="Comma 2 6 2 7 5 3" xfId="30158" xr:uid="{233880DC-10C1-4557-A5D1-6A315BC2D441}"/>
    <cellStyle name="Comma 2 6 2 7 5 4" xfId="51182" xr:uid="{5BA11728-AC04-4D2B-957F-792887AC36F9}"/>
    <cellStyle name="Comma 2 6 2 7 6" xfId="11764" xr:uid="{F5A44EBB-47F8-4F8B-93DB-A443AB65E6C0}"/>
    <cellStyle name="Comma 2 6 2 7 6 2" xfId="32786" xr:uid="{3964B9F3-88B6-4244-91D8-11369837D626}"/>
    <cellStyle name="Comma 2 6 2 7 6 3" xfId="53810" xr:uid="{2759A796-7B97-43B4-AE84-1B251F62011C}"/>
    <cellStyle name="Comma 2 6 2 7 7" xfId="22275" xr:uid="{2A77261B-0657-462D-900A-DFA4E606FA86}"/>
    <cellStyle name="Comma 2 6 2 7 8" xfId="43300" xr:uid="{08E85E3A-F1AD-4372-85E4-4798229664C0}"/>
    <cellStyle name="Comma 2 6 2 8" xfId="1181" xr:uid="{8EA62077-C6CF-4508-BE90-D00A3CDE2798}"/>
    <cellStyle name="Comma 2 6 2 8 2" xfId="3859" xr:uid="{CE4B190B-79E3-48C2-A8DB-8D159592D69C}"/>
    <cellStyle name="Comma 2 6 2 8 2 2" xfId="14393" xr:uid="{483BC4B0-20C2-445D-9433-3A1451D5869E}"/>
    <cellStyle name="Comma 2 6 2 8 2 2 2" xfId="35415" xr:uid="{97EDAC1B-1EAC-4458-97F6-376411D30991}"/>
    <cellStyle name="Comma 2 6 2 8 2 2 3" xfId="56439" xr:uid="{5C2A2905-8680-4EB8-BA7A-5BEB05F10E53}"/>
    <cellStyle name="Comma 2 6 2 8 2 3" xfId="24905" xr:uid="{A0F04071-8003-4A1A-AADC-F547FB36A943}"/>
    <cellStyle name="Comma 2 6 2 8 2 4" xfId="45929" xr:uid="{CB666C79-873E-4A31-8B31-CA2E34EF06AE}"/>
    <cellStyle name="Comma 2 6 2 8 3" xfId="6487" xr:uid="{D9E342D1-BC7C-4BAB-A0A5-346F516184E5}"/>
    <cellStyle name="Comma 2 6 2 8 3 2" xfId="17021" xr:uid="{01CACD59-26BD-4EF3-8B4A-258297906C06}"/>
    <cellStyle name="Comma 2 6 2 8 3 2 2" xfId="38043" xr:uid="{707A56FB-29F4-4621-9FD2-15D2649C69CA}"/>
    <cellStyle name="Comma 2 6 2 8 3 2 3" xfId="59067" xr:uid="{11E9C527-2348-46E2-A824-8BCD39478224}"/>
    <cellStyle name="Comma 2 6 2 8 3 3" xfId="27533" xr:uid="{63ECF16C-16B1-494F-9DD3-B93FE5130D4F}"/>
    <cellStyle name="Comma 2 6 2 8 3 4" xfId="48557" xr:uid="{9C79035D-8DFE-4DFC-A547-7F5ABC281457}"/>
    <cellStyle name="Comma 2 6 2 8 4" xfId="9114" xr:uid="{339E340D-B323-4678-8EF2-FC2E49C68A20}"/>
    <cellStyle name="Comma 2 6 2 8 4 2" xfId="19648" xr:uid="{1DB0CD6A-F35B-414D-86FE-CD881332560E}"/>
    <cellStyle name="Comma 2 6 2 8 4 2 2" xfId="40670" xr:uid="{7DDC8E7C-35AB-40DB-A87C-D261600517B4}"/>
    <cellStyle name="Comma 2 6 2 8 4 2 3" xfId="61694" xr:uid="{7AA01379-9847-4498-871D-AD08F989420D}"/>
    <cellStyle name="Comma 2 6 2 8 4 3" xfId="30160" xr:uid="{C05C33B2-90E6-4180-8A1A-6F6CEC57C585}"/>
    <cellStyle name="Comma 2 6 2 8 4 4" xfId="51184" xr:uid="{CD2379D7-C38B-43A0-8FD3-D709BCE5B782}"/>
    <cellStyle name="Comma 2 6 2 8 5" xfId="11766" xr:uid="{F1B10A0F-A370-4BCF-8BC3-FCB26767EAAC}"/>
    <cellStyle name="Comma 2 6 2 8 5 2" xfId="32788" xr:uid="{6E34A36A-5C86-4A16-A754-E368E8135954}"/>
    <cellStyle name="Comma 2 6 2 8 5 3" xfId="53812" xr:uid="{C54E6BDA-72E2-4C5E-973D-D8DE772B6AC9}"/>
    <cellStyle name="Comma 2 6 2 8 6" xfId="22277" xr:uid="{BB76CFAB-9712-45D7-BE6D-5C1CAAC4F01A}"/>
    <cellStyle name="Comma 2 6 2 8 7" xfId="43302" xr:uid="{46AB0406-0272-4106-8D1A-31C2D8CFFE28}"/>
    <cellStyle name="Comma 2 6 2 9" xfId="1182" xr:uid="{9B7F4BAE-66B2-4AE7-B0E8-5AEC02F352D1}"/>
    <cellStyle name="Comma 2 6 2 9 2" xfId="3860" xr:uid="{1A2BC8B5-5A9A-476B-83D6-CF4A2AE96630}"/>
    <cellStyle name="Comma 2 6 2 9 2 2" xfId="14394" xr:uid="{B2549A2D-6597-421E-A61D-5DA0DB962B44}"/>
    <cellStyle name="Comma 2 6 2 9 2 2 2" xfId="35416" xr:uid="{6545C645-4233-4ADB-BB84-E4804DD777F1}"/>
    <cellStyle name="Comma 2 6 2 9 2 2 3" xfId="56440" xr:uid="{57A703A7-DBB6-47D4-B87B-11A4B3931FBC}"/>
    <cellStyle name="Comma 2 6 2 9 2 3" xfId="24906" xr:uid="{BF4B6D6A-ED79-4B6B-816B-2D8957384C7A}"/>
    <cellStyle name="Comma 2 6 2 9 2 4" xfId="45930" xr:uid="{8D601BB4-A59D-4041-8671-921C3E7230E9}"/>
    <cellStyle name="Comma 2 6 2 9 3" xfId="6488" xr:uid="{853FC16B-3AFA-423D-BF17-7E5F64F0A23D}"/>
    <cellStyle name="Comma 2 6 2 9 3 2" xfId="17022" xr:uid="{36B0F28C-C307-432F-9AEA-5CB8C5388117}"/>
    <cellStyle name="Comma 2 6 2 9 3 2 2" xfId="38044" xr:uid="{0160054E-C952-48C1-8731-B0603CE7CC91}"/>
    <cellStyle name="Comma 2 6 2 9 3 2 3" xfId="59068" xr:uid="{7CF87B9E-CF2B-48CB-97E9-4EFABA4D36FC}"/>
    <cellStyle name="Comma 2 6 2 9 3 3" xfId="27534" xr:uid="{2B7E562F-E1FF-4516-BA3A-212A29DDDC1E}"/>
    <cellStyle name="Comma 2 6 2 9 3 4" xfId="48558" xr:uid="{6EAF7708-00FA-4AAA-914E-820861308BAC}"/>
    <cellStyle name="Comma 2 6 2 9 4" xfId="9115" xr:uid="{7E6BA07C-C2CA-4B03-B619-7C7BEC5B1F3E}"/>
    <cellStyle name="Comma 2 6 2 9 4 2" xfId="19649" xr:uid="{7A608254-3160-4CBC-BC64-BF46AF59335C}"/>
    <cellStyle name="Comma 2 6 2 9 4 2 2" xfId="40671" xr:uid="{06F494A1-D305-474D-A3A6-D2754F900C1C}"/>
    <cellStyle name="Comma 2 6 2 9 4 2 3" xfId="61695" xr:uid="{A20B1287-D76B-4B94-B2C0-10695E5F987F}"/>
    <cellStyle name="Comma 2 6 2 9 4 3" xfId="30161" xr:uid="{064B0D09-5D60-4B37-BD8E-2AC32AAA7564}"/>
    <cellStyle name="Comma 2 6 2 9 4 4" xfId="51185" xr:uid="{B9B7DEF0-A11A-4001-9CAD-0BF1465011B3}"/>
    <cellStyle name="Comma 2 6 2 9 5" xfId="11767" xr:uid="{01A33490-74FD-474B-BC6E-6626EA9DCFE8}"/>
    <cellStyle name="Comma 2 6 2 9 5 2" xfId="32789" xr:uid="{50C79611-2CC8-42A2-8EC7-C9ABA0ECAB6D}"/>
    <cellStyle name="Comma 2 6 2 9 5 3" xfId="53813" xr:uid="{4D4BD00E-54D2-4DC8-8FDD-EF7E0957B2FD}"/>
    <cellStyle name="Comma 2 6 2 9 6" xfId="22278" xr:uid="{C20494CE-6434-4F4D-9CD6-CAFED3B81832}"/>
    <cellStyle name="Comma 2 6 2 9 7" xfId="43303" xr:uid="{5E31FDBF-A6DA-456D-9DAB-6724836C565A}"/>
    <cellStyle name="Comma 2 6 20" xfId="63372" xr:uid="{263DDE44-CCA4-4807-A0B9-9107EF389993}"/>
    <cellStyle name="Comma 2 6 3" xfId="1183" xr:uid="{F322F8BE-8621-46CC-B3DF-87ACD4A157B0}"/>
    <cellStyle name="Comma 2 6 3 10" xfId="43304" xr:uid="{A4B67401-A506-4E9F-A471-7E6EF0039EA3}"/>
    <cellStyle name="Comma 2 6 3 2" xfId="1184" xr:uid="{3D5D55F8-12C8-43BE-9855-7F9A00DA4300}"/>
    <cellStyle name="Comma 2 6 3 2 2" xfId="1185" xr:uid="{193D03EF-6D90-48F3-85E3-1EB11146559B}"/>
    <cellStyle name="Comma 2 6 3 2 2 2" xfId="3863" xr:uid="{08305843-F240-4C8E-87CB-92A62490A3CB}"/>
    <cellStyle name="Comma 2 6 3 2 2 2 2" xfId="14397" xr:uid="{BA20415B-258E-46DC-96AA-601F3EF7EDCD}"/>
    <cellStyle name="Comma 2 6 3 2 2 2 2 2" xfId="35419" xr:uid="{5E1C7573-1996-4E6B-B0F7-CBFC8291862F}"/>
    <cellStyle name="Comma 2 6 3 2 2 2 2 3" xfId="56443" xr:uid="{4180A450-B80C-40FE-9DAF-530E6C858705}"/>
    <cellStyle name="Comma 2 6 3 2 2 2 3" xfId="24909" xr:uid="{EBA832F9-946C-4BA0-90F5-0251B7BA3913}"/>
    <cellStyle name="Comma 2 6 3 2 2 2 4" xfId="45933" xr:uid="{E70EF88D-335C-431E-9F45-09D8BEBCF9A7}"/>
    <cellStyle name="Comma 2 6 3 2 2 3" xfId="6491" xr:uid="{94E53C4F-4B7F-4A83-95A4-E9F62C933C01}"/>
    <cellStyle name="Comma 2 6 3 2 2 3 2" xfId="17025" xr:uid="{626919E6-4D4A-45F0-95D2-9B06703D95B2}"/>
    <cellStyle name="Comma 2 6 3 2 2 3 2 2" xfId="38047" xr:uid="{AE811FAD-B31C-4DFB-8E5C-27A31ABAF516}"/>
    <cellStyle name="Comma 2 6 3 2 2 3 2 3" xfId="59071" xr:uid="{B227EB8F-690D-45AC-8074-E375BB17D9E4}"/>
    <cellStyle name="Comma 2 6 3 2 2 3 3" xfId="27537" xr:uid="{4D2E2210-CCC3-42D3-9672-0A594233392E}"/>
    <cellStyle name="Comma 2 6 3 2 2 3 4" xfId="48561" xr:uid="{AB876B3D-9379-4574-9327-C7F32E2F7A99}"/>
    <cellStyle name="Comma 2 6 3 2 2 4" xfId="9118" xr:uid="{01F84D1B-D037-47D2-900D-11518FE91D70}"/>
    <cellStyle name="Comma 2 6 3 2 2 4 2" xfId="19652" xr:uid="{EBFA57EC-38F9-40B6-A31B-3AFC91E7AC3A}"/>
    <cellStyle name="Comma 2 6 3 2 2 4 2 2" xfId="40674" xr:uid="{34D52680-4689-401B-9C19-8F9512419A38}"/>
    <cellStyle name="Comma 2 6 3 2 2 4 2 3" xfId="61698" xr:uid="{67862029-2C4F-4DF3-9DDB-ADD3E2E33991}"/>
    <cellStyle name="Comma 2 6 3 2 2 4 3" xfId="30164" xr:uid="{C39E2395-BF84-4544-A50F-D1AD17B1E55C}"/>
    <cellStyle name="Comma 2 6 3 2 2 4 4" xfId="51188" xr:uid="{F6D6EDC1-F970-4D5E-9B8F-82EF46C000AD}"/>
    <cellStyle name="Comma 2 6 3 2 2 5" xfId="11770" xr:uid="{C6D584A4-14B3-4127-93AA-F164378FE38A}"/>
    <cellStyle name="Comma 2 6 3 2 2 5 2" xfId="32792" xr:uid="{98FAA4C2-2338-40B6-BBDC-E7B6E97172EF}"/>
    <cellStyle name="Comma 2 6 3 2 2 5 3" xfId="53816" xr:uid="{E2A01544-2573-4958-9E8F-D740C3BE2AA3}"/>
    <cellStyle name="Comma 2 6 3 2 2 6" xfId="22281" xr:uid="{E903A921-7EC2-4E46-B3E9-66595103E053}"/>
    <cellStyle name="Comma 2 6 3 2 2 7" xfId="43306" xr:uid="{0BB6E6F1-6210-46CC-96C0-C03C3A8017DB}"/>
    <cellStyle name="Comma 2 6 3 2 3" xfId="3862" xr:uid="{81A36F25-A27C-4905-92FF-98A2A6BD1DA2}"/>
    <cellStyle name="Comma 2 6 3 2 3 2" xfId="14396" xr:uid="{4F050ADD-7634-48F4-B09C-F36F61A3912D}"/>
    <cellStyle name="Comma 2 6 3 2 3 2 2" xfId="35418" xr:uid="{4B8DC683-AC3A-471A-9E5E-D972E0B2A884}"/>
    <cellStyle name="Comma 2 6 3 2 3 2 3" xfId="56442" xr:uid="{F6984867-BBB3-4A54-830F-7225B9251D39}"/>
    <cellStyle name="Comma 2 6 3 2 3 3" xfId="24908" xr:uid="{2E1EBE0F-02B6-403F-B9B5-950D46B6F91F}"/>
    <cellStyle name="Comma 2 6 3 2 3 4" xfId="45932" xr:uid="{17003719-5404-4F8D-832F-63C58F19C984}"/>
    <cellStyle name="Comma 2 6 3 2 4" xfId="6490" xr:uid="{8D4BE480-04A1-4796-ABE5-8A70EB53EE71}"/>
    <cellStyle name="Comma 2 6 3 2 4 2" xfId="17024" xr:uid="{09EFE96B-4D73-40B9-87B7-ECB4B5A39879}"/>
    <cellStyle name="Comma 2 6 3 2 4 2 2" xfId="38046" xr:uid="{A6C8DA06-1AB3-4ED6-BE46-946ABE45058C}"/>
    <cellStyle name="Comma 2 6 3 2 4 2 3" xfId="59070" xr:uid="{72895F8A-CDCA-4B57-B8C7-62E64223DBEA}"/>
    <cellStyle name="Comma 2 6 3 2 4 3" xfId="27536" xr:uid="{E106152B-E919-4FCA-8E5E-4B2E06D7D8B6}"/>
    <cellStyle name="Comma 2 6 3 2 4 4" xfId="48560" xr:uid="{7A0CC94C-FC92-42EB-BF07-FAF2C63C692D}"/>
    <cellStyle name="Comma 2 6 3 2 5" xfId="9117" xr:uid="{7711EFE7-F8BF-4D7C-89D5-DAB33410D1D0}"/>
    <cellStyle name="Comma 2 6 3 2 5 2" xfId="19651" xr:uid="{9EB88D4E-9E1E-4B84-94B4-56719FDC7CE0}"/>
    <cellStyle name="Comma 2 6 3 2 5 2 2" xfId="40673" xr:uid="{3BA2F8E6-7FC3-4A26-BA69-60C3B945B07F}"/>
    <cellStyle name="Comma 2 6 3 2 5 2 3" xfId="61697" xr:uid="{3812F762-6569-416F-8FC0-EA0D67433074}"/>
    <cellStyle name="Comma 2 6 3 2 5 3" xfId="30163" xr:uid="{2DDC938D-A653-456B-92CE-B3FA48A30657}"/>
    <cellStyle name="Comma 2 6 3 2 5 4" xfId="51187" xr:uid="{3141AC0D-CD0F-4907-A8C0-121418AF22CE}"/>
    <cellStyle name="Comma 2 6 3 2 6" xfId="11769" xr:uid="{A8EC92A9-35A2-4126-9429-1A460BC31609}"/>
    <cellStyle name="Comma 2 6 3 2 6 2" xfId="32791" xr:uid="{2FF21029-08D4-4977-BB05-986B6C0380F6}"/>
    <cellStyle name="Comma 2 6 3 2 6 3" xfId="53815" xr:uid="{25AA0E3A-2D9C-4ABD-82A3-393FCBF89505}"/>
    <cellStyle name="Comma 2 6 3 2 7" xfId="22280" xr:uid="{EC96775C-7C70-4D6E-855B-A8C05A999939}"/>
    <cellStyle name="Comma 2 6 3 2 8" xfId="43305" xr:uid="{371D10BF-F9A5-4BD4-BE91-E31DEF6AA002}"/>
    <cellStyle name="Comma 2 6 3 3" xfId="1186" xr:uid="{DC8C9BEB-C1DF-405C-88F1-2202A7D7898E}"/>
    <cellStyle name="Comma 2 6 3 3 2" xfId="3864" xr:uid="{2F3FFDD5-3E43-4BC9-9064-C131FB7B0A7E}"/>
    <cellStyle name="Comma 2 6 3 3 2 2" xfId="14398" xr:uid="{A2DAF02A-91AA-469E-9511-00F598F85E30}"/>
    <cellStyle name="Comma 2 6 3 3 2 2 2" xfId="35420" xr:uid="{F314313A-5049-416E-942E-94351F8EF79D}"/>
    <cellStyle name="Comma 2 6 3 3 2 2 3" xfId="56444" xr:uid="{B3C11A08-129D-44FC-8CAF-5164D627F10D}"/>
    <cellStyle name="Comma 2 6 3 3 2 3" xfId="24910" xr:uid="{C87E92A1-BDDC-4D59-9905-77B3C09058A0}"/>
    <cellStyle name="Comma 2 6 3 3 2 4" xfId="45934" xr:uid="{22BF3DA1-94BB-4D57-89CC-885437958A5D}"/>
    <cellStyle name="Comma 2 6 3 3 3" xfId="6492" xr:uid="{24F3772C-0947-46EB-9D13-94DE2AA138AC}"/>
    <cellStyle name="Comma 2 6 3 3 3 2" xfId="17026" xr:uid="{14C81EF1-DD18-4E50-B01F-31AA0AD729B3}"/>
    <cellStyle name="Comma 2 6 3 3 3 2 2" xfId="38048" xr:uid="{EFC19FF7-EF50-480D-9A53-7C03F89496B7}"/>
    <cellStyle name="Comma 2 6 3 3 3 2 3" xfId="59072" xr:uid="{6DBFF631-A875-4FD8-A61C-F7FBA9D9FB12}"/>
    <cellStyle name="Comma 2 6 3 3 3 3" xfId="27538" xr:uid="{8A45F1DD-73DE-4BBE-93A2-460571394A47}"/>
    <cellStyle name="Comma 2 6 3 3 3 4" xfId="48562" xr:uid="{738E37DE-5705-4D8D-A056-FE63077806FC}"/>
    <cellStyle name="Comma 2 6 3 3 4" xfId="9119" xr:uid="{311AA4F9-766B-4E40-B6FC-0BD08D0247DC}"/>
    <cellStyle name="Comma 2 6 3 3 4 2" xfId="19653" xr:uid="{C04704D9-09F9-4098-84C6-DC7A768CE08D}"/>
    <cellStyle name="Comma 2 6 3 3 4 2 2" xfId="40675" xr:uid="{0DF836DB-2265-4EE9-8B7F-112D9335345C}"/>
    <cellStyle name="Comma 2 6 3 3 4 2 3" xfId="61699" xr:uid="{379ECC17-6EFB-41FD-A4B7-5A0B82C99A86}"/>
    <cellStyle name="Comma 2 6 3 3 4 3" xfId="30165" xr:uid="{2FCD4BA3-498E-4FE7-9C0E-F3DB27BFFBE8}"/>
    <cellStyle name="Comma 2 6 3 3 4 4" xfId="51189" xr:uid="{3E1FCEE3-4C73-4C13-86E5-E1BB704BFC63}"/>
    <cellStyle name="Comma 2 6 3 3 5" xfId="11771" xr:uid="{E1D18EA4-15DA-4406-8C0B-B6C5E1EA9395}"/>
    <cellStyle name="Comma 2 6 3 3 5 2" xfId="32793" xr:uid="{2D50A5F9-09C9-45BE-8EEC-DC065BBDB4A2}"/>
    <cellStyle name="Comma 2 6 3 3 5 3" xfId="53817" xr:uid="{2CC47172-84DC-4569-8574-EAFC55092636}"/>
    <cellStyle name="Comma 2 6 3 3 6" xfId="22282" xr:uid="{A38DD577-995E-4619-ACF1-ABEACEC48918}"/>
    <cellStyle name="Comma 2 6 3 3 7" xfId="43307" xr:uid="{91EC38AD-2AA7-4494-867D-0C71EBA153E8}"/>
    <cellStyle name="Comma 2 6 3 4" xfId="1187" xr:uid="{022C0380-A586-4D96-A4AE-1B6A474FAE14}"/>
    <cellStyle name="Comma 2 6 3 4 2" xfId="3865" xr:uid="{0A2393CC-EC04-4B22-9885-61D2BC7ABE7A}"/>
    <cellStyle name="Comma 2 6 3 4 2 2" xfId="14399" xr:uid="{885EBF19-6CD3-4AAB-A9AE-A185668384F1}"/>
    <cellStyle name="Comma 2 6 3 4 2 2 2" xfId="35421" xr:uid="{8728389B-77C6-4583-A173-1D7C8706EF6C}"/>
    <cellStyle name="Comma 2 6 3 4 2 2 3" xfId="56445" xr:uid="{5D26750B-9118-4B74-BE47-1434D5003470}"/>
    <cellStyle name="Comma 2 6 3 4 2 3" xfId="24911" xr:uid="{73CAED82-AAFB-43E4-B6DD-68067A8EF763}"/>
    <cellStyle name="Comma 2 6 3 4 2 4" xfId="45935" xr:uid="{74B99869-3B39-4C15-98AD-5F8202817E6D}"/>
    <cellStyle name="Comma 2 6 3 4 3" xfId="6493" xr:uid="{419727AF-7EA3-43B9-A3DC-88BAAFF8B867}"/>
    <cellStyle name="Comma 2 6 3 4 3 2" xfId="17027" xr:uid="{2F873C62-C347-4799-9D2A-A171B9E0BAA6}"/>
    <cellStyle name="Comma 2 6 3 4 3 2 2" xfId="38049" xr:uid="{3AB77BAF-59B4-490A-B757-D724EB3E5504}"/>
    <cellStyle name="Comma 2 6 3 4 3 2 3" xfId="59073" xr:uid="{ABB48D72-8A4F-4DDF-8774-69737410EC49}"/>
    <cellStyle name="Comma 2 6 3 4 3 3" xfId="27539" xr:uid="{6961775F-0EAA-4824-9A46-4BD53E51C1E1}"/>
    <cellStyle name="Comma 2 6 3 4 3 4" xfId="48563" xr:uid="{4A00AF20-FA6E-4939-9017-4311BF477CE2}"/>
    <cellStyle name="Comma 2 6 3 4 4" xfId="9120" xr:uid="{37003170-7E59-4C02-88DA-0688AE8C1C65}"/>
    <cellStyle name="Comma 2 6 3 4 4 2" xfId="19654" xr:uid="{ACA43F16-D288-4DAF-A495-64229D60E7BC}"/>
    <cellStyle name="Comma 2 6 3 4 4 2 2" xfId="40676" xr:uid="{291E6002-4D4E-49BE-971A-3B3FCAE3CE01}"/>
    <cellStyle name="Comma 2 6 3 4 4 2 3" xfId="61700" xr:uid="{E797F894-450B-4BAD-9976-56FFFCA31CAB}"/>
    <cellStyle name="Comma 2 6 3 4 4 3" xfId="30166" xr:uid="{CB34DF4E-1427-479A-A582-C823668DCA24}"/>
    <cellStyle name="Comma 2 6 3 4 4 4" xfId="51190" xr:uid="{3368CCC1-0897-4572-9146-0F7BD4375BEB}"/>
    <cellStyle name="Comma 2 6 3 4 5" xfId="11772" xr:uid="{72C8F2CE-B1D1-42DE-B6A7-5E6B83458AC5}"/>
    <cellStyle name="Comma 2 6 3 4 5 2" xfId="32794" xr:uid="{B8A17E74-591A-43C4-ADAF-5A2E187B2CCB}"/>
    <cellStyle name="Comma 2 6 3 4 5 3" xfId="53818" xr:uid="{6A425C6C-4CA8-449E-82FA-75C5EF8402B0}"/>
    <cellStyle name="Comma 2 6 3 4 6" xfId="22283" xr:uid="{E24F5F35-16E4-4A4B-A845-D307E85C3E74}"/>
    <cellStyle name="Comma 2 6 3 4 7" xfId="43308" xr:uid="{E0F6EE02-56C5-4187-80A5-C77F90498302}"/>
    <cellStyle name="Comma 2 6 3 5" xfId="3861" xr:uid="{4DD0226C-811E-49F8-AE2F-F81FB31F8AF7}"/>
    <cellStyle name="Comma 2 6 3 5 2" xfId="14395" xr:uid="{6E0B820C-AD08-4DA2-8696-1763E6B5BEFF}"/>
    <cellStyle name="Comma 2 6 3 5 2 2" xfId="35417" xr:uid="{0687A8E6-3CE0-4C98-9C13-31620BCB807C}"/>
    <cellStyle name="Comma 2 6 3 5 2 3" xfId="56441" xr:uid="{FD45AEA9-F36B-4C81-86C6-DCCB15E816A8}"/>
    <cellStyle name="Comma 2 6 3 5 3" xfId="24907" xr:uid="{5446B95A-9D94-4319-83B8-C84A9479F006}"/>
    <cellStyle name="Comma 2 6 3 5 4" xfId="45931" xr:uid="{D42B5C11-283E-4D78-94AD-6E535D0E5B3B}"/>
    <cellStyle name="Comma 2 6 3 6" xfId="6489" xr:uid="{1026E03A-A04A-4A3B-82A3-685CE0FDD875}"/>
    <cellStyle name="Comma 2 6 3 6 2" xfId="17023" xr:uid="{B99275AD-D09C-43D9-BA83-BFA8319C4EB8}"/>
    <cellStyle name="Comma 2 6 3 6 2 2" xfId="38045" xr:uid="{11BD8632-3754-475B-83F5-EA8860546742}"/>
    <cellStyle name="Comma 2 6 3 6 2 3" xfId="59069" xr:uid="{0728351C-7DC3-498A-9B31-593F81F3386A}"/>
    <cellStyle name="Comma 2 6 3 6 3" xfId="27535" xr:uid="{8DFE4A41-F475-4CB0-9928-F5AB40AEAC62}"/>
    <cellStyle name="Comma 2 6 3 6 4" xfId="48559" xr:uid="{6751343B-9DBB-414A-B450-F5BD61B3A487}"/>
    <cellStyle name="Comma 2 6 3 7" xfId="9116" xr:uid="{8EC5D792-491A-411E-BF07-5B8A70B0988C}"/>
    <cellStyle name="Comma 2 6 3 7 2" xfId="19650" xr:uid="{03DD90E2-1A65-48E3-8C4A-37EDB04D64EC}"/>
    <cellStyle name="Comma 2 6 3 7 2 2" xfId="40672" xr:uid="{1154FC51-0C8C-4935-B8EE-5BF33641D8C2}"/>
    <cellStyle name="Comma 2 6 3 7 2 3" xfId="61696" xr:uid="{AC038551-6851-4DB3-BFC6-620D8A8C3E90}"/>
    <cellStyle name="Comma 2 6 3 7 3" xfId="30162" xr:uid="{DD1AFB16-9AA9-4DF4-8839-EFCE45FE33CC}"/>
    <cellStyle name="Comma 2 6 3 7 4" xfId="51186" xr:uid="{161B4A3C-FE81-4C49-B2B6-D6279F12EC37}"/>
    <cellStyle name="Comma 2 6 3 8" xfId="11768" xr:uid="{455D86DA-E5E1-4697-9B9D-FD50E5CFC313}"/>
    <cellStyle name="Comma 2 6 3 8 2" xfId="32790" xr:uid="{880F06A8-8458-495A-9068-2DAAD9F37727}"/>
    <cellStyle name="Comma 2 6 3 8 3" xfId="53814" xr:uid="{BAAA3C90-0EE7-424A-B2DE-0345A0B5AF5D}"/>
    <cellStyle name="Comma 2 6 3 9" xfId="22279" xr:uid="{262889F1-D38D-4653-A503-72747D1C76FD}"/>
    <cellStyle name="Comma 2 6 4" xfId="1188" xr:uid="{2EAC8564-9F9B-46A1-A349-9D5FFC46A9EC}"/>
    <cellStyle name="Comma 2 6 4 10" xfId="43309" xr:uid="{E7BD2B8E-129F-448E-B307-4EF461C37E09}"/>
    <cellStyle name="Comma 2 6 4 2" xfId="1189" xr:uid="{B2A09AE7-A0F9-47DC-AC89-C8036FA406C3}"/>
    <cellStyle name="Comma 2 6 4 2 2" xfId="1190" xr:uid="{D3B069C1-5A40-45A4-8AAF-4FF13C4FAE72}"/>
    <cellStyle name="Comma 2 6 4 2 2 2" xfId="3868" xr:uid="{AEF4E38B-EC9D-472F-8669-209A110165BB}"/>
    <cellStyle name="Comma 2 6 4 2 2 2 2" xfId="14402" xr:uid="{1A36218D-6180-44C9-AF53-E38567ED07A2}"/>
    <cellStyle name="Comma 2 6 4 2 2 2 2 2" xfId="35424" xr:uid="{D0B23F7B-35BC-4A65-AF4F-C9DFD55A2646}"/>
    <cellStyle name="Comma 2 6 4 2 2 2 2 3" xfId="56448" xr:uid="{DCDB5999-FCA4-419B-952F-190943DABFA3}"/>
    <cellStyle name="Comma 2 6 4 2 2 2 3" xfId="24914" xr:uid="{FFBE9872-1784-4841-A730-56559E66EE4E}"/>
    <cellStyle name="Comma 2 6 4 2 2 2 4" xfId="45938" xr:uid="{AA54A795-F28E-42DF-AA93-2E7581A28712}"/>
    <cellStyle name="Comma 2 6 4 2 2 3" xfId="6496" xr:uid="{AD972EDE-978D-49B0-808A-C7CC3EE43EB5}"/>
    <cellStyle name="Comma 2 6 4 2 2 3 2" xfId="17030" xr:uid="{85A50723-F2C4-49CE-8F4A-DC7803DAFA67}"/>
    <cellStyle name="Comma 2 6 4 2 2 3 2 2" xfId="38052" xr:uid="{27FD1706-C80F-4EAA-A1BF-A4025E2CADFA}"/>
    <cellStyle name="Comma 2 6 4 2 2 3 2 3" xfId="59076" xr:uid="{5FFED1E3-A479-4EF4-8214-94B22FF26FD4}"/>
    <cellStyle name="Comma 2 6 4 2 2 3 3" xfId="27542" xr:uid="{4040F565-0D6D-4396-9BDE-826B9C50613B}"/>
    <cellStyle name="Comma 2 6 4 2 2 3 4" xfId="48566" xr:uid="{47C7665C-BF68-4FBF-B30A-58F565C1A3D4}"/>
    <cellStyle name="Comma 2 6 4 2 2 4" xfId="9123" xr:uid="{C0414F36-D48A-4AD9-A25A-6128B276043A}"/>
    <cellStyle name="Comma 2 6 4 2 2 4 2" xfId="19657" xr:uid="{37248001-3443-41D4-9B79-E8AF0D0E7E76}"/>
    <cellStyle name="Comma 2 6 4 2 2 4 2 2" xfId="40679" xr:uid="{D6085D6E-5002-4F04-AC20-BEA33E565D4A}"/>
    <cellStyle name="Comma 2 6 4 2 2 4 2 3" xfId="61703" xr:uid="{6798C699-8D70-4F7E-9538-FE4E328A40F0}"/>
    <cellStyle name="Comma 2 6 4 2 2 4 3" xfId="30169" xr:uid="{A3B8C0A2-87A0-4BE7-A629-CD2B5381C8C0}"/>
    <cellStyle name="Comma 2 6 4 2 2 4 4" xfId="51193" xr:uid="{3B33B8DE-88CB-45F8-8E79-4795B4D2D956}"/>
    <cellStyle name="Comma 2 6 4 2 2 5" xfId="11775" xr:uid="{62D410A3-A6CC-4CE9-BD95-BC0C976A1F4A}"/>
    <cellStyle name="Comma 2 6 4 2 2 5 2" xfId="32797" xr:uid="{2CBD2601-718D-4AD5-B4A9-60B7BF4376A6}"/>
    <cellStyle name="Comma 2 6 4 2 2 5 3" xfId="53821" xr:uid="{B3D79771-E01A-42E9-A177-6F847ECD047F}"/>
    <cellStyle name="Comma 2 6 4 2 2 6" xfId="22286" xr:uid="{F5C73F59-9B04-4FE8-AC44-DC6FFFE176CE}"/>
    <cellStyle name="Comma 2 6 4 2 2 7" xfId="43311" xr:uid="{026065E9-FEB7-4886-A79C-84771DE223F4}"/>
    <cellStyle name="Comma 2 6 4 2 3" xfId="3867" xr:uid="{6D79C572-4449-44CE-8832-639405253E9B}"/>
    <cellStyle name="Comma 2 6 4 2 3 2" xfId="14401" xr:uid="{2850505B-A088-4FA0-A11E-A70B02EE678E}"/>
    <cellStyle name="Comma 2 6 4 2 3 2 2" xfId="35423" xr:uid="{DC1771BE-677D-4FD0-AC88-D09E37097A38}"/>
    <cellStyle name="Comma 2 6 4 2 3 2 3" xfId="56447" xr:uid="{41AF1646-E69E-4F88-93D2-AE9EE757A362}"/>
    <cellStyle name="Comma 2 6 4 2 3 3" xfId="24913" xr:uid="{D2266E9D-8BD5-4032-9389-6DDE2A9D3ED6}"/>
    <cellStyle name="Comma 2 6 4 2 3 4" xfId="45937" xr:uid="{18F7A336-FDCA-43D7-8733-3844B7857120}"/>
    <cellStyle name="Comma 2 6 4 2 4" xfId="6495" xr:uid="{A5CD85AA-66CE-48E0-B9C5-2784651A96A6}"/>
    <cellStyle name="Comma 2 6 4 2 4 2" xfId="17029" xr:uid="{2DCDB7A6-98E2-4FF5-8439-83B915FFAF42}"/>
    <cellStyle name="Comma 2 6 4 2 4 2 2" xfId="38051" xr:uid="{7886E24E-C6AA-49F3-9861-89F4BA607082}"/>
    <cellStyle name="Comma 2 6 4 2 4 2 3" xfId="59075" xr:uid="{75FCD7EB-8AF9-4A70-A815-8078D15C7E9C}"/>
    <cellStyle name="Comma 2 6 4 2 4 3" xfId="27541" xr:uid="{52B505E1-5287-4786-9E89-0DFA9839BE68}"/>
    <cellStyle name="Comma 2 6 4 2 4 4" xfId="48565" xr:uid="{99BF1A6A-0C0B-4E4C-9E3F-6D9CA18FE204}"/>
    <cellStyle name="Comma 2 6 4 2 5" xfId="9122" xr:uid="{3E275BCA-5EF2-46D9-9CE9-A8650984948B}"/>
    <cellStyle name="Comma 2 6 4 2 5 2" xfId="19656" xr:uid="{7BE2A2C3-0BA2-435D-97EC-700EC97164F4}"/>
    <cellStyle name="Comma 2 6 4 2 5 2 2" xfId="40678" xr:uid="{BFA4D1E7-083E-4D19-BBFA-79021FCAB708}"/>
    <cellStyle name="Comma 2 6 4 2 5 2 3" xfId="61702" xr:uid="{CA30131B-17CC-462B-A30D-C9007AD7E29A}"/>
    <cellStyle name="Comma 2 6 4 2 5 3" xfId="30168" xr:uid="{50563531-4AB9-465B-A511-24962E553B58}"/>
    <cellStyle name="Comma 2 6 4 2 5 4" xfId="51192" xr:uid="{1D4D6FB4-0412-42D3-8F6E-40083222FCBD}"/>
    <cellStyle name="Comma 2 6 4 2 6" xfId="11774" xr:uid="{9A9B86A9-8F75-4118-A665-96CD085A48D7}"/>
    <cellStyle name="Comma 2 6 4 2 6 2" xfId="32796" xr:uid="{E685B4B9-C24B-4266-BE31-42B560AC5A4E}"/>
    <cellStyle name="Comma 2 6 4 2 6 3" xfId="53820" xr:uid="{4D9D428D-1D65-4F93-9DB6-52919C72AE15}"/>
    <cellStyle name="Comma 2 6 4 2 7" xfId="22285" xr:uid="{1F345D0B-E54C-409F-9E70-F0150B9E1DBF}"/>
    <cellStyle name="Comma 2 6 4 2 8" xfId="43310" xr:uid="{BC5594FE-D798-44E4-A2A8-5FE0675AA89B}"/>
    <cellStyle name="Comma 2 6 4 3" xfId="1191" xr:uid="{FE6BF8F8-858D-4922-B1D9-F00D7726AAEF}"/>
    <cellStyle name="Comma 2 6 4 3 2" xfId="3869" xr:uid="{9DD6AB88-9C5D-4591-B4B6-57022AD6B71A}"/>
    <cellStyle name="Comma 2 6 4 3 2 2" xfId="14403" xr:uid="{6B2EEEBD-7A5D-45FC-8C1F-A7C24CD1A62D}"/>
    <cellStyle name="Comma 2 6 4 3 2 2 2" xfId="35425" xr:uid="{2CBB36CD-4AA1-4ACF-8778-C80522D14F15}"/>
    <cellStyle name="Comma 2 6 4 3 2 2 3" xfId="56449" xr:uid="{3128319B-A242-4E0E-BD69-93A2C79AEE5A}"/>
    <cellStyle name="Comma 2 6 4 3 2 3" xfId="24915" xr:uid="{8D938A8E-1285-43C4-A1C6-6E51068DB224}"/>
    <cellStyle name="Comma 2 6 4 3 2 4" xfId="45939" xr:uid="{954E21F0-A9AB-47FF-9D6C-4CA66C2A46AF}"/>
    <cellStyle name="Comma 2 6 4 3 3" xfId="6497" xr:uid="{32E88C48-9C92-4B63-8B84-624E60D6D81C}"/>
    <cellStyle name="Comma 2 6 4 3 3 2" xfId="17031" xr:uid="{C6298293-ED50-4242-87EE-85F49124185F}"/>
    <cellStyle name="Comma 2 6 4 3 3 2 2" xfId="38053" xr:uid="{1D012417-A641-40B7-9723-5E5F83842890}"/>
    <cellStyle name="Comma 2 6 4 3 3 2 3" xfId="59077" xr:uid="{FA246B72-4E10-47B7-BC46-8DC754115968}"/>
    <cellStyle name="Comma 2 6 4 3 3 3" xfId="27543" xr:uid="{02CDB4EB-2E78-4A19-9FED-7C1333E2D517}"/>
    <cellStyle name="Comma 2 6 4 3 3 4" xfId="48567" xr:uid="{3D01A7AC-1497-4157-BFC3-AA4915FA85CA}"/>
    <cellStyle name="Comma 2 6 4 3 4" xfId="9124" xr:uid="{06838F4A-1C1D-44CB-AF06-41463428F6DC}"/>
    <cellStyle name="Comma 2 6 4 3 4 2" xfId="19658" xr:uid="{A847E895-C252-4B95-9C86-904A11337A15}"/>
    <cellStyle name="Comma 2 6 4 3 4 2 2" xfId="40680" xr:uid="{890BA20B-FE4B-4BCC-BE31-756E1CA82331}"/>
    <cellStyle name="Comma 2 6 4 3 4 2 3" xfId="61704" xr:uid="{A3072AC5-1851-4F1A-87EA-D32D9C4519AB}"/>
    <cellStyle name="Comma 2 6 4 3 4 3" xfId="30170" xr:uid="{18390F5E-0A8D-448B-AB04-A28F744EF74B}"/>
    <cellStyle name="Comma 2 6 4 3 4 4" xfId="51194" xr:uid="{B76CDEBA-E9B4-454A-9956-98BE7B16DAD9}"/>
    <cellStyle name="Comma 2 6 4 3 5" xfId="11776" xr:uid="{4802482A-F7EB-4430-B5E2-AD4EB14E589A}"/>
    <cellStyle name="Comma 2 6 4 3 5 2" xfId="32798" xr:uid="{F358F043-1B35-4170-8D75-792CBE64E7E2}"/>
    <cellStyle name="Comma 2 6 4 3 5 3" xfId="53822" xr:uid="{2DF4335F-2526-44BA-9185-C197BD30A639}"/>
    <cellStyle name="Comma 2 6 4 3 6" xfId="22287" xr:uid="{EC278AA7-0953-41F9-AB77-045594282D73}"/>
    <cellStyle name="Comma 2 6 4 3 7" xfId="43312" xr:uid="{89F2BCA3-F03C-4CCB-B3AE-16C9B7AE21FB}"/>
    <cellStyle name="Comma 2 6 4 4" xfId="1192" xr:uid="{1C8FA591-C368-474C-9935-FEF5914181AB}"/>
    <cellStyle name="Comma 2 6 4 4 2" xfId="3870" xr:uid="{EE37AECB-D3D9-42E6-B6F4-F9368FC3D718}"/>
    <cellStyle name="Comma 2 6 4 4 2 2" xfId="14404" xr:uid="{FBD28884-1C4E-459E-B9F5-D9C9596AF00C}"/>
    <cellStyle name="Comma 2 6 4 4 2 2 2" xfId="35426" xr:uid="{CEFBBC88-8F74-4D89-AF12-2E24FFE5DCE4}"/>
    <cellStyle name="Comma 2 6 4 4 2 2 3" xfId="56450" xr:uid="{5D40E8EE-B336-4D78-9292-9D024DA81170}"/>
    <cellStyle name="Comma 2 6 4 4 2 3" xfId="24916" xr:uid="{1F2C2039-C1AC-4630-B6E2-2FCE190EC610}"/>
    <cellStyle name="Comma 2 6 4 4 2 4" xfId="45940" xr:uid="{5B19BCF0-AFFC-4E46-A61B-2BEF73D7C6A3}"/>
    <cellStyle name="Comma 2 6 4 4 3" xfId="6498" xr:uid="{4FAE0E36-5D77-49C3-8E79-42705786D43D}"/>
    <cellStyle name="Comma 2 6 4 4 3 2" xfId="17032" xr:uid="{4B55A3BF-8EA2-4034-BD03-CD699F6D655A}"/>
    <cellStyle name="Comma 2 6 4 4 3 2 2" xfId="38054" xr:uid="{683DDE90-A659-49C1-9146-57F657049D04}"/>
    <cellStyle name="Comma 2 6 4 4 3 2 3" xfId="59078" xr:uid="{51BCE407-7734-4757-95D4-354628AFDF59}"/>
    <cellStyle name="Comma 2 6 4 4 3 3" xfId="27544" xr:uid="{C76163A8-0FA0-4D6F-B7B1-252DA5AE0F23}"/>
    <cellStyle name="Comma 2 6 4 4 3 4" xfId="48568" xr:uid="{8BF4BD71-C3BE-404D-93D2-3636939DD940}"/>
    <cellStyle name="Comma 2 6 4 4 4" xfId="9125" xr:uid="{188B4F8F-AFFD-44B6-9408-026FFE2EFAFE}"/>
    <cellStyle name="Comma 2 6 4 4 4 2" xfId="19659" xr:uid="{AA50BBA8-EDE6-42A7-A150-9FDB99A8BE1A}"/>
    <cellStyle name="Comma 2 6 4 4 4 2 2" xfId="40681" xr:uid="{ADA6690D-D98C-45E2-AA1D-0EE448B36C41}"/>
    <cellStyle name="Comma 2 6 4 4 4 2 3" xfId="61705" xr:uid="{2FDDD0AC-5CF4-4E8A-ABDC-64972EC930CF}"/>
    <cellStyle name="Comma 2 6 4 4 4 3" xfId="30171" xr:uid="{41951B04-F917-40B2-97DD-841B837F1003}"/>
    <cellStyle name="Comma 2 6 4 4 4 4" xfId="51195" xr:uid="{C873B065-DE5F-4723-9AF4-0CCEFC1D7E17}"/>
    <cellStyle name="Comma 2 6 4 4 5" xfId="11777" xr:uid="{7FF8D4B8-8708-4AAE-B7F8-B8C95D29EDA1}"/>
    <cellStyle name="Comma 2 6 4 4 5 2" xfId="32799" xr:uid="{4D8155AF-739F-44EE-BA61-A3A293BB2621}"/>
    <cellStyle name="Comma 2 6 4 4 5 3" xfId="53823" xr:uid="{4C10C882-A625-4E7E-A50F-76A9572F3195}"/>
    <cellStyle name="Comma 2 6 4 4 6" xfId="22288" xr:uid="{734793BF-0681-45DB-A450-08CF452943F4}"/>
    <cellStyle name="Comma 2 6 4 4 7" xfId="43313" xr:uid="{44FF3445-9C10-4534-A1F5-CCCF08F46211}"/>
    <cellStyle name="Comma 2 6 4 5" xfId="3866" xr:uid="{13E1DD03-90FE-4AF2-82BD-A66DAFA624E3}"/>
    <cellStyle name="Comma 2 6 4 5 2" xfId="14400" xr:uid="{4F14E69C-E19C-4333-B547-29B058E26123}"/>
    <cellStyle name="Comma 2 6 4 5 2 2" xfId="35422" xr:uid="{3609755E-5DB6-4F73-93A0-CA9B569E1421}"/>
    <cellStyle name="Comma 2 6 4 5 2 3" xfId="56446" xr:uid="{96F69CAB-20CE-4374-8CE5-11E3CEE7B6DA}"/>
    <cellStyle name="Comma 2 6 4 5 3" xfId="24912" xr:uid="{E92A24E0-DE3A-4977-B337-B5E53A5974C3}"/>
    <cellStyle name="Comma 2 6 4 5 4" xfId="45936" xr:uid="{5C59F176-D0DD-493C-A2BF-119BE7458B6C}"/>
    <cellStyle name="Comma 2 6 4 6" xfId="6494" xr:uid="{64BE8D6F-37A1-41E6-92C9-AA75F711E453}"/>
    <cellStyle name="Comma 2 6 4 6 2" xfId="17028" xr:uid="{229994EC-0187-434F-9DCB-E6480A73C519}"/>
    <cellStyle name="Comma 2 6 4 6 2 2" xfId="38050" xr:uid="{526BADF6-794D-443E-9A1B-EFD2DF2A046E}"/>
    <cellStyle name="Comma 2 6 4 6 2 3" xfId="59074" xr:uid="{4EDDAEC0-117B-45D1-BEC0-31D2599CE0CD}"/>
    <cellStyle name="Comma 2 6 4 6 3" xfId="27540" xr:uid="{2065F5D9-AC29-4F46-8DDD-462529063A93}"/>
    <cellStyle name="Comma 2 6 4 6 4" xfId="48564" xr:uid="{5A67F455-5E51-413E-9690-1FA6433EB9EC}"/>
    <cellStyle name="Comma 2 6 4 7" xfId="9121" xr:uid="{83CC7338-8CD6-41D7-8151-9B7615C34463}"/>
    <cellStyle name="Comma 2 6 4 7 2" xfId="19655" xr:uid="{E94BDEAC-39CA-4BA2-9235-91240CA055C2}"/>
    <cellStyle name="Comma 2 6 4 7 2 2" xfId="40677" xr:uid="{5EF02971-39EF-41CF-847D-E961C299ED6A}"/>
    <cellStyle name="Comma 2 6 4 7 2 3" xfId="61701" xr:uid="{4C922CFD-4611-4F0A-8402-6E58AE01055D}"/>
    <cellStyle name="Comma 2 6 4 7 3" xfId="30167" xr:uid="{C9BB5275-701F-4DD8-B523-70D8E1413DDF}"/>
    <cellStyle name="Comma 2 6 4 7 4" xfId="51191" xr:uid="{BC981C3A-6749-43A4-8416-C1BCA07F8A68}"/>
    <cellStyle name="Comma 2 6 4 8" xfId="11773" xr:uid="{C034B8FC-BFD0-462F-88B8-BAC687B1558E}"/>
    <cellStyle name="Comma 2 6 4 8 2" xfId="32795" xr:uid="{E297E1E5-6871-4927-85DA-E2ACD7A9CF4E}"/>
    <cellStyle name="Comma 2 6 4 8 3" xfId="53819" xr:uid="{2CC05CBA-6DCD-49E0-A2B9-AC1685AE6A99}"/>
    <cellStyle name="Comma 2 6 4 9" xfId="22284" xr:uid="{8B321A69-D07C-4083-B42D-B20B9C8DB72C}"/>
    <cellStyle name="Comma 2 6 5" xfId="1193" xr:uid="{40CC3EEA-2FD3-4216-8584-E6007E8C0133}"/>
    <cellStyle name="Comma 2 6 5 10" xfId="43314" xr:uid="{5B90BB11-33F1-4AEB-9187-F5DF10C72FE8}"/>
    <cellStyle name="Comma 2 6 5 2" xfId="1194" xr:uid="{1EADE084-D886-4121-A6F9-D2458C12DEB8}"/>
    <cellStyle name="Comma 2 6 5 2 2" xfId="1195" xr:uid="{2A242FE0-254C-4A08-9FC5-77D61A3A4677}"/>
    <cellStyle name="Comma 2 6 5 2 2 2" xfId="3873" xr:uid="{47B85EAB-40ED-4B64-AEEC-AE398C0A26AA}"/>
    <cellStyle name="Comma 2 6 5 2 2 2 2" xfId="14407" xr:uid="{16C7F024-ADE5-419A-A190-D6E6FAA0E3AF}"/>
    <cellStyle name="Comma 2 6 5 2 2 2 2 2" xfId="35429" xr:uid="{0BFD6F39-D83E-4655-BDF5-215414664637}"/>
    <cellStyle name="Comma 2 6 5 2 2 2 2 3" xfId="56453" xr:uid="{B4BE7C1F-6144-4DC4-AD6E-98B672B2EDB3}"/>
    <cellStyle name="Comma 2 6 5 2 2 2 3" xfId="24919" xr:uid="{FAF5FA16-7C06-491A-9551-43EE8480783C}"/>
    <cellStyle name="Comma 2 6 5 2 2 2 4" xfId="45943" xr:uid="{7AC92727-E80A-4C50-A6AF-A267541E01E9}"/>
    <cellStyle name="Comma 2 6 5 2 2 3" xfId="6501" xr:uid="{4AEE5361-0712-40A1-AE34-481695134DFA}"/>
    <cellStyle name="Comma 2 6 5 2 2 3 2" xfId="17035" xr:uid="{997EA6F4-342B-417E-8F3F-1D4EBBB0A188}"/>
    <cellStyle name="Comma 2 6 5 2 2 3 2 2" xfId="38057" xr:uid="{5456F999-E461-4EA5-92D8-F93E6D395368}"/>
    <cellStyle name="Comma 2 6 5 2 2 3 2 3" xfId="59081" xr:uid="{2500150D-7AF2-4BD7-87BD-BCDE3D788900}"/>
    <cellStyle name="Comma 2 6 5 2 2 3 3" xfId="27547" xr:uid="{BFBF48A4-22C8-4370-AF81-4315FCF57C2A}"/>
    <cellStyle name="Comma 2 6 5 2 2 3 4" xfId="48571" xr:uid="{D9AF531F-3A11-4D23-8DF9-8C7B12732834}"/>
    <cellStyle name="Comma 2 6 5 2 2 4" xfId="9128" xr:uid="{6A594F27-C0AF-48B1-8333-2E498756195F}"/>
    <cellStyle name="Comma 2 6 5 2 2 4 2" xfId="19662" xr:uid="{87474EBD-EB20-4A80-9772-9E409057299A}"/>
    <cellStyle name="Comma 2 6 5 2 2 4 2 2" xfId="40684" xr:uid="{20FA7A49-0141-4533-8CE0-BEF3FB7715E7}"/>
    <cellStyle name="Comma 2 6 5 2 2 4 2 3" xfId="61708" xr:uid="{72E7FD96-C5A8-4356-9047-2938920A7B6E}"/>
    <cellStyle name="Comma 2 6 5 2 2 4 3" xfId="30174" xr:uid="{3C372D11-A341-4BBA-AA65-EA54D16D77A8}"/>
    <cellStyle name="Comma 2 6 5 2 2 4 4" xfId="51198" xr:uid="{96245EDD-2BD4-4F6A-8D59-082704C1F5FE}"/>
    <cellStyle name="Comma 2 6 5 2 2 5" xfId="11780" xr:uid="{FCC6E185-DD57-49CC-861B-1468073AB5A4}"/>
    <cellStyle name="Comma 2 6 5 2 2 5 2" xfId="32802" xr:uid="{15444F4D-C42E-4A38-BCE0-D6391E147DCD}"/>
    <cellStyle name="Comma 2 6 5 2 2 5 3" xfId="53826" xr:uid="{FBF828E7-9653-412E-AAC9-69C26E62A0C6}"/>
    <cellStyle name="Comma 2 6 5 2 2 6" xfId="22291" xr:uid="{D1C96AC9-B52D-4ACE-B859-6A8BADAF6223}"/>
    <cellStyle name="Comma 2 6 5 2 2 7" xfId="43316" xr:uid="{AFA0D3AA-FBFB-4174-9335-C22F62C1EC21}"/>
    <cellStyle name="Comma 2 6 5 2 3" xfId="3872" xr:uid="{B91FA7B6-3075-40DE-A69E-13B08F827404}"/>
    <cellStyle name="Comma 2 6 5 2 3 2" xfId="14406" xr:uid="{65CB6302-6EF2-4E06-8DAD-134F9A84647E}"/>
    <cellStyle name="Comma 2 6 5 2 3 2 2" xfId="35428" xr:uid="{65E14076-20E4-4F58-AFD1-061B92AC8A47}"/>
    <cellStyle name="Comma 2 6 5 2 3 2 3" xfId="56452" xr:uid="{D2EB9B7B-0278-4318-8056-E97287F6978B}"/>
    <cellStyle name="Comma 2 6 5 2 3 3" xfId="24918" xr:uid="{D406212F-CD98-474B-AAE6-727E51DB3DCC}"/>
    <cellStyle name="Comma 2 6 5 2 3 4" xfId="45942" xr:uid="{FD78A98A-7C1F-44F7-BA52-9C602E95DFE1}"/>
    <cellStyle name="Comma 2 6 5 2 4" xfId="6500" xr:uid="{E6791275-9F25-4638-967E-69EBE0EC52B5}"/>
    <cellStyle name="Comma 2 6 5 2 4 2" xfId="17034" xr:uid="{08E6B7E5-6B35-4574-B5BE-378E0C9E2C6E}"/>
    <cellStyle name="Comma 2 6 5 2 4 2 2" xfId="38056" xr:uid="{76876F22-6650-48DD-A2DD-3FE986CD992C}"/>
    <cellStyle name="Comma 2 6 5 2 4 2 3" xfId="59080" xr:uid="{C00FC1A7-C448-4CBA-9FB0-5A54DE915A97}"/>
    <cellStyle name="Comma 2 6 5 2 4 3" xfId="27546" xr:uid="{C82D6B8E-F84B-4A7E-BB8E-9EE1AF5A757A}"/>
    <cellStyle name="Comma 2 6 5 2 4 4" xfId="48570" xr:uid="{377DD283-83CE-4B7D-8F82-EC1F09C1549E}"/>
    <cellStyle name="Comma 2 6 5 2 5" xfId="9127" xr:uid="{ACA7C3DB-C498-42B1-B999-B88BB5735014}"/>
    <cellStyle name="Comma 2 6 5 2 5 2" xfId="19661" xr:uid="{D9140D23-6C2F-454A-ACC8-B21BDF9A1913}"/>
    <cellStyle name="Comma 2 6 5 2 5 2 2" xfId="40683" xr:uid="{51A0A3D9-EAB9-44EC-B331-BB1660923D5C}"/>
    <cellStyle name="Comma 2 6 5 2 5 2 3" xfId="61707" xr:uid="{79FC9D56-78BC-419C-AFF5-F42713C4BF45}"/>
    <cellStyle name="Comma 2 6 5 2 5 3" xfId="30173" xr:uid="{B2798227-D14F-4E95-B1AE-DC7C064D3F1D}"/>
    <cellStyle name="Comma 2 6 5 2 5 4" xfId="51197" xr:uid="{DFE43AF1-0C52-4F89-AD2C-1D096F10142E}"/>
    <cellStyle name="Comma 2 6 5 2 6" xfId="11779" xr:uid="{739F9845-298C-4949-9C71-0A24AC49BE20}"/>
    <cellStyle name="Comma 2 6 5 2 6 2" xfId="32801" xr:uid="{6C41345E-67F5-4AB5-A3F2-3C4A9BA5D386}"/>
    <cellStyle name="Comma 2 6 5 2 6 3" xfId="53825" xr:uid="{62D28DEA-10CC-4B74-A20E-D4F767C793B6}"/>
    <cellStyle name="Comma 2 6 5 2 7" xfId="22290" xr:uid="{21466594-5456-4475-BC2B-5B2624406C64}"/>
    <cellStyle name="Comma 2 6 5 2 8" xfId="43315" xr:uid="{71978C08-CD4A-4384-9AD7-86FDE66C82EE}"/>
    <cellStyle name="Comma 2 6 5 3" xfId="1196" xr:uid="{37EA8E27-71E4-4292-92E3-4A28B3331AC8}"/>
    <cellStyle name="Comma 2 6 5 3 2" xfId="3874" xr:uid="{F7DAB3BA-CC0C-48E9-A51B-BF07555B8A3A}"/>
    <cellStyle name="Comma 2 6 5 3 2 2" xfId="14408" xr:uid="{F17289F1-A135-4B6E-8019-734CF01725A8}"/>
    <cellStyle name="Comma 2 6 5 3 2 2 2" xfId="35430" xr:uid="{C74F30FC-C36F-4714-B9C3-2A90C7BFC3E4}"/>
    <cellStyle name="Comma 2 6 5 3 2 2 3" xfId="56454" xr:uid="{CC0FFE2C-98C9-4064-9AF0-A0DD176E8C8D}"/>
    <cellStyle name="Comma 2 6 5 3 2 3" xfId="24920" xr:uid="{5B7E9D31-964B-472A-960A-CE77E6D593FF}"/>
    <cellStyle name="Comma 2 6 5 3 2 4" xfId="45944" xr:uid="{7CCE1714-ED42-476E-99B6-CC07DC551107}"/>
    <cellStyle name="Comma 2 6 5 3 3" xfId="6502" xr:uid="{84F64DC9-0DF7-4D9F-A272-99D3BF14029F}"/>
    <cellStyle name="Comma 2 6 5 3 3 2" xfId="17036" xr:uid="{8C837172-ED9A-4B47-BC81-DCCBB19D05F9}"/>
    <cellStyle name="Comma 2 6 5 3 3 2 2" xfId="38058" xr:uid="{60D9AA56-9FA1-4E1F-941A-FC931B2838A5}"/>
    <cellStyle name="Comma 2 6 5 3 3 2 3" xfId="59082" xr:uid="{0B81B804-6971-4C18-88E1-4337BA1FCB74}"/>
    <cellStyle name="Comma 2 6 5 3 3 3" xfId="27548" xr:uid="{3906CE16-DC22-42CD-8177-8C492B53B1B3}"/>
    <cellStyle name="Comma 2 6 5 3 3 4" xfId="48572" xr:uid="{2A1DE5AA-D155-4C62-9D90-762642420C50}"/>
    <cellStyle name="Comma 2 6 5 3 4" xfId="9129" xr:uid="{FCD07C4A-DC90-4DA9-89C4-4670929D7020}"/>
    <cellStyle name="Comma 2 6 5 3 4 2" xfId="19663" xr:uid="{53A69E9B-232D-448E-9FED-824DA73FA41B}"/>
    <cellStyle name="Comma 2 6 5 3 4 2 2" xfId="40685" xr:uid="{9178D945-9C16-4710-84FE-AFFFCC8A23F6}"/>
    <cellStyle name="Comma 2 6 5 3 4 2 3" xfId="61709" xr:uid="{91CDBA77-3F03-49BD-BC48-EEEB8F4330DA}"/>
    <cellStyle name="Comma 2 6 5 3 4 3" xfId="30175" xr:uid="{94BF9154-88D3-4F13-8E91-D5E4DBE3FF33}"/>
    <cellStyle name="Comma 2 6 5 3 4 4" xfId="51199" xr:uid="{D6A301C4-F785-4E71-B32F-92193879B924}"/>
    <cellStyle name="Comma 2 6 5 3 5" xfId="11781" xr:uid="{7DB3CF68-0A8B-4A73-A5E7-5209D1BF492D}"/>
    <cellStyle name="Comma 2 6 5 3 5 2" xfId="32803" xr:uid="{4119EDE5-0406-4F2B-B9DF-470DED45C178}"/>
    <cellStyle name="Comma 2 6 5 3 5 3" xfId="53827" xr:uid="{F8E8AF78-2391-4016-B7A5-49EA175508FB}"/>
    <cellStyle name="Comma 2 6 5 3 6" xfId="22292" xr:uid="{5CAB3C73-E1B8-40AA-AB11-89223AEF3354}"/>
    <cellStyle name="Comma 2 6 5 3 7" xfId="43317" xr:uid="{53CCE8AA-21A8-4010-A48B-83C13E18F076}"/>
    <cellStyle name="Comma 2 6 5 4" xfId="1197" xr:uid="{E2F68708-5422-4BE0-BA76-3F451F3FEF81}"/>
    <cellStyle name="Comma 2 6 5 4 2" xfId="3875" xr:uid="{17A54C65-8E8E-4F49-8A03-81BE00F8B524}"/>
    <cellStyle name="Comma 2 6 5 4 2 2" xfId="14409" xr:uid="{10189316-A688-4A38-AC4F-2162496F17B2}"/>
    <cellStyle name="Comma 2 6 5 4 2 2 2" xfId="35431" xr:uid="{EDC360E2-FCDD-440D-A84D-86897D9B3AE1}"/>
    <cellStyle name="Comma 2 6 5 4 2 2 3" xfId="56455" xr:uid="{05A1796B-3A68-429C-9DCE-36C7F5D15362}"/>
    <cellStyle name="Comma 2 6 5 4 2 3" xfId="24921" xr:uid="{F6649B02-E373-41B1-A020-4EB5A27C6419}"/>
    <cellStyle name="Comma 2 6 5 4 2 4" xfId="45945" xr:uid="{1308543C-D65D-404B-B036-E8D140C1D800}"/>
    <cellStyle name="Comma 2 6 5 4 3" xfId="6503" xr:uid="{FE917BA8-3565-42EC-9421-4649AE9BC4EF}"/>
    <cellStyle name="Comma 2 6 5 4 3 2" xfId="17037" xr:uid="{7476A6E4-81EB-4F0D-A1AD-86DE37885573}"/>
    <cellStyle name="Comma 2 6 5 4 3 2 2" xfId="38059" xr:uid="{DE6FD4AD-015F-4A1D-8630-FFD539D8F478}"/>
    <cellStyle name="Comma 2 6 5 4 3 2 3" xfId="59083" xr:uid="{ECC22488-24F8-46A1-BAC0-A603EB173E31}"/>
    <cellStyle name="Comma 2 6 5 4 3 3" xfId="27549" xr:uid="{34ACEF8B-CB97-4ABF-AC24-356B5E6B3723}"/>
    <cellStyle name="Comma 2 6 5 4 3 4" xfId="48573" xr:uid="{19978FD5-4CDE-4712-AFC0-8DAC5B6D7DF9}"/>
    <cellStyle name="Comma 2 6 5 4 4" xfId="9130" xr:uid="{58E20AD1-87AF-4B23-9CC7-D6A55839E167}"/>
    <cellStyle name="Comma 2 6 5 4 4 2" xfId="19664" xr:uid="{1AE99035-9886-49D2-97D3-3AA5B9F48B35}"/>
    <cellStyle name="Comma 2 6 5 4 4 2 2" xfId="40686" xr:uid="{89BFEDB2-210E-4FDC-A026-53955A0A5C86}"/>
    <cellStyle name="Comma 2 6 5 4 4 2 3" xfId="61710" xr:uid="{99CF22D9-8453-4067-B1D2-1CE4F51E9087}"/>
    <cellStyle name="Comma 2 6 5 4 4 3" xfId="30176" xr:uid="{0A33ECDD-79EA-47D4-8CA9-997ECFE04976}"/>
    <cellStyle name="Comma 2 6 5 4 4 4" xfId="51200" xr:uid="{2EB0CDA3-B89E-4A94-A3F4-C245180BE256}"/>
    <cellStyle name="Comma 2 6 5 4 5" xfId="11782" xr:uid="{172E5BBA-2F39-4462-AC8A-5D41161015B7}"/>
    <cellStyle name="Comma 2 6 5 4 5 2" xfId="32804" xr:uid="{C3A83B0E-C53E-46F8-A488-24064AF40DCC}"/>
    <cellStyle name="Comma 2 6 5 4 5 3" xfId="53828" xr:uid="{441F2EE0-E912-43BA-8B70-0D4B6ED35339}"/>
    <cellStyle name="Comma 2 6 5 4 6" xfId="22293" xr:uid="{9A871AAC-5F73-47EF-A2DA-BDBA4481BCA3}"/>
    <cellStyle name="Comma 2 6 5 4 7" xfId="43318" xr:uid="{C0060E25-9810-408D-B9E8-9A2A39346D0D}"/>
    <cellStyle name="Comma 2 6 5 5" xfId="3871" xr:uid="{65BB3D1F-887C-4695-8F96-D62044AD1823}"/>
    <cellStyle name="Comma 2 6 5 5 2" xfId="14405" xr:uid="{27E3A7F8-429D-4406-A638-E2301C07E681}"/>
    <cellStyle name="Comma 2 6 5 5 2 2" xfId="35427" xr:uid="{D76195E8-29B2-4924-ADBD-C5D0C5CC5C4E}"/>
    <cellStyle name="Comma 2 6 5 5 2 3" xfId="56451" xr:uid="{C5B51030-964C-4543-A8FC-C67DC76A9F5B}"/>
    <cellStyle name="Comma 2 6 5 5 3" xfId="24917" xr:uid="{B5A58144-5524-4703-B908-61D4F04B268A}"/>
    <cellStyle name="Comma 2 6 5 5 4" xfId="45941" xr:uid="{AAEE914B-8ED0-4FA1-8A5F-D40DBE96D622}"/>
    <cellStyle name="Comma 2 6 5 6" xfId="6499" xr:uid="{D78CF00A-A034-4460-ADDF-DAA4C287D004}"/>
    <cellStyle name="Comma 2 6 5 6 2" xfId="17033" xr:uid="{B45267AA-DA3B-4B01-B053-6288B4968A51}"/>
    <cellStyle name="Comma 2 6 5 6 2 2" xfId="38055" xr:uid="{64AE8D03-C087-4953-8EF9-15D8E89097A5}"/>
    <cellStyle name="Comma 2 6 5 6 2 3" xfId="59079" xr:uid="{2A85C318-1754-4D9D-8C00-C83D07CAAF6A}"/>
    <cellStyle name="Comma 2 6 5 6 3" xfId="27545" xr:uid="{0830969D-DBC9-4164-9E10-2AA447C38ABB}"/>
    <cellStyle name="Comma 2 6 5 6 4" xfId="48569" xr:uid="{72B6AA42-AE4F-42A0-8442-1B71A851579A}"/>
    <cellStyle name="Comma 2 6 5 7" xfId="9126" xr:uid="{E0367D54-CB6E-466D-913C-8798901A4C6A}"/>
    <cellStyle name="Comma 2 6 5 7 2" xfId="19660" xr:uid="{0DB34006-4690-4B68-BEF8-41A2B3588C62}"/>
    <cellStyle name="Comma 2 6 5 7 2 2" xfId="40682" xr:uid="{83E06E95-248B-4C14-A959-926000E6CA9B}"/>
    <cellStyle name="Comma 2 6 5 7 2 3" xfId="61706" xr:uid="{8EB1508C-CD2D-44F7-B0F9-1C992F07810E}"/>
    <cellStyle name="Comma 2 6 5 7 3" xfId="30172" xr:uid="{387215D3-E186-430F-B261-D869422DB7EC}"/>
    <cellStyle name="Comma 2 6 5 7 4" xfId="51196" xr:uid="{2EE50ECB-4FEF-4EEE-B4E5-35AC7132BE77}"/>
    <cellStyle name="Comma 2 6 5 8" xfId="11778" xr:uid="{DE50EAD4-D5C3-4C7D-B872-F4A3E1167991}"/>
    <cellStyle name="Comma 2 6 5 8 2" xfId="32800" xr:uid="{82F7A9C2-5961-45AC-9690-802180BEE3E3}"/>
    <cellStyle name="Comma 2 6 5 8 3" xfId="53824" xr:uid="{486A5D16-4AAE-4DAF-B1F3-FFBEDCD0C3DF}"/>
    <cellStyle name="Comma 2 6 5 9" xfId="22289" xr:uid="{705C2105-2E75-477F-A42D-1F18BED80789}"/>
    <cellStyle name="Comma 2 6 6" xfId="1198" xr:uid="{E0692F03-6B49-46D4-BF02-46DBD58F1C33}"/>
    <cellStyle name="Comma 2 6 6 10" xfId="43319" xr:uid="{1B4D29FB-B55E-4994-95F6-ED70AA774D7D}"/>
    <cellStyle name="Comma 2 6 6 2" xfId="1199" xr:uid="{9CBD84B4-0655-4664-B98F-EEEB56E4A678}"/>
    <cellStyle name="Comma 2 6 6 2 2" xfId="1200" xr:uid="{8673A689-EBA4-4722-88C1-E3D7D1FD31E1}"/>
    <cellStyle name="Comma 2 6 6 2 2 2" xfId="3878" xr:uid="{2ED51482-43B0-407D-A080-3F974F7797D8}"/>
    <cellStyle name="Comma 2 6 6 2 2 2 2" xfId="14412" xr:uid="{7414D8C6-D2B7-454B-A466-83F466717D00}"/>
    <cellStyle name="Comma 2 6 6 2 2 2 2 2" xfId="35434" xr:uid="{A9B7DDDD-8C7E-4A63-8DED-2C9F6B4F1CDE}"/>
    <cellStyle name="Comma 2 6 6 2 2 2 2 3" xfId="56458" xr:uid="{CBF05CBD-4DA5-4380-8AF2-4C7C24C74A27}"/>
    <cellStyle name="Comma 2 6 6 2 2 2 3" xfId="24924" xr:uid="{5A3C5E97-BCB2-432C-8904-6FD4FC2667A7}"/>
    <cellStyle name="Comma 2 6 6 2 2 2 4" xfId="45948" xr:uid="{A79385AD-FF11-44E5-B761-E9EE07435A0B}"/>
    <cellStyle name="Comma 2 6 6 2 2 3" xfId="6506" xr:uid="{8B403E25-D5EE-42EB-9B63-0697D62C4B28}"/>
    <cellStyle name="Comma 2 6 6 2 2 3 2" xfId="17040" xr:uid="{BBBA7CE1-3C32-4BF6-A93B-EDD2635AC297}"/>
    <cellStyle name="Comma 2 6 6 2 2 3 2 2" xfId="38062" xr:uid="{4B719286-D6C7-4DD0-AE68-5CF639E38B7D}"/>
    <cellStyle name="Comma 2 6 6 2 2 3 2 3" xfId="59086" xr:uid="{98827A53-C451-4E59-BA89-38C300558B49}"/>
    <cellStyle name="Comma 2 6 6 2 2 3 3" xfId="27552" xr:uid="{EA387497-99BF-4CCB-ABAF-040FB938C5A0}"/>
    <cellStyle name="Comma 2 6 6 2 2 3 4" xfId="48576" xr:uid="{E7CC7B38-DA90-42CF-88CA-E3713CFB384B}"/>
    <cellStyle name="Comma 2 6 6 2 2 4" xfId="9133" xr:uid="{85C78DAD-36A4-4D0F-9FD5-1E7A23B84508}"/>
    <cellStyle name="Comma 2 6 6 2 2 4 2" xfId="19667" xr:uid="{1088D39A-742C-452B-BCBA-685C0D7EF489}"/>
    <cellStyle name="Comma 2 6 6 2 2 4 2 2" xfId="40689" xr:uid="{96B5ECD6-2CD7-4FCC-9F79-1235FA3976C9}"/>
    <cellStyle name="Comma 2 6 6 2 2 4 2 3" xfId="61713" xr:uid="{570B3EE7-4234-47B3-BFB3-8BE77A94FB7C}"/>
    <cellStyle name="Comma 2 6 6 2 2 4 3" xfId="30179" xr:uid="{D72B3276-AE08-47B5-B4CB-5885759ACBF8}"/>
    <cellStyle name="Comma 2 6 6 2 2 4 4" xfId="51203" xr:uid="{F677455B-33C3-464D-99B7-AC7EB49BC63C}"/>
    <cellStyle name="Comma 2 6 6 2 2 5" xfId="11785" xr:uid="{64F8570C-8A3C-4C05-A350-8808BCB9803F}"/>
    <cellStyle name="Comma 2 6 6 2 2 5 2" xfId="32807" xr:uid="{5A39B244-1E69-4249-BF16-4DED3345658B}"/>
    <cellStyle name="Comma 2 6 6 2 2 5 3" xfId="53831" xr:uid="{5448F3F3-A2E8-4778-9758-1C54C744F03B}"/>
    <cellStyle name="Comma 2 6 6 2 2 6" xfId="22296" xr:uid="{975C56D0-E4DE-441F-BB41-7D142A8C12C8}"/>
    <cellStyle name="Comma 2 6 6 2 2 7" xfId="43321" xr:uid="{AAD09D9F-567B-4EB3-BD1C-A636010A0BCE}"/>
    <cellStyle name="Comma 2 6 6 2 3" xfId="3877" xr:uid="{D915A1E4-2DF0-4734-AFE4-7414DB6D7F5A}"/>
    <cellStyle name="Comma 2 6 6 2 3 2" xfId="14411" xr:uid="{C71368D4-DE0B-415D-822E-E3354D2B5F10}"/>
    <cellStyle name="Comma 2 6 6 2 3 2 2" xfId="35433" xr:uid="{AEE789D7-74F0-43F6-A91A-F5F953416A79}"/>
    <cellStyle name="Comma 2 6 6 2 3 2 3" xfId="56457" xr:uid="{C0C084B3-AD0B-4A4A-B19E-1DD4C878760C}"/>
    <cellStyle name="Comma 2 6 6 2 3 3" xfId="24923" xr:uid="{11E10708-66B3-4760-BFF1-3C14B3889239}"/>
    <cellStyle name="Comma 2 6 6 2 3 4" xfId="45947" xr:uid="{F67C6EC7-BB1F-4AF3-9573-58B840A6B7A5}"/>
    <cellStyle name="Comma 2 6 6 2 4" xfId="6505" xr:uid="{E83FDB3E-836A-4371-8707-D674A34568E1}"/>
    <cellStyle name="Comma 2 6 6 2 4 2" xfId="17039" xr:uid="{D00EBFE0-A974-4C02-8BC7-E193E4238DB5}"/>
    <cellStyle name="Comma 2 6 6 2 4 2 2" xfId="38061" xr:uid="{BD9BC753-61DD-4E64-8C8B-B59D41C3A3D9}"/>
    <cellStyle name="Comma 2 6 6 2 4 2 3" xfId="59085" xr:uid="{6DFF31BB-5C61-4C68-9013-98E37FFB1926}"/>
    <cellStyle name="Comma 2 6 6 2 4 3" xfId="27551" xr:uid="{D3BE8227-95AD-47FC-8390-7BF06ED17CD4}"/>
    <cellStyle name="Comma 2 6 6 2 4 4" xfId="48575" xr:uid="{9DEB4B2D-B959-4A1E-AF5D-E02A08B52DF9}"/>
    <cellStyle name="Comma 2 6 6 2 5" xfId="9132" xr:uid="{81891CD7-0FB9-4480-A2E8-D632FECB967A}"/>
    <cellStyle name="Comma 2 6 6 2 5 2" xfId="19666" xr:uid="{B42F5B6A-F969-4E59-B1FF-BEEDECFC1743}"/>
    <cellStyle name="Comma 2 6 6 2 5 2 2" xfId="40688" xr:uid="{B10BFDA3-3C64-4FB5-87DB-984F93795728}"/>
    <cellStyle name="Comma 2 6 6 2 5 2 3" xfId="61712" xr:uid="{1D5378B2-66D1-4E73-808B-D7F814F0B150}"/>
    <cellStyle name="Comma 2 6 6 2 5 3" xfId="30178" xr:uid="{91D28713-509B-4792-A148-9E549EBB5CEC}"/>
    <cellStyle name="Comma 2 6 6 2 5 4" xfId="51202" xr:uid="{E7E5C1AC-0D48-44EA-868C-3A80E7A8172F}"/>
    <cellStyle name="Comma 2 6 6 2 6" xfId="11784" xr:uid="{9302E612-B6B1-4CF8-91CB-6FC0B0F41ED0}"/>
    <cellStyle name="Comma 2 6 6 2 6 2" xfId="32806" xr:uid="{ACB11F57-6D79-4A22-AF91-4A869D802F55}"/>
    <cellStyle name="Comma 2 6 6 2 6 3" xfId="53830" xr:uid="{C37FB3D0-6D6C-45E5-9222-E80C5E9E596E}"/>
    <cellStyle name="Comma 2 6 6 2 7" xfId="22295" xr:uid="{08B69CC5-2D15-4D4C-A1B8-117243A90624}"/>
    <cellStyle name="Comma 2 6 6 2 8" xfId="43320" xr:uid="{A88C69CB-83F7-47C7-AFD0-089E902C49E1}"/>
    <cellStyle name="Comma 2 6 6 3" xfId="1201" xr:uid="{0C6F4BCF-7273-41F9-81D9-37F3CF23E17C}"/>
    <cellStyle name="Comma 2 6 6 3 2" xfId="3879" xr:uid="{ECBDF041-B325-434A-976C-A8AE968E8988}"/>
    <cellStyle name="Comma 2 6 6 3 2 2" xfId="14413" xr:uid="{4516448C-3DF7-47D9-84F4-7A505F5F9EF7}"/>
    <cellStyle name="Comma 2 6 6 3 2 2 2" xfId="35435" xr:uid="{BFDAD8C2-6B4D-4691-B31B-90BBC4DBC4FB}"/>
    <cellStyle name="Comma 2 6 6 3 2 2 3" xfId="56459" xr:uid="{CF55BF6E-3431-4E32-9EDC-107859D94D5C}"/>
    <cellStyle name="Comma 2 6 6 3 2 3" xfId="24925" xr:uid="{0DF26408-2F43-4BFA-9CD2-CFB371CFFDAC}"/>
    <cellStyle name="Comma 2 6 6 3 2 4" xfId="45949" xr:uid="{946EA579-E5E3-4562-8707-A35707EB31C4}"/>
    <cellStyle name="Comma 2 6 6 3 3" xfId="6507" xr:uid="{613E96FB-22C3-4697-A546-E7ED12D4C13F}"/>
    <cellStyle name="Comma 2 6 6 3 3 2" xfId="17041" xr:uid="{689B8D75-5F3D-4B8C-8845-63B75F855FBD}"/>
    <cellStyle name="Comma 2 6 6 3 3 2 2" xfId="38063" xr:uid="{A0A838A5-2C37-4C74-81B9-8778AAA7097E}"/>
    <cellStyle name="Comma 2 6 6 3 3 2 3" xfId="59087" xr:uid="{1478D39E-6C50-4BBB-840B-C5F7D3E5EE42}"/>
    <cellStyle name="Comma 2 6 6 3 3 3" xfId="27553" xr:uid="{6231165B-3AE4-4EE9-BDAC-905CF698624A}"/>
    <cellStyle name="Comma 2 6 6 3 3 4" xfId="48577" xr:uid="{1ECB5FE9-3345-40B8-8D75-A7C0D7E8AAA8}"/>
    <cellStyle name="Comma 2 6 6 3 4" xfId="9134" xr:uid="{F4578AD6-2D28-448A-B710-4528FC9DFA21}"/>
    <cellStyle name="Comma 2 6 6 3 4 2" xfId="19668" xr:uid="{9AFD7EEC-54B4-43CC-A743-48AF4606FDCA}"/>
    <cellStyle name="Comma 2 6 6 3 4 2 2" xfId="40690" xr:uid="{AF97869E-81D5-4C10-B73C-473971224728}"/>
    <cellStyle name="Comma 2 6 6 3 4 2 3" xfId="61714" xr:uid="{236CB3A7-D673-415B-AF80-DB34658EB63F}"/>
    <cellStyle name="Comma 2 6 6 3 4 3" xfId="30180" xr:uid="{DFD077ED-F3E4-4E4A-924A-19A35A901201}"/>
    <cellStyle name="Comma 2 6 6 3 4 4" xfId="51204" xr:uid="{D656E4FD-67E5-4599-8FFF-89946996F26C}"/>
    <cellStyle name="Comma 2 6 6 3 5" xfId="11786" xr:uid="{D9296A02-7C46-4A6E-B612-E8BC29FDFBB1}"/>
    <cellStyle name="Comma 2 6 6 3 5 2" xfId="32808" xr:uid="{026EB369-ACDB-4AF3-9D78-120B4C5F5CB2}"/>
    <cellStyle name="Comma 2 6 6 3 5 3" xfId="53832" xr:uid="{44846C2B-7BB4-4086-AC79-702C14C92B44}"/>
    <cellStyle name="Comma 2 6 6 3 6" xfId="22297" xr:uid="{01260F77-B0D8-4CB4-A987-5A5D8958E273}"/>
    <cellStyle name="Comma 2 6 6 3 7" xfId="43322" xr:uid="{736AC841-A639-45A7-ADBC-A1B27ADFCCF4}"/>
    <cellStyle name="Comma 2 6 6 4" xfId="1202" xr:uid="{FD4B736D-3EC7-4B91-90B4-D629536FD0AA}"/>
    <cellStyle name="Comma 2 6 6 4 2" xfId="3880" xr:uid="{B3B1A9D1-F579-49B4-9AE5-62A5616EDF12}"/>
    <cellStyle name="Comma 2 6 6 4 2 2" xfId="14414" xr:uid="{8E015BD2-FA65-48DA-9975-AF93BA087DF9}"/>
    <cellStyle name="Comma 2 6 6 4 2 2 2" xfId="35436" xr:uid="{12A3D50E-20D4-4510-94B1-FD5D67A9EE41}"/>
    <cellStyle name="Comma 2 6 6 4 2 2 3" xfId="56460" xr:uid="{D9F10F96-746D-417C-A32C-ECEC5E7ADAA5}"/>
    <cellStyle name="Comma 2 6 6 4 2 3" xfId="24926" xr:uid="{85A17BA3-2FDA-41DD-B511-AAD12BB89645}"/>
    <cellStyle name="Comma 2 6 6 4 2 4" xfId="45950" xr:uid="{21BBA5F7-0A7E-464D-AE49-26FAF289934F}"/>
    <cellStyle name="Comma 2 6 6 4 3" xfId="6508" xr:uid="{7B93645E-A707-4B4F-8CC3-AD18C76BCB67}"/>
    <cellStyle name="Comma 2 6 6 4 3 2" xfId="17042" xr:uid="{8EA5956E-0E8A-4F82-A89A-89D2B0070149}"/>
    <cellStyle name="Comma 2 6 6 4 3 2 2" xfId="38064" xr:uid="{43025A93-74EB-492A-B147-08B3109F53BF}"/>
    <cellStyle name="Comma 2 6 6 4 3 2 3" xfId="59088" xr:uid="{DDB886A4-9C79-4AB7-98CB-57B61CF5B536}"/>
    <cellStyle name="Comma 2 6 6 4 3 3" xfId="27554" xr:uid="{459FA809-C9AB-4675-9478-CF806E46A70F}"/>
    <cellStyle name="Comma 2 6 6 4 3 4" xfId="48578" xr:uid="{E57A8033-6832-4CAC-A849-50CB2B1EDADC}"/>
    <cellStyle name="Comma 2 6 6 4 4" xfId="9135" xr:uid="{DFD3BF4F-DD17-4E4C-8835-EC3A4C331734}"/>
    <cellStyle name="Comma 2 6 6 4 4 2" xfId="19669" xr:uid="{4097E7A5-1293-4E93-8FBB-14C19BCEC17F}"/>
    <cellStyle name="Comma 2 6 6 4 4 2 2" xfId="40691" xr:uid="{A46F0A51-A48A-4BE3-B4BF-5530ADE5B556}"/>
    <cellStyle name="Comma 2 6 6 4 4 2 3" xfId="61715" xr:uid="{0BED9639-CD82-49D7-AB6C-B80E8E3E0F25}"/>
    <cellStyle name="Comma 2 6 6 4 4 3" xfId="30181" xr:uid="{004209D5-F649-4405-AABC-8AC2DC41BFC7}"/>
    <cellStyle name="Comma 2 6 6 4 4 4" xfId="51205" xr:uid="{ADEEA179-7FF7-4095-87EA-5BBE2F532490}"/>
    <cellStyle name="Comma 2 6 6 4 5" xfId="11787" xr:uid="{C0C56307-B833-468B-880B-526C567D93EF}"/>
    <cellStyle name="Comma 2 6 6 4 5 2" xfId="32809" xr:uid="{7A3E756A-81F1-4E40-A7EF-47CF29AD079C}"/>
    <cellStyle name="Comma 2 6 6 4 5 3" xfId="53833" xr:uid="{EFC7C42D-7573-4BF1-B221-CFCBD5E1E7F5}"/>
    <cellStyle name="Comma 2 6 6 4 6" xfId="22298" xr:uid="{A3BBFFF7-F4D5-439F-A2AA-AB49A1006416}"/>
    <cellStyle name="Comma 2 6 6 4 7" xfId="43323" xr:uid="{1851A820-CCE2-4CC9-899D-07827B3AA7D0}"/>
    <cellStyle name="Comma 2 6 6 5" xfId="3876" xr:uid="{FE538A54-686C-4E4B-902B-5DE96E7A150E}"/>
    <cellStyle name="Comma 2 6 6 5 2" xfId="14410" xr:uid="{2AAB8E31-7E46-49A2-98D5-555A2218EE79}"/>
    <cellStyle name="Comma 2 6 6 5 2 2" xfId="35432" xr:uid="{2FAAD151-CB7A-40A9-B685-9DC700D392DF}"/>
    <cellStyle name="Comma 2 6 6 5 2 3" xfId="56456" xr:uid="{4195F8FB-E493-455D-AC6C-6CED15A89FF2}"/>
    <cellStyle name="Comma 2 6 6 5 3" xfId="24922" xr:uid="{7F65769A-02DB-4443-9A68-D97ED827E6D0}"/>
    <cellStyle name="Comma 2 6 6 5 4" xfId="45946" xr:uid="{4E93D816-307B-4B78-BC3E-7BF31887CBC0}"/>
    <cellStyle name="Comma 2 6 6 6" xfId="6504" xr:uid="{4703A5FC-586D-4C04-91B3-923F2F340518}"/>
    <cellStyle name="Comma 2 6 6 6 2" xfId="17038" xr:uid="{52F3DCAE-8DD4-4BE1-99F5-9D503752C58B}"/>
    <cellStyle name="Comma 2 6 6 6 2 2" xfId="38060" xr:uid="{550F3F80-03DA-48E4-8653-34094B2C33C8}"/>
    <cellStyle name="Comma 2 6 6 6 2 3" xfId="59084" xr:uid="{ADE26B2A-2339-470D-BE9B-83329849AA30}"/>
    <cellStyle name="Comma 2 6 6 6 3" xfId="27550" xr:uid="{4217DA4F-5A24-41BC-B1AB-790B43CD6646}"/>
    <cellStyle name="Comma 2 6 6 6 4" xfId="48574" xr:uid="{FA1C3BC8-26B6-41B0-97ED-6833062F253D}"/>
    <cellStyle name="Comma 2 6 6 7" xfId="9131" xr:uid="{BB76F4CE-A4B3-4366-B137-7A3EA50F46C9}"/>
    <cellStyle name="Comma 2 6 6 7 2" xfId="19665" xr:uid="{7325FE82-2F75-4F73-9C84-26645AA74934}"/>
    <cellStyle name="Comma 2 6 6 7 2 2" xfId="40687" xr:uid="{DA8D9399-8A0B-4600-92DE-8DA7CC87567D}"/>
    <cellStyle name="Comma 2 6 6 7 2 3" xfId="61711" xr:uid="{C4513C1B-3017-4F32-8F84-29F77F7A7522}"/>
    <cellStyle name="Comma 2 6 6 7 3" xfId="30177" xr:uid="{77B5F1F6-8FB7-4928-B892-1C2C64CD15C7}"/>
    <cellStyle name="Comma 2 6 6 7 4" xfId="51201" xr:uid="{580494F5-4612-4BB9-BFEA-5C0B91644DE2}"/>
    <cellStyle name="Comma 2 6 6 8" xfId="11783" xr:uid="{85F6296B-3F4A-49B9-863C-87D1A9311E7B}"/>
    <cellStyle name="Comma 2 6 6 8 2" xfId="32805" xr:uid="{D40830EC-8D8E-4A0D-A1CC-5B24755F510B}"/>
    <cellStyle name="Comma 2 6 6 8 3" xfId="53829" xr:uid="{1974585F-247B-4F23-9086-177D7A4668C7}"/>
    <cellStyle name="Comma 2 6 6 9" xfId="22294" xr:uid="{20AB3CEE-7A4C-446A-9428-F824717355FD}"/>
    <cellStyle name="Comma 2 6 7" xfId="1203" xr:uid="{BCA8D834-6F91-4BA8-ACA7-C8B81D7719F8}"/>
    <cellStyle name="Comma 2 6 7 2" xfId="1204" xr:uid="{BB02A2A8-1319-4798-8DA0-B509B4F4E2F8}"/>
    <cellStyle name="Comma 2 6 7 2 2" xfId="3882" xr:uid="{B1E6A8B0-8602-41BE-8CE8-22B8F55C7704}"/>
    <cellStyle name="Comma 2 6 7 2 2 2" xfId="14416" xr:uid="{72ABDA24-04DA-4987-9043-C7F71065A4A8}"/>
    <cellStyle name="Comma 2 6 7 2 2 2 2" xfId="35438" xr:uid="{E91291A8-8AC1-46CC-B569-717631CA2D9D}"/>
    <cellStyle name="Comma 2 6 7 2 2 2 3" xfId="56462" xr:uid="{3B9AC75A-ADBF-4F97-A16E-42591A40C490}"/>
    <cellStyle name="Comma 2 6 7 2 2 3" xfId="24928" xr:uid="{A53DD5B6-0431-43FA-B1FB-D1F0ACB276A6}"/>
    <cellStyle name="Comma 2 6 7 2 2 4" xfId="45952" xr:uid="{84AD16CC-7439-4F89-930B-9DE45BB298B0}"/>
    <cellStyle name="Comma 2 6 7 2 3" xfId="6510" xr:uid="{DD6BB658-0B44-4848-B52E-FED35A6E0940}"/>
    <cellStyle name="Comma 2 6 7 2 3 2" xfId="17044" xr:uid="{9A4646C3-83BF-48BE-82BA-2D917783AA09}"/>
    <cellStyle name="Comma 2 6 7 2 3 2 2" xfId="38066" xr:uid="{880B556D-6A13-4C82-A9F2-D97429EE8FD5}"/>
    <cellStyle name="Comma 2 6 7 2 3 2 3" xfId="59090" xr:uid="{D80DE442-A50F-4F52-9529-D91B6D5A4C31}"/>
    <cellStyle name="Comma 2 6 7 2 3 3" xfId="27556" xr:uid="{A3EEA526-E92A-47BB-8445-E61DCDBB4195}"/>
    <cellStyle name="Comma 2 6 7 2 3 4" xfId="48580" xr:uid="{DBBA7CAF-BEB1-454A-BB08-BDAEFCECD7DF}"/>
    <cellStyle name="Comma 2 6 7 2 4" xfId="9137" xr:uid="{10863735-724F-4455-9024-3E8B47903A0C}"/>
    <cellStyle name="Comma 2 6 7 2 4 2" xfId="19671" xr:uid="{CD048B1B-8F5B-4C93-9A71-98C134CDF0A4}"/>
    <cellStyle name="Comma 2 6 7 2 4 2 2" xfId="40693" xr:uid="{AAACCF33-AFB6-45DC-A8F6-A63672C99D86}"/>
    <cellStyle name="Comma 2 6 7 2 4 2 3" xfId="61717" xr:uid="{71356FCF-2266-4A5A-90B5-25C9A0FF7282}"/>
    <cellStyle name="Comma 2 6 7 2 4 3" xfId="30183" xr:uid="{C63C0943-A620-47E0-99E3-A12BCDC8FC55}"/>
    <cellStyle name="Comma 2 6 7 2 4 4" xfId="51207" xr:uid="{73ABAC16-162E-4C4A-B11F-33132F8A935A}"/>
    <cellStyle name="Comma 2 6 7 2 5" xfId="11789" xr:uid="{D0A7F80F-1C4B-42C3-883B-A34A6DEFD617}"/>
    <cellStyle name="Comma 2 6 7 2 5 2" xfId="32811" xr:uid="{2C0C56CB-690A-47EE-8EC2-31DE11159BEA}"/>
    <cellStyle name="Comma 2 6 7 2 5 3" xfId="53835" xr:uid="{9F49E158-D40C-498B-9784-FED2FDC23CE9}"/>
    <cellStyle name="Comma 2 6 7 2 6" xfId="22300" xr:uid="{37DDE6D3-C364-4911-A86D-3104438DBD2E}"/>
    <cellStyle name="Comma 2 6 7 2 7" xfId="43325" xr:uid="{9CFDA672-B69F-4926-99BC-86D5C0E8ED2B}"/>
    <cellStyle name="Comma 2 6 7 3" xfId="1205" xr:uid="{C7872FE6-F797-4D0B-AA4F-4B2D7C656004}"/>
    <cellStyle name="Comma 2 6 7 3 2" xfId="3883" xr:uid="{797573AF-A1BA-4B14-AE67-7C43730E7C2B}"/>
    <cellStyle name="Comma 2 6 7 3 2 2" xfId="14417" xr:uid="{DEE9844C-7B25-4684-B41A-0DBC4F7EE58B}"/>
    <cellStyle name="Comma 2 6 7 3 2 2 2" xfId="35439" xr:uid="{0E703268-96B7-4480-BAE1-98C4AA6E2DB0}"/>
    <cellStyle name="Comma 2 6 7 3 2 2 3" xfId="56463" xr:uid="{10042A6D-4DC4-4775-8E7D-559BB4626F84}"/>
    <cellStyle name="Comma 2 6 7 3 2 3" xfId="24929" xr:uid="{035D0C0E-AFB0-455E-98FD-DE38EF9EADDF}"/>
    <cellStyle name="Comma 2 6 7 3 2 4" xfId="45953" xr:uid="{84C4E069-5A3F-4300-9EF9-F20B0782AEA0}"/>
    <cellStyle name="Comma 2 6 7 3 3" xfId="6511" xr:uid="{7218ED8F-FEB8-4A0E-B034-0EB49E7615D7}"/>
    <cellStyle name="Comma 2 6 7 3 3 2" xfId="17045" xr:uid="{9F168AAD-5E03-4C59-A9A0-A9E149ECC11A}"/>
    <cellStyle name="Comma 2 6 7 3 3 2 2" xfId="38067" xr:uid="{7252C171-67A3-4279-A775-101A22B609A4}"/>
    <cellStyle name="Comma 2 6 7 3 3 2 3" xfId="59091" xr:uid="{F4B4776B-7F06-48FA-A559-6655266D2FF9}"/>
    <cellStyle name="Comma 2 6 7 3 3 3" xfId="27557" xr:uid="{4E2C10A9-9859-4331-86A8-417707C8D603}"/>
    <cellStyle name="Comma 2 6 7 3 3 4" xfId="48581" xr:uid="{EF8ECD51-AA40-4884-B38E-E62CDF06CDB0}"/>
    <cellStyle name="Comma 2 6 7 3 4" xfId="9138" xr:uid="{331EDD35-970D-4A41-92D7-BCB007983B0E}"/>
    <cellStyle name="Comma 2 6 7 3 4 2" xfId="19672" xr:uid="{23C88C0D-D294-4972-B99D-E05D555EF592}"/>
    <cellStyle name="Comma 2 6 7 3 4 2 2" xfId="40694" xr:uid="{94575FEC-2956-48E9-B525-C12308B4D468}"/>
    <cellStyle name="Comma 2 6 7 3 4 2 3" xfId="61718" xr:uid="{23D2A416-1D8E-48E9-B220-B839D549D187}"/>
    <cellStyle name="Comma 2 6 7 3 4 3" xfId="30184" xr:uid="{DBF697B4-0D87-4FA8-B12E-493651927AE3}"/>
    <cellStyle name="Comma 2 6 7 3 4 4" xfId="51208" xr:uid="{3812E4A3-FCF4-44B0-BE57-E2AB2E1F7B75}"/>
    <cellStyle name="Comma 2 6 7 3 5" xfId="11790" xr:uid="{F155690B-D3FD-496B-99AF-9E5DC18AC9F1}"/>
    <cellStyle name="Comma 2 6 7 3 5 2" xfId="32812" xr:uid="{05F7B141-6537-43ED-8F66-BEFCE4CEA55A}"/>
    <cellStyle name="Comma 2 6 7 3 5 3" xfId="53836" xr:uid="{9D302E49-B54F-4FA0-BE15-8A32DAA3CC7B}"/>
    <cellStyle name="Comma 2 6 7 3 6" xfId="22301" xr:uid="{76B8DE0C-39AE-4802-B743-DB2C8D1A9983}"/>
    <cellStyle name="Comma 2 6 7 3 7" xfId="43326" xr:uid="{FB76A8A7-30B9-4E97-B333-EC3BD6CE6BD2}"/>
    <cellStyle name="Comma 2 6 7 4" xfId="3881" xr:uid="{2F333111-2F35-406A-96C4-04B19A6B6737}"/>
    <cellStyle name="Comma 2 6 7 4 2" xfId="14415" xr:uid="{601544F0-E838-450D-8E7A-1F058DEAE67D}"/>
    <cellStyle name="Comma 2 6 7 4 2 2" xfId="35437" xr:uid="{3A79853C-F261-477D-96F6-961565F65A8E}"/>
    <cellStyle name="Comma 2 6 7 4 2 3" xfId="56461" xr:uid="{5FD4F6FF-509B-45BE-8BEA-55340EDDD672}"/>
    <cellStyle name="Comma 2 6 7 4 3" xfId="24927" xr:uid="{4548B175-DC90-4462-A1A2-71FECA3CC166}"/>
    <cellStyle name="Comma 2 6 7 4 4" xfId="45951" xr:uid="{22244202-6A23-45C8-9B32-1C2F17505F03}"/>
    <cellStyle name="Comma 2 6 7 5" xfId="6509" xr:uid="{E8A153BC-C34A-400D-B59F-C12744D0615E}"/>
    <cellStyle name="Comma 2 6 7 5 2" xfId="17043" xr:uid="{9BCF9C52-F3D5-4D36-A607-7506DD1F653F}"/>
    <cellStyle name="Comma 2 6 7 5 2 2" xfId="38065" xr:uid="{E66AAB28-1B27-4CC6-A3DF-10085392ABEE}"/>
    <cellStyle name="Comma 2 6 7 5 2 3" xfId="59089" xr:uid="{7B147241-14DD-4664-9E60-5E9C90283A4B}"/>
    <cellStyle name="Comma 2 6 7 5 3" xfId="27555" xr:uid="{F070C772-3182-4B3E-98AA-DE6C8F6E7A84}"/>
    <cellStyle name="Comma 2 6 7 5 4" xfId="48579" xr:uid="{7BB1FBE6-BA20-4973-B687-0B2769805EE6}"/>
    <cellStyle name="Comma 2 6 7 6" xfId="9136" xr:uid="{411FD046-F2B1-4E34-B149-80B5343BD2BE}"/>
    <cellStyle name="Comma 2 6 7 6 2" xfId="19670" xr:uid="{2CAB4E5D-52C9-45E7-867B-68F5792C6EE6}"/>
    <cellStyle name="Comma 2 6 7 6 2 2" xfId="40692" xr:uid="{0A67BB06-7BDC-4853-B30E-250656CC2E21}"/>
    <cellStyle name="Comma 2 6 7 6 2 3" xfId="61716" xr:uid="{DDF99813-8E72-40DE-9316-BA55776490C7}"/>
    <cellStyle name="Comma 2 6 7 6 3" xfId="30182" xr:uid="{5872B325-2697-475C-8BCF-7FCE57C2C6DE}"/>
    <cellStyle name="Comma 2 6 7 6 4" xfId="51206" xr:uid="{358881E1-0A2B-40B1-8FF6-E5FC332DDE0A}"/>
    <cellStyle name="Comma 2 6 7 7" xfId="11788" xr:uid="{73262122-B923-401F-AC92-DF2762AC4C4E}"/>
    <cellStyle name="Comma 2 6 7 7 2" xfId="32810" xr:uid="{E932891C-3781-4CC8-B702-7800B37770A6}"/>
    <cellStyle name="Comma 2 6 7 7 3" xfId="53834" xr:uid="{DC0BB548-092B-4958-BF1D-8FB2640E6C7B}"/>
    <cellStyle name="Comma 2 6 7 8" xfId="22299" xr:uid="{67335139-CD28-416B-9BB2-E59EF7E419F8}"/>
    <cellStyle name="Comma 2 6 7 9" xfId="43324" xr:uid="{33E360C0-6174-410F-A7D9-BB67FC3A6EB6}"/>
    <cellStyle name="Comma 2 6 8" xfId="1206" xr:uid="{3DB90217-B13D-41BA-8448-C661F78122D9}"/>
    <cellStyle name="Comma 2 6 8 2" xfId="1207" xr:uid="{A824DFC4-79E0-4822-94D3-F77DB6B5E1BB}"/>
    <cellStyle name="Comma 2 6 8 2 2" xfId="3885" xr:uid="{FB9ACCC7-C440-4E42-BB66-C4431E9F07F0}"/>
    <cellStyle name="Comma 2 6 8 2 2 2" xfId="14419" xr:uid="{F7878AC0-9625-452E-A0B8-E9CB33C6A3AF}"/>
    <cellStyle name="Comma 2 6 8 2 2 2 2" xfId="35441" xr:uid="{A37B24EC-3A30-4279-88C9-35CB1CA0CF65}"/>
    <cellStyle name="Comma 2 6 8 2 2 2 3" xfId="56465" xr:uid="{FBF3632A-4FB8-45CE-83FD-37986620B4AC}"/>
    <cellStyle name="Comma 2 6 8 2 2 3" xfId="24931" xr:uid="{666C924D-53EF-47BC-8D43-B6E15CE9ACB0}"/>
    <cellStyle name="Comma 2 6 8 2 2 4" xfId="45955" xr:uid="{08DC0038-32BF-4A09-B0E9-8F33883135E8}"/>
    <cellStyle name="Comma 2 6 8 2 3" xfId="6513" xr:uid="{4F108FB6-EC2F-4B83-9939-6D546632DAA7}"/>
    <cellStyle name="Comma 2 6 8 2 3 2" xfId="17047" xr:uid="{6A55E55B-7D59-4A87-8F73-CC4017479E28}"/>
    <cellStyle name="Comma 2 6 8 2 3 2 2" xfId="38069" xr:uid="{F8A2E1A3-C89A-499B-8497-8A0C70D79BC1}"/>
    <cellStyle name="Comma 2 6 8 2 3 2 3" xfId="59093" xr:uid="{CDA99531-EC1E-4709-83DE-211877057E18}"/>
    <cellStyle name="Comma 2 6 8 2 3 3" xfId="27559" xr:uid="{C2F0883D-8740-488F-AA5C-94001AA7F2DE}"/>
    <cellStyle name="Comma 2 6 8 2 3 4" xfId="48583" xr:uid="{A5A7DE4D-AB54-4CC1-A46E-DE5FBD732686}"/>
    <cellStyle name="Comma 2 6 8 2 4" xfId="9140" xr:uid="{8FB77D74-828C-4A2A-9E44-4FD9CECB6563}"/>
    <cellStyle name="Comma 2 6 8 2 4 2" xfId="19674" xr:uid="{D98E4D3C-D55A-4AD9-A238-27D9008199CA}"/>
    <cellStyle name="Comma 2 6 8 2 4 2 2" xfId="40696" xr:uid="{903CC186-C5CC-484F-94AA-8CDC1A0775AC}"/>
    <cellStyle name="Comma 2 6 8 2 4 2 3" xfId="61720" xr:uid="{85726622-BFD6-44E9-BBF3-52969E1BC90F}"/>
    <cellStyle name="Comma 2 6 8 2 4 3" xfId="30186" xr:uid="{BC8983B1-5077-4BEE-A0BD-FA42028D5BDA}"/>
    <cellStyle name="Comma 2 6 8 2 4 4" xfId="51210" xr:uid="{388E8EB5-1F37-466E-B84B-45F2997EE7E6}"/>
    <cellStyle name="Comma 2 6 8 2 5" xfId="11792" xr:uid="{547838D2-6F47-4170-A5DA-EE88259CA71F}"/>
    <cellStyle name="Comma 2 6 8 2 5 2" xfId="32814" xr:uid="{7984A083-A79A-402E-80A5-6C91A06A433E}"/>
    <cellStyle name="Comma 2 6 8 2 5 3" xfId="53838" xr:uid="{56FBB7D8-BE2E-4E9A-B7F7-90CF16A55311}"/>
    <cellStyle name="Comma 2 6 8 2 6" xfId="22303" xr:uid="{BAE044D3-31D2-4031-8137-91FBACF0F11B}"/>
    <cellStyle name="Comma 2 6 8 2 7" xfId="43328" xr:uid="{C51A1202-C750-49EA-B684-7C3129914C2B}"/>
    <cellStyle name="Comma 2 6 8 3" xfId="3884" xr:uid="{FF5A5B60-FD50-4DC0-84C7-64BBAB011572}"/>
    <cellStyle name="Comma 2 6 8 3 2" xfId="14418" xr:uid="{7F2FEDCB-3E02-4CE0-B546-42180D6719C5}"/>
    <cellStyle name="Comma 2 6 8 3 2 2" xfId="35440" xr:uid="{0577C55D-E081-4D00-919D-B2A5DBD3F1D8}"/>
    <cellStyle name="Comma 2 6 8 3 2 3" xfId="56464" xr:uid="{1B1ECDBE-8E78-49A2-B35D-8914D3DF7912}"/>
    <cellStyle name="Comma 2 6 8 3 3" xfId="24930" xr:uid="{06AEE90D-AA28-4976-944D-A58E197EE866}"/>
    <cellStyle name="Comma 2 6 8 3 4" xfId="45954" xr:uid="{6D04DA5C-47C3-4D5D-B363-BA5BFE2A1187}"/>
    <cellStyle name="Comma 2 6 8 4" xfId="6512" xr:uid="{4091B1A6-E164-4E73-8434-CCB23DE625C4}"/>
    <cellStyle name="Comma 2 6 8 4 2" xfId="17046" xr:uid="{C6E8DDD6-96FF-4DD6-9DB7-B9E6638DFD1B}"/>
    <cellStyle name="Comma 2 6 8 4 2 2" xfId="38068" xr:uid="{222DDB1E-A4C0-42A7-A1F5-C29EE1B2F02C}"/>
    <cellStyle name="Comma 2 6 8 4 2 3" xfId="59092" xr:uid="{E4B15FA6-0B67-460C-9779-1ACD38A030E0}"/>
    <cellStyle name="Comma 2 6 8 4 3" xfId="27558" xr:uid="{A7694422-D701-4999-9263-ED22760EB262}"/>
    <cellStyle name="Comma 2 6 8 4 4" xfId="48582" xr:uid="{23CC991D-F703-4E66-81E7-C285B571FABE}"/>
    <cellStyle name="Comma 2 6 8 5" xfId="9139" xr:uid="{CB9A0B73-5D37-4446-BC9B-40E0CDBEE2BE}"/>
    <cellStyle name="Comma 2 6 8 5 2" xfId="19673" xr:uid="{FB7A47BF-01CD-4509-8FA3-EB8CF327996D}"/>
    <cellStyle name="Comma 2 6 8 5 2 2" xfId="40695" xr:uid="{A1312D3C-E550-47A9-B034-659269CB0357}"/>
    <cellStyle name="Comma 2 6 8 5 2 3" xfId="61719" xr:uid="{BF63D0CC-C8DA-4A95-AE6A-E52DDD2A4077}"/>
    <cellStyle name="Comma 2 6 8 5 3" xfId="30185" xr:uid="{AD104A65-9187-49D8-9B48-290AB57F1F22}"/>
    <cellStyle name="Comma 2 6 8 5 4" xfId="51209" xr:uid="{929FE977-23E2-43DA-8912-87A5FAD8872B}"/>
    <cellStyle name="Comma 2 6 8 6" xfId="11791" xr:uid="{DD1780F9-35B3-45B2-ADC4-6CF59534C04E}"/>
    <cellStyle name="Comma 2 6 8 6 2" xfId="32813" xr:uid="{10CD9101-4FE9-4477-9017-8C32DBBD5A10}"/>
    <cellStyle name="Comma 2 6 8 6 3" xfId="53837" xr:uid="{559B2380-79AC-43FA-8743-55B37499D773}"/>
    <cellStyle name="Comma 2 6 8 7" xfId="22302" xr:uid="{040FE30A-6C74-4A71-818D-22819180AD43}"/>
    <cellStyle name="Comma 2 6 8 8" xfId="43327" xr:uid="{8B19C13E-702E-40FE-AD6C-6D771707FF62}"/>
    <cellStyle name="Comma 2 6 9" xfId="1208" xr:uid="{479D23CF-ABB9-4EDA-A028-58485A570D78}"/>
    <cellStyle name="Comma 2 6 9 2" xfId="3886" xr:uid="{FD78FBA1-93D3-47FC-A13A-8AB9FFDF3CB2}"/>
    <cellStyle name="Comma 2 6 9 2 2" xfId="14420" xr:uid="{E7477B56-37F0-41E8-946B-3F9D8010B033}"/>
    <cellStyle name="Comma 2 6 9 2 2 2" xfId="35442" xr:uid="{AF0913CF-BDE1-43F0-A245-AE995BA6A114}"/>
    <cellStyle name="Comma 2 6 9 2 2 3" xfId="56466" xr:uid="{7796ABC8-751E-4158-8931-AF19BC8B0B99}"/>
    <cellStyle name="Comma 2 6 9 2 3" xfId="24932" xr:uid="{3F186665-4B27-4DAE-807D-73B30CFA1B39}"/>
    <cellStyle name="Comma 2 6 9 2 4" xfId="45956" xr:uid="{8E31588D-2681-4136-90EF-83E379D73473}"/>
    <cellStyle name="Comma 2 6 9 3" xfId="6514" xr:uid="{17BAB8AF-53F9-46A9-A438-B25A9C38E186}"/>
    <cellStyle name="Comma 2 6 9 3 2" xfId="17048" xr:uid="{DC562249-0B8D-4D55-A255-7C94A6709136}"/>
    <cellStyle name="Comma 2 6 9 3 2 2" xfId="38070" xr:uid="{E66D3243-2C78-41B7-A7D9-9CA5FFFFE760}"/>
    <cellStyle name="Comma 2 6 9 3 2 3" xfId="59094" xr:uid="{7CA0E017-EA8E-4EB5-909A-406CEEAD7A61}"/>
    <cellStyle name="Comma 2 6 9 3 3" xfId="27560" xr:uid="{515B3833-F5AF-4202-A0B9-DAE07B5DCB48}"/>
    <cellStyle name="Comma 2 6 9 3 4" xfId="48584" xr:uid="{D43AB2B0-99A6-4F81-A9B1-E34FF074A75A}"/>
    <cellStyle name="Comma 2 6 9 4" xfId="9141" xr:uid="{8BB349E1-0B8C-476F-91D8-8B009DC0E0C5}"/>
    <cellStyle name="Comma 2 6 9 4 2" xfId="19675" xr:uid="{16E983DD-1968-4D44-9A07-ED2AF98FB904}"/>
    <cellStyle name="Comma 2 6 9 4 2 2" xfId="40697" xr:uid="{F072E9B0-9EEC-4DEE-8849-975D66447553}"/>
    <cellStyle name="Comma 2 6 9 4 2 3" xfId="61721" xr:uid="{D7D03438-DEFA-4BD1-92FA-0BB419DEC3D5}"/>
    <cellStyle name="Comma 2 6 9 4 3" xfId="30187" xr:uid="{77C43F87-ADDB-4573-9C40-BC9E36466C1B}"/>
    <cellStyle name="Comma 2 6 9 4 4" xfId="51211" xr:uid="{38ECE776-E882-4BCE-9620-FBADA9369CA2}"/>
    <cellStyle name="Comma 2 6 9 5" xfId="11793" xr:uid="{C0993519-8661-49A6-82FA-CC0D8FB7C122}"/>
    <cellStyle name="Comma 2 6 9 5 2" xfId="32815" xr:uid="{965C3AC0-BE06-4F6E-8EB7-D4EBB66926F6}"/>
    <cellStyle name="Comma 2 6 9 5 3" xfId="53839" xr:uid="{1298B393-4E4A-4E90-9C2B-B5086C3B0EDB}"/>
    <cellStyle name="Comma 2 6 9 6" xfId="22304" xr:uid="{1CEA1FC6-80E8-4A16-B1A8-F3465CCA6B6D}"/>
    <cellStyle name="Comma 2 6 9 7" xfId="43329" xr:uid="{F96B0FA0-EB6B-464B-AB9F-1F72C78E3604}"/>
    <cellStyle name="Comma 2 7" xfId="163" xr:uid="{84138BF6-363F-455B-896B-3D44EFF2416D}"/>
    <cellStyle name="Comma 2 7 10" xfId="1210" xr:uid="{D7947979-CD3F-4783-918C-5E5D6D4BA56A}"/>
    <cellStyle name="Comma 2 7 10 2" xfId="3888" xr:uid="{94C0D115-5A3B-401A-A3F6-4AEFAB6B8257}"/>
    <cellStyle name="Comma 2 7 10 2 2" xfId="14422" xr:uid="{1F664774-0F4B-440A-89EF-4A7024BCCB4C}"/>
    <cellStyle name="Comma 2 7 10 2 2 2" xfId="35444" xr:uid="{A97039D0-E993-4926-AC6C-9F073953A959}"/>
    <cellStyle name="Comma 2 7 10 2 2 3" xfId="56468" xr:uid="{0A282DE7-5BC6-43CC-B09B-4158C1C047CA}"/>
    <cellStyle name="Comma 2 7 10 2 3" xfId="24934" xr:uid="{EAE8DDC1-486D-4C6B-A8BF-AD6B29BF1366}"/>
    <cellStyle name="Comma 2 7 10 2 4" xfId="45958" xr:uid="{0D8AC5A5-A6CF-412D-A448-7E566723C779}"/>
    <cellStyle name="Comma 2 7 10 3" xfId="6516" xr:uid="{96C253E0-78E7-4D02-B299-FC0CD99B0FD2}"/>
    <cellStyle name="Comma 2 7 10 3 2" xfId="17050" xr:uid="{09A4AD75-B186-41ED-B62D-1AD77718AA6E}"/>
    <cellStyle name="Comma 2 7 10 3 2 2" xfId="38072" xr:uid="{59B2D2BE-C6C0-41CA-B0C0-3BEBE445655A}"/>
    <cellStyle name="Comma 2 7 10 3 2 3" xfId="59096" xr:uid="{8548B6CE-A1B0-425D-85D7-9596BE19699C}"/>
    <cellStyle name="Comma 2 7 10 3 3" xfId="27562" xr:uid="{643DCB25-B8BF-4EAE-AF23-A896B6018B50}"/>
    <cellStyle name="Comma 2 7 10 3 4" xfId="48586" xr:uid="{7D27A9DF-9304-4D38-987D-BAE6B4638E85}"/>
    <cellStyle name="Comma 2 7 10 4" xfId="9143" xr:uid="{87138487-EF99-4DCF-A8ED-8ABCDF31096D}"/>
    <cellStyle name="Comma 2 7 10 4 2" xfId="19677" xr:uid="{14DD6C97-DE0B-4635-BADD-7762D09C1666}"/>
    <cellStyle name="Comma 2 7 10 4 2 2" xfId="40699" xr:uid="{27A02661-3E38-42F9-91E0-962A69BDA89E}"/>
    <cellStyle name="Comma 2 7 10 4 2 3" xfId="61723" xr:uid="{71972247-75F0-49CF-9C49-4C03259C1BE7}"/>
    <cellStyle name="Comma 2 7 10 4 3" xfId="30189" xr:uid="{E46B3656-3A58-4E21-BEB1-3AF3C408B2A3}"/>
    <cellStyle name="Comma 2 7 10 4 4" xfId="51213" xr:uid="{7C2E8BCB-1A2D-4062-9763-1D24FDA12447}"/>
    <cellStyle name="Comma 2 7 10 5" xfId="11795" xr:uid="{018C98D1-4BED-4CB2-AE38-B77E87B8D903}"/>
    <cellStyle name="Comma 2 7 10 5 2" xfId="32817" xr:uid="{A5CA311B-D0A5-40A9-85C1-8BDAF1DCD7D0}"/>
    <cellStyle name="Comma 2 7 10 5 3" xfId="53841" xr:uid="{86AEAA0A-F528-4F6C-AD1E-7765A365CEB8}"/>
    <cellStyle name="Comma 2 7 10 6" xfId="22306" xr:uid="{B6443ECA-4C27-492B-8DA9-874C2FA92C68}"/>
    <cellStyle name="Comma 2 7 10 7" xfId="43331" xr:uid="{F930BD3B-10D3-4FF5-AF35-9E8EF74253C5}"/>
    <cellStyle name="Comma 2 7 11" xfId="2739" xr:uid="{ADA0F37C-BE51-4514-984D-8E7A85E2A03D}"/>
    <cellStyle name="Comma 2 7 11 2" xfId="5371" xr:uid="{0B49677C-0EB5-49B4-B7B6-C736DC6C3561}"/>
    <cellStyle name="Comma 2 7 11 2 2" xfId="15905" xr:uid="{E5F9E3EE-BD75-4038-A076-9A4A57D9FA2C}"/>
    <cellStyle name="Comma 2 7 11 2 2 2" xfId="36927" xr:uid="{78F2EAEE-9AF1-43DF-8EF5-750A96DA8082}"/>
    <cellStyle name="Comma 2 7 11 2 2 3" xfId="57951" xr:uid="{562C2711-B66D-48A3-BC48-5429BBC5BB34}"/>
    <cellStyle name="Comma 2 7 11 2 3" xfId="26417" xr:uid="{3748746E-34E6-451E-B364-52999B3D4A86}"/>
    <cellStyle name="Comma 2 7 11 2 4" xfId="47441" xr:uid="{27A17450-6D70-4828-A6CD-A37F3EBD12EC}"/>
    <cellStyle name="Comma 2 7 11 3" xfId="7999" xr:uid="{4D204B73-5209-4896-9A3C-D761EF279B17}"/>
    <cellStyle name="Comma 2 7 11 3 2" xfId="18533" xr:uid="{F5556D2F-2A16-4650-A7E1-70005E37534A}"/>
    <cellStyle name="Comma 2 7 11 3 2 2" xfId="39555" xr:uid="{FBB85779-BFBE-4B7A-8E37-D215805C1A98}"/>
    <cellStyle name="Comma 2 7 11 3 2 3" xfId="60579" xr:uid="{518B2D0C-D26F-4C51-953E-D457517ACD1F}"/>
    <cellStyle name="Comma 2 7 11 3 3" xfId="29045" xr:uid="{6925E213-FF41-41DD-A27E-9DBE845695AF}"/>
    <cellStyle name="Comma 2 7 11 3 4" xfId="50069" xr:uid="{4786BCA8-44E5-43D4-8790-D15113A50B2D}"/>
    <cellStyle name="Comma 2 7 11 4" xfId="10626" xr:uid="{5D20EE14-8E35-4E33-AF51-F4201B286FA6}"/>
    <cellStyle name="Comma 2 7 11 4 2" xfId="21160" xr:uid="{11D28EDE-2FC5-41CA-A106-5783ECEE0E9D}"/>
    <cellStyle name="Comma 2 7 11 4 2 2" xfId="42182" xr:uid="{983CA33D-7795-47F1-ADB8-564AA2600918}"/>
    <cellStyle name="Comma 2 7 11 4 2 3" xfId="63206" xr:uid="{F79A56A7-3EB7-43BF-A5EC-1066729B9F7F}"/>
    <cellStyle name="Comma 2 7 11 4 3" xfId="31672" xr:uid="{8828F4C4-5D2A-49F2-8DD1-8F5421A3B517}"/>
    <cellStyle name="Comma 2 7 11 4 4" xfId="52696" xr:uid="{C2008615-6092-460C-A967-3B8FD4C90CA1}"/>
    <cellStyle name="Comma 2 7 11 5" xfId="13278" xr:uid="{C8F5236E-8BEC-45DC-8A65-0C84F716BFF4}"/>
    <cellStyle name="Comma 2 7 11 5 2" xfId="34300" xr:uid="{3A4A039A-A319-476A-9357-C58F5CF80DE4}"/>
    <cellStyle name="Comma 2 7 11 5 3" xfId="55324" xr:uid="{FE71CEBD-99D5-4711-9D26-DD0F26635644}"/>
    <cellStyle name="Comma 2 7 11 6" xfId="23789" xr:uid="{1526AA43-3625-4ABF-B738-F0C9D54453B8}"/>
    <cellStyle name="Comma 2 7 11 7" xfId="44814" xr:uid="{BA7B8A27-C1BB-4011-86B0-407B741A17B2}"/>
    <cellStyle name="Comma 2 7 12" xfId="1209" xr:uid="{BC0859E6-34C2-4712-A3CD-C7E8982E10DB}"/>
    <cellStyle name="Comma 2 7 12 2" xfId="3887" xr:uid="{339414C3-C37C-4783-8981-7A469CFDCAF1}"/>
    <cellStyle name="Comma 2 7 12 2 2" xfId="14421" xr:uid="{1F65DFA8-2921-4A5F-8D3F-A620F9313476}"/>
    <cellStyle name="Comma 2 7 12 2 2 2" xfId="35443" xr:uid="{8241E055-69FF-4095-817F-172DA1273C4C}"/>
    <cellStyle name="Comma 2 7 12 2 2 3" xfId="56467" xr:uid="{87D9B8C6-D706-46E9-906B-F65F025528E0}"/>
    <cellStyle name="Comma 2 7 12 2 3" xfId="24933" xr:uid="{164600A6-41D1-41DF-8F58-E5FE048A0FAE}"/>
    <cellStyle name="Comma 2 7 12 2 4" xfId="45957" xr:uid="{2170C19F-AFDD-4455-B09D-99FA6EB7D8F4}"/>
    <cellStyle name="Comma 2 7 12 3" xfId="6515" xr:uid="{26574C87-D027-43CE-910E-67FD8674BB8D}"/>
    <cellStyle name="Comma 2 7 12 3 2" xfId="17049" xr:uid="{2EC09F56-0174-42E6-B5CA-7B7980C5119C}"/>
    <cellStyle name="Comma 2 7 12 3 2 2" xfId="38071" xr:uid="{0498ADC9-F79E-4DBA-9926-EA94388EF271}"/>
    <cellStyle name="Comma 2 7 12 3 2 3" xfId="59095" xr:uid="{3EFA2AA2-BC84-4A57-A647-A0D5F948F6CC}"/>
    <cellStyle name="Comma 2 7 12 3 3" xfId="27561" xr:uid="{A7CCA684-0E9F-4486-9A42-798C7346F483}"/>
    <cellStyle name="Comma 2 7 12 3 4" xfId="48585" xr:uid="{E94C9325-BDFA-4E81-AABE-1104847E0138}"/>
    <cellStyle name="Comma 2 7 12 4" xfId="9142" xr:uid="{E64A5975-44BE-4593-9FA9-2339F94B43B7}"/>
    <cellStyle name="Comma 2 7 12 4 2" xfId="19676" xr:uid="{6FFDCA07-5E49-4E8A-8CE1-1456A3707EDE}"/>
    <cellStyle name="Comma 2 7 12 4 2 2" xfId="40698" xr:uid="{14622906-05C7-4125-A9C8-00E453176A85}"/>
    <cellStyle name="Comma 2 7 12 4 2 3" xfId="61722" xr:uid="{8165E732-5884-4778-BEA5-1B58818ACA83}"/>
    <cellStyle name="Comma 2 7 12 4 3" xfId="30188" xr:uid="{0D126D07-A790-4456-8174-3F948B80705D}"/>
    <cellStyle name="Comma 2 7 12 4 4" xfId="51212" xr:uid="{2FC818B5-DA57-4302-BD87-B60FCD0726D4}"/>
    <cellStyle name="Comma 2 7 12 5" xfId="11794" xr:uid="{51B2A13B-E49F-42D7-A0DB-70831028E268}"/>
    <cellStyle name="Comma 2 7 12 5 2" xfId="32816" xr:uid="{F24F476D-258B-43A4-AB21-F8E4EE3D2995}"/>
    <cellStyle name="Comma 2 7 12 5 3" xfId="53840" xr:uid="{56EE74E9-0D44-4A5C-B097-B43A91458401}"/>
    <cellStyle name="Comma 2 7 12 6" xfId="22305" xr:uid="{3707FF8E-4531-4DC5-AEA9-8300E4C103C7}"/>
    <cellStyle name="Comma 2 7 12 7" xfId="43330" xr:uid="{81E8E31A-9F6A-4CBF-852E-D86C8860906E}"/>
    <cellStyle name="Comma 2 7 13" xfId="2852" xr:uid="{A6E79758-D1D4-4A0F-BCF8-FB7C1685227B}"/>
    <cellStyle name="Comma 2 7 13 2" xfId="13386" xr:uid="{BF18D985-BCF1-42C1-A4DA-0DC07271C316}"/>
    <cellStyle name="Comma 2 7 13 2 2" xfId="34408" xr:uid="{EF955985-B6AB-4214-8925-C9E689B06BF2}"/>
    <cellStyle name="Comma 2 7 13 2 3" xfId="55432" xr:uid="{0BCCC3FC-3F4B-451D-A815-CB9911B15D07}"/>
    <cellStyle name="Comma 2 7 13 3" xfId="23898" xr:uid="{6EF203A7-B8D5-4BA3-AAC3-2D6624719727}"/>
    <cellStyle name="Comma 2 7 13 4" xfId="44922" xr:uid="{79E91624-EF8E-42CC-BE11-95554F97CA61}"/>
    <cellStyle name="Comma 2 7 14" xfId="5480" xr:uid="{B72E1EDF-3743-4B5C-A8B6-F30A0FAD24CC}"/>
    <cellStyle name="Comma 2 7 14 2" xfId="16014" xr:uid="{E282E331-F628-4269-B937-ADC3C5F3AA62}"/>
    <cellStyle name="Comma 2 7 14 2 2" xfId="37036" xr:uid="{7D0D3BF0-C5A1-4715-8810-C5F95A0CA553}"/>
    <cellStyle name="Comma 2 7 14 2 3" xfId="58060" xr:uid="{BD5B9D39-7ABB-42EC-AA5D-05DDEB0988D9}"/>
    <cellStyle name="Comma 2 7 14 3" xfId="26526" xr:uid="{2C0D7568-FE21-4292-B781-063BB2EA001C}"/>
    <cellStyle name="Comma 2 7 14 4" xfId="47550" xr:uid="{D7A4267D-29FA-4ABD-9759-23022A73DC34}"/>
    <cellStyle name="Comma 2 7 15" xfId="8107" xr:uid="{590000BD-6163-4336-BF4F-0BC3B08C8BD5}"/>
    <cellStyle name="Comma 2 7 15 2" xfId="18641" xr:uid="{DDFCEA32-989A-422F-A62F-4168A5437A1B}"/>
    <cellStyle name="Comma 2 7 15 2 2" xfId="39663" xr:uid="{0E0F9646-DF03-47A0-98F2-55AD5DCBD909}"/>
    <cellStyle name="Comma 2 7 15 2 3" xfId="60687" xr:uid="{A56D67FA-763E-41A9-B611-218718EDF7BA}"/>
    <cellStyle name="Comma 2 7 15 3" xfId="29153" xr:uid="{3033A498-BBC5-4C9E-8490-09F763E5A210}"/>
    <cellStyle name="Comma 2 7 15 4" xfId="50177" xr:uid="{98B49ECD-F484-4994-B128-29DF895D2483}"/>
    <cellStyle name="Comma 2 7 16" xfId="10759" xr:uid="{EEB2C9BE-A647-4A8E-A923-4733434FC288}"/>
    <cellStyle name="Comma 2 7 16 2" xfId="31781" xr:uid="{0454C64D-DAF7-4B4B-A43B-01A6AC479A5C}"/>
    <cellStyle name="Comma 2 7 16 3" xfId="52805" xr:uid="{88A611E3-6798-42E4-BA77-41EBE1D0586C}"/>
    <cellStyle name="Comma 2 7 17" xfId="21270" xr:uid="{56052E56-758A-43BC-9CA5-02E858DA4D9A}"/>
    <cellStyle name="Comma 2 7 18" xfId="42295" xr:uid="{0036D91A-B256-4F26-B9D4-F694F0825CFC}"/>
    <cellStyle name="Comma 2 7 2" xfId="1211" xr:uid="{35BFC6D8-9BAC-4981-B26F-C7EFAF1AB6B3}"/>
    <cellStyle name="Comma 2 7 2 10" xfId="3889" xr:uid="{AD6569D6-CDB4-4223-B960-DB6F9E923F93}"/>
    <cellStyle name="Comma 2 7 2 10 2" xfId="14423" xr:uid="{DFF43062-F8CE-4637-A506-B5A1E09B1541}"/>
    <cellStyle name="Comma 2 7 2 10 2 2" xfId="35445" xr:uid="{659E392C-8BBD-4B58-ACB6-70D932595ED5}"/>
    <cellStyle name="Comma 2 7 2 10 2 3" xfId="56469" xr:uid="{94709ED8-7D0B-4384-8DC0-39250A4E5997}"/>
    <cellStyle name="Comma 2 7 2 10 3" xfId="24935" xr:uid="{83D99DAA-0169-4CD3-9056-5C7D2A72439D}"/>
    <cellStyle name="Comma 2 7 2 10 4" xfId="45959" xr:uid="{D2257D31-4FAE-40C1-A386-C8B2EFFA20DB}"/>
    <cellStyle name="Comma 2 7 2 11" xfId="6517" xr:uid="{3D7A79C9-E00A-4F7F-9FC8-47353CC93794}"/>
    <cellStyle name="Comma 2 7 2 11 2" xfId="17051" xr:uid="{0C35AA99-027A-4A62-9594-16AC343F2D97}"/>
    <cellStyle name="Comma 2 7 2 11 2 2" xfId="38073" xr:uid="{A21F0C75-F182-450B-AD9E-0BD6E72A3EA0}"/>
    <cellStyle name="Comma 2 7 2 11 2 3" xfId="59097" xr:uid="{45833A8B-1592-4B08-AF84-9A15FFD616FB}"/>
    <cellStyle name="Comma 2 7 2 11 3" xfId="27563" xr:uid="{A387088B-84E1-4B63-92C4-D1547C393E53}"/>
    <cellStyle name="Comma 2 7 2 11 4" xfId="48587" xr:uid="{D77753C9-9EF3-4DD4-80BC-FD04EC5E56F0}"/>
    <cellStyle name="Comma 2 7 2 12" xfId="9144" xr:uid="{6C55D42E-E309-49E5-A028-E1D0756C6DB4}"/>
    <cellStyle name="Comma 2 7 2 12 2" xfId="19678" xr:uid="{B6785AAA-3C6F-43E8-ABA4-754A468B280B}"/>
    <cellStyle name="Comma 2 7 2 12 2 2" xfId="40700" xr:uid="{FC7BFD8A-535B-432E-A49F-6043358FF222}"/>
    <cellStyle name="Comma 2 7 2 12 2 3" xfId="61724" xr:uid="{23DE9EB7-2419-457F-AAC2-5878494AFC85}"/>
    <cellStyle name="Comma 2 7 2 12 3" xfId="30190" xr:uid="{B7642B73-A42B-46F5-8E43-16AFCEB308D6}"/>
    <cellStyle name="Comma 2 7 2 12 4" xfId="51214" xr:uid="{FEB5F69F-23B8-40E8-A3DF-89CCAAA0D883}"/>
    <cellStyle name="Comma 2 7 2 13" xfId="11796" xr:uid="{067247F7-EA49-40EB-BCFF-B656D2F59B07}"/>
    <cellStyle name="Comma 2 7 2 13 2" xfId="32818" xr:uid="{D8F443D0-0B5E-4B65-8487-04E7559975D0}"/>
    <cellStyle name="Comma 2 7 2 13 3" xfId="53842" xr:uid="{2CFCC5D1-4EAF-4EF1-85F9-693560B4B60D}"/>
    <cellStyle name="Comma 2 7 2 14" xfId="22307" xr:uid="{2333C6D2-FA63-4300-B971-8B36793FEA49}"/>
    <cellStyle name="Comma 2 7 2 15" xfId="43332" xr:uid="{FCA3CE14-3961-4C0B-9433-C4BC1A924F63}"/>
    <cellStyle name="Comma 2 7 2 2" xfId="1212" xr:uid="{E3785450-4FA8-4C46-9A26-B41190A10413}"/>
    <cellStyle name="Comma 2 7 2 2 10" xfId="43333" xr:uid="{F3E9B703-FD40-431A-8017-6173B7FDB40E}"/>
    <cellStyle name="Comma 2 7 2 2 2" xfId="1213" xr:uid="{67196005-15F1-4B11-87C0-94983CCAB5E3}"/>
    <cellStyle name="Comma 2 7 2 2 2 2" xfId="1214" xr:uid="{8B9B8F24-D5BA-478C-AA5E-D01AE73B342B}"/>
    <cellStyle name="Comma 2 7 2 2 2 2 2" xfId="3892" xr:uid="{465B8AA2-7291-44CD-8B32-6FA399F28ECE}"/>
    <cellStyle name="Comma 2 7 2 2 2 2 2 2" xfId="14426" xr:uid="{C9EE7379-1451-4A45-B7CD-82C977FBE84E}"/>
    <cellStyle name="Comma 2 7 2 2 2 2 2 2 2" xfId="35448" xr:uid="{D8124E0E-9310-456E-A005-C29F2398482F}"/>
    <cellStyle name="Comma 2 7 2 2 2 2 2 2 3" xfId="56472" xr:uid="{6B1301B2-5BBB-41A1-AE31-84E8E9236083}"/>
    <cellStyle name="Comma 2 7 2 2 2 2 2 3" xfId="24938" xr:uid="{F949C02A-8646-4471-A67C-99EC1B15CDC7}"/>
    <cellStyle name="Comma 2 7 2 2 2 2 2 4" xfId="45962" xr:uid="{C87B2098-8801-4A48-BE0A-CFEF76B6FB48}"/>
    <cellStyle name="Comma 2 7 2 2 2 2 3" xfId="6520" xr:uid="{6E5C3A5A-6D57-4E50-8A69-07A5D9403EB7}"/>
    <cellStyle name="Comma 2 7 2 2 2 2 3 2" xfId="17054" xr:uid="{753D102C-5732-47AB-BD5E-18D87D96DD41}"/>
    <cellStyle name="Comma 2 7 2 2 2 2 3 2 2" xfId="38076" xr:uid="{7FD87377-630C-4D1D-BFE0-BDE662C8AB91}"/>
    <cellStyle name="Comma 2 7 2 2 2 2 3 2 3" xfId="59100" xr:uid="{4AD6D92A-49A1-4167-B1B0-86CB632DC57F}"/>
    <cellStyle name="Comma 2 7 2 2 2 2 3 3" xfId="27566" xr:uid="{809A6407-CB72-4AA5-B090-A5416088274E}"/>
    <cellStyle name="Comma 2 7 2 2 2 2 3 4" xfId="48590" xr:uid="{2C35ACFE-2850-45E8-821A-F17E5C4D7EB0}"/>
    <cellStyle name="Comma 2 7 2 2 2 2 4" xfId="9147" xr:uid="{18D954EB-5E6E-4F09-9E56-72F3CA930948}"/>
    <cellStyle name="Comma 2 7 2 2 2 2 4 2" xfId="19681" xr:uid="{5E49B906-4FC8-43F9-88D9-1320EC24F72B}"/>
    <cellStyle name="Comma 2 7 2 2 2 2 4 2 2" xfId="40703" xr:uid="{E32035B5-506B-43F4-BC29-4D9C871FB631}"/>
    <cellStyle name="Comma 2 7 2 2 2 2 4 2 3" xfId="61727" xr:uid="{EEDAFF37-F8B8-4EEE-A7EE-ABD408B85C49}"/>
    <cellStyle name="Comma 2 7 2 2 2 2 4 3" xfId="30193" xr:uid="{F9ACE1EA-6A6A-4A50-AD9F-BADED7DC195B}"/>
    <cellStyle name="Comma 2 7 2 2 2 2 4 4" xfId="51217" xr:uid="{C693B316-FABE-46E3-85D1-B3463D773A74}"/>
    <cellStyle name="Comma 2 7 2 2 2 2 5" xfId="11799" xr:uid="{735BF3DB-E732-4066-B190-B1ADA8DE4BE7}"/>
    <cellStyle name="Comma 2 7 2 2 2 2 5 2" xfId="32821" xr:uid="{E9884E84-9127-4938-841F-609CCF837347}"/>
    <cellStyle name="Comma 2 7 2 2 2 2 5 3" xfId="53845" xr:uid="{05FF360C-E48F-43A4-BCF6-9C4D46E41A06}"/>
    <cellStyle name="Comma 2 7 2 2 2 2 6" xfId="22310" xr:uid="{9087054A-8867-4E84-8794-184979990955}"/>
    <cellStyle name="Comma 2 7 2 2 2 2 7" xfId="43335" xr:uid="{4BACA7D5-91C5-4470-83C8-96BDEE207017}"/>
    <cellStyle name="Comma 2 7 2 2 2 3" xfId="3891" xr:uid="{554FCD6B-2EE4-4A45-881C-3DBF3AB0C475}"/>
    <cellStyle name="Comma 2 7 2 2 2 3 2" xfId="14425" xr:uid="{5058CA58-2312-44D4-98B1-7E598F495C68}"/>
    <cellStyle name="Comma 2 7 2 2 2 3 2 2" xfId="35447" xr:uid="{282A41B6-05A1-4FA4-BD5E-0F6907FE5EC9}"/>
    <cellStyle name="Comma 2 7 2 2 2 3 2 3" xfId="56471" xr:uid="{F6D4B28C-00BC-4B01-9049-5EEBBCA7E255}"/>
    <cellStyle name="Comma 2 7 2 2 2 3 3" xfId="24937" xr:uid="{0F737667-8BF7-4CAD-A16B-0D665CE502EF}"/>
    <cellStyle name="Comma 2 7 2 2 2 3 4" xfId="45961" xr:uid="{910D4EA9-6ED4-4946-8D17-DA76E364541B}"/>
    <cellStyle name="Comma 2 7 2 2 2 4" xfId="6519" xr:uid="{81E830CC-8868-4CED-9EEE-165E40A77EF6}"/>
    <cellStyle name="Comma 2 7 2 2 2 4 2" xfId="17053" xr:uid="{5202C6F2-414C-4606-8FF8-EB8327976B23}"/>
    <cellStyle name="Comma 2 7 2 2 2 4 2 2" xfId="38075" xr:uid="{77DC6C85-43EF-4ACD-AAAB-D104D226FA2E}"/>
    <cellStyle name="Comma 2 7 2 2 2 4 2 3" xfId="59099" xr:uid="{95DC9B70-B039-46B4-BCF2-918D2C20B0A1}"/>
    <cellStyle name="Comma 2 7 2 2 2 4 3" xfId="27565" xr:uid="{81667B12-AC79-40FB-A118-C14B9F7B230C}"/>
    <cellStyle name="Comma 2 7 2 2 2 4 4" xfId="48589" xr:uid="{F44475E9-F49E-4516-984E-73F8E92E2C27}"/>
    <cellStyle name="Comma 2 7 2 2 2 5" xfId="9146" xr:uid="{5AD1422D-D8D2-4647-AE54-ECBE182C9144}"/>
    <cellStyle name="Comma 2 7 2 2 2 5 2" xfId="19680" xr:uid="{5C7812CE-DE10-4C43-8A5A-884CD50861F3}"/>
    <cellStyle name="Comma 2 7 2 2 2 5 2 2" xfId="40702" xr:uid="{60F7C6B8-68CA-4157-B025-7B07299FEA04}"/>
    <cellStyle name="Comma 2 7 2 2 2 5 2 3" xfId="61726" xr:uid="{23D160BD-3E9A-4BDE-8BB4-027E0E816F5C}"/>
    <cellStyle name="Comma 2 7 2 2 2 5 3" xfId="30192" xr:uid="{BE2F167D-E6D3-489F-A2C2-B767D9A12D9F}"/>
    <cellStyle name="Comma 2 7 2 2 2 5 4" xfId="51216" xr:uid="{182F8B20-C0E9-4B55-9836-1E17A678DC40}"/>
    <cellStyle name="Comma 2 7 2 2 2 6" xfId="11798" xr:uid="{319F29D7-A5D6-413C-A478-8E9B328B769D}"/>
    <cellStyle name="Comma 2 7 2 2 2 6 2" xfId="32820" xr:uid="{4EDD5EEF-05B8-42B0-AA3A-1432ECBB5137}"/>
    <cellStyle name="Comma 2 7 2 2 2 6 3" xfId="53844" xr:uid="{007F1090-9C2D-42B0-BABF-5044AC9BC58D}"/>
    <cellStyle name="Comma 2 7 2 2 2 7" xfId="22309" xr:uid="{B3647184-46CC-4FD8-8C01-3B677D1BEBA3}"/>
    <cellStyle name="Comma 2 7 2 2 2 8" xfId="43334" xr:uid="{AC5E2E44-0463-442C-91A4-BD26ADA75003}"/>
    <cellStyle name="Comma 2 7 2 2 3" xfId="1215" xr:uid="{7983B579-D7DB-4747-8AC1-A358F98A38A1}"/>
    <cellStyle name="Comma 2 7 2 2 3 2" xfId="3893" xr:uid="{C6DC7B1B-DA8A-439E-87CC-92055CB73E60}"/>
    <cellStyle name="Comma 2 7 2 2 3 2 2" xfId="14427" xr:uid="{899B59B1-F4A7-4554-BA55-09925B8E72DA}"/>
    <cellStyle name="Comma 2 7 2 2 3 2 2 2" xfId="35449" xr:uid="{FA4DA70C-0D6F-43C2-BDD1-EFE9855B69C5}"/>
    <cellStyle name="Comma 2 7 2 2 3 2 2 3" xfId="56473" xr:uid="{4A9FBF65-2779-4624-B677-44F608AEE204}"/>
    <cellStyle name="Comma 2 7 2 2 3 2 3" xfId="24939" xr:uid="{05EA477F-4E48-48E8-AD43-7C9D26F2F13A}"/>
    <cellStyle name="Comma 2 7 2 2 3 2 4" xfId="45963" xr:uid="{A40C3845-8D6C-4F10-9574-E3E350491F6E}"/>
    <cellStyle name="Comma 2 7 2 2 3 3" xfId="6521" xr:uid="{61800C04-271B-4E38-8B9C-CC1F16B2B58D}"/>
    <cellStyle name="Comma 2 7 2 2 3 3 2" xfId="17055" xr:uid="{2D37D3AE-5CA6-4120-8699-91E63FADA9BC}"/>
    <cellStyle name="Comma 2 7 2 2 3 3 2 2" xfId="38077" xr:uid="{5BFB2CB6-63EA-41C6-8D18-BC113F6C24A5}"/>
    <cellStyle name="Comma 2 7 2 2 3 3 2 3" xfId="59101" xr:uid="{5A1ECB12-A9A5-4E2C-9F42-00B34CD49C8D}"/>
    <cellStyle name="Comma 2 7 2 2 3 3 3" xfId="27567" xr:uid="{0F62A73D-49EE-49DB-A2A9-3FE5FB21C8E2}"/>
    <cellStyle name="Comma 2 7 2 2 3 3 4" xfId="48591" xr:uid="{02C28263-1A48-4002-A15A-2C31531C0F9C}"/>
    <cellStyle name="Comma 2 7 2 2 3 4" xfId="9148" xr:uid="{E353403D-E4BF-4AAA-B58D-2B98981C261B}"/>
    <cellStyle name="Comma 2 7 2 2 3 4 2" xfId="19682" xr:uid="{6C376369-EC3C-48F2-AAC7-A7BFA732C745}"/>
    <cellStyle name="Comma 2 7 2 2 3 4 2 2" xfId="40704" xr:uid="{99851429-CAAA-4E99-A6F8-9866A01BD612}"/>
    <cellStyle name="Comma 2 7 2 2 3 4 2 3" xfId="61728" xr:uid="{61F044CB-F452-4E15-9191-EF71D5912D41}"/>
    <cellStyle name="Comma 2 7 2 2 3 4 3" xfId="30194" xr:uid="{1238B6CF-FE6E-4C08-A0A1-13804F357746}"/>
    <cellStyle name="Comma 2 7 2 2 3 4 4" xfId="51218" xr:uid="{E7DB4CCA-6536-4390-BC05-E468273049D1}"/>
    <cellStyle name="Comma 2 7 2 2 3 5" xfId="11800" xr:uid="{AAB212DA-D131-4A83-9ABC-DC2C5206A235}"/>
    <cellStyle name="Comma 2 7 2 2 3 5 2" xfId="32822" xr:uid="{12F74D7A-89BB-4CBA-BDC2-3F794FE04759}"/>
    <cellStyle name="Comma 2 7 2 2 3 5 3" xfId="53846" xr:uid="{E927B2FC-DE02-478A-9464-41F0CF3C753B}"/>
    <cellStyle name="Comma 2 7 2 2 3 6" xfId="22311" xr:uid="{FE6FF70A-AF92-4F07-B540-20667DAD52D2}"/>
    <cellStyle name="Comma 2 7 2 2 3 7" xfId="43336" xr:uid="{AA55C477-F4DB-4DD3-BFCE-98648B308410}"/>
    <cellStyle name="Comma 2 7 2 2 4" xfId="1216" xr:uid="{85D09DC7-AAA6-4543-A5F2-052E0A243D43}"/>
    <cellStyle name="Comma 2 7 2 2 4 2" xfId="3894" xr:uid="{1097AC1B-AF4F-48F6-A6EE-AE8EAC3F7726}"/>
    <cellStyle name="Comma 2 7 2 2 4 2 2" xfId="14428" xr:uid="{5AE53ECD-AA9F-4139-BA6E-92F40D96B34F}"/>
    <cellStyle name="Comma 2 7 2 2 4 2 2 2" xfId="35450" xr:uid="{3574EFA1-1E54-4AFA-8B96-5EF5D335D89C}"/>
    <cellStyle name="Comma 2 7 2 2 4 2 2 3" xfId="56474" xr:uid="{20EA5D7C-DAB7-4B79-85FA-447E5533B114}"/>
    <cellStyle name="Comma 2 7 2 2 4 2 3" xfId="24940" xr:uid="{6FFB7F05-EC07-45FD-82BB-EBB423A7EB23}"/>
    <cellStyle name="Comma 2 7 2 2 4 2 4" xfId="45964" xr:uid="{4CE7F1B5-FA61-47FC-BC28-672F07452965}"/>
    <cellStyle name="Comma 2 7 2 2 4 3" xfId="6522" xr:uid="{E45104D1-9F6F-4641-BF95-C1A4ED63952B}"/>
    <cellStyle name="Comma 2 7 2 2 4 3 2" xfId="17056" xr:uid="{EE334F79-E24B-4D16-A772-A39A0ED74BB6}"/>
    <cellStyle name="Comma 2 7 2 2 4 3 2 2" xfId="38078" xr:uid="{66A5AB93-1326-43B1-A864-67C4B8D8EF78}"/>
    <cellStyle name="Comma 2 7 2 2 4 3 2 3" xfId="59102" xr:uid="{8154B39E-1388-46EE-8D1F-EC49510222E1}"/>
    <cellStyle name="Comma 2 7 2 2 4 3 3" xfId="27568" xr:uid="{38A9D2B4-2229-46CA-97F6-404F47B8FB4E}"/>
    <cellStyle name="Comma 2 7 2 2 4 3 4" xfId="48592" xr:uid="{EDDE9F7D-11D3-485A-B033-A2ED1C40867A}"/>
    <cellStyle name="Comma 2 7 2 2 4 4" xfId="9149" xr:uid="{4118D5C9-3F9E-4296-AB7B-C41440515E26}"/>
    <cellStyle name="Comma 2 7 2 2 4 4 2" xfId="19683" xr:uid="{A50714E9-3FC4-4F01-B865-8259E3664998}"/>
    <cellStyle name="Comma 2 7 2 2 4 4 2 2" xfId="40705" xr:uid="{B780980E-A8AA-40A5-907F-63BE1CF3343D}"/>
    <cellStyle name="Comma 2 7 2 2 4 4 2 3" xfId="61729" xr:uid="{B37B5C5D-BDE5-4E05-8F10-DA0C3458B8C9}"/>
    <cellStyle name="Comma 2 7 2 2 4 4 3" xfId="30195" xr:uid="{68AAFB99-86C9-47A3-9595-07F93477A698}"/>
    <cellStyle name="Comma 2 7 2 2 4 4 4" xfId="51219" xr:uid="{D55011D0-4DB8-4045-B5B6-323FFFFDEBD9}"/>
    <cellStyle name="Comma 2 7 2 2 4 5" xfId="11801" xr:uid="{C9E6FABC-D86F-4A0B-8A8D-B819C44DF76C}"/>
    <cellStyle name="Comma 2 7 2 2 4 5 2" xfId="32823" xr:uid="{595DD5BC-E00F-4604-836D-EC2B2BB74F25}"/>
    <cellStyle name="Comma 2 7 2 2 4 5 3" xfId="53847" xr:uid="{D7820BF4-B9BA-4440-8C5B-0ABD7E5D14D2}"/>
    <cellStyle name="Comma 2 7 2 2 4 6" xfId="22312" xr:uid="{67C0E58F-A68D-4405-A7FD-C81EB3F876C5}"/>
    <cellStyle name="Comma 2 7 2 2 4 7" xfId="43337" xr:uid="{04B42962-29D9-4431-B202-740165D81D58}"/>
    <cellStyle name="Comma 2 7 2 2 5" xfId="3890" xr:uid="{E04922FB-6082-4D42-9C94-755FC0E44E18}"/>
    <cellStyle name="Comma 2 7 2 2 5 2" xfId="14424" xr:uid="{8A24DB8D-DC4E-4615-9A6B-F3D86B8AB6DE}"/>
    <cellStyle name="Comma 2 7 2 2 5 2 2" xfId="35446" xr:uid="{4B31388A-1126-4FB6-9622-065D1F60952C}"/>
    <cellStyle name="Comma 2 7 2 2 5 2 3" xfId="56470" xr:uid="{AA3B808E-6803-4B0C-825B-5F1A77E1711C}"/>
    <cellStyle name="Comma 2 7 2 2 5 3" xfId="24936" xr:uid="{023E0E59-D4C9-4B80-BDAA-FD868088155F}"/>
    <cellStyle name="Comma 2 7 2 2 5 4" xfId="45960" xr:uid="{46FFD833-5EFC-408D-AEF7-E030464D7127}"/>
    <cellStyle name="Comma 2 7 2 2 6" xfId="6518" xr:uid="{B008F580-1CE0-4C17-988D-36F6D9321F99}"/>
    <cellStyle name="Comma 2 7 2 2 6 2" xfId="17052" xr:uid="{B9B10FD4-F5DD-40B0-A890-4BA7763B6ACD}"/>
    <cellStyle name="Comma 2 7 2 2 6 2 2" xfId="38074" xr:uid="{B9652514-031F-44D9-89B7-0FF6532FB26E}"/>
    <cellStyle name="Comma 2 7 2 2 6 2 3" xfId="59098" xr:uid="{86CCC8B3-E49A-420D-988D-A13753C632C6}"/>
    <cellStyle name="Comma 2 7 2 2 6 3" xfId="27564" xr:uid="{085A22C9-90BC-47A8-9539-00EAF58F1B43}"/>
    <cellStyle name="Comma 2 7 2 2 6 4" xfId="48588" xr:uid="{FDF16E3E-F4B1-4133-9B9A-E96A3EC85AC1}"/>
    <cellStyle name="Comma 2 7 2 2 7" xfId="9145" xr:uid="{27AAE5F5-9384-4A3B-81EE-1A2242055E56}"/>
    <cellStyle name="Comma 2 7 2 2 7 2" xfId="19679" xr:uid="{74005159-FAD2-44F9-9BFD-6AEBDACEB96A}"/>
    <cellStyle name="Comma 2 7 2 2 7 2 2" xfId="40701" xr:uid="{3B9AB9A3-D2EB-42E5-B387-DEFB972F0D6C}"/>
    <cellStyle name="Comma 2 7 2 2 7 2 3" xfId="61725" xr:uid="{22C04540-DA15-4BF1-8BC4-A720B1FCD38E}"/>
    <cellStyle name="Comma 2 7 2 2 7 3" xfId="30191" xr:uid="{57D170D2-2630-4F61-9D91-3C65DD9014D2}"/>
    <cellStyle name="Comma 2 7 2 2 7 4" xfId="51215" xr:uid="{A0436F18-2E15-41D4-94E9-BC4EBF148A73}"/>
    <cellStyle name="Comma 2 7 2 2 8" xfId="11797" xr:uid="{42D4C12E-8F87-49A0-A97E-63ADCB48D8E3}"/>
    <cellStyle name="Comma 2 7 2 2 8 2" xfId="32819" xr:uid="{DF62A50B-CCA5-4502-8303-5397629968E3}"/>
    <cellStyle name="Comma 2 7 2 2 8 3" xfId="53843" xr:uid="{6449FDD0-18F3-485E-ADEE-F3FE9C267ED2}"/>
    <cellStyle name="Comma 2 7 2 2 9" xfId="22308" xr:uid="{D6D38C98-7701-43D0-A6B4-4DFDCE6C8C11}"/>
    <cellStyle name="Comma 2 7 2 3" xfId="1217" xr:uid="{2B9CC2E6-924B-4344-B0B5-115BAF09EB65}"/>
    <cellStyle name="Comma 2 7 2 3 10" xfId="43338" xr:uid="{173C676A-992D-4C01-845A-5D204C4ABEF4}"/>
    <cellStyle name="Comma 2 7 2 3 2" xfId="1218" xr:uid="{21C2B5D4-42ED-4C4C-B7D6-F2FAE3E53325}"/>
    <cellStyle name="Comma 2 7 2 3 2 2" xfId="1219" xr:uid="{31A08A55-655A-40DD-BA03-813CD5069461}"/>
    <cellStyle name="Comma 2 7 2 3 2 2 2" xfId="3897" xr:uid="{5BBC07D5-EF02-40B8-9C53-53AEC503FACD}"/>
    <cellStyle name="Comma 2 7 2 3 2 2 2 2" xfId="14431" xr:uid="{DD89CA1A-5538-42EA-92FA-2EAFC891E414}"/>
    <cellStyle name="Comma 2 7 2 3 2 2 2 2 2" xfId="35453" xr:uid="{0397FDC5-58A5-4E8D-9CA2-0E0A801E14B1}"/>
    <cellStyle name="Comma 2 7 2 3 2 2 2 2 3" xfId="56477" xr:uid="{1A32FC0B-BE50-44E4-A6CA-0726D331AAC1}"/>
    <cellStyle name="Comma 2 7 2 3 2 2 2 3" xfId="24943" xr:uid="{CF5A3F55-FE43-4CA2-8BCF-830816D445A6}"/>
    <cellStyle name="Comma 2 7 2 3 2 2 2 4" xfId="45967" xr:uid="{869EAD28-431C-4C35-888C-C632D253261C}"/>
    <cellStyle name="Comma 2 7 2 3 2 2 3" xfId="6525" xr:uid="{378270D6-BFF0-4718-820C-775D6AEE7F4C}"/>
    <cellStyle name="Comma 2 7 2 3 2 2 3 2" xfId="17059" xr:uid="{B79A65B4-C21E-4C56-B4EB-666139839547}"/>
    <cellStyle name="Comma 2 7 2 3 2 2 3 2 2" xfId="38081" xr:uid="{93478BE9-C55C-4D23-94DA-124D86531697}"/>
    <cellStyle name="Comma 2 7 2 3 2 2 3 2 3" xfId="59105" xr:uid="{535AAF8D-83D5-4B94-A7BB-3FB2A2265A30}"/>
    <cellStyle name="Comma 2 7 2 3 2 2 3 3" xfId="27571" xr:uid="{8ACA3E2C-C4B7-484D-B11C-A3C91C7F21F8}"/>
    <cellStyle name="Comma 2 7 2 3 2 2 3 4" xfId="48595" xr:uid="{92692203-404E-4724-97E0-CAA99D244FB2}"/>
    <cellStyle name="Comma 2 7 2 3 2 2 4" xfId="9152" xr:uid="{B9EAF45D-F087-4C35-B3AD-940AE4D898AD}"/>
    <cellStyle name="Comma 2 7 2 3 2 2 4 2" xfId="19686" xr:uid="{19FDDE22-A2BE-4280-8749-96E362D36BF2}"/>
    <cellStyle name="Comma 2 7 2 3 2 2 4 2 2" xfId="40708" xr:uid="{CEF63C13-E374-4290-901D-A0E43EFC7C8B}"/>
    <cellStyle name="Comma 2 7 2 3 2 2 4 2 3" xfId="61732" xr:uid="{7013B9B8-82AB-451D-B37B-DF894A427F2D}"/>
    <cellStyle name="Comma 2 7 2 3 2 2 4 3" xfId="30198" xr:uid="{900E7577-3877-45D3-8C29-7AFE2BBDAF27}"/>
    <cellStyle name="Comma 2 7 2 3 2 2 4 4" xfId="51222" xr:uid="{6090369F-06EB-452D-B180-5E2E16D44037}"/>
    <cellStyle name="Comma 2 7 2 3 2 2 5" xfId="11804" xr:uid="{C731F7E7-A95E-45BD-96EC-6596A21A6E25}"/>
    <cellStyle name="Comma 2 7 2 3 2 2 5 2" xfId="32826" xr:uid="{D688845F-E034-47AD-86E6-E96B9692C7C5}"/>
    <cellStyle name="Comma 2 7 2 3 2 2 5 3" xfId="53850" xr:uid="{A2114E74-7E64-491B-9606-A514906C4CA8}"/>
    <cellStyle name="Comma 2 7 2 3 2 2 6" xfId="22315" xr:uid="{C97033CC-0541-4B66-9A7E-2724B60632DB}"/>
    <cellStyle name="Comma 2 7 2 3 2 2 7" xfId="43340" xr:uid="{33068F37-6286-4725-99F3-08A090C8F93E}"/>
    <cellStyle name="Comma 2 7 2 3 2 3" xfId="3896" xr:uid="{D20595B8-301A-4046-9750-7530A6850A0C}"/>
    <cellStyle name="Comma 2 7 2 3 2 3 2" xfId="14430" xr:uid="{56367962-57C7-4EEF-AFB8-1DA68F8DCFE1}"/>
    <cellStyle name="Comma 2 7 2 3 2 3 2 2" xfId="35452" xr:uid="{DC6A992A-1170-490B-A904-C303A7C549E8}"/>
    <cellStyle name="Comma 2 7 2 3 2 3 2 3" xfId="56476" xr:uid="{E15F14A0-82F8-44E8-8831-36A1EE32ECA3}"/>
    <cellStyle name="Comma 2 7 2 3 2 3 3" xfId="24942" xr:uid="{9F324B57-655F-41DB-886A-BDBE994935F1}"/>
    <cellStyle name="Comma 2 7 2 3 2 3 4" xfId="45966" xr:uid="{C77EA25A-3D8A-4137-9918-80A243492501}"/>
    <cellStyle name="Comma 2 7 2 3 2 4" xfId="6524" xr:uid="{2771EB54-4454-4D3A-A8FB-E506C20D2AA5}"/>
    <cellStyle name="Comma 2 7 2 3 2 4 2" xfId="17058" xr:uid="{24E607D3-91CB-4AC4-8798-9047A75F8709}"/>
    <cellStyle name="Comma 2 7 2 3 2 4 2 2" xfId="38080" xr:uid="{3F86318F-5B43-4060-BFCA-00740A8DE394}"/>
    <cellStyle name="Comma 2 7 2 3 2 4 2 3" xfId="59104" xr:uid="{AE232244-7809-42A6-B844-0BD342DFBC58}"/>
    <cellStyle name="Comma 2 7 2 3 2 4 3" xfId="27570" xr:uid="{D739AC7B-9292-4707-B834-5AA679036A6B}"/>
    <cellStyle name="Comma 2 7 2 3 2 4 4" xfId="48594" xr:uid="{512642DC-371E-4693-A950-F0A92DE87180}"/>
    <cellStyle name="Comma 2 7 2 3 2 5" xfId="9151" xr:uid="{B9C03766-AFEB-4648-83E0-512AE4299654}"/>
    <cellStyle name="Comma 2 7 2 3 2 5 2" xfId="19685" xr:uid="{28BA753E-AF26-4AD1-82F3-F54BD4DF3ACC}"/>
    <cellStyle name="Comma 2 7 2 3 2 5 2 2" xfId="40707" xr:uid="{3580B3A9-DC48-4792-8B48-FF3D53ACB896}"/>
    <cellStyle name="Comma 2 7 2 3 2 5 2 3" xfId="61731" xr:uid="{8D5771A7-1D00-4839-A9B4-B3E800177FB1}"/>
    <cellStyle name="Comma 2 7 2 3 2 5 3" xfId="30197" xr:uid="{509CFE46-F220-41E7-A307-E41744934787}"/>
    <cellStyle name="Comma 2 7 2 3 2 5 4" xfId="51221" xr:uid="{AE26F8B1-4498-4F68-8B68-3AEF54B76258}"/>
    <cellStyle name="Comma 2 7 2 3 2 6" xfId="11803" xr:uid="{747EBBA0-3300-46E5-813D-75698E6B98E7}"/>
    <cellStyle name="Comma 2 7 2 3 2 6 2" xfId="32825" xr:uid="{4F050E29-8C00-4357-8E86-CF478CF477BB}"/>
    <cellStyle name="Comma 2 7 2 3 2 6 3" xfId="53849" xr:uid="{719AEF65-2250-4181-BB4E-2B8F31CEF2E8}"/>
    <cellStyle name="Comma 2 7 2 3 2 7" xfId="22314" xr:uid="{3B9FE352-6FA2-4DA2-BF61-C39D3A120B7A}"/>
    <cellStyle name="Comma 2 7 2 3 2 8" xfId="43339" xr:uid="{C4A4A04F-1288-4C8D-97F0-87A0DDDA4081}"/>
    <cellStyle name="Comma 2 7 2 3 3" xfId="1220" xr:uid="{CD60A62A-F9F2-4AC1-8A1A-F097E1EA029F}"/>
    <cellStyle name="Comma 2 7 2 3 3 2" xfId="3898" xr:uid="{D82F037E-15B7-4251-AC91-AF804B683BC8}"/>
    <cellStyle name="Comma 2 7 2 3 3 2 2" xfId="14432" xr:uid="{0F8DA37E-8F26-44A1-9ADB-007C46035D51}"/>
    <cellStyle name="Comma 2 7 2 3 3 2 2 2" xfId="35454" xr:uid="{9EE1B1DC-58FD-4A31-913A-0AC17BE29790}"/>
    <cellStyle name="Comma 2 7 2 3 3 2 2 3" xfId="56478" xr:uid="{40D5F491-4153-4EB4-BDFC-A40A651E591A}"/>
    <cellStyle name="Comma 2 7 2 3 3 2 3" xfId="24944" xr:uid="{C61828CA-F694-489F-9BF5-4886E173F282}"/>
    <cellStyle name="Comma 2 7 2 3 3 2 4" xfId="45968" xr:uid="{EE105B54-08C3-40D2-83F4-C51B4D9C7E28}"/>
    <cellStyle name="Comma 2 7 2 3 3 3" xfId="6526" xr:uid="{AF5918BF-3EDA-4C94-8143-3E89EB4BC1FD}"/>
    <cellStyle name="Comma 2 7 2 3 3 3 2" xfId="17060" xr:uid="{E6A352B0-ED8F-4D22-B381-1D42AF81D722}"/>
    <cellStyle name="Comma 2 7 2 3 3 3 2 2" xfId="38082" xr:uid="{B1A9AFC5-60F1-4D85-914D-A8824A325C41}"/>
    <cellStyle name="Comma 2 7 2 3 3 3 2 3" xfId="59106" xr:uid="{662FED20-4C36-405E-816A-0086FC44BB0E}"/>
    <cellStyle name="Comma 2 7 2 3 3 3 3" xfId="27572" xr:uid="{AC254E8E-707E-463C-BC7A-F1269F0322D6}"/>
    <cellStyle name="Comma 2 7 2 3 3 3 4" xfId="48596" xr:uid="{3E9ABE3C-5BB0-4A2C-B1B3-8FB99E059E11}"/>
    <cellStyle name="Comma 2 7 2 3 3 4" xfId="9153" xr:uid="{3C44B375-9FF8-4964-BC18-9EB3D29DE028}"/>
    <cellStyle name="Comma 2 7 2 3 3 4 2" xfId="19687" xr:uid="{36F52E20-F340-49DA-B0E7-F344F8BD44AB}"/>
    <cellStyle name="Comma 2 7 2 3 3 4 2 2" xfId="40709" xr:uid="{1EEB1153-BE12-4E4D-AF58-1C489E233D49}"/>
    <cellStyle name="Comma 2 7 2 3 3 4 2 3" xfId="61733" xr:uid="{C85E07AA-445B-4A89-B98B-702FE0D3A6DC}"/>
    <cellStyle name="Comma 2 7 2 3 3 4 3" xfId="30199" xr:uid="{C715AF55-E610-4E36-B5A0-6634913DE65F}"/>
    <cellStyle name="Comma 2 7 2 3 3 4 4" xfId="51223" xr:uid="{11A883B0-4652-4656-853D-0AF03A5802EC}"/>
    <cellStyle name="Comma 2 7 2 3 3 5" xfId="11805" xr:uid="{D7FE42A3-D8A4-4A2C-B9BF-E07DCF5578CE}"/>
    <cellStyle name="Comma 2 7 2 3 3 5 2" xfId="32827" xr:uid="{C4242323-82DA-4DBD-996E-D8DE70525003}"/>
    <cellStyle name="Comma 2 7 2 3 3 5 3" xfId="53851" xr:uid="{DF0941D1-EA9F-477F-BAEF-2B6F0FFDA035}"/>
    <cellStyle name="Comma 2 7 2 3 3 6" xfId="22316" xr:uid="{6811311F-2665-4098-89E2-4B886A0AA066}"/>
    <cellStyle name="Comma 2 7 2 3 3 7" xfId="43341" xr:uid="{D5882A86-F276-4BA5-A566-256812FAFE33}"/>
    <cellStyle name="Comma 2 7 2 3 4" xfId="1221" xr:uid="{6218E8BD-9E0D-4B19-A626-B6EB2CAD8760}"/>
    <cellStyle name="Comma 2 7 2 3 4 2" xfId="3899" xr:uid="{C15EC3F0-09BD-49C2-951C-28DF8DE0C332}"/>
    <cellStyle name="Comma 2 7 2 3 4 2 2" xfId="14433" xr:uid="{1A986E79-9EDC-45CA-A685-F7055BB3AF11}"/>
    <cellStyle name="Comma 2 7 2 3 4 2 2 2" xfId="35455" xr:uid="{0A42BF58-1B2F-453F-859D-BFC97E0B1DC0}"/>
    <cellStyle name="Comma 2 7 2 3 4 2 2 3" xfId="56479" xr:uid="{E4CA1A5E-05E1-47B8-A024-BD08C451D4BD}"/>
    <cellStyle name="Comma 2 7 2 3 4 2 3" xfId="24945" xr:uid="{4419ED29-44FE-4709-B31E-58DD334E5366}"/>
    <cellStyle name="Comma 2 7 2 3 4 2 4" xfId="45969" xr:uid="{946AC702-6005-4EB5-AAD4-B29F3B1A875C}"/>
    <cellStyle name="Comma 2 7 2 3 4 3" xfId="6527" xr:uid="{5B7592C4-F0F1-4670-89FB-15685018ABE2}"/>
    <cellStyle name="Comma 2 7 2 3 4 3 2" xfId="17061" xr:uid="{26B1A9A0-E756-4B39-94E3-2F693D4053FA}"/>
    <cellStyle name="Comma 2 7 2 3 4 3 2 2" xfId="38083" xr:uid="{A482CE10-0EFB-4368-99A6-6085E645DB88}"/>
    <cellStyle name="Comma 2 7 2 3 4 3 2 3" xfId="59107" xr:uid="{88BBCC54-6328-4FF1-8F19-1E8101C4B946}"/>
    <cellStyle name="Comma 2 7 2 3 4 3 3" xfId="27573" xr:uid="{93F4459A-E9B4-4FA5-97E4-CABE1C9E22F1}"/>
    <cellStyle name="Comma 2 7 2 3 4 3 4" xfId="48597" xr:uid="{DFA86290-5CC0-4EFE-8EA1-2BC600C3A08C}"/>
    <cellStyle name="Comma 2 7 2 3 4 4" xfId="9154" xr:uid="{0C30376E-490B-4260-94DD-C4FFAAB028C6}"/>
    <cellStyle name="Comma 2 7 2 3 4 4 2" xfId="19688" xr:uid="{29EB28BE-E0FA-4171-970E-E2D3EA0227D5}"/>
    <cellStyle name="Comma 2 7 2 3 4 4 2 2" xfId="40710" xr:uid="{A91DC0F0-BA33-430B-A1EE-E074E6E2AB0A}"/>
    <cellStyle name="Comma 2 7 2 3 4 4 2 3" xfId="61734" xr:uid="{F32A7544-D33C-4544-A927-BD4DCCC24284}"/>
    <cellStyle name="Comma 2 7 2 3 4 4 3" xfId="30200" xr:uid="{909FB257-0E03-4DA5-B79B-8002F86F6AEE}"/>
    <cellStyle name="Comma 2 7 2 3 4 4 4" xfId="51224" xr:uid="{FEEAD7F7-5D50-41A7-8E78-8D5EEA53D648}"/>
    <cellStyle name="Comma 2 7 2 3 4 5" xfId="11806" xr:uid="{8D3E510D-8FA5-4FE2-AAEB-6E6ED10141DC}"/>
    <cellStyle name="Comma 2 7 2 3 4 5 2" xfId="32828" xr:uid="{DA3A1FE9-EDC5-44F3-A42F-B9C4B384FFAA}"/>
    <cellStyle name="Comma 2 7 2 3 4 5 3" xfId="53852" xr:uid="{07F9100F-C7EB-499B-A228-86CE7E2C350E}"/>
    <cellStyle name="Comma 2 7 2 3 4 6" xfId="22317" xr:uid="{1B3F7A58-2F6E-4295-BE1A-D6066EDB2501}"/>
    <cellStyle name="Comma 2 7 2 3 4 7" xfId="43342" xr:uid="{534F010A-D0D1-419B-9B10-D0B4952CC867}"/>
    <cellStyle name="Comma 2 7 2 3 5" xfId="3895" xr:uid="{2E6CB06C-1EC0-46EE-AF7F-49A9920EBDDD}"/>
    <cellStyle name="Comma 2 7 2 3 5 2" xfId="14429" xr:uid="{7EC2CBAF-6B3F-4678-8CD1-DBBAB4BA90FE}"/>
    <cellStyle name="Comma 2 7 2 3 5 2 2" xfId="35451" xr:uid="{B03C477E-48FD-4DF8-9C1F-598D75546742}"/>
    <cellStyle name="Comma 2 7 2 3 5 2 3" xfId="56475" xr:uid="{9C7616D7-EC43-4690-A86F-5F4ED7744D0B}"/>
    <cellStyle name="Comma 2 7 2 3 5 3" xfId="24941" xr:uid="{00A2D1FB-965D-40CB-B090-0CAA5615F518}"/>
    <cellStyle name="Comma 2 7 2 3 5 4" xfId="45965" xr:uid="{CC9B62A2-7226-4154-90DE-B9C8DF6BEF8A}"/>
    <cellStyle name="Comma 2 7 2 3 6" xfId="6523" xr:uid="{279A8BDA-DFB9-4F2C-8561-2151A3789F70}"/>
    <cellStyle name="Comma 2 7 2 3 6 2" xfId="17057" xr:uid="{4D82787B-F980-4ED5-9661-AFBD17C21926}"/>
    <cellStyle name="Comma 2 7 2 3 6 2 2" xfId="38079" xr:uid="{4669A1C2-985C-4375-8CD8-2D251E25C917}"/>
    <cellStyle name="Comma 2 7 2 3 6 2 3" xfId="59103" xr:uid="{C5A3D28A-F7D6-435F-BCDB-1DAA2F78C9C1}"/>
    <cellStyle name="Comma 2 7 2 3 6 3" xfId="27569" xr:uid="{49DFAD83-6F60-40DE-B12D-FCF2F546CE76}"/>
    <cellStyle name="Comma 2 7 2 3 6 4" xfId="48593" xr:uid="{F4D779D4-0D82-42AC-8564-44B6413B5795}"/>
    <cellStyle name="Comma 2 7 2 3 7" xfId="9150" xr:uid="{947F6546-8D8E-48FA-BB93-06F050FBB1CB}"/>
    <cellStyle name="Comma 2 7 2 3 7 2" xfId="19684" xr:uid="{EF77E6AA-AF61-44B0-8483-5129C941FFEF}"/>
    <cellStyle name="Comma 2 7 2 3 7 2 2" xfId="40706" xr:uid="{3F882D33-4017-4441-BF87-EA08A590B1FB}"/>
    <cellStyle name="Comma 2 7 2 3 7 2 3" xfId="61730" xr:uid="{72A93348-62A3-4EB9-AC42-ECBFDA08AA59}"/>
    <cellStyle name="Comma 2 7 2 3 7 3" xfId="30196" xr:uid="{D92DCB9F-D422-4BF5-9312-8CB3311C9622}"/>
    <cellStyle name="Comma 2 7 2 3 7 4" xfId="51220" xr:uid="{53947377-E5FC-4F06-8158-DD8A3DB920A9}"/>
    <cellStyle name="Comma 2 7 2 3 8" xfId="11802" xr:uid="{C26A4F07-2027-4722-BC8C-6579FA4F9431}"/>
    <cellStyle name="Comma 2 7 2 3 8 2" xfId="32824" xr:uid="{97E877B7-8355-4210-AD22-8A749BCD1D5F}"/>
    <cellStyle name="Comma 2 7 2 3 8 3" xfId="53848" xr:uid="{9C3E06F4-3B43-48FE-8904-35F9F0EFCB9A}"/>
    <cellStyle name="Comma 2 7 2 3 9" xfId="22313" xr:uid="{7A9D3AEA-2027-4BE8-8557-FE452332F5AC}"/>
    <cellStyle name="Comma 2 7 2 4" xfId="1222" xr:uid="{1961E910-860E-4E39-98BB-9FF0D252788F}"/>
    <cellStyle name="Comma 2 7 2 4 10" xfId="43343" xr:uid="{9457A555-B57E-43CE-A92E-A54B7B74A6FB}"/>
    <cellStyle name="Comma 2 7 2 4 2" xfId="1223" xr:uid="{D78EF212-C290-428B-A85E-D834B9956BF3}"/>
    <cellStyle name="Comma 2 7 2 4 2 2" xfId="1224" xr:uid="{B7FFD119-713D-4E7A-BBA5-99F9BEED5372}"/>
    <cellStyle name="Comma 2 7 2 4 2 2 2" xfId="3902" xr:uid="{902A2254-8AEB-42B1-9E40-69148ECCDDC4}"/>
    <cellStyle name="Comma 2 7 2 4 2 2 2 2" xfId="14436" xr:uid="{025E4712-3F58-4945-BB39-AF58F340EE4A}"/>
    <cellStyle name="Comma 2 7 2 4 2 2 2 2 2" xfId="35458" xr:uid="{2CEE275C-3C1F-47A8-90E7-2C66B682C8B7}"/>
    <cellStyle name="Comma 2 7 2 4 2 2 2 2 3" xfId="56482" xr:uid="{66BDC565-C1C5-470B-AE5C-4B48AEA69ECD}"/>
    <cellStyle name="Comma 2 7 2 4 2 2 2 3" xfId="24948" xr:uid="{C4F02838-0ED2-4F0B-9201-336A37B0F221}"/>
    <cellStyle name="Comma 2 7 2 4 2 2 2 4" xfId="45972" xr:uid="{39A66A62-F613-4A7D-8B56-EFBAFDA08908}"/>
    <cellStyle name="Comma 2 7 2 4 2 2 3" xfId="6530" xr:uid="{9BAA26B7-B45C-4801-AE29-4026D5D6D8DF}"/>
    <cellStyle name="Comma 2 7 2 4 2 2 3 2" xfId="17064" xr:uid="{00CE06D5-A539-48B6-B846-C31F4925CFC2}"/>
    <cellStyle name="Comma 2 7 2 4 2 2 3 2 2" xfId="38086" xr:uid="{A0668C80-8604-4C56-A11A-0ADB5899F87E}"/>
    <cellStyle name="Comma 2 7 2 4 2 2 3 2 3" xfId="59110" xr:uid="{48C08562-1A95-42E7-B2FF-F660AA84DD68}"/>
    <cellStyle name="Comma 2 7 2 4 2 2 3 3" xfId="27576" xr:uid="{B7BA1408-DD73-4145-B715-6BC2898D0DF7}"/>
    <cellStyle name="Comma 2 7 2 4 2 2 3 4" xfId="48600" xr:uid="{2ECEAB7A-775E-4F26-AA53-FC52FD492544}"/>
    <cellStyle name="Comma 2 7 2 4 2 2 4" xfId="9157" xr:uid="{1FB98D62-14A8-4A89-A38B-258C4D76739E}"/>
    <cellStyle name="Comma 2 7 2 4 2 2 4 2" xfId="19691" xr:uid="{B7F5FEDB-F4D5-4804-8C59-3E3C487D05F4}"/>
    <cellStyle name="Comma 2 7 2 4 2 2 4 2 2" xfId="40713" xr:uid="{4A151BC8-8ED5-4EAB-8D0C-ADEC366BF5D4}"/>
    <cellStyle name="Comma 2 7 2 4 2 2 4 2 3" xfId="61737" xr:uid="{D52C868A-170B-48D0-AC1C-B2E35D9EED31}"/>
    <cellStyle name="Comma 2 7 2 4 2 2 4 3" xfId="30203" xr:uid="{D2388DE4-E153-4BED-8585-BED1F37E5F5E}"/>
    <cellStyle name="Comma 2 7 2 4 2 2 4 4" xfId="51227" xr:uid="{E807FA3E-C8EE-446A-B2DC-6DC2DDADE884}"/>
    <cellStyle name="Comma 2 7 2 4 2 2 5" xfId="11809" xr:uid="{51B0757E-BEE2-497F-93BC-69912F97ED1A}"/>
    <cellStyle name="Comma 2 7 2 4 2 2 5 2" xfId="32831" xr:uid="{35865FBC-0171-4511-9D92-8DCE092D67D3}"/>
    <cellStyle name="Comma 2 7 2 4 2 2 5 3" xfId="53855" xr:uid="{563A2302-9676-4681-9801-20534040F9A2}"/>
    <cellStyle name="Comma 2 7 2 4 2 2 6" xfId="22320" xr:uid="{7BC02DE8-6FF0-4FBC-B5E3-126B25E1BBA3}"/>
    <cellStyle name="Comma 2 7 2 4 2 2 7" xfId="43345" xr:uid="{80B8B032-0A76-4542-8598-C36465E6BD17}"/>
    <cellStyle name="Comma 2 7 2 4 2 3" xfId="3901" xr:uid="{51A7E0AA-287A-4B30-933E-FBAF49693B71}"/>
    <cellStyle name="Comma 2 7 2 4 2 3 2" xfId="14435" xr:uid="{0D08D81E-A839-4D3F-AB59-C46D375B1EEF}"/>
    <cellStyle name="Comma 2 7 2 4 2 3 2 2" xfId="35457" xr:uid="{097FD757-24ED-4251-B679-E01170236849}"/>
    <cellStyle name="Comma 2 7 2 4 2 3 2 3" xfId="56481" xr:uid="{5BD47294-26F0-4605-A3B1-1A27E013E94F}"/>
    <cellStyle name="Comma 2 7 2 4 2 3 3" xfId="24947" xr:uid="{D636B8EC-DB67-4760-8E0C-1CEA64372076}"/>
    <cellStyle name="Comma 2 7 2 4 2 3 4" xfId="45971" xr:uid="{17B6517C-ED39-412F-8C39-84DBB4B30717}"/>
    <cellStyle name="Comma 2 7 2 4 2 4" xfId="6529" xr:uid="{66282A82-1D21-478B-B498-D708000DD879}"/>
    <cellStyle name="Comma 2 7 2 4 2 4 2" xfId="17063" xr:uid="{64EB0722-057B-4A13-9F75-2B4AFF4E5469}"/>
    <cellStyle name="Comma 2 7 2 4 2 4 2 2" xfId="38085" xr:uid="{834CF887-9379-4E0F-9B8F-7A54AD38D5D3}"/>
    <cellStyle name="Comma 2 7 2 4 2 4 2 3" xfId="59109" xr:uid="{BF43D52D-8CD2-4ADA-92AA-429353436B79}"/>
    <cellStyle name="Comma 2 7 2 4 2 4 3" xfId="27575" xr:uid="{A3414180-21DA-4285-AB2E-A15B007CBCA8}"/>
    <cellStyle name="Comma 2 7 2 4 2 4 4" xfId="48599" xr:uid="{F2B50543-F3DA-4D79-8764-7134680E2C05}"/>
    <cellStyle name="Comma 2 7 2 4 2 5" xfId="9156" xr:uid="{BA80A797-1E8E-4208-9284-8DD8871B0F1D}"/>
    <cellStyle name="Comma 2 7 2 4 2 5 2" xfId="19690" xr:uid="{72F64D7F-C904-4362-A044-8460CC46C334}"/>
    <cellStyle name="Comma 2 7 2 4 2 5 2 2" xfId="40712" xr:uid="{015D2BEF-51F2-4AED-8717-1A2578F6C2D8}"/>
    <cellStyle name="Comma 2 7 2 4 2 5 2 3" xfId="61736" xr:uid="{3CE418D5-C285-4AD7-9138-AB145EA02086}"/>
    <cellStyle name="Comma 2 7 2 4 2 5 3" xfId="30202" xr:uid="{EA2B5872-5E53-46AB-B7AA-AE3F8F8E86CD}"/>
    <cellStyle name="Comma 2 7 2 4 2 5 4" xfId="51226" xr:uid="{EF8D7E1B-F07E-4FC5-980E-AA54A2D548CA}"/>
    <cellStyle name="Comma 2 7 2 4 2 6" xfId="11808" xr:uid="{C8572C04-AA80-46DA-987C-7B56F721AB88}"/>
    <cellStyle name="Comma 2 7 2 4 2 6 2" xfId="32830" xr:uid="{484C0BB9-9D30-4C7B-8575-EADBE5878D74}"/>
    <cellStyle name="Comma 2 7 2 4 2 6 3" xfId="53854" xr:uid="{BAFA9024-D17A-47E3-9605-B8DD63A2C627}"/>
    <cellStyle name="Comma 2 7 2 4 2 7" xfId="22319" xr:uid="{737E5671-01B5-4AC8-BBB8-A39AD0E9DCB5}"/>
    <cellStyle name="Comma 2 7 2 4 2 8" xfId="43344" xr:uid="{D3D2E619-21E9-463F-9C5E-44D23CC2A98C}"/>
    <cellStyle name="Comma 2 7 2 4 3" xfId="1225" xr:uid="{AC96BB28-0DBD-4D08-B95C-3971A685C22D}"/>
    <cellStyle name="Comma 2 7 2 4 3 2" xfId="3903" xr:uid="{47F7605A-E060-44D2-86C9-228F8DF041E4}"/>
    <cellStyle name="Comma 2 7 2 4 3 2 2" xfId="14437" xr:uid="{4330FBB2-151E-4B05-A1DE-DB7C01478EA9}"/>
    <cellStyle name="Comma 2 7 2 4 3 2 2 2" xfId="35459" xr:uid="{8D465553-014C-44DA-98ED-DD1530CA9188}"/>
    <cellStyle name="Comma 2 7 2 4 3 2 2 3" xfId="56483" xr:uid="{781B5412-E2FD-4A95-8DFA-3BB6A2B2FB45}"/>
    <cellStyle name="Comma 2 7 2 4 3 2 3" xfId="24949" xr:uid="{C1E385D4-0877-401D-B67C-7CB28BE832BB}"/>
    <cellStyle name="Comma 2 7 2 4 3 2 4" xfId="45973" xr:uid="{00C19463-1BE2-4F4D-9B1E-BF8B5CF0635C}"/>
    <cellStyle name="Comma 2 7 2 4 3 3" xfId="6531" xr:uid="{E5FE5A32-EE9E-4625-8899-1F7B2E12B478}"/>
    <cellStyle name="Comma 2 7 2 4 3 3 2" xfId="17065" xr:uid="{B070EB50-73E2-45F7-B69D-E973D55EFCB7}"/>
    <cellStyle name="Comma 2 7 2 4 3 3 2 2" xfId="38087" xr:uid="{90017F58-4105-40AF-B654-FD4B22CFD7F2}"/>
    <cellStyle name="Comma 2 7 2 4 3 3 2 3" xfId="59111" xr:uid="{BC154EE9-00DD-45FC-844B-496A37C2B6B9}"/>
    <cellStyle name="Comma 2 7 2 4 3 3 3" xfId="27577" xr:uid="{308EF7C8-C3C2-46E0-ACCC-D3C2D72984E3}"/>
    <cellStyle name="Comma 2 7 2 4 3 3 4" xfId="48601" xr:uid="{626051F8-5988-4AA2-9FB2-4ADFB2F780E3}"/>
    <cellStyle name="Comma 2 7 2 4 3 4" xfId="9158" xr:uid="{CF61A1EE-FB08-44DA-84F8-8A1A9C905EF2}"/>
    <cellStyle name="Comma 2 7 2 4 3 4 2" xfId="19692" xr:uid="{99C187C0-EFF5-477A-8DF2-D466A6D8B7E5}"/>
    <cellStyle name="Comma 2 7 2 4 3 4 2 2" xfId="40714" xr:uid="{85437801-ABD3-4981-A417-E08DB94435F6}"/>
    <cellStyle name="Comma 2 7 2 4 3 4 2 3" xfId="61738" xr:uid="{44AA868E-5048-4935-951A-507C69F66D45}"/>
    <cellStyle name="Comma 2 7 2 4 3 4 3" xfId="30204" xr:uid="{719E1F21-627A-43AC-9CB4-8ED08D0AC932}"/>
    <cellStyle name="Comma 2 7 2 4 3 4 4" xfId="51228" xr:uid="{A00DEE92-9A16-4164-A64A-4F1307A7EF58}"/>
    <cellStyle name="Comma 2 7 2 4 3 5" xfId="11810" xr:uid="{94F91DE0-3B3E-4879-B81F-ABF452799CC1}"/>
    <cellStyle name="Comma 2 7 2 4 3 5 2" xfId="32832" xr:uid="{48CDF56D-941A-4B30-B121-A8D87EC03625}"/>
    <cellStyle name="Comma 2 7 2 4 3 5 3" xfId="53856" xr:uid="{562EB281-9B5F-4D1B-83C8-297E4FF95FFC}"/>
    <cellStyle name="Comma 2 7 2 4 3 6" xfId="22321" xr:uid="{A3EAD6AD-CEBC-4B90-8EDB-1244AF283ABC}"/>
    <cellStyle name="Comma 2 7 2 4 3 7" xfId="43346" xr:uid="{BCA7B8CC-E4F6-4C92-BA70-CB032690D781}"/>
    <cellStyle name="Comma 2 7 2 4 4" xfId="1226" xr:uid="{D2D3A005-8CD4-4854-A7BC-17D4FB9F2735}"/>
    <cellStyle name="Comma 2 7 2 4 4 2" xfId="3904" xr:uid="{4B5324C7-882C-4E83-85C4-031F2F3A6B44}"/>
    <cellStyle name="Comma 2 7 2 4 4 2 2" xfId="14438" xr:uid="{B89637C3-C96E-4D3E-8C95-5CE794ECDF2C}"/>
    <cellStyle name="Comma 2 7 2 4 4 2 2 2" xfId="35460" xr:uid="{E26B52B2-52E0-4A5E-AFCD-91DFDBF88027}"/>
    <cellStyle name="Comma 2 7 2 4 4 2 2 3" xfId="56484" xr:uid="{4897F23A-7A66-41AF-B5A1-286860B92200}"/>
    <cellStyle name="Comma 2 7 2 4 4 2 3" xfId="24950" xr:uid="{DB9A40DD-6BDE-41BD-A483-A9841F085BEE}"/>
    <cellStyle name="Comma 2 7 2 4 4 2 4" xfId="45974" xr:uid="{E44722B4-6183-4CB7-80E7-ED73AED33756}"/>
    <cellStyle name="Comma 2 7 2 4 4 3" xfId="6532" xr:uid="{18FB06C9-F53D-4FD8-B2B2-A59CBCBCFEE1}"/>
    <cellStyle name="Comma 2 7 2 4 4 3 2" xfId="17066" xr:uid="{2A583DFA-C211-45AF-A6A7-6BDD21DB579D}"/>
    <cellStyle name="Comma 2 7 2 4 4 3 2 2" xfId="38088" xr:uid="{69EB1584-1386-45AE-829D-369C4CC55A1B}"/>
    <cellStyle name="Comma 2 7 2 4 4 3 2 3" xfId="59112" xr:uid="{8045A85F-943A-4DC0-93B7-9FFE709B8A57}"/>
    <cellStyle name="Comma 2 7 2 4 4 3 3" xfId="27578" xr:uid="{A25BE6E3-A616-4D63-92AA-9F7D09B9EBE3}"/>
    <cellStyle name="Comma 2 7 2 4 4 3 4" xfId="48602" xr:uid="{1888580C-860C-4391-971B-933D1B9FF8D9}"/>
    <cellStyle name="Comma 2 7 2 4 4 4" xfId="9159" xr:uid="{609E5209-DB42-4466-BB8B-0F3035FFDBEB}"/>
    <cellStyle name="Comma 2 7 2 4 4 4 2" xfId="19693" xr:uid="{AB9E838C-17F9-4A21-9D2E-4CC54D6734C5}"/>
    <cellStyle name="Comma 2 7 2 4 4 4 2 2" xfId="40715" xr:uid="{00141673-6CEA-43AC-AA06-FBC8B5B09158}"/>
    <cellStyle name="Comma 2 7 2 4 4 4 2 3" xfId="61739" xr:uid="{01ECD488-9AD3-4101-82EF-1D4E340DFBB5}"/>
    <cellStyle name="Comma 2 7 2 4 4 4 3" xfId="30205" xr:uid="{F6F74FF6-5DFA-4DED-BFBB-5A04CD850C36}"/>
    <cellStyle name="Comma 2 7 2 4 4 4 4" xfId="51229" xr:uid="{E553AAE1-8207-451B-8873-876AAF596B46}"/>
    <cellStyle name="Comma 2 7 2 4 4 5" xfId="11811" xr:uid="{7FAC3915-57CA-46E1-806B-92469433F15D}"/>
    <cellStyle name="Comma 2 7 2 4 4 5 2" xfId="32833" xr:uid="{D5977C7B-9143-497B-B868-C5314DA443C8}"/>
    <cellStyle name="Comma 2 7 2 4 4 5 3" xfId="53857" xr:uid="{8BA6974F-DC34-4956-B929-D1471EA21204}"/>
    <cellStyle name="Comma 2 7 2 4 4 6" xfId="22322" xr:uid="{1BB7402D-A11E-4C60-8DB3-35023F381452}"/>
    <cellStyle name="Comma 2 7 2 4 4 7" xfId="43347" xr:uid="{6EEC67B7-0DC7-46B7-B2EE-91E311594870}"/>
    <cellStyle name="Comma 2 7 2 4 5" xfId="3900" xr:uid="{29C5BE3A-B64F-4571-969F-2BBA3051B057}"/>
    <cellStyle name="Comma 2 7 2 4 5 2" xfId="14434" xr:uid="{6E670028-FA83-4AB2-A36E-91C14F773515}"/>
    <cellStyle name="Comma 2 7 2 4 5 2 2" xfId="35456" xr:uid="{CE624363-73A8-44DA-B18D-E4E2BB18C390}"/>
    <cellStyle name="Comma 2 7 2 4 5 2 3" xfId="56480" xr:uid="{5AD0B6EB-44E0-45EE-9956-5C2FB5CD4ED3}"/>
    <cellStyle name="Comma 2 7 2 4 5 3" xfId="24946" xr:uid="{550DF433-9512-44C9-9CEE-99D116C371B8}"/>
    <cellStyle name="Comma 2 7 2 4 5 4" xfId="45970" xr:uid="{7D9C9B7E-D1C0-42F1-971D-D9DFCF5311E9}"/>
    <cellStyle name="Comma 2 7 2 4 6" xfId="6528" xr:uid="{689C25BA-0563-40F7-88AA-8D2AE0BAEAF0}"/>
    <cellStyle name="Comma 2 7 2 4 6 2" xfId="17062" xr:uid="{357CA80F-5FC0-49FC-908D-10C70B35797E}"/>
    <cellStyle name="Comma 2 7 2 4 6 2 2" xfId="38084" xr:uid="{DDA97410-581B-4E62-AD60-F8C897C81D86}"/>
    <cellStyle name="Comma 2 7 2 4 6 2 3" xfId="59108" xr:uid="{CD692A66-C046-4F56-8F2C-21C4FD7DEDAE}"/>
    <cellStyle name="Comma 2 7 2 4 6 3" xfId="27574" xr:uid="{CB0EE1EF-E222-456E-A8D4-0EDD794074D0}"/>
    <cellStyle name="Comma 2 7 2 4 6 4" xfId="48598" xr:uid="{E0BB210A-3053-4993-B4CC-40F70197698F}"/>
    <cellStyle name="Comma 2 7 2 4 7" xfId="9155" xr:uid="{5B948CEF-10D9-4232-B869-D756AC5E630F}"/>
    <cellStyle name="Comma 2 7 2 4 7 2" xfId="19689" xr:uid="{E9A7616D-C1CB-4C53-A727-9E44463FD7B9}"/>
    <cellStyle name="Comma 2 7 2 4 7 2 2" xfId="40711" xr:uid="{97B27773-0035-4339-8E7D-29C77D8BE543}"/>
    <cellStyle name="Comma 2 7 2 4 7 2 3" xfId="61735" xr:uid="{4AE08FE9-DEC0-4607-B4EC-9FD4709DCE7F}"/>
    <cellStyle name="Comma 2 7 2 4 7 3" xfId="30201" xr:uid="{0F325D3B-9719-4B3D-A995-12C27BEE3A68}"/>
    <cellStyle name="Comma 2 7 2 4 7 4" xfId="51225" xr:uid="{1A197C0B-43F6-470C-81FC-99845DB2EC6E}"/>
    <cellStyle name="Comma 2 7 2 4 8" xfId="11807" xr:uid="{6FCAAB17-52CF-440F-87B1-838DC4EB7732}"/>
    <cellStyle name="Comma 2 7 2 4 8 2" xfId="32829" xr:uid="{A590209D-9C14-4D1B-A2D0-FC9292972B59}"/>
    <cellStyle name="Comma 2 7 2 4 8 3" xfId="53853" xr:uid="{2FC3A84C-7DD7-41D2-B2DB-CCBC7F77681E}"/>
    <cellStyle name="Comma 2 7 2 4 9" xfId="22318" xr:uid="{CC89C9CB-3827-4BE7-8219-809601F2E042}"/>
    <cellStyle name="Comma 2 7 2 5" xfId="1227" xr:uid="{C80D27C8-8693-4F9C-8ADF-EFD6E55A694F}"/>
    <cellStyle name="Comma 2 7 2 5 10" xfId="43348" xr:uid="{9C898972-51D8-494C-8272-FDC6D8F0E3EE}"/>
    <cellStyle name="Comma 2 7 2 5 2" xfId="1228" xr:uid="{9C7675BA-BE31-41D3-A9A4-A3BEDB2C5DF9}"/>
    <cellStyle name="Comma 2 7 2 5 2 2" xfId="1229" xr:uid="{D2CE606E-7B4F-445A-B326-58307CBC6D75}"/>
    <cellStyle name="Comma 2 7 2 5 2 2 2" xfId="3907" xr:uid="{23D62AD9-E305-432A-9E39-D1390F12F646}"/>
    <cellStyle name="Comma 2 7 2 5 2 2 2 2" xfId="14441" xr:uid="{B70BE8D5-BFFE-49B1-B563-2BF7EFB8D3DC}"/>
    <cellStyle name="Comma 2 7 2 5 2 2 2 2 2" xfId="35463" xr:uid="{93DFB8D9-1347-47ED-B811-71BEF2A2AA86}"/>
    <cellStyle name="Comma 2 7 2 5 2 2 2 2 3" xfId="56487" xr:uid="{BFFB5771-19EE-4377-8F7B-95BCA5D683D2}"/>
    <cellStyle name="Comma 2 7 2 5 2 2 2 3" xfId="24953" xr:uid="{54B92944-EEE1-4D29-A7D1-9FB9DA1B4FC8}"/>
    <cellStyle name="Comma 2 7 2 5 2 2 2 4" xfId="45977" xr:uid="{E44F4FD8-FD8E-43A0-824E-53AE2CEB7865}"/>
    <cellStyle name="Comma 2 7 2 5 2 2 3" xfId="6535" xr:uid="{6DB8EFC8-7431-4D17-812C-4B2E38EA8C9F}"/>
    <cellStyle name="Comma 2 7 2 5 2 2 3 2" xfId="17069" xr:uid="{80F1BDB4-C937-4FF9-8F28-D9E70815413D}"/>
    <cellStyle name="Comma 2 7 2 5 2 2 3 2 2" xfId="38091" xr:uid="{B46281E4-42A7-443B-8B78-4BDA65397626}"/>
    <cellStyle name="Comma 2 7 2 5 2 2 3 2 3" xfId="59115" xr:uid="{C66297B2-74D2-4820-982C-5BAAFE45EE61}"/>
    <cellStyle name="Comma 2 7 2 5 2 2 3 3" xfId="27581" xr:uid="{549B04B2-CAB9-4E17-841C-BE34F140C0E5}"/>
    <cellStyle name="Comma 2 7 2 5 2 2 3 4" xfId="48605" xr:uid="{26206F95-A282-4CAE-8236-8D8308FE358E}"/>
    <cellStyle name="Comma 2 7 2 5 2 2 4" xfId="9162" xr:uid="{FC07B785-07DF-48D9-972B-6250543F1DB9}"/>
    <cellStyle name="Comma 2 7 2 5 2 2 4 2" xfId="19696" xr:uid="{9083ADC4-B26E-4FE3-B150-C1CFF206B889}"/>
    <cellStyle name="Comma 2 7 2 5 2 2 4 2 2" xfId="40718" xr:uid="{2337746A-E92B-45BD-9653-9423EA43B186}"/>
    <cellStyle name="Comma 2 7 2 5 2 2 4 2 3" xfId="61742" xr:uid="{BB5A1A30-C663-425B-A3D4-5DCA239FF4D1}"/>
    <cellStyle name="Comma 2 7 2 5 2 2 4 3" xfId="30208" xr:uid="{6C300846-2F3E-4FF1-A9EB-9B587B74D12B}"/>
    <cellStyle name="Comma 2 7 2 5 2 2 4 4" xfId="51232" xr:uid="{9B2C8187-3684-48A3-A112-BFD31EB6627B}"/>
    <cellStyle name="Comma 2 7 2 5 2 2 5" xfId="11814" xr:uid="{2AF15378-2762-4A28-9E74-00119B67F0D2}"/>
    <cellStyle name="Comma 2 7 2 5 2 2 5 2" xfId="32836" xr:uid="{C2E57A27-857C-43A8-A41F-3C78302FC0D5}"/>
    <cellStyle name="Comma 2 7 2 5 2 2 5 3" xfId="53860" xr:uid="{687526FB-C7E9-4EE0-AF7E-B7D1E33A3F72}"/>
    <cellStyle name="Comma 2 7 2 5 2 2 6" xfId="22325" xr:uid="{EE0708E2-43F9-428D-8B04-B0EF236E8742}"/>
    <cellStyle name="Comma 2 7 2 5 2 2 7" xfId="43350" xr:uid="{D39EBDC4-2F98-41D8-A2C0-5E54E719F65B}"/>
    <cellStyle name="Comma 2 7 2 5 2 3" xfId="3906" xr:uid="{C1FF0EC8-0ED9-40FC-9089-21FCF030E079}"/>
    <cellStyle name="Comma 2 7 2 5 2 3 2" xfId="14440" xr:uid="{E89F5120-3CA0-4C20-9957-32BE62FBD44A}"/>
    <cellStyle name="Comma 2 7 2 5 2 3 2 2" xfId="35462" xr:uid="{74391003-85B8-42F3-A381-71B164583FB1}"/>
    <cellStyle name="Comma 2 7 2 5 2 3 2 3" xfId="56486" xr:uid="{3694F1A7-2026-484F-BB0D-F6B4ABAC49EC}"/>
    <cellStyle name="Comma 2 7 2 5 2 3 3" xfId="24952" xr:uid="{01469AA7-8EAF-4E60-B13C-FD44E75FC8A3}"/>
    <cellStyle name="Comma 2 7 2 5 2 3 4" xfId="45976" xr:uid="{C888F4E8-B1AD-4283-B378-8C7103FF173F}"/>
    <cellStyle name="Comma 2 7 2 5 2 4" xfId="6534" xr:uid="{058756EC-26F9-450D-B7E5-51361E300DD7}"/>
    <cellStyle name="Comma 2 7 2 5 2 4 2" xfId="17068" xr:uid="{15EC36AE-362F-4DA8-9051-BA1874031242}"/>
    <cellStyle name="Comma 2 7 2 5 2 4 2 2" xfId="38090" xr:uid="{7032524C-5863-4EE4-A707-56F673A7AF91}"/>
    <cellStyle name="Comma 2 7 2 5 2 4 2 3" xfId="59114" xr:uid="{0B637267-32BB-4B01-8D63-F26179F68374}"/>
    <cellStyle name="Comma 2 7 2 5 2 4 3" xfId="27580" xr:uid="{65EEBE2A-9F69-48B4-B432-93B18EDA459E}"/>
    <cellStyle name="Comma 2 7 2 5 2 4 4" xfId="48604" xr:uid="{5AEA46C5-51B1-4C03-8748-EB8EA7579EC0}"/>
    <cellStyle name="Comma 2 7 2 5 2 5" xfId="9161" xr:uid="{1F59F74A-40A2-4C7E-86A0-90D638B3ADC5}"/>
    <cellStyle name="Comma 2 7 2 5 2 5 2" xfId="19695" xr:uid="{1AC5FAC1-B331-49D1-9A6C-378E1C6A8484}"/>
    <cellStyle name="Comma 2 7 2 5 2 5 2 2" xfId="40717" xr:uid="{6F1DFB87-AD9A-4BE7-81BD-CE29D32A9F3A}"/>
    <cellStyle name="Comma 2 7 2 5 2 5 2 3" xfId="61741" xr:uid="{CA766B00-0E0E-4DDF-BD9E-6D8B53FC9A3A}"/>
    <cellStyle name="Comma 2 7 2 5 2 5 3" xfId="30207" xr:uid="{AE6518D3-D0E2-43FD-8930-38259E694A22}"/>
    <cellStyle name="Comma 2 7 2 5 2 5 4" xfId="51231" xr:uid="{104D743D-DCD1-455B-A5FA-5D0D80FE8B9B}"/>
    <cellStyle name="Comma 2 7 2 5 2 6" xfId="11813" xr:uid="{EB0CCD66-401C-4827-AB21-B65178818AB1}"/>
    <cellStyle name="Comma 2 7 2 5 2 6 2" xfId="32835" xr:uid="{F1905352-6660-4A9B-ABA8-74384A45B609}"/>
    <cellStyle name="Comma 2 7 2 5 2 6 3" xfId="53859" xr:uid="{CD371238-2A8B-4633-A35F-AB1DC549A420}"/>
    <cellStyle name="Comma 2 7 2 5 2 7" xfId="22324" xr:uid="{9784A2DF-7DCD-42D0-9DA6-C85644E35C48}"/>
    <cellStyle name="Comma 2 7 2 5 2 8" xfId="43349" xr:uid="{BD65A397-881A-4B50-8AEB-20A2BC22FF2E}"/>
    <cellStyle name="Comma 2 7 2 5 3" xfId="1230" xr:uid="{3194A545-BF60-4ED7-A356-59FF507A282A}"/>
    <cellStyle name="Comma 2 7 2 5 3 2" xfId="3908" xr:uid="{15C39259-7CAB-4101-B827-42E3EDFC3B57}"/>
    <cellStyle name="Comma 2 7 2 5 3 2 2" xfId="14442" xr:uid="{627D3859-86D1-49AB-A257-3C31F63BB658}"/>
    <cellStyle name="Comma 2 7 2 5 3 2 2 2" xfId="35464" xr:uid="{82F9364B-0609-48F8-8775-6EAB31670541}"/>
    <cellStyle name="Comma 2 7 2 5 3 2 2 3" xfId="56488" xr:uid="{E9653048-1C04-43CD-9BE7-1B85596DA3A1}"/>
    <cellStyle name="Comma 2 7 2 5 3 2 3" xfId="24954" xr:uid="{A54E5355-13A7-4FFC-99F3-5792E4262117}"/>
    <cellStyle name="Comma 2 7 2 5 3 2 4" xfId="45978" xr:uid="{FA0C3CCD-DE29-4449-B569-A537F91FCFEC}"/>
    <cellStyle name="Comma 2 7 2 5 3 3" xfId="6536" xr:uid="{F755D54E-30D5-4E8E-BCA1-894D5DE27BBD}"/>
    <cellStyle name="Comma 2 7 2 5 3 3 2" xfId="17070" xr:uid="{CB2688F6-44E0-44AA-937E-657C765CAC88}"/>
    <cellStyle name="Comma 2 7 2 5 3 3 2 2" xfId="38092" xr:uid="{7778BFB6-A976-4C97-9FB9-64818183AFA5}"/>
    <cellStyle name="Comma 2 7 2 5 3 3 2 3" xfId="59116" xr:uid="{382AE0A4-BD42-40E9-80FC-C099ABC68455}"/>
    <cellStyle name="Comma 2 7 2 5 3 3 3" xfId="27582" xr:uid="{5480AEE3-A3A4-43E1-A12F-5E19C1CC1AEF}"/>
    <cellStyle name="Comma 2 7 2 5 3 3 4" xfId="48606" xr:uid="{F324B3EF-2D1F-4C5A-9393-7B63146EA16D}"/>
    <cellStyle name="Comma 2 7 2 5 3 4" xfId="9163" xr:uid="{3F8AB36A-CE3B-4ACE-96B9-BB85D9F09CC9}"/>
    <cellStyle name="Comma 2 7 2 5 3 4 2" xfId="19697" xr:uid="{588DA490-C3FB-49F8-8364-D0910C8991A6}"/>
    <cellStyle name="Comma 2 7 2 5 3 4 2 2" xfId="40719" xr:uid="{20FD29FD-747D-4725-BF3A-62D372E74F1C}"/>
    <cellStyle name="Comma 2 7 2 5 3 4 2 3" xfId="61743" xr:uid="{5720392E-F056-4273-865F-B427B2A0FCEA}"/>
    <cellStyle name="Comma 2 7 2 5 3 4 3" xfId="30209" xr:uid="{B5F30712-6F42-406B-986B-D5F868A1CAEF}"/>
    <cellStyle name="Comma 2 7 2 5 3 4 4" xfId="51233" xr:uid="{30F56390-D75D-4DCA-AC6D-72DAB834B24F}"/>
    <cellStyle name="Comma 2 7 2 5 3 5" xfId="11815" xr:uid="{FA0A9A6E-B572-42AD-88A2-5319DFBFE76E}"/>
    <cellStyle name="Comma 2 7 2 5 3 5 2" xfId="32837" xr:uid="{BC93903A-7F50-4139-8C7C-A270EC5C76AB}"/>
    <cellStyle name="Comma 2 7 2 5 3 5 3" xfId="53861" xr:uid="{DD84604B-A9EB-4B42-8913-E54846DBFCFF}"/>
    <cellStyle name="Comma 2 7 2 5 3 6" xfId="22326" xr:uid="{73183BAE-FF50-446D-B9C1-5150F394DB63}"/>
    <cellStyle name="Comma 2 7 2 5 3 7" xfId="43351" xr:uid="{19ABFCB2-CF04-401B-855C-956B17874A3A}"/>
    <cellStyle name="Comma 2 7 2 5 4" xfId="1231" xr:uid="{7ED0C802-D048-41C7-9761-995FCBC20D01}"/>
    <cellStyle name="Comma 2 7 2 5 4 2" xfId="3909" xr:uid="{EE193851-4DAD-43DC-8EE3-F3C8E156EF5B}"/>
    <cellStyle name="Comma 2 7 2 5 4 2 2" xfId="14443" xr:uid="{8C7B3D65-2C77-409E-BB64-FFA78461E61D}"/>
    <cellStyle name="Comma 2 7 2 5 4 2 2 2" xfId="35465" xr:uid="{BCEA729A-221E-4502-8A52-054B9C803883}"/>
    <cellStyle name="Comma 2 7 2 5 4 2 2 3" xfId="56489" xr:uid="{707055FD-721D-4FDF-BF61-84A2BDD72A37}"/>
    <cellStyle name="Comma 2 7 2 5 4 2 3" xfId="24955" xr:uid="{55595391-4630-439C-8588-73E5CC3C7B0C}"/>
    <cellStyle name="Comma 2 7 2 5 4 2 4" xfId="45979" xr:uid="{B1FE68AC-AF22-4A46-940D-D8BEE182AEA1}"/>
    <cellStyle name="Comma 2 7 2 5 4 3" xfId="6537" xr:uid="{6393D465-F3FC-4DE3-B1BA-35B56BC31F48}"/>
    <cellStyle name="Comma 2 7 2 5 4 3 2" xfId="17071" xr:uid="{202408F2-E56E-41E8-A18A-6C7086AA96DF}"/>
    <cellStyle name="Comma 2 7 2 5 4 3 2 2" xfId="38093" xr:uid="{5A2E7D7D-D873-47ED-A629-D7EACFEDBE5F}"/>
    <cellStyle name="Comma 2 7 2 5 4 3 2 3" xfId="59117" xr:uid="{9A33F142-8F4F-4255-87C7-783745DE2EA4}"/>
    <cellStyle name="Comma 2 7 2 5 4 3 3" xfId="27583" xr:uid="{A579D0DE-B560-4973-851F-17DFEF62A2A0}"/>
    <cellStyle name="Comma 2 7 2 5 4 3 4" xfId="48607" xr:uid="{F23A8D68-BF25-43C2-9DB8-5FA3BF33ACD0}"/>
    <cellStyle name="Comma 2 7 2 5 4 4" xfId="9164" xr:uid="{FB4F2C87-0575-4159-8257-5B7303941B06}"/>
    <cellStyle name="Comma 2 7 2 5 4 4 2" xfId="19698" xr:uid="{3F1E832D-ACAF-4801-BDDA-643A19891212}"/>
    <cellStyle name="Comma 2 7 2 5 4 4 2 2" xfId="40720" xr:uid="{6F8E0D2D-AA85-40FD-8D8B-F9C880B69F10}"/>
    <cellStyle name="Comma 2 7 2 5 4 4 2 3" xfId="61744" xr:uid="{9FA61606-90A8-4625-8DCA-785AA66F49E7}"/>
    <cellStyle name="Comma 2 7 2 5 4 4 3" xfId="30210" xr:uid="{408CA358-3B38-4586-B22B-1590B16835DF}"/>
    <cellStyle name="Comma 2 7 2 5 4 4 4" xfId="51234" xr:uid="{D784D607-9CB7-4389-83BB-B6E427AD6CC3}"/>
    <cellStyle name="Comma 2 7 2 5 4 5" xfId="11816" xr:uid="{AD8614D4-1104-49AC-A4F2-CF300AB54853}"/>
    <cellStyle name="Comma 2 7 2 5 4 5 2" xfId="32838" xr:uid="{AB8C685F-1C46-4EFF-AB6F-835AB034E81B}"/>
    <cellStyle name="Comma 2 7 2 5 4 5 3" xfId="53862" xr:uid="{4B7DDDDC-3A27-414E-A2F5-1F903B895DDA}"/>
    <cellStyle name="Comma 2 7 2 5 4 6" xfId="22327" xr:uid="{78D474CE-F974-49C7-B437-656E41B8AC4A}"/>
    <cellStyle name="Comma 2 7 2 5 4 7" xfId="43352" xr:uid="{07A4536D-0184-4947-8154-89A5624DF057}"/>
    <cellStyle name="Comma 2 7 2 5 5" xfId="3905" xr:uid="{4C64DFC4-F2CB-489C-80F4-0D2FC62D8BDB}"/>
    <cellStyle name="Comma 2 7 2 5 5 2" xfId="14439" xr:uid="{516ED887-E29A-4FCC-9A84-8A32B6AF0538}"/>
    <cellStyle name="Comma 2 7 2 5 5 2 2" xfId="35461" xr:uid="{A335FF12-07A7-407A-8FEB-A93479E6D10C}"/>
    <cellStyle name="Comma 2 7 2 5 5 2 3" xfId="56485" xr:uid="{371A544F-9654-46AB-AE66-A658CB2D2DA5}"/>
    <cellStyle name="Comma 2 7 2 5 5 3" xfId="24951" xr:uid="{6F8B6C6B-2995-4284-8F24-FAF37E4EE682}"/>
    <cellStyle name="Comma 2 7 2 5 5 4" xfId="45975" xr:uid="{B2E8A70F-E228-4237-8AB1-455A1DD8BBCA}"/>
    <cellStyle name="Comma 2 7 2 5 6" xfId="6533" xr:uid="{4B5A62F6-DD84-49EC-BA29-A01D4948AEC7}"/>
    <cellStyle name="Comma 2 7 2 5 6 2" xfId="17067" xr:uid="{7E1E058D-A68F-400E-8AE4-C792D9F9D17C}"/>
    <cellStyle name="Comma 2 7 2 5 6 2 2" xfId="38089" xr:uid="{DDBF0812-CFBB-4E21-BEC1-4CBEA563B97D}"/>
    <cellStyle name="Comma 2 7 2 5 6 2 3" xfId="59113" xr:uid="{6854149A-54C5-4136-95C8-214C39EF139B}"/>
    <cellStyle name="Comma 2 7 2 5 6 3" xfId="27579" xr:uid="{0587D6EF-F120-4E01-BF05-CE6561648AAD}"/>
    <cellStyle name="Comma 2 7 2 5 6 4" xfId="48603" xr:uid="{54B3F085-0F19-4BA3-9050-882EC4E710CD}"/>
    <cellStyle name="Comma 2 7 2 5 7" xfId="9160" xr:uid="{A6EB1B07-9BEE-4F7E-8E68-CE3853E1A823}"/>
    <cellStyle name="Comma 2 7 2 5 7 2" xfId="19694" xr:uid="{94965C9F-82B2-4055-839D-211EA79A102B}"/>
    <cellStyle name="Comma 2 7 2 5 7 2 2" xfId="40716" xr:uid="{B88E365E-281A-4C7A-AC76-263C69E29FCB}"/>
    <cellStyle name="Comma 2 7 2 5 7 2 3" xfId="61740" xr:uid="{ADD8DD75-8F78-40DB-852B-EF1294A1D2A9}"/>
    <cellStyle name="Comma 2 7 2 5 7 3" xfId="30206" xr:uid="{95B624E7-8CC1-4953-AB3B-2243D1FD36F8}"/>
    <cellStyle name="Comma 2 7 2 5 7 4" xfId="51230" xr:uid="{58628CAA-6220-430E-9C57-240BB2104C2F}"/>
    <cellStyle name="Comma 2 7 2 5 8" xfId="11812" xr:uid="{6EA82AEF-5D75-452D-B991-D6AA420110A3}"/>
    <cellStyle name="Comma 2 7 2 5 8 2" xfId="32834" xr:uid="{2F30C8A6-1A4E-4AD4-B98F-70A348014EEA}"/>
    <cellStyle name="Comma 2 7 2 5 8 3" xfId="53858" xr:uid="{29A3635B-78D9-468D-BF6F-454D1D9DFE80}"/>
    <cellStyle name="Comma 2 7 2 5 9" xfId="22323" xr:uid="{5A455198-7068-485F-92EE-62848B99FE42}"/>
    <cellStyle name="Comma 2 7 2 6" xfId="1232" xr:uid="{466A57B0-AA61-4A5D-BC8E-BEF29D1506AF}"/>
    <cellStyle name="Comma 2 7 2 6 2" xfId="1233" xr:uid="{3376A2FC-EE65-4B62-96D5-2CB59D06BEC1}"/>
    <cellStyle name="Comma 2 7 2 6 2 2" xfId="3911" xr:uid="{08C031F3-1BEE-41D9-ABBE-FF068A94C3A3}"/>
    <cellStyle name="Comma 2 7 2 6 2 2 2" xfId="14445" xr:uid="{9787CABD-EA63-4680-BCE2-AF5DFC9F1ACB}"/>
    <cellStyle name="Comma 2 7 2 6 2 2 2 2" xfId="35467" xr:uid="{0E44392C-6604-4043-8603-C503150860E7}"/>
    <cellStyle name="Comma 2 7 2 6 2 2 2 3" xfId="56491" xr:uid="{4247586E-77D5-465E-99DB-EF4AA7AD9C0F}"/>
    <cellStyle name="Comma 2 7 2 6 2 2 3" xfId="24957" xr:uid="{23D10004-C320-4B90-A1D4-74B48C30F8A0}"/>
    <cellStyle name="Comma 2 7 2 6 2 2 4" xfId="45981" xr:uid="{0608F514-5C70-4BAA-A7EF-2D0CF8928C33}"/>
    <cellStyle name="Comma 2 7 2 6 2 3" xfId="6539" xr:uid="{3A4872ED-0D30-4F67-90D1-412E6673529F}"/>
    <cellStyle name="Comma 2 7 2 6 2 3 2" xfId="17073" xr:uid="{48819B1B-C0D6-4AB6-B52D-DA3DC6247434}"/>
    <cellStyle name="Comma 2 7 2 6 2 3 2 2" xfId="38095" xr:uid="{919D9A1B-F2AA-4067-A9CC-B7C43BCEF96B}"/>
    <cellStyle name="Comma 2 7 2 6 2 3 2 3" xfId="59119" xr:uid="{5CE6962E-6A6B-4BCD-9DE5-D1DD9DACFD7B}"/>
    <cellStyle name="Comma 2 7 2 6 2 3 3" xfId="27585" xr:uid="{4FD1307B-AB1B-425B-B515-AC60C57C6CAE}"/>
    <cellStyle name="Comma 2 7 2 6 2 3 4" xfId="48609" xr:uid="{7A46EC1F-9531-46DB-95A2-83FC54D68EB0}"/>
    <cellStyle name="Comma 2 7 2 6 2 4" xfId="9166" xr:uid="{2A7C71EA-B2FE-411C-8BBB-24936F6A681A}"/>
    <cellStyle name="Comma 2 7 2 6 2 4 2" xfId="19700" xr:uid="{DCE4491E-2E9C-4F93-A3D2-6C3DCDE98101}"/>
    <cellStyle name="Comma 2 7 2 6 2 4 2 2" xfId="40722" xr:uid="{1241F6BF-FC7E-4B94-A88E-162DD6F368FC}"/>
    <cellStyle name="Comma 2 7 2 6 2 4 2 3" xfId="61746" xr:uid="{D0355EE2-DBA2-49D3-8D87-BBCBE8D9D7C5}"/>
    <cellStyle name="Comma 2 7 2 6 2 4 3" xfId="30212" xr:uid="{57E810D8-4549-4089-8854-BBCC0B319768}"/>
    <cellStyle name="Comma 2 7 2 6 2 4 4" xfId="51236" xr:uid="{925543C8-3BC9-40C2-8C1F-52A27F16DDEB}"/>
    <cellStyle name="Comma 2 7 2 6 2 5" xfId="11818" xr:uid="{FF67294C-008C-4B5B-97C7-B75F63E54DDF}"/>
    <cellStyle name="Comma 2 7 2 6 2 5 2" xfId="32840" xr:uid="{A21CA453-FF10-4D6D-99D2-84E443AA5837}"/>
    <cellStyle name="Comma 2 7 2 6 2 5 3" xfId="53864" xr:uid="{8EE962D1-14C0-42F0-80CE-5565ADF26FE8}"/>
    <cellStyle name="Comma 2 7 2 6 2 6" xfId="22329" xr:uid="{84553176-6570-426C-B6DF-DC6086C70CCF}"/>
    <cellStyle name="Comma 2 7 2 6 2 7" xfId="43354" xr:uid="{788FEF79-D938-44E7-A38E-247D8994BFBA}"/>
    <cellStyle name="Comma 2 7 2 6 3" xfId="1234" xr:uid="{109E181B-154E-42B7-8148-6AD30F8E440F}"/>
    <cellStyle name="Comma 2 7 2 6 3 2" xfId="3912" xr:uid="{F7AD21EE-5741-48B1-B9B9-BA02B846006D}"/>
    <cellStyle name="Comma 2 7 2 6 3 2 2" xfId="14446" xr:uid="{3D1FF130-86FE-46CE-85E4-AAFA5156A1B0}"/>
    <cellStyle name="Comma 2 7 2 6 3 2 2 2" xfId="35468" xr:uid="{4A15718E-CC19-4EAF-93C1-A4F0715A806C}"/>
    <cellStyle name="Comma 2 7 2 6 3 2 2 3" xfId="56492" xr:uid="{40B4ADE6-9515-4E92-949A-CA06795BFD77}"/>
    <cellStyle name="Comma 2 7 2 6 3 2 3" xfId="24958" xr:uid="{26057B3A-9735-4405-8482-F078915CAEB0}"/>
    <cellStyle name="Comma 2 7 2 6 3 2 4" xfId="45982" xr:uid="{157F4DBA-012E-45DC-97B7-180098D3D62B}"/>
    <cellStyle name="Comma 2 7 2 6 3 3" xfId="6540" xr:uid="{EDB12C45-2174-4230-8A31-B674C0BC93EE}"/>
    <cellStyle name="Comma 2 7 2 6 3 3 2" xfId="17074" xr:uid="{E351FD60-7BDC-46C2-BADE-BAEE4FD3C0E2}"/>
    <cellStyle name="Comma 2 7 2 6 3 3 2 2" xfId="38096" xr:uid="{B2B26455-ED05-4BFB-86C5-C6AB6E7A250E}"/>
    <cellStyle name="Comma 2 7 2 6 3 3 2 3" xfId="59120" xr:uid="{0CC4CE38-7A7C-4491-9B7D-B365B4F95E64}"/>
    <cellStyle name="Comma 2 7 2 6 3 3 3" xfId="27586" xr:uid="{78F7BFEF-1B45-4C59-9AEF-37C07B01F357}"/>
    <cellStyle name="Comma 2 7 2 6 3 3 4" xfId="48610" xr:uid="{07D4C5FF-6D28-4740-873F-DA1944F2AE84}"/>
    <cellStyle name="Comma 2 7 2 6 3 4" xfId="9167" xr:uid="{5799492C-C99A-40AC-8EAF-5AD67560A496}"/>
    <cellStyle name="Comma 2 7 2 6 3 4 2" xfId="19701" xr:uid="{8F149E66-71F1-43D0-909F-54216B6B4987}"/>
    <cellStyle name="Comma 2 7 2 6 3 4 2 2" xfId="40723" xr:uid="{5CFBEC5D-9D23-43E5-A83F-F78FB24154D2}"/>
    <cellStyle name="Comma 2 7 2 6 3 4 2 3" xfId="61747" xr:uid="{587C3361-A770-440C-9124-938639C75536}"/>
    <cellStyle name="Comma 2 7 2 6 3 4 3" xfId="30213" xr:uid="{CD5A4AA0-7057-42DD-BF18-F78DFEF57967}"/>
    <cellStyle name="Comma 2 7 2 6 3 4 4" xfId="51237" xr:uid="{94DE3B68-F520-4B78-98FB-1A509BAD4E73}"/>
    <cellStyle name="Comma 2 7 2 6 3 5" xfId="11819" xr:uid="{26564DE5-C935-4E4E-B8B9-5F164BB2BCC9}"/>
    <cellStyle name="Comma 2 7 2 6 3 5 2" xfId="32841" xr:uid="{2B61ED81-9EB6-497E-BF64-B7C631F51E52}"/>
    <cellStyle name="Comma 2 7 2 6 3 5 3" xfId="53865" xr:uid="{F29CDB80-A69C-44F4-9043-5157656177C9}"/>
    <cellStyle name="Comma 2 7 2 6 3 6" xfId="22330" xr:uid="{9DD69CC3-DD32-4DEF-9E45-F929DA3EC419}"/>
    <cellStyle name="Comma 2 7 2 6 3 7" xfId="43355" xr:uid="{6F052360-E9A2-4868-8C38-2B98E7370F37}"/>
    <cellStyle name="Comma 2 7 2 6 4" xfId="3910" xr:uid="{464BD1CB-66BE-494D-8124-72927708D60B}"/>
    <cellStyle name="Comma 2 7 2 6 4 2" xfId="14444" xr:uid="{9010C3B2-D038-49FA-ADED-9F10D1122634}"/>
    <cellStyle name="Comma 2 7 2 6 4 2 2" xfId="35466" xr:uid="{FA4B32AB-C8A6-4FEB-9DAC-0461176F33E3}"/>
    <cellStyle name="Comma 2 7 2 6 4 2 3" xfId="56490" xr:uid="{460B5767-AE37-490B-A985-6D2602D39C1F}"/>
    <cellStyle name="Comma 2 7 2 6 4 3" xfId="24956" xr:uid="{66A14B81-0250-4BF0-B762-00B04B7A6BD6}"/>
    <cellStyle name="Comma 2 7 2 6 4 4" xfId="45980" xr:uid="{0F1A705A-2548-4125-B0A0-F8607109C49C}"/>
    <cellStyle name="Comma 2 7 2 6 5" xfId="6538" xr:uid="{E92202E1-D13E-4EE7-8219-674E07E27DD0}"/>
    <cellStyle name="Comma 2 7 2 6 5 2" xfId="17072" xr:uid="{1C7F9797-9C8F-4927-993F-A640EDA8E701}"/>
    <cellStyle name="Comma 2 7 2 6 5 2 2" xfId="38094" xr:uid="{572E0DD2-0314-4CBC-9ADE-1400AD513783}"/>
    <cellStyle name="Comma 2 7 2 6 5 2 3" xfId="59118" xr:uid="{7FE9273B-24AF-492D-857C-0C13A8E129D0}"/>
    <cellStyle name="Comma 2 7 2 6 5 3" xfId="27584" xr:uid="{88437E29-FE2E-4817-9FE9-CC53ED1DFE4E}"/>
    <cellStyle name="Comma 2 7 2 6 5 4" xfId="48608" xr:uid="{3FA8C497-EA8D-4570-A320-DB603739F3D7}"/>
    <cellStyle name="Comma 2 7 2 6 6" xfId="9165" xr:uid="{3E999EDD-61B4-45AA-BF74-0CA56FAC9A5B}"/>
    <cellStyle name="Comma 2 7 2 6 6 2" xfId="19699" xr:uid="{090B9F2D-8FFB-4094-ABF5-589E3EDBF630}"/>
    <cellStyle name="Comma 2 7 2 6 6 2 2" xfId="40721" xr:uid="{F1136052-480A-4A4B-9228-ED7DD1D22BA2}"/>
    <cellStyle name="Comma 2 7 2 6 6 2 3" xfId="61745" xr:uid="{85609E5E-9CFB-490B-ABA9-736657A56F31}"/>
    <cellStyle name="Comma 2 7 2 6 6 3" xfId="30211" xr:uid="{49846AA1-D127-43CD-A937-1104E34EF426}"/>
    <cellStyle name="Comma 2 7 2 6 6 4" xfId="51235" xr:uid="{3BFD8CEF-824F-4FC5-AEC5-AA190519EFCA}"/>
    <cellStyle name="Comma 2 7 2 6 7" xfId="11817" xr:uid="{AFFE24E5-1064-4108-AFED-03DB7B5BDFFD}"/>
    <cellStyle name="Comma 2 7 2 6 7 2" xfId="32839" xr:uid="{9E16F010-EDEE-4F7C-86DE-46BA5AE125F9}"/>
    <cellStyle name="Comma 2 7 2 6 7 3" xfId="53863" xr:uid="{415B2E44-D572-480C-B145-D956479D002C}"/>
    <cellStyle name="Comma 2 7 2 6 8" xfId="22328" xr:uid="{B9C3C69B-B227-4886-B043-177AF5DD8A14}"/>
    <cellStyle name="Comma 2 7 2 6 9" xfId="43353" xr:uid="{DE8F5217-7DA7-499E-8337-C80F5FA97E4F}"/>
    <cellStyle name="Comma 2 7 2 7" xfId="1235" xr:uid="{976870E9-E6BD-47EB-88F9-1D10A713A83B}"/>
    <cellStyle name="Comma 2 7 2 7 2" xfId="1236" xr:uid="{B8D29606-A2FE-4A73-8264-65C46F290D68}"/>
    <cellStyle name="Comma 2 7 2 7 2 2" xfId="3914" xr:uid="{99CDAAB5-2E54-4368-BB55-BF4EE5F22451}"/>
    <cellStyle name="Comma 2 7 2 7 2 2 2" xfId="14448" xr:uid="{78D7A3E1-A16F-4AB8-B927-9AED508F0000}"/>
    <cellStyle name="Comma 2 7 2 7 2 2 2 2" xfId="35470" xr:uid="{1B5C8F02-BF87-4DA7-8E02-2CB421831CBC}"/>
    <cellStyle name="Comma 2 7 2 7 2 2 2 3" xfId="56494" xr:uid="{EA5FCE0C-A421-4347-8FEA-C52D865CD1B6}"/>
    <cellStyle name="Comma 2 7 2 7 2 2 3" xfId="24960" xr:uid="{4AEEBD72-EF63-4C84-A086-52A4E1065BE8}"/>
    <cellStyle name="Comma 2 7 2 7 2 2 4" xfId="45984" xr:uid="{A7619F02-7A53-420D-9096-5DCCAFDC9D75}"/>
    <cellStyle name="Comma 2 7 2 7 2 3" xfId="6542" xr:uid="{62611B54-A697-4FBB-A0D2-73299CB56750}"/>
    <cellStyle name="Comma 2 7 2 7 2 3 2" xfId="17076" xr:uid="{8BDCE40C-8B61-487D-88B8-229B3C533793}"/>
    <cellStyle name="Comma 2 7 2 7 2 3 2 2" xfId="38098" xr:uid="{60A75856-7B48-4FF9-9818-62B7AD0FF542}"/>
    <cellStyle name="Comma 2 7 2 7 2 3 2 3" xfId="59122" xr:uid="{B31F2E9E-3E55-4B21-B321-5DB1CAB702EC}"/>
    <cellStyle name="Comma 2 7 2 7 2 3 3" xfId="27588" xr:uid="{A03A51D1-8F80-4628-B52F-103C3BFEDE01}"/>
    <cellStyle name="Comma 2 7 2 7 2 3 4" xfId="48612" xr:uid="{2377AC20-AA99-4448-8C10-69383A22137F}"/>
    <cellStyle name="Comma 2 7 2 7 2 4" xfId="9169" xr:uid="{5E4C28C2-FEFD-46E1-9905-27469CD5D2DB}"/>
    <cellStyle name="Comma 2 7 2 7 2 4 2" xfId="19703" xr:uid="{E3B6164E-CC78-4124-A6F5-B500357AA792}"/>
    <cellStyle name="Comma 2 7 2 7 2 4 2 2" xfId="40725" xr:uid="{F83C49B7-93E4-44F5-B1B2-9BDE355F5BF0}"/>
    <cellStyle name="Comma 2 7 2 7 2 4 2 3" xfId="61749" xr:uid="{E4AD84ED-25FC-4276-87A1-44FDE5BF6A2D}"/>
    <cellStyle name="Comma 2 7 2 7 2 4 3" xfId="30215" xr:uid="{51AA1697-D8B2-4BD1-842D-0D7CA58DD420}"/>
    <cellStyle name="Comma 2 7 2 7 2 4 4" xfId="51239" xr:uid="{54100ACB-0BC2-412F-8679-9B69EA023BB6}"/>
    <cellStyle name="Comma 2 7 2 7 2 5" xfId="11821" xr:uid="{2AA2C8D0-FB3A-4A97-B1CB-6DC66B3906C6}"/>
    <cellStyle name="Comma 2 7 2 7 2 5 2" xfId="32843" xr:uid="{408BB09B-6D9D-47A7-A294-59C66E1BE6D0}"/>
    <cellStyle name="Comma 2 7 2 7 2 5 3" xfId="53867" xr:uid="{5CFFAC5F-7547-412B-98F3-8A542E7B8735}"/>
    <cellStyle name="Comma 2 7 2 7 2 6" xfId="22332" xr:uid="{08E14BEA-13C6-46AC-A3D0-8763283B843A}"/>
    <cellStyle name="Comma 2 7 2 7 2 7" xfId="43357" xr:uid="{63F3D4B2-D476-4A16-9945-E142AA00BBD2}"/>
    <cellStyle name="Comma 2 7 2 7 3" xfId="3913" xr:uid="{1E87127D-AA66-4C25-9A8C-C15F367E7712}"/>
    <cellStyle name="Comma 2 7 2 7 3 2" xfId="14447" xr:uid="{AE858ED5-78AB-4CF0-A7D5-7896F9833F1A}"/>
    <cellStyle name="Comma 2 7 2 7 3 2 2" xfId="35469" xr:uid="{08F6F6B1-BC66-41C4-8CCE-4DFA14FA5B91}"/>
    <cellStyle name="Comma 2 7 2 7 3 2 3" xfId="56493" xr:uid="{5771A44B-E4B7-4789-9A51-80FDC26ED0B3}"/>
    <cellStyle name="Comma 2 7 2 7 3 3" xfId="24959" xr:uid="{C8EB4314-E253-450F-A751-3521E4EA4837}"/>
    <cellStyle name="Comma 2 7 2 7 3 4" xfId="45983" xr:uid="{D0E14D39-3EDD-4178-9AC0-292F08FB34EA}"/>
    <cellStyle name="Comma 2 7 2 7 4" xfId="6541" xr:uid="{95B320FE-2C80-4541-AA03-1D60A743C670}"/>
    <cellStyle name="Comma 2 7 2 7 4 2" xfId="17075" xr:uid="{C6D579D8-BEF1-457C-81AC-8AA141370255}"/>
    <cellStyle name="Comma 2 7 2 7 4 2 2" xfId="38097" xr:uid="{8B158933-63DF-4103-A953-111DD36C2027}"/>
    <cellStyle name="Comma 2 7 2 7 4 2 3" xfId="59121" xr:uid="{157F4158-CF16-44C4-85FD-0BBD00DCFAB9}"/>
    <cellStyle name="Comma 2 7 2 7 4 3" xfId="27587" xr:uid="{4CA063F9-AB8C-4CA1-8277-28629F53F26C}"/>
    <cellStyle name="Comma 2 7 2 7 4 4" xfId="48611" xr:uid="{28506849-5C99-471D-B50F-9F4DB95C506E}"/>
    <cellStyle name="Comma 2 7 2 7 5" xfId="9168" xr:uid="{A3B110AA-7410-4C05-984D-32CF10A0ED02}"/>
    <cellStyle name="Comma 2 7 2 7 5 2" xfId="19702" xr:uid="{8976465B-22AD-473D-AF08-1D55FF6F80A9}"/>
    <cellStyle name="Comma 2 7 2 7 5 2 2" xfId="40724" xr:uid="{B09A287D-464F-4C0F-B5DB-47C22F3189DC}"/>
    <cellStyle name="Comma 2 7 2 7 5 2 3" xfId="61748" xr:uid="{928896CC-B78A-42E9-9DCF-9CD510A346D2}"/>
    <cellStyle name="Comma 2 7 2 7 5 3" xfId="30214" xr:uid="{5D5D2C57-5ED4-42E0-BEB1-D0092196730C}"/>
    <cellStyle name="Comma 2 7 2 7 5 4" xfId="51238" xr:uid="{BEA826BD-1793-4CFB-B87E-62156F273772}"/>
    <cellStyle name="Comma 2 7 2 7 6" xfId="11820" xr:uid="{B209899D-477D-441A-915C-E1E510CD0B16}"/>
    <cellStyle name="Comma 2 7 2 7 6 2" xfId="32842" xr:uid="{BDE5C3BC-8422-4690-B663-6FE9336255D6}"/>
    <cellStyle name="Comma 2 7 2 7 6 3" xfId="53866" xr:uid="{0456D38A-87E9-44FB-B3BC-3772AA73F3D3}"/>
    <cellStyle name="Comma 2 7 2 7 7" xfId="22331" xr:uid="{069FC214-6775-4925-880C-7DE2D377CCDE}"/>
    <cellStyle name="Comma 2 7 2 7 8" xfId="43356" xr:uid="{EFF879D7-FA17-417A-9AFE-6B0A53ED6AD2}"/>
    <cellStyle name="Comma 2 7 2 8" xfId="1237" xr:uid="{0D090913-4E38-4718-A0DC-7F345B6CD2A8}"/>
    <cellStyle name="Comma 2 7 2 8 2" xfId="3915" xr:uid="{15E67DE2-55CF-4815-8114-172133AD4F8A}"/>
    <cellStyle name="Comma 2 7 2 8 2 2" xfId="14449" xr:uid="{74F32646-1229-4543-A6C4-C623E5C7AD65}"/>
    <cellStyle name="Comma 2 7 2 8 2 2 2" xfId="35471" xr:uid="{51B4D67F-4B83-41E4-A402-14D7F457F20B}"/>
    <cellStyle name="Comma 2 7 2 8 2 2 3" xfId="56495" xr:uid="{74BBE22D-5925-4D90-99DB-2A7466071B1F}"/>
    <cellStyle name="Comma 2 7 2 8 2 3" xfId="24961" xr:uid="{118641C2-08D9-4E72-8903-877005D4A09A}"/>
    <cellStyle name="Comma 2 7 2 8 2 4" xfId="45985" xr:uid="{74CB2381-587B-4247-90A2-BAF83A402167}"/>
    <cellStyle name="Comma 2 7 2 8 3" xfId="6543" xr:uid="{7449AF7D-DF3E-43DB-8BCC-48E0557143B6}"/>
    <cellStyle name="Comma 2 7 2 8 3 2" xfId="17077" xr:uid="{CA7FEBEF-E6B7-4121-8D20-9E944846C4F4}"/>
    <cellStyle name="Comma 2 7 2 8 3 2 2" xfId="38099" xr:uid="{7ED57F0B-1901-4F18-A44E-0B03CA401BA0}"/>
    <cellStyle name="Comma 2 7 2 8 3 2 3" xfId="59123" xr:uid="{DF332349-AFA9-4FFC-86F5-920B1AE2CFE2}"/>
    <cellStyle name="Comma 2 7 2 8 3 3" xfId="27589" xr:uid="{4B792BAE-64C7-44DE-9D3E-8B56FB1180D9}"/>
    <cellStyle name="Comma 2 7 2 8 3 4" xfId="48613" xr:uid="{84116F9E-DFC2-401F-81FD-AFCF4A2016F9}"/>
    <cellStyle name="Comma 2 7 2 8 4" xfId="9170" xr:uid="{F69E7890-0EE3-4B0A-A04F-1D96A93EA2C9}"/>
    <cellStyle name="Comma 2 7 2 8 4 2" xfId="19704" xr:uid="{9490405B-ECEA-4BA9-993D-8805221EB8BE}"/>
    <cellStyle name="Comma 2 7 2 8 4 2 2" xfId="40726" xr:uid="{75D21CB8-E215-4D46-A1AD-95408B926871}"/>
    <cellStyle name="Comma 2 7 2 8 4 2 3" xfId="61750" xr:uid="{7A4AB0BF-942D-4BF7-9751-E2D73D699733}"/>
    <cellStyle name="Comma 2 7 2 8 4 3" xfId="30216" xr:uid="{C7D4F447-F9D4-4F32-B132-F214CEDCB76D}"/>
    <cellStyle name="Comma 2 7 2 8 4 4" xfId="51240" xr:uid="{5724891F-3DEB-42A2-A4BE-04ABE057F86E}"/>
    <cellStyle name="Comma 2 7 2 8 5" xfId="11822" xr:uid="{2AC0E184-6001-4D2E-B839-8F03C2AFF63C}"/>
    <cellStyle name="Comma 2 7 2 8 5 2" xfId="32844" xr:uid="{6701FCFD-7927-4BC7-8D6A-958712DFA124}"/>
    <cellStyle name="Comma 2 7 2 8 5 3" xfId="53868" xr:uid="{4F44008A-2B0C-4E9D-BD1A-8EDC15D00741}"/>
    <cellStyle name="Comma 2 7 2 8 6" xfId="22333" xr:uid="{002364AA-277F-4AD1-AD99-42FF1C491A95}"/>
    <cellStyle name="Comma 2 7 2 8 7" xfId="43358" xr:uid="{863C39E6-0E98-470F-A8CF-FD190306CAAE}"/>
    <cellStyle name="Comma 2 7 2 9" xfId="1238" xr:uid="{7A990B80-E751-4953-9E12-C7A5F6199076}"/>
    <cellStyle name="Comma 2 7 2 9 2" xfId="3916" xr:uid="{B10CF7E3-3B3D-4DF8-813D-657C75FAB397}"/>
    <cellStyle name="Comma 2 7 2 9 2 2" xfId="14450" xr:uid="{9C460F8C-4C89-4013-BF76-4CB497307442}"/>
    <cellStyle name="Comma 2 7 2 9 2 2 2" xfId="35472" xr:uid="{B973CD04-1C3E-4377-8E4E-7D83FC92496C}"/>
    <cellStyle name="Comma 2 7 2 9 2 2 3" xfId="56496" xr:uid="{472AF8D4-128B-47F7-8C55-7EBB80AD289E}"/>
    <cellStyle name="Comma 2 7 2 9 2 3" xfId="24962" xr:uid="{551549AC-7C5E-43D3-8154-F2648B2F5BE6}"/>
    <cellStyle name="Comma 2 7 2 9 2 4" xfId="45986" xr:uid="{457A59FA-A4E6-4B93-97E3-2497563041A1}"/>
    <cellStyle name="Comma 2 7 2 9 3" xfId="6544" xr:uid="{1432B1AA-CFAE-4039-8E94-9E7CA1AB9154}"/>
    <cellStyle name="Comma 2 7 2 9 3 2" xfId="17078" xr:uid="{64BFF30A-03DF-4F04-9AAB-9A4C2BA6DF07}"/>
    <cellStyle name="Comma 2 7 2 9 3 2 2" xfId="38100" xr:uid="{BCEBF2BB-D957-4B2C-A96C-6AFE414B6CFB}"/>
    <cellStyle name="Comma 2 7 2 9 3 2 3" xfId="59124" xr:uid="{B3191DC9-15EB-46CF-BF66-C1E3335CE195}"/>
    <cellStyle name="Comma 2 7 2 9 3 3" xfId="27590" xr:uid="{768C0642-B043-4C3B-9A8D-A24C5F9FDC0B}"/>
    <cellStyle name="Comma 2 7 2 9 3 4" xfId="48614" xr:uid="{508C300E-03C0-497D-B877-5C45BA5657E7}"/>
    <cellStyle name="Comma 2 7 2 9 4" xfId="9171" xr:uid="{C8879527-914E-4672-A7C3-902411FFA600}"/>
    <cellStyle name="Comma 2 7 2 9 4 2" xfId="19705" xr:uid="{27F9374A-6923-4DE7-AE97-A13CCC269AA4}"/>
    <cellStyle name="Comma 2 7 2 9 4 2 2" xfId="40727" xr:uid="{E7AA6DED-9240-484D-BE6E-161E9D752E54}"/>
    <cellStyle name="Comma 2 7 2 9 4 2 3" xfId="61751" xr:uid="{0DC43071-E178-43F2-8362-686E61E0F9D8}"/>
    <cellStyle name="Comma 2 7 2 9 4 3" xfId="30217" xr:uid="{F7E7D16E-3C88-4D58-A50C-FB07601B54FE}"/>
    <cellStyle name="Comma 2 7 2 9 4 4" xfId="51241" xr:uid="{B9E3A414-19C2-4D5D-8DCF-F787C8F1F96E}"/>
    <cellStyle name="Comma 2 7 2 9 5" xfId="11823" xr:uid="{D1D18E78-DC75-4E0C-8DAC-D34BACE4FF77}"/>
    <cellStyle name="Comma 2 7 2 9 5 2" xfId="32845" xr:uid="{8279F8DA-3182-42E3-89E6-D7CE9B22A53E}"/>
    <cellStyle name="Comma 2 7 2 9 5 3" xfId="53869" xr:uid="{6DF4E247-9AB0-4C11-B58C-C59D18ED5663}"/>
    <cellStyle name="Comma 2 7 2 9 6" xfId="22334" xr:uid="{5FB98958-9BD8-40BE-977B-DF2E09317EB1}"/>
    <cellStyle name="Comma 2 7 2 9 7" xfId="43359" xr:uid="{B6AA1355-AF98-4069-B711-6C36436D099B}"/>
    <cellStyle name="Comma 2 7 3" xfId="1239" xr:uid="{73CD541D-9AF2-4CF7-8090-7014A5FA752B}"/>
    <cellStyle name="Comma 2 7 3 10" xfId="43360" xr:uid="{2C3F38FD-B178-40F5-90BB-C34726857EBC}"/>
    <cellStyle name="Comma 2 7 3 2" xfId="1240" xr:uid="{C350D1A5-331C-4518-8DBF-0A3D3698FFD5}"/>
    <cellStyle name="Comma 2 7 3 2 2" xfId="1241" xr:uid="{E984E013-0C52-4D96-B98F-A26E245967F5}"/>
    <cellStyle name="Comma 2 7 3 2 2 2" xfId="3919" xr:uid="{0A8A10B9-58CD-4CB0-B326-72F71A291F99}"/>
    <cellStyle name="Comma 2 7 3 2 2 2 2" xfId="14453" xr:uid="{06D6C028-6B3D-4101-B9E7-8CF299CA79BB}"/>
    <cellStyle name="Comma 2 7 3 2 2 2 2 2" xfId="35475" xr:uid="{545505AD-5460-43A6-9DB5-B1B979FC5318}"/>
    <cellStyle name="Comma 2 7 3 2 2 2 2 3" xfId="56499" xr:uid="{0B5BE0A2-84CC-4778-9959-4BE098C65265}"/>
    <cellStyle name="Comma 2 7 3 2 2 2 3" xfId="24965" xr:uid="{BF11A158-159B-4EF6-A9B8-715C1DE69429}"/>
    <cellStyle name="Comma 2 7 3 2 2 2 4" xfId="45989" xr:uid="{2D7D1F47-3C29-4AE3-8A06-5BEFCE83C20D}"/>
    <cellStyle name="Comma 2 7 3 2 2 3" xfId="6547" xr:uid="{BAC1186D-445C-4395-AEA2-EDAF9FF8BB49}"/>
    <cellStyle name="Comma 2 7 3 2 2 3 2" xfId="17081" xr:uid="{AEBB96C8-E557-4348-8FB0-597B9F6D58BB}"/>
    <cellStyle name="Comma 2 7 3 2 2 3 2 2" xfId="38103" xr:uid="{9C8ABB26-0747-40E3-8443-11A4003DE929}"/>
    <cellStyle name="Comma 2 7 3 2 2 3 2 3" xfId="59127" xr:uid="{6EB217AD-6E6E-41D5-96E3-83BDCE56DE28}"/>
    <cellStyle name="Comma 2 7 3 2 2 3 3" xfId="27593" xr:uid="{1D9858CF-06DB-43B6-8C26-A09633D60C9C}"/>
    <cellStyle name="Comma 2 7 3 2 2 3 4" xfId="48617" xr:uid="{4AC40BC5-6D44-41A9-85B1-64FBFEC147FC}"/>
    <cellStyle name="Comma 2 7 3 2 2 4" xfId="9174" xr:uid="{F4150493-CE95-4902-A26A-C8F82DB563D1}"/>
    <cellStyle name="Comma 2 7 3 2 2 4 2" xfId="19708" xr:uid="{2A9F7143-324D-47D5-A405-27377E87FAEE}"/>
    <cellStyle name="Comma 2 7 3 2 2 4 2 2" xfId="40730" xr:uid="{1D384AD7-38F2-4FB4-8A1C-2806C3C05FEF}"/>
    <cellStyle name="Comma 2 7 3 2 2 4 2 3" xfId="61754" xr:uid="{B40E669A-0D9E-49E6-8F18-5460487FB30E}"/>
    <cellStyle name="Comma 2 7 3 2 2 4 3" xfId="30220" xr:uid="{EC88276E-A448-4424-940A-656FDB862645}"/>
    <cellStyle name="Comma 2 7 3 2 2 4 4" xfId="51244" xr:uid="{C5F0658E-0A5E-4971-B8FC-137699CC9D63}"/>
    <cellStyle name="Comma 2 7 3 2 2 5" xfId="11826" xr:uid="{AFF58337-6B84-40BF-8E55-5C53AF76319D}"/>
    <cellStyle name="Comma 2 7 3 2 2 5 2" xfId="32848" xr:uid="{23355D83-18CF-4D8E-8793-0140958DA8AD}"/>
    <cellStyle name="Comma 2 7 3 2 2 5 3" xfId="53872" xr:uid="{3222AC36-B127-49DC-862F-286121362143}"/>
    <cellStyle name="Comma 2 7 3 2 2 6" xfId="22337" xr:uid="{1A5698F3-1E76-42C6-A5AD-9DBA891528ED}"/>
    <cellStyle name="Comma 2 7 3 2 2 7" xfId="43362" xr:uid="{8C91866C-655D-4CAA-A10F-6B0B770D4525}"/>
    <cellStyle name="Comma 2 7 3 2 3" xfId="3918" xr:uid="{F1E07829-5BDC-49D9-8034-10858FA2C46D}"/>
    <cellStyle name="Comma 2 7 3 2 3 2" xfId="14452" xr:uid="{ED59F053-BE74-4E03-BB9E-8E215EA8C139}"/>
    <cellStyle name="Comma 2 7 3 2 3 2 2" xfId="35474" xr:uid="{E9AC8755-2EBA-496B-B6C9-E5DB68FAA29C}"/>
    <cellStyle name="Comma 2 7 3 2 3 2 3" xfId="56498" xr:uid="{B133F62E-1AB4-4E30-ABBE-59D0AEDCC254}"/>
    <cellStyle name="Comma 2 7 3 2 3 3" xfId="24964" xr:uid="{7494CC38-A1DD-4B19-8A1F-B47228A97A59}"/>
    <cellStyle name="Comma 2 7 3 2 3 4" xfId="45988" xr:uid="{71CA1289-C3BA-436E-B499-FFBA71078492}"/>
    <cellStyle name="Comma 2 7 3 2 4" xfId="6546" xr:uid="{0549EFA7-9487-4541-92AA-7B159A5E0556}"/>
    <cellStyle name="Comma 2 7 3 2 4 2" xfId="17080" xr:uid="{BB561BFE-4ADD-4202-B2BB-A4D1659D67F9}"/>
    <cellStyle name="Comma 2 7 3 2 4 2 2" xfId="38102" xr:uid="{8E12BA32-57A7-4B71-8ECB-F601F859B099}"/>
    <cellStyle name="Comma 2 7 3 2 4 2 3" xfId="59126" xr:uid="{289B8087-1C04-4274-B961-BBF7BBAEFFD4}"/>
    <cellStyle name="Comma 2 7 3 2 4 3" xfId="27592" xr:uid="{62D6DC8A-F0AD-4FFE-A811-AD9ADD26D5E0}"/>
    <cellStyle name="Comma 2 7 3 2 4 4" xfId="48616" xr:uid="{D6C5B6A1-D6D7-4E4B-B9DA-B79D6D240D59}"/>
    <cellStyle name="Comma 2 7 3 2 5" xfId="9173" xr:uid="{0BB12B38-54B8-4559-B64D-44C2DCAA55D4}"/>
    <cellStyle name="Comma 2 7 3 2 5 2" xfId="19707" xr:uid="{316F086F-0F3B-4189-9C5E-1E5BF7958E8F}"/>
    <cellStyle name="Comma 2 7 3 2 5 2 2" xfId="40729" xr:uid="{D3AA6CCB-5A2E-41E5-92F9-94D960EAD788}"/>
    <cellStyle name="Comma 2 7 3 2 5 2 3" xfId="61753" xr:uid="{FB12C2CE-EF7D-48D2-8D99-DF066B1563FE}"/>
    <cellStyle name="Comma 2 7 3 2 5 3" xfId="30219" xr:uid="{7A0691EA-F796-464B-94A7-7125E1D57E19}"/>
    <cellStyle name="Comma 2 7 3 2 5 4" xfId="51243" xr:uid="{1951396E-D635-4077-90C0-6CB42815275D}"/>
    <cellStyle name="Comma 2 7 3 2 6" xfId="11825" xr:uid="{C2529834-1262-4977-A4EA-1A5AE0786C56}"/>
    <cellStyle name="Comma 2 7 3 2 6 2" xfId="32847" xr:uid="{3D74D7FF-A323-4D0A-9E24-2E7946B2CFA4}"/>
    <cellStyle name="Comma 2 7 3 2 6 3" xfId="53871" xr:uid="{8F38904B-E8AB-487C-8BCA-4DD36DB0B4AC}"/>
    <cellStyle name="Comma 2 7 3 2 7" xfId="22336" xr:uid="{20B747B5-1DF3-4749-B57E-CB92E2188624}"/>
    <cellStyle name="Comma 2 7 3 2 8" xfId="43361" xr:uid="{644BA273-6F82-4898-A34D-B3D1DF28992C}"/>
    <cellStyle name="Comma 2 7 3 3" xfId="1242" xr:uid="{04AC3A90-5B7F-4096-9B99-4D877403DA8C}"/>
    <cellStyle name="Comma 2 7 3 3 2" xfId="3920" xr:uid="{106D9086-5A1B-4D30-8E64-BA8288216D56}"/>
    <cellStyle name="Comma 2 7 3 3 2 2" xfId="14454" xr:uid="{C6FC735E-1AB9-464D-96A5-45B81735EBA3}"/>
    <cellStyle name="Comma 2 7 3 3 2 2 2" xfId="35476" xr:uid="{7A442C06-1F54-4F63-AFEA-3B3D50E19654}"/>
    <cellStyle name="Comma 2 7 3 3 2 2 3" xfId="56500" xr:uid="{6AEE01EB-57D8-4601-98BC-C2787DA38FE8}"/>
    <cellStyle name="Comma 2 7 3 3 2 3" xfId="24966" xr:uid="{64478CDE-5237-42DC-AA50-77BBDACD7F0B}"/>
    <cellStyle name="Comma 2 7 3 3 2 4" xfId="45990" xr:uid="{6211DC82-1BB8-42D9-9FA3-06317C4D21B8}"/>
    <cellStyle name="Comma 2 7 3 3 3" xfId="6548" xr:uid="{54CEEEFD-CD99-4C5E-A22C-2E9B3E3D168C}"/>
    <cellStyle name="Comma 2 7 3 3 3 2" xfId="17082" xr:uid="{1E7C631E-3653-4814-8C61-2671F70ABE59}"/>
    <cellStyle name="Comma 2 7 3 3 3 2 2" xfId="38104" xr:uid="{FFECEA91-6ECF-4C79-9BB6-282C9D4DE864}"/>
    <cellStyle name="Comma 2 7 3 3 3 2 3" xfId="59128" xr:uid="{194A0B4C-0A6A-44C9-AC81-2C7FC4136403}"/>
    <cellStyle name="Comma 2 7 3 3 3 3" xfId="27594" xr:uid="{70796E7A-8357-4529-A9B9-B8A21D9CF758}"/>
    <cellStyle name="Comma 2 7 3 3 3 4" xfId="48618" xr:uid="{BD493BE2-72D1-4704-B864-0C3657558DF5}"/>
    <cellStyle name="Comma 2 7 3 3 4" xfId="9175" xr:uid="{8705832C-4227-4E7E-95FD-9F8E54780A77}"/>
    <cellStyle name="Comma 2 7 3 3 4 2" xfId="19709" xr:uid="{0E6F49E1-E2D8-4466-9D45-7A226FDD99BC}"/>
    <cellStyle name="Comma 2 7 3 3 4 2 2" xfId="40731" xr:uid="{DB00941C-3A26-444B-A24C-E96E3A8C1D89}"/>
    <cellStyle name="Comma 2 7 3 3 4 2 3" xfId="61755" xr:uid="{EF419090-F275-45A2-8FB6-5BB5EBD2D58E}"/>
    <cellStyle name="Comma 2 7 3 3 4 3" xfId="30221" xr:uid="{AE7A552B-0BA6-40BC-95E9-01A7E4E7A8C6}"/>
    <cellStyle name="Comma 2 7 3 3 4 4" xfId="51245" xr:uid="{4168378F-9F37-41BA-BCE1-9B2365D3D3FB}"/>
    <cellStyle name="Comma 2 7 3 3 5" xfId="11827" xr:uid="{39292285-1534-4BAE-B0C1-21BF3AF09540}"/>
    <cellStyle name="Comma 2 7 3 3 5 2" xfId="32849" xr:uid="{DD5DDEE3-DF0F-424D-8EF0-C97820CDDAA0}"/>
    <cellStyle name="Comma 2 7 3 3 5 3" xfId="53873" xr:uid="{9BF5C68F-EC1C-4398-88DE-6949890136D7}"/>
    <cellStyle name="Comma 2 7 3 3 6" xfId="22338" xr:uid="{3A772E9B-C045-4906-8A3E-D3C34DD9BC7A}"/>
    <cellStyle name="Comma 2 7 3 3 7" xfId="43363" xr:uid="{3554621D-6335-4179-9BA5-C967D9D8D938}"/>
    <cellStyle name="Comma 2 7 3 4" xfId="1243" xr:uid="{EB1ED62A-1CB6-4DCB-89EB-A9593E745AFE}"/>
    <cellStyle name="Comma 2 7 3 4 2" xfId="3921" xr:uid="{42F6A7FA-52B2-4E43-B1F8-FF468886A4B4}"/>
    <cellStyle name="Comma 2 7 3 4 2 2" xfId="14455" xr:uid="{9CB5AE8A-8568-4481-B9E4-44119B3FBAE1}"/>
    <cellStyle name="Comma 2 7 3 4 2 2 2" xfId="35477" xr:uid="{B43E7AFF-9F71-4C74-BA17-81EFE4CF2064}"/>
    <cellStyle name="Comma 2 7 3 4 2 2 3" xfId="56501" xr:uid="{7A0649C1-85E3-4578-A132-B70647B62A1F}"/>
    <cellStyle name="Comma 2 7 3 4 2 3" xfId="24967" xr:uid="{34A04725-7F5F-42B6-BDAA-7F09E526ADF4}"/>
    <cellStyle name="Comma 2 7 3 4 2 4" xfId="45991" xr:uid="{A1946DC9-B5C7-4BB2-B4E0-D5B6FB00DFF5}"/>
    <cellStyle name="Comma 2 7 3 4 3" xfId="6549" xr:uid="{5666C82A-FB6A-45D6-8189-3822617B6864}"/>
    <cellStyle name="Comma 2 7 3 4 3 2" xfId="17083" xr:uid="{A8B6A37E-7E24-4D2D-99C9-55F4A12224D7}"/>
    <cellStyle name="Comma 2 7 3 4 3 2 2" xfId="38105" xr:uid="{5A6711A6-AD88-45FE-9118-E186E8C28173}"/>
    <cellStyle name="Comma 2 7 3 4 3 2 3" xfId="59129" xr:uid="{D1A4F472-2A80-4002-BF4A-3D224448F57B}"/>
    <cellStyle name="Comma 2 7 3 4 3 3" xfId="27595" xr:uid="{32DB9D92-AED7-49EF-83E9-6B1144733AC1}"/>
    <cellStyle name="Comma 2 7 3 4 3 4" xfId="48619" xr:uid="{C884B0B3-1F27-4A26-94EE-30D664448E8B}"/>
    <cellStyle name="Comma 2 7 3 4 4" xfId="9176" xr:uid="{3E83798D-E079-4208-BF73-763C602189B3}"/>
    <cellStyle name="Comma 2 7 3 4 4 2" xfId="19710" xr:uid="{D6F2FA72-37B2-4645-8032-1A71A05B2E54}"/>
    <cellStyle name="Comma 2 7 3 4 4 2 2" xfId="40732" xr:uid="{282C6F77-5F09-424E-8542-98656EE37A86}"/>
    <cellStyle name="Comma 2 7 3 4 4 2 3" xfId="61756" xr:uid="{CF9AA45A-8945-4198-B6A2-F2A546EE956F}"/>
    <cellStyle name="Comma 2 7 3 4 4 3" xfId="30222" xr:uid="{DD27248E-F070-4EFC-BDB2-B814F51F8B36}"/>
    <cellStyle name="Comma 2 7 3 4 4 4" xfId="51246" xr:uid="{96D410EA-089E-451F-8B8E-285A80997D37}"/>
    <cellStyle name="Comma 2 7 3 4 5" xfId="11828" xr:uid="{C62A072D-D2C5-476B-ACE9-F46725476FCE}"/>
    <cellStyle name="Comma 2 7 3 4 5 2" xfId="32850" xr:uid="{DAB6DFAD-1D7D-48B6-8704-D32F278E3E0A}"/>
    <cellStyle name="Comma 2 7 3 4 5 3" xfId="53874" xr:uid="{FDC3CC94-ED3E-488B-9B4D-1D352938733A}"/>
    <cellStyle name="Comma 2 7 3 4 6" xfId="22339" xr:uid="{4FFE102F-E4CD-433D-8D09-338F2C180046}"/>
    <cellStyle name="Comma 2 7 3 4 7" xfId="43364" xr:uid="{1CF4EB2C-5088-46E3-A265-8F6B3E1F5A15}"/>
    <cellStyle name="Comma 2 7 3 5" xfId="3917" xr:uid="{EBBD9CE1-3A5F-4449-BBFE-ADCCB021A63E}"/>
    <cellStyle name="Comma 2 7 3 5 2" xfId="14451" xr:uid="{E8BE65EA-59D1-406E-8459-AD5E40E946EB}"/>
    <cellStyle name="Comma 2 7 3 5 2 2" xfId="35473" xr:uid="{09A43B90-18AE-486F-AB77-741C77C87A50}"/>
    <cellStyle name="Comma 2 7 3 5 2 3" xfId="56497" xr:uid="{65A82D2A-7C72-4B4D-B7E9-50FB2B84E70E}"/>
    <cellStyle name="Comma 2 7 3 5 3" xfId="24963" xr:uid="{C89DDD97-DA91-49C3-8530-A3C3BD75DAA9}"/>
    <cellStyle name="Comma 2 7 3 5 4" xfId="45987" xr:uid="{709AC392-04F3-4113-93B7-698A90BF6B4A}"/>
    <cellStyle name="Comma 2 7 3 6" xfId="6545" xr:uid="{2ED53755-1BB7-48C4-9321-58CF70DA06DA}"/>
    <cellStyle name="Comma 2 7 3 6 2" xfId="17079" xr:uid="{C38E2A0A-1EE1-4559-933C-4263A073871A}"/>
    <cellStyle name="Comma 2 7 3 6 2 2" xfId="38101" xr:uid="{2F5E3ACE-FCCB-440A-B7C9-FE01E3E5739A}"/>
    <cellStyle name="Comma 2 7 3 6 2 3" xfId="59125" xr:uid="{B380DC0E-1FAF-4261-981A-44ED84CF8EC3}"/>
    <cellStyle name="Comma 2 7 3 6 3" xfId="27591" xr:uid="{5317CC7A-397C-4E08-BE34-0A80D49D8140}"/>
    <cellStyle name="Comma 2 7 3 6 4" xfId="48615" xr:uid="{8BCC21FB-AB3C-4E2C-9AD0-7B0C0C5FC6E6}"/>
    <cellStyle name="Comma 2 7 3 7" xfId="9172" xr:uid="{284D4FEF-C76D-4407-BB8B-3AB3C157792B}"/>
    <cellStyle name="Comma 2 7 3 7 2" xfId="19706" xr:uid="{931E96EB-FBD5-4844-8A8F-2608AAAFBD35}"/>
    <cellStyle name="Comma 2 7 3 7 2 2" xfId="40728" xr:uid="{AE982D4F-67E5-42C4-BF1C-D45D9AA712E2}"/>
    <cellStyle name="Comma 2 7 3 7 2 3" xfId="61752" xr:uid="{FB71110F-C1B2-4AD3-8562-851E38B2A9E5}"/>
    <cellStyle name="Comma 2 7 3 7 3" xfId="30218" xr:uid="{74567FCE-2E18-48BF-9059-EC50BE0A990A}"/>
    <cellStyle name="Comma 2 7 3 7 4" xfId="51242" xr:uid="{8DA62257-601A-4F65-ADE5-C159D087F051}"/>
    <cellStyle name="Comma 2 7 3 8" xfId="11824" xr:uid="{39AB228E-0AB8-46B1-8875-053E6FEB1857}"/>
    <cellStyle name="Comma 2 7 3 8 2" xfId="32846" xr:uid="{B84DA796-B8BE-4DD0-87B1-2D6632B3051B}"/>
    <cellStyle name="Comma 2 7 3 8 3" xfId="53870" xr:uid="{2516FE80-66B2-44DC-BEAB-AC821A4AABA7}"/>
    <cellStyle name="Comma 2 7 3 9" xfId="22335" xr:uid="{F64D5932-2E56-4DB5-93E7-D5B624EB75DB}"/>
    <cellStyle name="Comma 2 7 4" xfId="1244" xr:uid="{286C0B0D-42FE-4DA1-8D45-2607FD205168}"/>
    <cellStyle name="Comma 2 7 4 10" xfId="43365" xr:uid="{0FB3DF9A-A736-4C97-A936-7201C274BB9B}"/>
    <cellStyle name="Comma 2 7 4 2" xfId="1245" xr:uid="{10430B07-A75F-4657-AD40-732741406D1D}"/>
    <cellStyle name="Comma 2 7 4 2 2" xfId="1246" xr:uid="{A263B310-4850-495E-B25A-46EBF81F4ABC}"/>
    <cellStyle name="Comma 2 7 4 2 2 2" xfId="3924" xr:uid="{7CBA4D48-0362-4D01-ACCC-D6CE6314D3FA}"/>
    <cellStyle name="Comma 2 7 4 2 2 2 2" xfId="14458" xr:uid="{2DF76E9F-DEAF-412F-ABDA-AFC1B9DD826D}"/>
    <cellStyle name="Comma 2 7 4 2 2 2 2 2" xfId="35480" xr:uid="{B2775DAA-608E-4C83-AFFF-F1FF91BE86F3}"/>
    <cellStyle name="Comma 2 7 4 2 2 2 2 3" xfId="56504" xr:uid="{3AA5F33A-B886-4FCD-ABCE-E7E059D01E3C}"/>
    <cellStyle name="Comma 2 7 4 2 2 2 3" xfId="24970" xr:uid="{0ECB15DB-36F7-41B0-A0EC-5A6909DB5E82}"/>
    <cellStyle name="Comma 2 7 4 2 2 2 4" xfId="45994" xr:uid="{4DB9F85B-1A57-4571-89D0-190F99FCDBF4}"/>
    <cellStyle name="Comma 2 7 4 2 2 3" xfId="6552" xr:uid="{9BF39032-C4BC-4790-9A23-C3E253C1EA7C}"/>
    <cellStyle name="Comma 2 7 4 2 2 3 2" xfId="17086" xr:uid="{68A07695-8526-4E0C-9FFE-5A3CEF956879}"/>
    <cellStyle name="Comma 2 7 4 2 2 3 2 2" xfId="38108" xr:uid="{EC07DAE4-F141-47A4-B119-E99BCAE0A989}"/>
    <cellStyle name="Comma 2 7 4 2 2 3 2 3" xfId="59132" xr:uid="{15F824F4-C609-476C-98BF-CAE72735BD52}"/>
    <cellStyle name="Comma 2 7 4 2 2 3 3" xfId="27598" xr:uid="{E3F1B098-F0E8-4EEB-A009-65202FAF73F1}"/>
    <cellStyle name="Comma 2 7 4 2 2 3 4" xfId="48622" xr:uid="{ECD66A7B-2B1A-4C0C-A2B9-EF38186A971C}"/>
    <cellStyle name="Comma 2 7 4 2 2 4" xfId="9179" xr:uid="{5AB5FE84-221E-4129-A97C-A2E9A450DAB2}"/>
    <cellStyle name="Comma 2 7 4 2 2 4 2" xfId="19713" xr:uid="{BFB72837-9676-41DE-854A-EE82173A2005}"/>
    <cellStyle name="Comma 2 7 4 2 2 4 2 2" xfId="40735" xr:uid="{8691DE72-C55C-43D5-A943-D1B93E018ED9}"/>
    <cellStyle name="Comma 2 7 4 2 2 4 2 3" xfId="61759" xr:uid="{E43B4E77-2A97-4A05-9219-BD47EE642B29}"/>
    <cellStyle name="Comma 2 7 4 2 2 4 3" xfId="30225" xr:uid="{250B9C87-F215-4E52-AE4F-A416B6586EA6}"/>
    <cellStyle name="Comma 2 7 4 2 2 4 4" xfId="51249" xr:uid="{ABBF0CB5-B978-41BE-A223-5F2DDA74757E}"/>
    <cellStyle name="Comma 2 7 4 2 2 5" xfId="11831" xr:uid="{4499EF72-C9DB-4712-B056-3E9C804509CE}"/>
    <cellStyle name="Comma 2 7 4 2 2 5 2" xfId="32853" xr:uid="{932B6E2A-FB37-42A8-931A-82E9D906431B}"/>
    <cellStyle name="Comma 2 7 4 2 2 5 3" xfId="53877" xr:uid="{CAF3EB10-4E84-47FB-84A1-B18CEC96FC7E}"/>
    <cellStyle name="Comma 2 7 4 2 2 6" xfId="22342" xr:uid="{1D3B3F12-7EF5-4744-AF7A-F6FA11F51C83}"/>
    <cellStyle name="Comma 2 7 4 2 2 7" xfId="43367" xr:uid="{5253F85F-224C-46E2-B1FA-F4CD505DFB6E}"/>
    <cellStyle name="Comma 2 7 4 2 3" xfId="3923" xr:uid="{18B85BEC-19BD-48D8-B9D6-D66EFAB2F776}"/>
    <cellStyle name="Comma 2 7 4 2 3 2" xfId="14457" xr:uid="{5639EDFC-EEE3-4763-929F-6AC794F3CC82}"/>
    <cellStyle name="Comma 2 7 4 2 3 2 2" xfId="35479" xr:uid="{BB9D973A-DA87-494B-BFDE-0F2ED4BF22C6}"/>
    <cellStyle name="Comma 2 7 4 2 3 2 3" xfId="56503" xr:uid="{257FFC5B-8121-405E-90C8-BCD214008E16}"/>
    <cellStyle name="Comma 2 7 4 2 3 3" xfId="24969" xr:uid="{E98C573E-354A-4C80-B205-90006BB8EF93}"/>
    <cellStyle name="Comma 2 7 4 2 3 4" xfId="45993" xr:uid="{9ED7F7A2-B4B0-4B51-B5A6-EF8EF29A13A9}"/>
    <cellStyle name="Comma 2 7 4 2 4" xfId="6551" xr:uid="{0F7C9216-54A3-407C-996E-394D0335681B}"/>
    <cellStyle name="Comma 2 7 4 2 4 2" xfId="17085" xr:uid="{066EC6BF-E1F8-4F21-AABE-BF54D2C7C6CC}"/>
    <cellStyle name="Comma 2 7 4 2 4 2 2" xfId="38107" xr:uid="{25EFF971-FC52-4181-8956-B45EF58886F6}"/>
    <cellStyle name="Comma 2 7 4 2 4 2 3" xfId="59131" xr:uid="{EC34ABCD-8574-42AC-91B6-AC7F9B526AF0}"/>
    <cellStyle name="Comma 2 7 4 2 4 3" xfId="27597" xr:uid="{9EDBF876-9EFD-43F6-9DF3-4FCB7E852C56}"/>
    <cellStyle name="Comma 2 7 4 2 4 4" xfId="48621" xr:uid="{C8EF3510-C00E-4789-BF91-0436C06D7DC2}"/>
    <cellStyle name="Comma 2 7 4 2 5" xfId="9178" xr:uid="{F101E83A-9D5E-4482-8EA4-5818DBB85B26}"/>
    <cellStyle name="Comma 2 7 4 2 5 2" xfId="19712" xr:uid="{74AF54A0-06AD-44EC-BA34-064CC0D1A523}"/>
    <cellStyle name="Comma 2 7 4 2 5 2 2" xfId="40734" xr:uid="{BE42E33B-7513-4469-8FF5-8F0067DF4EAB}"/>
    <cellStyle name="Comma 2 7 4 2 5 2 3" xfId="61758" xr:uid="{DE70396F-F64B-4491-9B6E-41AA799A3181}"/>
    <cellStyle name="Comma 2 7 4 2 5 3" xfId="30224" xr:uid="{2196F738-DA4D-455B-8929-4E6881B4C6E9}"/>
    <cellStyle name="Comma 2 7 4 2 5 4" xfId="51248" xr:uid="{AD048FAD-BCC7-4C31-A4F3-C55C0DF36863}"/>
    <cellStyle name="Comma 2 7 4 2 6" xfId="11830" xr:uid="{712DD2F2-9FF2-46A7-BF62-4B35F6E6C9A4}"/>
    <cellStyle name="Comma 2 7 4 2 6 2" xfId="32852" xr:uid="{B908E860-E414-44C1-B409-46A952FB89AE}"/>
    <cellStyle name="Comma 2 7 4 2 6 3" xfId="53876" xr:uid="{CF0CA938-F03C-430F-9663-3FB63563CF0F}"/>
    <cellStyle name="Comma 2 7 4 2 7" xfId="22341" xr:uid="{AF99F606-632E-4406-8DA7-B3D5BC8E47EE}"/>
    <cellStyle name="Comma 2 7 4 2 8" xfId="43366" xr:uid="{F6D4C931-090E-4FE9-90BD-3958A2CBB5DC}"/>
    <cellStyle name="Comma 2 7 4 3" xfId="1247" xr:uid="{074269C2-C9AB-4301-A11A-3A4B42F499C2}"/>
    <cellStyle name="Comma 2 7 4 3 2" xfId="3925" xr:uid="{A3696FEB-F1C5-4FBB-8114-3A24A0563DF4}"/>
    <cellStyle name="Comma 2 7 4 3 2 2" xfId="14459" xr:uid="{567D274C-A108-4169-B780-3AE5611ACCDE}"/>
    <cellStyle name="Comma 2 7 4 3 2 2 2" xfId="35481" xr:uid="{0F294C5D-2DD0-4216-B880-27B5583F9849}"/>
    <cellStyle name="Comma 2 7 4 3 2 2 3" xfId="56505" xr:uid="{D2979C49-B7DC-4EDB-84A8-4E8847EBF840}"/>
    <cellStyle name="Comma 2 7 4 3 2 3" xfId="24971" xr:uid="{13378B1E-4E35-43B8-90FC-AAF6CECC9C84}"/>
    <cellStyle name="Comma 2 7 4 3 2 4" xfId="45995" xr:uid="{A223C7C1-0439-45B1-B7FD-5A9052F64F59}"/>
    <cellStyle name="Comma 2 7 4 3 3" xfId="6553" xr:uid="{4CF621CA-4DB8-4BC0-B616-7C8F3677A6E6}"/>
    <cellStyle name="Comma 2 7 4 3 3 2" xfId="17087" xr:uid="{6C6BEE1D-504A-4C09-89AC-5B6659565D2C}"/>
    <cellStyle name="Comma 2 7 4 3 3 2 2" xfId="38109" xr:uid="{63E4C386-2C38-4017-B28E-CD7264658CEE}"/>
    <cellStyle name="Comma 2 7 4 3 3 2 3" xfId="59133" xr:uid="{EE630187-1A7B-487D-AEBF-EF5D2EB5C587}"/>
    <cellStyle name="Comma 2 7 4 3 3 3" xfId="27599" xr:uid="{266F9A47-74C6-4DC7-99B8-B9774263F6E6}"/>
    <cellStyle name="Comma 2 7 4 3 3 4" xfId="48623" xr:uid="{B407ADB7-AACF-4270-93BE-47E2E8C0E1D0}"/>
    <cellStyle name="Comma 2 7 4 3 4" xfId="9180" xr:uid="{9AB0C564-83C5-4FCA-8120-1AAD99CF1AB0}"/>
    <cellStyle name="Comma 2 7 4 3 4 2" xfId="19714" xr:uid="{804118A2-20FA-4338-AB45-A6A137671ECE}"/>
    <cellStyle name="Comma 2 7 4 3 4 2 2" xfId="40736" xr:uid="{F881E0D8-B564-4E35-B534-0F87D81148E3}"/>
    <cellStyle name="Comma 2 7 4 3 4 2 3" xfId="61760" xr:uid="{72F8630B-78A1-47A1-886E-966AF0EBCAF1}"/>
    <cellStyle name="Comma 2 7 4 3 4 3" xfId="30226" xr:uid="{519174E6-14A5-4AC3-A5B0-5B9123254DCE}"/>
    <cellStyle name="Comma 2 7 4 3 4 4" xfId="51250" xr:uid="{391BB1D7-F709-40B7-909C-5274DC90ACF6}"/>
    <cellStyle name="Comma 2 7 4 3 5" xfId="11832" xr:uid="{AE4D5EAF-8802-481E-97BB-6A9F519A88E7}"/>
    <cellStyle name="Comma 2 7 4 3 5 2" xfId="32854" xr:uid="{66799BDC-544F-440E-9CAF-2ED750AFB41E}"/>
    <cellStyle name="Comma 2 7 4 3 5 3" xfId="53878" xr:uid="{49310BEA-974C-4DB5-AB88-AF476695BEA4}"/>
    <cellStyle name="Comma 2 7 4 3 6" xfId="22343" xr:uid="{2CB90018-D3E1-4DE1-9B17-6BD6174F68CF}"/>
    <cellStyle name="Comma 2 7 4 3 7" xfId="43368" xr:uid="{0E4B4C8A-05AF-422E-809B-3A895B480356}"/>
    <cellStyle name="Comma 2 7 4 4" xfId="1248" xr:uid="{0A6F1D5F-B1A2-4F19-82DB-ECCFEB2922C1}"/>
    <cellStyle name="Comma 2 7 4 4 2" xfId="3926" xr:uid="{B9A67D25-D735-4EAE-9F3B-E36BE05B6603}"/>
    <cellStyle name="Comma 2 7 4 4 2 2" xfId="14460" xr:uid="{EBDAA973-7519-47AE-8C9B-C06E010B3039}"/>
    <cellStyle name="Comma 2 7 4 4 2 2 2" xfId="35482" xr:uid="{A84517FB-0CF5-461D-8512-EA86FB827722}"/>
    <cellStyle name="Comma 2 7 4 4 2 2 3" xfId="56506" xr:uid="{DE69FCF2-5B0F-4F90-8AF1-22C149E695A9}"/>
    <cellStyle name="Comma 2 7 4 4 2 3" xfId="24972" xr:uid="{81EFADBB-33C6-47BE-9CEE-FD40823F5688}"/>
    <cellStyle name="Comma 2 7 4 4 2 4" xfId="45996" xr:uid="{3352D0B0-C0AB-4160-A9A8-1171C0B690AB}"/>
    <cellStyle name="Comma 2 7 4 4 3" xfId="6554" xr:uid="{9BF845CB-C824-4E47-B594-A746E7CA5959}"/>
    <cellStyle name="Comma 2 7 4 4 3 2" xfId="17088" xr:uid="{DC8D17FF-B6A3-4268-9B7B-B96B01D86E26}"/>
    <cellStyle name="Comma 2 7 4 4 3 2 2" xfId="38110" xr:uid="{B112F697-1362-4BE8-B174-7217ED3F57B6}"/>
    <cellStyle name="Comma 2 7 4 4 3 2 3" xfId="59134" xr:uid="{56CCC3F6-03C0-409E-BE80-634D10E02F34}"/>
    <cellStyle name="Comma 2 7 4 4 3 3" xfId="27600" xr:uid="{285A250A-93FA-4074-9C5D-360D6FD2BA16}"/>
    <cellStyle name="Comma 2 7 4 4 3 4" xfId="48624" xr:uid="{F1E78352-3AD8-42C5-95DD-B99BB55BB2D1}"/>
    <cellStyle name="Comma 2 7 4 4 4" xfId="9181" xr:uid="{F340623D-1E28-4EEC-AF70-DAAE555BCEC5}"/>
    <cellStyle name="Comma 2 7 4 4 4 2" xfId="19715" xr:uid="{88E35E6E-401E-4E42-B3E1-3F3008314184}"/>
    <cellStyle name="Comma 2 7 4 4 4 2 2" xfId="40737" xr:uid="{5984EE8F-B42E-44C5-8816-644EF29F37AA}"/>
    <cellStyle name="Comma 2 7 4 4 4 2 3" xfId="61761" xr:uid="{16AE7020-6AEA-4EE7-A96B-786D00D48B9B}"/>
    <cellStyle name="Comma 2 7 4 4 4 3" xfId="30227" xr:uid="{68D6288A-8474-4100-BF3A-16EE0BB38EDE}"/>
    <cellStyle name="Comma 2 7 4 4 4 4" xfId="51251" xr:uid="{FCE217C2-A351-4D52-9E05-B49E8C0B9567}"/>
    <cellStyle name="Comma 2 7 4 4 5" xfId="11833" xr:uid="{97601C29-6E52-4DCC-A088-80FF67BB5F0F}"/>
    <cellStyle name="Comma 2 7 4 4 5 2" xfId="32855" xr:uid="{DA92E1C3-145D-4F1A-9C3E-41E2DDB98C3C}"/>
    <cellStyle name="Comma 2 7 4 4 5 3" xfId="53879" xr:uid="{5B99629D-6B0A-4895-BCFD-35F227EC634D}"/>
    <cellStyle name="Comma 2 7 4 4 6" xfId="22344" xr:uid="{9E796C56-82E2-4E9B-A462-5318D592CBE3}"/>
    <cellStyle name="Comma 2 7 4 4 7" xfId="43369" xr:uid="{18740BF2-427A-4C8F-90B2-895317E653E2}"/>
    <cellStyle name="Comma 2 7 4 5" xfId="3922" xr:uid="{AA8A8856-8B27-4B77-9CBA-7AD19B9F8BEE}"/>
    <cellStyle name="Comma 2 7 4 5 2" xfId="14456" xr:uid="{AA2725AC-CC00-45DD-9DA4-E8AA32928AF3}"/>
    <cellStyle name="Comma 2 7 4 5 2 2" xfId="35478" xr:uid="{DB382BC9-89E8-4644-B492-4100D65CAF8B}"/>
    <cellStyle name="Comma 2 7 4 5 2 3" xfId="56502" xr:uid="{73171153-F032-4B16-B73D-695F9E461F67}"/>
    <cellStyle name="Comma 2 7 4 5 3" xfId="24968" xr:uid="{E480C01D-6B61-4A49-84B1-9B2492BE417D}"/>
    <cellStyle name="Comma 2 7 4 5 4" xfId="45992" xr:uid="{19218C37-0FC4-4AD8-8598-9BB0B3607E70}"/>
    <cellStyle name="Comma 2 7 4 6" xfId="6550" xr:uid="{5CDEF044-7153-46AB-8E1D-1E21E2834AB3}"/>
    <cellStyle name="Comma 2 7 4 6 2" xfId="17084" xr:uid="{FAE7DB27-9075-4141-9F5C-B690909C81F1}"/>
    <cellStyle name="Comma 2 7 4 6 2 2" xfId="38106" xr:uid="{255465C7-237A-4C85-B183-3DEF76A3A26C}"/>
    <cellStyle name="Comma 2 7 4 6 2 3" xfId="59130" xr:uid="{A585BC65-CDC8-4C7A-B70C-6396ED7100CC}"/>
    <cellStyle name="Comma 2 7 4 6 3" xfId="27596" xr:uid="{6914DFD1-DAD5-4F16-8D2F-058B1E4F996F}"/>
    <cellStyle name="Comma 2 7 4 6 4" xfId="48620" xr:uid="{DA51C419-9F40-4014-AC1B-978FFCAA928F}"/>
    <cellStyle name="Comma 2 7 4 7" xfId="9177" xr:uid="{3AEB3173-577F-413A-A04F-DE4356EE52FB}"/>
    <cellStyle name="Comma 2 7 4 7 2" xfId="19711" xr:uid="{66B343F0-779F-49BD-A68C-AFE30F974762}"/>
    <cellStyle name="Comma 2 7 4 7 2 2" xfId="40733" xr:uid="{49F19A28-2308-486E-8072-F230DBA50C9A}"/>
    <cellStyle name="Comma 2 7 4 7 2 3" xfId="61757" xr:uid="{B05CE7B9-706F-4998-BD81-E0F87CFDBAE2}"/>
    <cellStyle name="Comma 2 7 4 7 3" xfId="30223" xr:uid="{9DE137D6-D2BD-403F-9E89-FAD457A3B15D}"/>
    <cellStyle name="Comma 2 7 4 7 4" xfId="51247" xr:uid="{AE26E90F-5453-4BA2-AD6F-A2F4C858A39C}"/>
    <cellStyle name="Comma 2 7 4 8" xfId="11829" xr:uid="{638D1D62-E789-4101-81C1-FD00F64E05C4}"/>
    <cellStyle name="Comma 2 7 4 8 2" xfId="32851" xr:uid="{ED67FE88-AA53-412B-BDD3-481814221EEA}"/>
    <cellStyle name="Comma 2 7 4 8 3" xfId="53875" xr:uid="{48583DC1-003C-4312-BF9C-F119903BB3C1}"/>
    <cellStyle name="Comma 2 7 4 9" xfId="22340" xr:uid="{4B20AECD-4F75-4541-8D9A-6DD53BC146D3}"/>
    <cellStyle name="Comma 2 7 5" xfId="1249" xr:uid="{3F433F4A-51FE-446F-B8D6-C4F5F66004E0}"/>
    <cellStyle name="Comma 2 7 5 10" xfId="43370" xr:uid="{38C78BD0-390A-48F9-BE79-A4855DBA9189}"/>
    <cellStyle name="Comma 2 7 5 2" xfId="1250" xr:uid="{BC44C7E0-0E44-443C-A0B8-6C13CCB6CF4E}"/>
    <cellStyle name="Comma 2 7 5 2 2" xfId="1251" xr:uid="{C7C38F05-4927-4C46-AA5F-A20CEB4FBBEA}"/>
    <cellStyle name="Comma 2 7 5 2 2 2" xfId="3929" xr:uid="{0B81ED13-B9A8-493B-90B8-CF3C664BA3E0}"/>
    <cellStyle name="Comma 2 7 5 2 2 2 2" xfId="14463" xr:uid="{2E006118-5752-4B3B-B51C-8F1F9C0CA945}"/>
    <cellStyle name="Comma 2 7 5 2 2 2 2 2" xfId="35485" xr:uid="{0E8BEDDF-DCCC-4A6E-A4CB-1D8F9DCC7BB7}"/>
    <cellStyle name="Comma 2 7 5 2 2 2 2 3" xfId="56509" xr:uid="{0C42AA92-563C-4DEE-B7B6-655D88B87F4D}"/>
    <cellStyle name="Comma 2 7 5 2 2 2 3" xfId="24975" xr:uid="{CF1F6B0B-9150-4BBF-B62C-E6BD25134CD4}"/>
    <cellStyle name="Comma 2 7 5 2 2 2 4" xfId="45999" xr:uid="{6E348E01-30F8-48E8-B61A-1736C8B8AA79}"/>
    <cellStyle name="Comma 2 7 5 2 2 3" xfId="6557" xr:uid="{D9249F24-1BD5-4EF8-A0F0-252830A898AD}"/>
    <cellStyle name="Comma 2 7 5 2 2 3 2" xfId="17091" xr:uid="{D867301D-6420-44B9-8488-1C4BC6611119}"/>
    <cellStyle name="Comma 2 7 5 2 2 3 2 2" xfId="38113" xr:uid="{3FA84981-BF74-4809-8BBE-C52ACE7231C1}"/>
    <cellStyle name="Comma 2 7 5 2 2 3 2 3" xfId="59137" xr:uid="{3194775C-5946-4193-93D8-476F0854F6FE}"/>
    <cellStyle name="Comma 2 7 5 2 2 3 3" xfId="27603" xr:uid="{06F3CA28-CB8F-4437-9691-47F296B239A1}"/>
    <cellStyle name="Comma 2 7 5 2 2 3 4" xfId="48627" xr:uid="{6CB6405A-FF77-4E2F-88DB-9D02436DAB8A}"/>
    <cellStyle name="Comma 2 7 5 2 2 4" xfId="9184" xr:uid="{B315563F-9520-4DF0-9703-27A58C7B2C14}"/>
    <cellStyle name="Comma 2 7 5 2 2 4 2" xfId="19718" xr:uid="{599FFAF7-5805-43AA-875A-1B97C82EC1F8}"/>
    <cellStyle name="Comma 2 7 5 2 2 4 2 2" xfId="40740" xr:uid="{DF9708D3-EC13-4299-BD79-D006951AFFDF}"/>
    <cellStyle name="Comma 2 7 5 2 2 4 2 3" xfId="61764" xr:uid="{22E7BF2A-450B-43C7-A741-D6AC2A2AE41E}"/>
    <cellStyle name="Comma 2 7 5 2 2 4 3" xfId="30230" xr:uid="{E15146C6-4E2C-4C9B-8A79-47B9CCA55664}"/>
    <cellStyle name="Comma 2 7 5 2 2 4 4" xfId="51254" xr:uid="{DE43B510-3069-47BE-89AF-C070C602B6F4}"/>
    <cellStyle name="Comma 2 7 5 2 2 5" xfId="11836" xr:uid="{8B8AE017-46F8-4168-AA60-96F379DC6741}"/>
    <cellStyle name="Comma 2 7 5 2 2 5 2" xfId="32858" xr:uid="{FE618A67-52C6-47F9-BCDC-5BB9B7C1E81F}"/>
    <cellStyle name="Comma 2 7 5 2 2 5 3" xfId="53882" xr:uid="{1197F406-B3D3-461A-9932-A060EC565F70}"/>
    <cellStyle name="Comma 2 7 5 2 2 6" xfId="22347" xr:uid="{338E2E0B-2D74-4386-B97B-331C49023B1D}"/>
    <cellStyle name="Comma 2 7 5 2 2 7" xfId="43372" xr:uid="{A217A88E-0721-438E-8C41-10DD9DE71CED}"/>
    <cellStyle name="Comma 2 7 5 2 3" xfId="3928" xr:uid="{8B02241D-EC64-4DD3-ADD8-DE28DC2B3248}"/>
    <cellStyle name="Comma 2 7 5 2 3 2" xfId="14462" xr:uid="{226F217A-6987-42A1-AAAA-987DC6F70966}"/>
    <cellStyle name="Comma 2 7 5 2 3 2 2" xfId="35484" xr:uid="{CF1F11EE-34E5-4042-B891-F779175E6FFB}"/>
    <cellStyle name="Comma 2 7 5 2 3 2 3" xfId="56508" xr:uid="{220E5B2D-8261-4E19-B06B-08CD652FC044}"/>
    <cellStyle name="Comma 2 7 5 2 3 3" xfId="24974" xr:uid="{A3DEB03C-8A3D-4A5A-9773-5A260C6E42C6}"/>
    <cellStyle name="Comma 2 7 5 2 3 4" xfId="45998" xr:uid="{66B8207A-CEEB-4A44-906A-DBBBEDC4365D}"/>
    <cellStyle name="Comma 2 7 5 2 4" xfId="6556" xr:uid="{28F199EC-EC57-4FE9-A502-58B186781933}"/>
    <cellStyle name="Comma 2 7 5 2 4 2" xfId="17090" xr:uid="{C5FA6091-E6EE-46D6-A7B6-D2CB3C8BEE1D}"/>
    <cellStyle name="Comma 2 7 5 2 4 2 2" xfId="38112" xr:uid="{C5E6F6AB-036F-4961-AE30-22F7DCF96E5C}"/>
    <cellStyle name="Comma 2 7 5 2 4 2 3" xfId="59136" xr:uid="{C2CCB051-D56C-437C-AA9B-77909AE1508F}"/>
    <cellStyle name="Comma 2 7 5 2 4 3" xfId="27602" xr:uid="{59F5F203-7DE9-45C4-BA51-2F89327BDB69}"/>
    <cellStyle name="Comma 2 7 5 2 4 4" xfId="48626" xr:uid="{46F1D0C6-49D5-408D-8A73-05403E851B93}"/>
    <cellStyle name="Comma 2 7 5 2 5" xfId="9183" xr:uid="{E9555A78-892D-4B7E-9069-92AC6709F21B}"/>
    <cellStyle name="Comma 2 7 5 2 5 2" xfId="19717" xr:uid="{325D013E-D944-42A9-B214-0F8B3EC2529C}"/>
    <cellStyle name="Comma 2 7 5 2 5 2 2" xfId="40739" xr:uid="{6BEF2343-BCA3-4892-A536-5C0278A0B01E}"/>
    <cellStyle name="Comma 2 7 5 2 5 2 3" xfId="61763" xr:uid="{6A8F3D1E-11E9-4A49-832C-5C5D0F16B487}"/>
    <cellStyle name="Comma 2 7 5 2 5 3" xfId="30229" xr:uid="{67421A6C-AE00-45BE-A415-CFB22A5C9FBE}"/>
    <cellStyle name="Comma 2 7 5 2 5 4" xfId="51253" xr:uid="{41BA65D6-5961-45DB-8B6F-43BBCF91F3E7}"/>
    <cellStyle name="Comma 2 7 5 2 6" xfId="11835" xr:uid="{271856F4-BA0F-4D6E-B022-6F05FC836C6E}"/>
    <cellStyle name="Comma 2 7 5 2 6 2" xfId="32857" xr:uid="{B466F9BD-A355-4042-9131-CEF4E31A2BBE}"/>
    <cellStyle name="Comma 2 7 5 2 6 3" xfId="53881" xr:uid="{627C729F-8C85-470E-B208-E095425535E8}"/>
    <cellStyle name="Comma 2 7 5 2 7" xfId="22346" xr:uid="{7F6E267D-002B-41F9-84F8-9B25D6DFB2AB}"/>
    <cellStyle name="Comma 2 7 5 2 8" xfId="43371" xr:uid="{297BD15B-61E1-44AF-B2FD-F21D0C79549A}"/>
    <cellStyle name="Comma 2 7 5 3" xfId="1252" xr:uid="{0C038C2A-7B95-4EA2-A24C-D3E04EF71409}"/>
    <cellStyle name="Comma 2 7 5 3 2" xfId="3930" xr:uid="{547C748E-A64F-46DB-BF02-8A8F4F6E3CBF}"/>
    <cellStyle name="Comma 2 7 5 3 2 2" xfId="14464" xr:uid="{3288206B-D2C1-4F66-8B00-3ECD1334EE42}"/>
    <cellStyle name="Comma 2 7 5 3 2 2 2" xfId="35486" xr:uid="{4E0EBA2A-029E-452E-970D-F9131E942984}"/>
    <cellStyle name="Comma 2 7 5 3 2 2 3" xfId="56510" xr:uid="{BF8687E3-07EC-47BD-A316-8C9875CD70E6}"/>
    <cellStyle name="Comma 2 7 5 3 2 3" xfId="24976" xr:uid="{4ED4B5A3-186C-44E8-9F54-B46D6006F971}"/>
    <cellStyle name="Comma 2 7 5 3 2 4" xfId="46000" xr:uid="{6846696B-4B35-4D17-BCCC-47673498D95D}"/>
    <cellStyle name="Comma 2 7 5 3 3" xfId="6558" xr:uid="{BEB5CAE6-1A47-43EA-9C96-89518B4CAA88}"/>
    <cellStyle name="Comma 2 7 5 3 3 2" xfId="17092" xr:uid="{732D1B4B-F0A1-4BA1-914D-F7CC39026E46}"/>
    <cellStyle name="Comma 2 7 5 3 3 2 2" xfId="38114" xr:uid="{9E4B19D0-4DF7-4F3C-B25B-549EB8B51BCA}"/>
    <cellStyle name="Comma 2 7 5 3 3 2 3" xfId="59138" xr:uid="{AEBBAE8D-2AB9-4418-BFC4-C830B0143A5A}"/>
    <cellStyle name="Comma 2 7 5 3 3 3" xfId="27604" xr:uid="{067D2344-508C-4BE9-90F4-C23A8CA3EFFC}"/>
    <cellStyle name="Comma 2 7 5 3 3 4" xfId="48628" xr:uid="{5A54026A-677C-44AF-BF14-AC5DD0EBFEA9}"/>
    <cellStyle name="Comma 2 7 5 3 4" xfId="9185" xr:uid="{DBA3BAC1-B7A0-4295-98C3-8C7FD6C85779}"/>
    <cellStyle name="Comma 2 7 5 3 4 2" xfId="19719" xr:uid="{030080F7-5EE5-4543-BC53-241BCBFE9FC6}"/>
    <cellStyle name="Comma 2 7 5 3 4 2 2" xfId="40741" xr:uid="{B4A16585-F328-4DE0-B1A4-3464B3D62303}"/>
    <cellStyle name="Comma 2 7 5 3 4 2 3" xfId="61765" xr:uid="{FBBD4471-2D99-4934-A220-B69ABE30624A}"/>
    <cellStyle name="Comma 2 7 5 3 4 3" xfId="30231" xr:uid="{88B010C9-DC36-4DFF-ADE2-7657E2AF6E77}"/>
    <cellStyle name="Comma 2 7 5 3 4 4" xfId="51255" xr:uid="{DC5E6F99-A0DD-4DE9-BF5F-C91506505056}"/>
    <cellStyle name="Comma 2 7 5 3 5" xfId="11837" xr:uid="{6B135981-3F8F-4E0C-87BA-073A79B2564A}"/>
    <cellStyle name="Comma 2 7 5 3 5 2" xfId="32859" xr:uid="{D5006BD3-5594-447B-9A7F-0AD334FF9DEF}"/>
    <cellStyle name="Comma 2 7 5 3 5 3" xfId="53883" xr:uid="{98345C2C-577B-4F9B-B67A-118607E6D930}"/>
    <cellStyle name="Comma 2 7 5 3 6" xfId="22348" xr:uid="{87BAA86A-A7C3-4D76-9667-B68F1D089DD9}"/>
    <cellStyle name="Comma 2 7 5 3 7" xfId="43373" xr:uid="{F2B07812-8730-4F0B-862A-6619F1F438EB}"/>
    <cellStyle name="Comma 2 7 5 4" xfId="1253" xr:uid="{5F02E1FF-956B-4DFD-A3C1-B6FE7D9C2E1E}"/>
    <cellStyle name="Comma 2 7 5 4 2" xfId="3931" xr:uid="{47A5E737-702F-4F8D-B9C5-ABB8BE56B45E}"/>
    <cellStyle name="Comma 2 7 5 4 2 2" xfId="14465" xr:uid="{E3BE982D-989E-42F6-9E11-431B5612C81F}"/>
    <cellStyle name="Comma 2 7 5 4 2 2 2" xfId="35487" xr:uid="{316623BE-1809-49C3-892F-0BBB01F3597A}"/>
    <cellStyle name="Comma 2 7 5 4 2 2 3" xfId="56511" xr:uid="{DC0FF578-1C62-4B7E-9592-F87050771C1D}"/>
    <cellStyle name="Comma 2 7 5 4 2 3" xfId="24977" xr:uid="{295E873B-931A-4D1F-B060-DFCC06430FBC}"/>
    <cellStyle name="Comma 2 7 5 4 2 4" xfId="46001" xr:uid="{56B180D2-CA8E-448A-8556-ECD89B136B01}"/>
    <cellStyle name="Comma 2 7 5 4 3" xfId="6559" xr:uid="{59CF33C9-6F62-439A-A2AA-E89980E2F283}"/>
    <cellStyle name="Comma 2 7 5 4 3 2" xfId="17093" xr:uid="{48CE4C98-8764-4E00-9A9E-2B7A1DDE8D67}"/>
    <cellStyle name="Comma 2 7 5 4 3 2 2" xfId="38115" xr:uid="{3B2B8E3C-42ED-4E09-878F-2579F73302F3}"/>
    <cellStyle name="Comma 2 7 5 4 3 2 3" xfId="59139" xr:uid="{9CDAAFEE-49C0-4A76-8340-1EA7A3018F6E}"/>
    <cellStyle name="Comma 2 7 5 4 3 3" xfId="27605" xr:uid="{F4B16FC7-8627-40D5-991B-F276DCF1AC98}"/>
    <cellStyle name="Comma 2 7 5 4 3 4" xfId="48629" xr:uid="{98EABCAD-807B-4EE8-BC37-C5F5875D3CC4}"/>
    <cellStyle name="Comma 2 7 5 4 4" xfId="9186" xr:uid="{00800E15-4FBE-4AD4-BAED-1564636C2312}"/>
    <cellStyle name="Comma 2 7 5 4 4 2" xfId="19720" xr:uid="{A8670B67-70A6-4313-9DA4-12F3006A926F}"/>
    <cellStyle name="Comma 2 7 5 4 4 2 2" xfId="40742" xr:uid="{A8109CF5-4597-4F4A-85FD-2AAD09A24A03}"/>
    <cellStyle name="Comma 2 7 5 4 4 2 3" xfId="61766" xr:uid="{0FD4DD76-35A6-4161-8AF4-9E7491B66E10}"/>
    <cellStyle name="Comma 2 7 5 4 4 3" xfId="30232" xr:uid="{C79000F1-1B2F-42D5-BFDC-D81869FECDE6}"/>
    <cellStyle name="Comma 2 7 5 4 4 4" xfId="51256" xr:uid="{83A6B9D6-288B-40F5-9879-D953C0710B41}"/>
    <cellStyle name="Comma 2 7 5 4 5" xfId="11838" xr:uid="{68FB7411-B9B0-4596-94B9-9B8A258E521A}"/>
    <cellStyle name="Comma 2 7 5 4 5 2" xfId="32860" xr:uid="{FD94541D-84A2-4D53-9FBA-AA887D5DBBFF}"/>
    <cellStyle name="Comma 2 7 5 4 5 3" xfId="53884" xr:uid="{2E360C77-101D-40B3-B862-5CB52C5C47A0}"/>
    <cellStyle name="Comma 2 7 5 4 6" xfId="22349" xr:uid="{46AC339E-7875-4076-A2C0-B5365C4F536E}"/>
    <cellStyle name="Comma 2 7 5 4 7" xfId="43374" xr:uid="{F5D6CB28-C099-423A-BC09-E52739C0452C}"/>
    <cellStyle name="Comma 2 7 5 5" xfId="3927" xr:uid="{54A929FF-B248-400F-9883-1436E975163B}"/>
    <cellStyle name="Comma 2 7 5 5 2" xfId="14461" xr:uid="{97D7B0F3-82F9-49D5-9FAD-0ED2D9F6D378}"/>
    <cellStyle name="Comma 2 7 5 5 2 2" xfId="35483" xr:uid="{77D6CAE0-EDD5-4D57-8AF6-32D330CF6C58}"/>
    <cellStyle name="Comma 2 7 5 5 2 3" xfId="56507" xr:uid="{E1A239AB-5EC4-4A4B-92F2-478D1AA330CF}"/>
    <cellStyle name="Comma 2 7 5 5 3" xfId="24973" xr:uid="{90D90895-E516-40EA-A453-783162D03B54}"/>
    <cellStyle name="Comma 2 7 5 5 4" xfId="45997" xr:uid="{7A985FDA-5489-47BB-8EE4-05F0A468EBEA}"/>
    <cellStyle name="Comma 2 7 5 6" xfId="6555" xr:uid="{21ACBC4E-7136-44CB-8633-2B748421FD72}"/>
    <cellStyle name="Comma 2 7 5 6 2" xfId="17089" xr:uid="{D4E6BD68-250A-444D-8DD8-E3F40A891D26}"/>
    <cellStyle name="Comma 2 7 5 6 2 2" xfId="38111" xr:uid="{FEBDA734-F9DE-4C82-BC03-4A9313613011}"/>
    <cellStyle name="Comma 2 7 5 6 2 3" xfId="59135" xr:uid="{2EAAAFA0-B713-4E00-B52A-0E62337FDEE6}"/>
    <cellStyle name="Comma 2 7 5 6 3" xfId="27601" xr:uid="{4E8A79E8-22B6-4829-AD11-17726AAF1DB4}"/>
    <cellStyle name="Comma 2 7 5 6 4" xfId="48625" xr:uid="{44A8481C-E82E-4977-B1CE-BE6AFA8B805F}"/>
    <cellStyle name="Comma 2 7 5 7" xfId="9182" xr:uid="{C854F0C0-CB35-40F4-B3BB-542BE87269D6}"/>
    <cellStyle name="Comma 2 7 5 7 2" xfId="19716" xr:uid="{FD5676C2-B5FA-43D0-A777-86103336AFAD}"/>
    <cellStyle name="Comma 2 7 5 7 2 2" xfId="40738" xr:uid="{BDD89B71-671B-4B97-88CF-C7586626739D}"/>
    <cellStyle name="Comma 2 7 5 7 2 3" xfId="61762" xr:uid="{57B4F2B9-8AE9-47F5-9B09-3FA0EFF9FBBB}"/>
    <cellStyle name="Comma 2 7 5 7 3" xfId="30228" xr:uid="{BF85BEED-B50C-4971-83E4-4E360D7FDE36}"/>
    <cellStyle name="Comma 2 7 5 7 4" xfId="51252" xr:uid="{BDDB1DE4-EF3A-4D09-979A-556035CBBC68}"/>
    <cellStyle name="Comma 2 7 5 8" xfId="11834" xr:uid="{78DDAFF7-DC6E-4C9E-8FDD-BAF7A8794A0F}"/>
    <cellStyle name="Comma 2 7 5 8 2" xfId="32856" xr:uid="{9758A128-7590-4E4F-8CFE-D145780CEDD8}"/>
    <cellStyle name="Comma 2 7 5 8 3" xfId="53880" xr:uid="{3CF38C49-561F-4736-9FB0-9CA9531EBB80}"/>
    <cellStyle name="Comma 2 7 5 9" xfId="22345" xr:uid="{445DB945-FF20-44FE-9A55-9666DDE1E099}"/>
    <cellStyle name="Comma 2 7 6" xfId="1254" xr:uid="{C0752042-6C03-4FAB-9EDB-D13EDBE5B17F}"/>
    <cellStyle name="Comma 2 7 6 10" xfId="43375" xr:uid="{6FE02120-031E-4AD6-825B-3C36941642E7}"/>
    <cellStyle name="Comma 2 7 6 2" xfId="1255" xr:uid="{078AE387-D292-48AC-99B8-29C89B8C687B}"/>
    <cellStyle name="Comma 2 7 6 2 2" xfId="1256" xr:uid="{EF631F39-20DA-421A-9738-CBB36A82933B}"/>
    <cellStyle name="Comma 2 7 6 2 2 2" xfId="3934" xr:uid="{B362E413-C3D5-4679-A01F-5A0D3ADD0F30}"/>
    <cellStyle name="Comma 2 7 6 2 2 2 2" xfId="14468" xr:uid="{D7525C62-2E36-45B3-A16D-7791619E8DC3}"/>
    <cellStyle name="Comma 2 7 6 2 2 2 2 2" xfId="35490" xr:uid="{14086635-9EC9-4357-8AB0-F05FD05F9340}"/>
    <cellStyle name="Comma 2 7 6 2 2 2 2 3" xfId="56514" xr:uid="{F97D51EB-729A-495A-97C5-B4DECA4C09ED}"/>
    <cellStyle name="Comma 2 7 6 2 2 2 3" xfId="24980" xr:uid="{044E789E-3FE2-4AA6-B8B7-E54BBC542894}"/>
    <cellStyle name="Comma 2 7 6 2 2 2 4" xfId="46004" xr:uid="{3548E84A-F022-47EC-B027-ABAE2852BDC6}"/>
    <cellStyle name="Comma 2 7 6 2 2 3" xfId="6562" xr:uid="{DF9440DD-1723-4776-92E1-BE008524D7FB}"/>
    <cellStyle name="Comma 2 7 6 2 2 3 2" xfId="17096" xr:uid="{0BD3CFE2-9487-4DB4-AEE6-BDEE05604900}"/>
    <cellStyle name="Comma 2 7 6 2 2 3 2 2" xfId="38118" xr:uid="{27FE4572-A6BC-4E87-8C8B-FA2A3B4AE15F}"/>
    <cellStyle name="Comma 2 7 6 2 2 3 2 3" xfId="59142" xr:uid="{93929013-E1DE-4711-AD35-543C3870A733}"/>
    <cellStyle name="Comma 2 7 6 2 2 3 3" xfId="27608" xr:uid="{BDB5DC04-F30D-48C5-9DF8-6DDECE3C6D78}"/>
    <cellStyle name="Comma 2 7 6 2 2 3 4" xfId="48632" xr:uid="{A17A65AF-D645-4F5B-B279-F63E03608C3C}"/>
    <cellStyle name="Comma 2 7 6 2 2 4" xfId="9189" xr:uid="{E5B60B0F-7354-41A2-A9C8-BC42FD3243BE}"/>
    <cellStyle name="Comma 2 7 6 2 2 4 2" xfId="19723" xr:uid="{90305038-4A2E-4C00-AF08-FAAD35D129D3}"/>
    <cellStyle name="Comma 2 7 6 2 2 4 2 2" xfId="40745" xr:uid="{7C588E20-B577-49C6-B5CF-EAC6B099F1A1}"/>
    <cellStyle name="Comma 2 7 6 2 2 4 2 3" xfId="61769" xr:uid="{06C43EBC-4A8F-47AE-91FD-250C778D3AB0}"/>
    <cellStyle name="Comma 2 7 6 2 2 4 3" xfId="30235" xr:uid="{16692840-F7F2-44CE-B9FC-0B01E16A513B}"/>
    <cellStyle name="Comma 2 7 6 2 2 4 4" xfId="51259" xr:uid="{407E8038-DFD6-4357-BCE0-792630A7E4FA}"/>
    <cellStyle name="Comma 2 7 6 2 2 5" xfId="11841" xr:uid="{093588DD-8762-42EA-9CF2-DA6A46B764CC}"/>
    <cellStyle name="Comma 2 7 6 2 2 5 2" xfId="32863" xr:uid="{F977992C-49E9-4D3D-AF72-B1466FC1EC73}"/>
    <cellStyle name="Comma 2 7 6 2 2 5 3" xfId="53887" xr:uid="{48DF2299-DA92-4868-8748-93B747F37010}"/>
    <cellStyle name="Comma 2 7 6 2 2 6" xfId="22352" xr:uid="{D46213B2-E429-4C3C-AAD9-1C91288BD97F}"/>
    <cellStyle name="Comma 2 7 6 2 2 7" xfId="43377" xr:uid="{69A51670-2437-4885-96CA-30883A7D9A36}"/>
    <cellStyle name="Comma 2 7 6 2 3" xfId="3933" xr:uid="{AA9E3EEF-5A4C-428D-A830-C400D5508309}"/>
    <cellStyle name="Comma 2 7 6 2 3 2" xfId="14467" xr:uid="{DD970F85-6B00-49A8-92EA-51F75DD59C66}"/>
    <cellStyle name="Comma 2 7 6 2 3 2 2" xfId="35489" xr:uid="{504AF99C-F25E-4850-8E0B-26C2672FC807}"/>
    <cellStyle name="Comma 2 7 6 2 3 2 3" xfId="56513" xr:uid="{F1A7DE8A-6402-42F2-8FC1-03C3EA2279D7}"/>
    <cellStyle name="Comma 2 7 6 2 3 3" xfId="24979" xr:uid="{B1287769-5EE8-452F-9C39-2C2864AB9835}"/>
    <cellStyle name="Comma 2 7 6 2 3 4" xfId="46003" xr:uid="{E3C8D769-A87C-40AB-9F4F-A2914DF6C9F9}"/>
    <cellStyle name="Comma 2 7 6 2 4" xfId="6561" xr:uid="{EB0077C3-6A35-45B0-A526-15D3878B72E0}"/>
    <cellStyle name="Comma 2 7 6 2 4 2" xfId="17095" xr:uid="{B149FDA6-1BE6-4B47-92CB-2F8396794E7A}"/>
    <cellStyle name="Comma 2 7 6 2 4 2 2" xfId="38117" xr:uid="{2B8C9714-B37E-4EB9-BF98-294473A8B390}"/>
    <cellStyle name="Comma 2 7 6 2 4 2 3" xfId="59141" xr:uid="{50C9222C-DD0A-4960-84C2-6E86B4AFE1D1}"/>
    <cellStyle name="Comma 2 7 6 2 4 3" xfId="27607" xr:uid="{8A1B33E3-C606-41A5-9B9E-F421DFE7FCF2}"/>
    <cellStyle name="Comma 2 7 6 2 4 4" xfId="48631" xr:uid="{1972F343-05E9-457C-8C30-01D34CE76C3B}"/>
    <cellStyle name="Comma 2 7 6 2 5" xfId="9188" xr:uid="{8DC41DEA-D300-4FCD-AD49-1890A6C6F084}"/>
    <cellStyle name="Comma 2 7 6 2 5 2" xfId="19722" xr:uid="{07F18900-DD0F-4C48-B617-936F68F40675}"/>
    <cellStyle name="Comma 2 7 6 2 5 2 2" xfId="40744" xr:uid="{35A5E255-4612-4055-8566-2E4E0E8DC9EE}"/>
    <cellStyle name="Comma 2 7 6 2 5 2 3" xfId="61768" xr:uid="{E2219EE3-A948-4A76-8335-84A3BAC92005}"/>
    <cellStyle name="Comma 2 7 6 2 5 3" xfId="30234" xr:uid="{CE9B2D70-9169-4300-87E5-F195E46E5BEF}"/>
    <cellStyle name="Comma 2 7 6 2 5 4" xfId="51258" xr:uid="{69A665AE-CB7C-4E00-9F09-4BC7FF748820}"/>
    <cellStyle name="Comma 2 7 6 2 6" xfId="11840" xr:uid="{0B976301-C843-4718-BEE9-DC9D890D4255}"/>
    <cellStyle name="Comma 2 7 6 2 6 2" xfId="32862" xr:uid="{66BEF013-B0E3-4216-BD4D-BAAEB1E0792F}"/>
    <cellStyle name="Comma 2 7 6 2 6 3" xfId="53886" xr:uid="{5E76F778-073D-48CE-871A-01FAC29C36AF}"/>
    <cellStyle name="Comma 2 7 6 2 7" xfId="22351" xr:uid="{C88F7D0A-C4A9-4BFC-99B9-F5325DF442C0}"/>
    <cellStyle name="Comma 2 7 6 2 8" xfId="43376" xr:uid="{B86515E2-2B26-49B7-9F43-F167FC4AFAFC}"/>
    <cellStyle name="Comma 2 7 6 3" xfId="1257" xr:uid="{DA46E618-D418-4948-8124-5C0D4075B1A2}"/>
    <cellStyle name="Comma 2 7 6 3 2" xfId="3935" xr:uid="{3CB6C219-3DA0-4C4C-9A1F-9BA5DBC89493}"/>
    <cellStyle name="Comma 2 7 6 3 2 2" xfId="14469" xr:uid="{1DD33DA2-5892-4A84-AF7F-590939C54BAC}"/>
    <cellStyle name="Comma 2 7 6 3 2 2 2" xfId="35491" xr:uid="{575CE265-10E2-4F52-8442-ADC0233A3D20}"/>
    <cellStyle name="Comma 2 7 6 3 2 2 3" xfId="56515" xr:uid="{279269BC-E5CD-462A-8E2D-864CF4C5BD48}"/>
    <cellStyle name="Comma 2 7 6 3 2 3" xfId="24981" xr:uid="{2C42599F-EC35-4A15-867C-8CAF8D606BD9}"/>
    <cellStyle name="Comma 2 7 6 3 2 4" xfId="46005" xr:uid="{7AF17F86-ADC0-4F80-8FE5-863DBB2D0D66}"/>
    <cellStyle name="Comma 2 7 6 3 3" xfId="6563" xr:uid="{96FA0418-BFC7-4542-A898-C52E2C472622}"/>
    <cellStyle name="Comma 2 7 6 3 3 2" xfId="17097" xr:uid="{94D7A256-7597-495D-B995-E41AAB4602E1}"/>
    <cellStyle name="Comma 2 7 6 3 3 2 2" xfId="38119" xr:uid="{582D95DB-EA97-4670-A963-105DEB068F58}"/>
    <cellStyle name="Comma 2 7 6 3 3 2 3" xfId="59143" xr:uid="{FAE5B156-5D48-4D72-873E-FB2091751B6F}"/>
    <cellStyle name="Comma 2 7 6 3 3 3" xfId="27609" xr:uid="{9D3F6304-148E-4F50-AA02-E6269DE7919E}"/>
    <cellStyle name="Comma 2 7 6 3 3 4" xfId="48633" xr:uid="{0B84D141-7CDB-40F1-9CAE-ACDF926CFF05}"/>
    <cellStyle name="Comma 2 7 6 3 4" xfId="9190" xr:uid="{C8C92F85-80D4-4875-BDA7-0D70BF1174B8}"/>
    <cellStyle name="Comma 2 7 6 3 4 2" xfId="19724" xr:uid="{1DBE360B-490A-4D2C-8713-6F02957A642A}"/>
    <cellStyle name="Comma 2 7 6 3 4 2 2" xfId="40746" xr:uid="{954CD68E-1FDA-4F21-90C7-8ECC6556CAD8}"/>
    <cellStyle name="Comma 2 7 6 3 4 2 3" xfId="61770" xr:uid="{3A690DF7-F051-424B-87E9-2E5581F9A0D1}"/>
    <cellStyle name="Comma 2 7 6 3 4 3" xfId="30236" xr:uid="{8BC548C3-2B95-4D3E-84FA-A5F516AF86B7}"/>
    <cellStyle name="Comma 2 7 6 3 4 4" xfId="51260" xr:uid="{C6B10C1B-6CF1-498A-B604-E62C218DF121}"/>
    <cellStyle name="Comma 2 7 6 3 5" xfId="11842" xr:uid="{08C69F5C-3F2B-4A37-9EA3-9C6C211E0E36}"/>
    <cellStyle name="Comma 2 7 6 3 5 2" xfId="32864" xr:uid="{639F935F-43EA-4197-B57F-31128407DF70}"/>
    <cellStyle name="Comma 2 7 6 3 5 3" xfId="53888" xr:uid="{3361D65F-CFD6-4D5C-A1DF-6297B2919039}"/>
    <cellStyle name="Comma 2 7 6 3 6" xfId="22353" xr:uid="{C6030F66-088C-4F39-B8E7-1B10B0E66AAC}"/>
    <cellStyle name="Comma 2 7 6 3 7" xfId="43378" xr:uid="{415BE603-DBC9-4E59-B78E-1CB9046F9D7E}"/>
    <cellStyle name="Comma 2 7 6 4" xfId="1258" xr:uid="{366A91BA-9603-4513-A5AA-4F693151B182}"/>
    <cellStyle name="Comma 2 7 6 4 2" xfId="3936" xr:uid="{2A59CD4A-1259-4B02-A944-D14FBF39FBDE}"/>
    <cellStyle name="Comma 2 7 6 4 2 2" xfId="14470" xr:uid="{6234A391-9F96-457D-BB07-C5AAAA6BFEB1}"/>
    <cellStyle name="Comma 2 7 6 4 2 2 2" xfId="35492" xr:uid="{8F17355D-E128-4941-93FE-AD0C2E37078B}"/>
    <cellStyle name="Comma 2 7 6 4 2 2 3" xfId="56516" xr:uid="{43E210D3-569C-498A-A5BD-7813E41E9887}"/>
    <cellStyle name="Comma 2 7 6 4 2 3" xfId="24982" xr:uid="{4DCDB12C-7A9F-45B8-8E03-298CCA1C4A3B}"/>
    <cellStyle name="Comma 2 7 6 4 2 4" xfId="46006" xr:uid="{934F7C8A-26F8-4878-B23A-23DB6CD67B86}"/>
    <cellStyle name="Comma 2 7 6 4 3" xfId="6564" xr:uid="{A7FE74F2-A69A-44CB-AD5E-8244B24B84D3}"/>
    <cellStyle name="Comma 2 7 6 4 3 2" xfId="17098" xr:uid="{5FF2D951-C6F5-45C9-90A8-381C288F4992}"/>
    <cellStyle name="Comma 2 7 6 4 3 2 2" xfId="38120" xr:uid="{6C317F0F-CC91-42C5-91A7-E6DFA9517DC6}"/>
    <cellStyle name="Comma 2 7 6 4 3 2 3" xfId="59144" xr:uid="{A3F39DE9-D3AB-4B86-9B52-4AC175BEACAF}"/>
    <cellStyle name="Comma 2 7 6 4 3 3" xfId="27610" xr:uid="{663BAD02-DA38-4D31-81D8-B60FFD86244B}"/>
    <cellStyle name="Comma 2 7 6 4 3 4" xfId="48634" xr:uid="{0DE58CD1-ECAE-4D8A-BD1A-07F3A689CA02}"/>
    <cellStyle name="Comma 2 7 6 4 4" xfId="9191" xr:uid="{EFEA1904-53F5-4B20-83B6-8F3F5B3E969B}"/>
    <cellStyle name="Comma 2 7 6 4 4 2" xfId="19725" xr:uid="{8C5DAB33-FE30-4C21-BB5F-10934A4C9A12}"/>
    <cellStyle name="Comma 2 7 6 4 4 2 2" xfId="40747" xr:uid="{3480E140-B171-4C63-B979-AECFE237408C}"/>
    <cellStyle name="Comma 2 7 6 4 4 2 3" xfId="61771" xr:uid="{3B41AED8-A3C1-4C74-A7AF-6DA02F0CF1A1}"/>
    <cellStyle name="Comma 2 7 6 4 4 3" xfId="30237" xr:uid="{03F08269-E9DB-41EE-AF9C-E4436E90C88F}"/>
    <cellStyle name="Comma 2 7 6 4 4 4" xfId="51261" xr:uid="{0663D7D8-CA05-4798-B979-9A24235AA8C9}"/>
    <cellStyle name="Comma 2 7 6 4 5" xfId="11843" xr:uid="{CC963BCA-BDF3-4949-A817-8862358C2225}"/>
    <cellStyle name="Comma 2 7 6 4 5 2" xfId="32865" xr:uid="{A02A5870-AF2F-4F50-88C3-853F358E5FDA}"/>
    <cellStyle name="Comma 2 7 6 4 5 3" xfId="53889" xr:uid="{FFE8D82F-2F1F-49EE-95C1-65905E1B8F8B}"/>
    <cellStyle name="Comma 2 7 6 4 6" xfId="22354" xr:uid="{2AF58C6D-EAFE-48B1-BA84-1B817B2E299F}"/>
    <cellStyle name="Comma 2 7 6 4 7" xfId="43379" xr:uid="{777C969E-7A9C-40D4-AF71-32493DB64589}"/>
    <cellStyle name="Comma 2 7 6 5" xfId="3932" xr:uid="{25BD4A6A-8B29-4273-87FC-54BFE856DC15}"/>
    <cellStyle name="Comma 2 7 6 5 2" xfId="14466" xr:uid="{6BBABEAC-B5C7-4ADA-B511-31F87CAEDFC6}"/>
    <cellStyle name="Comma 2 7 6 5 2 2" xfId="35488" xr:uid="{EE6F3860-C32A-4A35-96A2-6A846569FA32}"/>
    <cellStyle name="Comma 2 7 6 5 2 3" xfId="56512" xr:uid="{9928D82F-71E5-430C-ABFD-EE4181620FCD}"/>
    <cellStyle name="Comma 2 7 6 5 3" xfId="24978" xr:uid="{C13FB343-1B8C-4B90-85A3-16360A6C8B30}"/>
    <cellStyle name="Comma 2 7 6 5 4" xfId="46002" xr:uid="{FF3C2C51-4936-4B3D-A632-0C7EC0512987}"/>
    <cellStyle name="Comma 2 7 6 6" xfId="6560" xr:uid="{3545C973-E662-498D-954D-A93345245E73}"/>
    <cellStyle name="Comma 2 7 6 6 2" xfId="17094" xr:uid="{FCDD9903-FA5C-4D93-8B4B-0DB088ECAAA1}"/>
    <cellStyle name="Comma 2 7 6 6 2 2" xfId="38116" xr:uid="{A2F33583-3303-4465-BB83-E73B265710D3}"/>
    <cellStyle name="Comma 2 7 6 6 2 3" xfId="59140" xr:uid="{C542BA07-193A-4C9F-8401-F8DF68C4B6ED}"/>
    <cellStyle name="Comma 2 7 6 6 3" xfId="27606" xr:uid="{70F5D891-3F49-4DCE-A70B-DD3A8B574E0B}"/>
    <cellStyle name="Comma 2 7 6 6 4" xfId="48630" xr:uid="{E982A7EF-A723-4213-9E57-AC4735365521}"/>
    <cellStyle name="Comma 2 7 6 7" xfId="9187" xr:uid="{CC000DA3-94C8-48DE-A31F-FC643A365273}"/>
    <cellStyle name="Comma 2 7 6 7 2" xfId="19721" xr:uid="{7326183D-481B-477B-8E06-EF8B2C9C2FD3}"/>
    <cellStyle name="Comma 2 7 6 7 2 2" xfId="40743" xr:uid="{4408A3EB-92A4-489F-995E-1BE433A93942}"/>
    <cellStyle name="Comma 2 7 6 7 2 3" xfId="61767" xr:uid="{7A456AF9-664E-4A27-86F7-088EED35DC47}"/>
    <cellStyle name="Comma 2 7 6 7 3" xfId="30233" xr:uid="{7A752CB4-6E6A-4B55-942F-3761DF6C1914}"/>
    <cellStyle name="Comma 2 7 6 7 4" xfId="51257" xr:uid="{25B1F551-F876-4C1C-BB11-26FF9CF6A492}"/>
    <cellStyle name="Comma 2 7 6 8" xfId="11839" xr:uid="{1AC5ADA4-F7BF-4BEF-B022-2F582503BAE0}"/>
    <cellStyle name="Comma 2 7 6 8 2" xfId="32861" xr:uid="{8D5E09FA-930C-4E89-B159-72657106A75E}"/>
    <cellStyle name="Comma 2 7 6 8 3" xfId="53885" xr:uid="{183B24C8-A59C-41B3-B69C-50EAC173AD88}"/>
    <cellStyle name="Comma 2 7 6 9" xfId="22350" xr:uid="{B3030B83-2541-4437-A5AB-A6C394F05F1C}"/>
    <cellStyle name="Comma 2 7 7" xfId="1259" xr:uid="{C0D3D9F5-E3CD-4A01-A8FF-3737D844DF9F}"/>
    <cellStyle name="Comma 2 7 7 2" xfId="1260" xr:uid="{809F354F-4B84-477E-9A58-0B263AB56587}"/>
    <cellStyle name="Comma 2 7 7 2 2" xfId="3938" xr:uid="{657B24E5-5E9C-44B8-950B-9629360D15E0}"/>
    <cellStyle name="Comma 2 7 7 2 2 2" xfId="14472" xr:uid="{992A924B-A19B-4C3E-BBC2-52D4C9215F12}"/>
    <cellStyle name="Comma 2 7 7 2 2 2 2" xfId="35494" xr:uid="{43C7ABEE-0C6F-47BE-856A-321B8DFBEB75}"/>
    <cellStyle name="Comma 2 7 7 2 2 2 3" xfId="56518" xr:uid="{A76A59FB-FAFE-413C-BA0B-2FB75F7C9B1F}"/>
    <cellStyle name="Comma 2 7 7 2 2 3" xfId="24984" xr:uid="{5BFB1939-0A43-40CC-9EE3-A1FA72C532ED}"/>
    <cellStyle name="Comma 2 7 7 2 2 4" xfId="46008" xr:uid="{D8FD84E6-FB86-4268-8F35-F738B182DF54}"/>
    <cellStyle name="Comma 2 7 7 2 3" xfId="6566" xr:uid="{3B9D536A-5AE5-4198-8BE4-8BA182FA2B67}"/>
    <cellStyle name="Comma 2 7 7 2 3 2" xfId="17100" xr:uid="{F851DA05-7765-48A6-8A2F-4BE72DA1C2FA}"/>
    <cellStyle name="Comma 2 7 7 2 3 2 2" xfId="38122" xr:uid="{92FA3E31-AD96-4659-B3CC-1A324177EC64}"/>
    <cellStyle name="Comma 2 7 7 2 3 2 3" xfId="59146" xr:uid="{30B754D4-92CF-4985-881B-0C156CAFD6A6}"/>
    <cellStyle name="Comma 2 7 7 2 3 3" xfId="27612" xr:uid="{848ACC49-7241-4E3E-B3F0-2914C1D86746}"/>
    <cellStyle name="Comma 2 7 7 2 3 4" xfId="48636" xr:uid="{F0407DF7-D3B9-4278-BB2A-4B24065C431E}"/>
    <cellStyle name="Comma 2 7 7 2 4" xfId="9193" xr:uid="{1FB0C60F-1015-496C-903F-9687E1CEFAE7}"/>
    <cellStyle name="Comma 2 7 7 2 4 2" xfId="19727" xr:uid="{0A8626A0-8065-4F0E-B494-E80A93B55FB3}"/>
    <cellStyle name="Comma 2 7 7 2 4 2 2" xfId="40749" xr:uid="{F1741861-377C-4EA3-AD47-E8341AEC05B5}"/>
    <cellStyle name="Comma 2 7 7 2 4 2 3" xfId="61773" xr:uid="{3FA43B84-984D-4B09-9040-8906E31F7F18}"/>
    <cellStyle name="Comma 2 7 7 2 4 3" xfId="30239" xr:uid="{62ADF70B-096A-4D3B-8E1A-82CFF9EAD279}"/>
    <cellStyle name="Comma 2 7 7 2 4 4" xfId="51263" xr:uid="{657A52B0-E11A-4460-A23B-A1FB9FDC9E49}"/>
    <cellStyle name="Comma 2 7 7 2 5" xfId="11845" xr:uid="{A85CEBC3-84CA-4DDE-86BE-4FA6ADEB0DB5}"/>
    <cellStyle name="Comma 2 7 7 2 5 2" xfId="32867" xr:uid="{8355A67F-E000-4B3B-8E21-925B2AB6FE23}"/>
    <cellStyle name="Comma 2 7 7 2 5 3" xfId="53891" xr:uid="{B8A3045B-C4B4-4B8F-9E6E-8AD03F0C7626}"/>
    <cellStyle name="Comma 2 7 7 2 6" xfId="22356" xr:uid="{F884D830-9CCD-4F3D-B1C8-1612321419BD}"/>
    <cellStyle name="Comma 2 7 7 2 7" xfId="43381" xr:uid="{CD4C1918-CE19-4AED-BF73-7A0607B0FD2B}"/>
    <cellStyle name="Comma 2 7 7 3" xfId="1261" xr:uid="{0E3FF831-2F4C-48FC-9822-AADC7C04151A}"/>
    <cellStyle name="Comma 2 7 7 3 2" xfId="3939" xr:uid="{CA07DD03-AC45-4A3D-B873-E057B55D4404}"/>
    <cellStyle name="Comma 2 7 7 3 2 2" xfId="14473" xr:uid="{5C23D0D3-086F-4B16-ABDA-AC6BE009EE25}"/>
    <cellStyle name="Comma 2 7 7 3 2 2 2" xfId="35495" xr:uid="{666985EB-1209-49A4-BACE-9CBCB634828E}"/>
    <cellStyle name="Comma 2 7 7 3 2 2 3" xfId="56519" xr:uid="{3C588FDB-B3EF-48F7-BE10-B875773D8FB0}"/>
    <cellStyle name="Comma 2 7 7 3 2 3" xfId="24985" xr:uid="{CFE2EDFF-989D-4575-9EE4-98DE6848C780}"/>
    <cellStyle name="Comma 2 7 7 3 2 4" xfId="46009" xr:uid="{1B986C2B-B204-4E7D-9A1E-156766AED091}"/>
    <cellStyle name="Comma 2 7 7 3 3" xfId="6567" xr:uid="{21F03EAA-F29D-41C7-933A-70B03B0C3F94}"/>
    <cellStyle name="Comma 2 7 7 3 3 2" xfId="17101" xr:uid="{B110B2FC-74BA-4346-ADFB-5BC944651568}"/>
    <cellStyle name="Comma 2 7 7 3 3 2 2" xfId="38123" xr:uid="{43D1CAF7-9BF7-4D25-9D47-E525F0F51279}"/>
    <cellStyle name="Comma 2 7 7 3 3 2 3" xfId="59147" xr:uid="{49AB5A6D-336A-4235-A380-A560D101531C}"/>
    <cellStyle name="Comma 2 7 7 3 3 3" xfId="27613" xr:uid="{F70DD60B-D58B-44CD-97EA-C390D3C363B0}"/>
    <cellStyle name="Comma 2 7 7 3 3 4" xfId="48637" xr:uid="{8A562680-88AD-4059-8D1B-AF417CFB1F27}"/>
    <cellStyle name="Comma 2 7 7 3 4" xfId="9194" xr:uid="{D212C29D-8100-4278-B4A4-5DB23A5509FD}"/>
    <cellStyle name="Comma 2 7 7 3 4 2" xfId="19728" xr:uid="{1044FDF0-EF98-4EC8-AA98-80E612C2BEE9}"/>
    <cellStyle name="Comma 2 7 7 3 4 2 2" xfId="40750" xr:uid="{2135F2B8-CE87-4F89-9AFA-D448D8C57930}"/>
    <cellStyle name="Comma 2 7 7 3 4 2 3" xfId="61774" xr:uid="{61F130B9-AD2D-426B-83D9-904F34057BF9}"/>
    <cellStyle name="Comma 2 7 7 3 4 3" xfId="30240" xr:uid="{FBEEDFBE-0C28-459B-85E1-49FAFAA96AD6}"/>
    <cellStyle name="Comma 2 7 7 3 4 4" xfId="51264" xr:uid="{4CCD72AE-BDE3-4385-A64B-76989B730DD7}"/>
    <cellStyle name="Comma 2 7 7 3 5" xfId="11846" xr:uid="{7743B93E-A35D-48EE-9273-FC39CC530207}"/>
    <cellStyle name="Comma 2 7 7 3 5 2" xfId="32868" xr:uid="{3E6D5321-A0B3-49B0-96E0-270C7956B554}"/>
    <cellStyle name="Comma 2 7 7 3 5 3" xfId="53892" xr:uid="{7AF044E9-A868-4EB6-827C-C1DFBDC78487}"/>
    <cellStyle name="Comma 2 7 7 3 6" xfId="22357" xr:uid="{2AFF9694-9EB0-48B1-9C1E-92D4B21A937B}"/>
    <cellStyle name="Comma 2 7 7 3 7" xfId="43382" xr:uid="{907AD05B-F8B1-4474-91FB-369053F77936}"/>
    <cellStyle name="Comma 2 7 7 4" xfId="3937" xr:uid="{9F464D6B-136A-47E3-B0C7-AD842034FA1B}"/>
    <cellStyle name="Comma 2 7 7 4 2" xfId="14471" xr:uid="{6E0571F8-0062-4D86-AE49-78507669384F}"/>
    <cellStyle name="Comma 2 7 7 4 2 2" xfId="35493" xr:uid="{ECC132B8-2A81-4241-B1AF-B16F877168C3}"/>
    <cellStyle name="Comma 2 7 7 4 2 3" xfId="56517" xr:uid="{D3D34284-70CC-41B1-86DF-F6688F2B386E}"/>
    <cellStyle name="Comma 2 7 7 4 3" xfId="24983" xr:uid="{D96E49A9-3698-4245-97F7-29C27A8DB916}"/>
    <cellStyle name="Comma 2 7 7 4 4" xfId="46007" xr:uid="{41E70D23-9573-4131-89EC-0B196457BF13}"/>
    <cellStyle name="Comma 2 7 7 5" xfId="6565" xr:uid="{82EC75CF-565A-4B97-8472-403F52DD3C5B}"/>
    <cellStyle name="Comma 2 7 7 5 2" xfId="17099" xr:uid="{13E3563F-2F68-419D-A866-6A49E7E40856}"/>
    <cellStyle name="Comma 2 7 7 5 2 2" xfId="38121" xr:uid="{ED6D68C3-057A-4F75-8A56-E53A9FA7397D}"/>
    <cellStyle name="Comma 2 7 7 5 2 3" xfId="59145" xr:uid="{8A902530-2701-4C2C-AF9B-150928BC2B81}"/>
    <cellStyle name="Comma 2 7 7 5 3" xfId="27611" xr:uid="{1DA1A23C-BB5A-4D52-A855-7B8B6946FCD2}"/>
    <cellStyle name="Comma 2 7 7 5 4" xfId="48635" xr:uid="{3948CD67-104A-49F7-B1F9-6F9C538D2D95}"/>
    <cellStyle name="Comma 2 7 7 6" xfId="9192" xr:uid="{1D3A7AED-4B40-428D-9533-8453B47A40FD}"/>
    <cellStyle name="Comma 2 7 7 6 2" xfId="19726" xr:uid="{76D644FE-88BC-4731-ADF6-17E435E8D00E}"/>
    <cellStyle name="Comma 2 7 7 6 2 2" xfId="40748" xr:uid="{AD954328-3AA5-4E62-BB95-40067264CBF6}"/>
    <cellStyle name="Comma 2 7 7 6 2 3" xfId="61772" xr:uid="{AAF67C2B-091E-4188-9CCE-BB0EAF67B127}"/>
    <cellStyle name="Comma 2 7 7 6 3" xfId="30238" xr:uid="{8AABDB1C-4E4A-471C-ADEB-60BB9638EA69}"/>
    <cellStyle name="Comma 2 7 7 6 4" xfId="51262" xr:uid="{D8254BC2-5935-435C-B4A1-8F993A77130E}"/>
    <cellStyle name="Comma 2 7 7 7" xfId="11844" xr:uid="{34088404-EF7D-42AB-9A6D-AFC6803FF9D0}"/>
    <cellStyle name="Comma 2 7 7 7 2" xfId="32866" xr:uid="{954527A3-52C5-4FC4-8D3C-9AD1B8C29441}"/>
    <cellStyle name="Comma 2 7 7 7 3" xfId="53890" xr:uid="{F092A374-3A5D-4450-A961-49905F25762B}"/>
    <cellStyle name="Comma 2 7 7 8" xfId="22355" xr:uid="{8C3E94FA-2E76-42F1-9EBA-A3E04A69E247}"/>
    <cellStyle name="Comma 2 7 7 9" xfId="43380" xr:uid="{425CEBC6-DB12-4D8D-994C-DDD124896718}"/>
    <cellStyle name="Comma 2 7 8" xfId="1262" xr:uid="{40FDA8A2-35A9-4B0F-B84A-89BC11603A5A}"/>
    <cellStyle name="Comma 2 7 8 2" xfId="1263" xr:uid="{A219DAD8-C1AA-476F-ADEB-7F95C4A2E07A}"/>
    <cellStyle name="Comma 2 7 8 2 2" xfId="3941" xr:uid="{C5B41446-9F71-46C2-9B06-BD6B98E5FFC0}"/>
    <cellStyle name="Comma 2 7 8 2 2 2" xfId="14475" xr:uid="{A64F57B8-3C89-4795-AEFD-A3D4208D40F7}"/>
    <cellStyle name="Comma 2 7 8 2 2 2 2" xfId="35497" xr:uid="{D7CA80BA-EFC8-4FD6-93F4-4F8A235B6883}"/>
    <cellStyle name="Comma 2 7 8 2 2 2 3" xfId="56521" xr:uid="{59B49B65-C69D-4FBA-BB4B-E46A0DEEA6F5}"/>
    <cellStyle name="Comma 2 7 8 2 2 3" xfId="24987" xr:uid="{FC3AD81D-DF5A-4B16-9E54-2C3DA062C546}"/>
    <cellStyle name="Comma 2 7 8 2 2 4" xfId="46011" xr:uid="{6D382CEB-C711-4358-8AE7-793E81C77729}"/>
    <cellStyle name="Comma 2 7 8 2 3" xfId="6569" xr:uid="{410BDD17-8A04-47EB-9E23-0C1CA59266ED}"/>
    <cellStyle name="Comma 2 7 8 2 3 2" xfId="17103" xr:uid="{7FF89E3E-2A38-4DD1-874E-2F41AF927AF5}"/>
    <cellStyle name="Comma 2 7 8 2 3 2 2" xfId="38125" xr:uid="{EF0A328E-4D5F-4A13-B764-8F9EB275F229}"/>
    <cellStyle name="Comma 2 7 8 2 3 2 3" xfId="59149" xr:uid="{AED33E5C-AAF5-4012-968A-4A1CEEEF6ADC}"/>
    <cellStyle name="Comma 2 7 8 2 3 3" xfId="27615" xr:uid="{C8B358C8-72D1-4A00-87F4-C4BF0A62BC57}"/>
    <cellStyle name="Comma 2 7 8 2 3 4" xfId="48639" xr:uid="{3C99B0EF-08AE-452D-852C-530CAD1CB0B7}"/>
    <cellStyle name="Comma 2 7 8 2 4" xfId="9196" xr:uid="{BA707594-B1DA-42C5-BA5F-2B290368A3F4}"/>
    <cellStyle name="Comma 2 7 8 2 4 2" xfId="19730" xr:uid="{163D2BBC-E9FF-4A09-8204-BCD4A8D070A9}"/>
    <cellStyle name="Comma 2 7 8 2 4 2 2" xfId="40752" xr:uid="{F3B2D02A-57FD-4E9A-B41F-4F0F5AA41325}"/>
    <cellStyle name="Comma 2 7 8 2 4 2 3" xfId="61776" xr:uid="{D24B4243-3A5D-44A7-81A9-07E442820F09}"/>
    <cellStyle name="Comma 2 7 8 2 4 3" xfId="30242" xr:uid="{589452D9-EF87-4DAD-983E-05BA85DCB1F1}"/>
    <cellStyle name="Comma 2 7 8 2 4 4" xfId="51266" xr:uid="{6FDC30F8-8277-48B8-B517-7D486B5FF88F}"/>
    <cellStyle name="Comma 2 7 8 2 5" xfId="11848" xr:uid="{36D23B25-1AE0-45F4-8EEC-26E09129C44E}"/>
    <cellStyle name="Comma 2 7 8 2 5 2" xfId="32870" xr:uid="{D974D930-7B5D-4B44-B2B0-0818AF521B72}"/>
    <cellStyle name="Comma 2 7 8 2 5 3" xfId="53894" xr:uid="{D0D4A0D5-7BFE-462D-9131-75A260093731}"/>
    <cellStyle name="Comma 2 7 8 2 6" xfId="22359" xr:uid="{FE043A0F-F7AA-42F7-838B-4F7F3C6A66EA}"/>
    <cellStyle name="Comma 2 7 8 2 7" xfId="43384" xr:uid="{CB3846C0-3803-4D90-8173-DEC430524A1F}"/>
    <cellStyle name="Comma 2 7 8 3" xfId="3940" xr:uid="{092D113E-05CC-49A0-89DD-E11ADB61B52F}"/>
    <cellStyle name="Comma 2 7 8 3 2" xfId="14474" xr:uid="{4ADD27E6-5F95-4C7C-B211-B2956989B920}"/>
    <cellStyle name="Comma 2 7 8 3 2 2" xfId="35496" xr:uid="{5FE32A07-C888-4740-AAA4-17050C0D8196}"/>
    <cellStyle name="Comma 2 7 8 3 2 3" xfId="56520" xr:uid="{8ACBC62A-26CD-400E-9AFD-1801946FAE52}"/>
    <cellStyle name="Comma 2 7 8 3 3" xfId="24986" xr:uid="{BE8C6DCF-B5AC-4F58-A25A-782B9B036427}"/>
    <cellStyle name="Comma 2 7 8 3 4" xfId="46010" xr:uid="{EF6DC286-FBE7-4381-A50C-13B3F6B67CE2}"/>
    <cellStyle name="Comma 2 7 8 4" xfId="6568" xr:uid="{C2DF84EC-5B8F-4C88-9ADE-48F82A7084D5}"/>
    <cellStyle name="Comma 2 7 8 4 2" xfId="17102" xr:uid="{D6E95791-53F4-4993-BA94-18BA38851071}"/>
    <cellStyle name="Comma 2 7 8 4 2 2" xfId="38124" xr:uid="{A525E9D1-28DE-4962-B35F-411B4EAC980B}"/>
    <cellStyle name="Comma 2 7 8 4 2 3" xfId="59148" xr:uid="{1EB50C1D-4B05-4EE6-AAE1-03C26BC034B7}"/>
    <cellStyle name="Comma 2 7 8 4 3" xfId="27614" xr:uid="{4F5B40B0-FCD2-450E-A38F-CEB6046E0D19}"/>
    <cellStyle name="Comma 2 7 8 4 4" xfId="48638" xr:uid="{7037C9E5-0D7C-42C0-B732-F26BC9D7EAF1}"/>
    <cellStyle name="Comma 2 7 8 5" xfId="9195" xr:uid="{DF074621-9861-439E-8D08-414B3E84C66A}"/>
    <cellStyle name="Comma 2 7 8 5 2" xfId="19729" xr:uid="{84B07AF6-31E1-4365-A63D-B6276BEEF0DA}"/>
    <cellStyle name="Comma 2 7 8 5 2 2" xfId="40751" xr:uid="{F52FCFD4-3CE9-4B47-A1B3-C97ED30210EE}"/>
    <cellStyle name="Comma 2 7 8 5 2 3" xfId="61775" xr:uid="{CA888C69-FBC7-4AC1-9A15-774855576BB1}"/>
    <cellStyle name="Comma 2 7 8 5 3" xfId="30241" xr:uid="{6C33204E-640A-4E10-98D6-CEFCD19D8A59}"/>
    <cellStyle name="Comma 2 7 8 5 4" xfId="51265" xr:uid="{929F6C90-7734-4B4A-88FD-079FA32B781A}"/>
    <cellStyle name="Comma 2 7 8 6" xfId="11847" xr:uid="{3718AF50-2C6B-4AC3-91A0-E14AE036D7DF}"/>
    <cellStyle name="Comma 2 7 8 6 2" xfId="32869" xr:uid="{BE8BB1F8-8309-443D-9FC4-0C7A633AC27C}"/>
    <cellStyle name="Comma 2 7 8 6 3" xfId="53893" xr:uid="{0C2AD3F4-7528-417B-AA4D-194A99990D63}"/>
    <cellStyle name="Comma 2 7 8 7" xfId="22358" xr:uid="{0B223C3E-C999-4DBF-BFEF-A279D1AD5278}"/>
    <cellStyle name="Comma 2 7 8 8" xfId="43383" xr:uid="{563285B9-197A-4D7F-8653-52CD0E2B4AB0}"/>
    <cellStyle name="Comma 2 7 9" xfId="1264" xr:uid="{A9C36588-1FD1-4749-BBFA-57FBF167C10D}"/>
    <cellStyle name="Comma 2 7 9 2" xfId="3942" xr:uid="{835D3806-C38A-4C4E-941D-7269A88345B0}"/>
    <cellStyle name="Comma 2 7 9 2 2" xfId="14476" xr:uid="{81DD56E2-F8DC-4A5C-9C18-5810994F805E}"/>
    <cellStyle name="Comma 2 7 9 2 2 2" xfId="35498" xr:uid="{E198C8C0-A2F0-49A3-A00D-6FBAFA23FBCD}"/>
    <cellStyle name="Comma 2 7 9 2 2 3" xfId="56522" xr:uid="{114448C0-C7ED-4737-94CF-B6EC38DB0743}"/>
    <cellStyle name="Comma 2 7 9 2 3" xfId="24988" xr:uid="{4B12CB68-5AFA-45E2-943B-E9EAA1F0CBDE}"/>
    <cellStyle name="Comma 2 7 9 2 4" xfId="46012" xr:uid="{0F8B2C83-606B-4375-B894-17AE45A87437}"/>
    <cellStyle name="Comma 2 7 9 3" xfId="6570" xr:uid="{B1A0234D-7049-4EB8-B8AA-383C785C5DEE}"/>
    <cellStyle name="Comma 2 7 9 3 2" xfId="17104" xr:uid="{96365ACE-CF3B-43E0-9048-C6E1202ACDB8}"/>
    <cellStyle name="Comma 2 7 9 3 2 2" xfId="38126" xr:uid="{49B94A30-C846-4639-843B-DFE397B8B235}"/>
    <cellStyle name="Comma 2 7 9 3 2 3" xfId="59150" xr:uid="{963DE673-C879-4797-BB16-5B0BEB3800BC}"/>
    <cellStyle name="Comma 2 7 9 3 3" xfId="27616" xr:uid="{011765ED-8081-4200-B939-ACE51298CB3E}"/>
    <cellStyle name="Comma 2 7 9 3 4" xfId="48640" xr:uid="{2570B73A-330E-429F-A447-5C011A1FA67A}"/>
    <cellStyle name="Comma 2 7 9 4" xfId="9197" xr:uid="{A697BB51-2DBF-48F1-84EB-B87B509A2AF8}"/>
    <cellStyle name="Comma 2 7 9 4 2" xfId="19731" xr:uid="{5C6D6C33-26D2-49F6-BB20-397B6C4B8684}"/>
    <cellStyle name="Comma 2 7 9 4 2 2" xfId="40753" xr:uid="{FA9F1327-7315-4E9B-8D2E-8E33C5E266FD}"/>
    <cellStyle name="Comma 2 7 9 4 2 3" xfId="61777" xr:uid="{64FCA20B-CF30-4903-A32C-41CE7136B5CB}"/>
    <cellStyle name="Comma 2 7 9 4 3" xfId="30243" xr:uid="{9616E0FF-8FF3-4352-AECC-9258EDE666DF}"/>
    <cellStyle name="Comma 2 7 9 4 4" xfId="51267" xr:uid="{3B84DF39-94A8-4561-8DF5-65FA408FC2D7}"/>
    <cellStyle name="Comma 2 7 9 5" xfId="11849" xr:uid="{778E7839-B90C-4912-99FD-55DD08F7EE50}"/>
    <cellStyle name="Comma 2 7 9 5 2" xfId="32871" xr:uid="{A5BD7599-581A-404D-9F04-F8F2663FF196}"/>
    <cellStyle name="Comma 2 7 9 5 3" xfId="53895" xr:uid="{8AF7C885-19F3-45BF-866E-A9CD65B68D34}"/>
    <cellStyle name="Comma 2 7 9 6" xfId="22360" xr:uid="{D55F8851-CDF7-4001-ABB9-F132E68AE86D}"/>
    <cellStyle name="Comma 2 7 9 7" xfId="43385" xr:uid="{A4C36635-F9D0-4670-AF57-CD30C0536667}"/>
    <cellStyle name="Comma 2 8" xfId="1265" xr:uid="{CC473FBA-1133-4F45-A16E-E15173A9A822}"/>
    <cellStyle name="Comma 2 8 10" xfId="1266" xr:uid="{DCA6F2B1-3D5C-43D0-87FC-4BAB5F3D4F5C}"/>
    <cellStyle name="Comma 2 8 10 2" xfId="3944" xr:uid="{E7DEEF12-5496-4AA5-8023-AE0E381D7AD7}"/>
    <cellStyle name="Comma 2 8 10 2 2" xfId="14478" xr:uid="{C345DF0C-FB3E-4914-B31F-2F5584A43299}"/>
    <cellStyle name="Comma 2 8 10 2 2 2" xfId="35500" xr:uid="{8B2D21FD-A2A4-47F4-9A82-8DD1B3EC62F2}"/>
    <cellStyle name="Comma 2 8 10 2 2 3" xfId="56524" xr:uid="{8C87B69C-4370-4E6A-A8EF-3AD818F75F9F}"/>
    <cellStyle name="Comma 2 8 10 2 3" xfId="24990" xr:uid="{82686488-6EB7-4B20-AAF8-6A93A6937D58}"/>
    <cellStyle name="Comma 2 8 10 2 4" xfId="46014" xr:uid="{6A5DEB88-58C4-4F4F-9531-66CED18ABE0B}"/>
    <cellStyle name="Comma 2 8 10 3" xfId="6572" xr:uid="{B4E26623-7FE4-47ED-B5CC-AA8580776E57}"/>
    <cellStyle name="Comma 2 8 10 3 2" xfId="17106" xr:uid="{0ECC03DB-E5EC-4D53-BE53-6F8EEF05FCFC}"/>
    <cellStyle name="Comma 2 8 10 3 2 2" xfId="38128" xr:uid="{95F6F6E3-3057-4E23-836F-68237905E9B2}"/>
    <cellStyle name="Comma 2 8 10 3 2 3" xfId="59152" xr:uid="{C3CB9A2F-6042-421B-9E42-331D008C5987}"/>
    <cellStyle name="Comma 2 8 10 3 3" xfId="27618" xr:uid="{8764C039-085C-4F30-B3FA-E837B5AAE891}"/>
    <cellStyle name="Comma 2 8 10 3 4" xfId="48642" xr:uid="{78C96FF7-11CD-4F2C-BF2E-389C729D1049}"/>
    <cellStyle name="Comma 2 8 10 4" xfId="9199" xr:uid="{6D3A7B4B-B616-49A6-B7BF-83D82D89FE6B}"/>
    <cellStyle name="Comma 2 8 10 4 2" xfId="19733" xr:uid="{96D9F083-3975-4BBA-A351-C4B1E03F8E70}"/>
    <cellStyle name="Comma 2 8 10 4 2 2" xfId="40755" xr:uid="{78AD50E7-94BB-414B-88AA-58F232081767}"/>
    <cellStyle name="Comma 2 8 10 4 2 3" xfId="61779" xr:uid="{798BC8B1-6030-4CBE-ACBB-AA7CDC0F8ED2}"/>
    <cellStyle name="Comma 2 8 10 4 3" xfId="30245" xr:uid="{2808E624-D8E2-4626-B02A-F96068EC1DAC}"/>
    <cellStyle name="Comma 2 8 10 4 4" xfId="51269" xr:uid="{60CAF13B-ED76-49B7-BFCF-1B92F2D3FE8D}"/>
    <cellStyle name="Comma 2 8 10 5" xfId="11851" xr:uid="{7992B194-026B-42E9-9715-45B29FEE359D}"/>
    <cellStyle name="Comma 2 8 10 5 2" xfId="32873" xr:uid="{32630707-43E8-43DD-83CD-F7E3BE368778}"/>
    <cellStyle name="Comma 2 8 10 5 3" xfId="53897" xr:uid="{E4C45EBA-AD06-4D15-80A1-4CA4456F8278}"/>
    <cellStyle name="Comma 2 8 10 6" xfId="22362" xr:uid="{B3207839-3E34-43DD-9A8A-75367B3C99AB}"/>
    <cellStyle name="Comma 2 8 10 7" xfId="43387" xr:uid="{EBF321D4-6641-422B-BAFD-4617A4264CC5}"/>
    <cellStyle name="Comma 2 8 11" xfId="3943" xr:uid="{BC018AE1-C012-4DD3-87E6-2885C21D4B5B}"/>
    <cellStyle name="Comma 2 8 11 2" xfId="14477" xr:uid="{A4C00F71-0DE0-4AAC-833B-E6230C29807A}"/>
    <cellStyle name="Comma 2 8 11 2 2" xfId="35499" xr:uid="{6FA213DD-768C-4275-BDC3-1BFEA3B864AE}"/>
    <cellStyle name="Comma 2 8 11 2 3" xfId="56523" xr:uid="{47108016-4AA0-43C4-8906-2AD1ACBAC48F}"/>
    <cellStyle name="Comma 2 8 11 3" xfId="24989" xr:uid="{90B1EACF-BC00-4976-936C-2265D7AF8A7F}"/>
    <cellStyle name="Comma 2 8 11 4" xfId="46013" xr:uid="{8D5B4802-EF7E-4CF7-841F-69601F30BFF1}"/>
    <cellStyle name="Comma 2 8 12" xfId="6571" xr:uid="{28D13916-C205-446D-81B6-0DF3A0889EEE}"/>
    <cellStyle name="Comma 2 8 12 2" xfId="17105" xr:uid="{4339EBE8-089A-4A4E-8544-96B2B6B8B139}"/>
    <cellStyle name="Comma 2 8 12 2 2" xfId="38127" xr:uid="{41BC313D-CC0A-4A0B-BDB9-4AF9E8C261F0}"/>
    <cellStyle name="Comma 2 8 12 2 3" xfId="59151" xr:uid="{698E2F1E-E640-49ED-BB65-277EDA647B01}"/>
    <cellStyle name="Comma 2 8 12 3" xfId="27617" xr:uid="{7C6AF69A-77D3-4D11-B708-FF41CEDCC88C}"/>
    <cellStyle name="Comma 2 8 12 4" xfId="48641" xr:uid="{ADBC9D79-8B29-4B18-AC41-BF2E02858A4E}"/>
    <cellStyle name="Comma 2 8 13" xfId="9198" xr:uid="{6BBCE3D8-F0AB-4DF7-9BC2-04B2879031FE}"/>
    <cellStyle name="Comma 2 8 13 2" xfId="19732" xr:uid="{38811475-1CD6-43F3-ABBF-5A136C6EB839}"/>
    <cellStyle name="Comma 2 8 13 2 2" xfId="40754" xr:uid="{6EF7B2D6-2FF7-4102-9F6C-27BF579E7A19}"/>
    <cellStyle name="Comma 2 8 13 2 3" xfId="61778" xr:uid="{A5BA4B81-21C1-45F3-B162-7D55573885ED}"/>
    <cellStyle name="Comma 2 8 13 3" xfId="30244" xr:uid="{567874A3-9DD4-432A-97F0-8716BAE49640}"/>
    <cellStyle name="Comma 2 8 13 4" xfId="51268" xr:uid="{094173B2-D4F6-49A5-BAAF-F70842F1A7AA}"/>
    <cellStyle name="Comma 2 8 14" xfId="11850" xr:uid="{806FD2B5-47AA-4217-AE11-159496429414}"/>
    <cellStyle name="Comma 2 8 14 2" xfId="32872" xr:uid="{96AA2DF7-8F4D-4ACB-83BD-4560ABD22F82}"/>
    <cellStyle name="Comma 2 8 14 3" xfId="53896" xr:uid="{FC729972-FA7B-4516-A503-FF8027771CC1}"/>
    <cellStyle name="Comma 2 8 15" xfId="22361" xr:uid="{AF90D842-73A0-45D7-9EA6-07DCDF30AAF2}"/>
    <cellStyle name="Comma 2 8 16" xfId="43386" xr:uid="{BD0B76E5-2D4D-4B7A-9410-859DC406239E}"/>
    <cellStyle name="Comma 2 8 2" xfId="1267" xr:uid="{B5C31225-DB1D-42F4-9E03-AC7E030830A6}"/>
    <cellStyle name="Comma 2 8 2 10" xfId="3945" xr:uid="{3A145A9D-6612-4D56-8A36-C7DE3F86F55E}"/>
    <cellStyle name="Comma 2 8 2 10 2" xfId="14479" xr:uid="{F1B63E29-8A18-471A-8936-0FDA00D9883A}"/>
    <cellStyle name="Comma 2 8 2 10 2 2" xfId="35501" xr:uid="{A2F90063-DC13-475F-A41C-D9F32549B5BF}"/>
    <cellStyle name="Comma 2 8 2 10 2 3" xfId="56525" xr:uid="{4494A22D-AA6A-487C-BCB8-9C2D5777E598}"/>
    <cellStyle name="Comma 2 8 2 10 3" xfId="24991" xr:uid="{ADC354F8-8E0E-4946-BB3A-6B3935D664C8}"/>
    <cellStyle name="Comma 2 8 2 10 4" xfId="46015" xr:uid="{594AD7F9-191B-418B-AF04-52D4777D5F20}"/>
    <cellStyle name="Comma 2 8 2 11" xfId="6573" xr:uid="{A92ABAD2-727C-4906-A1EA-E52B57CE60AB}"/>
    <cellStyle name="Comma 2 8 2 11 2" xfId="17107" xr:uid="{DAA1F920-C79F-43FA-8D1A-D7E7C846D1ED}"/>
    <cellStyle name="Comma 2 8 2 11 2 2" xfId="38129" xr:uid="{FE5BA547-96E1-4467-A3EF-B71975A8A1F2}"/>
    <cellStyle name="Comma 2 8 2 11 2 3" xfId="59153" xr:uid="{48712328-DE48-49A2-ACF4-6EFF5B91778B}"/>
    <cellStyle name="Comma 2 8 2 11 3" xfId="27619" xr:uid="{64DA29FA-8E73-4410-80F4-47EC4BCD7F31}"/>
    <cellStyle name="Comma 2 8 2 11 4" xfId="48643" xr:uid="{406902CA-FC5F-4097-B6D8-BCC28DF0F637}"/>
    <cellStyle name="Comma 2 8 2 12" xfId="9200" xr:uid="{4286E23F-966E-47D6-BE97-A6F4C2D0D8ED}"/>
    <cellStyle name="Comma 2 8 2 12 2" xfId="19734" xr:uid="{3F34F521-02DD-4DEB-B009-E03D93771D5A}"/>
    <cellStyle name="Comma 2 8 2 12 2 2" xfId="40756" xr:uid="{B280B6D7-6D76-42B3-9FF5-362C5E6F3422}"/>
    <cellStyle name="Comma 2 8 2 12 2 3" xfId="61780" xr:uid="{707AD12F-9F7E-4714-B74E-9EB804BF89D0}"/>
    <cellStyle name="Comma 2 8 2 12 3" xfId="30246" xr:uid="{BC2C0B47-A36E-46D5-BA4C-8D38B4865C87}"/>
    <cellStyle name="Comma 2 8 2 12 4" xfId="51270" xr:uid="{3CAB40B6-B12F-49A3-9050-270B6D1201BF}"/>
    <cellStyle name="Comma 2 8 2 13" xfId="11852" xr:uid="{36C3A88C-B0BC-44E6-B375-5B32B755F449}"/>
    <cellStyle name="Comma 2 8 2 13 2" xfId="32874" xr:uid="{979C67AE-E7C3-4908-A6A7-9CB6511CD45E}"/>
    <cellStyle name="Comma 2 8 2 13 3" xfId="53898" xr:uid="{D8BAF3D9-3BBC-45C8-AE06-F8306CD7120A}"/>
    <cellStyle name="Comma 2 8 2 14" xfId="22363" xr:uid="{D071EF71-DD9D-4EB7-9DBC-60921751B546}"/>
    <cellStyle name="Comma 2 8 2 15" xfId="43388" xr:uid="{95728D18-5B38-445D-B784-710C5B5FB33F}"/>
    <cellStyle name="Comma 2 8 2 2" xfId="1268" xr:uid="{B6866368-3A4D-4802-91FC-3AC43B600646}"/>
    <cellStyle name="Comma 2 8 2 2 10" xfId="43389" xr:uid="{08EE878E-B547-4631-B2F2-726508613BA1}"/>
    <cellStyle name="Comma 2 8 2 2 2" xfId="1269" xr:uid="{6B817963-E3FF-46C7-A705-EB40D6688C28}"/>
    <cellStyle name="Comma 2 8 2 2 2 2" xfId="1270" xr:uid="{44017A62-7450-43DD-B77C-7E64D157BF41}"/>
    <cellStyle name="Comma 2 8 2 2 2 2 2" xfId="3948" xr:uid="{15960EB6-0A44-4260-B08B-76E8AF6BF5B6}"/>
    <cellStyle name="Comma 2 8 2 2 2 2 2 2" xfId="14482" xr:uid="{A067CF12-C878-4950-A510-325ADE6EF3AB}"/>
    <cellStyle name="Comma 2 8 2 2 2 2 2 2 2" xfId="35504" xr:uid="{740B9DF6-9062-4155-A988-1DD3C295F5BD}"/>
    <cellStyle name="Comma 2 8 2 2 2 2 2 2 3" xfId="56528" xr:uid="{56F13C90-6AB4-4595-9E5C-54EBB9B1BADC}"/>
    <cellStyle name="Comma 2 8 2 2 2 2 2 3" xfId="24994" xr:uid="{F6D0080C-D7C5-4799-8287-1F31F9D57661}"/>
    <cellStyle name="Comma 2 8 2 2 2 2 2 4" xfId="46018" xr:uid="{8A354E7B-F179-4CD9-A4E5-11F29D685BEB}"/>
    <cellStyle name="Comma 2 8 2 2 2 2 3" xfId="6576" xr:uid="{87907BB5-4E53-40AF-8B27-015C502AD848}"/>
    <cellStyle name="Comma 2 8 2 2 2 2 3 2" xfId="17110" xr:uid="{C2650F21-6051-422C-9A06-DABF8A890C8D}"/>
    <cellStyle name="Comma 2 8 2 2 2 2 3 2 2" xfId="38132" xr:uid="{249CACBD-50A1-42BD-AA17-D15C9A72212E}"/>
    <cellStyle name="Comma 2 8 2 2 2 2 3 2 3" xfId="59156" xr:uid="{6AE1C7D5-74F4-4867-BAD1-CA66350DABB0}"/>
    <cellStyle name="Comma 2 8 2 2 2 2 3 3" xfId="27622" xr:uid="{71CC82F8-82FD-4FCE-A306-E3E181EC85D0}"/>
    <cellStyle name="Comma 2 8 2 2 2 2 3 4" xfId="48646" xr:uid="{5507E1AE-7D69-417A-91AA-089228C8E6E1}"/>
    <cellStyle name="Comma 2 8 2 2 2 2 4" xfId="9203" xr:uid="{93FE2B31-A024-4C57-ACA7-219F4B80CE5E}"/>
    <cellStyle name="Comma 2 8 2 2 2 2 4 2" xfId="19737" xr:uid="{8CDB2A0C-8C28-4E15-A9CC-3F92C72122B1}"/>
    <cellStyle name="Comma 2 8 2 2 2 2 4 2 2" xfId="40759" xr:uid="{758E9E4B-834E-49EF-A1A8-49DD7D3383EE}"/>
    <cellStyle name="Comma 2 8 2 2 2 2 4 2 3" xfId="61783" xr:uid="{6EE991AB-D1F5-4B14-8380-9DE31263713E}"/>
    <cellStyle name="Comma 2 8 2 2 2 2 4 3" xfId="30249" xr:uid="{6E65432D-EFC5-41AC-8103-DAF34ED45048}"/>
    <cellStyle name="Comma 2 8 2 2 2 2 4 4" xfId="51273" xr:uid="{8F0FDE38-C56B-4A85-9CB1-540F8B7B84FA}"/>
    <cellStyle name="Comma 2 8 2 2 2 2 5" xfId="11855" xr:uid="{EE090DFB-0827-41AB-A07B-0B194A6C23FA}"/>
    <cellStyle name="Comma 2 8 2 2 2 2 5 2" xfId="32877" xr:uid="{4C910439-B891-4797-8B8F-4406051A1804}"/>
    <cellStyle name="Comma 2 8 2 2 2 2 5 3" xfId="53901" xr:uid="{52C603F1-3E3A-4CE5-9CBA-0367FF1DCED6}"/>
    <cellStyle name="Comma 2 8 2 2 2 2 6" xfId="22366" xr:uid="{BC49F1CD-1AE5-42E1-862F-0BC3E8EC8950}"/>
    <cellStyle name="Comma 2 8 2 2 2 2 7" xfId="43391" xr:uid="{984D0ACA-96B8-447B-B9FF-707F4D09BDF2}"/>
    <cellStyle name="Comma 2 8 2 2 2 3" xfId="3947" xr:uid="{EA33DB1B-92F2-45EF-AD65-6C13A9408556}"/>
    <cellStyle name="Comma 2 8 2 2 2 3 2" xfId="14481" xr:uid="{7D1D1830-87CC-4BF8-A299-6256DC638C97}"/>
    <cellStyle name="Comma 2 8 2 2 2 3 2 2" xfId="35503" xr:uid="{F95D3731-4A08-4A49-A137-7CA085DDCCB1}"/>
    <cellStyle name="Comma 2 8 2 2 2 3 2 3" xfId="56527" xr:uid="{24A8310D-D0B3-4D01-93A4-E2EE797742F9}"/>
    <cellStyle name="Comma 2 8 2 2 2 3 3" xfId="24993" xr:uid="{120EF0F2-BED8-42E2-AD27-80BC8F3A379D}"/>
    <cellStyle name="Comma 2 8 2 2 2 3 4" xfId="46017" xr:uid="{0F93048B-AF79-4E92-ABE0-0C8DC1DD1C42}"/>
    <cellStyle name="Comma 2 8 2 2 2 4" xfId="6575" xr:uid="{5FA332C1-4FDD-4EDA-A99E-E4822BC563E6}"/>
    <cellStyle name="Comma 2 8 2 2 2 4 2" xfId="17109" xr:uid="{038CE8FF-256D-4177-833B-AB7036D5B0B8}"/>
    <cellStyle name="Comma 2 8 2 2 2 4 2 2" xfId="38131" xr:uid="{C5A0D7B9-508A-4260-8AB0-B700DFA81835}"/>
    <cellStyle name="Comma 2 8 2 2 2 4 2 3" xfId="59155" xr:uid="{21F4741C-42E4-4E0D-9E19-C374641F3D06}"/>
    <cellStyle name="Comma 2 8 2 2 2 4 3" xfId="27621" xr:uid="{2E735C3D-3919-4E47-A97A-14C9BA7F99F4}"/>
    <cellStyle name="Comma 2 8 2 2 2 4 4" xfId="48645" xr:uid="{A7791C3D-78B6-4A2C-9852-57BE6494DFA7}"/>
    <cellStyle name="Comma 2 8 2 2 2 5" xfId="9202" xr:uid="{048A5AD8-35A1-4E56-8C8A-93F56EFA2C8A}"/>
    <cellStyle name="Comma 2 8 2 2 2 5 2" xfId="19736" xr:uid="{22A34F22-413C-4BA6-AA88-97D4A5808AF3}"/>
    <cellStyle name="Comma 2 8 2 2 2 5 2 2" xfId="40758" xr:uid="{5D1DFAB4-7D82-488E-A9B2-2D0C32A8BE8D}"/>
    <cellStyle name="Comma 2 8 2 2 2 5 2 3" xfId="61782" xr:uid="{B8B7C03F-172F-4D95-9B8F-725B6AAE307E}"/>
    <cellStyle name="Comma 2 8 2 2 2 5 3" xfId="30248" xr:uid="{F2BB9931-4B60-4D13-B726-8E1D56228782}"/>
    <cellStyle name="Comma 2 8 2 2 2 5 4" xfId="51272" xr:uid="{5D959BEA-EFD9-4147-8C41-425B3CA53E55}"/>
    <cellStyle name="Comma 2 8 2 2 2 6" xfId="11854" xr:uid="{FB8BB865-AAC0-498B-BC4C-A9EA753FCA95}"/>
    <cellStyle name="Comma 2 8 2 2 2 6 2" xfId="32876" xr:uid="{C58E2F20-BF9B-4933-9E00-1E20D08D9232}"/>
    <cellStyle name="Comma 2 8 2 2 2 6 3" xfId="53900" xr:uid="{D1C9CB48-4926-4BDF-8DAF-5FAE9EC594EB}"/>
    <cellStyle name="Comma 2 8 2 2 2 7" xfId="22365" xr:uid="{527A2371-8810-491F-92A0-546B3FBA51F7}"/>
    <cellStyle name="Comma 2 8 2 2 2 8" xfId="43390" xr:uid="{26F5BDC9-7EC9-4B99-A1F1-7A20FA907E5D}"/>
    <cellStyle name="Comma 2 8 2 2 3" xfId="1271" xr:uid="{4CC49718-0055-4B77-9011-B7C6FDB070AD}"/>
    <cellStyle name="Comma 2 8 2 2 3 2" xfId="3949" xr:uid="{EFD5E5A1-E8F6-4C1D-AB7A-F61693774BE1}"/>
    <cellStyle name="Comma 2 8 2 2 3 2 2" xfId="14483" xr:uid="{771CD4CF-D654-499F-BA8F-85B64903AC78}"/>
    <cellStyle name="Comma 2 8 2 2 3 2 2 2" xfId="35505" xr:uid="{226A4652-771E-4B5E-99EF-CD91B54BE0C5}"/>
    <cellStyle name="Comma 2 8 2 2 3 2 2 3" xfId="56529" xr:uid="{BE285B90-CA31-47CA-A0FC-553F8B4D1623}"/>
    <cellStyle name="Comma 2 8 2 2 3 2 3" xfId="24995" xr:uid="{3562E229-50BD-405A-ACC4-9DE5049B947F}"/>
    <cellStyle name="Comma 2 8 2 2 3 2 4" xfId="46019" xr:uid="{9419815E-4D9A-4711-B269-6B60FC8FF65C}"/>
    <cellStyle name="Comma 2 8 2 2 3 3" xfId="6577" xr:uid="{81825EAA-7A88-4778-A7EA-474711A36E32}"/>
    <cellStyle name="Comma 2 8 2 2 3 3 2" xfId="17111" xr:uid="{97278F03-09EF-4197-B2D2-82B3606F4C64}"/>
    <cellStyle name="Comma 2 8 2 2 3 3 2 2" xfId="38133" xr:uid="{E44583F3-5378-400F-9226-056A370F2BEF}"/>
    <cellStyle name="Comma 2 8 2 2 3 3 2 3" xfId="59157" xr:uid="{31B710ED-22ED-4E6B-8E00-FC48467014D2}"/>
    <cellStyle name="Comma 2 8 2 2 3 3 3" xfId="27623" xr:uid="{17F04CFE-5A98-49CD-BB2F-89B0AB81D12B}"/>
    <cellStyle name="Comma 2 8 2 2 3 3 4" xfId="48647" xr:uid="{516F2AEB-75AE-474B-B71C-EBE3551BED3E}"/>
    <cellStyle name="Comma 2 8 2 2 3 4" xfId="9204" xr:uid="{248AA9BE-9744-4875-939B-20034FA35A87}"/>
    <cellStyle name="Comma 2 8 2 2 3 4 2" xfId="19738" xr:uid="{313D4567-55B2-43BD-AB59-FE068768CE01}"/>
    <cellStyle name="Comma 2 8 2 2 3 4 2 2" xfId="40760" xr:uid="{54BB4743-D18F-4F19-8329-164DA642CC00}"/>
    <cellStyle name="Comma 2 8 2 2 3 4 2 3" xfId="61784" xr:uid="{CC2A4323-93DB-40FD-99E1-67018E132065}"/>
    <cellStyle name="Comma 2 8 2 2 3 4 3" xfId="30250" xr:uid="{4BAB3ED7-4117-450E-BAF3-B2DD3433723F}"/>
    <cellStyle name="Comma 2 8 2 2 3 4 4" xfId="51274" xr:uid="{19648E7F-99A0-45E9-9E9C-7E23A1E3E100}"/>
    <cellStyle name="Comma 2 8 2 2 3 5" xfId="11856" xr:uid="{B8679FF9-DF81-4883-8269-000165A713CD}"/>
    <cellStyle name="Comma 2 8 2 2 3 5 2" xfId="32878" xr:uid="{559E4528-5398-47C6-9367-D1214642052D}"/>
    <cellStyle name="Comma 2 8 2 2 3 5 3" xfId="53902" xr:uid="{CD1C30FD-862B-40A7-BAD3-70DDAA5B29D2}"/>
    <cellStyle name="Comma 2 8 2 2 3 6" xfId="22367" xr:uid="{22620A22-7CA9-461E-AF79-D263F6A5F1A7}"/>
    <cellStyle name="Comma 2 8 2 2 3 7" xfId="43392" xr:uid="{262C69EC-FA6C-4FF0-9DDE-1595BD88057B}"/>
    <cellStyle name="Comma 2 8 2 2 4" xfId="1272" xr:uid="{C2E4D2DC-E65F-451C-BE51-8EC4520017A2}"/>
    <cellStyle name="Comma 2 8 2 2 4 2" xfId="3950" xr:uid="{5E32A722-21D4-46FE-850A-F6BE9B6E118A}"/>
    <cellStyle name="Comma 2 8 2 2 4 2 2" xfId="14484" xr:uid="{E04FD91F-DD22-4563-855E-A15C45ED0643}"/>
    <cellStyle name="Comma 2 8 2 2 4 2 2 2" xfId="35506" xr:uid="{358FDB98-C3A7-4C09-9A45-B5B4E4823F44}"/>
    <cellStyle name="Comma 2 8 2 2 4 2 2 3" xfId="56530" xr:uid="{402B34DC-FD0A-400D-94C0-C36EA537B6A4}"/>
    <cellStyle name="Comma 2 8 2 2 4 2 3" xfId="24996" xr:uid="{0768F9EF-76D4-4D2D-B963-D40A6A29E950}"/>
    <cellStyle name="Comma 2 8 2 2 4 2 4" xfId="46020" xr:uid="{688AC7F0-A596-4315-9F05-9F87B17CFB43}"/>
    <cellStyle name="Comma 2 8 2 2 4 3" xfId="6578" xr:uid="{E1021AC8-F6D5-41DA-A43F-543A6ACC4DFD}"/>
    <cellStyle name="Comma 2 8 2 2 4 3 2" xfId="17112" xr:uid="{73652593-ECFB-4842-A5C6-D02B257CD722}"/>
    <cellStyle name="Comma 2 8 2 2 4 3 2 2" xfId="38134" xr:uid="{01CE4078-B4C7-4FE3-8C14-29F5F399BD7F}"/>
    <cellStyle name="Comma 2 8 2 2 4 3 2 3" xfId="59158" xr:uid="{14172632-1AE8-495D-8D4D-3EC247198B7F}"/>
    <cellStyle name="Comma 2 8 2 2 4 3 3" xfId="27624" xr:uid="{DF6B1723-22FD-4550-98BD-3FF1CCF71021}"/>
    <cellStyle name="Comma 2 8 2 2 4 3 4" xfId="48648" xr:uid="{0B14E031-602E-4C17-B72B-13D24F1CD911}"/>
    <cellStyle name="Comma 2 8 2 2 4 4" xfId="9205" xr:uid="{64161003-CC90-49BF-B47E-AFAAD6FDF9FA}"/>
    <cellStyle name="Comma 2 8 2 2 4 4 2" xfId="19739" xr:uid="{DF5427A9-3B9B-45D4-88BB-F3871DC626D2}"/>
    <cellStyle name="Comma 2 8 2 2 4 4 2 2" xfId="40761" xr:uid="{CDA18885-3209-45F7-A197-3F5218D51E5C}"/>
    <cellStyle name="Comma 2 8 2 2 4 4 2 3" xfId="61785" xr:uid="{B347BBD6-B32C-44EE-A186-088FC166169E}"/>
    <cellStyle name="Comma 2 8 2 2 4 4 3" xfId="30251" xr:uid="{280014DE-03FF-495A-890E-BB6EC57E7670}"/>
    <cellStyle name="Comma 2 8 2 2 4 4 4" xfId="51275" xr:uid="{A9A96E26-16A3-4D73-9258-47A3415D39F6}"/>
    <cellStyle name="Comma 2 8 2 2 4 5" xfId="11857" xr:uid="{CC20C222-1BE5-4A20-B82B-71A24F5970B7}"/>
    <cellStyle name="Comma 2 8 2 2 4 5 2" xfId="32879" xr:uid="{2B92D19E-2F6E-42A1-9320-D161724C8FF0}"/>
    <cellStyle name="Comma 2 8 2 2 4 5 3" xfId="53903" xr:uid="{367B0E52-8C55-4807-8082-4F15729FB234}"/>
    <cellStyle name="Comma 2 8 2 2 4 6" xfId="22368" xr:uid="{2F906971-9BE4-4B40-A16F-D9251135F8A5}"/>
    <cellStyle name="Comma 2 8 2 2 4 7" xfId="43393" xr:uid="{0DBAF43B-352B-4F24-B9C3-D22CCF85F965}"/>
    <cellStyle name="Comma 2 8 2 2 5" xfId="3946" xr:uid="{5E23F67C-3EA4-4621-B7EF-6BE267226ECC}"/>
    <cellStyle name="Comma 2 8 2 2 5 2" xfId="14480" xr:uid="{184662CC-ADAB-4A85-A9B2-7C6BD16970AD}"/>
    <cellStyle name="Comma 2 8 2 2 5 2 2" xfId="35502" xr:uid="{FA0DB3BF-03D0-4E7E-807B-4701BE76B7F7}"/>
    <cellStyle name="Comma 2 8 2 2 5 2 3" xfId="56526" xr:uid="{233E33C7-139B-45FC-94C2-739FAFA73E27}"/>
    <cellStyle name="Comma 2 8 2 2 5 3" xfId="24992" xr:uid="{A1583FE9-5C8E-43E4-A4D3-DBF2EBEB4404}"/>
    <cellStyle name="Comma 2 8 2 2 5 4" xfId="46016" xr:uid="{8E4A95BB-C1F3-4591-8DB8-447EE4460B00}"/>
    <cellStyle name="Comma 2 8 2 2 6" xfId="6574" xr:uid="{FE6FB808-CE06-47E6-9CB1-6887653BEBDC}"/>
    <cellStyle name="Comma 2 8 2 2 6 2" xfId="17108" xr:uid="{C672690D-ACF3-4A1F-AE16-54D58C758FBE}"/>
    <cellStyle name="Comma 2 8 2 2 6 2 2" xfId="38130" xr:uid="{087822DF-D1AA-4B30-8F7B-2E5EBCE7301C}"/>
    <cellStyle name="Comma 2 8 2 2 6 2 3" xfId="59154" xr:uid="{AE921FF2-4B95-4110-889F-DF8A238F61F2}"/>
    <cellStyle name="Comma 2 8 2 2 6 3" xfId="27620" xr:uid="{D37B6D8A-E151-491E-890B-EE6E2B613BC5}"/>
    <cellStyle name="Comma 2 8 2 2 6 4" xfId="48644" xr:uid="{7D2B6C43-BAF4-44F5-B44B-1B4F98424B4B}"/>
    <cellStyle name="Comma 2 8 2 2 7" xfId="9201" xr:uid="{CC341485-0D8E-4BBF-9AB2-E08A0B220EF0}"/>
    <cellStyle name="Comma 2 8 2 2 7 2" xfId="19735" xr:uid="{28714B91-2F24-40DF-B46C-C00F50F473FF}"/>
    <cellStyle name="Comma 2 8 2 2 7 2 2" xfId="40757" xr:uid="{6FA59EFB-C5C9-487F-8312-B0AF405EA71E}"/>
    <cellStyle name="Comma 2 8 2 2 7 2 3" xfId="61781" xr:uid="{0D6048F1-8E33-4717-BF2F-89E06093BA85}"/>
    <cellStyle name="Comma 2 8 2 2 7 3" xfId="30247" xr:uid="{67BC9DCC-D88A-4F6D-B409-B8B803609536}"/>
    <cellStyle name="Comma 2 8 2 2 7 4" xfId="51271" xr:uid="{33FA2C4C-4691-446A-8B95-8A22C7FA3083}"/>
    <cellStyle name="Comma 2 8 2 2 8" xfId="11853" xr:uid="{4680F700-39C6-4BC5-A8F2-46D753797DD1}"/>
    <cellStyle name="Comma 2 8 2 2 8 2" xfId="32875" xr:uid="{DE503EBD-4354-423D-BA7E-C54899820587}"/>
    <cellStyle name="Comma 2 8 2 2 8 3" xfId="53899" xr:uid="{7BF8454B-77BF-4D71-A110-40680DE44EEA}"/>
    <cellStyle name="Comma 2 8 2 2 9" xfId="22364" xr:uid="{80F08F37-60A6-4401-9F63-D670ACBA5238}"/>
    <cellStyle name="Comma 2 8 2 3" xfId="1273" xr:uid="{F0167652-5166-48FE-A635-CD2415404E53}"/>
    <cellStyle name="Comma 2 8 2 3 10" xfId="43394" xr:uid="{0454FB07-F666-4F7A-B5E7-49BD807221AB}"/>
    <cellStyle name="Comma 2 8 2 3 2" xfId="1274" xr:uid="{45F26867-9C8E-4B18-94B5-B015435328C4}"/>
    <cellStyle name="Comma 2 8 2 3 2 2" xfId="1275" xr:uid="{2398CF13-65D7-498D-8048-D7EE88E5E03B}"/>
    <cellStyle name="Comma 2 8 2 3 2 2 2" xfId="3953" xr:uid="{65CAB6F8-CAE9-41BF-8A43-FAF6991AB7BE}"/>
    <cellStyle name="Comma 2 8 2 3 2 2 2 2" xfId="14487" xr:uid="{18B1FE82-7E54-4A81-A9F8-453B89843AB2}"/>
    <cellStyle name="Comma 2 8 2 3 2 2 2 2 2" xfId="35509" xr:uid="{42ECD77B-54A9-418E-8588-EC796E0112A9}"/>
    <cellStyle name="Comma 2 8 2 3 2 2 2 2 3" xfId="56533" xr:uid="{E54C3ADE-6911-407F-ABA8-4D3FD20A6E32}"/>
    <cellStyle name="Comma 2 8 2 3 2 2 2 3" xfId="24999" xr:uid="{E9A41F98-1418-46AA-8DE2-855017AAB103}"/>
    <cellStyle name="Comma 2 8 2 3 2 2 2 4" xfId="46023" xr:uid="{5C747338-9852-4BEF-A018-34B1D65DAF95}"/>
    <cellStyle name="Comma 2 8 2 3 2 2 3" xfId="6581" xr:uid="{F09461F1-5F6A-4413-BF93-886CB4F9A572}"/>
    <cellStyle name="Comma 2 8 2 3 2 2 3 2" xfId="17115" xr:uid="{391CD5B0-F819-4BA6-91FF-8D45933B7C31}"/>
    <cellStyle name="Comma 2 8 2 3 2 2 3 2 2" xfId="38137" xr:uid="{EDE29975-EBEB-4474-AD8E-07CC85A392BC}"/>
    <cellStyle name="Comma 2 8 2 3 2 2 3 2 3" xfId="59161" xr:uid="{F8229A1C-958F-416B-B757-93E6A5296228}"/>
    <cellStyle name="Comma 2 8 2 3 2 2 3 3" xfId="27627" xr:uid="{B6474EF9-291F-49F3-BA19-148F541AFB46}"/>
    <cellStyle name="Comma 2 8 2 3 2 2 3 4" xfId="48651" xr:uid="{89BB8136-FBA8-48DA-AF72-5DE067683EF2}"/>
    <cellStyle name="Comma 2 8 2 3 2 2 4" xfId="9208" xr:uid="{6DBBD67B-104E-44A5-A98D-61611C462F2D}"/>
    <cellStyle name="Comma 2 8 2 3 2 2 4 2" xfId="19742" xr:uid="{209EDF27-0A6A-4B19-BBCC-BF414D67D539}"/>
    <cellStyle name="Comma 2 8 2 3 2 2 4 2 2" xfId="40764" xr:uid="{81407A59-4401-4601-8710-5C3BFE8D086F}"/>
    <cellStyle name="Comma 2 8 2 3 2 2 4 2 3" xfId="61788" xr:uid="{C64A9C17-6658-41AB-A85A-F6E40B02A1FD}"/>
    <cellStyle name="Comma 2 8 2 3 2 2 4 3" xfId="30254" xr:uid="{20AD8357-8ED6-451C-A9EA-F2183A07253A}"/>
    <cellStyle name="Comma 2 8 2 3 2 2 4 4" xfId="51278" xr:uid="{3DE7B846-475B-4115-A44F-AC2B9876DC7F}"/>
    <cellStyle name="Comma 2 8 2 3 2 2 5" xfId="11860" xr:uid="{1E744C67-6FA0-47B4-8223-653342B753C0}"/>
    <cellStyle name="Comma 2 8 2 3 2 2 5 2" xfId="32882" xr:uid="{14BD1F51-75C9-4F43-9AA0-57F1176AE387}"/>
    <cellStyle name="Comma 2 8 2 3 2 2 5 3" xfId="53906" xr:uid="{E50B54C1-867D-4F16-B2B5-132FA6141231}"/>
    <cellStyle name="Comma 2 8 2 3 2 2 6" xfId="22371" xr:uid="{65AA21F9-2AF0-4876-9F6C-083FA6EF5ED9}"/>
    <cellStyle name="Comma 2 8 2 3 2 2 7" xfId="43396" xr:uid="{A1E5724A-C82D-48C1-929A-EDEEF8874104}"/>
    <cellStyle name="Comma 2 8 2 3 2 3" xfId="3952" xr:uid="{A4EEFDCB-BDEC-4318-97EF-7F218398B996}"/>
    <cellStyle name="Comma 2 8 2 3 2 3 2" xfId="14486" xr:uid="{F9883EEA-2C61-4318-88AC-A1940C3589F4}"/>
    <cellStyle name="Comma 2 8 2 3 2 3 2 2" xfId="35508" xr:uid="{E5CF97AD-679C-431F-B2BE-A262116C9D87}"/>
    <cellStyle name="Comma 2 8 2 3 2 3 2 3" xfId="56532" xr:uid="{360DF718-F19B-4761-B835-4B1B077FB56C}"/>
    <cellStyle name="Comma 2 8 2 3 2 3 3" xfId="24998" xr:uid="{C1AFBDC1-6756-450F-A1A5-3F948DB83909}"/>
    <cellStyle name="Comma 2 8 2 3 2 3 4" xfId="46022" xr:uid="{87CCE751-CBBA-42A8-9587-592867919DCA}"/>
    <cellStyle name="Comma 2 8 2 3 2 4" xfId="6580" xr:uid="{391388A0-2F1D-4E55-AEE3-1884F126FF50}"/>
    <cellStyle name="Comma 2 8 2 3 2 4 2" xfId="17114" xr:uid="{28B9A740-20DC-47BE-8AED-792902F509CC}"/>
    <cellStyle name="Comma 2 8 2 3 2 4 2 2" xfId="38136" xr:uid="{6F5BDCAE-3BB7-40CA-B376-61709B585915}"/>
    <cellStyle name="Comma 2 8 2 3 2 4 2 3" xfId="59160" xr:uid="{DCA1BFC5-F37B-4FF2-A6C1-67F911A2C7C4}"/>
    <cellStyle name="Comma 2 8 2 3 2 4 3" xfId="27626" xr:uid="{CEDE9B32-2B1D-4646-B297-077EE2C07A42}"/>
    <cellStyle name="Comma 2 8 2 3 2 4 4" xfId="48650" xr:uid="{A56C887C-5155-4905-85D8-8BC730ED2943}"/>
    <cellStyle name="Comma 2 8 2 3 2 5" xfId="9207" xr:uid="{4F03B18C-287A-41D9-99C8-4E41052F7FE8}"/>
    <cellStyle name="Comma 2 8 2 3 2 5 2" xfId="19741" xr:uid="{AE2F7B7B-3DC6-4875-9640-8D8FF013BF59}"/>
    <cellStyle name="Comma 2 8 2 3 2 5 2 2" xfId="40763" xr:uid="{9B47943C-4037-4DE7-88B6-F1D06162A365}"/>
    <cellStyle name="Comma 2 8 2 3 2 5 2 3" xfId="61787" xr:uid="{FF65951C-23DC-47FB-81B2-22849F3BFD78}"/>
    <cellStyle name="Comma 2 8 2 3 2 5 3" xfId="30253" xr:uid="{2E787A7D-CB4E-4C67-BE38-E79A7D13B2E8}"/>
    <cellStyle name="Comma 2 8 2 3 2 5 4" xfId="51277" xr:uid="{8C477809-5E34-456B-8DAF-9110425EF672}"/>
    <cellStyle name="Comma 2 8 2 3 2 6" xfId="11859" xr:uid="{13E089C2-8F5A-4872-B65D-9ED824BD500F}"/>
    <cellStyle name="Comma 2 8 2 3 2 6 2" xfId="32881" xr:uid="{F154A225-42BD-45DE-AF9A-1EA8F9F95CAB}"/>
    <cellStyle name="Comma 2 8 2 3 2 6 3" xfId="53905" xr:uid="{68FD152C-7097-4683-9A3E-E4BC0C5F8B90}"/>
    <cellStyle name="Comma 2 8 2 3 2 7" xfId="22370" xr:uid="{6FB8AADF-217E-4775-88DE-C9AB054B2D21}"/>
    <cellStyle name="Comma 2 8 2 3 2 8" xfId="43395" xr:uid="{FE72CF15-32AA-4953-ABEE-934016313EF6}"/>
    <cellStyle name="Comma 2 8 2 3 3" xfId="1276" xr:uid="{C8C13E42-D0E6-4DE5-A2BB-54E917E80226}"/>
    <cellStyle name="Comma 2 8 2 3 3 2" xfId="3954" xr:uid="{24B4BA70-CE4B-4691-A03E-DACDAE3178FD}"/>
    <cellStyle name="Comma 2 8 2 3 3 2 2" xfId="14488" xr:uid="{4231FDC9-BDF6-456A-96F2-3F3AA82D7D5D}"/>
    <cellStyle name="Comma 2 8 2 3 3 2 2 2" xfId="35510" xr:uid="{58AB6D8F-D965-47CA-8844-87D1CFFB8744}"/>
    <cellStyle name="Comma 2 8 2 3 3 2 2 3" xfId="56534" xr:uid="{503F5733-CCF6-4020-B91E-6D9135761DB1}"/>
    <cellStyle name="Comma 2 8 2 3 3 2 3" xfId="25000" xr:uid="{9C93FBE5-8736-40EF-B47E-FF9E28E6E5E5}"/>
    <cellStyle name="Comma 2 8 2 3 3 2 4" xfId="46024" xr:uid="{0EC6D7FE-4705-485A-8AE5-B32FA4F2641E}"/>
    <cellStyle name="Comma 2 8 2 3 3 3" xfId="6582" xr:uid="{E5D7E02B-093C-4FAF-AE0C-2978E31D4261}"/>
    <cellStyle name="Comma 2 8 2 3 3 3 2" xfId="17116" xr:uid="{1C97AADA-06C5-4DEF-A33A-C02B09FF5845}"/>
    <cellStyle name="Comma 2 8 2 3 3 3 2 2" xfId="38138" xr:uid="{034B9AF0-8E07-472D-B93B-301C7503FA5D}"/>
    <cellStyle name="Comma 2 8 2 3 3 3 2 3" xfId="59162" xr:uid="{2F49C02C-8A97-499B-8978-370E16068F5A}"/>
    <cellStyle name="Comma 2 8 2 3 3 3 3" xfId="27628" xr:uid="{8FA02412-AE26-47FC-96A2-92975662F72F}"/>
    <cellStyle name="Comma 2 8 2 3 3 3 4" xfId="48652" xr:uid="{15E13721-58B0-41FC-A691-21CAA680C866}"/>
    <cellStyle name="Comma 2 8 2 3 3 4" xfId="9209" xr:uid="{11CE7114-5837-41AE-A0B3-946AD38E1EB8}"/>
    <cellStyle name="Comma 2 8 2 3 3 4 2" xfId="19743" xr:uid="{7C07079E-BD4A-4F34-93BE-83DF682F0853}"/>
    <cellStyle name="Comma 2 8 2 3 3 4 2 2" xfId="40765" xr:uid="{33E85CA8-715D-45A2-B52B-F6E69C6B218A}"/>
    <cellStyle name="Comma 2 8 2 3 3 4 2 3" xfId="61789" xr:uid="{ECDD3C51-1EFA-4E42-B0A7-2A61DE083870}"/>
    <cellStyle name="Comma 2 8 2 3 3 4 3" xfId="30255" xr:uid="{37E4D8DC-5722-4FB0-9FC5-2222D359CBF2}"/>
    <cellStyle name="Comma 2 8 2 3 3 4 4" xfId="51279" xr:uid="{BDB0569B-3F03-4138-A2CA-C979200BE89B}"/>
    <cellStyle name="Comma 2 8 2 3 3 5" xfId="11861" xr:uid="{A8D3A65E-6926-4BE9-B39A-70FF5220051B}"/>
    <cellStyle name="Comma 2 8 2 3 3 5 2" xfId="32883" xr:uid="{DF25DDDF-D310-4379-A0C5-1F3BCC771240}"/>
    <cellStyle name="Comma 2 8 2 3 3 5 3" xfId="53907" xr:uid="{8FADBD17-55BC-4193-AE43-C5E850790F76}"/>
    <cellStyle name="Comma 2 8 2 3 3 6" xfId="22372" xr:uid="{C5B5D33C-28D3-4303-B155-5AC9F276BDD8}"/>
    <cellStyle name="Comma 2 8 2 3 3 7" xfId="43397" xr:uid="{71D7301A-3645-4C98-BB1E-AF19B23F70DA}"/>
    <cellStyle name="Comma 2 8 2 3 4" xfId="1277" xr:uid="{E67825D8-6055-4AB8-BF35-761939500315}"/>
    <cellStyle name="Comma 2 8 2 3 4 2" xfId="3955" xr:uid="{609832A1-86EB-44AE-9E91-FC079FEC7AE9}"/>
    <cellStyle name="Comma 2 8 2 3 4 2 2" xfId="14489" xr:uid="{1D10F2C1-FF07-4A26-BB76-84DDE27215CD}"/>
    <cellStyle name="Comma 2 8 2 3 4 2 2 2" xfId="35511" xr:uid="{4B492101-6F0F-4FB6-BD5B-ED8BC3CE533E}"/>
    <cellStyle name="Comma 2 8 2 3 4 2 2 3" xfId="56535" xr:uid="{8715056C-DB66-4640-9A0F-26C3B99DB193}"/>
    <cellStyle name="Comma 2 8 2 3 4 2 3" xfId="25001" xr:uid="{F31DD5F3-AE69-4382-9518-363A6121B36E}"/>
    <cellStyle name="Comma 2 8 2 3 4 2 4" xfId="46025" xr:uid="{AE7EB8F5-4D0C-4100-8338-D072EBBC4E6B}"/>
    <cellStyle name="Comma 2 8 2 3 4 3" xfId="6583" xr:uid="{FD7CCA73-5A52-43BD-87F2-1F642CB23086}"/>
    <cellStyle name="Comma 2 8 2 3 4 3 2" xfId="17117" xr:uid="{8EF200C7-5799-447F-949D-7FB9308CA1DF}"/>
    <cellStyle name="Comma 2 8 2 3 4 3 2 2" xfId="38139" xr:uid="{97388EF9-08A0-4B2D-845C-95B54C6AEAD3}"/>
    <cellStyle name="Comma 2 8 2 3 4 3 2 3" xfId="59163" xr:uid="{48B8723E-7329-4067-8C89-B6A82528D6FD}"/>
    <cellStyle name="Comma 2 8 2 3 4 3 3" xfId="27629" xr:uid="{1640C8A1-BCD4-4B4B-AF3A-789D9605B966}"/>
    <cellStyle name="Comma 2 8 2 3 4 3 4" xfId="48653" xr:uid="{515B89BB-552E-4AB0-9320-C4899439DBA5}"/>
    <cellStyle name="Comma 2 8 2 3 4 4" xfId="9210" xr:uid="{AC5D5274-3CAF-4D03-8F80-A516D4D03499}"/>
    <cellStyle name="Comma 2 8 2 3 4 4 2" xfId="19744" xr:uid="{8D4A4B18-2780-41B6-945B-10031EAC2379}"/>
    <cellStyle name="Comma 2 8 2 3 4 4 2 2" xfId="40766" xr:uid="{61B39769-84B4-467B-AC73-CC47034FA482}"/>
    <cellStyle name="Comma 2 8 2 3 4 4 2 3" xfId="61790" xr:uid="{C32E1C4B-3A43-4551-8B95-8A441F54C2FC}"/>
    <cellStyle name="Comma 2 8 2 3 4 4 3" xfId="30256" xr:uid="{ECC8647D-BDC1-4CDF-B430-6D00C0E1181C}"/>
    <cellStyle name="Comma 2 8 2 3 4 4 4" xfId="51280" xr:uid="{82F99218-5032-4AA8-B71D-4A17EC8A3C8B}"/>
    <cellStyle name="Comma 2 8 2 3 4 5" xfId="11862" xr:uid="{15EF8827-1483-4C15-8F70-E39D2CE2BD49}"/>
    <cellStyle name="Comma 2 8 2 3 4 5 2" xfId="32884" xr:uid="{1D8E3531-5E7D-4AAC-BF6C-369CCDDA1F60}"/>
    <cellStyle name="Comma 2 8 2 3 4 5 3" xfId="53908" xr:uid="{11FCC153-588E-4DB4-B421-8A1BAD65D299}"/>
    <cellStyle name="Comma 2 8 2 3 4 6" xfId="22373" xr:uid="{4C37ABA8-1814-409B-A7E8-5A06972AA540}"/>
    <cellStyle name="Comma 2 8 2 3 4 7" xfId="43398" xr:uid="{8B706F98-AC96-47E5-976F-DF2797123DDC}"/>
    <cellStyle name="Comma 2 8 2 3 5" xfId="3951" xr:uid="{C894E3BE-9FF2-4608-901C-0F0C55DEC6F6}"/>
    <cellStyle name="Comma 2 8 2 3 5 2" xfId="14485" xr:uid="{00D11BD9-1020-4A1E-AD05-9486BF6EA61F}"/>
    <cellStyle name="Comma 2 8 2 3 5 2 2" xfId="35507" xr:uid="{8BD67CFA-A828-488A-8C08-EFA1F6A4463E}"/>
    <cellStyle name="Comma 2 8 2 3 5 2 3" xfId="56531" xr:uid="{6529C7FD-4322-489F-A70D-349173A9273F}"/>
    <cellStyle name="Comma 2 8 2 3 5 3" xfId="24997" xr:uid="{CF04660A-D1D5-4CDE-A5AA-E5328F5D5AAC}"/>
    <cellStyle name="Comma 2 8 2 3 5 4" xfId="46021" xr:uid="{4E9AEE16-1DA0-4D09-902A-B862307D27EB}"/>
    <cellStyle name="Comma 2 8 2 3 6" xfId="6579" xr:uid="{4E592BF4-DB26-4B06-9075-0461BD8EBFDE}"/>
    <cellStyle name="Comma 2 8 2 3 6 2" xfId="17113" xr:uid="{99E5EBEC-6D54-4D49-AC1D-67BE80AC5BD1}"/>
    <cellStyle name="Comma 2 8 2 3 6 2 2" xfId="38135" xr:uid="{15DFB50C-1D62-4AA8-B5EE-7AD366A517E2}"/>
    <cellStyle name="Comma 2 8 2 3 6 2 3" xfId="59159" xr:uid="{1009B42F-4B9B-4A2A-903C-91C4675133EF}"/>
    <cellStyle name="Comma 2 8 2 3 6 3" xfId="27625" xr:uid="{6098464A-F210-49CF-B749-9538C43F1912}"/>
    <cellStyle name="Comma 2 8 2 3 6 4" xfId="48649" xr:uid="{C4450AD0-BD01-47EB-8FF5-0BAA04434E3C}"/>
    <cellStyle name="Comma 2 8 2 3 7" xfId="9206" xr:uid="{E7B5BE89-F878-42C3-A144-86D7C80DB9D0}"/>
    <cellStyle name="Comma 2 8 2 3 7 2" xfId="19740" xr:uid="{C77CE37A-7154-485D-AF91-A46D0C142661}"/>
    <cellStyle name="Comma 2 8 2 3 7 2 2" xfId="40762" xr:uid="{5800F300-FA27-41E0-B623-2EB0A13C306B}"/>
    <cellStyle name="Comma 2 8 2 3 7 2 3" xfId="61786" xr:uid="{CC4555C0-F37E-4B55-90C2-AA1C3324A4AC}"/>
    <cellStyle name="Comma 2 8 2 3 7 3" xfId="30252" xr:uid="{7D9FCCE7-3162-4696-9589-4F10DF869A9D}"/>
    <cellStyle name="Comma 2 8 2 3 7 4" xfId="51276" xr:uid="{41791CAF-3438-4FE7-870A-9B717A487F19}"/>
    <cellStyle name="Comma 2 8 2 3 8" xfId="11858" xr:uid="{74517FDC-C0CC-42B0-B4FE-48352FCE12D8}"/>
    <cellStyle name="Comma 2 8 2 3 8 2" xfId="32880" xr:uid="{497C4625-8AAA-4E73-A067-B6183FF38481}"/>
    <cellStyle name="Comma 2 8 2 3 8 3" xfId="53904" xr:uid="{43884658-1125-436B-B18D-F17E9B925B3D}"/>
    <cellStyle name="Comma 2 8 2 3 9" xfId="22369" xr:uid="{B87F273F-CC79-4DDD-99B0-29847A1DCFF2}"/>
    <cellStyle name="Comma 2 8 2 4" xfId="1278" xr:uid="{66A59DB7-E249-4B3E-B549-9B04BA58A210}"/>
    <cellStyle name="Comma 2 8 2 4 10" xfId="43399" xr:uid="{10D004CD-0B51-494E-BB73-F9D2DD33E3BD}"/>
    <cellStyle name="Comma 2 8 2 4 2" xfId="1279" xr:uid="{BA4598F8-E417-4664-B57A-5DFB02AF517B}"/>
    <cellStyle name="Comma 2 8 2 4 2 2" xfId="1280" xr:uid="{123A64F2-FDAE-468E-93F8-6A33BB9FDF00}"/>
    <cellStyle name="Comma 2 8 2 4 2 2 2" xfId="3958" xr:uid="{EF473115-18E8-4A06-9712-9CCECD3018C0}"/>
    <cellStyle name="Comma 2 8 2 4 2 2 2 2" xfId="14492" xr:uid="{7B3E3B79-85F4-42C0-89B2-FB7A968BFA34}"/>
    <cellStyle name="Comma 2 8 2 4 2 2 2 2 2" xfId="35514" xr:uid="{6FA246ED-F400-4F21-AB37-1DD50F0ED947}"/>
    <cellStyle name="Comma 2 8 2 4 2 2 2 2 3" xfId="56538" xr:uid="{2C68286F-2352-4743-94AF-A674FD673A46}"/>
    <cellStyle name="Comma 2 8 2 4 2 2 2 3" xfId="25004" xr:uid="{0542B156-4AFE-43D0-B5D5-E86658AFB1D6}"/>
    <cellStyle name="Comma 2 8 2 4 2 2 2 4" xfId="46028" xr:uid="{B05C08EC-8623-45C4-9F6F-D82D365F152F}"/>
    <cellStyle name="Comma 2 8 2 4 2 2 3" xfId="6586" xr:uid="{AAFFFD3D-8727-46D9-B79E-B84D400ABEBD}"/>
    <cellStyle name="Comma 2 8 2 4 2 2 3 2" xfId="17120" xr:uid="{F44AF67C-93F2-4169-89D2-8E35BE55F10D}"/>
    <cellStyle name="Comma 2 8 2 4 2 2 3 2 2" xfId="38142" xr:uid="{4A2FF527-B88B-4759-9D04-6392A7EF6717}"/>
    <cellStyle name="Comma 2 8 2 4 2 2 3 2 3" xfId="59166" xr:uid="{3004C2B0-7321-420F-9CCB-6A50820F4EDE}"/>
    <cellStyle name="Comma 2 8 2 4 2 2 3 3" xfId="27632" xr:uid="{FBCABA0D-722A-4DA1-BDFC-4E7D683B6160}"/>
    <cellStyle name="Comma 2 8 2 4 2 2 3 4" xfId="48656" xr:uid="{FA428CA7-712E-4EF7-8DDA-550C2B561957}"/>
    <cellStyle name="Comma 2 8 2 4 2 2 4" xfId="9213" xr:uid="{727F8DA4-0E3D-4C90-94E9-CA368EBA16E8}"/>
    <cellStyle name="Comma 2 8 2 4 2 2 4 2" xfId="19747" xr:uid="{3713B716-7CED-4929-806F-26044E9171EF}"/>
    <cellStyle name="Comma 2 8 2 4 2 2 4 2 2" xfId="40769" xr:uid="{E6F2A8D5-93C8-4A18-B188-1A0BE6FB4ACD}"/>
    <cellStyle name="Comma 2 8 2 4 2 2 4 2 3" xfId="61793" xr:uid="{C5077480-E9EE-42A8-915E-695D0AD675CB}"/>
    <cellStyle name="Comma 2 8 2 4 2 2 4 3" xfId="30259" xr:uid="{FF342E77-7C14-435A-96CC-CEEB86FDD96B}"/>
    <cellStyle name="Comma 2 8 2 4 2 2 4 4" xfId="51283" xr:uid="{2B1A3A33-16DF-4CC7-93E4-F0909A668DFA}"/>
    <cellStyle name="Comma 2 8 2 4 2 2 5" xfId="11865" xr:uid="{C407C2FA-0307-4B18-928F-F0DE6CDA65C4}"/>
    <cellStyle name="Comma 2 8 2 4 2 2 5 2" xfId="32887" xr:uid="{473BB7EA-EFDB-4AAC-AEC1-0F2627CB9523}"/>
    <cellStyle name="Comma 2 8 2 4 2 2 5 3" xfId="53911" xr:uid="{B29B5536-75CD-4A81-884D-A7929463D41B}"/>
    <cellStyle name="Comma 2 8 2 4 2 2 6" xfId="22376" xr:uid="{DCBA0B38-6033-4A55-8AD2-9E72C6BE1322}"/>
    <cellStyle name="Comma 2 8 2 4 2 2 7" xfId="43401" xr:uid="{C4186DC5-9823-4C70-9403-BDD6B3F43C9D}"/>
    <cellStyle name="Comma 2 8 2 4 2 3" xfId="3957" xr:uid="{241CB94F-C02F-44C0-944C-99F4385EB62A}"/>
    <cellStyle name="Comma 2 8 2 4 2 3 2" xfId="14491" xr:uid="{769D10CC-4F86-4A7A-AF03-22F952A7BCCB}"/>
    <cellStyle name="Comma 2 8 2 4 2 3 2 2" xfId="35513" xr:uid="{59386441-2A58-4F25-9243-0D6CB78F964A}"/>
    <cellStyle name="Comma 2 8 2 4 2 3 2 3" xfId="56537" xr:uid="{B37F7718-11B7-4665-B171-E0339C0BEEDE}"/>
    <cellStyle name="Comma 2 8 2 4 2 3 3" xfId="25003" xr:uid="{DE3BF4F4-8168-4D4F-BC78-229A69711B77}"/>
    <cellStyle name="Comma 2 8 2 4 2 3 4" xfId="46027" xr:uid="{89D0F276-95B6-4F7D-9D51-E66511AC5DCF}"/>
    <cellStyle name="Comma 2 8 2 4 2 4" xfId="6585" xr:uid="{970E4AC6-3439-42A9-896E-C5E4042278F1}"/>
    <cellStyle name="Comma 2 8 2 4 2 4 2" xfId="17119" xr:uid="{C28B7715-7F73-4DCC-BF9E-F7E0B22F8720}"/>
    <cellStyle name="Comma 2 8 2 4 2 4 2 2" xfId="38141" xr:uid="{D0A3460F-E900-4F78-8310-128313071DE1}"/>
    <cellStyle name="Comma 2 8 2 4 2 4 2 3" xfId="59165" xr:uid="{A2757F9E-54A3-48E2-8C8E-745BC31A88D7}"/>
    <cellStyle name="Comma 2 8 2 4 2 4 3" xfId="27631" xr:uid="{83F5775E-748A-4F43-A7CC-D38818E4ABCA}"/>
    <cellStyle name="Comma 2 8 2 4 2 4 4" xfId="48655" xr:uid="{981B28AD-DF19-42D6-90FB-C409EA39C1CB}"/>
    <cellStyle name="Comma 2 8 2 4 2 5" xfId="9212" xr:uid="{6DC81DEF-2B59-473B-AABC-DE8BA55AE3D2}"/>
    <cellStyle name="Comma 2 8 2 4 2 5 2" xfId="19746" xr:uid="{A9D99A11-46B0-4A5F-A30C-1DAB6F3AEA88}"/>
    <cellStyle name="Comma 2 8 2 4 2 5 2 2" xfId="40768" xr:uid="{AB94879F-3642-4885-8123-EEAD499040FB}"/>
    <cellStyle name="Comma 2 8 2 4 2 5 2 3" xfId="61792" xr:uid="{E1D03B93-EFD9-4BFA-98A7-2C9EBF2BC618}"/>
    <cellStyle name="Comma 2 8 2 4 2 5 3" xfId="30258" xr:uid="{F99BA920-795C-4F1E-90A1-01F31EC02129}"/>
    <cellStyle name="Comma 2 8 2 4 2 5 4" xfId="51282" xr:uid="{EF2F13A3-5EBD-4E9C-96C5-DAFBB3DC4FA7}"/>
    <cellStyle name="Comma 2 8 2 4 2 6" xfId="11864" xr:uid="{5D973DB0-CA8B-48C4-B89A-D4565F546A90}"/>
    <cellStyle name="Comma 2 8 2 4 2 6 2" xfId="32886" xr:uid="{63A55184-9CD4-4738-953D-D837DD4EC6A6}"/>
    <cellStyle name="Comma 2 8 2 4 2 6 3" xfId="53910" xr:uid="{FF7E9F8B-94E8-4169-9DCB-060C54F9B1DB}"/>
    <cellStyle name="Comma 2 8 2 4 2 7" xfId="22375" xr:uid="{17C32DCC-875B-4C87-A7FC-A31DF1DD12B3}"/>
    <cellStyle name="Comma 2 8 2 4 2 8" xfId="43400" xr:uid="{C209135B-5E34-406D-A98A-C5CDE45CD20D}"/>
    <cellStyle name="Comma 2 8 2 4 3" xfId="1281" xr:uid="{721FE463-6272-477F-8950-8585FB5A0EA0}"/>
    <cellStyle name="Comma 2 8 2 4 3 2" xfId="3959" xr:uid="{C76E746F-9C92-408F-AFB1-2C1DF967A1A9}"/>
    <cellStyle name="Comma 2 8 2 4 3 2 2" xfId="14493" xr:uid="{C5C6DA31-B992-44CE-B516-ADE152EA9822}"/>
    <cellStyle name="Comma 2 8 2 4 3 2 2 2" xfId="35515" xr:uid="{7BEACE79-FF98-46F4-A3F3-CC0CB01F1BFC}"/>
    <cellStyle name="Comma 2 8 2 4 3 2 2 3" xfId="56539" xr:uid="{574AF87B-6CA9-42B8-8796-07A70DF148D7}"/>
    <cellStyle name="Comma 2 8 2 4 3 2 3" xfId="25005" xr:uid="{28B177C6-D37B-4B28-8006-2A56D3B58B18}"/>
    <cellStyle name="Comma 2 8 2 4 3 2 4" xfId="46029" xr:uid="{90226E56-57C9-465C-932C-586C18AEF668}"/>
    <cellStyle name="Comma 2 8 2 4 3 3" xfId="6587" xr:uid="{3F972600-75EC-48A5-81B9-C6E93852018C}"/>
    <cellStyle name="Comma 2 8 2 4 3 3 2" xfId="17121" xr:uid="{EF3D4F21-F0CE-4DEE-B205-60BD09F30212}"/>
    <cellStyle name="Comma 2 8 2 4 3 3 2 2" xfId="38143" xr:uid="{CF409646-62D0-440C-AAB5-9F8C5A6E2094}"/>
    <cellStyle name="Comma 2 8 2 4 3 3 2 3" xfId="59167" xr:uid="{9C69BDD8-8846-45BC-B42C-E4D169D9F133}"/>
    <cellStyle name="Comma 2 8 2 4 3 3 3" xfId="27633" xr:uid="{086DE894-99D9-43C6-9F34-3193197CE43C}"/>
    <cellStyle name="Comma 2 8 2 4 3 3 4" xfId="48657" xr:uid="{9D75DA81-DB91-44E0-9203-A1E6C5DB966D}"/>
    <cellStyle name="Comma 2 8 2 4 3 4" xfId="9214" xr:uid="{8FB6E813-3733-42CA-994A-64F8BA9DA7A1}"/>
    <cellStyle name="Comma 2 8 2 4 3 4 2" xfId="19748" xr:uid="{5C54134D-8141-41E3-80E8-CA81B0D14086}"/>
    <cellStyle name="Comma 2 8 2 4 3 4 2 2" xfId="40770" xr:uid="{2AD25818-6159-4D20-9A7B-CEEE0CEF7923}"/>
    <cellStyle name="Comma 2 8 2 4 3 4 2 3" xfId="61794" xr:uid="{E1854306-6D17-49FE-B46B-D1C126B7C97E}"/>
    <cellStyle name="Comma 2 8 2 4 3 4 3" xfId="30260" xr:uid="{119D1AB0-8873-4BCF-9E16-463A06F9A2E6}"/>
    <cellStyle name="Comma 2 8 2 4 3 4 4" xfId="51284" xr:uid="{4AACF7FF-06FA-43B9-BD23-F794E06C1A92}"/>
    <cellStyle name="Comma 2 8 2 4 3 5" xfId="11866" xr:uid="{FFE49410-0B87-495C-BC78-C8E090C48F6F}"/>
    <cellStyle name="Comma 2 8 2 4 3 5 2" xfId="32888" xr:uid="{1F900E7A-7706-4AE8-8F33-B682C157664B}"/>
    <cellStyle name="Comma 2 8 2 4 3 5 3" xfId="53912" xr:uid="{8AEF93C5-AB7B-4272-A344-0D89DA38BF52}"/>
    <cellStyle name="Comma 2 8 2 4 3 6" xfId="22377" xr:uid="{482EA33A-8B63-4D51-8345-7D34D9928585}"/>
    <cellStyle name="Comma 2 8 2 4 3 7" xfId="43402" xr:uid="{5CAD5347-8AEF-48B0-AE81-F59CCEFC3913}"/>
    <cellStyle name="Comma 2 8 2 4 4" xfId="1282" xr:uid="{85CAA4F8-95CE-4B5D-AF73-081F508065C6}"/>
    <cellStyle name="Comma 2 8 2 4 4 2" xfId="3960" xr:uid="{2784BEDB-D4A2-4031-9DA7-6D94881762D8}"/>
    <cellStyle name="Comma 2 8 2 4 4 2 2" xfId="14494" xr:uid="{FB245879-C988-4B5C-AAC3-DCA1A56F835F}"/>
    <cellStyle name="Comma 2 8 2 4 4 2 2 2" xfId="35516" xr:uid="{DC4FD696-D993-452F-9B50-23C8EFA0CB61}"/>
    <cellStyle name="Comma 2 8 2 4 4 2 2 3" xfId="56540" xr:uid="{FAAC2E4A-62B9-4D27-925A-1CB4A6CA57DA}"/>
    <cellStyle name="Comma 2 8 2 4 4 2 3" xfId="25006" xr:uid="{396C21DD-497B-4A8B-B832-5AAA17D33891}"/>
    <cellStyle name="Comma 2 8 2 4 4 2 4" xfId="46030" xr:uid="{0040E1CD-C077-40E7-A348-57BC048C50C2}"/>
    <cellStyle name="Comma 2 8 2 4 4 3" xfId="6588" xr:uid="{A8304576-0E9E-46EB-BE5F-6F19CAC2E6A5}"/>
    <cellStyle name="Comma 2 8 2 4 4 3 2" xfId="17122" xr:uid="{F000D616-B94A-4D5A-8B83-4624A18C7AC5}"/>
    <cellStyle name="Comma 2 8 2 4 4 3 2 2" xfId="38144" xr:uid="{0310A895-8973-4708-8CE6-003BFF514C89}"/>
    <cellStyle name="Comma 2 8 2 4 4 3 2 3" xfId="59168" xr:uid="{64AB337B-0D45-47A3-8ACB-8A6E3B576F16}"/>
    <cellStyle name="Comma 2 8 2 4 4 3 3" xfId="27634" xr:uid="{88758EBD-2123-477D-8CF2-3C76D867CF87}"/>
    <cellStyle name="Comma 2 8 2 4 4 3 4" xfId="48658" xr:uid="{B534FD67-2E9F-40B1-9E09-27A085141A5F}"/>
    <cellStyle name="Comma 2 8 2 4 4 4" xfId="9215" xr:uid="{7E40512A-44C7-4A02-83CD-65246F10C17E}"/>
    <cellStyle name="Comma 2 8 2 4 4 4 2" xfId="19749" xr:uid="{D71FD73C-4B88-46DC-89FF-4A57B90FE84E}"/>
    <cellStyle name="Comma 2 8 2 4 4 4 2 2" xfId="40771" xr:uid="{CAF0F8D3-59B1-4C88-ABAE-5E5886D3D3DD}"/>
    <cellStyle name="Comma 2 8 2 4 4 4 2 3" xfId="61795" xr:uid="{DA284025-27DE-4D1E-BD52-DD65390DDD23}"/>
    <cellStyle name="Comma 2 8 2 4 4 4 3" xfId="30261" xr:uid="{25AAFAB8-0A80-4DDC-A6AD-DEB8CF16E4BF}"/>
    <cellStyle name="Comma 2 8 2 4 4 4 4" xfId="51285" xr:uid="{DB070B4E-6F9F-4781-AE46-D5FA7D96D990}"/>
    <cellStyle name="Comma 2 8 2 4 4 5" xfId="11867" xr:uid="{347A32A3-FF98-4A62-8676-C2139A1BC9D0}"/>
    <cellStyle name="Comma 2 8 2 4 4 5 2" xfId="32889" xr:uid="{F4F154F3-DCDD-4D6C-8764-6CA960D9346F}"/>
    <cellStyle name="Comma 2 8 2 4 4 5 3" xfId="53913" xr:uid="{F1D38342-0E05-42E9-B9C8-6A37EE07439A}"/>
    <cellStyle name="Comma 2 8 2 4 4 6" xfId="22378" xr:uid="{16DA5576-236A-432E-BF69-436C3A82E76D}"/>
    <cellStyle name="Comma 2 8 2 4 4 7" xfId="43403" xr:uid="{EACB8221-0A69-4D2D-9525-1DEF6E715C41}"/>
    <cellStyle name="Comma 2 8 2 4 5" xfId="3956" xr:uid="{319154C1-636D-4E81-97D5-884AA780D93D}"/>
    <cellStyle name="Comma 2 8 2 4 5 2" xfId="14490" xr:uid="{0525801B-10BB-4561-960D-830A1770AB32}"/>
    <cellStyle name="Comma 2 8 2 4 5 2 2" xfId="35512" xr:uid="{A0904767-4627-44D9-AA9D-0297ACC72F34}"/>
    <cellStyle name="Comma 2 8 2 4 5 2 3" xfId="56536" xr:uid="{A5A70BE3-2317-4537-9DE1-4D4AF6F5D29C}"/>
    <cellStyle name="Comma 2 8 2 4 5 3" xfId="25002" xr:uid="{D5C96699-25A0-425A-B029-CE2F445B1446}"/>
    <cellStyle name="Comma 2 8 2 4 5 4" xfId="46026" xr:uid="{B322E885-7888-46C8-B90D-FF50C23840D1}"/>
    <cellStyle name="Comma 2 8 2 4 6" xfId="6584" xr:uid="{D342E38D-D915-4EAB-A18E-86495B4FF280}"/>
    <cellStyle name="Comma 2 8 2 4 6 2" xfId="17118" xr:uid="{0843939C-F814-4572-B0A0-1E38CCE6A778}"/>
    <cellStyle name="Comma 2 8 2 4 6 2 2" xfId="38140" xr:uid="{86DEDE34-186C-47AD-A0CE-82EB80DAF90F}"/>
    <cellStyle name="Comma 2 8 2 4 6 2 3" xfId="59164" xr:uid="{4EB61EFF-07C8-45FF-8C2A-717F9CFEBAA7}"/>
    <cellStyle name="Comma 2 8 2 4 6 3" xfId="27630" xr:uid="{9B3C1748-AB48-4321-9D18-0521BF3C75C9}"/>
    <cellStyle name="Comma 2 8 2 4 6 4" xfId="48654" xr:uid="{BA304F32-82A7-460A-89DB-73F94E1F0B5F}"/>
    <cellStyle name="Comma 2 8 2 4 7" xfId="9211" xr:uid="{2E64FB50-5CE0-4C8E-AC83-C5532063FDC2}"/>
    <cellStyle name="Comma 2 8 2 4 7 2" xfId="19745" xr:uid="{25990163-C7EF-4260-B790-2BCE7FB2AB9C}"/>
    <cellStyle name="Comma 2 8 2 4 7 2 2" xfId="40767" xr:uid="{6915A541-FE71-41D6-AD56-B05A343959D3}"/>
    <cellStyle name="Comma 2 8 2 4 7 2 3" xfId="61791" xr:uid="{D86ABEDB-7539-450B-96E3-3920C81BAF95}"/>
    <cellStyle name="Comma 2 8 2 4 7 3" xfId="30257" xr:uid="{80CFBEEC-D083-4679-9EE0-030D723F20F5}"/>
    <cellStyle name="Comma 2 8 2 4 7 4" xfId="51281" xr:uid="{F42F542C-6BBC-4B69-8776-07FDA315A925}"/>
    <cellStyle name="Comma 2 8 2 4 8" xfId="11863" xr:uid="{A2D32325-DE5D-4117-8C14-D4A4A20504CC}"/>
    <cellStyle name="Comma 2 8 2 4 8 2" xfId="32885" xr:uid="{8E623E55-1651-4EBB-A488-8AC28051F552}"/>
    <cellStyle name="Comma 2 8 2 4 8 3" xfId="53909" xr:uid="{C0CB83BD-2E22-435A-888F-29B9DF37F2F3}"/>
    <cellStyle name="Comma 2 8 2 4 9" xfId="22374" xr:uid="{75EE5F43-C484-4057-A877-C342E8C3129B}"/>
    <cellStyle name="Comma 2 8 2 5" xfId="1283" xr:uid="{61B8CC1C-37B3-4B40-A26D-EA62D8B1719B}"/>
    <cellStyle name="Comma 2 8 2 5 10" xfId="43404" xr:uid="{CA94D0F9-DAE8-4696-8565-70BAF0117576}"/>
    <cellStyle name="Comma 2 8 2 5 2" xfId="1284" xr:uid="{53A66353-0AF9-4BF8-A945-9ECF48B4CA46}"/>
    <cellStyle name="Comma 2 8 2 5 2 2" xfId="1285" xr:uid="{23453382-DE98-4796-8B25-790D983FBD3C}"/>
    <cellStyle name="Comma 2 8 2 5 2 2 2" xfId="3963" xr:uid="{4F64CFFC-7886-4A75-827A-ED9CDBA84A29}"/>
    <cellStyle name="Comma 2 8 2 5 2 2 2 2" xfId="14497" xr:uid="{FF38BEE3-A069-42BA-B062-9B94ADCE9396}"/>
    <cellStyle name="Comma 2 8 2 5 2 2 2 2 2" xfId="35519" xr:uid="{A6187D4E-219E-4A91-BA2C-467AE7A51FAC}"/>
    <cellStyle name="Comma 2 8 2 5 2 2 2 2 3" xfId="56543" xr:uid="{B212FBAE-D2BE-4F0D-BAAF-69985E8A0CCD}"/>
    <cellStyle name="Comma 2 8 2 5 2 2 2 3" xfId="25009" xr:uid="{F5759857-BB42-43DB-A7E5-FC0FB5711F46}"/>
    <cellStyle name="Comma 2 8 2 5 2 2 2 4" xfId="46033" xr:uid="{05037F84-0AC1-44CB-8170-B5F54EF40BC5}"/>
    <cellStyle name="Comma 2 8 2 5 2 2 3" xfId="6591" xr:uid="{30DB6D8F-8E4A-4E0C-93DF-A0C00B798096}"/>
    <cellStyle name="Comma 2 8 2 5 2 2 3 2" xfId="17125" xr:uid="{60433187-9067-47D3-8910-33D406AE7DC1}"/>
    <cellStyle name="Comma 2 8 2 5 2 2 3 2 2" xfId="38147" xr:uid="{D3FCFE77-8159-4D6B-A880-CEB4601D0874}"/>
    <cellStyle name="Comma 2 8 2 5 2 2 3 2 3" xfId="59171" xr:uid="{A6348513-D38D-4F98-87C8-BE230AF7D689}"/>
    <cellStyle name="Comma 2 8 2 5 2 2 3 3" xfId="27637" xr:uid="{3EDA5011-9949-47AF-85D3-FF4FF0F0FF14}"/>
    <cellStyle name="Comma 2 8 2 5 2 2 3 4" xfId="48661" xr:uid="{5CCB139D-1744-4728-A4D1-ECDEE92E1577}"/>
    <cellStyle name="Comma 2 8 2 5 2 2 4" xfId="9218" xr:uid="{C33A0126-34AC-459A-9568-8D66CEF30392}"/>
    <cellStyle name="Comma 2 8 2 5 2 2 4 2" xfId="19752" xr:uid="{52B02C12-6787-48BE-8EE3-987F6C1FEBC7}"/>
    <cellStyle name="Comma 2 8 2 5 2 2 4 2 2" xfId="40774" xr:uid="{06FEFA00-ED4C-4F08-B3D4-32DA5E369734}"/>
    <cellStyle name="Comma 2 8 2 5 2 2 4 2 3" xfId="61798" xr:uid="{134DAC4C-28C2-4359-BABD-03A3114CE368}"/>
    <cellStyle name="Comma 2 8 2 5 2 2 4 3" xfId="30264" xr:uid="{CCE28AE2-84BA-432B-B3AC-0CA140E9816A}"/>
    <cellStyle name="Comma 2 8 2 5 2 2 4 4" xfId="51288" xr:uid="{95C2B9A2-FD25-4B13-9E1D-D36FACD90EDE}"/>
    <cellStyle name="Comma 2 8 2 5 2 2 5" xfId="11870" xr:uid="{7BA453CF-5B6E-4320-AF41-103326DD036E}"/>
    <cellStyle name="Comma 2 8 2 5 2 2 5 2" xfId="32892" xr:uid="{B16E2A19-9C3C-40C5-AC95-DD4CCF852325}"/>
    <cellStyle name="Comma 2 8 2 5 2 2 5 3" xfId="53916" xr:uid="{4C9822B6-1D6B-4B07-8332-976FEFBDDCF7}"/>
    <cellStyle name="Comma 2 8 2 5 2 2 6" xfId="22381" xr:uid="{89855919-ECF9-40CA-85F6-33ADD4736C0F}"/>
    <cellStyle name="Comma 2 8 2 5 2 2 7" xfId="43406" xr:uid="{DE5E8248-9964-414C-A55D-66887F09C6F4}"/>
    <cellStyle name="Comma 2 8 2 5 2 3" xfId="3962" xr:uid="{664A5ECE-D67E-4B30-AF82-D6F7EA7F24AC}"/>
    <cellStyle name="Comma 2 8 2 5 2 3 2" xfId="14496" xr:uid="{C0383831-0D66-470A-ABF5-11D44C1CF866}"/>
    <cellStyle name="Comma 2 8 2 5 2 3 2 2" xfId="35518" xr:uid="{5AA8D3A6-A438-4FA0-90E0-11B48CB75C86}"/>
    <cellStyle name="Comma 2 8 2 5 2 3 2 3" xfId="56542" xr:uid="{F641FC27-21A9-4E7B-9A55-AAF49B5C8108}"/>
    <cellStyle name="Comma 2 8 2 5 2 3 3" xfId="25008" xr:uid="{1F1D4495-F543-437B-AB86-1DD353BE9D20}"/>
    <cellStyle name="Comma 2 8 2 5 2 3 4" xfId="46032" xr:uid="{604B11FE-3293-45B5-AB39-DDCA6FCB268C}"/>
    <cellStyle name="Comma 2 8 2 5 2 4" xfId="6590" xr:uid="{1071F3D3-52F9-4BFE-A4AD-64EF43DE58CF}"/>
    <cellStyle name="Comma 2 8 2 5 2 4 2" xfId="17124" xr:uid="{6439BFD1-4B80-4E7D-ACFE-6F1A2133599E}"/>
    <cellStyle name="Comma 2 8 2 5 2 4 2 2" xfId="38146" xr:uid="{5D8D2A47-F181-4C96-9E2F-07B2FA70FBAB}"/>
    <cellStyle name="Comma 2 8 2 5 2 4 2 3" xfId="59170" xr:uid="{8CF48275-B2CD-4BDC-9B64-0B6C9F16B65C}"/>
    <cellStyle name="Comma 2 8 2 5 2 4 3" xfId="27636" xr:uid="{162F09B0-E75D-46A8-B94D-F7BC2A3DBD2C}"/>
    <cellStyle name="Comma 2 8 2 5 2 4 4" xfId="48660" xr:uid="{837C4932-4207-4519-A164-67E97D1B2EC6}"/>
    <cellStyle name="Comma 2 8 2 5 2 5" xfId="9217" xr:uid="{D02D289A-8CDA-4EA2-A798-D9BCF8E9ACDA}"/>
    <cellStyle name="Comma 2 8 2 5 2 5 2" xfId="19751" xr:uid="{80A9F8BC-1D12-441E-8981-E8301AB85F55}"/>
    <cellStyle name="Comma 2 8 2 5 2 5 2 2" xfId="40773" xr:uid="{EE19D16C-3170-4252-B454-9094E010C11F}"/>
    <cellStyle name="Comma 2 8 2 5 2 5 2 3" xfId="61797" xr:uid="{61321E77-784B-41F8-BB63-42102DDEFF23}"/>
    <cellStyle name="Comma 2 8 2 5 2 5 3" xfId="30263" xr:uid="{D4D9DC0E-5E79-467F-953F-1D7D97448BCB}"/>
    <cellStyle name="Comma 2 8 2 5 2 5 4" xfId="51287" xr:uid="{EBF29758-6499-495E-B1BF-AE0847C3B7D5}"/>
    <cellStyle name="Comma 2 8 2 5 2 6" xfId="11869" xr:uid="{8A4E317A-D4C8-4B5C-8EFC-3F92BD156E4C}"/>
    <cellStyle name="Comma 2 8 2 5 2 6 2" xfId="32891" xr:uid="{25F80147-F4EC-4832-80C8-D3C5587BDF24}"/>
    <cellStyle name="Comma 2 8 2 5 2 6 3" xfId="53915" xr:uid="{B097B423-8DBA-4AD0-BF4F-D6205E1618C8}"/>
    <cellStyle name="Comma 2 8 2 5 2 7" xfId="22380" xr:uid="{CB07FBE7-E627-44C6-BFB8-8CD2569F3E81}"/>
    <cellStyle name="Comma 2 8 2 5 2 8" xfId="43405" xr:uid="{5C3BE646-482C-4D2E-8043-A9956D3B250E}"/>
    <cellStyle name="Comma 2 8 2 5 3" xfId="1286" xr:uid="{1FE3CB6F-5E76-40ED-99BE-9618527FCB18}"/>
    <cellStyle name="Comma 2 8 2 5 3 2" xfId="3964" xr:uid="{ADA012DE-F454-4350-B416-CE4D15AB9F25}"/>
    <cellStyle name="Comma 2 8 2 5 3 2 2" xfId="14498" xr:uid="{9C731FFF-E8B0-4C16-A52C-7281BECC5B27}"/>
    <cellStyle name="Comma 2 8 2 5 3 2 2 2" xfId="35520" xr:uid="{53E17E80-41E7-4019-AFFF-6B9935076FD8}"/>
    <cellStyle name="Comma 2 8 2 5 3 2 2 3" xfId="56544" xr:uid="{FF05AD54-AB57-4B51-8C1D-2DA2812E560E}"/>
    <cellStyle name="Comma 2 8 2 5 3 2 3" xfId="25010" xr:uid="{6377722E-C5F3-4183-806C-9C818A524D32}"/>
    <cellStyle name="Comma 2 8 2 5 3 2 4" xfId="46034" xr:uid="{E2388DC2-14F1-4F1D-95A8-C3CC24363C5C}"/>
    <cellStyle name="Comma 2 8 2 5 3 3" xfId="6592" xr:uid="{38650AAD-6EE0-49C5-9543-82A5D853D5C8}"/>
    <cellStyle name="Comma 2 8 2 5 3 3 2" xfId="17126" xr:uid="{B407730A-8D72-433F-8549-D0FF256AE4F0}"/>
    <cellStyle name="Comma 2 8 2 5 3 3 2 2" xfId="38148" xr:uid="{C74654AD-1F36-47EF-85E9-6A412A8B0230}"/>
    <cellStyle name="Comma 2 8 2 5 3 3 2 3" xfId="59172" xr:uid="{521690FE-1E0C-4A1E-8F34-9EE1AF58824A}"/>
    <cellStyle name="Comma 2 8 2 5 3 3 3" xfId="27638" xr:uid="{C37AE852-365C-43D6-8B79-D33E9878AB17}"/>
    <cellStyle name="Comma 2 8 2 5 3 3 4" xfId="48662" xr:uid="{97638CE2-75B6-48FB-B23C-7D1267AE05B0}"/>
    <cellStyle name="Comma 2 8 2 5 3 4" xfId="9219" xr:uid="{C7477779-9573-4E1D-9B1A-C8F4282BE3FC}"/>
    <cellStyle name="Comma 2 8 2 5 3 4 2" xfId="19753" xr:uid="{12AC3C04-B3B7-4128-BB03-C9DC6C9492EC}"/>
    <cellStyle name="Comma 2 8 2 5 3 4 2 2" xfId="40775" xr:uid="{CAA6009B-3973-4BDF-BA9F-DE5AD30FDDB6}"/>
    <cellStyle name="Comma 2 8 2 5 3 4 2 3" xfId="61799" xr:uid="{E8EFD203-97C4-46BE-844C-07A05D3F5656}"/>
    <cellStyle name="Comma 2 8 2 5 3 4 3" xfId="30265" xr:uid="{C96D995C-BDCD-4AEA-B286-BBF2C5C84D6A}"/>
    <cellStyle name="Comma 2 8 2 5 3 4 4" xfId="51289" xr:uid="{D9CCB6A2-18AC-454E-BA4B-64E76AE260CD}"/>
    <cellStyle name="Comma 2 8 2 5 3 5" xfId="11871" xr:uid="{5F525B5C-5F9A-441E-B6B2-5F9891D555F1}"/>
    <cellStyle name="Comma 2 8 2 5 3 5 2" xfId="32893" xr:uid="{703FCCB7-EEBB-407F-B1E4-F744B9AB2336}"/>
    <cellStyle name="Comma 2 8 2 5 3 5 3" xfId="53917" xr:uid="{A54CC0BF-3BE2-4908-9A59-168EC73BD4EC}"/>
    <cellStyle name="Comma 2 8 2 5 3 6" xfId="22382" xr:uid="{B6EE915B-447E-4BA9-AC3F-619F3C7FFB60}"/>
    <cellStyle name="Comma 2 8 2 5 3 7" xfId="43407" xr:uid="{DF3125AA-F718-4130-A195-BBF3D47AB5E7}"/>
    <cellStyle name="Comma 2 8 2 5 4" xfId="1287" xr:uid="{B49CA06B-3474-4354-8CB0-C290488C8FA7}"/>
    <cellStyle name="Comma 2 8 2 5 4 2" xfId="3965" xr:uid="{D944B4CE-F2D8-41F7-92AE-146BBA9277B4}"/>
    <cellStyle name="Comma 2 8 2 5 4 2 2" xfId="14499" xr:uid="{E2628BDB-1F44-4981-AC52-595AEB41F474}"/>
    <cellStyle name="Comma 2 8 2 5 4 2 2 2" xfId="35521" xr:uid="{B9309F48-67EA-436C-8EDD-EFCD7701269F}"/>
    <cellStyle name="Comma 2 8 2 5 4 2 2 3" xfId="56545" xr:uid="{BE93FCE3-89AB-4F13-BD4F-4288160CAB8D}"/>
    <cellStyle name="Comma 2 8 2 5 4 2 3" xfId="25011" xr:uid="{212697EF-3AC5-4C16-AEEF-3D544F0AB181}"/>
    <cellStyle name="Comma 2 8 2 5 4 2 4" xfId="46035" xr:uid="{C7170F9B-A23E-4C1C-8154-05595256FB62}"/>
    <cellStyle name="Comma 2 8 2 5 4 3" xfId="6593" xr:uid="{4FDA39F9-9884-472F-82A7-53341A78FE9F}"/>
    <cellStyle name="Comma 2 8 2 5 4 3 2" xfId="17127" xr:uid="{B4BA765B-97DC-47EC-80C3-070486B743CF}"/>
    <cellStyle name="Comma 2 8 2 5 4 3 2 2" xfId="38149" xr:uid="{F43F78FF-400E-400D-B78F-E489CCE57BB4}"/>
    <cellStyle name="Comma 2 8 2 5 4 3 2 3" xfId="59173" xr:uid="{6B89562B-4984-4D40-BB0E-2AD07AD7F72E}"/>
    <cellStyle name="Comma 2 8 2 5 4 3 3" xfId="27639" xr:uid="{626D4788-BF14-4144-AB28-B846CCE1479E}"/>
    <cellStyle name="Comma 2 8 2 5 4 3 4" xfId="48663" xr:uid="{8314E624-033C-4AD2-88EA-85485AB1ED22}"/>
    <cellStyle name="Comma 2 8 2 5 4 4" xfId="9220" xr:uid="{37BEADFD-C936-45A6-A3C5-D26F08B12683}"/>
    <cellStyle name="Comma 2 8 2 5 4 4 2" xfId="19754" xr:uid="{59587FD0-FD3E-4085-9980-5582F5D7788D}"/>
    <cellStyle name="Comma 2 8 2 5 4 4 2 2" xfId="40776" xr:uid="{53454F98-9CA9-4D91-8228-82980EE5E789}"/>
    <cellStyle name="Comma 2 8 2 5 4 4 2 3" xfId="61800" xr:uid="{599DE275-191E-4B4F-8CF2-C79D91AB5C41}"/>
    <cellStyle name="Comma 2 8 2 5 4 4 3" xfId="30266" xr:uid="{DE6BF0EF-B338-4957-AC4A-D9DF7D168AE8}"/>
    <cellStyle name="Comma 2 8 2 5 4 4 4" xfId="51290" xr:uid="{1EA8A2D8-CC90-4BAF-B11C-188713F5E11E}"/>
    <cellStyle name="Comma 2 8 2 5 4 5" xfId="11872" xr:uid="{90E84724-234B-4659-9091-CED6C486CE0A}"/>
    <cellStyle name="Comma 2 8 2 5 4 5 2" xfId="32894" xr:uid="{FCF34510-04E5-4D84-BEC4-7D4DAE662FCE}"/>
    <cellStyle name="Comma 2 8 2 5 4 5 3" xfId="53918" xr:uid="{6A2DD22D-BA6E-4517-B134-B3E369E24149}"/>
    <cellStyle name="Comma 2 8 2 5 4 6" xfId="22383" xr:uid="{4D9D718F-DDAC-4C6C-9B7B-7821FB0B5ABB}"/>
    <cellStyle name="Comma 2 8 2 5 4 7" xfId="43408" xr:uid="{EA1372B4-001C-47CB-AE98-E69A2930F104}"/>
    <cellStyle name="Comma 2 8 2 5 5" xfId="3961" xr:uid="{31378AAA-9AA1-469D-8E27-872FA69E4A83}"/>
    <cellStyle name="Comma 2 8 2 5 5 2" xfId="14495" xr:uid="{C4712432-0FF4-49E6-BA10-47DA74525B7C}"/>
    <cellStyle name="Comma 2 8 2 5 5 2 2" xfId="35517" xr:uid="{D8818C08-CE02-4494-8016-74AD2FAECC47}"/>
    <cellStyle name="Comma 2 8 2 5 5 2 3" xfId="56541" xr:uid="{5BD0B376-684E-475E-AC56-7531DA9B2666}"/>
    <cellStyle name="Comma 2 8 2 5 5 3" xfId="25007" xr:uid="{7DEBD916-1687-4C42-993A-62B939414D3C}"/>
    <cellStyle name="Comma 2 8 2 5 5 4" xfId="46031" xr:uid="{9E7A9149-9BA4-4F8C-94A3-72D9F55A731E}"/>
    <cellStyle name="Comma 2 8 2 5 6" xfId="6589" xr:uid="{68EC642A-C966-4636-BF53-476B3B940D76}"/>
    <cellStyle name="Comma 2 8 2 5 6 2" xfId="17123" xr:uid="{35BD7233-842A-4DE0-909C-1B3C157FBF50}"/>
    <cellStyle name="Comma 2 8 2 5 6 2 2" xfId="38145" xr:uid="{B08D37B5-9E66-4D09-B7DD-EBC01A4FEF20}"/>
    <cellStyle name="Comma 2 8 2 5 6 2 3" xfId="59169" xr:uid="{57D5B76A-465E-43D8-87A0-FCC9C0C3916C}"/>
    <cellStyle name="Comma 2 8 2 5 6 3" xfId="27635" xr:uid="{1584474D-ACB6-4AA8-95EF-29269F470AE1}"/>
    <cellStyle name="Comma 2 8 2 5 6 4" xfId="48659" xr:uid="{3691F59C-76A2-4B32-8BC6-2B02602295F1}"/>
    <cellStyle name="Comma 2 8 2 5 7" xfId="9216" xr:uid="{CAC8336C-CBE7-494D-94C9-57319DB92950}"/>
    <cellStyle name="Comma 2 8 2 5 7 2" xfId="19750" xr:uid="{9E6581B2-D5D1-40A1-A274-9E0400341920}"/>
    <cellStyle name="Comma 2 8 2 5 7 2 2" xfId="40772" xr:uid="{456C5686-7D5A-444A-AF7D-535FA2D355E6}"/>
    <cellStyle name="Comma 2 8 2 5 7 2 3" xfId="61796" xr:uid="{BD789F65-1BAF-4387-B4FE-0D500285E0CE}"/>
    <cellStyle name="Comma 2 8 2 5 7 3" xfId="30262" xr:uid="{8A0A118A-BC0A-4F6F-BD33-FF7101C5AF1F}"/>
    <cellStyle name="Comma 2 8 2 5 7 4" xfId="51286" xr:uid="{9CB52878-3A22-4469-AC92-6F0BDA0A21B1}"/>
    <cellStyle name="Comma 2 8 2 5 8" xfId="11868" xr:uid="{F4C2A03C-927A-43BC-B599-5FD6FF1D141E}"/>
    <cellStyle name="Comma 2 8 2 5 8 2" xfId="32890" xr:uid="{19620467-F147-4A52-909A-6D7440AD0363}"/>
    <cellStyle name="Comma 2 8 2 5 8 3" xfId="53914" xr:uid="{D63CFD7D-6F4F-4091-B096-93D0DAC301B0}"/>
    <cellStyle name="Comma 2 8 2 5 9" xfId="22379" xr:uid="{42048AA0-C261-4E31-8A33-D582A882ED48}"/>
    <cellStyle name="Comma 2 8 2 6" xfId="1288" xr:uid="{486970CE-8854-4472-BABC-8A2AE1CC1D14}"/>
    <cellStyle name="Comma 2 8 2 6 2" xfId="1289" xr:uid="{DA7D2413-8B49-4E32-A896-E0EA605CF02E}"/>
    <cellStyle name="Comma 2 8 2 6 2 2" xfId="3967" xr:uid="{975A2B05-9B67-4B46-A007-691B1E2DC49C}"/>
    <cellStyle name="Comma 2 8 2 6 2 2 2" xfId="14501" xr:uid="{F6D68F8F-D470-452C-B716-AE6F889C75C7}"/>
    <cellStyle name="Comma 2 8 2 6 2 2 2 2" xfId="35523" xr:uid="{C838001B-B1CA-496C-B68C-AC8F6946E3B4}"/>
    <cellStyle name="Comma 2 8 2 6 2 2 2 3" xfId="56547" xr:uid="{5DCE9311-FD9E-45FF-B3A6-7C0E83B578D5}"/>
    <cellStyle name="Comma 2 8 2 6 2 2 3" xfId="25013" xr:uid="{EBDB3CF6-CBF0-4964-85B3-2685542650AB}"/>
    <cellStyle name="Comma 2 8 2 6 2 2 4" xfId="46037" xr:uid="{46547841-0009-4BF2-ABF5-BFD2A330C9F2}"/>
    <cellStyle name="Comma 2 8 2 6 2 3" xfId="6595" xr:uid="{854A460A-9411-4D5C-8F35-C390F24A1E14}"/>
    <cellStyle name="Comma 2 8 2 6 2 3 2" xfId="17129" xr:uid="{8DA9F2BB-FEF5-4185-9E43-B5358833CD75}"/>
    <cellStyle name="Comma 2 8 2 6 2 3 2 2" xfId="38151" xr:uid="{5755AED7-F4CD-45C6-91B0-F20E27B4023F}"/>
    <cellStyle name="Comma 2 8 2 6 2 3 2 3" xfId="59175" xr:uid="{5B8C3E63-109A-4B1B-81D3-AA92584F4251}"/>
    <cellStyle name="Comma 2 8 2 6 2 3 3" xfId="27641" xr:uid="{69B6CC5E-A74C-4C85-8E3C-6587E2B5543E}"/>
    <cellStyle name="Comma 2 8 2 6 2 3 4" xfId="48665" xr:uid="{AD99754B-5D40-43E3-86EE-EB91B8B35258}"/>
    <cellStyle name="Comma 2 8 2 6 2 4" xfId="9222" xr:uid="{EA6C240F-A538-4CCF-B854-E2DC83CD728D}"/>
    <cellStyle name="Comma 2 8 2 6 2 4 2" xfId="19756" xr:uid="{D7DBDC20-7C23-45EB-8954-E982715649F0}"/>
    <cellStyle name="Comma 2 8 2 6 2 4 2 2" xfId="40778" xr:uid="{9366645A-9CE6-451A-AEED-14403B2FF5CE}"/>
    <cellStyle name="Comma 2 8 2 6 2 4 2 3" xfId="61802" xr:uid="{E9C9CC40-C8C3-4246-BD38-7FC0A6474215}"/>
    <cellStyle name="Comma 2 8 2 6 2 4 3" xfId="30268" xr:uid="{5BE1D1DB-259D-4165-9D42-108A1A6D6A99}"/>
    <cellStyle name="Comma 2 8 2 6 2 4 4" xfId="51292" xr:uid="{6EFB3C90-6CBF-454B-99ED-2E40131E8BA8}"/>
    <cellStyle name="Comma 2 8 2 6 2 5" xfId="11874" xr:uid="{8EC448A4-CCAD-416F-9EFC-66EAD75E65D5}"/>
    <cellStyle name="Comma 2 8 2 6 2 5 2" xfId="32896" xr:uid="{CCA0FAAE-4A31-4DF5-8DC1-9D0AC5614808}"/>
    <cellStyle name="Comma 2 8 2 6 2 5 3" xfId="53920" xr:uid="{78223A0D-FA2A-41C8-8630-49AC0B33DE86}"/>
    <cellStyle name="Comma 2 8 2 6 2 6" xfId="22385" xr:uid="{444B3923-3C02-4D61-9EBA-0D5EA1A66631}"/>
    <cellStyle name="Comma 2 8 2 6 2 7" xfId="43410" xr:uid="{2CC31FDE-B06D-461B-B78B-F918ACB0BBE6}"/>
    <cellStyle name="Comma 2 8 2 6 3" xfId="1290" xr:uid="{4A183492-C607-4750-B3EF-687D629128D3}"/>
    <cellStyle name="Comma 2 8 2 6 3 2" xfId="3968" xr:uid="{57924710-D475-42A4-8DC7-40A76E18BDC5}"/>
    <cellStyle name="Comma 2 8 2 6 3 2 2" xfId="14502" xr:uid="{0A4357BE-F497-4177-B43E-19E6DFD0323D}"/>
    <cellStyle name="Comma 2 8 2 6 3 2 2 2" xfId="35524" xr:uid="{09532FC0-6007-4ECA-A56F-EFE8F777BD54}"/>
    <cellStyle name="Comma 2 8 2 6 3 2 2 3" xfId="56548" xr:uid="{4B6CE956-B429-4698-8E61-6F973D7E0C94}"/>
    <cellStyle name="Comma 2 8 2 6 3 2 3" xfId="25014" xr:uid="{08BA50C4-896D-4F99-9321-9D7A2AC92601}"/>
    <cellStyle name="Comma 2 8 2 6 3 2 4" xfId="46038" xr:uid="{BA94CB53-5522-4E63-8CB6-9973CB55DC42}"/>
    <cellStyle name="Comma 2 8 2 6 3 3" xfId="6596" xr:uid="{21C08074-462B-4D95-9FD2-2D5FB2FBA780}"/>
    <cellStyle name="Comma 2 8 2 6 3 3 2" xfId="17130" xr:uid="{B2A70A96-9668-466E-B1C1-637961B5F1B7}"/>
    <cellStyle name="Comma 2 8 2 6 3 3 2 2" xfId="38152" xr:uid="{B82CADEA-7ED8-4DA5-AFE7-07900A946DFF}"/>
    <cellStyle name="Comma 2 8 2 6 3 3 2 3" xfId="59176" xr:uid="{0406DC48-34A9-458E-BBDC-4D355888FC75}"/>
    <cellStyle name="Comma 2 8 2 6 3 3 3" xfId="27642" xr:uid="{5CD87357-1D27-4AC3-BA91-CADE4E644843}"/>
    <cellStyle name="Comma 2 8 2 6 3 3 4" xfId="48666" xr:uid="{B8FD3D29-99B6-4B4A-AF2D-A0668F2FCE56}"/>
    <cellStyle name="Comma 2 8 2 6 3 4" xfId="9223" xr:uid="{1470AC17-3A66-46BE-9AA6-A0608842A943}"/>
    <cellStyle name="Comma 2 8 2 6 3 4 2" xfId="19757" xr:uid="{E9E3CC4D-7E15-4A92-91D8-D67CA836DB35}"/>
    <cellStyle name="Comma 2 8 2 6 3 4 2 2" xfId="40779" xr:uid="{9851DB89-7414-4245-8C4A-C878E21E3F6F}"/>
    <cellStyle name="Comma 2 8 2 6 3 4 2 3" xfId="61803" xr:uid="{981EAA01-70C2-45A7-995C-767AFCDADCAB}"/>
    <cellStyle name="Comma 2 8 2 6 3 4 3" xfId="30269" xr:uid="{FF35D005-8867-4583-B7AC-9F6B09366B18}"/>
    <cellStyle name="Comma 2 8 2 6 3 4 4" xfId="51293" xr:uid="{6A62C929-D35E-41F2-932C-C7A107BE090F}"/>
    <cellStyle name="Comma 2 8 2 6 3 5" xfId="11875" xr:uid="{7CB5D187-760A-468B-A4B4-2DDB66E0DD47}"/>
    <cellStyle name="Comma 2 8 2 6 3 5 2" xfId="32897" xr:uid="{B1484D4F-40CA-4D57-8A77-4A1E1C7D04E1}"/>
    <cellStyle name="Comma 2 8 2 6 3 5 3" xfId="53921" xr:uid="{B51B623B-CFE9-4A9C-820A-9F3DF694E306}"/>
    <cellStyle name="Comma 2 8 2 6 3 6" xfId="22386" xr:uid="{69572A4E-6DD9-4C73-AE4C-0C19E56CB8FE}"/>
    <cellStyle name="Comma 2 8 2 6 3 7" xfId="43411" xr:uid="{5B180622-9581-4C37-8CEA-421599F656F4}"/>
    <cellStyle name="Comma 2 8 2 6 4" xfId="3966" xr:uid="{7DFF412B-9463-435C-A7B1-C899CA8FA500}"/>
    <cellStyle name="Comma 2 8 2 6 4 2" xfId="14500" xr:uid="{D795FAEB-C8DE-4C60-9EA2-29932147E825}"/>
    <cellStyle name="Comma 2 8 2 6 4 2 2" xfId="35522" xr:uid="{676E3686-2251-4034-A8FC-A59279B0D204}"/>
    <cellStyle name="Comma 2 8 2 6 4 2 3" xfId="56546" xr:uid="{5EEF0074-034F-41A1-B182-AC38A9D33038}"/>
    <cellStyle name="Comma 2 8 2 6 4 3" xfId="25012" xr:uid="{F950B42F-1294-474B-83CB-26CEF5AAB21D}"/>
    <cellStyle name="Comma 2 8 2 6 4 4" xfId="46036" xr:uid="{872ABCE0-8345-43A8-A25D-E4957EA7B2D7}"/>
    <cellStyle name="Comma 2 8 2 6 5" xfId="6594" xr:uid="{19A1EBE0-6125-4ABA-A12D-E76B951279F8}"/>
    <cellStyle name="Comma 2 8 2 6 5 2" xfId="17128" xr:uid="{6E3863E7-406E-4CE6-9EF3-EFF9C5400245}"/>
    <cellStyle name="Comma 2 8 2 6 5 2 2" xfId="38150" xr:uid="{148EC4CA-0403-47CB-96DF-C85B0A50B7A6}"/>
    <cellStyle name="Comma 2 8 2 6 5 2 3" xfId="59174" xr:uid="{5A403483-8D86-47A2-815E-AD8AF2416A5E}"/>
    <cellStyle name="Comma 2 8 2 6 5 3" xfId="27640" xr:uid="{37665075-4699-484C-94EC-470D5FC77BEA}"/>
    <cellStyle name="Comma 2 8 2 6 5 4" xfId="48664" xr:uid="{D3281F3E-E012-4F94-9978-75BF45CE5D6D}"/>
    <cellStyle name="Comma 2 8 2 6 6" xfId="9221" xr:uid="{B7411DBE-CCB1-4D52-B393-898AF08879BB}"/>
    <cellStyle name="Comma 2 8 2 6 6 2" xfId="19755" xr:uid="{DB004B96-FFA2-4C62-A9CC-F5E3D0707704}"/>
    <cellStyle name="Comma 2 8 2 6 6 2 2" xfId="40777" xr:uid="{CD6DA5AA-B9C2-4151-B0E5-00919F99C426}"/>
    <cellStyle name="Comma 2 8 2 6 6 2 3" xfId="61801" xr:uid="{4180B5F3-EFE4-4EBB-8BA0-7DDF714638CF}"/>
    <cellStyle name="Comma 2 8 2 6 6 3" xfId="30267" xr:uid="{5324288B-F1FB-4E7C-B801-80444262C16F}"/>
    <cellStyle name="Comma 2 8 2 6 6 4" xfId="51291" xr:uid="{011693FC-FA34-4477-BFA2-70879234F9EC}"/>
    <cellStyle name="Comma 2 8 2 6 7" xfId="11873" xr:uid="{E7F8B878-213E-4534-B5CC-1D6CE0BC2EAF}"/>
    <cellStyle name="Comma 2 8 2 6 7 2" xfId="32895" xr:uid="{9FBD1A76-4392-463E-9BAE-788A20037B0B}"/>
    <cellStyle name="Comma 2 8 2 6 7 3" xfId="53919" xr:uid="{361A04E1-8953-4F61-8EAE-C196735DABB4}"/>
    <cellStyle name="Comma 2 8 2 6 8" xfId="22384" xr:uid="{2FB2DE6A-2B86-437D-B1B1-22F0699FF05A}"/>
    <cellStyle name="Comma 2 8 2 6 9" xfId="43409" xr:uid="{0032A189-51BA-4BC2-9119-B92E2872D192}"/>
    <cellStyle name="Comma 2 8 2 7" xfId="1291" xr:uid="{320CC620-662A-4429-8955-CEE841C59FE9}"/>
    <cellStyle name="Comma 2 8 2 7 2" xfId="1292" xr:uid="{578A0C25-7007-4B11-A18F-925C1A4A5822}"/>
    <cellStyle name="Comma 2 8 2 7 2 2" xfId="3970" xr:uid="{64BF348D-8C1E-4274-B9D7-25C6A726B68B}"/>
    <cellStyle name="Comma 2 8 2 7 2 2 2" xfId="14504" xr:uid="{F2C9418B-ECB4-43E1-8FC9-74599F49C637}"/>
    <cellStyle name="Comma 2 8 2 7 2 2 2 2" xfId="35526" xr:uid="{DF19C719-FE8B-4464-8F9B-2290DBA2C081}"/>
    <cellStyle name="Comma 2 8 2 7 2 2 2 3" xfId="56550" xr:uid="{881B79B7-9437-4FB7-BB2B-82774D31BAA9}"/>
    <cellStyle name="Comma 2 8 2 7 2 2 3" xfId="25016" xr:uid="{31DA6B8F-21C7-4BEA-B03F-69051BDBD0B6}"/>
    <cellStyle name="Comma 2 8 2 7 2 2 4" xfId="46040" xr:uid="{AC447F31-C222-4BA2-9C29-C4770DA78029}"/>
    <cellStyle name="Comma 2 8 2 7 2 3" xfId="6598" xr:uid="{52CD97F9-2682-4276-B187-2EAF448BDB3E}"/>
    <cellStyle name="Comma 2 8 2 7 2 3 2" xfId="17132" xr:uid="{410CBF75-872C-4BA7-89EE-2B030B11E094}"/>
    <cellStyle name="Comma 2 8 2 7 2 3 2 2" xfId="38154" xr:uid="{F1252D98-C0F4-4DA0-BDED-CB3C12F9822C}"/>
    <cellStyle name="Comma 2 8 2 7 2 3 2 3" xfId="59178" xr:uid="{CA9CF276-B651-4084-A921-7153FB26E9B2}"/>
    <cellStyle name="Comma 2 8 2 7 2 3 3" xfId="27644" xr:uid="{EE4107C1-523A-45BF-8B8F-AFA3514CA7A9}"/>
    <cellStyle name="Comma 2 8 2 7 2 3 4" xfId="48668" xr:uid="{36DBF08C-EC88-4586-A7E9-F55482DC77D9}"/>
    <cellStyle name="Comma 2 8 2 7 2 4" xfId="9225" xr:uid="{3150741F-9DB1-4560-B8C3-1CB6802F5EFC}"/>
    <cellStyle name="Comma 2 8 2 7 2 4 2" xfId="19759" xr:uid="{E66DD293-A2A7-4C7B-A334-69EF37A819C2}"/>
    <cellStyle name="Comma 2 8 2 7 2 4 2 2" xfId="40781" xr:uid="{704A86D2-F455-4199-9F24-427546C8B0C7}"/>
    <cellStyle name="Comma 2 8 2 7 2 4 2 3" xfId="61805" xr:uid="{C50B5F75-03E9-4DE1-B15C-345AA152B3F9}"/>
    <cellStyle name="Comma 2 8 2 7 2 4 3" xfId="30271" xr:uid="{C7E85457-5F0C-41DB-8660-A3EAD7866391}"/>
    <cellStyle name="Comma 2 8 2 7 2 4 4" xfId="51295" xr:uid="{2BFFB59A-C393-460E-8BC4-441D0F378155}"/>
    <cellStyle name="Comma 2 8 2 7 2 5" xfId="11877" xr:uid="{B90665FA-3E21-48B1-BFE9-A899BB99D7CE}"/>
    <cellStyle name="Comma 2 8 2 7 2 5 2" xfId="32899" xr:uid="{011AD72B-1EB8-43B5-83B7-F5EDAA5A7FCA}"/>
    <cellStyle name="Comma 2 8 2 7 2 5 3" xfId="53923" xr:uid="{693CD69B-E81A-4361-A4EC-3A4228C65C0F}"/>
    <cellStyle name="Comma 2 8 2 7 2 6" xfId="22388" xr:uid="{FF449C72-F712-4F45-A2E8-F03F6F03CF08}"/>
    <cellStyle name="Comma 2 8 2 7 2 7" xfId="43413" xr:uid="{700C7997-8422-4F68-8B76-D6534ECAD120}"/>
    <cellStyle name="Comma 2 8 2 7 3" xfId="3969" xr:uid="{F08AF4D0-B400-4EE5-A5AB-8E4E319A11A7}"/>
    <cellStyle name="Comma 2 8 2 7 3 2" xfId="14503" xr:uid="{3D940E91-039A-4527-8D15-028D50207F5E}"/>
    <cellStyle name="Comma 2 8 2 7 3 2 2" xfId="35525" xr:uid="{15F47231-162D-4C29-9272-16E99193C073}"/>
    <cellStyle name="Comma 2 8 2 7 3 2 3" xfId="56549" xr:uid="{7A58C609-64E5-45F5-AF88-9B2736187C12}"/>
    <cellStyle name="Comma 2 8 2 7 3 3" xfId="25015" xr:uid="{F70CC581-2CD0-4152-A672-F69C54E80CA5}"/>
    <cellStyle name="Comma 2 8 2 7 3 4" xfId="46039" xr:uid="{2F4B3FCD-A2FA-4D60-8F2F-AFFA4EBD2945}"/>
    <cellStyle name="Comma 2 8 2 7 4" xfId="6597" xr:uid="{AA92CAE4-4DEA-49E6-89EC-8DF2B1E21201}"/>
    <cellStyle name="Comma 2 8 2 7 4 2" xfId="17131" xr:uid="{278FB67A-8366-4E55-91BB-614CCF4F30E4}"/>
    <cellStyle name="Comma 2 8 2 7 4 2 2" xfId="38153" xr:uid="{D815CD65-3299-4D26-82EF-7593ADC1EA52}"/>
    <cellStyle name="Comma 2 8 2 7 4 2 3" xfId="59177" xr:uid="{13A13015-B009-4867-80AE-57E693C92F8C}"/>
    <cellStyle name="Comma 2 8 2 7 4 3" xfId="27643" xr:uid="{43978E5C-0933-4F02-93F7-742876EB1674}"/>
    <cellStyle name="Comma 2 8 2 7 4 4" xfId="48667" xr:uid="{82217E3A-8647-43D4-84EC-0FE1D0BB72B5}"/>
    <cellStyle name="Comma 2 8 2 7 5" xfId="9224" xr:uid="{30006254-9F65-4177-91DE-3B76783E8280}"/>
    <cellStyle name="Comma 2 8 2 7 5 2" xfId="19758" xr:uid="{A4537CFD-C52C-4566-B2F2-CEFEA6C730DF}"/>
    <cellStyle name="Comma 2 8 2 7 5 2 2" xfId="40780" xr:uid="{BF47988A-D06F-4365-A420-2AB181B76B9B}"/>
    <cellStyle name="Comma 2 8 2 7 5 2 3" xfId="61804" xr:uid="{D3A5B1C6-D9B0-4328-83A9-F91FB0F6115E}"/>
    <cellStyle name="Comma 2 8 2 7 5 3" xfId="30270" xr:uid="{AAF4A00C-B9F3-4090-A161-F9DCD05AD283}"/>
    <cellStyle name="Comma 2 8 2 7 5 4" xfId="51294" xr:uid="{618DE396-EF8E-4EFB-BBC5-5A22D3D155AE}"/>
    <cellStyle name="Comma 2 8 2 7 6" xfId="11876" xr:uid="{98517F92-58A7-4A55-8BCE-0444B4F4D8EF}"/>
    <cellStyle name="Comma 2 8 2 7 6 2" xfId="32898" xr:uid="{CDB952ED-58B3-4E2F-AD5F-9304CA201457}"/>
    <cellStyle name="Comma 2 8 2 7 6 3" xfId="53922" xr:uid="{7C7470B1-01B7-4670-A94F-1C58D09DC327}"/>
    <cellStyle name="Comma 2 8 2 7 7" xfId="22387" xr:uid="{D5DE8DB1-874F-4F5C-B9CD-717B6928D58B}"/>
    <cellStyle name="Comma 2 8 2 7 8" xfId="43412" xr:uid="{EFF7F5B2-77C2-473F-8B54-0091C0814D97}"/>
    <cellStyle name="Comma 2 8 2 8" xfId="1293" xr:uid="{911C08C6-886A-4942-92A1-3A0F8DDA1F23}"/>
    <cellStyle name="Comma 2 8 2 8 2" xfId="3971" xr:uid="{C530830C-7BDE-49D9-B404-B127B740E9DE}"/>
    <cellStyle name="Comma 2 8 2 8 2 2" xfId="14505" xr:uid="{7B80C142-8233-4BB6-9F52-4B8E573722F7}"/>
    <cellStyle name="Comma 2 8 2 8 2 2 2" xfId="35527" xr:uid="{5A0F9A30-2AF1-4AD7-AA6E-08B2C39C6300}"/>
    <cellStyle name="Comma 2 8 2 8 2 2 3" xfId="56551" xr:uid="{7FAD49A3-2DC4-4D41-BD6B-B4A329D86BFE}"/>
    <cellStyle name="Comma 2 8 2 8 2 3" xfId="25017" xr:uid="{6CB9BFC1-861A-44BF-87AF-8F0D761B804B}"/>
    <cellStyle name="Comma 2 8 2 8 2 4" xfId="46041" xr:uid="{76CE5788-8A8C-4350-9F7A-23B4BAFD8B4B}"/>
    <cellStyle name="Comma 2 8 2 8 3" xfId="6599" xr:uid="{05C87E47-A7C6-4225-9C1C-098B221CF14E}"/>
    <cellStyle name="Comma 2 8 2 8 3 2" xfId="17133" xr:uid="{7CB5E190-78F7-48E0-AFF5-F76C3D0545B6}"/>
    <cellStyle name="Comma 2 8 2 8 3 2 2" xfId="38155" xr:uid="{AC846BE3-E874-45A0-9363-A7542B3035E7}"/>
    <cellStyle name="Comma 2 8 2 8 3 2 3" xfId="59179" xr:uid="{7D5BB3D2-2BDE-46CB-81A1-16E715050633}"/>
    <cellStyle name="Comma 2 8 2 8 3 3" xfId="27645" xr:uid="{94DE3344-2E5F-4740-A6CE-5AABA6E0CB09}"/>
    <cellStyle name="Comma 2 8 2 8 3 4" xfId="48669" xr:uid="{B342ADD2-BB0E-426A-9999-EFF460F2214D}"/>
    <cellStyle name="Comma 2 8 2 8 4" xfId="9226" xr:uid="{0A59A24A-5F84-4245-82EA-CD99685925F1}"/>
    <cellStyle name="Comma 2 8 2 8 4 2" xfId="19760" xr:uid="{EAD03B27-FD25-4FA4-9B01-0F6E335BC96A}"/>
    <cellStyle name="Comma 2 8 2 8 4 2 2" xfId="40782" xr:uid="{D5498D8D-FAC0-4117-A405-E6F08F2B1263}"/>
    <cellStyle name="Comma 2 8 2 8 4 2 3" xfId="61806" xr:uid="{E8E0E17D-09A0-482B-9433-C05B2C1C2553}"/>
    <cellStyle name="Comma 2 8 2 8 4 3" xfId="30272" xr:uid="{B3AA44D0-3AD4-427B-AE63-210D77085ED5}"/>
    <cellStyle name="Comma 2 8 2 8 4 4" xfId="51296" xr:uid="{E41A9E08-D960-4FC1-842D-E7BE0D7D0ADF}"/>
    <cellStyle name="Comma 2 8 2 8 5" xfId="11878" xr:uid="{CA2FF5B1-8118-4E13-8346-8BB18427CC56}"/>
    <cellStyle name="Comma 2 8 2 8 5 2" xfId="32900" xr:uid="{022FA525-B9BC-4A33-922C-B7271CA5F771}"/>
    <cellStyle name="Comma 2 8 2 8 5 3" xfId="53924" xr:uid="{F5D4C875-EB1A-422D-9162-BE63FAC572A9}"/>
    <cellStyle name="Comma 2 8 2 8 6" xfId="22389" xr:uid="{597653A0-C2D8-4F50-995C-211381959158}"/>
    <cellStyle name="Comma 2 8 2 8 7" xfId="43414" xr:uid="{9BF7D424-45F5-49DE-8920-820F4CED2FAA}"/>
    <cellStyle name="Comma 2 8 2 9" xfId="1294" xr:uid="{747E93E5-6D76-4B13-8D30-0FC52E92B16E}"/>
    <cellStyle name="Comma 2 8 2 9 2" xfId="3972" xr:uid="{4A03B12F-CB28-46AE-BF24-FD7B55100EE6}"/>
    <cellStyle name="Comma 2 8 2 9 2 2" xfId="14506" xr:uid="{A6E52121-F3EA-4D2B-BD64-623B3BEE7C62}"/>
    <cellStyle name="Comma 2 8 2 9 2 2 2" xfId="35528" xr:uid="{06E4B556-28A8-4C17-B663-CFA49AA75D0B}"/>
    <cellStyle name="Comma 2 8 2 9 2 2 3" xfId="56552" xr:uid="{1DD2CEA9-3892-4C30-8721-EBF928F17372}"/>
    <cellStyle name="Comma 2 8 2 9 2 3" xfId="25018" xr:uid="{39345848-73A7-4B2A-AB1A-C466DB9D94E0}"/>
    <cellStyle name="Comma 2 8 2 9 2 4" xfId="46042" xr:uid="{51096063-EFD5-43BA-8C35-9DE58630ACE9}"/>
    <cellStyle name="Comma 2 8 2 9 3" xfId="6600" xr:uid="{49D9F7A3-06D2-4BD0-BBCD-935A3004A66F}"/>
    <cellStyle name="Comma 2 8 2 9 3 2" xfId="17134" xr:uid="{D8958271-84C1-45F5-A809-45EC9F6E8013}"/>
    <cellStyle name="Comma 2 8 2 9 3 2 2" xfId="38156" xr:uid="{BB4CD46D-2464-4702-9EB5-82ED399E8784}"/>
    <cellStyle name="Comma 2 8 2 9 3 2 3" xfId="59180" xr:uid="{2D0E7CA4-AD03-4DC2-B483-A2241410E4EC}"/>
    <cellStyle name="Comma 2 8 2 9 3 3" xfId="27646" xr:uid="{68E02375-5559-4FAA-8EC2-9880FF080661}"/>
    <cellStyle name="Comma 2 8 2 9 3 4" xfId="48670" xr:uid="{E27344EE-5963-4F4F-939A-EFC11FD80A50}"/>
    <cellStyle name="Comma 2 8 2 9 4" xfId="9227" xr:uid="{E6753A6A-0579-4562-BBE5-DA5D0EA7F7A5}"/>
    <cellStyle name="Comma 2 8 2 9 4 2" xfId="19761" xr:uid="{B0F9460F-697C-4EA5-AAB6-CF9836D990F6}"/>
    <cellStyle name="Comma 2 8 2 9 4 2 2" xfId="40783" xr:uid="{D75DD857-889C-4CAE-BCA9-6CA72E6DC4CB}"/>
    <cellStyle name="Comma 2 8 2 9 4 2 3" xfId="61807" xr:uid="{91743261-8FF6-476E-80DE-CBD5D645BF44}"/>
    <cellStyle name="Comma 2 8 2 9 4 3" xfId="30273" xr:uid="{FCBC587E-5639-435A-84AB-7A9DFBAAA106}"/>
    <cellStyle name="Comma 2 8 2 9 4 4" xfId="51297" xr:uid="{3F2F7162-EF43-45E2-9430-20B5B01603AF}"/>
    <cellStyle name="Comma 2 8 2 9 5" xfId="11879" xr:uid="{4F073E3E-98C8-42CE-9EBA-17A99736F320}"/>
    <cellStyle name="Comma 2 8 2 9 5 2" xfId="32901" xr:uid="{E2CB6D77-E9F0-4BD1-A425-0283061DDB1D}"/>
    <cellStyle name="Comma 2 8 2 9 5 3" xfId="53925" xr:uid="{BF9DE457-B77F-497B-8020-517A305CB00F}"/>
    <cellStyle name="Comma 2 8 2 9 6" xfId="22390" xr:uid="{4B674B56-59D9-453A-AA4E-17F0BC1F4823}"/>
    <cellStyle name="Comma 2 8 2 9 7" xfId="43415" xr:uid="{293557BA-FDC3-41D6-A360-CADAF0F0D5C2}"/>
    <cellStyle name="Comma 2 8 3" xfId="1295" xr:uid="{6A503EBA-D947-454B-8C86-7E7E60DB716D}"/>
    <cellStyle name="Comma 2 8 3 10" xfId="43416" xr:uid="{F1E7A6BD-06FE-4112-99E2-542003E3A757}"/>
    <cellStyle name="Comma 2 8 3 2" xfId="1296" xr:uid="{8DFB347E-5D38-41AE-A1D4-5819C8E34E7B}"/>
    <cellStyle name="Comma 2 8 3 2 2" xfId="1297" xr:uid="{23B72CE8-9BA4-47AE-B6D2-D09C29427091}"/>
    <cellStyle name="Comma 2 8 3 2 2 2" xfId="3975" xr:uid="{E2BF2334-56B5-4C51-9375-B4DD637429A9}"/>
    <cellStyle name="Comma 2 8 3 2 2 2 2" xfId="14509" xr:uid="{C9428F00-1463-4A85-8A97-393E06734F4A}"/>
    <cellStyle name="Comma 2 8 3 2 2 2 2 2" xfId="35531" xr:uid="{FD75D5A6-FA36-4970-8953-DE10D6C2233D}"/>
    <cellStyle name="Comma 2 8 3 2 2 2 2 3" xfId="56555" xr:uid="{519D47D0-3B94-4FA6-8B89-8CBC572222F8}"/>
    <cellStyle name="Comma 2 8 3 2 2 2 3" xfId="25021" xr:uid="{7C72E5DB-2F9E-49DB-8E5F-05477F2AC11C}"/>
    <cellStyle name="Comma 2 8 3 2 2 2 4" xfId="46045" xr:uid="{0D72171E-83A3-4787-8B2D-D408F0754E9B}"/>
    <cellStyle name="Comma 2 8 3 2 2 3" xfId="6603" xr:uid="{F6752024-979E-4440-B8D7-E800A023BB55}"/>
    <cellStyle name="Comma 2 8 3 2 2 3 2" xfId="17137" xr:uid="{4A273633-9748-45CC-939C-1B69B2A5012F}"/>
    <cellStyle name="Comma 2 8 3 2 2 3 2 2" xfId="38159" xr:uid="{C4BE4A51-B8A6-41DE-AA9D-6F5F084BE887}"/>
    <cellStyle name="Comma 2 8 3 2 2 3 2 3" xfId="59183" xr:uid="{AB091523-04B4-454F-9C73-BD3CAB7FEA7A}"/>
    <cellStyle name="Comma 2 8 3 2 2 3 3" xfId="27649" xr:uid="{9C89E35D-5EED-43A8-A373-8D0332F9EC69}"/>
    <cellStyle name="Comma 2 8 3 2 2 3 4" xfId="48673" xr:uid="{D74EF105-F5C5-453B-AC4B-6AE559EEFBEF}"/>
    <cellStyle name="Comma 2 8 3 2 2 4" xfId="9230" xr:uid="{A6ABE8AB-5AC2-4B1B-99E5-B65F665300AC}"/>
    <cellStyle name="Comma 2 8 3 2 2 4 2" xfId="19764" xr:uid="{6F73EE0E-97C3-423C-BDD0-5BB32F3BDE27}"/>
    <cellStyle name="Comma 2 8 3 2 2 4 2 2" xfId="40786" xr:uid="{9907FF7D-C9B9-4053-84FE-1C2585686FA8}"/>
    <cellStyle name="Comma 2 8 3 2 2 4 2 3" xfId="61810" xr:uid="{50AC34CF-7BE7-434F-BD7B-585F0AC6D837}"/>
    <cellStyle name="Comma 2 8 3 2 2 4 3" xfId="30276" xr:uid="{F9EB2062-9F50-4FA5-B1C4-38C41005869D}"/>
    <cellStyle name="Comma 2 8 3 2 2 4 4" xfId="51300" xr:uid="{924AF781-B4FF-414A-8DB8-FE39890C5F1D}"/>
    <cellStyle name="Comma 2 8 3 2 2 5" xfId="11882" xr:uid="{F3928BEC-4F6F-4755-8D8D-6BD068470D28}"/>
    <cellStyle name="Comma 2 8 3 2 2 5 2" xfId="32904" xr:uid="{3D8EB03E-D06C-46C1-938A-D595358C5108}"/>
    <cellStyle name="Comma 2 8 3 2 2 5 3" xfId="53928" xr:uid="{68CC0008-7002-4E02-A913-E61E16811604}"/>
    <cellStyle name="Comma 2 8 3 2 2 6" xfId="22393" xr:uid="{9E6CC649-DE91-4158-8813-4AE6252123D7}"/>
    <cellStyle name="Comma 2 8 3 2 2 7" xfId="43418" xr:uid="{223396F7-BF9F-4CFF-991C-3E0DF03A80AB}"/>
    <cellStyle name="Comma 2 8 3 2 3" xfId="3974" xr:uid="{A0BD2E18-FB13-47BC-B388-41569BF3FB36}"/>
    <cellStyle name="Comma 2 8 3 2 3 2" xfId="14508" xr:uid="{AFABB07B-E6F4-4B0D-85E0-8331949AC82B}"/>
    <cellStyle name="Comma 2 8 3 2 3 2 2" xfId="35530" xr:uid="{E506F146-257A-4233-9126-4275E32D0F0B}"/>
    <cellStyle name="Comma 2 8 3 2 3 2 3" xfId="56554" xr:uid="{A59493DE-A107-43E7-A862-FA8B98C9B61C}"/>
    <cellStyle name="Comma 2 8 3 2 3 3" xfId="25020" xr:uid="{2EC2BDC9-5186-489D-BC34-4FEAA436032C}"/>
    <cellStyle name="Comma 2 8 3 2 3 4" xfId="46044" xr:uid="{CF21A227-0FA2-4AD8-8BA3-ED3CBE8FE621}"/>
    <cellStyle name="Comma 2 8 3 2 4" xfId="6602" xr:uid="{69EFCB3C-E48C-436A-9118-AD5F9A4DE402}"/>
    <cellStyle name="Comma 2 8 3 2 4 2" xfId="17136" xr:uid="{84470D8E-F558-482B-B3E5-A442AB5FD79A}"/>
    <cellStyle name="Comma 2 8 3 2 4 2 2" xfId="38158" xr:uid="{C181195B-1073-41A4-9711-5E8BB423A82E}"/>
    <cellStyle name="Comma 2 8 3 2 4 2 3" xfId="59182" xr:uid="{AF7D68AC-8599-404B-936E-393098E00597}"/>
    <cellStyle name="Comma 2 8 3 2 4 3" xfId="27648" xr:uid="{0883F4B7-F36C-46BB-952C-619835A67A1F}"/>
    <cellStyle name="Comma 2 8 3 2 4 4" xfId="48672" xr:uid="{76A922BB-93B5-443F-AE02-56A43D73F0A4}"/>
    <cellStyle name="Comma 2 8 3 2 5" xfId="9229" xr:uid="{DBD64DE7-32A0-407E-BC86-F2C54B181EDA}"/>
    <cellStyle name="Comma 2 8 3 2 5 2" xfId="19763" xr:uid="{7839E068-0E54-4C67-936C-D80E0B729701}"/>
    <cellStyle name="Comma 2 8 3 2 5 2 2" xfId="40785" xr:uid="{CF0E3091-E9CB-4813-A6AC-2CC869819CB6}"/>
    <cellStyle name="Comma 2 8 3 2 5 2 3" xfId="61809" xr:uid="{B6A0838E-1978-442B-8AE0-FAE6A6BC0F96}"/>
    <cellStyle name="Comma 2 8 3 2 5 3" xfId="30275" xr:uid="{0F45E9FD-3044-4514-83CA-279191A13517}"/>
    <cellStyle name="Comma 2 8 3 2 5 4" xfId="51299" xr:uid="{DFAC5B85-61A3-4542-A54C-2F52505E57AC}"/>
    <cellStyle name="Comma 2 8 3 2 6" xfId="11881" xr:uid="{C3F14642-BBCD-4391-A093-D11773C0C355}"/>
    <cellStyle name="Comma 2 8 3 2 6 2" xfId="32903" xr:uid="{516069F0-2DFB-496A-800A-55003B9C5397}"/>
    <cellStyle name="Comma 2 8 3 2 6 3" xfId="53927" xr:uid="{014B0E5D-B4D7-4F55-BC81-95F4EB494203}"/>
    <cellStyle name="Comma 2 8 3 2 7" xfId="22392" xr:uid="{6B2F74FC-379D-4469-BD51-D7AA807F16F6}"/>
    <cellStyle name="Comma 2 8 3 2 8" xfId="43417" xr:uid="{97144C0D-73D4-42CC-B4F3-AAD7D7378939}"/>
    <cellStyle name="Comma 2 8 3 3" xfId="1298" xr:uid="{6E0CB636-F212-4AB9-837B-CABFED93A578}"/>
    <cellStyle name="Comma 2 8 3 3 2" xfId="3976" xr:uid="{1C952D78-CD99-4241-9590-52B1A36A160C}"/>
    <cellStyle name="Comma 2 8 3 3 2 2" xfId="14510" xr:uid="{C19EBFD0-4816-42EE-9945-433748D52CF1}"/>
    <cellStyle name="Comma 2 8 3 3 2 2 2" xfId="35532" xr:uid="{5B065625-B690-4105-B023-639D33C571F7}"/>
    <cellStyle name="Comma 2 8 3 3 2 2 3" xfId="56556" xr:uid="{E3940C9A-A07E-4E65-834E-E00AD867725D}"/>
    <cellStyle name="Comma 2 8 3 3 2 3" xfId="25022" xr:uid="{C905E925-26B5-4FFD-96BB-BB05751536A2}"/>
    <cellStyle name="Comma 2 8 3 3 2 4" xfId="46046" xr:uid="{7C2DC090-A898-48ED-9F06-4AFC81A92952}"/>
    <cellStyle name="Comma 2 8 3 3 3" xfId="6604" xr:uid="{DAD63740-E163-439C-92E8-6341A0B60333}"/>
    <cellStyle name="Comma 2 8 3 3 3 2" xfId="17138" xr:uid="{9F55F853-83DF-4BBD-A6C0-F00E28DED7DF}"/>
    <cellStyle name="Comma 2 8 3 3 3 2 2" xfId="38160" xr:uid="{DE70D73A-5F51-46A6-BC73-603C7A92083C}"/>
    <cellStyle name="Comma 2 8 3 3 3 2 3" xfId="59184" xr:uid="{CCA7FF6A-DF86-43DC-8D79-8DA54D33902D}"/>
    <cellStyle name="Comma 2 8 3 3 3 3" xfId="27650" xr:uid="{4DC376D4-90C0-4806-9D99-E68DB3694701}"/>
    <cellStyle name="Comma 2 8 3 3 3 4" xfId="48674" xr:uid="{D695FAA2-26F6-4070-83F0-FC7FEC05DE8A}"/>
    <cellStyle name="Comma 2 8 3 3 4" xfId="9231" xr:uid="{C7B8230F-7523-4400-90E8-BC2CDD52C546}"/>
    <cellStyle name="Comma 2 8 3 3 4 2" xfId="19765" xr:uid="{26A0227F-C457-431D-81AA-6E309144F678}"/>
    <cellStyle name="Comma 2 8 3 3 4 2 2" xfId="40787" xr:uid="{D564760B-342A-4C74-910D-E5AEE223E7F1}"/>
    <cellStyle name="Comma 2 8 3 3 4 2 3" xfId="61811" xr:uid="{41117FBD-696F-4418-A110-D2B0E3B44F9E}"/>
    <cellStyle name="Comma 2 8 3 3 4 3" xfId="30277" xr:uid="{8E0C885A-8B0C-4F6E-A6E9-A9904A8F9933}"/>
    <cellStyle name="Comma 2 8 3 3 4 4" xfId="51301" xr:uid="{8D4A68D5-73DB-4ED7-A637-DD907FF7E810}"/>
    <cellStyle name="Comma 2 8 3 3 5" xfId="11883" xr:uid="{EA30A8DA-831A-49C3-9891-DDEED9EA8FF8}"/>
    <cellStyle name="Comma 2 8 3 3 5 2" xfId="32905" xr:uid="{F801DBAB-B487-4B42-8959-BF666F7D004E}"/>
    <cellStyle name="Comma 2 8 3 3 5 3" xfId="53929" xr:uid="{062F1ADF-7723-47C0-B8D1-252B33C1F680}"/>
    <cellStyle name="Comma 2 8 3 3 6" xfId="22394" xr:uid="{F223C7F9-835C-4CC5-A80F-1FAB0FAFE90F}"/>
    <cellStyle name="Comma 2 8 3 3 7" xfId="43419" xr:uid="{B27BCEBC-A87E-406F-B08A-249DD178BB25}"/>
    <cellStyle name="Comma 2 8 3 4" xfId="1299" xr:uid="{D36EDF5E-6D9D-494E-AD1E-CF3D63A9230C}"/>
    <cellStyle name="Comma 2 8 3 4 2" xfId="3977" xr:uid="{B4FA3947-6B18-4DE4-8E95-46425EE9310C}"/>
    <cellStyle name="Comma 2 8 3 4 2 2" xfId="14511" xr:uid="{5F111D05-15E5-4EDF-B273-9D17AC7E321C}"/>
    <cellStyle name="Comma 2 8 3 4 2 2 2" xfId="35533" xr:uid="{0125950E-E1B2-4168-ABAD-AC2C287BD421}"/>
    <cellStyle name="Comma 2 8 3 4 2 2 3" xfId="56557" xr:uid="{54668B57-C63A-45F8-AF94-DBA3848C1A1B}"/>
    <cellStyle name="Comma 2 8 3 4 2 3" xfId="25023" xr:uid="{A257A563-E5B9-4B82-B486-6316C28B8A6B}"/>
    <cellStyle name="Comma 2 8 3 4 2 4" xfId="46047" xr:uid="{B2AE20D8-44C3-41B9-8AEF-1BE3A7EAF7A3}"/>
    <cellStyle name="Comma 2 8 3 4 3" xfId="6605" xr:uid="{AC7BBA55-32EB-44CD-A6F4-92595767774D}"/>
    <cellStyle name="Comma 2 8 3 4 3 2" xfId="17139" xr:uid="{61838E96-2DAB-4B64-AF65-B2071AF2DA4E}"/>
    <cellStyle name="Comma 2 8 3 4 3 2 2" xfId="38161" xr:uid="{DB800996-2BA4-44CE-B27C-0FA5D5F72875}"/>
    <cellStyle name="Comma 2 8 3 4 3 2 3" xfId="59185" xr:uid="{805461CA-9046-4641-9FD1-46D2FFEEEE08}"/>
    <cellStyle name="Comma 2 8 3 4 3 3" xfId="27651" xr:uid="{912DEEFA-76D0-4578-86DD-D08E43E94AC2}"/>
    <cellStyle name="Comma 2 8 3 4 3 4" xfId="48675" xr:uid="{6D2E1850-FCA4-4E4B-BE75-2714CECE2006}"/>
    <cellStyle name="Comma 2 8 3 4 4" xfId="9232" xr:uid="{7F62240B-17B3-4B50-8572-B8CE03A4BD9A}"/>
    <cellStyle name="Comma 2 8 3 4 4 2" xfId="19766" xr:uid="{5FC646A2-18D0-41A4-A7EA-D44D84716B1E}"/>
    <cellStyle name="Comma 2 8 3 4 4 2 2" xfId="40788" xr:uid="{7E6B6AAE-3B01-4258-946F-0CCA1208ED53}"/>
    <cellStyle name="Comma 2 8 3 4 4 2 3" xfId="61812" xr:uid="{B71292DF-729F-4540-AC66-BA22FCDDA480}"/>
    <cellStyle name="Comma 2 8 3 4 4 3" xfId="30278" xr:uid="{A71C4337-8E76-4A33-AD03-93EDC044F56B}"/>
    <cellStyle name="Comma 2 8 3 4 4 4" xfId="51302" xr:uid="{C39626A7-4461-46D1-A180-B3FB5FD41CC6}"/>
    <cellStyle name="Comma 2 8 3 4 5" xfId="11884" xr:uid="{0F5A4A18-4A6A-45DD-A966-1D932C0AF1F3}"/>
    <cellStyle name="Comma 2 8 3 4 5 2" xfId="32906" xr:uid="{A57471E8-EA80-4EDD-B336-57B15679D8FE}"/>
    <cellStyle name="Comma 2 8 3 4 5 3" xfId="53930" xr:uid="{81198D30-6B76-4C61-9E97-5816CE3E6A62}"/>
    <cellStyle name="Comma 2 8 3 4 6" xfId="22395" xr:uid="{5A3EAED4-BC40-406F-9AAD-663D45877FCE}"/>
    <cellStyle name="Comma 2 8 3 4 7" xfId="43420" xr:uid="{E78D2ADE-779F-481A-AB7D-90170A36B232}"/>
    <cellStyle name="Comma 2 8 3 5" xfId="3973" xr:uid="{F4CE0CAE-D8F7-42CD-BA0C-B7D87E170826}"/>
    <cellStyle name="Comma 2 8 3 5 2" xfId="14507" xr:uid="{F2EE5D31-5D7D-441B-B7BD-E56D59ADF9AE}"/>
    <cellStyle name="Comma 2 8 3 5 2 2" xfId="35529" xr:uid="{1F395734-C30D-4DBE-B02E-B95F50E092CB}"/>
    <cellStyle name="Comma 2 8 3 5 2 3" xfId="56553" xr:uid="{411DBB55-8349-43CD-BF7C-101F592B4AAE}"/>
    <cellStyle name="Comma 2 8 3 5 3" xfId="25019" xr:uid="{7804270B-C607-4C6B-8C22-6BE977188736}"/>
    <cellStyle name="Comma 2 8 3 5 4" xfId="46043" xr:uid="{E3811850-B2B1-4310-BB5D-84EA1AEC114B}"/>
    <cellStyle name="Comma 2 8 3 6" xfId="6601" xr:uid="{92DA456E-7579-4375-85F8-BC81BBBEA592}"/>
    <cellStyle name="Comma 2 8 3 6 2" xfId="17135" xr:uid="{37C043B0-DB19-454E-A5C7-2633D56C7A59}"/>
    <cellStyle name="Comma 2 8 3 6 2 2" xfId="38157" xr:uid="{F8B0EC37-811F-4527-A005-8245C1E057C3}"/>
    <cellStyle name="Comma 2 8 3 6 2 3" xfId="59181" xr:uid="{E53071C3-EB12-4CD7-91E4-D9F748E4E18B}"/>
    <cellStyle name="Comma 2 8 3 6 3" xfId="27647" xr:uid="{8E06A77C-3DCC-4D33-BDE0-B4EBEA3C5FD7}"/>
    <cellStyle name="Comma 2 8 3 6 4" xfId="48671" xr:uid="{23402A14-558F-42B8-8A7D-738E5D75FF84}"/>
    <cellStyle name="Comma 2 8 3 7" xfId="9228" xr:uid="{A9F310DD-0DF8-461B-A12A-44FC1D5AED14}"/>
    <cellStyle name="Comma 2 8 3 7 2" xfId="19762" xr:uid="{DD5FB1D3-2E28-4FB2-9A48-B400AB528066}"/>
    <cellStyle name="Comma 2 8 3 7 2 2" xfId="40784" xr:uid="{929FB110-0EC7-4C4B-BC9D-9AB0289965E7}"/>
    <cellStyle name="Comma 2 8 3 7 2 3" xfId="61808" xr:uid="{4BD8F5E5-18E7-4F2C-9966-A9FACDFAF39E}"/>
    <cellStyle name="Comma 2 8 3 7 3" xfId="30274" xr:uid="{BC2E48B5-EF6F-4AED-9319-AE26749E51BB}"/>
    <cellStyle name="Comma 2 8 3 7 4" xfId="51298" xr:uid="{8C19A864-98ED-4AB3-943D-B8B92460E8D3}"/>
    <cellStyle name="Comma 2 8 3 8" xfId="11880" xr:uid="{F2F6E2DD-8D16-463E-A07A-7630EE384FAF}"/>
    <cellStyle name="Comma 2 8 3 8 2" xfId="32902" xr:uid="{8854EB73-BA3E-41B8-B526-D2A2DB8F9724}"/>
    <cellStyle name="Comma 2 8 3 8 3" xfId="53926" xr:uid="{D4314F92-D771-45D3-81A7-8BC3BB4E43A8}"/>
    <cellStyle name="Comma 2 8 3 9" xfId="22391" xr:uid="{1C044D4F-4975-4929-93C9-6DD1CC3ACD46}"/>
    <cellStyle name="Comma 2 8 4" xfId="1300" xr:uid="{59DB6CB1-6FC0-436B-B4CF-269DFE81D145}"/>
    <cellStyle name="Comma 2 8 4 10" xfId="43421" xr:uid="{7168E0D3-5431-4575-A515-8F76E9425A35}"/>
    <cellStyle name="Comma 2 8 4 2" xfId="1301" xr:uid="{35CE8601-6272-4AB5-BF79-C03C76399DB5}"/>
    <cellStyle name="Comma 2 8 4 2 2" xfId="1302" xr:uid="{EC29F9E9-7B47-472C-97D9-FE258F18EBCE}"/>
    <cellStyle name="Comma 2 8 4 2 2 2" xfId="3980" xr:uid="{8D966947-9FF2-457F-8304-36D8309A962B}"/>
    <cellStyle name="Comma 2 8 4 2 2 2 2" xfId="14514" xr:uid="{B08AAE40-F8A4-4A95-A99F-E6195D3B0C48}"/>
    <cellStyle name="Comma 2 8 4 2 2 2 2 2" xfId="35536" xr:uid="{393D1293-2BB4-4D94-BE7C-BA0E5C6D23B9}"/>
    <cellStyle name="Comma 2 8 4 2 2 2 2 3" xfId="56560" xr:uid="{D91D2B4D-1627-45C0-B2D6-357A75C4B19C}"/>
    <cellStyle name="Comma 2 8 4 2 2 2 3" xfId="25026" xr:uid="{3C6B82B5-C1DB-4CFC-B644-1DD97342043E}"/>
    <cellStyle name="Comma 2 8 4 2 2 2 4" xfId="46050" xr:uid="{A048BCC0-C05C-4A06-91FB-8832C2386206}"/>
    <cellStyle name="Comma 2 8 4 2 2 3" xfId="6608" xr:uid="{3241E4DF-E745-4086-8D79-05122F42C698}"/>
    <cellStyle name="Comma 2 8 4 2 2 3 2" xfId="17142" xr:uid="{5B52B56F-8BC7-4BE8-82B6-AC728E4DEA1F}"/>
    <cellStyle name="Comma 2 8 4 2 2 3 2 2" xfId="38164" xr:uid="{36A005EE-F93A-4DDD-96F0-6701C5BC92A5}"/>
    <cellStyle name="Comma 2 8 4 2 2 3 2 3" xfId="59188" xr:uid="{71913C7F-33C3-4F5F-B85C-2B41B5D49B01}"/>
    <cellStyle name="Comma 2 8 4 2 2 3 3" xfId="27654" xr:uid="{B6FAE49A-5C64-4B82-B8D3-2E0919A4286A}"/>
    <cellStyle name="Comma 2 8 4 2 2 3 4" xfId="48678" xr:uid="{A693EBBF-FF30-47A2-B824-F653F0C2C06D}"/>
    <cellStyle name="Comma 2 8 4 2 2 4" xfId="9235" xr:uid="{90D682B4-7710-4D77-918E-42BF06266C28}"/>
    <cellStyle name="Comma 2 8 4 2 2 4 2" xfId="19769" xr:uid="{3A2E7E53-F984-4BE9-8219-1FD7C8BD7E79}"/>
    <cellStyle name="Comma 2 8 4 2 2 4 2 2" xfId="40791" xr:uid="{899D084D-470D-4D41-8D2A-6C5042CD4D41}"/>
    <cellStyle name="Comma 2 8 4 2 2 4 2 3" xfId="61815" xr:uid="{A326D97E-488A-4AEC-AFAA-184C795FD1BF}"/>
    <cellStyle name="Comma 2 8 4 2 2 4 3" xfId="30281" xr:uid="{9B0ADE4A-26AE-4560-A466-02AEDA9E9918}"/>
    <cellStyle name="Comma 2 8 4 2 2 4 4" xfId="51305" xr:uid="{70418A22-B74F-4869-801C-96FE058E1AF2}"/>
    <cellStyle name="Comma 2 8 4 2 2 5" xfId="11887" xr:uid="{0E8271BE-D5E9-4D93-8172-04FBD95E50D1}"/>
    <cellStyle name="Comma 2 8 4 2 2 5 2" xfId="32909" xr:uid="{1A402963-7D9A-4272-9116-6D8F303E6F8C}"/>
    <cellStyle name="Comma 2 8 4 2 2 5 3" xfId="53933" xr:uid="{D89C9BFB-54AD-496C-BDC2-41978801BC2F}"/>
    <cellStyle name="Comma 2 8 4 2 2 6" xfId="22398" xr:uid="{EE000BC0-9EC4-47ED-AFF6-92CF759AA2CD}"/>
    <cellStyle name="Comma 2 8 4 2 2 7" xfId="43423" xr:uid="{91F09852-8A68-4867-92A9-5F79541FFA0E}"/>
    <cellStyle name="Comma 2 8 4 2 3" xfId="3979" xr:uid="{F1691720-FCDB-41F1-9A50-475506650C9D}"/>
    <cellStyle name="Comma 2 8 4 2 3 2" xfId="14513" xr:uid="{6920951F-8D94-4B78-BAA6-9A3CF9C77BBA}"/>
    <cellStyle name="Comma 2 8 4 2 3 2 2" xfId="35535" xr:uid="{D3625422-C0D9-4CEB-AD89-C9D2EA3CEF1E}"/>
    <cellStyle name="Comma 2 8 4 2 3 2 3" xfId="56559" xr:uid="{5EE3521A-45CB-40C4-BA9B-4A37C55F7769}"/>
    <cellStyle name="Comma 2 8 4 2 3 3" xfId="25025" xr:uid="{89465C4D-FE20-44FA-B17D-6A1D6C99EA65}"/>
    <cellStyle name="Comma 2 8 4 2 3 4" xfId="46049" xr:uid="{A4D0EA57-4708-4842-979A-1939448017C7}"/>
    <cellStyle name="Comma 2 8 4 2 4" xfId="6607" xr:uid="{5E0A49F3-49AE-49B6-A5AF-82D7677E1437}"/>
    <cellStyle name="Comma 2 8 4 2 4 2" xfId="17141" xr:uid="{C1D0E2A8-C021-4A30-8B19-3FC71CEA040A}"/>
    <cellStyle name="Comma 2 8 4 2 4 2 2" xfId="38163" xr:uid="{EBBB6239-F2FB-4943-9F56-C58080FF2A7E}"/>
    <cellStyle name="Comma 2 8 4 2 4 2 3" xfId="59187" xr:uid="{700883D4-FB80-4F99-AF84-9A0731C2C7E7}"/>
    <cellStyle name="Comma 2 8 4 2 4 3" xfId="27653" xr:uid="{A46CDDCA-6B62-45B3-8DCF-7431605A015D}"/>
    <cellStyle name="Comma 2 8 4 2 4 4" xfId="48677" xr:uid="{6551F067-4CC4-48F4-8F01-D46B5A0E35D8}"/>
    <cellStyle name="Comma 2 8 4 2 5" xfId="9234" xr:uid="{F75BAFAF-6015-49C2-930D-6A49C30A40F8}"/>
    <cellStyle name="Comma 2 8 4 2 5 2" xfId="19768" xr:uid="{D453C279-59B7-4A89-9EE4-10FCF8673975}"/>
    <cellStyle name="Comma 2 8 4 2 5 2 2" xfId="40790" xr:uid="{03342035-AAA6-494A-B785-DB699A203870}"/>
    <cellStyle name="Comma 2 8 4 2 5 2 3" xfId="61814" xr:uid="{0C6657A8-E514-413F-96EA-580410F0F633}"/>
    <cellStyle name="Comma 2 8 4 2 5 3" xfId="30280" xr:uid="{9AFB8083-DE22-48AE-B032-EC5BEC6F3445}"/>
    <cellStyle name="Comma 2 8 4 2 5 4" xfId="51304" xr:uid="{924A7010-AFCD-465C-BE59-F276501366A2}"/>
    <cellStyle name="Comma 2 8 4 2 6" xfId="11886" xr:uid="{39733F5B-A363-444E-9662-0FE2515CB31B}"/>
    <cellStyle name="Comma 2 8 4 2 6 2" xfId="32908" xr:uid="{B3A9BB7B-B105-41B9-B8FD-D5971A22C29F}"/>
    <cellStyle name="Comma 2 8 4 2 6 3" xfId="53932" xr:uid="{8241FCC7-7C9D-43CD-BB44-3B1E27D33AFC}"/>
    <cellStyle name="Comma 2 8 4 2 7" xfId="22397" xr:uid="{A0F0D573-C7C1-46FD-8D6E-0381E707433D}"/>
    <cellStyle name="Comma 2 8 4 2 8" xfId="43422" xr:uid="{26EB9389-B38C-4403-A734-F1B763EADBB3}"/>
    <cellStyle name="Comma 2 8 4 3" xfId="1303" xr:uid="{27AA5826-55F0-4925-8796-5B5D6A83E2D8}"/>
    <cellStyle name="Comma 2 8 4 3 2" xfId="3981" xr:uid="{30D6D59E-E3FD-4F95-A2E4-E8ABD3D78CDD}"/>
    <cellStyle name="Comma 2 8 4 3 2 2" xfId="14515" xr:uid="{E68D507B-CB3F-4107-836C-7E5C5DBFD861}"/>
    <cellStyle name="Comma 2 8 4 3 2 2 2" xfId="35537" xr:uid="{88B68AAE-408E-41C7-903D-A6EA718F5B31}"/>
    <cellStyle name="Comma 2 8 4 3 2 2 3" xfId="56561" xr:uid="{2AB85EA4-ADD5-42D8-AF63-FC62E61A136B}"/>
    <cellStyle name="Comma 2 8 4 3 2 3" xfId="25027" xr:uid="{593EDDD2-4821-4D2C-B430-721AF2FB06D2}"/>
    <cellStyle name="Comma 2 8 4 3 2 4" xfId="46051" xr:uid="{3AD6FD5C-406C-4D29-B772-D8D06FEEC643}"/>
    <cellStyle name="Comma 2 8 4 3 3" xfId="6609" xr:uid="{B8055C2F-FCDC-4562-AA44-C1D88484593C}"/>
    <cellStyle name="Comma 2 8 4 3 3 2" xfId="17143" xr:uid="{ACA631AF-9579-4DF4-96B7-9DA4109ACD3E}"/>
    <cellStyle name="Comma 2 8 4 3 3 2 2" xfId="38165" xr:uid="{99B11261-8E42-4D78-B6E1-643E51A8C487}"/>
    <cellStyle name="Comma 2 8 4 3 3 2 3" xfId="59189" xr:uid="{B16BA6EC-2A08-40D3-B109-C803E1D24DAD}"/>
    <cellStyle name="Comma 2 8 4 3 3 3" xfId="27655" xr:uid="{8D329381-2F06-4B75-BD9B-E42DB321C3EB}"/>
    <cellStyle name="Comma 2 8 4 3 3 4" xfId="48679" xr:uid="{2D833EC0-C9AA-42C0-A60E-EEF731D02C00}"/>
    <cellStyle name="Comma 2 8 4 3 4" xfId="9236" xr:uid="{660E92FA-5BEE-4D23-BBA7-6863A7D5DD38}"/>
    <cellStyle name="Comma 2 8 4 3 4 2" xfId="19770" xr:uid="{08C50214-4F72-4370-8EDA-00C4B50D80A4}"/>
    <cellStyle name="Comma 2 8 4 3 4 2 2" xfId="40792" xr:uid="{DF0D96E4-DEA7-4411-A5F2-625BAFF6301F}"/>
    <cellStyle name="Comma 2 8 4 3 4 2 3" xfId="61816" xr:uid="{F56BBCC3-9636-4201-A7E9-6B6DE35D5F50}"/>
    <cellStyle name="Comma 2 8 4 3 4 3" xfId="30282" xr:uid="{4B010FC3-1250-4B16-B024-8D99A8019D6B}"/>
    <cellStyle name="Comma 2 8 4 3 4 4" xfId="51306" xr:uid="{0EC793AD-7237-447F-8E3B-A148C17D8F4B}"/>
    <cellStyle name="Comma 2 8 4 3 5" xfId="11888" xr:uid="{50695DF5-2EAB-479A-BB93-C9359A54C73D}"/>
    <cellStyle name="Comma 2 8 4 3 5 2" xfId="32910" xr:uid="{51FE0364-5091-4439-9526-DBD9D71202FB}"/>
    <cellStyle name="Comma 2 8 4 3 5 3" xfId="53934" xr:uid="{D4AAA4EB-3CA6-476E-B695-17D707270B65}"/>
    <cellStyle name="Comma 2 8 4 3 6" xfId="22399" xr:uid="{A6B78FA2-AD6C-4353-91AA-27A3DE183C93}"/>
    <cellStyle name="Comma 2 8 4 3 7" xfId="43424" xr:uid="{976BDA88-5E93-4795-9456-A7AB8252A0D0}"/>
    <cellStyle name="Comma 2 8 4 4" xfId="1304" xr:uid="{0CC4BF82-68F3-41A0-8224-D89D290B4560}"/>
    <cellStyle name="Comma 2 8 4 4 2" xfId="3982" xr:uid="{33A759C7-E94B-42DC-A2E6-530122AC8B8E}"/>
    <cellStyle name="Comma 2 8 4 4 2 2" xfId="14516" xr:uid="{1CCD2D98-8829-4C40-B212-0B272519B4CA}"/>
    <cellStyle name="Comma 2 8 4 4 2 2 2" xfId="35538" xr:uid="{564FDC76-1881-45CC-8499-104192D4C973}"/>
    <cellStyle name="Comma 2 8 4 4 2 2 3" xfId="56562" xr:uid="{9353A899-69EA-49DB-961C-042B50882E7D}"/>
    <cellStyle name="Comma 2 8 4 4 2 3" xfId="25028" xr:uid="{715B044F-52D4-4A99-A2F9-100CDFD02E96}"/>
    <cellStyle name="Comma 2 8 4 4 2 4" xfId="46052" xr:uid="{E4B2EAEA-902B-47DD-8965-4F9390197BED}"/>
    <cellStyle name="Comma 2 8 4 4 3" xfId="6610" xr:uid="{D7FCE8B8-12F2-4128-8A14-0137D76FDB8C}"/>
    <cellStyle name="Comma 2 8 4 4 3 2" xfId="17144" xr:uid="{6C4EC871-65EB-48EB-9377-A208D5A3A4F4}"/>
    <cellStyle name="Comma 2 8 4 4 3 2 2" xfId="38166" xr:uid="{499FC098-8669-4A91-B4B5-B02C08AD4A14}"/>
    <cellStyle name="Comma 2 8 4 4 3 2 3" xfId="59190" xr:uid="{6291AC9C-C897-4629-A1DD-3465E2F9CF1D}"/>
    <cellStyle name="Comma 2 8 4 4 3 3" xfId="27656" xr:uid="{B229A339-4F45-4173-B04E-A63C697271D8}"/>
    <cellStyle name="Comma 2 8 4 4 3 4" xfId="48680" xr:uid="{32CCE323-8F4E-4429-B3E5-FCFCB9099C39}"/>
    <cellStyle name="Comma 2 8 4 4 4" xfId="9237" xr:uid="{E5D5C0AD-E23E-42E4-8F98-0332CF125ED3}"/>
    <cellStyle name="Comma 2 8 4 4 4 2" xfId="19771" xr:uid="{33A12A1C-F93B-46F5-95F8-B32255E21887}"/>
    <cellStyle name="Comma 2 8 4 4 4 2 2" xfId="40793" xr:uid="{F9188BC2-446F-4587-91B0-EBEF3E569C11}"/>
    <cellStyle name="Comma 2 8 4 4 4 2 3" xfId="61817" xr:uid="{04A46F48-EEF0-4AC2-838C-84912B715E0C}"/>
    <cellStyle name="Comma 2 8 4 4 4 3" xfId="30283" xr:uid="{167B108B-7823-4E37-838A-A36924E97253}"/>
    <cellStyle name="Comma 2 8 4 4 4 4" xfId="51307" xr:uid="{6EF60281-8A7C-41A5-9654-C0DEA8BF9B7E}"/>
    <cellStyle name="Comma 2 8 4 4 5" xfId="11889" xr:uid="{CBEFE9CF-4D52-4A6C-9908-AA394F32863B}"/>
    <cellStyle name="Comma 2 8 4 4 5 2" xfId="32911" xr:uid="{115305C2-678F-4D20-B3F3-03EBB4775E91}"/>
    <cellStyle name="Comma 2 8 4 4 5 3" xfId="53935" xr:uid="{FD1C9A21-AB75-4513-B1CC-145489F9945F}"/>
    <cellStyle name="Comma 2 8 4 4 6" xfId="22400" xr:uid="{7D1E303A-232F-4C83-A8E5-7B46F4989FA8}"/>
    <cellStyle name="Comma 2 8 4 4 7" xfId="43425" xr:uid="{845C2D77-050A-45FB-9F83-7451A0FD857E}"/>
    <cellStyle name="Comma 2 8 4 5" xfId="3978" xr:uid="{3E0F0D4E-8BD6-41E9-AAD3-EC3E7EC11386}"/>
    <cellStyle name="Comma 2 8 4 5 2" xfId="14512" xr:uid="{D1ED2279-1B62-4C72-B6F7-16CC58C01520}"/>
    <cellStyle name="Comma 2 8 4 5 2 2" xfId="35534" xr:uid="{BBC3D3C3-632E-4E8F-B45B-5CA599B94B9B}"/>
    <cellStyle name="Comma 2 8 4 5 2 3" xfId="56558" xr:uid="{2041BBEE-CC1C-4B3C-B36D-FB2C731ACA9F}"/>
    <cellStyle name="Comma 2 8 4 5 3" xfId="25024" xr:uid="{008B3F4D-884D-4E9D-8605-8401462BD949}"/>
    <cellStyle name="Comma 2 8 4 5 4" xfId="46048" xr:uid="{FB13D521-5DC0-4844-9A75-933DBBF81AED}"/>
    <cellStyle name="Comma 2 8 4 6" xfId="6606" xr:uid="{76FCA1FC-F84F-47A5-90D7-3692D7A98AF0}"/>
    <cellStyle name="Comma 2 8 4 6 2" xfId="17140" xr:uid="{351E31AE-A69B-4EB9-8778-6405185FB8E1}"/>
    <cellStyle name="Comma 2 8 4 6 2 2" xfId="38162" xr:uid="{299B9743-4009-41CD-A4C2-C35BD6298C2C}"/>
    <cellStyle name="Comma 2 8 4 6 2 3" xfId="59186" xr:uid="{525DCB7E-0DFC-404E-B4F3-6026AF3483AC}"/>
    <cellStyle name="Comma 2 8 4 6 3" xfId="27652" xr:uid="{443A7DFB-4F77-4C64-9B6C-1633BEC2AE86}"/>
    <cellStyle name="Comma 2 8 4 6 4" xfId="48676" xr:uid="{D747EDD0-EBFE-4586-B26C-90250BC5CDC5}"/>
    <cellStyle name="Comma 2 8 4 7" xfId="9233" xr:uid="{E60A38F7-DF7B-4E44-B26F-7C9052398846}"/>
    <cellStyle name="Comma 2 8 4 7 2" xfId="19767" xr:uid="{3E15A540-E62B-44D6-8099-0887CD4C2719}"/>
    <cellStyle name="Comma 2 8 4 7 2 2" xfId="40789" xr:uid="{7493448A-87C1-461B-A3FD-606F176A510D}"/>
    <cellStyle name="Comma 2 8 4 7 2 3" xfId="61813" xr:uid="{925A0905-746F-41D8-846D-664FA58326B2}"/>
    <cellStyle name="Comma 2 8 4 7 3" xfId="30279" xr:uid="{96D800A8-13CE-4EB5-9BA8-FCE256C926D4}"/>
    <cellStyle name="Comma 2 8 4 7 4" xfId="51303" xr:uid="{2CF19E1F-0F77-43A0-9049-E6BD6D15D66E}"/>
    <cellStyle name="Comma 2 8 4 8" xfId="11885" xr:uid="{277A8ECD-0CE3-4456-B7C2-D18F7778772A}"/>
    <cellStyle name="Comma 2 8 4 8 2" xfId="32907" xr:uid="{7552662E-2B9A-4B8F-AB7C-1F55F7B14030}"/>
    <cellStyle name="Comma 2 8 4 8 3" xfId="53931" xr:uid="{B42D6EE3-2A0C-414E-A552-1E023908D629}"/>
    <cellStyle name="Comma 2 8 4 9" xfId="22396" xr:uid="{CACC98D0-6882-4B1D-A50F-8ED82012A1AF}"/>
    <cellStyle name="Comma 2 8 5" xfId="1305" xr:uid="{532EF95A-8338-4B55-9CF8-E078961EA153}"/>
    <cellStyle name="Comma 2 8 5 10" xfId="43426" xr:uid="{1772FE19-18CF-4E22-B0EB-005D909C6658}"/>
    <cellStyle name="Comma 2 8 5 2" xfId="1306" xr:uid="{2AA7A024-5635-42DD-A1DA-CC345B3F991F}"/>
    <cellStyle name="Comma 2 8 5 2 2" xfId="1307" xr:uid="{981D379B-F575-4334-B311-ABB7806A1EAD}"/>
    <cellStyle name="Comma 2 8 5 2 2 2" xfId="3985" xr:uid="{BC6F641E-B909-45E3-A70E-591C6EF494C9}"/>
    <cellStyle name="Comma 2 8 5 2 2 2 2" xfId="14519" xr:uid="{532DB8AA-5D72-4783-A68A-D091661C9BB8}"/>
    <cellStyle name="Comma 2 8 5 2 2 2 2 2" xfId="35541" xr:uid="{2AC244FE-561F-4B1D-A59A-61954F2BFC0F}"/>
    <cellStyle name="Comma 2 8 5 2 2 2 2 3" xfId="56565" xr:uid="{B7B90150-654B-45F9-B734-623B86CF1CCD}"/>
    <cellStyle name="Comma 2 8 5 2 2 2 3" xfId="25031" xr:uid="{8F7F16FE-2AB6-4E19-966D-5631490F981E}"/>
    <cellStyle name="Comma 2 8 5 2 2 2 4" xfId="46055" xr:uid="{002C8CDF-EB68-4D0C-9796-9155B12BFF1B}"/>
    <cellStyle name="Comma 2 8 5 2 2 3" xfId="6613" xr:uid="{67A95A0E-2821-41D3-A071-EEE53A385883}"/>
    <cellStyle name="Comma 2 8 5 2 2 3 2" xfId="17147" xr:uid="{FB816575-C95E-4BB1-9D53-D2E2E80407D2}"/>
    <cellStyle name="Comma 2 8 5 2 2 3 2 2" xfId="38169" xr:uid="{D05A9612-04F8-4ABB-A756-DCDFF842A39D}"/>
    <cellStyle name="Comma 2 8 5 2 2 3 2 3" xfId="59193" xr:uid="{E6038C19-C2F2-4AF7-A37A-9D3BF7AE4A97}"/>
    <cellStyle name="Comma 2 8 5 2 2 3 3" xfId="27659" xr:uid="{63AF757E-B492-4A1C-AF27-E55F92CF45C5}"/>
    <cellStyle name="Comma 2 8 5 2 2 3 4" xfId="48683" xr:uid="{4E8361A3-AD30-4B68-AB4D-D91BE11153D2}"/>
    <cellStyle name="Comma 2 8 5 2 2 4" xfId="9240" xr:uid="{34A0C17A-11C1-40F9-9545-4F023BD809D6}"/>
    <cellStyle name="Comma 2 8 5 2 2 4 2" xfId="19774" xr:uid="{AFEDB955-CAD1-464B-8B3C-4E11F388DA4E}"/>
    <cellStyle name="Comma 2 8 5 2 2 4 2 2" xfId="40796" xr:uid="{6BD34B95-E3B5-44C4-A3AC-DBE1FF07E339}"/>
    <cellStyle name="Comma 2 8 5 2 2 4 2 3" xfId="61820" xr:uid="{2EC47F89-6C73-42B7-A1C3-3E6B483D767F}"/>
    <cellStyle name="Comma 2 8 5 2 2 4 3" xfId="30286" xr:uid="{4B8C8C91-172A-40B8-A3AC-F6FC0CCA53ED}"/>
    <cellStyle name="Comma 2 8 5 2 2 4 4" xfId="51310" xr:uid="{840D9315-AE8B-4A83-AA97-35AB2F4FD4CF}"/>
    <cellStyle name="Comma 2 8 5 2 2 5" xfId="11892" xr:uid="{A81E6FE2-BFD7-4061-876B-64F7D9775651}"/>
    <cellStyle name="Comma 2 8 5 2 2 5 2" xfId="32914" xr:uid="{B0E84047-E4A9-49E6-8F04-FF558457C0F0}"/>
    <cellStyle name="Comma 2 8 5 2 2 5 3" xfId="53938" xr:uid="{358152F8-3BF1-43E1-AF4E-CA7A176CB5E9}"/>
    <cellStyle name="Comma 2 8 5 2 2 6" xfId="22403" xr:uid="{747AD16E-32DF-46F0-B9AD-D05BB5D6F946}"/>
    <cellStyle name="Comma 2 8 5 2 2 7" xfId="43428" xr:uid="{48D0D742-0962-41C6-9C50-1FEE56983A52}"/>
    <cellStyle name="Comma 2 8 5 2 3" xfId="3984" xr:uid="{168FAB39-7878-48D3-8CC5-BDCB9E368315}"/>
    <cellStyle name="Comma 2 8 5 2 3 2" xfId="14518" xr:uid="{D55519F3-9CCA-4CA8-9AEE-24D2A4045EA5}"/>
    <cellStyle name="Comma 2 8 5 2 3 2 2" xfId="35540" xr:uid="{78961977-D676-4933-AD17-BDFE6BC96580}"/>
    <cellStyle name="Comma 2 8 5 2 3 2 3" xfId="56564" xr:uid="{63291863-BD11-4736-B8CA-52681431AB97}"/>
    <cellStyle name="Comma 2 8 5 2 3 3" xfId="25030" xr:uid="{E07F5CA3-3AE4-493B-86C5-8D39D244D424}"/>
    <cellStyle name="Comma 2 8 5 2 3 4" xfId="46054" xr:uid="{7122B5D6-D451-40AE-BFE9-0044C4207C95}"/>
    <cellStyle name="Comma 2 8 5 2 4" xfId="6612" xr:uid="{072AE295-8D3C-4DFE-99A9-1FAF2136753E}"/>
    <cellStyle name="Comma 2 8 5 2 4 2" xfId="17146" xr:uid="{187BF481-A1B4-4B57-8EBD-6133E71E80EB}"/>
    <cellStyle name="Comma 2 8 5 2 4 2 2" xfId="38168" xr:uid="{DC9F7A19-82AC-4A78-A6B0-6E5E1902A4C8}"/>
    <cellStyle name="Comma 2 8 5 2 4 2 3" xfId="59192" xr:uid="{C182D2A9-DD44-41D3-A460-94DC467ED71E}"/>
    <cellStyle name="Comma 2 8 5 2 4 3" xfId="27658" xr:uid="{07206EDC-BAB4-4969-9E57-3FB6356535C6}"/>
    <cellStyle name="Comma 2 8 5 2 4 4" xfId="48682" xr:uid="{6634EBB2-F650-44CC-9C7A-289DB63A28A0}"/>
    <cellStyle name="Comma 2 8 5 2 5" xfId="9239" xr:uid="{784D4217-844B-482B-9624-C5C48889A0AB}"/>
    <cellStyle name="Comma 2 8 5 2 5 2" xfId="19773" xr:uid="{CE28647B-E402-4137-800E-1157C3F9CDCF}"/>
    <cellStyle name="Comma 2 8 5 2 5 2 2" xfId="40795" xr:uid="{63749345-689C-457A-B46D-E4842E52D025}"/>
    <cellStyle name="Comma 2 8 5 2 5 2 3" xfId="61819" xr:uid="{CB058905-20B4-4A17-AC00-EE68470D3B10}"/>
    <cellStyle name="Comma 2 8 5 2 5 3" xfId="30285" xr:uid="{8CFB8EA1-E6B3-4C2A-8EDF-F802B97F6E91}"/>
    <cellStyle name="Comma 2 8 5 2 5 4" xfId="51309" xr:uid="{370BF732-DA49-4A5B-B789-2BAB02DD7253}"/>
    <cellStyle name="Comma 2 8 5 2 6" xfId="11891" xr:uid="{C117ECBB-A77D-4B75-BA5C-CCB751143DCC}"/>
    <cellStyle name="Comma 2 8 5 2 6 2" xfId="32913" xr:uid="{476CD6A6-3E24-49D1-A8EA-BF64C9824EC0}"/>
    <cellStyle name="Comma 2 8 5 2 6 3" xfId="53937" xr:uid="{95038D6C-3DB2-44F2-9323-AB89A53F47B8}"/>
    <cellStyle name="Comma 2 8 5 2 7" xfId="22402" xr:uid="{4A043EA6-0A95-486B-B88E-BD604A78A3B5}"/>
    <cellStyle name="Comma 2 8 5 2 8" xfId="43427" xr:uid="{1CB6534A-0486-4FC6-83E3-D369224012B6}"/>
    <cellStyle name="Comma 2 8 5 3" xfId="1308" xr:uid="{A1E1A24D-8A0B-40A4-A64D-2448557B7948}"/>
    <cellStyle name="Comma 2 8 5 3 2" xfId="3986" xr:uid="{C57D72E3-A09C-4EB9-B165-84B71D953801}"/>
    <cellStyle name="Comma 2 8 5 3 2 2" xfId="14520" xr:uid="{F730BB6D-B740-4720-B52F-44C78A6EA13D}"/>
    <cellStyle name="Comma 2 8 5 3 2 2 2" xfId="35542" xr:uid="{97BFAEDD-B975-4DFA-B992-90C498F8385B}"/>
    <cellStyle name="Comma 2 8 5 3 2 2 3" xfId="56566" xr:uid="{72D9BFB0-E449-4C39-A3CC-ED372CBB4DD4}"/>
    <cellStyle name="Comma 2 8 5 3 2 3" xfId="25032" xr:uid="{D2CA9E19-8885-498B-800F-49D53AD75CDF}"/>
    <cellStyle name="Comma 2 8 5 3 2 4" xfId="46056" xr:uid="{62E4828A-9260-47F9-9501-E07DB1FAFD56}"/>
    <cellStyle name="Comma 2 8 5 3 3" xfId="6614" xr:uid="{FC46D30C-9F81-4D31-BDDE-CF04EA4A1E53}"/>
    <cellStyle name="Comma 2 8 5 3 3 2" xfId="17148" xr:uid="{38683EF3-CAFA-43A5-9608-F2E2F285469E}"/>
    <cellStyle name="Comma 2 8 5 3 3 2 2" xfId="38170" xr:uid="{8E254D84-279A-4075-815B-4E29BC02872A}"/>
    <cellStyle name="Comma 2 8 5 3 3 2 3" xfId="59194" xr:uid="{0C97973A-FC87-4E52-96ED-9D05A03D395B}"/>
    <cellStyle name="Comma 2 8 5 3 3 3" xfId="27660" xr:uid="{3B674031-57B5-45B0-A96B-EC692E634792}"/>
    <cellStyle name="Comma 2 8 5 3 3 4" xfId="48684" xr:uid="{63D8F2DC-D836-4B2E-A98A-683C241621AF}"/>
    <cellStyle name="Comma 2 8 5 3 4" xfId="9241" xr:uid="{E29A56F9-5D18-4D9F-9223-5843D5A102EB}"/>
    <cellStyle name="Comma 2 8 5 3 4 2" xfId="19775" xr:uid="{813AAB14-4A8A-4C35-8082-4D62A6C300FB}"/>
    <cellStyle name="Comma 2 8 5 3 4 2 2" xfId="40797" xr:uid="{DA37FF0C-C2D6-4FAD-A071-B08109C14BE6}"/>
    <cellStyle name="Comma 2 8 5 3 4 2 3" xfId="61821" xr:uid="{BDA3BF78-623E-4442-AF41-AD44F752EB9A}"/>
    <cellStyle name="Comma 2 8 5 3 4 3" xfId="30287" xr:uid="{D440CF5F-9F69-4C98-9EB2-B76386C2F379}"/>
    <cellStyle name="Comma 2 8 5 3 4 4" xfId="51311" xr:uid="{BFC0FBC8-417A-419F-9C86-4902CE1B2B5E}"/>
    <cellStyle name="Comma 2 8 5 3 5" xfId="11893" xr:uid="{921ECA1A-67AE-41F2-B9F9-CC6AE5878A3D}"/>
    <cellStyle name="Comma 2 8 5 3 5 2" xfId="32915" xr:uid="{420799CD-AF29-4C54-9336-BA48D3CCAEA7}"/>
    <cellStyle name="Comma 2 8 5 3 5 3" xfId="53939" xr:uid="{8339AE6C-364D-4001-9E9D-721B563F9E2C}"/>
    <cellStyle name="Comma 2 8 5 3 6" xfId="22404" xr:uid="{B3899FCF-CCFA-421E-828D-4019D9A81128}"/>
    <cellStyle name="Comma 2 8 5 3 7" xfId="43429" xr:uid="{EAAD5960-C3C6-48C4-83E6-17D549EA4229}"/>
    <cellStyle name="Comma 2 8 5 4" xfId="1309" xr:uid="{69BE1A50-BD81-4019-A926-59E858762733}"/>
    <cellStyle name="Comma 2 8 5 4 2" xfId="3987" xr:uid="{6358DCC6-7E1E-4A06-A761-8DCC3673F965}"/>
    <cellStyle name="Comma 2 8 5 4 2 2" xfId="14521" xr:uid="{6F605C50-935E-4573-AAFB-99753E0933AA}"/>
    <cellStyle name="Comma 2 8 5 4 2 2 2" xfId="35543" xr:uid="{2A444BF0-2DAA-4813-9FF1-71489079C697}"/>
    <cellStyle name="Comma 2 8 5 4 2 2 3" xfId="56567" xr:uid="{B692FE97-1EFA-4758-8932-3371EE66115E}"/>
    <cellStyle name="Comma 2 8 5 4 2 3" xfId="25033" xr:uid="{2F1D9888-981D-446F-A6F8-64092E8A7D07}"/>
    <cellStyle name="Comma 2 8 5 4 2 4" xfId="46057" xr:uid="{83FE713A-39B3-41C6-BE5B-C2B001444F9F}"/>
    <cellStyle name="Comma 2 8 5 4 3" xfId="6615" xr:uid="{0C9E08E7-8643-428C-94E8-849D9DB2EFF6}"/>
    <cellStyle name="Comma 2 8 5 4 3 2" xfId="17149" xr:uid="{C987B64D-547F-494C-8A60-8B2F52E4B428}"/>
    <cellStyle name="Comma 2 8 5 4 3 2 2" xfId="38171" xr:uid="{ADF2F56D-98ED-4EC9-A587-F61CE8961408}"/>
    <cellStyle name="Comma 2 8 5 4 3 2 3" xfId="59195" xr:uid="{EB4F1C26-549E-46AE-B5B9-068DA65B3485}"/>
    <cellStyle name="Comma 2 8 5 4 3 3" xfId="27661" xr:uid="{4FCC23B4-B3EF-49AD-B12C-736963E44010}"/>
    <cellStyle name="Comma 2 8 5 4 3 4" xfId="48685" xr:uid="{E0DE3A66-5907-47E3-B7AF-22C6C325A03E}"/>
    <cellStyle name="Comma 2 8 5 4 4" xfId="9242" xr:uid="{AA2A25C0-66A3-4DC3-95AE-9B6BC6AB6F73}"/>
    <cellStyle name="Comma 2 8 5 4 4 2" xfId="19776" xr:uid="{B95ACBDF-604F-4780-AA7E-C9F5A467E2C8}"/>
    <cellStyle name="Comma 2 8 5 4 4 2 2" xfId="40798" xr:uid="{DEC189E9-4358-4D8A-B430-E1DD9213E0D2}"/>
    <cellStyle name="Comma 2 8 5 4 4 2 3" xfId="61822" xr:uid="{2CAFA906-53EC-4986-B78E-06881C3CA46B}"/>
    <cellStyle name="Comma 2 8 5 4 4 3" xfId="30288" xr:uid="{19D50D81-6D45-49E9-9CD3-6D7100CFE2DD}"/>
    <cellStyle name="Comma 2 8 5 4 4 4" xfId="51312" xr:uid="{35D3C65C-F10B-4E58-A996-571C63143AA1}"/>
    <cellStyle name="Comma 2 8 5 4 5" xfId="11894" xr:uid="{4B9C69D4-5AC1-4A02-9D28-A47CC1BA2281}"/>
    <cellStyle name="Comma 2 8 5 4 5 2" xfId="32916" xr:uid="{A5EAEE4C-A940-4DCD-BB59-8CDADB191EB1}"/>
    <cellStyle name="Comma 2 8 5 4 5 3" xfId="53940" xr:uid="{3274C61C-5DA3-4E27-AE1B-7F81B472525D}"/>
    <cellStyle name="Comma 2 8 5 4 6" xfId="22405" xr:uid="{CF8160C7-CCC9-4234-8C2E-04496874D961}"/>
    <cellStyle name="Comma 2 8 5 4 7" xfId="43430" xr:uid="{EB66AAD0-A339-4CC7-9402-34AC71AB1760}"/>
    <cellStyle name="Comma 2 8 5 5" xfId="3983" xr:uid="{80AF238F-CC88-4FD8-B2A4-B642376817C3}"/>
    <cellStyle name="Comma 2 8 5 5 2" xfId="14517" xr:uid="{16B83777-AAD2-4C28-BBB9-DED31118105D}"/>
    <cellStyle name="Comma 2 8 5 5 2 2" xfId="35539" xr:uid="{30BBB9F2-A14F-4326-8777-8C1EDDE9D95A}"/>
    <cellStyle name="Comma 2 8 5 5 2 3" xfId="56563" xr:uid="{95B38E87-253B-41CB-9418-E0D259593289}"/>
    <cellStyle name="Comma 2 8 5 5 3" xfId="25029" xr:uid="{97E7D9FF-98AB-4BCA-85C3-092D9F4DA663}"/>
    <cellStyle name="Comma 2 8 5 5 4" xfId="46053" xr:uid="{3DB42CCF-D60F-43E3-AE75-3C8FCFD0AAAA}"/>
    <cellStyle name="Comma 2 8 5 6" xfId="6611" xr:uid="{50C51126-509E-4E6E-A72B-1D86A0872E86}"/>
    <cellStyle name="Comma 2 8 5 6 2" xfId="17145" xr:uid="{9C5FEE8B-487C-4E6E-8892-2B3836434D7F}"/>
    <cellStyle name="Comma 2 8 5 6 2 2" xfId="38167" xr:uid="{5DE8DFE9-C4CF-4E33-B076-54AC9822B46A}"/>
    <cellStyle name="Comma 2 8 5 6 2 3" xfId="59191" xr:uid="{A5246F7E-B9CD-4403-8A0C-78B036539FDC}"/>
    <cellStyle name="Comma 2 8 5 6 3" xfId="27657" xr:uid="{90D8E9FF-EE98-4FB6-A9E5-E579CA92D0B8}"/>
    <cellStyle name="Comma 2 8 5 6 4" xfId="48681" xr:uid="{41206AAC-5782-4A75-B2FD-35F66FC9140B}"/>
    <cellStyle name="Comma 2 8 5 7" xfId="9238" xr:uid="{C80362F5-70D5-406E-9B85-5A1DDCECB308}"/>
    <cellStyle name="Comma 2 8 5 7 2" xfId="19772" xr:uid="{B96A5AF6-2F77-46F4-BF52-C4568073FD71}"/>
    <cellStyle name="Comma 2 8 5 7 2 2" xfId="40794" xr:uid="{50E5F9AE-3E7D-4164-B650-0BCE591A35DC}"/>
    <cellStyle name="Comma 2 8 5 7 2 3" xfId="61818" xr:uid="{4C5C3773-2B54-4FA5-B137-654FD75BD348}"/>
    <cellStyle name="Comma 2 8 5 7 3" xfId="30284" xr:uid="{C2ADA986-1D2D-4BA9-968F-8FCD3AE7D4B4}"/>
    <cellStyle name="Comma 2 8 5 7 4" xfId="51308" xr:uid="{1F5FC401-F83B-4ECF-8F0D-F48684A319C9}"/>
    <cellStyle name="Comma 2 8 5 8" xfId="11890" xr:uid="{8FA0A514-09B7-4789-AA94-43E2DD177D85}"/>
    <cellStyle name="Comma 2 8 5 8 2" xfId="32912" xr:uid="{DF7AD755-6115-4886-BB50-1E39AEE59E38}"/>
    <cellStyle name="Comma 2 8 5 8 3" xfId="53936" xr:uid="{777FE09C-828F-498B-B3C4-D33D2BAC4F3C}"/>
    <cellStyle name="Comma 2 8 5 9" xfId="22401" xr:uid="{45F71516-21B6-488D-A0E7-96F958F232B6}"/>
    <cellStyle name="Comma 2 8 6" xfId="1310" xr:uid="{34FFE957-D57C-4F1A-9398-F470EE3BB82D}"/>
    <cellStyle name="Comma 2 8 6 10" xfId="43431" xr:uid="{9B7769F5-4794-406E-9E73-99CC1F4E2E14}"/>
    <cellStyle name="Comma 2 8 6 2" xfId="1311" xr:uid="{FD495ADC-C38E-4DC7-BF0D-FEE934C85ECB}"/>
    <cellStyle name="Comma 2 8 6 2 2" xfId="1312" xr:uid="{5B1D1799-D8E5-48C3-8F64-4642B37D1030}"/>
    <cellStyle name="Comma 2 8 6 2 2 2" xfId="3990" xr:uid="{A65C5BAA-457D-49B4-8351-D45120EF4833}"/>
    <cellStyle name="Comma 2 8 6 2 2 2 2" xfId="14524" xr:uid="{6CF3740B-45F3-488C-BBC3-6969B86D0400}"/>
    <cellStyle name="Comma 2 8 6 2 2 2 2 2" xfId="35546" xr:uid="{CD40C0F5-98B8-42FF-B944-6FD043C91333}"/>
    <cellStyle name="Comma 2 8 6 2 2 2 2 3" xfId="56570" xr:uid="{BBD07D10-1C45-4505-835A-DF80A39C4DD6}"/>
    <cellStyle name="Comma 2 8 6 2 2 2 3" xfId="25036" xr:uid="{F80DE7C5-F3C4-4872-89C4-350F0EF408D9}"/>
    <cellStyle name="Comma 2 8 6 2 2 2 4" xfId="46060" xr:uid="{5CA538B3-7C32-49A1-A292-6762E2AEC5E0}"/>
    <cellStyle name="Comma 2 8 6 2 2 3" xfId="6618" xr:uid="{990F6F25-39D2-4784-9570-8DC627C82E83}"/>
    <cellStyle name="Comma 2 8 6 2 2 3 2" xfId="17152" xr:uid="{FFE80C54-2CA2-44A5-A8EC-440DA04006B9}"/>
    <cellStyle name="Comma 2 8 6 2 2 3 2 2" xfId="38174" xr:uid="{3F536C93-F0E6-4EDA-9AC7-C7DF210ADD49}"/>
    <cellStyle name="Comma 2 8 6 2 2 3 2 3" xfId="59198" xr:uid="{1FF13182-3A81-4CB5-9E39-F923D4BEB9DE}"/>
    <cellStyle name="Comma 2 8 6 2 2 3 3" xfId="27664" xr:uid="{7ADF14E2-A49F-40CF-B47C-810741263C5C}"/>
    <cellStyle name="Comma 2 8 6 2 2 3 4" xfId="48688" xr:uid="{AB99A39A-6A3A-45E1-808D-F246A8F866E6}"/>
    <cellStyle name="Comma 2 8 6 2 2 4" xfId="9245" xr:uid="{F125424C-D496-46D3-B16D-12CE6BE15D9C}"/>
    <cellStyle name="Comma 2 8 6 2 2 4 2" xfId="19779" xr:uid="{A729A8E5-9A87-4E7B-81DA-9B3DB203F4E1}"/>
    <cellStyle name="Comma 2 8 6 2 2 4 2 2" xfId="40801" xr:uid="{FAB2F8A1-8CBE-45AE-A129-5A74C27D010F}"/>
    <cellStyle name="Comma 2 8 6 2 2 4 2 3" xfId="61825" xr:uid="{EF0B4146-A3F0-4FA6-8773-E79DDA2D7FC7}"/>
    <cellStyle name="Comma 2 8 6 2 2 4 3" xfId="30291" xr:uid="{FD2FEADD-E350-4DB5-B207-5A02C456B9F8}"/>
    <cellStyle name="Comma 2 8 6 2 2 4 4" xfId="51315" xr:uid="{8983D30C-A8F8-4B90-B816-0154663CCA34}"/>
    <cellStyle name="Comma 2 8 6 2 2 5" xfId="11897" xr:uid="{016627F7-5AED-413E-B15B-5F99BBC7CB8B}"/>
    <cellStyle name="Comma 2 8 6 2 2 5 2" xfId="32919" xr:uid="{16A2B7B6-1B84-44D5-808D-F4962CBB009E}"/>
    <cellStyle name="Comma 2 8 6 2 2 5 3" xfId="53943" xr:uid="{63171A06-22CA-49A6-B8C6-C0CF53BC39D2}"/>
    <cellStyle name="Comma 2 8 6 2 2 6" xfId="22408" xr:uid="{9F7027FE-B703-4E2D-B109-265CA9C2AEC8}"/>
    <cellStyle name="Comma 2 8 6 2 2 7" xfId="43433" xr:uid="{9B35035B-4AAC-4FE2-8246-94411A571527}"/>
    <cellStyle name="Comma 2 8 6 2 3" xfId="3989" xr:uid="{99501A94-4B82-4CD9-88B6-82DFCB49183B}"/>
    <cellStyle name="Comma 2 8 6 2 3 2" xfId="14523" xr:uid="{EA82A329-6B9C-4FCA-89BD-EB5035435747}"/>
    <cellStyle name="Comma 2 8 6 2 3 2 2" xfId="35545" xr:uid="{4402BE27-AE2E-4AAE-B22D-65AE72894212}"/>
    <cellStyle name="Comma 2 8 6 2 3 2 3" xfId="56569" xr:uid="{63E3525D-5A8F-4FE7-BD1F-BFB1409FFB9F}"/>
    <cellStyle name="Comma 2 8 6 2 3 3" xfId="25035" xr:uid="{4329F1E7-BCF1-4B88-898D-D5F7F9359D83}"/>
    <cellStyle name="Comma 2 8 6 2 3 4" xfId="46059" xr:uid="{B324E519-018C-4AEF-AE39-BEBC2E941EE5}"/>
    <cellStyle name="Comma 2 8 6 2 4" xfId="6617" xr:uid="{D3102376-C1A1-4B2A-8E15-56FA1AC4A2BC}"/>
    <cellStyle name="Comma 2 8 6 2 4 2" xfId="17151" xr:uid="{1C51E5DF-884D-436F-8DF8-D17AAE1C2496}"/>
    <cellStyle name="Comma 2 8 6 2 4 2 2" xfId="38173" xr:uid="{1A9CCDB3-77CC-478B-B027-6C9D7CEBD7D3}"/>
    <cellStyle name="Comma 2 8 6 2 4 2 3" xfId="59197" xr:uid="{B2BF9DAE-5A9A-43A4-9E84-1E0D78676CA5}"/>
    <cellStyle name="Comma 2 8 6 2 4 3" xfId="27663" xr:uid="{23DDD845-E592-4256-B089-AEC0CF9C02AF}"/>
    <cellStyle name="Comma 2 8 6 2 4 4" xfId="48687" xr:uid="{B6977503-C2FF-4FF6-BC89-E1A4693427FF}"/>
    <cellStyle name="Comma 2 8 6 2 5" xfId="9244" xr:uid="{CA70F5AE-078A-4D62-A3A4-9C31FA8D3D81}"/>
    <cellStyle name="Comma 2 8 6 2 5 2" xfId="19778" xr:uid="{F1F36424-E7A6-4FC3-9FF3-E378754747DE}"/>
    <cellStyle name="Comma 2 8 6 2 5 2 2" xfId="40800" xr:uid="{61F977AC-E1DA-459F-BC53-6C932F37F9EB}"/>
    <cellStyle name="Comma 2 8 6 2 5 2 3" xfId="61824" xr:uid="{17EBE200-AF2A-4334-B8F0-1F3907087E4C}"/>
    <cellStyle name="Comma 2 8 6 2 5 3" xfId="30290" xr:uid="{DED7B9E0-1208-4B0B-B509-43634ACD1D84}"/>
    <cellStyle name="Comma 2 8 6 2 5 4" xfId="51314" xr:uid="{56FCF39F-F707-4923-B4F7-43224A7ACD6A}"/>
    <cellStyle name="Comma 2 8 6 2 6" xfId="11896" xr:uid="{519835C9-3106-460A-A0CA-02811B89C592}"/>
    <cellStyle name="Comma 2 8 6 2 6 2" xfId="32918" xr:uid="{F5693B53-12AE-4AF7-AB4D-341B2F266A44}"/>
    <cellStyle name="Comma 2 8 6 2 6 3" xfId="53942" xr:uid="{E2714EC4-92FA-4FE3-95FA-32DA43971E2B}"/>
    <cellStyle name="Comma 2 8 6 2 7" xfId="22407" xr:uid="{AE2E09D6-FA40-47D0-87A8-A0CDBADC450E}"/>
    <cellStyle name="Comma 2 8 6 2 8" xfId="43432" xr:uid="{A07DBF99-AD8F-4639-8CE1-A80C2A615089}"/>
    <cellStyle name="Comma 2 8 6 3" xfId="1313" xr:uid="{64B20CAB-C4A7-4E98-9B0C-1C0E1A6B4D05}"/>
    <cellStyle name="Comma 2 8 6 3 2" xfId="3991" xr:uid="{7E212CB5-93C7-4243-8834-58B596FF99EB}"/>
    <cellStyle name="Comma 2 8 6 3 2 2" xfId="14525" xr:uid="{3196D2E4-80BB-4432-96AB-20F978E12DE1}"/>
    <cellStyle name="Comma 2 8 6 3 2 2 2" xfId="35547" xr:uid="{E8B59B2A-6CC9-4848-9846-87B3774E3DEF}"/>
    <cellStyle name="Comma 2 8 6 3 2 2 3" xfId="56571" xr:uid="{A48BF54E-7C60-4875-A1F0-20558958880E}"/>
    <cellStyle name="Comma 2 8 6 3 2 3" xfId="25037" xr:uid="{D136388A-6386-4EB7-BCC3-D145E0537690}"/>
    <cellStyle name="Comma 2 8 6 3 2 4" xfId="46061" xr:uid="{4A027161-1FA8-448F-92F1-CC0E6C802C47}"/>
    <cellStyle name="Comma 2 8 6 3 3" xfId="6619" xr:uid="{249B0AAA-C11A-4A22-9FCC-3034D8C12592}"/>
    <cellStyle name="Comma 2 8 6 3 3 2" xfId="17153" xr:uid="{920F7BC4-E8DB-442A-AC30-E1E21085E057}"/>
    <cellStyle name="Comma 2 8 6 3 3 2 2" xfId="38175" xr:uid="{94BEC3F1-CAF8-4E16-AEE2-F4702BD8CF68}"/>
    <cellStyle name="Comma 2 8 6 3 3 2 3" xfId="59199" xr:uid="{39821A48-AA56-41B9-AC5A-54331664E7C8}"/>
    <cellStyle name="Comma 2 8 6 3 3 3" xfId="27665" xr:uid="{71D116AB-CC44-4539-90AB-D8C3642C6E1E}"/>
    <cellStyle name="Comma 2 8 6 3 3 4" xfId="48689" xr:uid="{03EAA2A2-2539-4181-A58A-4CADF04040B6}"/>
    <cellStyle name="Comma 2 8 6 3 4" xfId="9246" xr:uid="{6584A763-3865-4BCA-BA36-AA721B53C0BC}"/>
    <cellStyle name="Comma 2 8 6 3 4 2" xfId="19780" xr:uid="{A3D4473E-DDFF-434E-8E69-85C380CB0E62}"/>
    <cellStyle name="Comma 2 8 6 3 4 2 2" xfId="40802" xr:uid="{5FC32109-31EB-4243-BBA8-FF2B83BA017D}"/>
    <cellStyle name="Comma 2 8 6 3 4 2 3" xfId="61826" xr:uid="{E4D1F253-C8E2-45E3-82B1-BE78BCC51B42}"/>
    <cellStyle name="Comma 2 8 6 3 4 3" xfId="30292" xr:uid="{ACC8EFD3-2D69-4E5B-A762-3DAD0E79FDF9}"/>
    <cellStyle name="Comma 2 8 6 3 4 4" xfId="51316" xr:uid="{240F48DF-3D7D-437F-BED7-DA2C3F3CF026}"/>
    <cellStyle name="Comma 2 8 6 3 5" xfId="11898" xr:uid="{6D53A3DF-B965-4F8F-9F76-BAD035A0DC66}"/>
    <cellStyle name="Comma 2 8 6 3 5 2" xfId="32920" xr:uid="{65E4DD19-5CDA-4E2D-B7A7-ED1C339086A8}"/>
    <cellStyle name="Comma 2 8 6 3 5 3" xfId="53944" xr:uid="{2E26089B-B3A1-41FD-B04F-7FDAEC0E6C42}"/>
    <cellStyle name="Comma 2 8 6 3 6" xfId="22409" xr:uid="{31F3E4E5-8DAD-45D5-BD51-B771983E2222}"/>
    <cellStyle name="Comma 2 8 6 3 7" xfId="43434" xr:uid="{434B5DD3-85FD-439A-BB28-E5FCF6208811}"/>
    <cellStyle name="Comma 2 8 6 4" xfId="1314" xr:uid="{C1C7006C-7BD3-4258-AA9E-6A87F6AA1391}"/>
    <cellStyle name="Comma 2 8 6 4 2" xfId="3992" xr:uid="{EFD344DA-DC26-40C8-AB26-317EC346BA89}"/>
    <cellStyle name="Comma 2 8 6 4 2 2" xfId="14526" xr:uid="{FC8930B4-DB9D-4552-A367-28C4E0006861}"/>
    <cellStyle name="Comma 2 8 6 4 2 2 2" xfId="35548" xr:uid="{8E77B0A4-67A2-4BEA-85E6-7BA7AFFA3433}"/>
    <cellStyle name="Comma 2 8 6 4 2 2 3" xfId="56572" xr:uid="{1BC1C153-64A8-43AA-AB41-109A81EA1B03}"/>
    <cellStyle name="Comma 2 8 6 4 2 3" xfId="25038" xr:uid="{9F9C2A69-9E75-4293-B144-3F3DEFC8D778}"/>
    <cellStyle name="Comma 2 8 6 4 2 4" xfId="46062" xr:uid="{168A036A-50D8-4F57-98DC-43426D12C943}"/>
    <cellStyle name="Comma 2 8 6 4 3" xfId="6620" xr:uid="{D3C13172-BDD0-480E-BFE3-71DBB9DD9CC6}"/>
    <cellStyle name="Comma 2 8 6 4 3 2" xfId="17154" xr:uid="{534CF267-C999-42AD-9096-C8AFDDFD561F}"/>
    <cellStyle name="Comma 2 8 6 4 3 2 2" xfId="38176" xr:uid="{E93B841B-D6E3-4FD9-B87E-4BBD43EA826D}"/>
    <cellStyle name="Comma 2 8 6 4 3 2 3" xfId="59200" xr:uid="{C7C33908-2933-4DE7-A822-94EF7E78C76F}"/>
    <cellStyle name="Comma 2 8 6 4 3 3" xfId="27666" xr:uid="{8EE39157-54AD-4BCF-860A-716BBC98FAE9}"/>
    <cellStyle name="Comma 2 8 6 4 3 4" xfId="48690" xr:uid="{FE0F5FE8-689C-45B8-B14C-4D4C6C01E4A4}"/>
    <cellStyle name="Comma 2 8 6 4 4" xfId="9247" xr:uid="{4879717E-5295-458A-9509-8B8FB05A0D13}"/>
    <cellStyle name="Comma 2 8 6 4 4 2" xfId="19781" xr:uid="{669839B2-448E-44AC-82BF-0EBB3C1C0704}"/>
    <cellStyle name="Comma 2 8 6 4 4 2 2" xfId="40803" xr:uid="{5EA53381-BAC4-40F9-867A-A38358E7CEF6}"/>
    <cellStyle name="Comma 2 8 6 4 4 2 3" xfId="61827" xr:uid="{143FDE1D-C6EB-464B-8354-7F13DCE455F2}"/>
    <cellStyle name="Comma 2 8 6 4 4 3" xfId="30293" xr:uid="{00F85B96-3339-418F-9598-EE9A2644175E}"/>
    <cellStyle name="Comma 2 8 6 4 4 4" xfId="51317" xr:uid="{AE9148BA-E524-465A-933B-36A010B122FE}"/>
    <cellStyle name="Comma 2 8 6 4 5" xfId="11899" xr:uid="{2310D27D-126F-4728-867D-820C10C02504}"/>
    <cellStyle name="Comma 2 8 6 4 5 2" xfId="32921" xr:uid="{37094499-3078-4D18-9B72-267B3F0B5BD7}"/>
    <cellStyle name="Comma 2 8 6 4 5 3" xfId="53945" xr:uid="{F101DD3F-FE90-4561-94CA-AA58D90BAD1E}"/>
    <cellStyle name="Comma 2 8 6 4 6" xfId="22410" xr:uid="{8CD4D546-B363-4D70-9A47-A9066D002B98}"/>
    <cellStyle name="Comma 2 8 6 4 7" xfId="43435" xr:uid="{6615347B-77CF-4084-A542-E53DEC20CB99}"/>
    <cellStyle name="Comma 2 8 6 5" xfId="3988" xr:uid="{D8699FF1-1F39-4E15-A511-A7DE88CF53C6}"/>
    <cellStyle name="Comma 2 8 6 5 2" xfId="14522" xr:uid="{9312595A-0AA2-4E14-BB91-ECEA2AB9730D}"/>
    <cellStyle name="Comma 2 8 6 5 2 2" xfId="35544" xr:uid="{332512DE-1DC8-4B0A-91FE-A7E0FFCF4671}"/>
    <cellStyle name="Comma 2 8 6 5 2 3" xfId="56568" xr:uid="{06A1D4E1-6D7B-46FB-963A-EDBF1707BA4B}"/>
    <cellStyle name="Comma 2 8 6 5 3" xfId="25034" xr:uid="{EE99A597-D313-4CFB-B936-D76D344C1536}"/>
    <cellStyle name="Comma 2 8 6 5 4" xfId="46058" xr:uid="{272E6422-0114-4EC5-BDCF-C869B1F71861}"/>
    <cellStyle name="Comma 2 8 6 6" xfId="6616" xr:uid="{E7A75C2C-7543-4859-A830-C1CFD198D491}"/>
    <cellStyle name="Comma 2 8 6 6 2" xfId="17150" xr:uid="{62DB700D-9AEE-4D5C-A14B-EA2F749D4D00}"/>
    <cellStyle name="Comma 2 8 6 6 2 2" xfId="38172" xr:uid="{EAEEE197-9BAE-4CBD-A9D9-C174AC8C2814}"/>
    <cellStyle name="Comma 2 8 6 6 2 3" xfId="59196" xr:uid="{982B58AA-D16D-4A70-90DB-4421397E3EF1}"/>
    <cellStyle name="Comma 2 8 6 6 3" xfId="27662" xr:uid="{E2311CC8-43C5-4692-A09E-85DF2BE02A04}"/>
    <cellStyle name="Comma 2 8 6 6 4" xfId="48686" xr:uid="{AFA01902-B7A5-43FB-B283-30A2E427E3E0}"/>
    <cellStyle name="Comma 2 8 6 7" xfId="9243" xr:uid="{DFDEC4FF-290A-4B8C-BFF7-F24525C47E2C}"/>
    <cellStyle name="Comma 2 8 6 7 2" xfId="19777" xr:uid="{514A33B5-BB7F-4C79-B5A0-9E8FE1887438}"/>
    <cellStyle name="Comma 2 8 6 7 2 2" xfId="40799" xr:uid="{6A03E9EE-4446-4B2C-B1C2-A12BC33FA980}"/>
    <cellStyle name="Comma 2 8 6 7 2 3" xfId="61823" xr:uid="{8EC6C774-E8F9-4C21-9ECC-2E90EA41D1FB}"/>
    <cellStyle name="Comma 2 8 6 7 3" xfId="30289" xr:uid="{ED8E3172-C6C6-46F5-B70C-D9B78508610E}"/>
    <cellStyle name="Comma 2 8 6 7 4" xfId="51313" xr:uid="{CA9FF869-C8FE-431E-83DE-1CDF219E3616}"/>
    <cellStyle name="Comma 2 8 6 8" xfId="11895" xr:uid="{1B3F14B3-845B-43EF-8A9B-0E477DBEC3F7}"/>
    <cellStyle name="Comma 2 8 6 8 2" xfId="32917" xr:uid="{C41BC36B-85DA-4D53-A8F6-1EFC2C307481}"/>
    <cellStyle name="Comma 2 8 6 8 3" xfId="53941" xr:uid="{AE2FD483-0F55-453F-926C-DAB881ACDFF1}"/>
    <cellStyle name="Comma 2 8 6 9" xfId="22406" xr:uid="{7739DF60-29DA-4F23-9E9D-4A4D5CDE47E7}"/>
    <cellStyle name="Comma 2 8 7" xfId="1315" xr:uid="{5C22F07C-1EA2-4010-B32F-ADD30A894FDC}"/>
    <cellStyle name="Comma 2 8 7 2" xfId="1316" xr:uid="{572D691A-2D16-44F4-BA49-120C82D4A763}"/>
    <cellStyle name="Comma 2 8 7 2 2" xfId="3994" xr:uid="{E3C7ECD0-D0EE-4C9E-ADFB-EE3C065AF74E}"/>
    <cellStyle name="Comma 2 8 7 2 2 2" xfId="14528" xr:uid="{8850CE3C-6D53-4D68-AD45-230FB2079DD3}"/>
    <cellStyle name="Comma 2 8 7 2 2 2 2" xfId="35550" xr:uid="{4AC94869-2C46-49B8-A3C5-A3985FE30DF8}"/>
    <cellStyle name="Comma 2 8 7 2 2 2 3" xfId="56574" xr:uid="{4E282F4E-DA35-4463-8088-CAB22D7BE71D}"/>
    <cellStyle name="Comma 2 8 7 2 2 3" xfId="25040" xr:uid="{C8DED7A8-E9B2-445B-8717-9FE01696BFEA}"/>
    <cellStyle name="Comma 2 8 7 2 2 4" xfId="46064" xr:uid="{D48BCF02-944E-4955-95F4-03078199C343}"/>
    <cellStyle name="Comma 2 8 7 2 3" xfId="6622" xr:uid="{4B10113E-115C-491A-86C3-4F2E3995D9FC}"/>
    <cellStyle name="Comma 2 8 7 2 3 2" xfId="17156" xr:uid="{528BF189-C3C4-4FA4-A4ED-7ED37EEBC27A}"/>
    <cellStyle name="Comma 2 8 7 2 3 2 2" xfId="38178" xr:uid="{374304BE-1B6C-485A-9101-8C32E89A16CC}"/>
    <cellStyle name="Comma 2 8 7 2 3 2 3" xfId="59202" xr:uid="{BD183EDC-6388-4740-AB81-D11783DA13BC}"/>
    <cellStyle name="Comma 2 8 7 2 3 3" xfId="27668" xr:uid="{D76F1069-8BB2-4315-A335-085E47427E2B}"/>
    <cellStyle name="Comma 2 8 7 2 3 4" xfId="48692" xr:uid="{1327D4E0-48DE-4E64-B1B9-FF05C91B5112}"/>
    <cellStyle name="Comma 2 8 7 2 4" xfId="9249" xr:uid="{B90B6CDB-55DE-494B-A94D-03EB33A8AEF7}"/>
    <cellStyle name="Comma 2 8 7 2 4 2" xfId="19783" xr:uid="{A9BDC401-30C7-4460-8AE4-9B42D654038C}"/>
    <cellStyle name="Comma 2 8 7 2 4 2 2" xfId="40805" xr:uid="{D0C5A8EF-3D6A-4244-B1C5-BDC9CC3C8BF6}"/>
    <cellStyle name="Comma 2 8 7 2 4 2 3" xfId="61829" xr:uid="{53D0D5DC-21AB-499E-B27F-F4BBDA3A1B7B}"/>
    <cellStyle name="Comma 2 8 7 2 4 3" xfId="30295" xr:uid="{403E7D40-623A-406F-8587-B600916E6A36}"/>
    <cellStyle name="Comma 2 8 7 2 4 4" xfId="51319" xr:uid="{8A66CC43-BD14-46AF-A0C8-74643747043D}"/>
    <cellStyle name="Comma 2 8 7 2 5" xfId="11901" xr:uid="{5BB8C4AE-0197-4E08-9935-024EE09B2048}"/>
    <cellStyle name="Comma 2 8 7 2 5 2" xfId="32923" xr:uid="{9284A17A-1116-48CA-8641-6C469635AC63}"/>
    <cellStyle name="Comma 2 8 7 2 5 3" xfId="53947" xr:uid="{9780372B-D0AA-47EA-90BA-8CD7E8EC27CE}"/>
    <cellStyle name="Comma 2 8 7 2 6" xfId="22412" xr:uid="{669C2063-E2C3-43FC-BBD7-2DFBC1175405}"/>
    <cellStyle name="Comma 2 8 7 2 7" xfId="43437" xr:uid="{77D2522D-3DBB-4973-AC75-7A588FE6B446}"/>
    <cellStyle name="Comma 2 8 7 3" xfId="1317" xr:uid="{1F0D1077-4F49-4A36-9FE2-1ACC5FFA8E49}"/>
    <cellStyle name="Comma 2 8 7 3 2" xfId="3995" xr:uid="{F1C646CD-50AB-4CB4-B2B4-1B9FBDCECC0C}"/>
    <cellStyle name="Comma 2 8 7 3 2 2" xfId="14529" xr:uid="{1AD9A510-932B-47C0-9A1C-DDF3090A6AD0}"/>
    <cellStyle name="Comma 2 8 7 3 2 2 2" xfId="35551" xr:uid="{71DE9464-A7B7-43F3-85D0-5B12619967C1}"/>
    <cellStyle name="Comma 2 8 7 3 2 2 3" xfId="56575" xr:uid="{2C0A730A-9359-49AA-85C2-1651195524BC}"/>
    <cellStyle name="Comma 2 8 7 3 2 3" xfId="25041" xr:uid="{4533E7FC-CC08-46BF-983A-EB32C433BBA9}"/>
    <cellStyle name="Comma 2 8 7 3 2 4" xfId="46065" xr:uid="{8EC5436A-45BA-4F52-85C6-DB60005CF280}"/>
    <cellStyle name="Comma 2 8 7 3 3" xfId="6623" xr:uid="{162C82E3-C575-4D90-B2FA-7CA61AF3F438}"/>
    <cellStyle name="Comma 2 8 7 3 3 2" xfId="17157" xr:uid="{830796F2-AAFC-47D7-B000-D39DD7F1B5E9}"/>
    <cellStyle name="Comma 2 8 7 3 3 2 2" xfId="38179" xr:uid="{EC6C2810-679B-48E2-8E96-A0DA61EE42DC}"/>
    <cellStyle name="Comma 2 8 7 3 3 2 3" xfId="59203" xr:uid="{62AF32FC-8522-4A68-AF1D-CF2E8140CCF6}"/>
    <cellStyle name="Comma 2 8 7 3 3 3" xfId="27669" xr:uid="{6594577E-C36F-4312-999B-0142AD63B133}"/>
    <cellStyle name="Comma 2 8 7 3 3 4" xfId="48693" xr:uid="{1F23169A-B131-4F4F-9F92-ACF57D0C4F3D}"/>
    <cellStyle name="Comma 2 8 7 3 4" xfId="9250" xr:uid="{A39AD710-4ED4-48E0-B5EC-816A6EEAC5CF}"/>
    <cellStyle name="Comma 2 8 7 3 4 2" xfId="19784" xr:uid="{13D5E198-2922-408E-BDA1-28A45826A1C1}"/>
    <cellStyle name="Comma 2 8 7 3 4 2 2" xfId="40806" xr:uid="{E1D67354-263D-4F64-BA98-1BA498AA315D}"/>
    <cellStyle name="Comma 2 8 7 3 4 2 3" xfId="61830" xr:uid="{441BD181-CD53-4FE6-AED1-469A55015440}"/>
    <cellStyle name="Comma 2 8 7 3 4 3" xfId="30296" xr:uid="{4F175237-7E8A-44C3-8738-82462086803C}"/>
    <cellStyle name="Comma 2 8 7 3 4 4" xfId="51320" xr:uid="{B3C48186-A9EF-44A7-AF6C-4CCA076CD20C}"/>
    <cellStyle name="Comma 2 8 7 3 5" xfId="11902" xr:uid="{7BE5502A-5755-4F8C-A44F-30CA3D2C9B7A}"/>
    <cellStyle name="Comma 2 8 7 3 5 2" xfId="32924" xr:uid="{0A1B1E92-473A-422B-B441-9D36FA063864}"/>
    <cellStyle name="Comma 2 8 7 3 5 3" xfId="53948" xr:uid="{0D211453-11EF-4FB3-A595-D3D466CC3328}"/>
    <cellStyle name="Comma 2 8 7 3 6" xfId="22413" xr:uid="{308FE1E5-F023-419E-987B-F7127F60B08F}"/>
    <cellStyle name="Comma 2 8 7 3 7" xfId="43438" xr:uid="{127B9F55-9644-4B16-86A9-8B0B44E0C1C0}"/>
    <cellStyle name="Comma 2 8 7 4" xfId="3993" xr:uid="{0917CDF3-E2A8-4F82-B82D-AFA17D73CBE0}"/>
    <cellStyle name="Comma 2 8 7 4 2" xfId="14527" xr:uid="{5CF37F8D-EBC3-4606-8C01-98CC5ED20724}"/>
    <cellStyle name="Comma 2 8 7 4 2 2" xfId="35549" xr:uid="{AD266616-0F8F-4728-8395-2744527C90EB}"/>
    <cellStyle name="Comma 2 8 7 4 2 3" xfId="56573" xr:uid="{57A58021-75B1-4CDD-8F80-3ACF6BE4C951}"/>
    <cellStyle name="Comma 2 8 7 4 3" xfId="25039" xr:uid="{A083C144-B87E-488F-B315-11B137CA2CCD}"/>
    <cellStyle name="Comma 2 8 7 4 4" xfId="46063" xr:uid="{7ADCF309-FF39-4708-BF3C-D23489BFE1E5}"/>
    <cellStyle name="Comma 2 8 7 5" xfId="6621" xr:uid="{5CE1C7AB-814F-4B78-89A3-8C8F20F3377F}"/>
    <cellStyle name="Comma 2 8 7 5 2" xfId="17155" xr:uid="{2EA49757-2F53-492B-B64E-2ADCE3018F30}"/>
    <cellStyle name="Comma 2 8 7 5 2 2" xfId="38177" xr:uid="{729CAE88-D958-4B8A-A9D7-1BA41729688F}"/>
    <cellStyle name="Comma 2 8 7 5 2 3" xfId="59201" xr:uid="{846B8D21-9CB2-4DDD-8C21-50C0972414F4}"/>
    <cellStyle name="Comma 2 8 7 5 3" xfId="27667" xr:uid="{D8F14336-A161-4B19-A2F8-999C1D77ABB4}"/>
    <cellStyle name="Comma 2 8 7 5 4" xfId="48691" xr:uid="{F07E0748-80E5-430D-B575-FBED43EC1220}"/>
    <cellStyle name="Comma 2 8 7 6" xfId="9248" xr:uid="{DB2FF820-5263-4E5C-9728-0CFE3ADCC952}"/>
    <cellStyle name="Comma 2 8 7 6 2" xfId="19782" xr:uid="{8076FDB7-934A-4BA1-BE61-47F93C2C7B6D}"/>
    <cellStyle name="Comma 2 8 7 6 2 2" xfId="40804" xr:uid="{9A63232F-A7BE-48DE-B861-6F6DEA155729}"/>
    <cellStyle name="Comma 2 8 7 6 2 3" xfId="61828" xr:uid="{437BFCE0-0AB1-45F3-AF79-BFEAF8E43291}"/>
    <cellStyle name="Comma 2 8 7 6 3" xfId="30294" xr:uid="{5AEE432D-5E03-42A9-850F-DF8FBC99BB75}"/>
    <cellStyle name="Comma 2 8 7 6 4" xfId="51318" xr:uid="{9DAF0453-8848-4FC9-91B5-EABDA3907C7E}"/>
    <cellStyle name="Comma 2 8 7 7" xfId="11900" xr:uid="{6A48B643-12A4-4B3F-ACE5-B57664E7B7BC}"/>
    <cellStyle name="Comma 2 8 7 7 2" xfId="32922" xr:uid="{5A6411A7-F3F0-498A-9428-82189736482C}"/>
    <cellStyle name="Comma 2 8 7 7 3" xfId="53946" xr:uid="{00C81212-E9D1-4260-98A2-BFB7028AE183}"/>
    <cellStyle name="Comma 2 8 7 8" xfId="22411" xr:uid="{1F8F244A-B9DD-49BC-B4C2-5335D69188DB}"/>
    <cellStyle name="Comma 2 8 7 9" xfId="43436" xr:uid="{7FF46D6F-C4E9-4BB9-B5E3-F183524F4ECA}"/>
    <cellStyle name="Comma 2 8 8" xfId="1318" xr:uid="{B1657394-3473-42EB-ACFE-AC17ED1369B2}"/>
    <cellStyle name="Comma 2 8 8 2" xfId="1319" xr:uid="{95FE2430-CD3B-49A2-8A5F-D823F065F6BE}"/>
    <cellStyle name="Comma 2 8 8 2 2" xfId="3997" xr:uid="{C6777C83-3DC6-42EE-B714-8720B1251804}"/>
    <cellStyle name="Comma 2 8 8 2 2 2" xfId="14531" xr:uid="{66FADEC9-F26A-438B-9CC0-2B74781C6D1D}"/>
    <cellStyle name="Comma 2 8 8 2 2 2 2" xfId="35553" xr:uid="{CA81C232-B879-43CE-B426-7F4FA4D8551D}"/>
    <cellStyle name="Comma 2 8 8 2 2 2 3" xfId="56577" xr:uid="{F0352A8D-F180-43F8-9670-7A4F45C86C47}"/>
    <cellStyle name="Comma 2 8 8 2 2 3" xfId="25043" xr:uid="{BA40E76F-32FB-4DE6-A01E-D533A533F63E}"/>
    <cellStyle name="Comma 2 8 8 2 2 4" xfId="46067" xr:uid="{335350FE-534F-4E42-B84D-4FC613E61ADD}"/>
    <cellStyle name="Comma 2 8 8 2 3" xfId="6625" xr:uid="{EFD39C5D-030D-4446-8861-D1A791B5098E}"/>
    <cellStyle name="Comma 2 8 8 2 3 2" xfId="17159" xr:uid="{1B19BC85-0E8B-4B36-BFC2-74681CB6C5AD}"/>
    <cellStyle name="Comma 2 8 8 2 3 2 2" xfId="38181" xr:uid="{718676A6-F373-4682-BE43-AFAD86AD596A}"/>
    <cellStyle name="Comma 2 8 8 2 3 2 3" xfId="59205" xr:uid="{AAA4C2B4-5F27-49BD-813D-7C8E2E2D3971}"/>
    <cellStyle name="Comma 2 8 8 2 3 3" xfId="27671" xr:uid="{640EAF1D-F4BD-4E60-AF9C-DFDD34451EE5}"/>
    <cellStyle name="Comma 2 8 8 2 3 4" xfId="48695" xr:uid="{4417B418-10F6-47A0-B6A9-07C776780105}"/>
    <cellStyle name="Comma 2 8 8 2 4" xfId="9252" xr:uid="{9E97CFA2-BF46-43A0-A3B3-CD93D2D8C1B8}"/>
    <cellStyle name="Comma 2 8 8 2 4 2" xfId="19786" xr:uid="{D18771A4-DE8A-4029-8A0A-1F56BD51F605}"/>
    <cellStyle name="Comma 2 8 8 2 4 2 2" xfId="40808" xr:uid="{6D19DDEA-171D-415D-B107-9259515D80D6}"/>
    <cellStyle name="Comma 2 8 8 2 4 2 3" xfId="61832" xr:uid="{C023D91D-219F-4520-94C4-418B40DDAB29}"/>
    <cellStyle name="Comma 2 8 8 2 4 3" xfId="30298" xr:uid="{8B5BDE68-A42C-4122-B730-E491589A3D3D}"/>
    <cellStyle name="Comma 2 8 8 2 4 4" xfId="51322" xr:uid="{24DE14A0-2B7C-46D7-996A-E4031701EEC9}"/>
    <cellStyle name="Comma 2 8 8 2 5" xfId="11904" xr:uid="{7B21F375-175B-4B85-9A64-3EBBC741DD16}"/>
    <cellStyle name="Comma 2 8 8 2 5 2" xfId="32926" xr:uid="{B7E9B45B-B8B2-4A5F-9CC0-3C064F246687}"/>
    <cellStyle name="Comma 2 8 8 2 5 3" xfId="53950" xr:uid="{C4CCCF22-B496-4EC5-9A98-EF8C6CCE37FC}"/>
    <cellStyle name="Comma 2 8 8 2 6" xfId="22415" xr:uid="{2EA57D87-6986-479B-8991-E1560EEC3682}"/>
    <cellStyle name="Comma 2 8 8 2 7" xfId="43440" xr:uid="{32D38F93-0E7D-44DB-B415-E8DF28F11111}"/>
    <cellStyle name="Comma 2 8 8 3" xfId="3996" xr:uid="{14F07638-10BA-4936-B9F6-92F9E7EE143B}"/>
    <cellStyle name="Comma 2 8 8 3 2" xfId="14530" xr:uid="{418406DC-5E4C-4A47-8610-56A102B30B4D}"/>
    <cellStyle name="Comma 2 8 8 3 2 2" xfId="35552" xr:uid="{84D984E2-5F0C-4A16-A641-D7CEA8CED295}"/>
    <cellStyle name="Comma 2 8 8 3 2 3" xfId="56576" xr:uid="{622FD34A-EF5C-4738-8BA9-229B35B83A56}"/>
    <cellStyle name="Comma 2 8 8 3 3" xfId="25042" xr:uid="{213647F4-D6AD-49A5-833A-F22C3CB903BE}"/>
    <cellStyle name="Comma 2 8 8 3 4" xfId="46066" xr:uid="{0D4BB13E-D07B-4ABD-A1A0-4788F94B513E}"/>
    <cellStyle name="Comma 2 8 8 4" xfId="6624" xr:uid="{1AEBB033-A132-494E-9017-2125886FC16E}"/>
    <cellStyle name="Comma 2 8 8 4 2" xfId="17158" xr:uid="{9002FE8E-7276-44EB-9782-B856A9FD2DFB}"/>
    <cellStyle name="Comma 2 8 8 4 2 2" xfId="38180" xr:uid="{68EA7BC2-E10A-468A-BC00-C3B9BF1ECE25}"/>
    <cellStyle name="Comma 2 8 8 4 2 3" xfId="59204" xr:uid="{51384C16-25C5-4E41-BC32-F69E76FE20D5}"/>
    <cellStyle name="Comma 2 8 8 4 3" xfId="27670" xr:uid="{C8F1DF4B-D2D4-45A7-BFB7-3C0EA64A63E1}"/>
    <cellStyle name="Comma 2 8 8 4 4" xfId="48694" xr:uid="{B828B522-0891-4AFC-96CB-D4C338EEACD9}"/>
    <cellStyle name="Comma 2 8 8 5" xfId="9251" xr:uid="{40054769-7C82-4653-9AD2-3CA13DE410CF}"/>
    <cellStyle name="Comma 2 8 8 5 2" xfId="19785" xr:uid="{09B3AE63-77CC-4094-882F-452F36F24DA2}"/>
    <cellStyle name="Comma 2 8 8 5 2 2" xfId="40807" xr:uid="{EC7C00AB-B541-493C-8355-89457035A3D5}"/>
    <cellStyle name="Comma 2 8 8 5 2 3" xfId="61831" xr:uid="{C03497BA-FCE5-4E0F-95BC-8D54A3DD3960}"/>
    <cellStyle name="Comma 2 8 8 5 3" xfId="30297" xr:uid="{C11B444B-1DCF-4FD1-B754-BE7DBB2FDEB8}"/>
    <cellStyle name="Comma 2 8 8 5 4" xfId="51321" xr:uid="{2A838554-F615-4101-B9A3-5F7A02B4DED0}"/>
    <cellStyle name="Comma 2 8 8 6" xfId="11903" xr:uid="{906F30CE-5D36-40DF-A8B1-D7DAA15CC567}"/>
    <cellStyle name="Comma 2 8 8 6 2" xfId="32925" xr:uid="{BF6054F8-D8F8-465F-9167-CF4E002314FE}"/>
    <cellStyle name="Comma 2 8 8 6 3" xfId="53949" xr:uid="{8D209656-F1E6-4033-9556-9D864D8A5D08}"/>
    <cellStyle name="Comma 2 8 8 7" xfId="22414" xr:uid="{0F34C4C4-154B-4F2E-B396-ECA403B25616}"/>
    <cellStyle name="Comma 2 8 8 8" xfId="43439" xr:uid="{7B59CB6F-00B2-40AD-9DBD-C79FA5F54B80}"/>
    <cellStyle name="Comma 2 8 9" xfId="1320" xr:uid="{83708DD3-4655-49CA-B4E9-B6D22690D08B}"/>
    <cellStyle name="Comma 2 8 9 2" xfId="3998" xr:uid="{8A426475-8808-4590-B6BE-CE77AB8ACDB3}"/>
    <cellStyle name="Comma 2 8 9 2 2" xfId="14532" xr:uid="{A92B1DE6-030C-4DBB-AD9D-0E426A097983}"/>
    <cellStyle name="Comma 2 8 9 2 2 2" xfId="35554" xr:uid="{42947DA4-B8B1-4A33-B9B0-3D1DD38BFFDD}"/>
    <cellStyle name="Comma 2 8 9 2 2 3" xfId="56578" xr:uid="{52644C2B-283C-455E-A2DD-A0D357FF2B5F}"/>
    <cellStyle name="Comma 2 8 9 2 3" xfId="25044" xr:uid="{EEDD41A0-84B6-4293-B88C-06033FB78445}"/>
    <cellStyle name="Comma 2 8 9 2 4" xfId="46068" xr:uid="{13E88645-EE5E-4F23-8D4D-8D5BFC970CB3}"/>
    <cellStyle name="Comma 2 8 9 3" xfId="6626" xr:uid="{AF8AB57A-A186-4658-9648-88D50D82C552}"/>
    <cellStyle name="Comma 2 8 9 3 2" xfId="17160" xr:uid="{9B20FE9D-4B79-48DB-956E-3C48506DC832}"/>
    <cellStyle name="Comma 2 8 9 3 2 2" xfId="38182" xr:uid="{108F7423-181B-48DA-A4A2-58598F2011F7}"/>
    <cellStyle name="Comma 2 8 9 3 2 3" xfId="59206" xr:uid="{0C53806D-3EEB-4C49-BC4E-7F70FC5BCA5B}"/>
    <cellStyle name="Comma 2 8 9 3 3" xfId="27672" xr:uid="{24DC98D3-8F19-40D8-8147-B8ADF5169571}"/>
    <cellStyle name="Comma 2 8 9 3 4" xfId="48696" xr:uid="{A9D2E42F-B449-48E0-9556-D66BA572098E}"/>
    <cellStyle name="Comma 2 8 9 4" xfId="9253" xr:uid="{7D34881D-C228-4B46-9879-673EECE5AE18}"/>
    <cellStyle name="Comma 2 8 9 4 2" xfId="19787" xr:uid="{BA562269-50D0-4DE8-BD9F-AF9D504C2B54}"/>
    <cellStyle name="Comma 2 8 9 4 2 2" xfId="40809" xr:uid="{30663C2F-F3E3-4CF0-9D86-C690EC64C5C6}"/>
    <cellStyle name="Comma 2 8 9 4 2 3" xfId="61833" xr:uid="{127EF9AA-B94D-42DB-AB02-511EEDBBBBFA}"/>
    <cellStyle name="Comma 2 8 9 4 3" xfId="30299" xr:uid="{DFB01AD4-AE07-426C-AA5A-E5D19C04E995}"/>
    <cellStyle name="Comma 2 8 9 4 4" xfId="51323" xr:uid="{8B980864-5AFB-43D3-A0BD-5314D81C57DD}"/>
    <cellStyle name="Comma 2 8 9 5" xfId="11905" xr:uid="{B50FFB24-9E07-4B1F-A31F-CD7C3CB3AC21}"/>
    <cellStyle name="Comma 2 8 9 5 2" xfId="32927" xr:uid="{3B439F0B-E50D-443B-BA2D-6795953185CD}"/>
    <cellStyle name="Comma 2 8 9 5 3" xfId="53951" xr:uid="{C7482CB1-70E6-45D3-A99D-3E0525626179}"/>
    <cellStyle name="Comma 2 8 9 6" xfId="22416" xr:uid="{4D863DB9-235E-4D47-9C41-40933D0115D8}"/>
    <cellStyle name="Comma 2 8 9 7" xfId="43441" xr:uid="{6610C455-B3CE-42C6-9251-C73D5181F696}"/>
    <cellStyle name="Comma 2 9" xfId="1321" xr:uid="{C0D26E34-989A-452D-8337-D1A40867BC97}"/>
    <cellStyle name="Comma 2 9 10" xfId="3999" xr:uid="{21AE8D16-7B23-4781-97AC-5C9030FE8C3C}"/>
    <cellStyle name="Comma 2 9 10 2" xfId="14533" xr:uid="{4A2FAEF5-EB2A-453D-96E4-CE29B5018742}"/>
    <cellStyle name="Comma 2 9 10 2 2" xfId="35555" xr:uid="{6A1B79D8-032A-45C1-A660-A0D8FAA22FAA}"/>
    <cellStyle name="Comma 2 9 10 2 3" xfId="56579" xr:uid="{4839FD72-FF16-42C2-B5D1-BBBD8DFE73C3}"/>
    <cellStyle name="Comma 2 9 10 3" xfId="25045" xr:uid="{CCC8F8AA-3BD4-4E3D-AE48-994945C56D77}"/>
    <cellStyle name="Comma 2 9 10 4" xfId="46069" xr:uid="{147FD452-1F8F-4C63-86C1-6A78010AF7A7}"/>
    <cellStyle name="Comma 2 9 11" xfId="6627" xr:uid="{7EF164D7-57B7-485D-8371-2ED8CB808736}"/>
    <cellStyle name="Comma 2 9 11 2" xfId="17161" xr:uid="{0E51E47E-E655-4912-A1B1-B11632D56895}"/>
    <cellStyle name="Comma 2 9 11 2 2" xfId="38183" xr:uid="{CB1CDB1D-7ABD-4789-9613-C59ECA946671}"/>
    <cellStyle name="Comma 2 9 11 2 3" xfId="59207" xr:uid="{1BF56141-B7C7-4C9F-BBE2-D904106E3DEE}"/>
    <cellStyle name="Comma 2 9 11 3" xfId="27673" xr:uid="{B93413D0-EDF1-475C-9E0C-15F8D831BB83}"/>
    <cellStyle name="Comma 2 9 11 4" xfId="48697" xr:uid="{E8663D68-E61C-4A07-9802-5069368CA827}"/>
    <cellStyle name="Comma 2 9 12" xfId="9254" xr:uid="{B6D13EBA-0503-4468-B7E7-57428F4E8978}"/>
    <cellStyle name="Comma 2 9 12 2" xfId="19788" xr:uid="{C13FDE6C-208A-47A1-8B92-89BBBD760513}"/>
    <cellStyle name="Comma 2 9 12 2 2" xfId="40810" xr:uid="{30B6F764-0353-4BCE-A6D1-069966629EB9}"/>
    <cellStyle name="Comma 2 9 12 2 3" xfId="61834" xr:uid="{4CEA5D05-448A-4584-B212-233D605A29A2}"/>
    <cellStyle name="Comma 2 9 12 3" xfId="30300" xr:uid="{1DD9869B-4436-4E69-BFFB-A58B7AA6DDC5}"/>
    <cellStyle name="Comma 2 9 12 4" xfId="51324" xr:uid="{A3ADCA4E-0B5A-4291-BA74-193B8028E622}"/>
    <cellStyle name="Comma 2 9 13" xfId="11906" xr:uid="{513DB06F-F53B-402A-99EE-A14E8328AA81}"/>
    <cellStyle name="Comma 2 9 13 2" xfId="32928" xr:uid="{CFA3F234-4F10-47E6-BC11-A43F018C72B2}"/>
    <cellStyle name="Comma 2 9 13 3" xfId="53952" xr:uid="{092C97C0-6607-4733-BA1D-72D289BE141C}"/>
    <cellStyle name="Comma 2 9 14" xfId="22417" xr:uid="{B3EC74F3-92E0-4B68-A862-EA1471640140}"/>
    <cellStyle name="Comma 2 9 15" xfId="43442" xr:uid="{1F9446EA-A5BC-4FA8-8E6C-580EC9C364B1}"/>
    <cellStyle name="Comma 2 9 2" xfId="1322" xr:uid="{E12D2815-3917-4DA8-9220-718910DA7A05}"/>
    <cellStyle name="Comma 2 9 2 10" xfId="43443" xr:uid="{E99A8461-A6C4-4302-A642-CF589F94A4B2}"/>
    <cellStyle name="Comma 2 9 2 2" xfId="1323" xr:uid="{FD150F42-20E1-4CB5-965B-61F9F0E31104}"/>
    <cellStyle name="Comma 2 9 2 2 2" xfId="1324" xr:uid="{766B141A-C8C8-4390-83B2-0B5F224A4E79}"/>
    <cellStyle name="Comma 2 9 2 2 2 2" xfId="4002" xr:uid="{91998D34-866F-4FC6-B27F-DE4EEAB7063B}"/>
    <cellStyle name="Comma 2 9 2 2 2 2 2" xfId="14536" xr:uid="{C13182F5-6185-43CB-825B-29F873493070}"/>
    <cellStyle name="Comma 2 9 2 2 2 2 2 2" xfId="35558" xr:uid="{D23A620A-BD5C-4B15-92A9-AC7D09246433}"/>
    <cellStyle name="Comma 2 9 2 2 2 2 2 3" xfId="56582" xr:uid="{1EFAAD57-8C1B-4F71-91E8-7198E27D1EA0}"/>
    <cellStyle name="Comma 2 9 2 2 2 2 3" xfId="25048" xr:uid="{E78E9DC3-DA02-4B83-9B36-8E9DC2F6DA33}"/>
    <cellStyle name="Comma 2 9 2 2 2 2 4" xfId="46072" xr:uid="{29BF784C-74FF-43E0-9F9F-1ADA6FA27FF3}"/>
    <cellStyle name="Comma 2 9 2 2 2 3" xfId="6630" xr:uid="{90FE6D86-4659-4AD6-ABEA-D3A629ED8C9D}"/>
    <cellStyle name="Comma 2 9 2 2 2 3 2" xfId="17164" xr:uid="{559FE09C-9298-42DF-B8A6-80AAF66EA970}"/>
    <cellStyle name="Comma 2 9 2 2 2 3 2 2" xfId="38186" xr:uid="{E76F46CB-3BD3-4738-875F-EAB07455D044}"/>
    <cellStyle name="Comma 2 9 2 2 2 3 2 3" xfId="59210" xr:uid="{A6F3A1A9-F1C2-4916-B401-A2F63BD91EC6}"/>
    <cellStyle name="Comma 2 9 2 2 2 3 3" xfId="27676" xr:uid="{737D8C6B-44D7-4A99-9119-714F2B3B81DD}"/>
    <cellStyle name="Comma 2 9 2 2 2 3 4" xfId="48700" xr:uid="{F3A3F6C7-6D4E-45DB-9543-CC9E9B8D4097}"/>
    <cellStyle name="Comma 2 9 2 2 2 4" xfId="9257" xr:uid="{584C19DD-A0EA-410E-AB1F-4C4646B6E112}"/>
    <cellStyle name="Comma 2 9 2 2 2 4 2" xfId="19791" xr:uid="{726B8026-08EB-4C80-8439-B33951AF202E}"/>
    <cellStyle name="Comma 2 9 2 2 2 4 2 2" xfId="40813" xr:uid="{88A2ABE6-F994-462A-88BD-58B8ED20CC6E}"/>
    <cellStyle name="Comma 2 9 2 2 2 4 2 3" xfId="61837" xr:uid="{3C283ECE-70E8-45CB-8DF4-0ED7B92D3B82}"/>
    <cellStyle name="Comma 2 9 2 2 2 4 3" xfId="30303" xr:uid="{AC7E1AFC-D790-4CA4-AF2D-844E36EBD667}"/>
    <cellStyle name="Comma 2 9 2 2 2 4 4" xfId="51327" xr:uid="{BF8E57B2-EDA7-4F94-AEBB-46403D6098C4}"/>
    <cellStyle name="Comma 2 9 2 2 2 5" xfId="11909" xr:uid="{C8A5EC17-85A0-4C3B-B650-293EB9FF81E0}"/>
    <cellStyle name="Comma 2 9 2 2 2 5 2" xfId="32931" xr:uid="{9FFFBD1D-CD5B-4091-9F18-D216C291634C}"/>
    <cellStyle name="Comma 2 9 2 2 2 5 3" xfId="53955" xr:uid="{9338A95E-C44F-466D-B83B-326330A6C9EF}"/>
    <cellStyle name="Comma 2 9 2 2 2 6" xfId="22420" xr:uid="{FC949426-A229-4DE2-938A-4A10F6C6B20B}"/>
    <cellStyle name="Comma 2 9 2 2 2 7" xfId="43445" xr:uid="{0F43A04E-8E0E-4774-B87F-5A693E93B096}"/>
    <cellStyle name="Comma 2 9 2 2 3" xfId="4001" xr:uid="{916E9E27-53EF-4C32-9BA3-CD388A21883D}"/>
    <cellStyle name="Comma 2 9 2 2 3 2" xfId="14535" xr:uid="{A08EFB96-7B1A-4129-BDEC-3F88F782FB2F}"/>
    <cellStyle name="Comma 2 9 2 2 3 2 2" xfId="35557" xr:uid="{8809E585-3DD9-4E31-885C-CC9966EF3723}"/>
    <cellStyle name="Comma 2 9 2 2 3 2 3" xfId="56581" xr:uid="{7DD15032-F8B0-42D8-B7E5-4C6BCF76DB09}"/>
    <cellStyle name="Comma 2 9 2 2 3 3" xfId="25047" xr:uid="{6D158475-14CC-4231-A7BE-58BB75F4881D}"/>
    <cellStyle name="Comma 2 9 2 2 3 4" xfId="46071" xr:uid="{8CABC32B-EBAC-4EBC-BD1C-7F029AAF2C30}"/>
    <cellStyle name="Comma 2 9 2 2 4" xfId="6629" xr:uid="{5F468FCD-8834-4D31-A96B-A56CE6312D51}"/>
    <cellStyle name="Comma 2 9 2 2 4 2" xfId="17163" xr:uid="{F933E76B-A8BB-409C-90AB-BA37AE13F96E}"/>
    <cellStyle name="Comma 2 9 2 2 4 2 2" xfId="38185" xr:uid="{E2DC9CB2-B229-43B8-A719-D7D6E8B6271E}"/>
    <cellStyle name="Comma 2 9 2 2 4 2 3" xfId="59209" xr:uid="{12E2934F-E298-4DAA-B95E-EA08A1AC7596}"/>
    <cellStyle name="Comma 2 9 2 2 4 3" xfId="27675" xr:uid="{DDAC7563-D34C-47BB-B8C0-2CA8E2EA8945}"/>
    <cellStyle name="Comma 2 9 2 2 4 4" xfId="48699" xr:uid="{1068AA16-38A9-4B6C-8C6D-05C307C8DC23}"/>
    <cellStyle name="Comma 2 9 2 2 5" xfId="9256" xr:uid="{BE6F2461-A6E1-4124-9DF7-E13E0DC7EFDF}"/>
    <cellStyle name="Comma 2 9 2 2 5 2" xfId="19790" xr:uid="{F3942A44-E514-4A95-A7B5-ECA379D22AF2}"/>
    <cellStyle name="Comma 2 9 2 2 5 2 2" xfId="40812" xr:uid="{6B800449-60CD-4A18-AB91-468FC6BAC28D}"/>
    <cellStyle name="Comma 2 9 2 2 5 2 3" xfId="61836" xr:uid="{85B01B2C-F765-4952-BC91-52CEBDDEC101}"/>
    <cellStyle name="Comma 2 9 2 2 5 3" xfId="30302" xr:uid="{9C01F9D5-1EAA-47E4-BA69-FFF60473AF47}"/>
    <cellStyle name="Comma 2 9 2 2 5 4" xfId="51326" xr:uid="{22B8CE43-6CB9-47E5-BB1B-0B798C7B7BC8}"/>
    <cellStyle name="Comma 2 9 2 2 6" xfId="11908" xr:uid="{CBDD4CFE-1E77-4F10-A02A-1082A7C15388}"/>
    <cellStyle name="Comma 2 9 2 2 6 2" xfId="32930" xr:uid="{B5C60554-595A-4101-8690-0D594FEB5C37}"/>
    <cellStyle name="Comma 2 9 2 2 6 3" xfId="53954" xr:uid="{87292238-B29C-45E9-BE3B-145B6FE4A15D}"/>
    <cellStyle name="Comma 2 9 2 2 7" xfId="22419" xr:uid="{CDEF49F5-40B6-46A2-8CF4-B0542E958D71}"/>
    <cellStyle name="Comma 2 9 2 2 8" xfId="43444" xr:uid="{7E13E258-1A45-4E5B-9B27-55B192FD995D}"/>
    <cellStyle name="Comma 2 9 2 3" xfId="1325" xr:uid="{0D92A951-C3DF-424D-902E-371F85EE5D51}"/>
    <cellStyle name="Comma 2 9 2 3 2" xfId="4003" xr:uid="{8CB72251-CD60-45DA-A258-3852F332F48C}"/>
    <cellStyle name="Comma 2 9 2 3 2 2" xfId="14537" xr:uid="{BC809BED-FEE8-4928-9357-6BE074C8BD3F}"/>
    <cellStyle name="Comma 2 9 2 3 2 2 2" xfId="35559" xr:uid="{15303730-B04D-4FA4-A1E5-EAEEDF4E557D}"/>
    <cellStyle name="Comma 2 9 2 3 2 2 3" xfId="56583" xr:uid="{896DE503-AB96-49DF-85DF-D7256BA39E4C}"/>
    <cellStyle name="Comma 2 9 2 3 2 3" xfId="25049" xr:uid="{A905519A-646E-40D9-96D4-29C55BAF98E4}"/>
    <cellStyle name="Comma 2 9 2 3 2 4" xfId="46073" xr:uid="{CF567FA2-763D-431A-B1BE-8C25CB84DF3F}"/>
    <cellStyle name="Comma 2 9 2 3 3" xfId="6631" xr:uid="{5804F569-BDD2-432D-9A92-5F7767D72334}"/>
    <cellStyle name="Comma 2 9 2 3 3 2" xfId="17165" xr:uid="{EE05EC87-89F1-4212-A306-4C4915014F00}"/>
    <cellStyle name="Comma 2 9 2 3 3 2 2" xfId="38187" xr:uid="{7DB3133B-D99C-44A5-8711-DC9D875607D4}"/>
    <cellStyle name="Comma 2 9 2 3 3 2 3" xfId="59211" xr:uid="{AF74812F-9CEE-4D23-877A-F927107068DC}"/>
    <cellStyle name="Comma 2 9 2 3 3 3" xfId="27677" xr:uid="{D5BEA9D6-E2A0-4921-B57B-D40149D1F1BC}"/>
    <cellStyle name="Comma 2 9 2 3 3 4" xfId="48701" xr:uid="{E31CC57D-3359-4CC9-B15B-98A1EAAAA9AD}"/>
    <cellStyle name="Comma 2 9 2 3 4" xfId="9258" xr:uid="{912327AA-E33D-4194-9248-A73F42CD4708}"/>
    <cellStyle name="Comma 2 9 2 3 4 2" xfId="19792" xr:uid="{262E0F08-6A4E-4ED6-8A5B-21840008F720}"/>
    <cellStyle name="Comma 2 9 2 3 4 2 2" xfId="40814" xr:uid="{E3E910A4-2E57-44B6-82AA-C10B15B02066}"/>
    <cellStyle name="Comma 2 9 2 3 4 2 3" xfId="61838" xr:uid="{CDC805DC-C98F-4243-BB29-DBCCEC751CB1}"/>
    <cellStyle name="Comma 2 9 2 3 4 3" xfId="30304" xr:uid="{991AB3C9-B161-4664-B688-03B4AE53CE25}"/>
    <cellStyle name="Comma 2 9 2 3 4 4" xfId="51328" xr:uid="{B04BBF96-D216-40D6-9A98-E23A30FEE8AE}"/>
    <cellStyle name="Comma 2 9 2 3 5" xfId="11910" xr:uid="{52722A86-024F-467B-9565-5A6F669CDEDC}"/>
    <cellStyle name="Comma 2 9 2 3 5 2" xfId="32932" xr:uid="{B2C889AA-BF5E-48B6-8C1D-4660B2EF66D1}"/>
    <cellStyle name="Comma 2 9 2 3 5 3" xfId="53956" xr:uid="{0CCBB8C5-2802-46B3-9122-481C4F8B20DC}"/>
    <cellStyle name="Comma 2 9 2 3 6" xfId="22421" xr:uid="{C08E7F6F-0E40-4B92-8BA4-A3146334E1F0}"/>
    <cellStyle name="Comma 2 9 2 3 7" xfId="43446" xr:uid="{49CBA20C-8DD8-45BC-9CB7-A47BCA3CA78A}"/>
    <cellStyle name="Comma 2 9 2 4" xfId="1326" xr:uid="{2BD6907C-E3A8-436E-957E-401DE1A008C4}"/>
    <cellStyle name="Comma 2 9 2 4 2" xfId="4004" xr:uid="{7656822E-A5F2-4774-84BE-5BE2A26C97F3}"/>
    <cellStyle name="Comma 2 9 2 4 2 2" xfId="14538" xr:uid="{AB31557D-94D4-48C5-BFB4-4C7FE3380F6C}"/>
    <cellStyle name="Comma 2 9 2 4 2 2 2" xfId="35560" xr:uid="{55B9697A-068D-4A59-8A58-F13FB1059A66}"/>
    <cellStyle name="Comma 2 9 2 4 2 2 3" xfId="56584" xr:uid="{16328076-C55F-44E9-9D51-0A87010F5A20}"/>
    <cellStyle name="Comma 2 9 2 4 2 3" xfId="25050" xr:uid="{1EF3C5B7-4768-4C0D-94B7-B897761F5BF7}"/>
    <cellStyle name="Comma 2 9 2 4 2 4" xfId="46074" xr:uid="{0472DA84-263B-4F57-B5B8-4E8BA2F7653C}"/>
    <cellStyle name="Comma 2 9 2 4 3" xfId="6632" xr:uid="{25A786E6-1FC9-4804-9C72-1092A7ADEDFE}"/>
    <cellStyle name="Comma 2 9 2 4 3 2" xfId="17166" xr:uid="{DCC85B89-C0CC-49EF-B21F-72D3FCF1CE1A}"/>
    <cellStyle name="Comma 2 9 2 4 3 2 2" xfId="38188" xr:uid="{C2ED7352-5E94-46E0-AE2E-CC76DA38F1F5}"/>
    <cellStyle name="Comma 2 9 2 4 3 2 3" xfId="59212" xr:uid="{7C774A82-FE0A-4ECA-8579-8B5C42DD9365}"/>
    <cellStyle name="Comma 2 9 2 4 3 3" xfId="27678" xr:uid="{726F8544-DFB0-42F7-90A4-461F40B4581B}"/>
    <cellStyle name="Comma 2 9 2 4 3 4" xfId="48702" xr:uid="{0758ADAC-952B-4442-92E2-3626DA96AAB0}"/>
    <cellStyle name="Comma 2 9 2 4 4" xfId="9259" xr:uid="{12EA9499-E595-49D7-9803-B2BA2A253886}"/>
    <cellStyle name="Comma 2 9 2 4 4 2" xfId="19793" xr:uid="{15620CFD-B5B6-41BE-B9C9-20F48AF85925}"/>
    <cellStyle name="Comma 2 9 2 4 4 2 2" xfId="40815" xr:uid="{C0BBB708-592C-40BA-94B4-660C7DD2EC34}"/>
    <cellStyle name="Comma 2 9 2 4 4 2 3" xfId="61839" xr:uid="{CA48FAB5-7643-41B9-A058-C7843E9D964C}"/>
    <cellStyle name="Comma 2 9 2 4 4 3" xfId="30305" xr:uid="{E92C033F-8DE9-4930-9D87-BDF3CB91600D}"/>
    <cellStyle name="Comma 2 9 2 4 4 4" xfId="51329" xr:uid="{F6170360-C235-4702-8D67-A7ED920BD34C}"/>
    <cellStyle name="Comma 2 9 2 4 5" xfId="11911" xr:uid="{3EBF3118-6CC6-4A55-91DA-EE74C5B118AB}"/>
    <cellStyle name="Comma 2 9 2 4 5 2" xfId="32933" xr:uid="{CF5E747E-6920-4D91-B4CE-E52EF132D3F9}"/>
    <cellStyle name="Comma 2 9 2 4 5 3" xfId="53957" xr:uid="{4ABC605A-5781-4636-A6A5-92CAB7DB8215}"/>
    <cellStyle name="Comma 2 9 2 4 6" xfId="22422" xr:uid="{06CD33E1-221B-4B9F-A7F4-94C2B4929676}"/>
    <cellStyle name="Comma 2 9 2 4 7" xfId="43447" xr:uid="{60C0080D-03E4-45CD-9427-DF9B906BDC3A}"/>
    <cellStyle name="Comma 2 9 2 5" xfId="4000" xr:uid="{B2298D80-CE91-452F-8B76-4BA77723C966}"/>
    <cellStyle name="Comma 2 9 2 5 2" xfId="14534" xr:uid="{B4CBF9FC-320A-4E0E-8B92-3750047F2E6E}"/>
    <cellStyle name="Comma 2 9 2 5 2 2" xfId="35556" xr:uid="{4AAC764C-E834-4C99-8A81-74407625673B}"/>
    <cellStyle name="Comma 2 9 2 5 2 3" xfId="56580" xr:uid="{9C4E80CB-4284-4410-B157-23B91AAE8A1E}"/>
    <cellStyle name="Comma 2 9 2 5 3" xfId="25046" xr:uid="{A9DAB226-BEBB-46A8-940F-546EDB754931}"/>
    <cellStyle name="Comma 2 9 2 5 4" xfId="46070" xr:uid="{A0A1F4B7-EB86-442A-AC32-1837A5CC4853}"/>
    <cellStyle name="Comma 2 9 2 6" xfId="6628" xr:uid="{F828B5D7-6306-4118-BB67-8093FC4F0353}"/>
    <cellStyle name="Comma 2 9 2 6 2" xfId="17162" xr:uid="{7EBB65D0-981F-42A8-AB2B-5AF36ED1C0A8}"/>
    <cellStyle name="Comma 2 9 2 6 2 2" xfId="38184" xr:uid="{25380816-DA24-4C7D-A056-4E321B86EA17}"/>
    <cellStyle name="Comma 2 9 2 6 2 3" xfId="59208" xr:uid="{B9B60544-1323-4467-A18E-DF68A9CC7F50}"/>
    <cellStyle name="Comma 2 9 2 6 3" xfId="27674" xr:uid="{F527B782-81EC-4A15-B160-55808EE6E549}"/>
    <cellStyle name="Comma 2 9 2 6 4" xfId="48698" xr:uid="{134606BC-FE1F-4D2D-B1A0-F9726E2D1CAE}"/>
    <cellStyle name="Comma 2 9 2 7" xfId="9255" xr:uid="{D3BA8601-BF6D-4FEB-90A0-DC9FAD3C4CB3}"/>
    <cellStyle name="Comma 2 9 2 7 2" xfId="19789" xr:uid="{3FB275A5-58A2-42B7-8877-C69FB180E1CB}"/>
    <cellStyle name="Comma 2 9 2 7 2 2" xfId="40811" xr:uid="{E10392F5-FF4F-4E7B-9407-ACA5E9A49710}"/>
    <cellStyle name="Comma 2 9 2 7 2 3" xfId="61835" xr:uid="{C1E45A2C-2F33-4E74-93C8-F33C25A67318}"/>
    <cellStyle name="Comma 2 9 2 7 3" xfId="30301" xr:uid="{07450B6F-1990-4FA5-9939-529BEFC3323E}"/>
    <cellStyle name="Comma 2 9 2 7 4" xfId="51325" xr:uid="{1FA83745-8695-4E74-8315-591053780FCF}"/>
    <cellStyle name="Comma 2 9 2 8" xfId="11907" xr:uid="{9A9DECFB-E921-40E2-A127-4B43F19D372A}"/>
    <cellStyle name="Comma 2 9 2 8 2" xfId="32929" xr:uid="{22DF9D22-0DD4-4C36-9833-1C30EE31557A}"/>
    <cellStyle name="Comma 2 9 2 8 3" xfId="53953" xr:uid="{1ED5C9AC-3FF8-4C81-834C-D2176A9E3F91}"/>
    <cellStyle name="Comma 2 9 2 9" xfId="22418" xr:uid="{D6965451-1B91-40DD-AFD2-4F80B9DB2D51}"/>
    <cellStyle name="Comma 2 9 3" xfId="1327" xr:uid="{6CCF7F17-8204-4D72-AC1D-7B1EF1E0B509}"/>
    <cellStyle name="Comma 2 9 3 10" xfId="43448" xr:uid="{B1DF593C-748E-4C11-8C4E-6FEB4C1E6611}"/>
    <cellStyle name="Comma 2 9 3 2" xfId="1328" xr:uid="{8D575D8E-7E4A-43FE-A8A3-8BCDBBA6F866}"/>
    <cellStyle name="Comma 2 9 3 2 2" xfId="1329" xr:uid="{9DBCD340-718C-4F9B-94D7-CFDD937CB837}"/>
    <cellStyle name="Comma 2 9 3 2 2 2" xfId="4007" xr:uid="{35BDFD0C-9067-4043-BD60-D7A89C4FFEDA}"/>
    <cellStyle name="Comma 2 9 3 2 2 2 2" xfId="14541" xr:uid="{2EFBCDBC-36BB-4E38-89AE-8CD77647D2DD}"/>
    <cellStyle name="Comma 2 9 3 2 2 2 2 2" xfId="35563" xr:uid="{389FC817-86C5-4C13-BB70-DB43A7B8DC56}"/>
    <cellStyle name="Comma 2 9 3 2 2 2 2 3" xfId="56587" xr:uid="{90D77D28-03E3-4F18-BDF1-0FC3F3F77C4F}"/>
    <cellStyle name="Comma 2 9 3 2 2 2 3" xfId="25053" xr:uid="{5DD5B801-D821-4395-B4C5-123330631F66}"/>
    <cellStyle name="Comma 2 9 3 2 2 2 4" xfId="46077" xr:uid="{0035A632-DB3A-44AB-AA08-7B6FED35F89A}"/>
    <cellStyle name="Comma 2 9 3 2 2 3" xfId="6635" xr:uid="{5DB5D8E6-CD76-4BE1-879D-D1BBBAE45069}"/>
    <cellStyle name="Comma 2 9 3 2 2 3 2" xfId="17169" xr:uid="{8198B5E8-5272-4D53-B167-8EF4A062BDB9}"/>
    <cellStyle name="Comma 2 9 3 2 2 3 2 2" xfId="38191" xr:uid="{14250EAB-82F1-4F1B-AEE0-DD9633C16E59}"/>
    <cellStyle name="Comma 2 9 3 2 2 3 2 3" xfId="59215" xr:uid="{33D52A26-D1A4-4D81-B52A-2C86633CE6B5}"/>
    <cellStyle name="Comma 2 9 3 2 2 3 3" xfId="27681" xr:uid="{375E2943-F463-4FF7-9BE4-5ABFCCA23C7A}"/>
    <cellStyle name="Comma 2 9 3 2 2 3 4" xfId="48705" xr:uid="{21166BF7-7524-4F5E-8E2A-6019365C5FA1}"/>
    <cellStyle name="Comma 2 9 3 2 2 4" xfId="9262" xr:uid="{1BD6AA11-6E9F-48CB-89B3-77F45867A2CC}"/>
    <cellStyle name="Comma 2 9 3 2 2 4 2" xfId="19796" xr:uid="{CF761AB1-2CFC-4C24-ADFB-E2C93BB7CC21}"/>
    <cellStyle name="Comma 2 9 3 2 2 4 2 2" xfId="40818" xr:uid="{9255B3F3-989A-4681-9849-1ABC27082ADD}"/>
    <cellStyle name="Comma 2 9 3 2 2 4 2 3" xfId="61842" xr:uid="{4D5425FE-1249-44F1-819B-A2F394111185}"/>
    <cellStyle name="Comma 2 9 3 2 2 4 3" xfId="30308" xr:uid="{5ACA2DDC-E101-405B-A58F-7A917F979EE7}"/>
    <cellStyle name="Comma 2 9 3 2 2 4 4" xfId="51332" xr:uid="{D81A5415-A5B3-4E69-A45D-C928CEA98BB8}"/>
    <cellStyle name="Comma 2 9 3 2 2 5" xfId="11914" xr:uid="{3652E557-0565-4359-8B3B-7338B4DFAE6C}"/>
    <cellStyle name="Comma 2 9 3 2 2 5 2" xfId="32936" xr:uid="{CE95C707-4D1D-4E82-BE25-4CF6CA992226}"/>
    <cellStyle name="Comma 2 9 3 2 2 5 3" xfId="53960" xr:uid="{48283330-5E91-4E41-8296-B3E734FC11D8}"/>
    <cellStyle name="Comma 2 9 3 2 2 6" xfId="22425" xr:uid="{9BAECD35-020C-4BA7-AA94-36D6947E303C}"/>
    <cellStyle name="Comma 2 9 3 2 2 7" xfId="43450" xr:uid="{6AE5DB9E-C477-4229-9380-DB51AA098B02}"/>
    <cellStyle name="Comma 2 9 3 2 3" xfId="4006" xr:uid="{8688AE83-0D1E-490B-9C85-80B552CCDC1C}"/>
    <cellStyle name="Comma 2 9 3 2 3 2" xfId="14540" xr:uid="{4B17BD8B-1624-48F4-86DB-DD943F43722F}"/>
    <cellStyle name="Comma 2 9 3 2 3 2 2" xfId="35562" xr:uid="{768C6C5F-29EF-42F5-B43D-C073BC0C4D43}"/>
    <cellStyle name="Comma 2 9 3 2 3 2 3" xfId="56586" xr:uid="{54CDADC5-2458-48F3-A092-4A8DFF8BC329}"/>
    <cellStyle name="Comma 2 9 3 2 3 3" xfId="25052" xr:uid="{F68E85FF-D335-4B73-B465-B092D1270827}"/>
    <cellStyle name="Comma 2 9 3 2 3 4" xfId="46076" xr:uid="{F57DF2DE-922B-42F0-A8E7-5F267F05F917}"/>
    <cellStyle name="Comma 2 9 3 2 4" xfId="6634" xr:uid="{CFD12ECD-1B8B-4ABD-ADBA-6E081C15A26A}"/>
    <cellStyle name="Comma 2 9 3 2 4 2" xfId="17168" xr:uid="{52100D22-74FF-4821-8976-BA467A2636C3}"/>
    <cellStyle name="Comma 2 9 3 2 4 2 2" xfId="38190" xr:uid="{E8DC7FF1-D126-4408-8745-F6C55CB07F25}"/>
    <cellStyle name="Comma 2 9 3 2 4 2 3" xfId="59214" xr:uid="{BF80620D-755B-49A8-AF21-9C8C65FC2F06}"/>
    <cellStyle name="Comma 2 9 3 2 4 3" xfId="27680" xr:uid="{D7B49984-2793-42B8-9239-8174303DC7F4}"/>
    <cellStyle name="Comma 2 9 3 2 4 4" xfId="48704" xr:uid="{37E23423-0B94-46FE-9D11-6E2C3587ED24}"/>
    <cellStyle name="Comma 2 9 3 2 5" xfId="9261" xr:uid="{D8681223-F47E-4DEA-8183-5D13A965DDC2}"/>
    <cellStyle name="Comma 2 9 3 2 5 2" xfId="19795" xr:uid="{97D96A85-3E34-4A31-9231-93797FF04BEB}"/>
    <cellStyle name="Comma 2 9 3 2 5 2 2" xfId="40817" xr:uid="{09C3EA4B-851A-4ACA-8190-A9B5B4BB4E16}"/>
    <cellStyle name="Comma 2 9 3 2 5 2 3" xfId="61841" xr:uid="{347405B1-0080-4987-ADE7-48D988BE8271}"/>
    <cellStyle name="Comma 2 9 3 2 5 3" xfId="30307" xr:uid="{55D77D20-0283-4737-9815-1C0A809CC809}"/>
    <cellStyle name="Comma 2 9 3 2 5 4" xfId="51331" xr:uid="{95B517E7-69D9-4918-A315-185E21597229}"/>
    <cellStyle name="Comma 2 9 3 2 6" xfId="11913" xr:uid="{D4FBC5DF-D9CC-4698-8A10-F89F95FB3EBE}"/>
    <cellStyle name="Comma 2 9 3 2 6 2" xfId="32935" xr:uid="{8B6090F5-4D90-4CF6-9C2D-4901DE244E2D}"/>
    <cellStyle name="Comma 2 9 3 2 6 3" xfId="53959" xr:uid="{DC86202B-B30F-4E04-B808-8A6FCAF6D5DD}"/>
    <cellStyle name="Comma 2 9 3 2 7" xfId="22424" xr:uid="{3505EFE9-8EE7-47B7-A79B-1630B776F396}"/>
    <cellStyle name="Comma 2 9 3 2 8" xfId="43449" xr:uid="{03F2BCCE-2D2E-487C-85AE-FAC1F6DF5BAE}"/>
    <cellStyle name="Comma 2 9 3 3" xfId="1330" xr:uid="{255F8F9D-E18B-4916-92D9-85DD553E44E4}"/>
    <cellStyle name="Comma 2 9 3 3 2" xfId="4008" xr:uid="{2D7E97BA-27D0-4A24-9155-427B466FD3CB}"/>
    <cellStyle name="Comma 2 9 3 3 2 2" xfId="14542" xr:uid="{5B2D2A1D-DC09-412F-91D3-B5DA95D0FA95}"/>
    <cellStyle name="Comma 2 9 3 3 2 2 2" xfId="35564" xr:uid="{571BF203-6A79-40C7-AC38-21C6BEF95F42}"/>
    <cellStyle name="Comma 2 9 3 3 2 2 3" xfId="56588" xr:uid="{63C2A529-D911-4F9C-91DF-A6709A49BCF7}"/>
    <cellStyle name="Comma 2 9 3 3 2 3" xfId="25054" xr:uid="{EC1198E7-1480-4059-ADE7-2F256FDFE2BF}"/>
    <cellStyle name="Comma 2 9 3 3 2 4" xfId="46078" xr:uid="{6F05973C-D3A2-4990-B89E-DFCD409134F9}"/>
    <cellStyle name="Comma 2 9 3 3 3" xfId="6636" xr:uid="{3F4905FA-CD41-4B85-86C1-8A7BE0597983}"/>
    <cellStyle name="Comma 2 9 3 3 3 2" xfId="17170" xr:uid="{1C937E80-ACFE-4C6B-BDB8-87ABDDF18DA2}"/>
    <cellStyle name="Comma 2 9 3 3 3 2 2" xfId="38192" xr:uid="{A1098588-0935-45B8-870E-F1815D64759A}"/>
    <cellStyle name="Comma 2 9 3 3 3 2 3" xfId="59216" xr:uid="{07EBF71F-5666-4940-B4DF-86E9ACC4A2DC}"/>
    <cellStyle name="Comma 2 9 3 3 3 3" xfId="27682" xr:uid="{074AF412-5088-48CD-A4D1-1CC3A31EA94C}"/>
    <cellStyle name="Comma 2 9 3 3 3 4" xfId="48706" xr:uid="{5A7EC095-4688-44BC-B355-A2ADC1326562}"/>
    <cellStyle name="Comma 2 9 3 3 4" xfId="9263" xr:uid="{E00AC818-88C0-49CC-B233-D7E6DBF5A2E0}"/>
    <cellStyle name="Comma 2 9 3 3 4 2" xfId="19797" xr:uid="{3F2F8334-A03F-4B41-BDD7-4B9FAE8DCEAB}"/>
    <cellStyle name="Comma 2 9 3 3 4 2 2" xfId="40819" xr:uid="{9330FD8A-A9C9-476E-A0F2-847197FD3EFB}"/>
    <cellStyle name="Comma 2 9 3 3 4 2 3" xfId="61843" xr:uid="{1D0039DF-7D15-4D2C-85F9-322B75E4861A}"/>
    <cellStyle name="Comma 2 9 3 3 4 3" xfId="30309" xr:uid="{21A38705-BD2B-4580-A550-F7CADEBF5A79}"/>
    <cellStyle name="Comma 2 9 3 3 4 4" xfId="51333" xr:uid="{74FA38E3-1F0F-4ABF-B3FC-1B2EB12087F9}"/>
    <cellStyle name="Comma 2 9 3 3 5" xfId="11915" xr:uid="{9D0C745D-7228-478F-ACB6-1268B53A76D7}"/>
    <cellStyle name="Comma 2 9 3 3 5 2" xfId="32937" xr:uid="{9ABE506D-8064-45A2-8F05-5098291E2ABE}"/>
    <cellStyle name="Comma 2 9 3 3 5 3" xfId="53961" xr:uid="{A8F56527-7CD1-4C21-882F-5B92F0D9170E}"/>
    <cellStyle name="Comma 2 9 3 3 6" xfId="22426" xr:uid="{1E4FD0EA-0F24-4A2E-AD98-802058999EAC}"/>
    <cellStyle name="Comma 2 9 3 3 7" xfId="43451" xr:uid="{8B25D825-597C-477C-80BD-F55FD5FDB9F0}"/>
    <cellStyle name="Comma 2 9 3 4" xfId="1331" xr:uid="{3CF2E015-211B-4715-80DF-D11451EA36C4}"/>
    <cellStyle name="Comma 2 9 3 4 2" xfId="4009" xr:uid="{D58C8143-5288-46CB-9BCC-BB726541DCD0}"/>
    <cellStyle name="Comma 2 9 3 4 2 2" xfId="14543" xr:uid="{6B5601FB-461C-46F9-8FD0-7A5C7632E715}"/>
    <cellStyle name="Comma 2 9 3 4 2 2 2" xfId="35565" xr:uid="{F5EFF6C6-017B-4247-86CA-EA1D539B95DD}"/>
    <cellStyle name="Comma 2 9 3 4 2 2 3" xfId="56589" xr:uid="{523FF2BF-1DBE-463B-82BF-1B0FEA444BE5}"/>
    <cellStyle name="Comma 2 9 3 4 2 3" xfId="25055" xr:uid="{512FBD77-945F-4055-BE96-F39A03017D10}"/>
    <cellStyle name="Comma 2 9 3 4 2 4" xfId="46079" xr:uid="{6A01FEFB-F422-4303-883D-B483CBCA316F}"/>
    <cellStyle name="Comma 2 9 3 4 3" xfId="6637" xr:uid="{E50B9D59-8174-4999-ADF5-D1A025437717}"/>
    <cellStyle name="Comma 2 9 3 4 3 2" xfId="17171" xr:uid="{8BFF7129-5D60-48B2-B62E-D99778CDFB10}"/>
    <cellStyle name="Comma 2 9 3 4 3 2 2" xfId="38193" xr:uid="{16C991AF-7601-4784-9449-6B9EA33833B5}"/>
    <cellStyle name="Comma 2 9 3 4 3 2 3" xfId="59217" xr:uid="{D95EFA0F-A2B6-471E-B8B7-608BD1DC42C9}"/>
    <cellStyle name="Comma 2 9 3 4 3 3" xfId="27683" xr:uid="{15B35A0E-7252-45ED-B3E6-B47776B03788}"/>
    <cellStyle name="Comma 2 9 3 4 3 4" xfId="48707" xr:uid="{6067813C-1E67-48FE-8674-80C93A54A2CA}"/>
    <cellStyle name="Comma 2 9 3 4 4" xfId="9264" xr:uid="{3202E735-D9E8-46F9-A84E-4DD0FD70A707}"/>
    <cellStyle name="Comma 2 9 3 4 4 2" xfId="19798" xr:uid="{66D139A7-AEA8-4E9E-B59F-837D152754AD}"/>
    <cellStyle name="Comma 2 9 3 4 4 2 2" xfId="40820" xr:uid="{CB19F2D9-DE36-43F3-8AB0-0283397201F4}"/>
    <cellStyle name="Comma 2 9 3 4 4 2 3" xfId="61844" xr:uid="{D9AF39F7-7B25-4D6A-BB6E-1991BD825CAD}"/>
    <cellStyle name="Comma 2 9 3 4 4 3" xfId="30310" xr:uid="{7C859ABE-1AEA-485C-A3AC-4AB4EFFFAF3A}"/>
    <cellStyle name="Comma 2 9 3 4 4 4" xfId="51334" xr:uid="{45B88CDF-BDB6-4975-9358-92F4AED7AA42}"/>
    <cellStyle name="Comma 2 9 3 4 5" xfId="11916" xr:uid="{9BF30687-AFD7-4530-87CD-FDC6FC1689C9}"/>
    <cellStyle name="Comma 2 9 3 4 5 2" xfId="32938" xr:uid="{96F5B28A-A329-4505-8B96-4E23393E03DC}"/>
    <cellStyle name="Comma 2 9 3 4 5 3" xfId="53962" xr:uid="{17C8F53D-A4F8-4AF8-87A1-6FACBECE0B9A}"/>
    <cellStyle name="Comma 2 9 3 4 6" xfId="22427" xr:uid="{5D62C6B8-D693-491E-849B-6E5579485826}"/>
    <cellStyle name="Comma 2 9 3 4 7" xfId="43452" xr:uid="{A5F7CBD3-6308-480A-9968-1F0E79352261}"/>
    <cellStyle name="Comma 2 9 3 5" xfId="4005" xr:uid="{8FD31A21-EC0D-45CF-B95F-4F35DDE7D744}"/>
    <cellStyle name="Comma 2 9 3 5 2" xfId="14539" xr:uid="{E59246BE-16FB-43C9-B3CB-A181AE1CEEC8}"/>
    <cellStyle name="Comma 2 9 3 5 2 2" xfId="35561" xr:uid="{8574E417-BBA9-4EF5-853E-ECBC9D083A5D}"/>
    <cellStyle name="Comma 2 9 3 5 2 3" xfId="56585" xr:uid="{3DE20DA8-11CA-4648-B5F5-636882D50F13}"/>
    <cellStyle name="Comma 2 9 3 5 3" xfId="25051" xr:uid="{E0CACE29-47E8-4855-8B7E-56D071AE7CC6}"/>
    <cellStyle name="Comma 2 9 3 5 4" xfId="46075" xr:uid="{52A6982E-D672-446A-91AE-21BE7C92CB35}"/>
    <cellStyle name="Comma 2 9 3 6" xfId="6633" xr:uid="{846561FF-C303-46F1-B886-BBD60F051E9A}"/>
    <cellStyle name="Comma 2 9 3 6 2" xfId="17167" xr:uid="{D8DA5A88-E1A1-4717-A5E1-E2C4DECEA43A}"/>
    <cellStyle name="Comma 2 9 3 6 2 2" xfId="38189" xr:uid="{2121CAAE-1BBA-4B43-B249-618D4CDCEDC3}"/>
    <cellStyle name="Comma 2 9 3 6 2 3" xfId="59213" xr:uid="{88C21C91-0CFD-4399-B2D3-0CC2A61D16E6}"/>
    <cellStyle name="Comma 2 9 3 6 3" xfId="27679" xr:uid="{E6B22349-6AA4-4FD3-80CD-E195B823377D}"/>
    <cellStyle name="Comma 2 9 3 6 4" xfId="48703" xr:uid="{20A06A4D-50DC-42CF-B4D0-FD24209870E1}"/>
    <cellStyle name="Comma 2 9 3 7" xfId="9260" xr:uid="{65692DEF-1723-4663-9631-98A522868657}"/>
    <cellStyle name="Comma 2 9 3 7 2" xfId="19794" xr:uid="{11F690C3-5F4C-440D-8153-5548776D9B6F}"/>
    <cellStyle name="Comma 2 9 3 7 2 2" xfId="40816" xr:uid="{78BAB44F-9156-4C4F-BEB6-95509FDD14E4}"/>
    <cellStyle name="Comma 2 9 3 7 2 3" xfId="61840" xr:uid="{B3588966-D660-4672-ACCB-46DFB41EA514}"/>
    <cellStyle name="Comma 2 9 3 7 3" xfId="30306" xr:uid="{B2741D8F-5D6E-4373-BBD9-0286B3D350CC}"/>
    <cellStyle name="Comma 2 9 3 7 4" xfId="51330" xr:uid="{8AF14334-2F6C-4893-82B0-E97FCC0D5227}"/>
    <cellStyle name="Comma 2 9 3 8" xfId="11912" xr:uid="{1496D927-962F-4FAD-AB36-A096BF30EBC7}"/>
    <cellStyle name="Comma 2 9 3 8 2" xfId="32934" xr:uid="{6A6ED576-B429-481B-A22A-F4CDA6AF433B}"/>
    <cellStyle name="Comma 2 9 3 8 3" xfId="53958" xr:uid="{945DBA80-6900-4579-ACD6-328A23A1BB0C}"/>
    <cellStyle name="Comma 2 9 3 9" xfId="22423" xr:uid="{EFD9A29B-FDB0-4BEC-9A2D-4241CAB7D8C7}"/>
    <cellStyle name="Comma 2 9 4" xfId="1332" xr:uid="{79071A74-1FF2-4AB4-A9DF-D0946C7F347E}"/>
    <cellStyle name="Comma 2 9 4 10" xfId="43453" xr:uid="{7F1304B9-BF09-46A9-A870-CF89805D490B}"/>
    <cellStyle name="Comma 2 9 4 2" xfId="1333" xr:uid="{021B55D9-3DA6-4C25-858B-48A92E7C7035}"/>
    <cellStyle name="Comma 2 9 4 2 2" xfId="1334" xr:uid="{F871682E-4AE4-4F4B-81A5-4AE15C7DAD49}"/>
    <cellStyle name="Comma 2 9 4 2 2 2" xfId="4012" xr:uid="{E68BA17F-43E6-449B-BD26-507E8F51DBCB}"/>
    <cellStyle name="Comma 2 9 4 2 2 2 2" xfId="14546" xr:uid="{AB46917A-A06F-4ECD-A3EC-B99A55BCC38A}"/>
    <cellStyle name="Comma 2 9 4 2 2 2 2 2" xfId="35568" xr:uid="{DA98EDC3-52D6-4A41-ADC5-9224410E7A75}"/>
    <cellStyle name="Comma 2 9 4 2 2 2 2 3" xfId="56592" xr:uid="{6C329D86-5C59-4CE1-8833-095DCC1DDAD9}"/>
    <cellStyle name="Comma 2 9 4 2 2 2 3" xfId="25058" xr:uid="{B3A3D0A5-9501-4E53-8B48-4249646B4822}"/>
    <cellStyle name="Comma 2 9 4 2 2 2 4" xfId="46082" xr:uid="{8941A251-3F16-4FE2-8F7D-BFC9BAB0EB6B}"/>
    <cellStyle name="Comma 2 9 4 2 2 3" xfId="6640" xr:uid="{EEA98D46-7385-4541-A3A3-7170AFE52560}"/>
    <cellStyle name="Comma 2 9 4 2 2 3 2" xfId="17174" xr:uid="{2036139D-7578-4762-9B4C-A9C87D876DC9}"/>
    <cellStyle name="Comma 2 9 4 2 2 3 2 2" xfId="38196" xr:uid="{75D24169-933D-48EF-AFBD-900A54CA6BFB}"/>
    <cellStyle name="Comma 2 9 4 2 2 3 2 3" xfId="59220" xr:uid="{F8FD8C85-F5F3-4AAE-9161-9D4F497DE730}"/>
    <cellStyle name="Comma 2 9 4 2 2 3 3" xfId="27686" xr:uid="{E135EED6-2112-452E-8C9A-998A7F481897}"/>
    <cellStyle name="Comma 2 9 4 2 2 3 4" xfId="48710" xr:uid="{82380652-B9B9-4D5A-AEC6-43ADA2B6FC1D}"/>
    <cellStyle name="Comma 2 9 4 2 2 4" xfId="9267" xr:uid="{9F669F57-4FE2-430F-B3A5-8B11A469DD10}"/>
    <cellStyle name="Comma 2 9 4 2 2 4 2" xfId="19801" xr:uid="{E3B72071-45F3-4068-B52A-81D86218EEF0}"/>
    <cellStyle name="Comma 2 9 4 2 2 4 2 2" xfId="40823" xr:uid="{483ED2CC-BCEF-435E-A7FB-915F3B29AFCB}"/>
    <cellStyle name="Comma 2 9 4 2 2 4 2 3" xfId="61847" xr:uid="{F0C05BA9-C9D6-48BD-B040-6BD09E03A3A0}"/>
    <cellStyle name="Comma 2 9 4 2 2 4 3" xfId="30313" xr:uid="{39E3A011-90A3-4482-AA5E-45E1FBD310E2}"/>
    <cellStyle name="Comma 2 9 4 2 2 4 4" xfId="51337" xr:uid="{B90EDD18-49CF-48B0-B916-C0BE512835FD}"/>
    <cellStyle name="Comma 2 9 4 2 2 5" xfId="11919" xr:uid="{DF1AB27A-EC91-4489-BB81-0E54DE09ADBB}"/>
    <cellStyle name="Comma 2 9 4 2 2 5 2" xfId="32941" xr:uid="{82D382EC-F3B8-49D7-9638-7CABE1DB0170}"/>
    <cellStyle name="Comma 2 9 4 2 2 5 3" xfId="53965" xr:uid="{C7ACE1E8-288D-44E2-A799-9FEFEEB7D235}"/>
    <cellStyle name="Comma 2 9 4 2 2 6" xfId="22430" xr:uid="{831A0F96-D00B-4964-8496-2C4C14ECBB06}"/>
    <cellStyle name="Comma 2 9 4 2 2 7" xfId="43455" xr:uid="{0F02E7AA-7A47-4178-8DDD-822AF0462D0B}"/>
    <cellStyle name="Comma 2 9 4 2 3" xfId="4011" xr:uid="{92E5534A-DEB3-4310-98B5-2DFDFA2D904B}"/>
    <cellStyle name="Comma 2 9 4 2 3 2" xfId="14545" xr:uid="{85738B36-548C-4286-8C40-4E09AB8D100A}"/>
    <cellStyle name="Comma 2 9 4 2 3 2 2" xfId="35567" xr:uid="{859D2477-CDBE-4E0C-9D02-7B26368B9B0D}"/>
    <cellStyle name="Comma 2 9 4 2 3 2 3" xfId="56591" xr:uid="{917AA866-B7AA-4384-BAD0-40A2E587BFE5}"/>
    <cellStyle name="Comma 2 9 4 2 3 3" xfId="25057" xr:uid="{F8C5B5DD-8D60-4008-A807-1421E7FC697A}"/>
    <cellStyle name="Comma 2 9 4 2 3 4" xfId="46081" xr:uid="{0977856D-CD23-4DA8-8052-ADDB2419E2F8}"/>
    <cellStyle name="Comma 2 9 4 2 4" xfId="6639" xr:uid="{87F84332-A84A-4005-9E97-0EBE80CCCC09}"/>
    <cellStyle name="Comma 2 9 4 2 4 2" xfId="17173" xr:uid="{BB54865D-346A-499F-B942-B9346E2283C4}"/>
    <cellStyle name="Comma 2 9 4 2 4 2 2" xfId="38195" xr:uid="{E9D78832-F60C-420A-A078-8F6564D0FD4F}"/>
    <cellStyle name="Comma 2 9 4 2 4 2 3" xfId="59219" xr:uid="{F9AD6E62-78C0-4218-8E79-AD8DB3E6A2BB}"/>
    <cellStyle name="Comma 2 9 4 2 4 3" xfId="27685" xr:uid="{325B8C1E-02FA-48C0-A506-6EB5AE9601B5}"/>
    <cellStyle name="Comma 2 9 4 2 4 4" xfId="48709" xr:uid="{BF6E5129-AF05-4CBD-B785-7AFB4E269B62}"/>
    <cellStyle name="Comma 2 9 4 2 5" xfId="9266" xr:uid="{6BE617D6-C299-4135-88EC-ECFE69B38A9C}"/>
    <cellStyle name="Comma 2 9 4 2 5 2" xfId="19800" xr:uid="{1C43D951-3427-4D72-895A-EA86CC2AC48D}"/>
    <cellStyle name="Comma 2 9 4 2 5 2 2" xfId="40822" xr:uid="{F02D3E9C-1010-4FC1-940D-0B3D5A84E9C8}"/>
    <cellStyle name="Comma 2 9 4 2 5 2 3" xfId="61846" xr:uid="{8ADA50A0-CF68-4267-A75B-D2AD2B872EE5}"/>
    <cellStyle name="Comma 2 9 4 2 5 3" xfId="30312" xr:uid="{B2C002CF-4457-4464-A9D3-0AA239E0013B}"/>
    <cellStyle name="Comma 2 9 4 2 5 4" xfId="51336" xr:uid="{D354383F-595A-4FF7-B75A-ED5F07D8D3F1}"/>
    <cellStyle name="Comma 2 9 4 2 6" xfId="11918" xr:uid="{12226DCD-D69C-4DD1-8BE8-ABA6F965CAED}"/>
    <cellStyle name="Comma 2 9 4 2 6 2" xfId="32940" xr:uid="{D7015B01-2C89-4D48-B026-9D4089AB04FC}"/>
    <cellStyle name="Comma 2 9 4 2 6 3" xfId="53964" xr:uid="{EA62D88F-95CA-4FDC-9E6E-698D0E339573}"/>
    <cellStyle name="Comma 2 9 4 2 7" xfId="22429" xr:uid="{A9358E4C-B2BC-4788-B3DF-200EC9E17AA6}"/>
    <cellStyle name="Comma 2 9 4 2 8" xfId="43454" xr:uid="{12D32244-9341-4620-8998-4C0699FA70B6}"/>
    <cellStyle name="Comma 2 9 4 3" xfId="1335" xr:uid="{0057384B-A890-4C5C-937B-EFE10702896C}"/>
    <cellStyle name="Comma 2 9 4 3 2" xfId="4013" xr:uid="{096E3921-A386-40EE-8187-AEFE89DBBEB4}"/>
    <cellStyle name="Comma 2 9 4 3 2 2" xfId="14547" xr:uid="{1955630F-70B0-4308-9F71-89A8C487AED0}"/>
    <cellStyle name="Comma 2 9 4 3 2 2 2" xfId="35569" xr:uid="{93717B58-6312-4393-8694-C283FDB4257A}"/>
    <cellStyle name="Comma 2 9 4 3 2 2 3" xfId="56593" xr:uid="{0C4009E5-39CB-4BCD-8750-381304B8F05F}"/>
    <cellStyle name="Comma 2 9 4 3 2 3" xfId="25059" xr:uid="{E90E8B45-6C7E-4AE1-B5BF-E2F55466ACAB}"/>
    <cellStyle name="Comma 2 9 4 3 2 4" xfId="46083" xr:uid="{7F999D98-A664-4EF7-AC78-DEFE421700C9}"/>
    <cellStyle name="Comma 2 9 4 3 3" xfId="6641" xr:uid="{EC900BA1-BDA8-4291-8930-39F4BC14446B}"/>
    <cellStyle name="Comma 2 9 4 3 3 2" xfId="17175" xr:uid="{EDB4DC7A-1AEF-43D9-B244-E40EA815F7A5}"/>
    <cellStyle name="Comma 2 9 4 3 3 2 2" xfId="38197" xr:uid="{A4E836CA-6E30-4326-BCD9-EEC718ABB3A6}"/>
    <cellStyle name="Comma 2 9 4 3 3 2 3" xfId="59221" xr:uid="{CDF2F196-D18C-46FA-B986-A55A425A5C18}"/>
    <cellStyle name="Comma 2 9 4 3 3 3" xfId="27687" xr:uid="{6CC73E4E-BD2B-41D4-954B-F8B36B707E7D}"/>
    <cellStyle name="Comma 2 9 4 3 3 4" xfId="48711" xr:uid="{E60F941A-CD7F-4500-82E8-6F846CEF7A0B}"/>
    <cellStyle name="Comma 2 9 4 3 4" xfId="9268" xr:uid="{46053CBD-915F-4868-8761-C1A8C7632795}"/>
    <cellStyle name="Comma 2 9 4 3 4 2" xfId="19802" xr:uid="{17E149E4-0BAE-4501-A74A-20505BDA4F98}"/>
    <cellStyle name="Comma 2 9 4 3 4 2 2" xfId="40824" xr:uid="{9506921F-CF9B-4E7D-8DA6-A090F918C7F9}"/>
    <cellStyle name="Comma 2 9 4 3 4 2 3" xfId="61848" xr:uid="{D2AF3134-4E3C-4589-AAE5-07E08D73C0C6}"/>
    <cellStyle name="Comma 2 9 4 3 4 3" xfId="30314" xr:uid="{3D8619D7-2B2C-450C-B16E-EC91484E2342}"/>
    <cellStyle name="Comma 2 9 4 3 4 4" xfId="51338" xr:uid="{80EE5562-9C75-45DE-B35E-AA8C85E1A803}"/>
    <cellStyle name="Comma 2 9 4 3 5" xfId="11920" xr:uid="{F30DBB55-865A-4BD4-AE6E-304D045C22BB}"/>
    <cellStyle name="Comma 2 9 4 3 5 2" xfId="32942" xr:uid="{2C01CFB4-A329-4B43-A689-5CD55C0F8E04}"/>
    <cellStyle name="Comma 2 9 4 3 5 3" xfId="53966" xr:uid="{770D6648-1B9D-47E7-899F-FA50C236D02E}"/>
    <cellStyle name="Comma 2 9 4 3 6" xfId="22431" xr:uid="{8EC8497E-DB31-425E-8DCF-E8BD0CCA5308}"/>
    <cellStyle name="Comma 2 9 4 3 7" xfId="43456" xr:uid="{FC57F972-2672-4B70-A332-88B443FBBAB5}"/>
    <cellStyle name="Comma 2 9 4 4" xfId="1336" xr:uid="{43D745B4-6B43-4B66-90E5-5611FA1F0BC6}"/>
    <cellStyle name="Comma 2 9 4 4 2" xfId="4014" xr:uid="{A1773917-A314-4350-9530-23F8A764BA57}"/>
    <cellStyle name="Comma 2 9 4 4 2 2" xfId="14548" xr:uid="{950FA169-B402-48DA-92FD-C8D81FB9B967}"/>
    <cellStyle name="Comma 2 9 4 4 2 2 2" xfId="35570" xr:uid="{26D5ACBF-19BE-44AE-9591-0EF45228A27A}"/>
    <cellStyle name="Comma 2 9 4 4 2 2 3" xfId="56594" xr:uid="{91F0EEAD-5742-416C-8FAE-F3DB956B1290}"/>
    <cellStyle name="Comma 2 9 4 4 2 3" xfId="25060" xr:uid="{23DFFF7D-116E-4988-A52E-43C6BBAB4DE5}"/>
    <cellStyle name="Comma 2 9 4 4 2 4" xfId="46084" xr:uid="{CACAA312-79A4-4612-A43F-8DEE83D682D9}"/>
    <cellStyle name="Comma 2 9 4 4 3" xfId="6642" xr:uid="{87537CB2-8D09-401F-B853-43E64FFA5293}"/>
    <cellStyle name="Comma 2 9 4 4 3 2" xfId="17176" xr:uid="{FCDC66E9-B756-454B-A43C-960B72D75D8A}"/>
    <cellStyle name="Comma 2 9 4 4 3 2 2" xfId="38198" xr:uid="{A26FA3F9-2A66-4F9B-AB77-4826EA19EB43}"/>
    <cellStyle name="Comma 2 9 4 4 3 2 3" xfId="59222" xr:uid="{6F51E8A5-96D0-44C7-9523-63B4BEF0CA38}"/>
    <cellStyle name="Comma 2 9 4 4 3 3" xfId="27688" xr:uid="{B57D402D-DF93-4FFB-B9C7-8BF74CA15650}"/>
    <cellStyle name="Comma 2 9 4 4 3 4" xfId="48712" xr:uid="{F3CFC6C2-F12F-4C5C-9002-086461B0E96A}"/>
    <cellStyle name="Comma 2 9 4 4 4" xfId="9269" xr:uid="{C0CD7D9E-58CB-4C12-A85C-BF43466733B2}"/>
    <cellStyle name="Comma 2 9 4 4 4 2" xfId="19803" xr:uid="{F062DE5B-C7B0-40AB-9FA1-58E9D1EDD19A}"/>
    <cellStyle name="Comma 2 9 4 4 4 2 2" xfId="40825" xr:uid="{7DEA91EA-BD44-44B1-9FAD-50DAE1A89667}"/>
    <cellStyle name="Comma 2 9 4 4 4 2 3" xfId="61849" xr:uid="{1014D655-B80F-47E0-B4D6-0959705DD0A7}"/>
    <cellStyle name="Comma 2 9 4 4 4 3" xfId="30315" xr:uid="{BB3E9935-BAA9-4359-91D0-6F860A8FE1DF}"/>
    <cellStyle name="Comma 2 9 4 4 4 4" xfId="51339" xr:uid="{04EDA1AB-6906-425B-A8BA-BE72BB9CB8C6}"/>
    <cellStyle name="Comma 2 9 4 4 5" xfId="11921" xr:uid="{21ABCE5D-9946-413C-AA5D-C86109367182}"/>
    <cellStyle name="Comma 2 9 4 4 5 2" xfId="32943" xr:uid="{E5F97310-E7BA-48B2-9F74-A8793179F22F}"/>
    <cellStyle name="Comma 2 9 4 4 5 3" xfId="53967" xr:uid="{4DEEC74B-7AD0-4117-B014-924878824ED8}"/>
    <cellStyle name="Comma 2 9 4 4 6" xfId="22432" xr:uid="{AFB2EE13-E4FB-4B8B-9A10-6E5011E7AD05}"/>
    <cellStyle name="Comma 2 9 4 4 7" xfId="43457" xr:uid="{B6D61F1E-752B-4605-965C-DE7026528D4A}"/>
    <cellStyle name="Comma 2 9 4 5" xfId="4010" xr:uid="{8A768800-67C0-488F-A62D-D8DD95222A1A}"/>
    <cellStyle name="Comma 2 9 4 5 2" xfId="14544" xr:uid="{9A306B2C-AF61-45B0-956A-168E587BD84E}"/>
    <cellStyle name="Comma 2 9 4 5 2 2" xfId="35566" xr:uid="{7D62DDF7-6673-41CF-9118-86FF13ED5B95}"/>
    <cellStyle name="Comma 2 9 4 5 2 3" xfId="56590" xr:uid="{F9BD21E8-0C71-4FED-A32D-9B6475AAFF3E}"/>
    <cellStyle name="Comma 2 9 4 5 3" xfId="25056" xr:uid="{8F74B962-E82D-4374-B45F-36778842FB32}"/>
    <cellStyle name="Comma 2 9 4 5 4" xfId="46080" xr:uid="{210D24DF-300D-439F-83FA-533754185276}"/>
    <cellStyle name="Comma 2 9 4 6" xfId="6638" xr:uid="{C6C9D88F-FE67-4D7F-B99A-3CD70B846716}"/>
    <cellStyle name="Comma 2 9 4 6 2" xfId="17172" xr:uid="{FEF8657C-7BAF-4104-9B1C-AC9CC6711BF2}"/>
    <cellStyle name="Comma 2 9 4 6 2 2" xfId="38194" xr:uid="{646AC90D-BB70-486C-A389-D0BDB4ABDF37}"/>
    <cellStyle name="Comma 2 9 4 6 2 3" xfId="59218" xr:uid="{19F14CE1-05F7-4106-A6CF-E553DCE03845}"/>
    <cellStyle name="Comma 2 9 4 6 3" xfId="27684" xr:uid="{DD177F79-4939-4D86-8C91-79B3CF68093F}"/>
    <cellStyle name="Comma 2 9 4 6 4" xfId="48708" xr:uid="{3388A078-BB97-449B-84E9-F56AAA986122}"/>
    <cellStyle name="Comma 2 9 4 7" xfId="9265" xr:uid="{ECE897D6-EBAE-46F5-8A89-3E866F2BC418}"/>
    <cellStyle name="Comma 2 9 4 7 2" xfId="19799" xr:uid="{40449011-32C0-4903-A61C-FE39D6B150F9}"/>
    <cellStyle name="Comma 2 9 4 7 2 2" xfId="40821" xr:uid="{9A2CD264-21C3-4713-BC61-F2909C9EECC3}"/>
    <cellStyle name="Comma 2 9 4 7 2 3" xfId="61845" xr:uid="{DEDD2B53-38DB-4CDF-BF8E-D0B8900829B3}"/>
    <cellStyle name="Comma 2 9 4 7 3" xfId="30311" xr:uid="{34E0C9CC-707C-4FA1-81F7-92D89B45CED1}"/>
    <cellStyle name="Comma 2 9 4 7 4" xfId="51335" xr:uid="{8CE814F6-4788-4C77-8690-ACF8A7C2FF15}"/>
    <cellStyle name="Comma 2 9 4 8" xfId="11917" xr:uid="{4E706E67-4615-401C-8AB6-3FD6C5A1FBE7}"/>
    <cellStyle name="Comma 2 9 4 8 2" xfId="32939" xr:uid="{1F7C8991-3F5C-4A65-AB45-E302B2F72BD5}"/>
    <cellStyle name="Comma 2 9 4 8 3" xfId="53963" xr:uid="{06D276C7-CA04-4E8A-B1D8-1A4819919C2C}"/>
    <cellStyle name="Comma 2 9 4 9" xfId="22428" xr:uid="{BE7713E7-0A48-446E-8FEA-ECB35D18E001}"/>
    <cellStyle name="Comma 2 9 5" xfId="1337" xr:uid="{5A2B7453-0562-4135-A605-184B6D07ED22}"/>
    <cellStyle name="Comma 2 9 5 10" xfId="43458" xr:uid="{1AF90654-B91D-42F3-9439-38F0A71ADB42}"/>
    <cellStyle name="Comma 2 9 5 2" xfId="1338" xr:uid="{64902B93-7372-42F3-BF81-DED38F2683AC}"/>
    <cellStyle name="Comma 2 9 5 2 2" xfId="1339" xr:uid="{5C4213F4-9F0B-478D-888D-BB71180EFEAE}"/>
    <cellStyle name="Comma 2 9 5 2 2 2" xfId="4017" xr:uid="{BB6BD61F-878A-402D-9A1E-9D4978B4E3CE}"/>
    <cellStyle name="Comma 2 9 5 2 2 2 2" xfId="14551" xr:uid="{A1B8A71F-5757-4FC9-9310-5573348B1B06}"/>
    <cellStyle name="Comma 2 9 5 2 2 2 2 2" xfId="35573" xr:uid="{1C97BFD7-57B4-4099-839B-72B38C0FCCC6}"/>
    <cellStyle name="Comma 2 9 5 2 2 2 2 3" xfId="56597" xr:uid="{722DB139-F772-4C26-BC99-B098735C7762}"/>
    <cellStyle name="Comma 2 9 5 2 2 2 3" xfId="25063" xr:uid="{1CCF8D11-13CC-47CE-AA4B-A66A5125DA9D}"/>
    <cellStyle name="Comma 2 9 5 2 2 2 4" xfId="46087" xr:uid="{2034F79A-2145-4E4D-8D50-076E4D1A1D53}"/>
    <cellStyle name="Comma 2 9 5 2 2 3" xfId="6645" xr:uid="{0364250D-EBD7-4B49-8CE9-35CCD123F27C}"/>
    <cellStyle name="Comma 2 9 5 2 2 3 2" xfId="17179" xr:uid="{83F71045-E5A0-4EEA-ACD2-ABF9A05C4D26}"/>
    <cellStyle name="Comma 2 9 5 2 2 3 2 2" xfId="38201" xr:uid="{C911914C-81BC-47BB-94DE-3EA6026AD5C0}"/>
    <cellStyle name="Comma 2 9 5 2 2 3 2 3" xfId="59225" xr:uid="{49120929-E302-46F8-BFB1-2E61B1D5E4D0}"/>
    <cellStyle name="Comma 2 9 5 2 2 3 3" xfId="27691" xr:uid="{4297FD35-5356-4282-8B34-95158167C44D}"/>
    <cellStyle name="Comma 2 9 5 2 2 3 4" xfId="48715" xr:uid="{657706E4-26F8-411E-B157-D6AA42CE70E6}"/>
    <cellStyle name="Comma 2 9 5 2 2 4" xfId="9272" xr:uid="{9C36F2D5-27B3-47F4-B547-7D141671E601}"/>
    <cellStyle name="Comma 2 9 5 2 2 4 2" xfId="19806" xr:uid="{7BC68715-FAEE-4D14-BFF3-D342AE4F31DB}"/>
    <cellStyle name="Comma 2 9 5 2 2 4 2 2" xfId="40828" xr:uid="{298A6959-0A84-4792-97C7-A897F17EBD5A}"/>
    <cellStyle name="Comma 2 9 5 2 2 4 2 3" xfId="61852" xr:uid="{65352824-A91B-487D-9C92-8173B5CFBEB3}"/>
    <cellStyle name="Comma 2 9 5 2 2 4 3" xfId="30318" xr:uid="{2018EE0D-6D5A-43A7-8E02-93DE58CC47BB}"/>
    <cellStyle name="Comma 2 9 5 2 2 4 4" xfId="51342" xr:uid="{49728B48-9FC8-406C-93EB-AEB65863015B}"/>
    <cellStyle name="Comma 2 9 5 2 2 5" xfId="11924" xr:uid="{AFD221E1-89B6-47EA-8A81-F66B2FB655FC}"/>
    <cellStyle name="Comma 2 9 5 2 2 5 2" xfId="32946" xr:uid="{2F55B52B-46AC-44AF-992D-9741D55D7938}"/>
    <cellStyle name="Comma 2 9 5 2 2 5 3" xfId="53970" xr:uid="{C31DDFE9-10AC-4490-95A6-66E65BB185C8}"/>
    <cellStyle name="Comma 2 9 5 2 2 6" xfId="22435" xr:uid="{51C9068D-255C-4339-8914-B789F69B723A}"/>
    <cellStyle name="Comma 2 9 5 2 2 7" xfId="43460" xr:uid="{2E608C6E-0A7E-4B07-A933-E017CC00014C}"/>
    <cellStyle name="Comma 2 9 5 2 3" xfId="4016" xr:uid="{AD37F50C-03C8-455B-9A5B-E9B4FEE3254C}"/>
    <cellStyle name="Comma 2 9 5 2 3 2" xfId="14550" xr:uid="{0EED8C59-0BB5-4EC9-BD92-2482C3EFD570}"/>
    <cellStyle name="Comma 2 9 5 2 3 2 2" xfId="35572" xr:uid="{2FB7ADE4-E673-49E4-BA1D-177B55C6A77A}"/>
    <cellStyle name="Comma 2 9 5 2 3 2 3" xfId="56596" xr:uid="{855A4A5B-3687-4E9F-B4B9-4E3D528B7E6B}"/>
    <cellStyle name="Comma 2 9 5 2 3 3" xfId="25062" xr:uid="{3352F9FA-AAF7-4BD8-AAA2-E82B1D97C488}"/>
    <cellStyle name="Comma 2 9 5 2 3 4" xfId="46086" xr:uid="{0F3F178A-9643-4F91-B543-8B918DC0E3DA}"/>
    <cellStyle name="Comma 2 9 5 2 4" xfId="6644" xr:uid="{38FE2E49-48EE-4566-BAC3-24EC6DEDE4E2}"/>
    <cellStyle name="Comma 2 9 5 2 4 2" xfId="17178" xr:uid="{51CBCFF9-596B-4B02-AA8B-32E5E9603A04}"/>
    <cellStyle name="Comma 2 9 5 2 4 2 2" xfId="38200" xr:uid="{CE1E8C16-58A4-4AAB-9203-7EF6135C4AB4}"/>
    <cellStyle name="Comma 2 9 5 2 4 2 3" xfId="59224" xr:uid="{FBC95139-D1E8-49E4-97AE-84C50392D618}"/>
    <cellStyle name="Comma 2 9 5 2 4 3" xfId="27690" xr:uid="{C82FDEF5-9E33-435D-B573-4114773FD7CF}"/>
    <cellStyle name="Comma 2 9 5 2 4 4" xfId="48714" xr:uid="{853F83FE-A2FA-4BE7-889D-68F63DDADE88}"/>
    <cellStyle name="Comma 2 9 5 2 5" xfId="9271" xr:uid="{57814253-745C-4C81-BB35-702B4699C64A}"/>
    <cellStyle name="Comma 2 9 5 2 5 2" xfId="19805" xr:uid="{7B42212F-2E1A-467A-9473-E6184C00B670}"/>
    <cellStyle name="Comma 2 9 5 2 5 2 2" xfId="40827" xr:uid="{2841A178-DADB-4E3A-9356-BCB1C3BC044F}"/>
    <cellStyle name="Comma 2 9 5 2 5 2 3" xfId="61851" xr:uid="{8FC805C2-7FF5-43CD-A74E-35CE2D5B7846}"/>
    <cellStyle name="Comma 2 9 5 2 5 3" xfId="30317" xr:uid="{B27172CE-CE56-41EB-BB0B-69E6CDCC25D4}"/>
    <cellStyle name="Comma 2 9 5 2 5 4" xfId="51341" xr:uid="{E8A1A1AE-6061-4182-A5BD-43119FB279FF}"/>
    <cellStyle name="Comma 2 9 5 2 6" xfId="11923" xr:uid="{8121245D-79B8-4F2C-A5C3-0C414DB648E1}"/>
    <cellStyle name="Comma 2 9 5 2 6 2" xfId="32945" xr:uid="{7ED9B18F-6403-4BBA-B849-C656FFA91EB4}"/>
    <cellStyle name="Comma 2 9 5 2 6 3" xfId="53969" xr:uid="{AEBEA701-DE74-4168-9228-FB7C792C928F}"/>
    <cellStyle name="Comma 2 9 5 2 7" xfId="22434" xr:uid="{2AFFADF7-A783-4DA8-9E53-86C6EEDDF7F0}"/>
    <cellStyle name="Comma 2 9 5 2 8" xfId="43459" xr:uid="{1D09B95A-760B-4B47-865D-7F952F9A9BEF}"/>
    <cellStyle name="Comma 2 9 5 3" xfId="1340" xr:uid="{969C2EC1-33CF-4DCC-8B9C-CC22009C941F}"/>
    <cellStyle name="Comma 2 9 5 3 2" xfId="4018" xr:uid="{988184F2-BEB4-4883-A2C1-61522D6BDBBB}"/>
    <cellStyle name="Comma 2 9 5 3 2 2" xfId="14552" xr:uid="{747663B2-150F-40AA-AC3E-37A22FD691B0}"/>
    <cellStyle name="Comma 2 9 5 3 2 2 2" xfId="35574" xr:uid="{F39EEA11-36BF-449D-84BE-69F811905897}"/>
    <cellStyle name="Comma 2 9 5 3 2 2 3" xfId="56598" xr:uid="{C5536424-E865-42D9-8098-71EF1A19EA2B}"/>
    <cellStyle name="Comma 2 9 5 3 2 3" xfId="25064" xr:uid="{557CE95C-0711-4911-B5BD-67824975CB3B}"/>
    <cellStyle name="Comma 2 9 5 3 2 4" xfId="46088" xr:uid="{5634C091-27BB-4869-AF51-1F7584FC4F87}"/>
    <cellStyle name="Comma 2 9 5 3 3" xfId="6646" xr:uid="{769A16CB-B2EB-47F7-9717-C282E8DE53F8}"/>
    <cellStyle name="Comma 2 9 5 3 3 2" xfId="17180" xr:uid="{450542D5-9C62-434D-B9FE-8CD6D98784C8}"/>
    <cellStyle name="Comma 2 9 5 3 3 2 2" xfId="38202" xr:uid="{CFF34AF2-833A-4F26-9A30-DD3C9D744395}"/>
    <cellStyle name="Comma 2 9 5 3 3 2 3" xfId="59226" xr:uid="{563779F7-0CFB-4CAC-994F-786F29A888F3}"/>
    <cellStyle name="Comma 2 9 5 3 3 3" xfId="27692" xr:uid="{96B31E59-6802-4436-9E4D-E747A1D26ACB}"/>
    <cellStyle name="Comma 2 9 5 3 3 4" xfId="48716" xr:uid="{0DA3C7DE-87E7-4B33-AEC0-EE6C61178314}"/>
    <cellStyle name="Comma 2 9 5 3 4" xfId="9273" xr:uid="{148C1519-EC66-4FBE-8D3E-D8C5B3ADACD2}"/>
    <cellStyle name="Comma 2 9 5 3 4 2" xfId="19807" xr:uid="{D01B8590-71B7-4A18-ABDB-8D20BC02CCC5}"/>
    <cellStyle name="Comma 2 9 5 3 4 2 2" xfId="40829" xr:uid="{A24E98F2-7D76-4F63-86B9-8B3E8D0FCD86}"/>
    <cellStyle name="Comma 2 9 5 3 4 2 3" xfId="61853" xr:uid="{7A44ED33-392A-481B-9438-4CEF43773C4D}"/>
    <cellStyle name="Comma 2 9 5 3 4 3" xfId="30319" xr:uid="{A9AC1439-81DD-472C-8C0D-1B2FDA01E8AB}"/>
    <cellStyle name="Comma 2 9 5 3 4 4" xfId="51343" xr:uid="{FDE70E6A-F72A-489A-8B72-396FF9FFF95D}"/>
    <cellStyle name="Comma 2 9 5 3 5" xfId="11925" xr:uid="{17797FB2-A4DA-4472-A9C4-FCD04318117F}"/>
    <cellStyle name="Comma 2 9 5 3 5 2" xfId="32947" xr:uid="{3516B9A5-9102-45A1-A7DB-626946025A7F}"/>
    <cellStyle name="Comma 2 9 5 3 5 3" xfId="53971" xr:uid="{D1BA39D9-0733-46FB-A001-634E81875F2E}"/>
    <cellStyle name="Comma 2 9 5 3 6" xfId="22436" xr:uid="{F072E644-AD6A-4D33-9054-BCB5D5141AAA}"/>
    <cellStyle name="Comma 2 9 5 3 7" xfId="43461" xr:uid="{B3B896A4-7C51-4ECC-8ABC-F251F12C431D}"/>
    <cellStyle name="Comma 2 9 5 4" xfId="1341" xr:uid="{56E1ACCF-513C-40F0-A344-C035B565012A}"/>
    <cellStyle name="Comma 2 9 5 4 2" xfId="4019" xr:uid="{0438AB6F-8F9C-4822-9E9A-04714674F5B6}"/>
    <cellStyle name="Comma 2 9 5 4 2 2" xfId="14553" xr:uid="{E9D52C33-1F05-41CE-AB7C-BBEA880CCA57}"/>
    <cellStyle name="Comma 2 9 5 4 2 2 2" xfId="35575" xr:uid="{E237EBEC-9248-4092-BB33-6078CA56DEF5}"/>
    <cellStyle name="Comma 2 9 5 4 2 2 3" xfId="56599" xr:uid="{482F5B5D-6ADB-4090-9145-9EDC35589E2B}"/>
    <cellStyle name="Comma 2 9 5 4 2 3" xfId="25065" xr:uid="{38DB7301-C520-444B-916C-3D0F3646A8DE}"/>
    <cellStyle name="Comma 2 9 5 4 2 4" xfId="46089" xr:uid="{4CDE964C-9F97-425E-AAD6-DB3577DECC37}"/>
    <cellStyle name="Comma 2 9 5 4 3" xfId="6647" xr:uid="{5959ABD0-A2FA-4E24-B3DB-51DE885586FF}"/>
    <cellStyle name="Comma 2 9 5 4 3 2" xfId="17181" xr:uid="{7E8A3657-5544-4932-9F7C-60FE320188DA}"/>
    <cellStyle name="Comma 2 9 5 4 3 2 2" xfId="38203" xr:uid="{B017B1C3-A4D0-4415-9F62-8DD22D017374}"/>
    <cellStyle name="Comma 2 9 5 4 3 2 3" xfId="59227" xr:uid="{B35D8C90-C501-4930-813F-18BE7E5DEA45}"/>
    <cellStyle name="Comma 2 9 5 4 3 3" xfId="27693" xr:uid="{74692D44-8069-4C42-BE25-8872D08C4B26}"/>
    <cellStyle name="Comma 2 9 5 4 3 4" xfId="48717" xr:uid="{829C888E-9EE5-499C-9DC5-09433D343DD4}"/>
    <cellStyle name="Comma 2 9 5 4 4" xfId="9274" xr:uid="{6E40A7CD-9E0B-4152-A719-2626111CF562}"/>
    <cellStyle name="Comma 2 9 5 4 4 2" xfId="19808" xr:uid="{CE357C6C-7E2F-4A79-93D7-911C63029BF1}"/>
    <cellStyle name="Comma 2 9 5 4 4 2 2" xfId="40830" xr:uid="{041D53BD-834E-4104-B5C5-B735497B2BF0}"/>
    <cellStyle name="Comma 2 9 5 4 4 2 3" xfId="61854" xr:uid="{555576DE-0F9D-4742-B16F-75719E083A15}"/>
    <cellStyle name="Comma 2 9 5 4 4 3" xfId="30320" xr:uid="{045D91D8-E66D-4FA1-8948-713D7AEFB2E1}"/>
    <cellStyle name="Comma 2 9 5 4 4 4" xfId="51344" xr:uid="{53FCD7C6-45B5-4C28-AE58-93C785864AA9}"/>
    <cellStyle name="Comma 2 9 5 4 5" xfId="11926" xr:uid="{D551F8E1-286B-428E-8835-44343BFD7554}"/>
    <cellStyle name="Comma 2 9 5 4 5 2" xfId="32948" xr:uid="{79622715-F0E5-4A2E-92C6-2BF9C8BD0EDF}"/>
    <cellStyle name="Comma 2 9 5 4 5 3" xfId="53972" xr:uid="{D4CB2AE5-42AE-4639-A876-D070F16326ED}"/>
    <cellStyle name="Comma 2 9 5 4 6" xfId="22437" xr:uid="{6AE5246C-368E-4A01-9B51-90FF23374398}"/>
    <cellStyle name="Comma 2 9 5 4 7" xfId="43462" xr:uid="{8EE0DFBD-3123-41EE-B4C9-4E1F6757DE4D}"/>
    <cellStyle name="Comma 2 9 5 5" xfId="4015" xr:uid="{7E589372-6CCA-440F-AD77-74ACF5B6435E}"/>
    <cellStyle name="Comma 2 9 5 5 2" xfId="14549" xr:uid="{BCB6ACBD-537D-444A-9BFA-FD7E912E3E52}"/>
    <cellStyle name="Comma 2 9 5 5 2 2" xfId="35571" xr:uid="{B59FC77C-239C-45B8-A592-118C8857A3C8}"/>
    <cellStyle name="Comma 2 9 5 5 2 3" xfId="56595" xr:uid="{03FA2C7B-1440-4E05-9554-124E5A0D931A}"/>
    <cellStyle name="Comma 2 9 5 5 3" xfId="25061" xr:uid="{B43E407F-77CD-456B-9813-B2846C3DA400}"/>
    <cellStyle name="Comma 2 9 5 5 4" xfId="46085" xr:uid="{8C383B29-13D3-4D09-AC38-154F55F98DC8}"/>
    <cellStyle name="Comma 2 9 5 6" xfId="6643" xr:uid="{24E2E8FC-97ED-47AB-B608-1DB79B439CFA}"/>
    <cellStyle name="Comma 2 9 5 6 2" xfId="17177" xr:uid="{79FF67C9-89E7-4A81-8974-164769D3EFA6}"/>
    <cellStyle name="Comma 2 9 5 6 2 2" xfId="38199" xr:uid="{18C1C3D9-8246-41B6-882E-D57F73131DD6}"/>
    <cellStyle name="Comma 2 9 5 6 2 3" xfId="59223" xr:uid="{B5C14BF0-C908-45ED-8923-0BE0C38ED3D3}"/>
    <cellStyle name="Comma 2 9 5 6 3" xfId="27689" xr:uid="{680AFB72-18D0-47EF-93BF-CE915C0A25D0}"/>
    <cellStyle name="Comma 2 9 5 6 4" xfId="48713" xr:uid="{8BECC574-520B-4E28-9D7D-062218E6A408}"/>
    <cellStyle name="Comma 2 9 5 7" xfId="9270" xr:uid="{EDE5AE02-809A-4613-B475-58C5949FD628}"/>
    <cellStyle name="Comma 2 9 5 7 2" xfId="19804" xr:uid="{47105525-33A8-4563-A150-8571057E3332}"/>
    <cellStyle name="Comma 2 9 5 7 2 2" xfId="40826" xr:uid="{E680C81A-EBE2-41F0-952F-3C009131D195}"/>
    <cellStyle name="Comma 2 9 5 7 2 3" xfId="61850" xr:uid="{052B8DB0-D88E-4A41-B9F3-3F9EB28DAEC0}"/>
    <cellStyle name="Comma 2 9 5 7 3" xfId="30316" xr:uid="{024FE5DB-895F-4175-BA3F-4C3564391835}"/>
    <cellStyle name="Comma 2 9 5 7 4" xfId="51340" xr:uid="{31177257-71DE-4989-A7B9-891B569EE4EC}"/>
    <cellStyle name="Comma 2 9 5 8" xfId="11922" xr:uid="{6FFDD6B4-8BB4-42F3-A8D8-2E3BAC8A0A05}"/>
    <cellStyle name="Comma 2 9 5 8 2" xfId="32944" xr:uid="{02AA5978-8EF9-4126-A5A4-506BEFF44B94}"/>
    <cellStyle name="Comma 2 9 5 8 3" xfId="53968" xr:uid="{0F61C95A-90DD-4D99-96E9-87C5F3082DCD}"/>
    <cellStyle name="Comma 2 9 5 9" xfId="22433" xr:uid="{37F9E85F-E5E7-4626-AA3E-989943C69E24}"/>
    <cellStyle name="Comma 2 9 6" xfId="1342" xr:uid="{53AB8849-59A0-459A-BAFA-2BF73A42B6AA}"/>
    <cellStyle name="Comma 2 9 6 2" xfId="1343" xr:uid="{CA32C2D7-72FF-4AB8-B9FD-A01EC52E27BC}"/>
    <cellStyle name="Comma 2 9 6 2 2" xfId="4021" xr:uid="{39957C0A-0520-4FC1-A94B-9C2A2231402B}"/>
    <cellStyle name="Comma 2 9 6 2 2 2" xfId="14555" xr:uid="{F030D1FC-46CB-40D9-9418-205BBC546B78}"/>
    <cellStyle name="Comma 2 9 6 2 2 2 2" xfId="35577" xr:uid="{F7ED7240-E088-4B77-8F79-08B6C04723F0}"/>
    <cellStyle name="Comma 2 9 6 2 2 2 3" xfId="56601" xr:uid="{13D92837-1761-4628-BCF8-647C0F6AE6F1}"/>
    <cellStyle name="Comma 2 9 6 2 2 3" xfId="25067" xr:uid="{4D185F61-DFA7-4A4E-B10B-AEC6112E9852}"/>
    <cellStyle name="Comma 2 9 6 2 2 4" xfId="46091" xr:uid="{62E434E3-035D-4D34-BA26-BE1191608EDB}"/>
    <cellStyle name="Comma 2 9 6 2 3" xfId="6649" xr:uid="{10C8E862-A9A2-47B4-90C8-0BBC17663C62}"/>
    <cellStyle name="Comma 2 9 6 2 3 2" xfId="17183" xr:uid="{100F9A51-4E64-445F-A5F7-702F71A0BF50}"/>
    <cellStyle name="Comma 2 9 6 2 3 2 2" xfId="38205" xr:uid="{6D659FEA-01C3-4AAB-A302-775201539613}"/>
    <cellStyle name="Comma 2 9 6 2 3 2 3" xfId="59229" xr:uid="{98F9007B-1B77-41D5-B2D4-E15D73F6BD06}"/>
    <cellStyle name="Comma 2 9 6 2 3 3" xfId="27695" xr:uid="{2AAD90C1-B866-4AC2-A5CB-EBCCAFDD9F11}"/>
    <cellStyle name="Comma 2 9 6 2 3 4" xfId="48719" xr:uid="{BF73CECA-8095-49C0-987A-C72990FDB22A}"/>
    <cellStyle name="Comma 2 9 6 2 4" xfId="9276" xr:uid="{1EDD1AE5-AC69-4265-97A2-8BAC9DB5C96E}"/>
    <cellStyle name="Comma 2 9 6 2 4 2" xfId="19810" xr:uid="{48C68946-15E0-4675-AFFA-8B6D2B9C4289}"/>
    <cellStyle name="Comma 2 9 6 2 4 2 2" xfId="40832" xr:uid="{1CDB2164-74E3-4604-9E53-86907687BA56}"/>
    <cellStyle name="Comma 2 9 6 2 4 2 3" xfId="61856" xr:uid="{BD5870AE-0665-4088-9ABF-F152470DCEB2}"/>
    <cellStyle name="Comma 2 9 6 2 4 3" xfId="30322" xr:uid="{9F4B264A-A5B1-40C4-AA51-2B23426E75A7}"/>
    <cellStyle name="Comma 2 9 6 2 4 4" xfId="51346" xr:uid="{9D39BD20-8DEB-4281-9F7B-765B2867F98B}"/>
    <cellStyle name="Comma 2 9 6 2 5" xfId="11928" xr:uid="{5A2A51F2-B01F-4DF3-BAE6-71F92B7EA493}"/>
    <cellStyle name="Comma 2 9 6 2 5 2" xfId="32950" xr:uid="{40CA42D4-65B6-4D1F-BF20-34F64271DDC7}"/>
    <cellStyle name="Comma 2 9 6 2 5 3" xfId="53974" xr:uid="{29CEB1EE-93EE-420A-9AD4-851A2A39E82B}"/>
    <cellStyle name="Comma 2 9 6 2 6" xfId="22439" xr:uid="{ED520567-3205-4329-9824-B07F542EC334}"/>
    <cellStyle name="Comma 2 9 6 2 7" xfId="43464" xr:uid="{4BD3AEF3-6627-429A-97BC-576AAE882ADC}"/>
    <cellStyle name="Comma 2 9 6 3" xfId="1344" xr:uid="{462C202E-C986-467D-9606-E27F2FD43F8E}"/>
    <cellStyle name="Comma 2 9 6 3 2" xfId="4022" xr:uid="{8431B0CB-1FD6-4C39-B931-44C064356925}"/>
    <cellStyle name="Comma 2 9 6 3 2 2" xfId="14556" xr:uid="{2A82D1ED-D4F6-4071-B15E-0FB5A4C84B2D}"/>
    <cellStyle name="Comma 2 9 6 3 2 2 2" xfId="35578" xr:uid="{3A941978-BD94-49F9-9260-B3932535BF1D}"/>
    <cellStyle name="Comma 2 9 6 3 2 2 3" xfId="56602" xr:uid="{0742A6D7-06AC-4BBE-95BF-022374856708}"/>
    <cellStyle name="Comma 2 9 6 3 2 3" xfId="25068" xr:uid="{D7361ACA-5A09-4527-8186-72553DF66AA3}"/>
    <cellStyle name="Comma 2 9 6 3 2 4" xfId="46092" xr:uid="{8BF62045-B7F2-404F-B5CC-8BA80FC2AE32}"/>
    <cellStyle name="Comma 2 9 6 3 3" xfId="6650" xr:uid="{A6DAA913-6195-4C4B-A278-5825F098DEE8}"/>
    <cellStyle name="Comma 2 9 6 3 3 2" xfId="17184" xr:uid="{38F7863A-B708-4FD5-9BA6-7408AB626279}"/>
    <cellStyle name="Comma 2 9 6 3 3 2 2" xfId="38206" xr:uid="{155E81E1-B659-416F-B87D-899BDDCD7DC4}"/>
    <cellStyle name="Comma 2 9 6 3 3 2 3" xfId="59230" xr:uid="{005EC320-7492-4BF5-B171-2FA948F0AC30}"/>
    <cellStyle name="Comma 2 9 6 3 3 3" xfId="27696" xr:uid="{BCAC709E-B2D5-4F1C-8140-32F32CE8BD7C}"/>
    <cellStyle name="Comma 2 9 6 3 3 4" xfId="48720" xr:uid="{7A8B0235-02EE-488A-9C7D-FA8D4B52270D}"/>
    <cellStyle name="Comma 2 9 6 3 4" xfId="9277" xr:uid="{AE5076FF-9835-40EC-A2E2-5CBE90C0C348}"/>
    <cellStyle name="Comma 2 9 6 3 4 2" xfId="19811" xr:uid="{3DA71A7E-6911-4B76-BBE1-21E078D49C05}"/>
    <cellStyle name="Comma 2 9 6 3 4 2 2" xfId="40833" xr:uid="{56E7002D-F4E7-4CA5-9300-B7639EACE9B2}"/>
    <cellStyle name="Comma 2 9 6 3 4 2 3" xfId="61857" xr:uid="{A7561C64-F710-4201-9223-DF51B992A859}"/>
    <cellStyle name="Comma 2 9 6 3 4 3" xfId="30323" xr:uid="{551F982D-4F9D-4678-A1DA-68E7BF1DA830}"/>
    <cellStyle name="Comma 2 9 6 3 4 4" xfId="51347" xr:uid="{FABA42F0-727F-484D-A42A-C1630D8AF604}"/>
    <cellStyle name="Comma 2 9 6 3 5" xfId="11929" xr:uid="{57468754-7466-4BFA-9485-597BB71A82BD}"/>
    <cellStyle name="Comma 2 9 6 3 5 2" xfId="32951" xr:uid="{75C63748-A327-4041-AADE-FAAFACCB4EF0}"/>
    <cellStyle name="Comma 2 9 6 3 5 3" xfId="53975" xr:uid="{BD612634-B144-4F32-B31E-F974E4A86A15}"/>
    <cellStyle name="Comma 2 9 6 3 6" xfId="22440" xr:uid="{15C19B70-3F74-4EF2-8FD2-3BA04A9AF293}"/>
    <cellStyle name="Comma 2 9 6 3 7" xfId="43465" xr:uid="{0AB64894-8F10-4BF9-8679-471EDD159EDD}"/>
    <cellStyle name="Comma 2 9 6 4" xfId="4020" xr:uid="{89E8ED2D-19C9-4AA1-9064-0BEA67F6B64A}"/>
    <cellStyle name="Comma 2 9 6 4 2" xfId="14554" xr:uid="{9E73C17B-8711-4BDC-A9F0-25B363A35BEB}"/>
    <cellStyle name="Comma 2 9 6 4 2 2" xfId="35576" xr:uid="{08BECA99-9D3A-4EFB-AE3E-EBAC169133C2}"/>
    <cellStyle name="Comma 2 9 6 4 2 3" xfId="56600" xr:uid="{B3DED63E-8348-4D70-AB98-82F5D04234FC}"/>
    <cellStyle name="Comma 2 9 6 4 3" xfId="25066" xr:uid="{01129646-2AAA-41BC-BACB-5F5FBE7099A2}"/>
    <cellStyle name="Comma 2 9 6 4 4" xfId="46090" xr:uid="{D07F0E8E-1113-41E8-BE59-3C6F1C89714D}"/>
    <cellStyle name="Comma 2 9 6 5" xfId="6648" xr:uid="{D5619EC1-5351-4BDE-BB92-09DFAC362B3F}"/>
    <cellStyle name="Comma 2 9 6 5 2" xfId="17182" xr:uid="{1CEB9166-D621-4DBA-B397-DCADF6703563}"/>
    <cellStyle name="Comma 2 9 6 5 2 2" xfId="38204" xr:uid="{84EED7A0-C99D-41BD-8967-C6FF3B2AA3EA}"/>
    <cellStyle name="Comma 2 9 6 5 2 3" xfId="59228" xr:uid="{C0246908-9009-406C-B17E-C8DCB7FDDBFB}"/>
    <cellStyle name="Comma 2 9 6 5 3" xfId="27694" xr:uid="{CE75F744-C7AE-4257-8C0F-3D628C6C49CC}"/>
    <cellStyle name="Comma 2 9 6 5 4" xfId="48718" xr:uid="{F4B7FB2B-E894-471E-A2FB-99DE6EDFDD83}"/>
    <cellStyle name="Comma 2 9 6 6" xfId="9275" xr:uid="{6728C012-9BE2-4CEC-9EF6-A3DFDD1C13DE}"/>
    <cellStyle name="Comma 2 9 6 6 2" xfId="19809" xr:uid="{016E6FD2-337C-4CB3-9ACC-7379B9016696}"/>
    <cellStyle name="Comma 2 9 6 6 2 2" xfId="40831" xr:uid="{586214BC-2F48-482E-939F-3F61FBEAE25D}"/>
    <cellStyle name="Comma 2 9 6 6 2 3" xfId="61855" xr:uid="{F5B0BFB1-EA44-46B7-B7F2-B41414B17B40}"/>
    <cellStyle name="Comma 2 9 6 6 3" xfId="30321" xr:uid="{45196F13-F16C-4F67-A6CA-E4E6E4303601}"/>
    <cellStyle name="Comma 2 9 6 6 4" xfId="51345" xr:uid="{24B67744-624F-408B-87FF-F407AB2B7AE0}"/>
    <cellStyle name="Comma 2 9 6 7" xfId="11927" xr:uid="{163E9B3F-D9CC-48AC-AB87-168007B0A82F}"/>
    <cellStyle name="Comma 2 9 6 7 2" xfId="32949" xr:uid="{19921078-252A-41D7-8629-6EA0595F6B3B}"/>
    <cellStyle name="Comma 2 9 6 7 3" xfId="53973" xr:uid="{AF1CFC5B-6A4B-4B5F-95B1-92F177D87C43}"/>
    <cellStyle name="Comma 2 9 6 8" xfId="22438" xr:uid="{6A4EF34B-AB7C-41F6-8AA8-CBA79D763558}"/>
    <cellStyle name="Comma 2 9 6 9" xfId="43463" xr:uid="{DBC9D502-8ACB-4BB7-8790-56CAA13CCE4E}"/>
    <cellStyle name="Comma 2 9 7" xfId="1345" xr:uid="{B5FFE7F0-CD95-40B3-B598-AF13C3D5433C}"/>
    <cellStyle name="Comma 2 9 7 2" xfId="1346" xr:uid="{6BBFC9A1-4D9D-4A64-8309-6790987CE508}"/>
    <cellStyle name="Comma 2 9 7 2 2" xfId="4024" xr:uid="{F9AAF68E-1B5F-4F70-92FE-C286CB1D9D3F}"/>
    <cellStyle name="Comma 2 9 7 2 2 2" xfId="14558" xr:uid="{865ED197-48F9-4D61-8CF9-2565E2E1F95B}"/>
    <cellStyle name="Comma 2 9 7 2 2 2 2" xfId="35580" xr:uid="{8C749249-B746-4178-BF36-7D8142E4D4C8}"/>
    <cellStyle name="Comma 2 9 7 2 2 2 3" xfId="56604" xr:uid="{8DC791C5-52F9-43C6-A578-1F51FFCEAD45}"/>
    <cellStyle name="Comma 2 9 7 2 2 3" xfId="25070" xr:uid="{05398BE0-4A3A-4162-A3A2-80BA6E2112B9}"/>
    <cellStyle name="Comma 2 9 7 2 2 4" xfId="46094" xr:uid="{13E486F8-9F25-4217-A4E7-9D1A5DF503BE}"/>
    <cellStyle name="Comma 2 9 7 2 3" xfId="6652" xr:uid="{AD86C7B4-BD27-4CA9-A66B-8B5755E6DA42}"/>
    <cellStyle name="Comma 2 9 7 2 3 2" xfId="17186" xr:uid="{F69FFE94-5E4E-4645-9946-E7E98B88409F}"/>
    <cellStyle name="Comma 2 9 7 2 3 2 2" xfId="38208" xr:uid="{E7AE8AC3-7445-459F-A3EA-1868EAE63B88}"/>
    <cellStyle name="Comma 2 9 7 2 3 2 3" xfId="59232" xr:uid="{15D510DC-E0E9-4010-88F1-577D849A24CD}"/>
    <cellStyle name="Comma 2 9 7 2 3 3" xfId="27698" xr:uid="{8DB14E07-04B3-4989-AFA0-EF9F6B0C2AC9}"/>
    <cellStyle name="Comma 2 9 7 2 3 4" xfId="48722" xr:uid="{C601BE92-9341-40CA-B4C1-4600C2EF984A}"/>
    <cellStyle name="Comma 2 9 7 2 4" xfId="9279" xr:uid="{64D44187-8D83-4109-B7A8-E228792773E0}"/>
    <cellStyle name="Comma 2 9 7 2 4 2" xfId="19813" xr:uid="{E490A19E-349D-497E-957C-9A340DAD13E8}"/>
    <cellStyle name="Comma 2 9 7 2 4 2 2" xfId="40835" xr:uid="{97D439F9-69F2-4BE6-BF07-F5BC145CB1B1}"/>
    <cellStyle name="Comma 2 9 7 2 4 2 3" xfId="61859" xr:uid="{3F45FEE5-87FB-47AD-A81C-5D9EEE709F32}"/>
    <cellStyle name="Comma 2 9 7 2 4 3" xfId="30325" xr:uid="{81FE0788-8888-4E34-A009-6421DBF6BF54}"/>
    <cellStyle name="Comma 2 9 7 2 4 4" xfId="51349" xr:uid="{0B17BCFC-43F0-412A-B351-47048C347488}"/>
    <cellStyle name="Comma 2 9 7 2 5" xfId="11931" xr:uid="{017506FC-50FB-4217-8459-F1BA3FFEB5ED}"/>
    <cellStyle name="Comma 2 9 7 2 5 2" xfId="32953" xr:uid="{8CC9DFB7-2ED9-466B-B9E1-55167FB314E3}"/>
    <cellStyle name="Comma 2 9 7 2 5 3" xfId="53977" xr:uid="{D7BE891D-CB9F-469D-964C-054822532BF4}"/>
    <cellStyle name="Comma 2 9 7 2 6" xfId="22442" xr:uid="{CC5D8349-4C88-4BD4-A158-3EC2A2BCC952}"/>
    <cellStyle name="Comma 2 9 7 2 7" xfId="43467" xr:uid="{EFF6C164-BB14-4DD0-BF77-8808FFB9EBFE}"/>
    <cellStyle name="Comma 2 9 7 3" xfId="4023" xr:uid="{13E0C367-A22B-4501-996E-9CF2CB22EE19}"/>
    <cellStyle name="Comma 2 9 7 3 2" xfId="14557" xr:uid="{75D2A279-9B33-48CF-AC91-1D58ADD07226}"/>
    <cellStyle name="Comma 2 9 7 3 2 2" xfId="35579" xr:uid="{A137940A-2FA1-4C2E-B77C-8B42FF5A3126}"/>
    <cellStyle name="Comma 2 9 7 3 2 3" xfId="56603" xr:uid="{986FBD67-0B6B-44EE-A8B7-4437BDCA6496}"/>
    <cellStyle name="Comma 2 9 7 3 3" xfId="25069" xr:uid="{A1E9266D-2CCF-4AD9-B3A1-48CAA6505DBE}"/>
    <cellStyle name="Comma 2 9 7 3 4" xfId="46093" xr:uid="{90F621E6-B13B-4D17-9A65-5A4602B93829}"/>
    <cellStyle name="Comma 2 9 7 4" xfId="6651" xr:uid="{CE900CC1-096E-48FF-B401-E4410F7BC74E}"/>
    <cellStyle name="Comma 2 9 7 4 2" xfId="17185" xr:uid="{7CD85E04-1320-4075-9AF7-0C4C10CD031D}"/>
    <cellStyle name="Comma 2 9 7 4 2 2" xfId="38207" xr:uid="{4945C87D-A8EC-4CC4-8298-8362DAEB6485}"/>
    <cellStyle name="Comma 2 9 7 4 2 3" xfId="59231" xr:uid="{FE0E1E77-8E9B-401E-B45F-DE92BCC03D60}"/>
    <cellStyle name="Comma 2 9 7 4 3" xfId="27697" xr:uid="{39894DF4-9852-4888-B179-AE3EEA2A930D}"/>
    <cellStyle name="Comma 2 9 7 4 4" xfId="48721" xr:uid="{7B569F93-CC00-43EC-A44B-81A318EABA42}"/>
    <cellStyle name="Comma 2 9 7 5" xfId="9278" xr:uid="{C54E0E9F-3744-4FF1-ABC4-5A48ABD0851D}"/>
    <cellStyle name="Comma 2 9 7 5 2" xfId="19812" xr:uid="{F7368045-0B99-4B54-B4BB-3B551E0D0791}"/>
    <cellStyle name="Comma 2 9 7 5 2 2" xfId="40834" xr:uid="{FC3A581E-36FD-49FF-8E85-F9D93C0AE360}"/>
    <cellStyle name="Comma 2 9 7 5 2 3" xfId="61858" xr:uid="{33E88DD7-6639-4A5B-A5FD-D5FE00B62DE4}"/>
    <cellStyle name="Comma 2 9 7 5 3" xfId="30324" xr:uid="{D9FB7CB5-59F1-4E7A-8AA5-0EC37A695B9C}"/>
    <cellStyle name="Comma 2 9 7 5 4" xfId="51348" xr:uid="{253BC84D-2A4C-407E-9F88-DC13C6BD7ABA}"/>
    <cellStyle name="Comma 2 9 7 6" xfId="11930" xr:uid="{F2EFF87B-FDB9-4B6D-BF50-CA511A7E7F2B}"/>
    <cellStyle name="Comma 2 9 7 6 2" xfId="32952" xr:uid="{FF2CB379-648A-43F0-AE43-2A48D79DDF21}"/>
    <cellStyle name="Comma 2 9 7 6 3" xfId="53976" xr:uid="{4BF58B1D-29C7-41F5-8E33-A26FE9163C23}"/>
    <cellStyle name="Comma 2 9 7 7" xfId="22441" xr:uid="{42F9C081-0C50-4E11-9DE1-4DC481718BA1}"/>
    <cellStyle name="Comma 2 9 7 8" xfId="43466" xr:uid="{13D2359A-3D25-4C37-A8CA-D0CC3662B533}"/>
    <cellStyle name="Comma 2 9 8" xfId="1347" xr:uid="{23AE944A-688E-476D-A94E-55D3D542B6F6}"/>
    <cellStyle name="Comma 2 9 8 2" xfId="4025" xr:uid="{7D952055-2E9F-43D2-ACFD-4AF0BAAF2E3A}"/>
    <cellStyle name="Comma 2 9 8 2 2" xfId="14559" xr:uid="{351927CA-7E55-496F-8095-5E96718EE244}"/>
    <cellStyle name="Comma 2 9 8 2 2 2" xfId="35581" xr:uid="{769DA5B0-8598-403D-939E-052E275A58A3}"/>
    <cellStyle name="Comma 2 9 8 2 2 3" xfId="56605" xr:uid="{35B3A7FD-2EBB-4E8C-8047-30A0B19467A8}"/>
    <cellStyle name="Comma 2 9 8 2 3" xfId="25071" xr:uid="{DC46120F-DF9C-4860-84D9-15DE0885E797}"/>
    <cellStyle name="Comma 2 9 8 2 4" xfId="46095" xr:uid="{EA7EEC95-22F2-48D4-BBB4-8848C0EFFFA4}"/>
    <cellStyle name="Comma 2 9 8 3" xfId="6653" xr:uid="{0371DF72-CCAE-401B-B328-8A511AC3AB1B}"/>
    <cellStyle name="Comma 2 9 8 3 2" xfId="17187" xr:uid="{0413BDD5-8AE2-4FE0-8F1E-0451C5022D9D}"/>
    <cellStyle name="Comma 2 9 8 3 2 2" xfId="38209" xr:uid="{30E9DA9C-D82F-4F86-A5FD-AB61BD30FBAC}"/>
    <cellStyle name="Comma 2 9 8 3 2 3" xfId="59233" xr:uid="{238663D9-DAE5-4147-AB36-C9E60B839F13}"/>
    <cellStyle name="Comma 2 9 8 3 3" xfId="27699" xr:uid="{FCFA19F6-F045-43BB-AC56-CBF709C81F1F}"/>
    <cellStyle name="Comma 2 9 8 3 4" xfId="48723" xr:uid="{B2755956-94E5-4263-9860-866ED0AF5DB9}"/>
    <cellStyle name="Comma 2 9 8 4" xfId="9280" xr:uid="{3C4492A3-1851-4AF8-ACC5-9C592927BEBD}"/>
    <cellStyle name="Comma 2 9 8 4 2" xfId="19814" xr:uid="{8096A67A-2BE0-4596-A8E9-45B36C3EE71E}"/>
    <cellStyle name="Comma 2 9 8 4 2 2" xfId="40836" xr:uid="{D2CF8D30-BBC4-48F0-96A9-CF0843D8212F}"/>
    <cellStyle name="Comma 2 9 8 4 2 3" xfId="61860" xr:uid="{D73C6488-773E-4DCC-885D-F916906811F0}"/>
    <cellStyle name="Comma 2 9 8 4 3" xfId="30326" xr:uid="{F972A6F9-40B9-4049-872A-FD90EA68A350}"/>
    <cellStyle name="Comma 2 9 8 4 4" xfId="51350" xr:uid="{C4BBC5D6-CE01-457B-8601-3F7A9A34CB25}"/>
    <cellStyle name="Comma 2 9 8 5" xfId="11932" xr:uid="{BEFEDD45-96F9-425B-AF6C-6BE755BE055D}"/>
    <cellStyle name="Comma 2 9 8 5 2" xfId="32954" xr:uid="{231325ED-AC14-4E63-8F76-1AAFAB2C5ACA}"/>
    <cellStyle name="Comma 2 9 8 5 3" xfId="53978" xr:uid="{C08B21B6-FE7F-4661-8C2A-407308B7BF12}"/>
    <cellStyle name="Comma 2 9 8 6" xfId="22443" xr:uid="{72ADA7B2-452D-43B2-A133-3FA5E8901A0A}"/>
    <cellStyle name="Comma 2 9 8 7" xfId="43468" xr:uid="{AC5A7318-1920-47D6-8501-29273CAB605A}"/>
    <cellStyle name="Comma 2 9 9" xfId="1348" xr:uid="{15A35CAF-1897-4911-853F-B0A6139B7549}"/>
    <cellStyle name="Comma 2 9 9 2" xfId="4026" xr:uid="{D23FBFCD-7C38-4306-B413-3BF539F9F4EF}"/>
    <cellStyle name="Comma 2 9 9 2 2" xfId="14560" xr:uid="{F7B429C2-9567-4B12-94C3-1236A7B46DE5}"/>
    <cellStyle name="Comma 2 9 9 2 2 2" xfId="35582" xr:uid="{9BCB6841-0800-42A1-B58C-A64A32A93F02}"/>
    <cellStyle name="Comma 2 9 9 2 2 3" xfId="56606" xr:uid="{E0D57840-E5FA-4F03-B1B6-59B7C3236E21}"/>
    <cellStyle name="Comma 2 9 9 2 3" xfId="25072" xr:uid="{7CFFB295-C5A6-495F-99CC-129D28300737}"/>
    <cellStyle name="Comma 2 9 9 2 4" xfId="46096" xr:uid="{D1C9704F-E138-472B-A0E2-C714B6C6F299}"/>
    <cellStyle name="Comma 2 9 9 3" xfId="6654" xr:uid="{C12E1D92-A754-4009-AE92-CF775E28339C}"/>
    <cellStyle name="Comma 2 9 9 3 2" xfId="17188" xr:uid="{E8FA6F89-1081-419C-9733-ED3F4645F632}"/>
    <cellStyle name="Comma 2 9 9 3 2 2" xfId="38210" xr:uid="{17CF34D9-F9C1-490F-9DD3-ABECC0C37D44}"/>
    <cellStyle name="Comma 2 9 9 3 2 3" xfId="59234" xr:uid="{E8D7A6E9-6A8D-464F-88E2-43024BBE0506}"/>
    <cellStyle name="Comma 2 9 9 3 3" xfId="27700" xr:uid="{F92D6BEA-5700-43F0-B781-0E2A55E8CDA9}"/>
    <cellStyle name="Comma 2 9 9 3 4" xfId="48724" xr:uid="{31236A49-CA3E-4DBD-97E6-99ECED2478CA}"/>
    <cellStyle name="Comma 2 9 9 4" xfId="9281" xr:uid="{487474CA-8E39-4692-8BBC-A088F28592FB}"/>
    <cellStyle name="Comma 2 9 9 4 2" xfId="19815" xr:uid="{EA0E058A-5D8A-49C3-8C5E-7E21A4D40F15}"/>
    <cellStyle name="Comma 2 9 9 4 2 2" xfId="40837" xr:uid="{D79D4433-F8BD-407B-9577-2F5B731FA374}"/>
    <cellStyle name="Comma 2 9 9 4 2 3" xfId="61861" xr:uid="{BD6546AF-E214-4E60-AA5E-EBD86417341D}"/>
    <cellStyle name="Comma 2 9 9 4 3" xfId="30327" xr:uid="{951DAF14-9314-4F83-A190-5EB54DEC8109}"/>
    <cellStyle name="Comma 2 9 9 4 4" xfId="51351" xr:uid="{1621F003-6E12-4EA5-97FE-AD62617D85FB}"/>
    <cellStyle name="Comma 2 9 9 5" xfId="11933" xr:uid="{B4284B02-0412-4DF9-8589-F8B328AFEBFB}"/>
    <cellStyle name="Comma 2 9 9 5 2" xfId="32955" xr:uid="{AEA73907-4554-4635-ACAC-E7E5578E35E0}"/>
    <cellStyle name="Comma 2 9 9 5 3" xfId="53979" xr:uid="{907F6188-495C-454C-84F1-4FADBCFA2D10}"/>
    <cellStyle name="Comma 2 9 9 6" xfId="22444" xr:uid="{4D3D9AE6-B6CE-4352-950F-769DF5F76CB8}"/>
    <cellStyle name="Comma 2 9 9 7" xfId="43469" xr:uid="{0101A349-FB52-4A1A-AE29-736926A28AF2}"/>
    <cellStyle name="Comma 3" xfId="58" xr:uid="{646122A0-7E15-4003-84AA-58BE59288ED0}"/>
    <cellStyle name="Comma 3 10" xfId="1350" xr:uid="{0BA9A115-558C-46E8-8FE6-D8978312EB12}"/>
    <cellStyle name="Comma 3 10 2" xfId="1351" xr:uid="{9C393C3E-70C8-4DD8-96E5-E258B9359D6A}"/>
    <cellStyle name="Comma 3 10 2 2" xfId="4029" xr:uid="{9390D452-29BD-4D25-A084-282FBE280565}"/>
    <cellStyle name="Comma 3 10 2 2 2" xfId="14563" xr:uid="{BA7B02F3-DE2D-42F8-8748-87C71A41FAB6}"/>
    <cellStyle name="Comma 3 10 2 2 2 2" xfId="35585" xr:uid="{89BC442A-D2AD-4178-B9BD-9D09EB97A105}"/>
    <cellStyle name="Comma 3 10 2 2 2 3" xfId="56609" xr:uid="{D9D76B6E-E49C-40A8-ADB7-0F33475E3290}"/>
    <cellStyle name="Comma 3 10 2 2 3" xfId="25075" xr:uid="{0B9F3E81-B2FC-411F-AA03-868D152135E6}"/>
    <cellStyle name="Comma 3 10 2 2 4" xfId="46099" xr:uid="{9DE5DC0F-D0D9-498D-B443-3EDB1A3FC6EB}"/>
    <cellStyle name="Comma 3 10 2 3" xfId="6657" xr:uid="{1F3A1D0B-52BF-49F2-BE79-FFB92B6977D0}"/>
    <cellStyle name="Comma 3 10 2 3 2" xfId="17191" xr:uid="{5981843D-89D8-4012-9DFD-607F40483B14}"/>
    <cellStyle name="Comma 3 10 2 3 2 2" xfId="38213" xr:uid="{21101B21-CDA2-43D0-A4DD-991BE9D36C05}"/>
    <cellStyle name="Comma 3 10 2 3 2 3" xfId="59237" xr:uid="{C247200C-356A-4236-9692-E221121B7DA3}"/>
    <cellStyle name="Comma 3 10 2 3 3" xfId="27703" xr:uid="{A39CB75B-AF6F-47D9-ABE7-6214E68E3599}"/>
    <cellStyle name="Comma 3 10 2 3 4" xfId="48727" xr:uid="{A0466AF6-24D9-475F-AA68-39412149CE53}"/>
    <cellStyle name="Comma 3 10 2 4" xfId="9284" xr:uid="{46535D41-2F69-4C9E-AE5E-B8FE383FAC08}"/>
    <cellStyle name="Comma 3 10 2 4 2" xfId="19818" xr:uid="{27B3300E-A62D-4F7C-A141-CEF1F1FC83C6}"/>
    <cellStyle name="Comma 3 10 2 4 2 2" xfId="40840" xr:uid="{A30B3070-0D45-444C-9C64-AEDB5359ECC0}"/>
    <cellStyle name="Comma 3 10 2 4 2 3" xfId="61864" xr:uid="{96B7D2AB-BF92-4DAB-91C1-74348CF2F529}"/>
    <cellStyle name="Comma 3 10 2 4 3" xfId="30330" xr:uid="{5601D4DA-6C47-488B-B954-486E46821BAD}"/>
    <cellStyle name="Comma 3 10 2 4 4" xfId="51354" xr:uid="{52B2C757-1B2B-4956-A6B2-D251A6844D78}"/>
    <cellStyle name="Comma 3 10 2 5" xfId="11936" xr:uid="{4B9B6D1C-39CC-45C7-B9BC-361282E483B9}"/>
    <cellStyle name="Comma 3 10 2 5 2" xfId="32958" xr:uid="{A58D476B-8A9E-4B4C-9BE7-C9DCC3FBA45B}"/>
    <cellStyle name="Comma 3 10 2 5 3" xfId="53982" xr:uid="{688986F0-8332-4C26-85BC-0129761A92DA}"/>
    <cellStyle name="Comma 3 10 2 6" xfId="22447" xr:uid="{8D60F037-D76D-4E06-8570-3A3F4532A922}"/>
    <cellStyle name="Comma 3 10 2 7" xfId="43472" xr:uid="{300E359F-2A4A-4242-BC39-2864D4115B90}"/>
    <cellStyle name="Comma 3 10 3" xfId="1352" xr:uid="{91708469-5CD4-46C5-A1CB-A5F649AA33F9}"/>
    <cellStyle name="Comma 3 10 3 2" xfId="4030" xr:uid="{5EB531A8-8CD8-4808-881B-FFB20FCFFE9B}"/>
    <cellStyle name="Comma 3 10 3 2 2" xfId="14564" xr:uid="{1A853EB2-60D1-4574-8C0A-EDB663201B5A}"/>
    <cellStyle name="Comma 3 10 3 2 2 2" xfId="35586" xr:uid="{C1B9166B-4A03-4F75-9BEE-B8203EE4B1BE}"/>
    <cellStyle name="Comma 3 10 3 2 2 3" xfId="56610" xr:uid="{C90B77A0-DE47-43ED-B110-88E846473051}"/>
    <cellStyle name="Comma 3 10 3 2 3" xfId="25076" xr:uid="{F0D71338-C310-4812-BECD-54AACF081F08}"/>
    <cellStyle name="Comma 3 10 3 2 4" xfId="46100" xr:uid="{5B30A99F-4BC7-45EB-AF14-DDEF62318968}"/>
    <cellStyle name="Comma 3 10 3 3" xfId="6658" xr:uid="{F3039E04-674D-4017-BD81-7AE445E1D260}"/>
    <cellStyle name="Comma 3 10 3 3 2" xfId="17192" xr:uid="{F2094F5B-00C0-4201-9B02-2E1448719F31}"/>
    <cellStyle name="Comma 3 10 3 3 2 2" xfId="38214" xr:uid="{B40D8031-9206-466D-B3F9-3C1FB71B5EDE}"/>
    <cellStyle name="Comma 3 10 3 3 2 3" xfId="59238" xr:uid="{BED517C3-6D1D-4305-9641-BF052DF956AE}"/>
    <cellStyle name="Comma 3 10 3 3 3" xfId="27704" xr:uid="{7F148093-AAE1-4D76-8A6E-4CD0764F70FE}"/>
    <cellStyle name="Comma 3 10 3 3 4" xfId="48728" xr:uid="{D723C7BE-81B3-4583-9C98-4ECAE3DB263C}"/>
    <cellStyle name="Comma 3 10 3 4" xfId="9285" xr:uid="{1F9A5B82-00D8-4C5F-9C96-94E4CD3D35FD}"/>
    <cellStyle name="Comma 3 10 3 4 2" xfId="19819" xr:uid="{7DA0450A-036C-4A0E-BA97-09B5090B9935}"/>
    <cellStyle name="Comma 3 10 3 4 2 2" xfId="40841" xr:uid="{CD8FC5E1-D57A-4BD3-8FEB-5F0A112CFCEE}"/>
    <cellStyle name="Comma 3 10 3 4 2 3" xfId="61865" xr:uid="{71B31AE2-6EA9-4114-80D3-CE932BD63C20}"/>
    <cellStyle name="Comma 3 10 3 4 3" xfId="30331" xr:uid="{C6693FED-3AE2-4FD2-82E7-0F61F1D41EF0}"/>
    <cellStyle name="Comma 3 10 3 4 4" xfId="51355" xr:uid="{42C5CC88-EADA-480C-A2A2-6CBEDF89F544}"/>
    <cellStyle name="Comma 3 10 3 5" xfId="11937" xr:uid="{E6DE6829-2EA6-49D3-B2FE-33AD052E369F}"/>
    <cellStyle name="Comma 3 10 3 5 2" xfId="32959" xr:uid="{94435E35-DEDE-425A-BA5E-C322D595630E}"/>
    <cellStyle name="Comma 3 10 3 5 3" xfId="53983" xr:uid="{00E6A83F-D141-4866-A600-3B181D94A822}"/>
    <cellStyle name="Comma 3 10 3 6" xfId="22448" xr:uid="{0C403AA9-79A3-4443-A56E-85D80D8FEA11}"/>
    <cellStyle name="Comma 3 10 3 7" xfId="43473" xr:uid="{B9F95EA0-92A7-4699-9FE4-B66005FFBA6C}"/>
    <cellStyle name="Comma 3 10 4" xfId="4028" xr:uid="{C8AB2777-0B0E-4EBC-AE45-C884F8678EBA}"/>
    <cellStyle name="Comma 3 10 4 2" xfId="14562" xr:uid="{B2C8FC56-9F1D-40FD-A4B4-20B3E515224A}"/>
    <cellStyle name="Comma 3 10 4 2 2" xfId="35584" xr:uid="{1B5C48D6-2C59-4A4B-8F1C-31C57D6BEA58}"/>
    <cellStyle name="Comma 3 10 4 2 3" xfId="56608" xr:uid="{D66F333F-AE69-45BB-BB2C-8CC899AB4C10}"/>
    <cellStyle name="Comma 3 10 4 3" xfId="25074" xr:uid="{9BCA1E48-8F5F-4C9B-AC79-DA527BB594FE}"/>
    <cellStyle name="Comma 3 10 4 4" xfId="46098" xr:uid="{C7DFE756-91A5-49D5-B817-FDCF106C4D69}"/>
    <cellStyle name="Comma 3 10 5" xfId="6656" xr:uid="{963AD42A-D530-492C-9E2E-48DB2748B677}"/>
    <cellStyle name="Comma 3 10 5 2" xfId="17190" xr:uid="{9B6137C1-5B8A-4822-9F57-F63D6A726FF3}"/>
    <cellStyle name="Comma 3 10 5 2 2" xfId="38212" xr:uid="{5DF70BBB-1CD0-437E-9647-12226F5515A7}"/>
    <cellStyle name="Comma 3 10 5 2 3" xfId="59236" xr:uid="{612F6303-25C1-4D91-B3B9-FEDED8714C3F}"/>
    <cellStyle name="Comma 3 10 5 3" xfId="27702" xr:uid="{0FF435F7-0305-4F65-ABCF-2D8C2E21EF7B}"/>
    <cellStyle name="Comma 3 10 5 4" xfId="48726" xr:uid="{A3625DF3-E27D-4C4B-985A-71DE67F37E66}"/>
    <cellStyle name="Comma 3 10 6" xfId="9283" xr:uid="{2669B76A-3C8D-4E88-AFF3-772646E25A18}"/>
    <cellStyle name="Comma 3 10 6 2" xfId="19817" xr:uid="{A783DCBA-0EEF-4AAD-BDDB-C6631F5F71A3}"/>
    <cellStyle name="Comma 3 10 6 2 2" xfId="40839" xr:uid="{91EF5D74-E960-4720-BB48-4CB26F72C50E}"/>
    <cellStyle name="Comma 3 10 6 2 3" xfId="61863" xr:uid="{F0918BCF-37DF-48C7-A6D5-7981AB8C3E85}"/>
    <cellStyle name="Comma 3 10 6 3" xfId="30329" xr:uid="{BD16D65A-1609-410F-BE0B-F0610AF476F8}"/>
    <cellStyle name="Comma 3 10 6 4" xfId="51353" xr:uid="{6DFA3E4F-BFB1-4F5E-AD66-764C854204C4}"/>
    <cellStyle name="Comma 3 10 7" xfId="11935" xr:uid="{A7ABAA04-ADBA-4192-A9C0-A78A472F97F6}"/>
    <cellStyle name="Comma 3 10 7 2" xfId="32957" xr:uid="{45E16158-8667-48DD-A541-A89BFF2CC3F5}"/>
    <cellStyle name="Comma 3 10 7 3" xfId="53981" xr:uid="{112D63B6-3636-4130-8D9E-E6ECF6604ABD}"/>
    <cellStyle name="Comma 3 10 8" xfId="22446" xr:uid="{7289EA4D-0884-4A01-9FE3-6C3F045E1A5F}"/>
    <cellStyle name="Comma 3 10 9" xfId="43471" xr:uid="{86ADC9B7-3D22-4FA5-8933-0343F5B9F9D7}"/>
    <cellStyle name="Comma 3 11" xfId="1353" xr:uid="{39008BEB-9FEC-4D06-9F20-DE3346446489}"/>
    <cellStyle name="Comma 3 11 2" xfId="1354" xr:uid="{FC09E429-13FB-4BC8-A135-EEFFDCE19505}"/>
    <cellStyle name="Comma 3 11 2 2" xfId="4032" xr:uid="{913F0045-0213-424A-B23B-5989F40AD13A}"/>
    <cellStyle name="Comma 3 11 2 2 2" xfId="14566" xr:uid="{FA443861-0493-41D1-840D-6F0C310828E3}"/>
    <cellStyle name="Comma 3 11 2 2 2 2" xfId="35588" xr:uid="{3185079D-A178-4A2D-A3DF-A65CC017D7AC}"/>
    <cellStyle name="Comma 3 11 2 2 2 3" xfId="56612" xr:uid="{52C369B2-4570-45D6-98A1-B6D86D7D7B04}"/>
    <cellStyle name="Comma 3 11 2 2 3" xfId="25078" xr:uid="{27FD1D53-4459-4156-8857-D784814DB44D}"/>
    <cellStyle name="Comma 3 11 2 2 4" xfId="46102" xr:uid="{E39A4A0F-207F-42D1-B41C-A365FCF9A256}"/>
    <cellStyle name="Comma 3 11 2 3" xfId="6660" xr:uid="{83DF81DC-9C71-4561-A101-4752643146E5}"/>
    <cellStyle name="Comma 3 11 2 3 2" xfId="17194" xr:uid="{31731768-BD74-4E68-A7E3-E418978BA212}"/>
    <cellStyle name="Comma 3 11 2 3 2 2" xfId="38216" xr:uid="{083346BF-9AD1-40B8-AB34-048226144BFD}"/>
    <cellStyle name="Comma 3 11 2 3 2 3" xfId="59240" xr:uid="{262B9408-3EB3-45B5-BAF4-7424BC53298D}"/>
    <cellStyle name="Comma 3 11 2 3 3" xfId="27706" xr:uid="{6F6B8EA4-AF41-4960-BAE8-BDF6ECCE2E7D}"/>
    <cellStyle name="Comma 3 11 2 3 4" xfId="48730" xr:uid="{DEC5A03C-F0B1-4737-886B-F56EE68FDDE8}"/>
    <cellStyle name="Comma 3 11 2 4" xfId="9287" xr:uid="{6FE952B8-6742-442F-9E24-D3163F2A748F}"/>
    <cellStyle name="Comma 3 11 2 4 2" xfId="19821" xr:uid="{FA3E3AF7-6FF4-4202-966D-A9D8ECBAC2F0}"/>
    <cellStyle name="Comma 3 11 2 4 2 2" xfId="40843" xr:uid="{B3776590-F78B-4B27-8FAF-A4E228A0956C}"/>
    <cellStyle name="Comma 3 11 2 4 2 3" xfId="61867" xr:uid="{7EA8AB09-98A1-4D01-8B15-3B212D1CB05D}"/>
    <cellStyle name="Comma 3 11 2 4 3" xfId="30333" xr:uid="{BA53A772-FA84-4462-9B71-F73B40F9AC90}"/>
    <cellStyle name="Comma 3 11 2 4 4" xfId="51357" xr:uid="{A9589C8D-075F-420D-AD35-C7E91FE608E4}"/>
    <cellStyle name="Comma 3 11 2 5" xfId="11939" xr:uid="{BEA7CC68-07C9-4B30-AC08-FCBE993646EF}"/>
    <cellStyle name="Comma 3 11 2 5 2" xfId="32961" xr:uid="{506BB725-335C-4793-A956-7882B78270DC}"/>
    <cellStyle name="Comma 3 11 2 5 3" xfId="53985" xr:uid="{BCD2CC78-5504-4599-B2AC-BE21AF12EC81}"/>
    <cellStyle name="Comma 3 11 2 6" xfId="22450" xr:uid="{88F0D7CA-EA7E-456F-8819-C7FEDADD8B37}"/>
    <cellStyle name="Comma 3 11 2 7" xfId="43475" xr:uid="{6959E0E5-F11C-471D-90E7-B52F2FFC0680}"/>
    <cellStyle name="Comma 3 11 3" xfId="4031" xr:uid="{1356F04B-6FDA-4112-B42D-BF0842DF9334}"/>
    <cellStyle name="Comma 3 11 3 2" xfId="14565" xr:uid="{6135477E-0BA0-4B68-BB31-D544B2AB415C}"/>
    <cellStyle name="Comma 3 11 3 2 2" xfId="35587" xr:uid="{ECCEFC15-D8E1-4821-957C-F30874EF2BB4}"/>
    <cellStyle name="Comma 3 11 3 2 3" xfId="56611" xr:uid="{056BDBA6-270E-449E-B16B-D7EE7B54E2DE}"/>
    <cellStyle name="Comma 3 11 3 3" xfId="25077" xr:uid="{D397BF03-4B17-4BEE-B518-C0D26FE15B6B}"/>
    <cellStyle name="Comma 3 11 3 4" xfId="46101" xr:uid="{E557A4E4-0260-4622-AE2F-C2189C8C065E}"/>
    <cellStyle name="Comma 3 11 4" xfId="6659" xr:uid="{A057B7B1-0978-441B-A8DD-ACE020E01C16}"/>
    <cellStyle name="Comma 3 11 4 2" xfId="17193" xr:uid="{FDAAE46C-A316-4F5D-B400-124DEA266EAC}"/>
    <cellStyle name="Comma 3 11 4 2 2" xfId="38215" xr:uid="{F492605F-7E6E-483D-AE0D-DE5996A19A2F}"/>
    <cellStyle name="Comma 3 11 4 2 3" xfId="59239" xr:uid="{4BD99B40-1262-4D83-9EF3-9F18E4DA32DC}"/>
    <cellStyle name="Comma 3 11 4 3" xfId="27705" xr:uid="{4BC62BD4-ABF5-455D-A364-AA2CBDF859DA}"/>
    <cellStyle name="Comma 3 11 4 4" xfId="48729" xr:uid="{60F065B0-D425-417F-BDA1-64C7EF431CBF}"/>
    <cellStyle name="Comma 3 11 5" xfId="9286" xr:uid="{AD844490-78EE-4142-A4B4-DD7C518032D2}"/>
    <cellStyle name="Comma 3 11 5 2" xfId="19820" xr:uid="{D05A6E16-AF70-4171-A6A0-4D969442B651}"/>
    <cellStyle name="Comma 3 11 5 2 2" xfId="40842" xr:uid="{0EE70556-3B77-4D7A-89DA-53AAAD3B1507}"/>
    <cellStyle name="Comma 3 11 5 2 3" xfId="61866" xr:uid="{4C01424E-337D-4AD2-AF04-DB78478BA6F9}"/>
    <cellStyle name="Comma 3 11 5 3" xfId="30332" xr:uid="{65533174-651F-4575-BC41-CC886BFEF24F}"/>
    <cellStyle name="Comma 3 11 5 4" xfId="51356" xr:uid="{E47FE527-2901-4325-ACCA-F3A7DD47C85D}"/>
    <cellStyle name="Comma 3 11 6" xfId="11938" xr:uid="{19BFFDB0-A46F-40AF-8B05-5FD9BC8046DC}"/>
    <cellStyle name="Comma 3 11 6 2" xfId="32960" xr:uid="{78D4FE47-C777-472E-8E27-4A5FFB3A60C8}"/>
    <cellStyle name="Comma 3 11 6 3" xfId="53984" xr:uid="{EEB0639D-1F20-40FA-B01D-EDAB9F5419B0}"/>
    <cellStyle name="Comma 3 11 7" xfId="22449" xr:uid="{DAEA6419-C8E9-474D-931C-1C38430C8D0E}"/>
    <cellStyle name="Comma 3 11 8" xfId="43474" xr:uid="{941082FD-45A4-4278-AB8E-D6DEC134ECC4}"/>
    <cellStyle name="Comma 3 12" xfId="1355" xr:uid="{575DA81D-291F-454A-8F77-D7FC83D3C9E6}"/>
    <cellStyle name="Comma 3 12 2" xfId="4033" xr:uid="{83C2E83D-45C8-422B-BE3C-B4E08A925C6C}"/>
    <cellStyle name="Comma 3 12 2 2" xfId="14567" xr:uid="{B2328683-15A6-4B04-942B-6FF2062777D2}"/>
    <cellStyle name="Comma 3 12 2 2 2" xfId="35589" xr:uid="{8C1E4C36-F90A-406F-B4B0-CC62F160E6DB}"/>
    <cellStyle name="Comma 3 12 2 2 3" xfId="56613" xr:uid="{3B4E60A6-0061-481B-8D9D-33AC481B091A}"/>
    <cellStyle name="Comma 3 12 2 3" xfId="25079" xr:uid="{DFF667BE-A945-4006-BA16-28A4F5744A51}"/>
    <cellStyle name="Comma 3 12 2 4" xfId="46103" xr:uid="{264B77A3-32A1-4905-B8FA-E3FA74B3933C}"/>
    <cellStyle name="Comma 3 12 3" xfId="6661" xr:uid="{5DA151CA-59A3-4611-9D69-060FC3903DB9}"/>
    <cellStyle name="Comma 3 12 3 2" xfId="17195" xr:uid="{5EB6576F-223A-46E0-96DC-C8559CC97E6F}"/>
    <cellStyle name="Comma 3 12 3 2 2" xfId="38217" xr:uid="{8EAFB491-AC23-475F-B83C-2789639C0477}"/>
    <cellStyle name="Comma 3 12 3 2 3" xfId="59241" xr:uid="{2329CF63-A9B6-4106-9BF6-963610324B5F}"/>
    <cellStyle name="Comma 3 12 3 3" xfId="27707" xr:uid="{BFD5E0BC-5CD5-40FF-833D-857372E6CF39}"/>
    <cellStyle name="Comma 3 12 3 4" xfId="48731" xr:uid="{F7500823-4ECE-405D-A268-BF21C4525A5D}"/>
    <cellStyle name="Comma 3 12 4" xfId="9288" xr:uid="{6008751A-7EE4-475B-9B09-C3A4C9748DA3}"/>
    <cellStyle name="Comma 3 12 4 2" xfId="19822" xr:uid="{72F35D2A-54A7-4C9F-8072-12D0E14B8D0E}"/>
    <cellStyle name="Comma 3 12 4 2 2" xfId="40844" xr:uid="{D2807DBB-C5FB-40F3-9AF6-F68E72815CCE}"/>
    <cellStyle name="Comma 3 12 4 2 3" xfId="61868" xr:uid="{13CB3AD1-FD88-401F-8D37-36F0DA87672E}"/>
    <cellStyle name="Comma 3 12 4 3" xfId="30334" xr:uid="{2A905D99-D69C-4F29-832A-AF6A75A6E32C}"/>
    <cellStyle name="Comma 3 12 4 4" xfId="51358" xr:uid="{874AC9AB-0CD7-4A14-A97F-E20D60457483}"/>
    <cellStyle name="Comma 3 12 5" xfId="11940" xr:uid="{6C450FD1-BCF9-4EBB-B509-4AF7A3BA1D8F}"/>
    <cellStyle name="Comma 3 12 5 2" xfId="32962" xr:uid="{62BDFF45-3D70-4F98-9094-11DE54D70977}"/>
    <cellStyle name="Comma 3 12 5 3" xfId="53986" xr:uid="{C0B3BC3E-2EC2-48B6-8EA7-7CB987E9D37A}"/>
    <cellStyle name="Comma 3 12 6" xfId="22451" xr:uid="{8C00CD91-11B5-4AF5-8D5D-CED4DD5E135E}"/>
    <cellStyle name="Comma 3 12 7" xfId="43476" xr:uid="{04651450-2DFC-44A5-99E0-235DFEA830E8}"/>
    <cellStyle name="Comma 3 13" xfId="1356" xr:uid="{81DEAD62-C159-42FA-889B-FF2FDEE096F6}"/>
    <cellStyle name="Comma 3 13 2" xfId="4034" xr:uid="{9F6327C6-EA10-40AD-90BD-7622CEEB6CD1}"/>
    <cellStyle name="Comma 3 13 2 2" xfId="14568" xr:uid="{4CAE0782-9D87-4AA9-883D-1002B1695D56}"/>
    <cellStyle name="Comma 3 13 2 2 2" xfId="35590" xr:uid="{C1B6AE1A-E84A-4C84-B95E-04864933D97A}"/>
    <cellStyle name="Comma 3 13 2 2 3" xfId="56614" xr:uid="{C1B176C3-E479-4834-A364-7E76110A537D}"/>
    <cellStyle name="Comma 3 13 2 3" xfId="25080" xr:uid="{DDB0DC76-9035-4E47-856C-FD2E23A3A8E9}"/>
    <cellStyle name="Comma 3 13 2 4" xfId="46104" xr:uid="{AECD631E-2C81-49F6-8AC2-28B41903865B}"/>
    <cellStyle name="Comma 3 13 3" xfId="6662" xr:uid="{8DA7A63D-0922-4245-ACEA-9AE4D11810F8}"/>
    <cellStyle name="Comma 3 13 3 2" xfId="17196" xr:uid="{241B5D6E-32D0-4176-96BA-9C47DD1BB035}"/>
    <cellStyle name="Comma 3 13 3 2 2" xfId="38218" xr:uid="{9B86D520-94D8-48C2-9B6D-086BDCE9E9C7}"/>
    <cellStyle name="Comma 3 13 3 2 3" xfId="59242" xr:uid="{B31F26D1-7D27-4AF6-9DDD-E1AABFE4D343}"/>
    <cellStyle name="Comma 3 13 3 3" xfId="27708" xr:uid="{81668690-E5F4-46FA-969F-7A8C8E1D736D}"/>
    <cellStyle name="Comma 3 13 3 4" xfId="48732" xr:uid="{DCDEEFF8-CE3A-49E0-A844-EF5ECDE1A151}"/>
    <cellStyle name="Comma 3 13 4" xfId="9289" xr:uid="{94C6B47B-B5B1-4DAD-9E2C-F46D8A572D7B}"/>
    <cellStyle name="Comma 3 13 4 2" xfId="19823" xr:uid="{A0A34364-34F0-4031-8BC1-276209742E6A}"/>
    <cellStyle name="Comma 3 13 4 2 2" xfId="40845" xr:uid="{5AAC4B4A-6A87-4E1E-BADA-F1642327E7B2}"/>
    <cellStyle name="Comma 3 13 4 2 3" xfId="61869" xr:uid="{791E723B-94E5-48AC-B5DF-F94177BABAF0}"/>
    <cellStyle name="Comma 3 13 4 3" xfId="30335" xr:uid="{2BC9B9D3-5389-4A53-8947-6734EAAD13BA}"/>
    <cellStyle name="Comma 3 13 4 4" xfId="51359" xr:uid="{AC4B95EE-683C-4CA2-88B3-115356107403}"/>
    <cellStyle name="Comma 3 13 5" xfId="11941" xr:uid="{9D0D3744-BA2D-4864-8582-45C4DC81B585}"/>
    <cellStyle name="Comma 3 13 5 2" xfId="32963" xr:uid="{698F703B-0F3A-48A3-AC84-D4EE59F5032A}"/>
    <cellStyle name="Comma 3 13 5 3" xfId="53987" xr:uid="{37A6AA78-2BFB-4940-8699-02439EBA61EF}"/>
    <cellStyle name="Comma 3 13 6" xfId="22452" xr:uid="{DFBBB06C-014C-4F48-9A83-0D69DD546F40}"/>
    <cellStyle name="Comma 3 13 7" xfId="43477" xr:uid="{2E5C72BA-EB48-4A09-8031-39427E273A4A}"/>
    <cellStyle name="Comma 3 14" xfId="1357" xr:uid="{B1216120-9781-4CCA-91E7-ADA4C9880F73}"/>
    <cellStyle name="Comma 3 14 2" xfId="4035" xr:uid="{A431640C-7594-4885-A5C6-D024904095A3}"/>
    <cellStyle name="Comma 3 14 2 2" xfId="14569" xr:uid="{22C39B82-846F-46CD-A42F-54554DFF6C66}"/>
    <cellStyle name="Comma 3 14 2 2 2" xfId="35591" xr:uid="{752B7B71-3721-4733-BC32-DF6577528B1B}"/>
    <cellStyle name="Comma 3 14 2 2 3" xfId="56615" xr:uid="{EEFD8038-4FAF-4136-A983-123FC20CF529}"/>
    <cellStyle name="Comma 3 14 2 3" xfId="25081" xr:uid="{BC45F168-5B39-477E-B7E3-7DC56302E55D}"/>
    <cellStyle name="Comma 3 14 2 4" xfId="46105" xr:uid="{20F95436-D326-4FB4-AE0C-4DF2B042FF89}"/>
    <cellStyle name="Comma 3 14 3" xfId="6663" xr:uid="{2F086079-8111-4086-9FAB-60E6C7C79B96}"/>
    <cellStyle name="Comma 3 14 3 2" xfId="17197" xr:uid="{97C9C7EA-0DA8-4F65-9A53-63169F0BC435}"/>
    <cellStyle name="Comma 3 14 3 2 2" xfId="38219" xr:uid="{3F53DFCA-EFC9-409B-8420-6904EDC923CF}"/>
    <cellStyle name="Comma 3 14 3 2 3" xfId="59243" xr:uid="{749EDA1E-65E4-4963-A2DC-9D2BE6CDCA0C}"/>
    <cellStyle name="Comma 3 14 3 3" xfId="27709" xr:uid="{51308CC1-DC50-4C52-99EB-80F8FB4EDDCD}"/>
    <cellStyle name="Comma 3 14 3 4" xfId="48733" xr:uid="{308521A1-A4FD-45EB-8E26-95088C4188CE}"/>
    <cellStyle name="Comma 3 14 4" xfId="9290" xr:uid="{792DDC28-F86F-4A5C-955E-61AB270C820F}"/>
    <cellStyle name="Comma 3 14 4 2" xfId="19824" xr:uid="{D08E2635-AEED-437D-B624-8370628E5A2C}"/>
    <cellStyle name="Comma 3 14 4 2 2" xfId="40846" xr:uid="{3C88318A-0C44-4847-9A9C-A6562F34C51A}"/>
    <cellStyle name="Comma 3 14 4 2 3" xfId="61870" xr:uid="{88678F96-0082-4A1C-8CE0-EDD37D54F194}"/>
    <cellStyle name="Comma 3 14 4 3" xfId="30336" xr:uid="{1DE23F8C-C4D7-4F81-86D6-8EA262F98F89}"/>
    <cellStyle name="Comma 3 14 4 4" xfId="51360" xr:uid="{BF793D99-7AA2-40D0-BE91-7833AE6F6E6F}"/>
    <cellStyle name="Comma 3 14 5" xfId="11942" xr:uid="{08FCFECF-8103-4780-8EB8-775B63034C88}"/>
    <cellStyle name="Comma 3 14 5 2" xfId="32964" xr:uid="{7125F72C-DC2F-4BF8-A5D2-4FD793CB578D}"/>
    <cellStyle name="Comma 3 14 5 3" xfId="53988" xr:uid="{14D5E54C-0446-4A8A-B18F-F4D60FA84FF8}"/>
    <cellStyle name="Comma 3 14 6" xfId="22453" xr:uid="{A409211D-588F-4D72-8E0A-913FA2C20374}"/>
    <cellStyle name="Comma 3 14 7" xfId="43478" xr:uid="{F8B20686-93FD-4955-9966-281E590C3F68}"/>
    <cellStyle name="Comma 3 15" xfId="2631" xr:uid="{2028BF62-8CBA-4B7B-8B5C-5F060B5603E1}"/>
    <cellStyle name="Comma 3 15 2" xfId="5269" xr:uid="{8A7F121A-04C0-4391-A151-AC51150A2E45}"/>
    <cellStyle name="Comma 3 15 2 2" xfId="15803" xr:uid="{0DAD0385-080A-4457-ABC9-CD3249614B9E}"/>
    <cellStyle name="Comma 3 15 2 2 2" xfId="36825" xr:uid="{E3BB100C-0A1B-44CA-A901-FDF598EB0362}"/>
    <cellStyle name="Comma 3 15 2 2 3" xfId="57849" xr:uid="{AF81FB17-8369-423B-A344-EFA24B4BB362}"/>
    <cellStyle name="Comma 3 15 2 3" xfId="26315" xr:uid="{7296708A-FE9A-4F75-9DF2-9E770D70DF20}"/>
    <cellStyle name="Comma 3 15 2 4" xfId="47339" xr:uid="{6BE07D1A-005F-46F6-B71F-A75311525FC2}"/>
    <cellStyle name="Comma 3 15 3" xfId="7897" xr:uid="{A02DE27C-B546-42C7-A198-78495A116A02}"/>
    <cellStyle name="Comma 3 15 3 2" xfId="18431" xr:uid="{0C103814-7EB2-431E-AEA1-DD819E20C646}"/>
    <cellStyle name="Comma 3 15 3 2 2" xfId="39453" xr:uid="{E64200C1-6245-4CC7-9063-7BA815A1B06E}"/>
    <cellStyle name="Comma 3 15 3 2 3" xfId="60477" xr:uid="{BD423348-578C-4EA3-B742-287D33750841}"/>
    <cellStyle name="Comma 3 15 3 3" xfId="28943" xr:uid="{384C2C8F-0725-4EBB-8785-ACFC0C12F86E}"/>
    <cellStyle name="Comma 3 15 3 4" xfId="49967" xr:uid="{04650184-5769-448B-A4C7-7F2A04F28D3C}"/>
    <cellStyle name="Comma 3 15 4" xfId="10524" xr:uid="{15B70376-CD47-4556-B3E3-669DC43C7994}"/>
    <cellStyle name="Comma 3 15 4 2" xfId="21058" xr:uid="{A4B6AEC4-59AC-4DD2-8E33-BFC240AED8AA}"/>
    <cellStyle name="Comma 3 15 4 2 2" xfId="42080" xr:uid="{A5BC2881-812C-4CC8-8A9A-689DA0F15061}"/>
    <cellStyle name="Comma 3 15 4 2 3" xfId="63104" xr:uid="{02AF77A6-C1E7-40DB-8454-7999534ED8DC}"/>
    <cellStyle name="Comma 3 15 4 3" xfId="31570" xr:uid="{042E6075-9C6A-409D-BBEF-1B601528F7BF}"/>
    <cellStyle name="Comma 3 15 4 4" xfId="52594" xr:uid="{FAF38AF4-BF05-49C6-B9E9-3555403E2217}"/>
    <cellStyle name="Comma 3 15 5" xfId="13176" xr:uid="{0E35EFEC-2909-443B-A71B-FAA87D0B4BE8}"/>
    <cellStyle name="Comma 3 15 5 2" xfId="34198" xr:uid="{4B09809A-39EC-47FE-9307-696331444FD4}"/>
    <cellStyle name="Comma 3 15 5 3" xfId="55222" xr:uid="{214406C2-47A4-4B6D-BA0D-7551A5D2C086}"/>
    <cellStyle name="Comma 3 15 6" xfId="23687" xr:uid="{0B76E4D3-7D5C-4820-A32D-057FD94644A7}"/>
    <cellStyle name="Comma 3 15 7" xfId="44712" xr:uid="{A465DA8D-9BC1-44D2-958D-9991105C7C65}"/>
    <cellStyle name="Comma 3 16" xfId="2691" xr:uid="{75CF3D9F-B49B-4ABD-B3A9-8FDB443F6F50}"/>
    <cellStyle name="Comma 3 16 2" xfId="5323" xr:uid="{A185D3C9-F5C5-478C-9D4E-A562C2561645}"/>
    <cellStyle name="Comma 3 16 2 2" xfId="15857" xr:uid="{07B0532B-202B-4ECD-9C3E-ADDFF977F693}"/>
    <cellStyle name="Comma 3 16 2 2 2" xfId="36879" xr:uid="{FC27D67C-7617-4111-8D14-3758582164F5}"/>
    <cellStyle name="Comma 3 16 2 2 3" xfId="57903" xr:uid="{11D6F192-BFEC-4D7F-BC79-6BAA773EB478}"/>
    <cellStyle name="Comma 3 16 2 3" xfId="26369" xr:uid="{8C5F1930-59CB-4323-96FE-2D7F79AA9F2B}"/>
    <cellStyle name="Comma 3 16 2 4" xfId="47393" xr:uid="{F5D4B2B5-0BB1-4E84-AC78-E2AC5B40B1C8}"/>
    <cellStyle name="Comma 3 16 3" xfId="7951" xr:uid="{65F0A293-DEB0-4D10-BD25-764EC6E6A548}"/>
    <cellStyle name="Comma 3 16 3 2" xfId="18485" xr:uid="{9360D9C2-3D72-4257-B33A-9CC43E546E90}"/>
    <cellStyle name="Comma 3 16 3 2 2" xfId="39507" xr:uid="{E1F640A4-C124-47C3-AB88-6729F6911263}"/>
    <cellStyle name="Comma 3 16 3 2 3" xfId="60531" xr:uid="{B6740465-B38A-4BDD-A560-10A9E12D9866}"/>
    <cellStyle name="Comma 3 16 3 3" xfId="28997" xr:uid="{C850B661-4B5C-42AC-9C32-DA6F395FB9FF}"/>
    <cellStyle name="Comma 3 16 3 4" xfId="50021" xr:uid="{3B20BD64-1BAC-46FE-A538-0F67BD8875F0}"/>
    <cellStyle name="Comma 3 16 4" xfId="10578" xr:uid="{19E5D797-C0F5-4F14-9476-66CB73F1DB1B}"/>
    <cellStyle name="Comma 3 16 4 2" xfId="21112" xr:uid="{036BBC3E-544F-445B-8544-1829582FEF56}"/>
    <cellStyle name="Comma 3 16 4 2 2" xfId="42134" xr:uid="{6DD6418D-5488-40DC-A57A-6A7628083ACC}"/>
    <cellStyle name="Comma 3 16 4 2 3" xfId="63158" xr:uid="{B58BDDBE-B423-419A-A787-2F3A5E6A9EEE}"/>
    <cellStyle name="Comma 3 16 4 3" xfId="31624" xr:uid="{C5A02F35-29B1-4E7B-8C32-3CC32404FE81}"/>
    <cellStyle name="Comma 3 16 4 4" xfId="52648" xr:uid="{90C607DC-5C47-4DD8-9B7B-9FCA3945BD9C}"/>
    <cellStyle name="Comma 3 16 5" xfId="13230" xr:uid="{EA7D8693-89A1-420E-8CE5-B3CC533F1140}"/>
    <cellStyle name="Comma 3 16 5 2" xfId="34252" xr:uid="{8AB9DF4B-E745-43C3-9507-C8CD5DEA5CF2}"/>
    <cellStyle name="Comma 3 16 5 3" xfId="55276" xr:uid="{B940C039-4330-411F-B018-DB653FBE6AF9}"/>
    <cellStyle name="Comma 3 16 6" xfId="23741" xr:uid="{687E4B99-52F8-440C-B854-C5EA84A93693}"/>
    <cellStyle name="Comma 3 16 7" xfId="44766" xr:uid="{17877B7E-B008-411B-BEFC-DCF03EB99428}"/>
    <cellStyle name="Comma 3 17" xfId="1349" xr:uid="{102675F7-2C6D-48CB-8C41-7A76E9D530C9}"/>
    <cellStyle name="Comma 3 17 2" xfId="4027" xr:uid="{6B1E52CD-336A-47C3-83C9-1774A97F381E}"/>
    <cellStyle name="Comma 3 17 2 2" xfId="14561" xr:uid="{A7C0C1B2-8DDF-4B13-AF38-7EC637EF4335}"/>
    <cellStyle name="Comma 3 17 2 2 2" xfId="35583" xr:uid="{4B3BF7A7-519A-4193-A84A-285BDD14A6DA}"/>
    <cellStyle name="Comma 3 17 2 2 3" xfId="56607" xr:uid="{18D29DD0-1561-48D7-B272-A878ABB50E57}"/>
    <cellStyle name="Comma 3 17 2 3" xfId="25073" xr:uid="{3DB43026-7F90-4041-8A1C-CC330F344F87}"/>
    <cellStyle name="Comma 3 17 2 4" xfId="46097" xr:uid="{90C3F49E-E082-444C-9648-D4CE03CCE336}"/>
    <cellStyle name="Comma 3 17 3" xfId="6655" xr:uid="{916F7A88-E8AA-4225-A46D-0CB409B7880A}"/>
    <cellStyle name="Comma 3 17 3 2" xfId="17189" xr:uid="{0F722F9C-428C-4A9A-8CC4-40947D147F0C}"/>
    <cellStyle name="Comma 3 17 3 2 2" xfId="38211" xr:uid="{9E65E84C-E653-44AB-8BA7-BF08CD171392}"/>
    <cellStyle name="Comma 3 17 3 2 3" xfId="59235" xr:uid="{8E795390-F34D-4300-AED5-435360A5DC97}"/>
    <cellStyle name="Comma 3 17 3 3" xfId="27701" xr:uid="{F21A612F-B56E-4E03-B0DE-DC1EC1C02DBD}"/>
    <cellStyle name="Comma 3 17 3 4" xfId="48725" xr:uid="{7C100D92-1BAF-4A39-92BC-EE726BE25760}"/>
    <cellStyle name="Comma 3 17 4" xfId="9282" xr:uid="{DD3402DB-42EE-44A4-AB07-AA1AF257FA86}"/>
    <cellStyle name="Comma 3 17 4 2" xfId="19816" xr:uid="{8B1FE68B-44D9-43A3-9EB3-DE11655C64A5}"/>
    <cellStyle name="Comma 3 17 4 2 2" xfId="40838" xr:uid="{3249AA49-A08A-4229-AC18-35DFBBDEBA91}"/>
    <cellStyle name="Comma 3 17 4 2 3" xfId="61862" xr:uid="{9753F102-F56B-43F3-99E6-F46B2A4E39C4}"/>
    <cellStyle name="Comma 3 17 4 3" xfId="30328" xr:uid="{97E22EAA-D488-47D3-B119-65345506E22C}"/>
    <cellStyle name="Comma 3 17 4 4" xfId="51352" xr:uid="{E14812AD-4022-4B9D-9FFB-2E7A3D18EFD7}"/>
    <cellStyle name="Comma 3 17 5" xfId="11934" xr:uid="{7CBA18D5-1345-4F8B-B19E-F9F6610F207E}"/>
    <cellStyle name="Comma 3 17 5 2" xfId="32956" xr:uid="{A770A5C5-C7F1-4BED-9797-3D7273560540}"/>
    <cellStyle name="Comma 3 17 5 3" xfId="53980" xr:uid="{88AE80FD-39F3-41F7-A86A-EEBCFFF8A671}"/>
    <cellStyle name="Comma 3 17 6" xfId="22445" xr:uid="{2340AE8E-2794-4BE9-9F05-C33FD4F827B7}"/>
    <cellStyle name="Comma 3 17 7" xfId="43470" xr:uid="{635E19D2-223B-47AE-B8F3-8A13F02C8C37}"/>
    <cellStyle name="Comma 3 18" xfId="2798" xr:uid="{01111A82-E81A-4495-BEA2-3DB305C06232}"/>
    <cellStyle name="Comma 3 18 2" xfId="13332" xr:uid="{E52DEF37-70A5-487A-99C9-C90A7A8AC138}"/>
    <cellStyle name="Comma 3 18 2 2" xfId="34354" xr:uid="{90D5C7B8-156C-44B2-A0E9-BA80420ABD6D}"/>
    <cellStyle name="Comma 3 18 2 3" xfId="55378" xr:uid="{DB0B8716-BCB6-4780-B081-A1014B33FA60}"/>
    <cellStyle name="Comma 3 18 3" xfId="23844" xr:uid="{5C8CDE9C-D432-4B6A-B096-7381C10CFDE5}"/>
    <cellStyle name="Comma 3 18 4" xfId="44868" xr:uid="{93464B0C-C0F4-417A-B37A-1AB59BAA2E0B}"/>
    <cellStyle name="Comma 3 19" xfId="5426" xr:uid="{36EA99F5-9A26-4844-91AD-5B4F269354C6}"/>
    <cellStyle name="Comma 3 19 2" xfId="15960" xr:uid="{334B83CB-875F-41E7-B528-3068167867CE}"/>
    <cellStyle name="Comma 3 19 2 2" xfId="36982" xr:uid="{D7A3E8EA-0A59-4A56-85B8-ECA5E244D514}"/>
    <cellStyle name="Comma 3 19 2 3" xfId="58006" xr:uid="{7219CDE3-8B6E-480B-B8EF-685E4CCAEF5E}"/>
    <cellStyle name="Comma 3 19 3" xfId="26472" xr:uid="{97AF27E6-846A-47AA-895B-97E81927DB0D}"/>
    <cellStyle name="Comma 3 19 4" xfId="47496" xr:uid="{F84760D6-240B-4C0B-89BC-949C3ADE8E17}"/>
    <cellStyle name="Comma 3 2" xfId="126" xr:uid="{75293704-0BD5-402F-AF36-BDBBEF291462}"/>
    <cellStyle name="Comma 3 2 10" xfId="1359" xr:uid="{EB8AB72F-DE48-4B35-AEFB-989C51D78D5A}"/>
    <cellStyle name="Comma 3 2 10 2" xfId="4037" xr:uid="{41C01928-AF62-405B-B439-981AF6827357}"/>
    <cellStyle name="Comma 3 2 10 2 2" xfId="14571" xr:uid="{9862CD1C-4F50-4CC9-B3F2-86893D4E6D02}"/>
    <cellStyle name="Comma 3 2 10 2 2 2" xfId="35593" xr:uid="{5FB2C31D-608C-4CBE-9281-B66D4099311F}"/>
    <cellStyle name="Comma 3 2 10 2 2 3" xfId="56617" xr:uid="{6B8DEBE3-64C2-48D0-B088-56BC4628461F}"/>
    <cellStyle name="Comma 3 2 10 2 3" xfId="25083" xr:uid="{ACAE6F5A-CF4E-42BF-9C19-A34AFAFE4465}"/>
    <cellStyle name="Comma 3 2 10 2 4" xfId="46107" xr:uid="{B3424791-5C46-47E9-AAD2-DE02530DF49F}"/>
    <cellStyle name="Comma 3 2 10 3" xfId="6665" xr:uid="{8F350F9E-B7CA-40B2-9071-C552AEEC8E62}"/>
    <cellStyle name="Comma 3 2 10 3 2" xfId="17199" xr:uid="{7FF08B45-64ED-4093-85AC-A55448989017}"/>
    <cellStyle name="Comma 3 2 10 3 2 2" xfId="38221" xr:uid="{68C92CA6-4749-41FA-B5B7-4EAC362A3431}"/>
    <cellStyle name="Comma 3 2 10 3 2 3" xfId="59245" xr:uid="{BA6732AE-5084-44F7-A968-B67A32805DE5}"/>
    <cellStyle name="Comma 3 2 10 3 3" xfId="27711" xr:uid="{2AD75854-974C-459B-9379-267E3A29CBA7}"/>
    <cellStyle name="Comma 3 2 10 3 4" xfId="48735" xr:uid="{EF2E5601-B87E-4BB8-A227-44B0DAB358F9}"/>
    <cellStyle name="Comma 3 2 10 4" xfId="9292" xr:uid="{589D8721-492D-4DEA-8D26-D73DEC5A5B08}"/>
    <cellStyle name="Comma 3 2 10 4 2" xfId="19826" xr:uid="{E56E0A72-F894-4ED0-B153-046FC7740745}"/>
    <cellStyle name="Comma 3 2 10 4 2 2" xfId="40848" xr:uid="{843B8DB9-A057-4591-91E7-033348460F49}"/>
    <cellStyle name="Comma 3 2 10 4 2 3" xfId="61872" xr:uid="{3C6737E0-4650-4724-9F43-5821C0E1F6AF}"/>
    <cellStyle name="Comma 3 2 10 4 3" xfId="30338" xr:uid="{6743D905-8F79-4CDF-8359-87B7B6CB84A3}"/>
    <cellStyle name="Comma 3 2 10 4 4" xfId="51362" xr:uid="{457239D5-00D9-48F7-8571-49E51E5214B7}"/>
    <cellStyle name="Comma 3 2 10 5" xfId="11944" xr:uid="{C941B20D-72EE-4396-B69C-1B6CFE4C52FB}"/>
    <cellStyle name="Comma 3 2 10 5 2" xfId="32966" xr:uid="{84B619FC-D78A-4AE3-8F81-0FC309DBA443}"/>
    <cellStyle name="Comma 3 2 10 5 3" xfId="53990" xr:uid="{AF0E591A-4152-44C7-B6DC-8CA2FBD45CF2}"/>
    <cellStyle name="Comma 3 2 10 6" xfId="22455" xr:uid="{950D407B-843C-4B6E-A5D7-1F4BFE370CAC}"/>
    <cellStyle name="Comma 3 2 10 7" xfId="43480" xr:uid="{64656ED4-A95E-4900-84E2-A93C0CB0AAB4}"/>
    <cellStyle name="Comma 3 2 11" xfId="2644" xr:uid="{47B17B3B-74B6-4269-B38E-014E92FD0B7B}"/>
    <cellStyle name="Comma 3 2 11 2" xfId="5282" xr:uid="{10F563C9-C50C-49B4-9A09-B0FEA8AD28D6}"/>
    <cellStyle name="Comma 3 2 11 2 2" xfId="15816" xr:uid="{3800AB48-3231-4FD5-8AE1-A3C229401F5F}"/>
    <cellStyle name="Comma 3 2 11 2 2 2" xfId="36838" xr:uid="{C586A809-B5EA-489C-ACB3-F1630DBB9172}"/>
    <cellStyle name="Comma 3 2 11 2 2 3" xfId="57862" xr:uid="{AEAE6DF9-270F-494F-9640-318BAED40FBC}"/>
    <cellStyle name="Comma 3 2 11 2 3" xfId="26328" xr:uid="{328C0155-FBB1-4462-972D-A353E1A35BB9}"/>
    <cellStyle name="Comma 3 2 11 2 4" xfId="47352" xr:uid="{42766DA2-2D71-45C3-9E8E-E593D0C2C544}"/>
    <cellStyle name="Comma 3 2 11 3" xfId="7910" xr:uid="{F91DD6A5-DB88-45D9-8881-843C20D96D03}"/>
    <cellStyle name="Comma 3 2 11 3 2" xfId="18444" xr:uid="{63FBA3D5-0662-49FB-BA2F-2B68588F1C78}"/>
    <cellStyle name="Comma 3 2 11 3 2 2" xfId="39466" xr:uid="{6342F4A5-7780-440C-A997-8BE23ED78F3F}"/>
    <cellStyle name="Comma 3 2 11 3 2 3" xfId="60490" xr:uid="{5C203FEE-30EB-47A7-990E-23B2D16958AA}"/>
    <cellStyle name="Comma 3 2 11 3 3" xfId="28956" xr:uid="{8ED379BC-F606-48A1-8EB9-3079ED37836B}"/>
    <cellStyle name="Comma 3 2 11 3 4" xfId="49980" xr:uid="{4B7C91D1-CB74-4ED7-9027-72FC78184736}"/>
    <cellStyle name="Comma 3 2 11 4" xfId="10537" xr:uid="{85A8A522-E784-435B-8C65-360FD9B3B90F}"/>
    <cellStyle name="Comma 3 2 11 4 2" xfId="21071" xr:uid="{2B243CD0-A473-4294-B86E-BB8DA321E4EE}"/>
    <cellStyle name="Comma 3 2 11 4 2 2" xfId="42093" xr:uid="{8798B191-03F9-4097-9958-DAD1B2475412}"/>
    <cellStyle name="Comma 3 2 11 4 2 3" xfId="63117" xr:uid="{49BDE54B-82E5-44E1-A353-0FFBDFCC4400}"/>
    <cellStyle name="Comma 3 2 11 4 3" xfId="31583" xr:uid="{6237E185-EB8B-45C8-A858-8DF2B8303239}"/>
    <cellStyle name="Comma 3 2 11 4 4" xfId="52607" xr:uid="{539E21E1-5100-4DED-947B-D2406C74DA14}"/>
    <cellStyle name="Comma 3 2 11 5" xfId="13189" xr:uid="{BC516BE6-F492-44AC-9867-5B5BDC3BE454}"/>
    <cellStyle name="Comma 3 2 11 5 2" xfId="34211" xr:uid="{A2052B4F-1F7F-46A5-8CA5-9ABBBC1AB1B8}"/>
    <cellStyle name="Comma 3 2 11 5 3" xfId="55235" xr:uid="{D007BF21-C4BE-4150-923C-6B06EC4622AF}"/>
    <cellStyle name="Comma 3 2 11 6" xfId="23700" xr:uid="{54573B2E-B061-43F5-8819-9783711C92A3}"/>
    <cellStyle name="Comma 3 2 11 7" xfId="44725" xr:uid="{8F5C07EA-2692-47A8-9CB9-2779FDFCA387}"/>
    <cellStyle name="Comma 3 2 12" xfId="2704" xr:uid="{1767B31F-19CC-47A1-A1FA-BE9077870F91}"/>
    <cellStyle name="Comma 3 2 12 2" xfId="5336" xr:uid="{8C79F26A-8962-4042-B94C-5437388C66D4}"/>
    <cellStyle name="Comma 3 2 12 2 2" xfId="15870" xr:uid="{584F742D-3595-4F17-9A6E-D0124AE126C0}"/>
    <cellStyle name="Comma 3 2 12 2 2 2" xfId="36892" xr:uid="{FE12ED7C-1669-4367-B5B9-119BF81AA866}"/>
    <cellStyle name="Comma 3 2 12 2 2 3" xfId="57916" xr:uid="{5A93BBA2-269D-4019-9A06-714D7563DE46}"/>
    <cellStyle name="Comma 3 2 12 2 3" xfId="26382" xr:uid="{A2D47FA6-994A-4AE3-80CF-D78D1C645B5B}"/>
    <cellStyle name="Comma 3 2 12 2 4" xfId="47406" xr:uid="{1E6CAD41-2236-4791-A01B-41201A46A6B8}"/>
    <cellStyle name="Comma 3 2 12 3" xfId="7964" xr:uid="{64D9FFA2-25AF-4430-9CF2-6E05037A463C}"/>
    <cellStyle name="Comma 3 2 12 3 2" xfId="18498" xr:uid="{E7766901-C22C-4729-AB56-CE45C06FB174}"/>
    <cellStyle name="Comma 3 2 12 3 2 2" xfId="39520" xr:uid="{2682E80A-5A51-42DA-B3D4-F45D77314C7B}"/>
    <cellStyle name="Comma 3 2 12 3 2 3" xfId="60544" xr:uid="{003F26A9-9F08-46E6-A999-A56EAE0AA7E0}"/>
    <cellStyle name="Comma 3 2 12 3 3" xfId="29010" xr:uid="{00D0AEAB-91A0-4A2C-8106-22EC19653A78}"/>
    <cellStyle name="Comma 3 2 12 3 4" xfId="50034" xr:uid="{CC48BFC9-920C-4F60-B409-E13BF3910875}"/>
    <cellStyle name="Comma 3 2 12 4" xfId="10591" xr:uid="{70859EB0-5CF5-4090-B28C-9703943B2DF0}"/>
    <cellStyle name="Comma 3 2 12 4 2" xfId="21125" xr:uid="{B477EAE2-A34E-45E4-9EB8-1EDC0648C3ED}"/>
    <cellStyle name="Comma 3 2 12 4 2 2" xfId="42147" xr:uid="{32E2B7CB-87DB-40EA-AE86-91EA00615854}"/>
    <cellStyle name="Comma 3 2 12 4 2 3" xfId="63171" xr:uid="{1E4C9E38-E85C-4105-AF55-E861B4B28BB4}"/>
    <cellStyle name="Comma 3 2 12 4 3" xfId="31637" xr:uid="{9D8113D2-34FF-4805-B242-BD26600E2728}"/>
    <cellStyle name="Comma 3 2 12 4 4" xfId="52661" xr:uid="{5C793ED9-49E6-4EAB-8A46-1A27FDA4ADDD}"/>
    <cellStyle name="Comma 3 2 12 5" xfId="13243" xr:uid="{0DFC8E3A-7E45-44DB-ACB1-F693FB4016F1}"/>
    <cellStyle name="Comma 3 2 12 5 2" xfId="34265" xr:uid="{9DA7905D-1219-42C1-9E50-825C8506311D}"/>
    <cellStyle name="Comma 3 2 12 5 3" xfId="55289" xr:uid="{4CACE837-F2B5-44E5-B2CE-7A5F1E5D577E}"/>
    <cellStyle name="Comma 3 2 12 6" xfId="23754" xr:uid="{497F12D6-E1EE-4622-A1F5-A43D5982ADE6}"/>
    <cellStyle name="Comma 3 2 12 7" xfId="44779" xr:uid="{40EC6B85-58AB-4254-9091-CF881F187042}"/>
    <cellStyle name="Comma 3 2 13" xfId="1358" xr:uid="{7B90907C-7D1C-4822-9BC5-2EABE2BEA514}"/>
    <cellStyle name="Comma 3 2 13 2" xfId="4036" xr:uid="{D2E8E917-EB43-4F99-A73E-D304241D5B68}"/>
    <cellStyle name="Comma 3 2 13 2 2" xfId="14570" xr:uid="{EAA7B67A-653C-47E4-9564-8CD97278624B}"/>
    <cellStyle name="Comma 3 2 13 2 2 2" xfId="35592" xr:uid="{C1ED83EC-8C02-4521-9DB0-F7957E28BC38}"/>
    <cellStyle name="Comma 3 2 13 2 2 3" xfId="56616" xr:uid="{9BACFA5E-9643-491A-AC62-782E1D92AF1C}"/>
    <cellStyle name="Comma 3 2 13 2 3" xfId="25082" xr:uid="{CE54B820-1BFC-434A-9B40-3786BEF83DB9}"/>
    <cellStyle name="Comma 3 2 13 2 4" xfId="46106" xr:uid="{A7E9B3F6-CF51-4C78-95F9-EDC9337C7E9C}"/>
    <cellStyle name="Comma 3 2 13 3" xfId="6664" xr:uid="{7834ECBC-D400-4A35-A484-A3B551FB1852}"/>
    <cellStyle name="Comma 3 2 13 3 2" xfId="17198" xr:uid="{B561CC0A-C863-42BB-A4A8-D6A955408D48}"/>
    <cellStyle name="Comma 3 2 13 3 2 2" xfId="38220" xr:uid="{6B888164-748B-4CF4-828D-5080B4294010}"/>
    <cellStyle name="Comma 3 2 13 3 2 3" xfId="59244" xr:uid="{783442DD-916E-4EB6-B1CB-89A9E1577D19}"/>
    <cellStyle name="Comma 3 2 13 3 3" xfId="27710" xr:uid="{502C4BAF-F5A1-41CE-BF3E-95FB460CA814}"/>
    <cellStyle name="Comma 3 2 13 3 4" xfId="48734" xr:uid="{AC91DFBC-CABA-477D-A840-6114B62A31A9}"/>
    <cellStyle name="Comma 3 2 13 4" xfId="9291" xr:uid="{05C5FCF2-ACE9-45DF-8F01-B8114F6A2BA0}"/>
    <cellStyle name="Comma 3 2 13 4 2" xfId="19825" xr:uid="{3C95FDC7-F9A8-45F3-8065-71ED065C3130}"/>
    <cellStyle name="Comma 3 2 13 4 2 2" xfId="40847" xr:uid="{BECB56C5-D551-4AC9-A374-CA2192177EE6}"/>
    <cellStyle name="Comma 3 2 13 4 2 3" xfId="61871" xr:uid="{E9C6A8FB-69B9-4764-98C1-8C03FDD7714A}"/>
    <cellStyle name="Comma 3 2 13 4 3" xfId="30337" xr:uid="{E5B9FFA5-7DBF-4433-8A55-D1CE4A19177C}"/>
    <cellStyle name="Comma 3 2 13 4 4" xfId="51361" xr:uid="{3797977E-8132-445E-AC5C-B9DC69A694C0}"/>
    <cellStyle name="Comma 3 2 13 5" xfId="11943" xr:uid="{4B763F18-1023-421E-80D5-306A9C670434}"/>
    <cellStyle name="Comma 3 2 13 5 2" xfId="32965" xr:uid="{42706B75-9ABE-4902-9381-5CB2EB553865}"/>
    <cellStyle name="Comma 3 2 13 5 3" xfId="53989" xr:uid="{7F592BDF-2C9E-42BA-9D2A-C1C2017A1B79}"/>
    <cellStyle name="Comma 3 2 13 6" xfId="22454" xr:uid="{843C838E-8F9B-48FD-AE31-205A8A56C1B4}"/>
    <cellStyle name="Comma 3 2 13 7" xfId="43479" xr:uid="{173D7DFC-9D6E-4C9B-B8D8-2A744FE21E02}"/>
    <cellStyle name="Comma 3 2 14" xfId="2817" xr:uid="{6E34B0AA-8B32-4173-AE9C-8AC50AF32853}"/>
    <cellStyle name="Comma 3 2 14 2" xfId="13351" xr:uid="{190D2789-9864-49CF-A228-33F982F3BA08}"/>
    <cellStyle name="Comma 3 2 14 2 2" xfId="34373" xr:uid="{207CCF1C-7AC4-45DD-BC5D-A3D150E1E788}"/>
    <cellStyle name="Comma 3 2 14 2 3" xfId="55397" xr:uid="{8F0E5025-996A-4E0E-874C-BD29ED3B29F6}"/>
    <cellStyle name="Comma 3 2 14 3" xfId="23863" xr:uid="{4A080E35-E89C-4FC8-841F-E62F3E002D96}"/>
    <cellStyle name="Comma 3 2 14 4" xfId="44887" xr:uid="{456EE12C-A08C-4938-B230-8ADE8A9D3C19}"/>
    <cellStyle name="Comma 3 2 15" xfId="5445" xr:uid="{0E3A8D01-0377-4ABC-88A5-584C138890D0}"/>
    <cellStyle name="Comma 3 2 15 2" xfId="15979" xr:uid="{CF9277C6-F680-4912-AD80-0F026912A8BE}"/>
    <cellStyle name="Comma 3 2 15 2 2" xfId="37001" xr:uid="{2F22C8C7-C49A-4697-999C-E23BF8DC7D4A}"/>
    <cellStyle name="Comma 3 2 15 2 3" xfId="58025" xr:uid="{484CE587-8D82-4B23-8B16-A4823A062B05}"/>
    <cellStyle name="Comma 3 2 15 3" xfId="26491" xr:uid="{F9952C64-94BD-424A-A4BC-FB8F40F04A11}"/>
    <cellStyle name="Comma 3 2 15 4" xfId="47515" xr:uid="{49888EF7-71EA-4EAB-A37E-ACAE01F26EAC}"/>
    <cellStyle name="Comma 3 2 16" xfId="8072" xr:uid="{100D004A-1382-4920-A281-D17719782628}"/>
    <cellStyle name="Comma 3 2 16 2" xfId="18606" xr:uid="{6E65A787-F5F0-49A0-ABDD-3042F57C2E4C}"/>
    <cellStyle name="Comma 3 2 16 2 2" xfId="39628" xr:uid="{3B4C9F68-86EA-4703-8251-BC256CA3A0CE}"/>
    <cellStyle name="Comma 3 2 16 2 3" xfId="60652" xr:uid="{4F2D554B-2FEE-4848-B614-6B7A6A4F4FD5}"/>
    <cellStyle name="Comma 3 2 16 3" xfId="29118" xr:uid="{7E9A7761-DD61-4B03-BF7E-CD49450C1EEB}"/>
    <cellStyle name="Comma 3 2 16 4" xfId="50142" xr:uid="{9FA65322-CF37-4866-BB6D-36BFBB0AD0D6}"/>
    <cellStyle name="Comma 3 2 17" xfId="10725" xr:uid="{4A218496-CD4C-44F9-85E7-E15101B71D24}"/>
    <cellStyle name="Comma 3 2 17 2" xfId="31747" xr:uid="{A1DBEA9B-BCC1-4235-A3EA-116DFB37F708}"/>
    <cellStyle name="Comma 3 2 17 3" xfId="52771" xr:uid="{1ED205DE-B165-4952-85E0-70584B44FFED}"/>
    <cellStyle name="Comma 3 2 18" xfId="21235" xr:uid="{AAE38747-E5F5-40FD-8A3B-3033627420E2}"/>
    <cellStyle name="Comma 3 2 19" xfId="42260" xr:uid="{9150EF65-20F5-4A12-A85A-44130D0BDFDE}"/>
    <cellStyle name="Comma 3 2 2" xfId="155" xr:uid="{90164A93-B192-474D-B7C8-8307ACF8679C}"/>
    <cellStyle name="Comma 3 2 2 10" xfId="2672" xr:uid="{955FDC20-91DD-4D11-AA2A-14DB33B423F3}"/>
    <cellStyle name="Comma 3 2 2 10 2" xfId="5309" xr:uid="{C2F2F456-BD35-4E74-B187-BA3727003534}"/>
    <cellStyle name="Comma 3 2 2 10 2 2" xfId="15843" xr:uid="{DBE34725-E295-41BE-B720-8BBDFF293BA5}"/>
    <cellStyle name="Comma 3 2 2 10 2 2 2" xfId="36865" xr:uid="{73FA4256-2DF3-4EFF-B99C-3653E33BC9F9}"/>
    <cellStyle name="Comma 3 2 2 10 2 2 3" xfId="57889" xr:uid="{28E5F07A-DA39-47B5-8457-B8B2F1B51179}"/>
    <cellStyle name="Comma 3 2 2 10 2 3" xfId="26355" xr:uid="{A27EF689-4118-45CC-AE12-C90DF9338190}"/>
    <cellStyle name="Comma 3 2 2 10 2 4" xfId="47379" xr:uid="{09C845B6-2C5D-47D0-8002-40AEB06AF325}"/>
    <cellStyle name="Comma 3 2 2 10 3" xfId="7937" xr:uid="{DAD8D3C0-7701-4375-BE4E-9A4C4A7FA2FC}"/>
    <cellStyle name="Comma 3 2 2 10 3 2" xfId="18471" xr:uid="{B8B0BCF3-F37A-4195-9B89-E0D8BCDEF375}"/>
    <cellStyle name="Comma 3 2 2 10 3 2 2" xfId="39493" xr:uid="{0BA2D110-102B-4C1F-A12A-0F22D9C82078}"/>
    <cellStyle name="Comma 3 2 2 10 3 2 3" xfId="60517" xr:uid="{F0117A9C-3B53-47C7-856D-CFBDA3104511}"/>
    <cellStyle name="Comma 3 2 2 10 3 3" xfId="28983" xr:uid="{5F94F607-DFDA-45B5-9C98-97BA2A0A7064}"/>
    <cellStyle name="Comma 3 2 2 10 3 4" xfId="50007" xr:uid="{4C0A1572-E0D3-473B-81A4-C6F7266706B3}"/>
    <cellStyle name="Comma 3 2 2 10 4" xfId="10564" xr:uid="{F26277CC-9C56-479D-BA4F-3A50DD5A28B1}"/>
    <cellStyle name="Comma 3 2 2 10 4 2" xfId="21098" xr:uid="{AA8483EC-3A2E-4DA7-8415-5EAD1D79819C}"/>
    <cellStyle name="Comma 3 2 2 10 4 2 2" xfId="42120" xr:uid="{2FCA1D1E-0809-4EB6-9AE5-B0EEBFC14B05}"/>
    <cellStyle name="Comma 3 2 2 10 4 2 3" xfId="63144" xr:uid="{E128D91B-1785-4F88-8044-6113853197E3}"/>
    <cellStyle name="Comma 3 2 2 10 4 3" xfId="31610" xr:uid="{3107A48A-8EA1-4355-87F2-F2F03BA4606D}"/>
    <cellStyle name="Comma 3 2 2 10 4 4" xfId="52634" xr:uid="{E02FFE7D-1B28-4649-B3D8-BA36FE24560D}"/>
    <cellStyle name="Comma 3 2 2 10 5" xfId="13216" xr:uid="{BE46E555-7781-4B19-AE93-EF146E2D37C1}"/>
    <cellStyle name="Comma 3 2 2 10 5 2" xfId="34238" xr:uid="{C883178A-A900-4B43-A5F1-0C49A9FE4DF4}"/>
    <cellStyle name="Comma 3 2 2 10 5 3" xfId="55262" xr:uid="{6661C988-D7C7-43F4-AF58-A6E0D403F349}"/>
    <cellStyle name="Comma 3 2 2 10 6" xfId="23727" xr:uid="{F15E8A8E-6A6E-4B1C-A075-9A9F0E50B620}"/>
    <cellStyle name="Comma 3 2 2 10 7" xfId="44752" xr:uid="{B0643AC4-7222-49CE-AA61-87307A5F5490}"/>
    <cellStyle name="Comma 3 2 2 11" xfId="2731" xr:uid="{0C7561BF-7ADD-4212-932F-20767E4BC671}"/>
    <cellStyle name="Comma 3 2 2 11 2" xfId="5363" xr:uid="{993D431B-C682-4C50-A3F8-8818E7A6FDFE}"/>
    <cellStyle name="Comma 3 2 2 11 2 2" xfId="15897" xr:uid="{10A8C9B0-35A7-45B4-8849-4752BAEAA6D8}"/>
    <cellStyle name="Comma 3 2 2 11 2 2 2" xfId="36919" xr:uid="{3683E61B-CCA6-4CF7-BA66-996BE4D2F088}"/>
    <cellStyle name="Comma 3 2 2 11 2 2 3" xfId="57943" xr:uid="{C8636836-7D62-4786-A1E6-65489ED44E46}"/>
    <cellStyle name="Comma 3 2 2 11 2 3" xfId="26409" xr:uid="{F39FD047-9E84-4B84-8840-656EA3BA42A9}"/>
    <cellStyle name="Comma 3 2 2 11 2 4" xfId="47433" xr:uid="{111E39B3-DECC-4875-ADA8-694D9EF79FBD}"/>
    <cellStyle name="Comma 3 2 2 11 3" xfId="7991" xr:uid="{E8697104-0586-437A-BC42-FCD8741189DF}"/>
    <cellStyle name="Comma 3 2 2 11 3 2" xfId="18525" xr:uid="{4F0F4D62-9677-489D-BD61-0D4DE1360BF2}"/>
    <cellStyle name="Comma 3 2 2 11 3 2 2" xfId="39547" xr:uid="{4AD3476F-BD50-465B-9AC4-A40C78129E19}"/>
    <cellStyle name="Comma 3 2 2 11 3 2 3" xfId="60571" xr:uid="{27C483DB-16EC-48A1-9EF2-2FDCCCCE93A9}"/>
    <cellStyle name="Comma 3 2 2 11 3 3" xfId="29037" xr:uid="{D59A866A-D24A-4B61-8738-DB19DC47F646}"/>
    <cellStyle name="Comma 3 2 2 11 3 4" xfId="50061" xr:uid="{4EFB1B3A-BE02-4FE5-9344-72F47812C023}"/>
    <cellStyle name="Comma 3 2 2 11 4" xfId="10618" xr:uid="{6CAC8E29-A608-42C0-92DB-31F3055E3B9E}"/>
    <cellStyle name="Comma 3 2 2 11 4 2" xfId="21152" xr:uid="{FC69CAE7-4EF9-4448-9B92-9D25581F5598}"/>
    <cellStyle name="Comma 3 2 2 11 4 2 2" xfId="42174" xr:uid="{E02217EC-D60E-4AB7-BE08-0318CE31E824}"/>
    <cellStyle name="Comma 3 2 2 11 4 2 3" xfId="63198" xr:uid="{7AFF3803-6575-43DC-B880-947548B30DB1}"/>
    <cellStyle name="Comma 3 2 2 11 4 3" xfId="31664" xr:uid="{6DF82208-545B-4A78-B7E7-1EF7ACCFA246}"/>
    <cellStyle name="Comma 3 2 2 11 4 4" xfId="52688" xr:uid="{60A9B95E-4B74-4E5D-92CF-DEB95EE4AF7C}"/>
    <cellStyle name="Comma 3 2 2 11 5" xfId="13270" xr:uid="{64824F80-3193-4D85-A3CD-DA17BB648DE4}"/>
    <cellStyle name="Comma 3 2 2 11 5 2" xfId="34292" xr:uid="{FA6DC814-FE94-4232-BDD3-180DBB279B51}"/>
    <cellStyle name="Comma 3 2 2 11 5 3" xfId="55316" xr:uid="{56A3C67E-340A-413C-ADD0-EC912613C07A}"/>
    <cellStyle name="Comma 3 2 2 11 6" xfId="23781" xr:uid="{0518DDDC-F147-4950-991D-94E54C322BFD}"/>
    <cellStyle name="Comma 3 2 2 11 7" xfId="44806" xr:uid="{B66BAFD7-AAF4-468F-8D75-DB5AD46A3BA7}"/>
    <cellStyle name="Comma 3 2 2 12" xfId="1360" xr:uid="{E8C8F6B2-612E-4D32-87E8-2B6A512C7CA5}"/>
    <cellStyle name="Comma 3 2 2 12 2" xfId="4038" xr:uid="{1A57E652-6B6C-4092-AE86-C0AD21F75D91}"/>
    <cellStyle name="Comma 3 2 2 12 2 2" xfId="14572" xr:uid="{9F4D6AF4-66BD-406B-971C-E139DE2BA51F}"/>
    <cellStyle name="Comma 3 2 2 12 2 2 2" xfId="35594" xr:uid="{9533EE34-941C-4734-A18B-E40B795FEEF3}"/>
    <cellStyle name="Comma 3 2 2 12 2 2 3" xfId="56618" xr:uid="{60F11B82-6409-4B2F-87FC-3E34CD330C0D}"/>
    <cellStyle name="Comma 3 2 2 12 2 3" xfId="25084" xr:uid="{946187CD-0F72-44B5-96A8-E62F41194003}"/>
    <cellStyle name="Comma 3 2 2 12 2 4" xfId="46108" xr:uid="{2E0AB74A-6780-473F-9D30-64ED3C8F3D25}"/>
    <cellStyle name="Comma 3 2 2 12 3" xfId="6666" xr:uid="{8F438CCE-2F15-478E-A7D1-73BC4E1E9307}"/>
    <cellStyle name="Comma 3 2 2 12 3 2" xfId="17200" xr:uid="{626444B7-96E5-42F3-961A-C1181200A807}"/>
    <cellStyle name="Comma 3 2 2 12 3 2 2" xfId="38222" xr:uid="{FABB1970-9A5F-46DA-AEB4-1C633643B9C2}"/>
    <cellStyle name="Comma 3 2 2 12 3 2 3" xfId="59246" xr:uid="{E8374266-EE74-4ABB-BBA1-37BFCBC8AF73}"/>
    <cellStyle name="Comma 3 2 2 12 3 3" xfId="27712" xr:uid="{0AA779B0-1B54-4F47-8360-BBF84FF2ED53}"/>
    <cellStyle name="Comma 3 2 2 12 3 4" xfId="48736" xr:uid="{347CEA9E-069B-4A1F-B76B-252BF4F9DBDC}"/>
    <cellStyle name="Comma 3 2 2 12 4" xfId="9293" xr:uid="{7DEC8680-096B-4D2A-A4A8-3930928432F8}"/>
    <cellStyle name="Comma 3 2 2 12 4 2" xfId="19827" xr:uid="{CAD7FCFF-F254-4D1F-BE2B-3368B6E237D3}"/>
    <cellStyle name="Comma 3 2 2 12 4 2 2" xfId="40849" xr:uid="{43ED4633-F9BD-46FE-A58A-668E5EA510B1}"/>
    <cellStyle name="Comma 3 2 2 12 4 2 3" xfId="61873" xr:uid="{2F48C2E6-C7D4-4847-B966-FC79DF69F450}"/>
    <cellStyle name="Comma 3 2 2 12 4 3" xfId="30339" xr:uid="{02FB7D76-B499-4B29-A72B-AD9C2798EA3D}"/>
    <cellStyle name="Comma 3 2 2 12 4 4" xfId="51363" xr:uid="{90F008D4-18D9-449E-A469-E8F05AAA95EB}"/>
    <cellStyle name="Comma 3 2 2 12 5" xfId="11945" xr:uid="{4FC83567-8DC6-48D7-BC06-033C5A519EFF}"/>
    <cellStyle name="Comma 3 2 2 12 5 2" xfId="32967" xr:uid="{AEEF440A-07A4-4908-8262-B8E3C43ADCE1}"/>
    <cellStyle name="Comma 3 2 2 12 5 3" xfId="53991" xr:uid="{69DACC51-DF79-4584-9CC0-8F76F3C50D7E}"/>
    <cellStyle name="Comma 3 2 2 12 6" xfId="22456" xr:uid="{4C030FE9-E2B6-41E0-AD1B-515E84E1DDAE}"/>
    <cellStyle name="Comma 3 2 2 12 7" xfId="43481" xr:uid="{8792FF22-EA44-4AB8-8E27-B02B76D6E7B6}"/>
    <cellStyle name="Comma 3 2 2 13" xfId="2844" xr:uid="{BF31F60A-7D03-4CD0-9297-75E62FAEF1C4}"/>
    <cellStyle name="Comma 3 2 2 13 2" xfId="13378" xr:uid="{663A3C90-A2A8-4D55-805C-850E616357DA}"/>
    <cellStyle name="Comma 3 2 2 13 2 2" xfId="34400" xr:uid="{8D32E4D3-5EFF-4A06-B0E7-F53338FB9867}"/>
    <cellStyle name="Comma 3 2 2 13 2 3" xfId="55424" xr:uid="{BEB7E945-6BE9-43E6-926B-6D516A5867CC}"/>
    <cellStyle name="Comma 3 2 2 13 3" xfId="23890" xr:uid="{ED3067BB-F916-4278-BDFA-BABC30D76FBE}"/>
    <cellStyle name="Comma 3 2 2 13 4" xfId="44914" xr:uid="{031F7D96-5394-469A-9570-5A021216AD34}"/>
    <cellStyle name="Comma 3 2 2 14" xfId="5472" xr:uid="{BE5555D8-D20B-479E-A764-1E86693A7E5F}"/>
    <cellStyle name="Comma 3 2 2 14 2" xfId="16006" xr:uid="{BBF2540C-C7CB-4AAA-B8FD-2C2806C6B435}"/>
    <cellStyle name="Comma 3 2 2 14 2 2" xfId="37028" xr:uid="{3DCB4972-D03B-41D5-83BC-651DCFE2100D}"/>
    <cellStyle name="Comma 3 2 2 14 2 3" xfId="58052" xr:uid="{37FCFE4C-7F07-41DE-9FD5-BF88AF85ABEC}"/>
    <cellStyle name="Comma 3 2 2 14 3" xfId="26518" xr:uid="{8CA1F4E9-F927-422E-B4A0-DB52C7AA9382}"/>
    <cellStyle name="Comma 3 2 2 14 4" xfId="47542" xr:uid="{3E8894D4-8116-41EF-A7FD-3196CA747622}"/>
    <cellStyle name="Comma 3 2 2 15" xfId="8099" xr:uid="{DE36D29C-E097-45D7-B81C-C240E5F3B86D}"/>
    <cellStyle name="Comma 3 2 2 15 2" xfId="18633" xr:uid="{7F7E87AA-0A71-4386-8307-ABC8C8502D34}"/>
    <cellStyle name="Comma 3 2 2 15 2 2" xfId="39655" xr:uid="{4FA3964A-E0E5-451C-9068-5CADF9D8A314}"/>
    <cellStyle name="Comma 3 2 2 15 2 3" xfId="60679" xr:uid="{8EF1540E-967F-477F-A5C9-74352CD204D2}"/>
    <cellStyle name="Comma 3 2 2 15 3" xfId="29145" xr:uid="{BE76A0B9-9728-4DBE-A111-ED6043A2FAEA}"/>
    <cellStyle name="Comma 3 2 2 15 4" xfId="50169" xr:uid="{ABA60E83-CFB5-413F-9874-468746A6D517}"/>
    <cellStyle name="Comma 3 2 2 16" xfId="10751" xr:uid="{B266B1F4-3172-4E3B-95C5-00DA8FEC34FF}"/>
    <cellStyle name="Comma 3 2 2 16 2" xfId="31773" xr:uid="{7FD99899-FD6A-4691-90EF-165F93BCCD58}"/>
    <cellStyle name="Comma 3 2 2 16 3" xfId="52797" xr:uid="{AA2EBE06-2AEE-429F-9344-2BB14A74A5FF}"/>
    <cellStyle name="Comma 3 2 2 17" xfId="21262" xr:uid="{B3FED17B-B2BF-41CE-A55D-54B4EDBA8A0A}"/>
    <cellStyle name="Comma 3 2 2 18" xfId="42287" xr:uid="{AF14D45F-47B1-4D29-A27C-698E1FCAA69A}"/>
    <cellStyle name="Comma 3 2 2 19" xfId="63323" xr:uid="{5A2097A6-0ABC-4156-8939-51511A41BA00}"/>
    <cellStyle name="Comma 3 2 2 2" xfId="209" xr:uid="{E97C01AE-A978-40ED-8F92-315ECDFC946D}"/>
    <cellStyle name="Comma 3 2 2 2 10" xfId="10805" xr:uid="{B3872F9B-DA6E-4897-850D-F6617115FE80}"/>
    <cellStyle name="Comma 3 2 2 2 10 2" xfId="31827" xr:uid="{4B4780EC-3363-486A-AB25-D066141A00A6}"/>
    <cellStyle name="Comma 3 2 2 2 10 3" xfId="52851" xr:uid="{041D04DE-C562-4A58-93B8-90263498942D}"/>
    <cellStyle name="Comma 3 2 2 2 11" xfId="21316" xr:uid="{12EB56D5-2D3A-4E53-B5F9-B59812B562DC}"/>
    <cellStyle name="Comma 3 2 2 2 12" xfId="42341" xr:uid="{BB8D41ED-8909-49D2-8BFD-1087A1C4D256}"/>
    <cellStyle name="Comma 3 2 2 2 13" xfId="63367" xr:uid="{FD9F26C8-34A7-4013-9165-CA874DC3A9AD}"/>
    <cellStyle name="Comma 3 2 2 2 2" xfId="1362" xr:uid="{3122D79F-2F0B-49BF-BB09-96E4F00FB323}"/>
    <cellStyle name="Comma 3 2 2 2 2 2" xfId="1363" xr:uid="{CDADBA89-657C-46DD-8963-BE622FED2AB8}"/>
    <cellStyle name="Comma 3 2 2 2 2 2 2" xfId="4041" xr:uid="{13916FC3-429D-4A17-BA02-DE287E5553B0}"/>
    <cellStyle name="Comma 3 2 2 2 2 2 2 2" xfId="14575" xr:uid="{677DB163-26E5-40F4-8B39-8B198B070BAA}"/>
    <cellStyle name="Comma 3 2 2 2 2 2 2 2 2" xfId="35597" xr:uid="{CE2E40BD-D950-4045-ADB8-5B2C450984A4}"/>
    <cellStyle name="Comma 3 2 2 2 2 2 2 2 3" xfId="56621" xr:uid="{18C40573-E204-4B69-8D69-303744A78F44}"/>
    <cellStyle name="Comma 3 2 2 2 2 2 2 3" xfId="25087" xr:uid="{6F0A1606-AE9A-402B-A34A-C7F2ED899D0D}"/>
    <cellStyle name="Comma 3 2 2 2 2 2 2 4" xfId="46111" xr:uid="{A74094DE-2F4A-4D1A-860A-8FFF5C6ADA86}"/>
    <cellStyle name="Comma 3 2 2 2 2 2 3" xfId="6669" xr:uid="{60665A33-3222-4200-A743-6626F4AD05CB}"/>
    <cellStyle name="Comma 3 2 2 2 2 2 3 2" xfId="17203" xr:uid="{9E0602DA-834B-4CC2-82CF-D5575CB21273}"/>
    <cellStyle name="Comma 3 2 2 2 2 2 3 2 2" xfId="38225" xr:uid="{73BED679-07E5-4F88-A1D1-0FEDC1F4EA52}"/>
    <cellStyle name="Comma 3 2 2 2 2 2 3 2 3" xfId="59249" xr:uid="{8E5920D2-D5E7-4A67-8EF6-0C2691DDD603}"/>
    <cellStyle name="Comma 3 2 2 2 2 2 3 3" xfId="27715" xr:uid="{E10E533B-FE6A-4FCF-B6CA-A3D2D1ABFBF0}"/>
    <cellStyle name="Comma 3 2 2 2 2 2 3 4" xfId="48739" xr:uid="{6A178397-01D1-4A5B-9C69-8C2D43F52FB2}"/>
    <cellStyle name="Comma 3 2 2 2 2 2 4" xfId="9296" xr:uid="{DF053958-4910-4B15-AD9F-D19532584FDA}"/>
    <cellStyle name="Comma 3 2 2 2 2 2 4 2" xfId="19830" xr:uid="{EF78D092-F39E-491A-9F3B-E3F0DCA480A4}"/>
    <cellStyle name="Comma 3 2 2 2 2 2 4 2 2" xfId="40852" xr:uid="{28CD691E-47F5-4069-884D-C3DAF2C1A624}"/>
    <cellStyle name="Comma 3 2 2 2 2 2 4 2 3" xfId="61876" xr:uid="{6843E340-F592-44E3-A420-CA37FC056018}"/>
    <cellStyle name="Comma 3 2 2 2 2 2 4 3" xfId="30342" xr:uid="{E0FF5AC8-8A6B-4F68-A9CA-385E6E415B5C}"/>
    <cellStyle name="Comma 3 2 2 2 2 2 4 4" xfId="51366" xr:uid="{E0CF5383-C1F0-4F73-99DA-8FC120FABFC6}"/>
    <cellStyle name="Comma 3 2 2 2 2 2 5" xfId="11948" xr:uid="{EFA3B2C8-1B27-402A-89C7-7CCAFACA622A}"/>
    <cellStyle name="Comma 3 2 2 2 2 2 5 2" xfId="32970" xr:uid="{3C260287-0698-4C1F-8252-2CEEE445F15E}"/>
    <cellStyle name="Comma 3 2 2 2 2 2 5 3" xfId="53994" xr:uid="{E6C3D721-52BE-4E4F-B0C0-DA7B5347D547}"/>
    <cellStyle name="Comma 3 2 2 2 2 2 6" xfId="22459" xr:uid="{D5274EFC-6B9D-426D-9694-05C13B1FC831}"/>
    <cellStyle name="Comma 3 2 2 2 2 2 7" xfId="43484" xr:uid="{E971DD5B-CCFF-447A-86D1-C05E8008F787}"/>
    <cellStyle name="Comma 3 2 2 2 2 3" xfId="4040" xr:uid="{B38D04BB-43EB-4199-8B54-C98754B6E6EC}"/>
    <cellStyle name="Comma 3 2 2 2 2 3 2" xfId="14574" xr:uid="{CD8ED64C-C9C1-49AF-9888-03AEBCF2FE55}"/>
    <cellStyle name="Comma 3 2 2 2 2 3 2 2" xfId="35596" xr:uid="{36C4D7D1-3156-498B-8B3C-A4B1FFCB22E5}"/>
    <cellStyle name="Comma 3 2 2 2 2 3 2 3" xfId="56620" xr:uid="{ECF569B7-3E7E-4754-8556-E30D7ED67074}"/>
    <cellStyle name="Comma 3 2 2 2 2 3 3" xfId="25086" xr:uid="{00FB6AAF-B3DF-4D5A-BD8E-9D5561DFD03B}"/>
    <cellStyle name="Comma 3 2 2 2 2 3 4" xfId="46110" xr:uid="{1E544BB0-1FC7-4E47-8769-3F7102D0FB5D}"/>
    <cellStyle name="Comma 3 2 2 2 2 4" xfId="6668" xr:uid="{955B70EE-FC64-4302-A876-B843D112D670}"/>
    <cellStyle name="Comma 3 2 2 2 2 4 2" xfId="17202" xr:uid="{E5692B93-EB38-4641-847A-1328D35795C8}"/>
    <cellStyle name="Comma 3 2 2 2 2 4 2 2" xfId="38224" xr:uid="{B878CF44-2960-4CFD-8FB3-CD984D8DDD66}"/>
    <cellStyle name="Comma 3 2 2 2 2 4 2 3" xfId="59248" xr:uid="{EC395010-EE4F-4771-93B9-441394121D35}"/>
    <cellStyle name="Comma 3 2 2 2 2 4 3" xfId="27714" xr:uid="{FFE6DAC7-AFC8-4D19-B2B6-53627C6D44CB}"/>
    <cellStyle name="Comma 3 2 2 2 2 4 4" xfId="48738" xr:uid="{44EF62B1-620A-4F47-970C-38B4A9F11885}"/>
    <cellStyle name="Comma 3 2 2 2 2 5" xfId="9295" xr:uid="{E86567BB-32CB-4BB7-BF51-0D071DEC24EF}"/>
    <cellStyle name="Comma 3 2 2 2 2 5 2" xfId="19829" xr:uid="{9ED059A9-55AC-449F-8371-AED5487728F3}"/>
    <cellStyle name="Comma 3 2 2 2 2 5 2 2" xfId="40851" xr:uid="{DEA593CD-BB43-474D-8FE1-B425B215E3DE}"/>
    <cellStyle name="Comma 3 2 2 2 2 5 2 3" xfId="61875" xr:uid="{B7000CF0-5A40-4B9B-B0CE-3A7847AB11B9}"/>
    <cellStyle name="Comma 3 2 2 2 2 5 3" xfId="30341" xr:uid="{7DC26471-E786-41FC-BCB1-77EF398CC62E}"/>
    <cellStyle name="Comma 3 2 2 2 2 5 4" xfId="51365" xr:uid="{CD3BDB95-D0AD-4FB8-898B-25C0498D4CC9}"/>
    <cellStyle name="Comma 3 2 2 2 2 6" xfId="11947" xr:uid="{118F0F38-CC96-4984-A43E-701A105153AC}"/>
    <cellStyle name="Comma 3 2 2 2 2 6 2" xfId="32969" xr:uid="{94E17DA4-05A1-44C7-95AC-FB6B7AE027D7}"/>
    <cellStyle name="Comma 3 2 2 2 2 6 3" xfId="53993" xr:uid="{DD5D3EF4-8555-4502-A2D5-E2EC121598E3}"/>
    <cellStyle name="Comma 3 2 2 2 2 7" xfId="22458" xr:uid="{B741CCDE-FA74-4105-B164-F31A1C32F210}"/>
    <cellStyle name="Comma 3 2 2 2 2 8" xfId="43483" xr:uid="{86A5E388-1D7A-43C8-99EC-481391552B89}"/>
    <cellStyle name="Comma 3 2 2 2 3" xfId="1364" xr:uid="{E77A2395-9471-4FDD-A90C-C2D7C7376B0B}"/>
    <cellStyle name="Comma 3 2 2 2 3 2" xfId="4042" xr:uid="{AD79FA34-1D84-4946-98C3-0CBE508568FF}"/>
    <cellStyle name="Comma 3 2 2 2 3 2 2" xfId="14576" xr:uid="{181881E1-6901-4186-A6F8-7A02E0B9A4EC}"/>
    <cellStyle name="Comma 3 2 2 2 3 2 2 2" xfId="35598" xr:uid="{DBBEEB6B-6C52-4ACA-844B-404BBDB1A3E1}"/>
    <cellStyle name="Comma 3 2 2 2 3 2 2 3" xfId="56622" xr:uid="{6935C056-CE79-4053-BA9E-CDA97D6C5DE8}"/>
    <cellStyle name="Comma 3 2 2 2 3 2 3" xfId="25088" xr:uid="{C770FED1-B0B3-448F-9B2E-028710D1ECD7}"/>
    <cellStyle name="Comma 3 2 2 2 3 2 4" xfId="46112" xr:uid="{95B93792-6992-4CDC-948D-25B7ACDB55B3}"/>
    <cellStyle name="Comma 3 2 2 2 3 3" xfId="6670" xr:uid="{CD02273C-95A6-4E6F-9CFF-CB1941DCFCAE}"/>
    <cellStyle name="Comma 3 2 2 2 3 3 2" xfId="17204" xr:uid="{1D3DCED2-A18C-428D-83D8-D7A1943C750F}"/>
    <cellStyle name="Comma 3 2 2 2 3 3 2 2" xfId="38226" xr:uid="{500B6A5D-7E07-4732-A42A-1B0BCECD665D}"/>
    <cellStyle name="Comma 3 2 2 2 3 3 2 3" xfId="59250" xr:uid="{9DA1C13E-AA0F-49AF-A737-A9E1BC9EFE6C}"/>
    <cellStyle name="Comma 3 2 2 2 3 3 3" xfId="27716" xr:uid="{469A4F98-A4A4-49AB-848B-D95CAAAD02A8}"/>
    <cellStyle name="Comma 3 2 2 2 3 3 4" xfId="48740" xr:uid="{CF55B467-D04F-416A-877E-10A4BEA85C77}"/>
    <cellStyle name="Comma 3 2 2 2 3 4" xfId="9297" xr:uid="{CE3D701F-970B-4C58-9BBA-C4FDF8083F84}"/>
    <cellStyle name="Comma 3 2 2 2 3 4 2" xfId="19831" xr:uid="{65C8FCD9-9E5F-4154-9507-DB05493E49D4}"/>
    <cellStyle name="Comma 3 2 2 2 3 4 2 2" xfId="40853" xr:uid="{7B3F2CA4-3993-4C75-8F28-12FC88911369}"/>
    <cellStyle name="Comma 3 2 2 2 3 4 2 3" xfId="61877" xr:uid="{109E8DC6-4E72-47C3-AF4F-E09E49C1F6D2}"/>
    <cellStyle name="Comma 3 2 2 2 3 4 3" xfId="30343" xr:uid="{5554D036-0E7B-4791-9860-45241634E5AE}"/>
    <cellStyle name="Comma 3 2 2 2 3 4 4" xfId="51367" xr:uid="{D7C009F8-8F0A-4CDC-AB6B-2F2F182E12D2}"/>
    <cellStyle name="Comma 3 2 2 2 3 5" xfId="11949" xr:uid="{69652B0B-9504-4E13-B005-0657C13C4ADB}"/>
    <cellStyle name="Comma 3 2 2 2 3 5 2" xfId="32971" xr:uid="{AA6EADC0-A7CB-4E42-BC49-04937D7A39BC}"/>
    <cellStyle name="Comma 3 2 2 2 3 5 3" xfId="53995" xr:uid="{A6D83E57-D7B4-4F08-BCC2-638EFB1DF742}"/>
    <cellStyle name="Comma 3 2 2 2 3 6" xfId="22460" xr:uid="{4A8A34B8-D4F3-4531-AFB1-E488B1F89DDF}"/>
    <cellStyle name="Comma 3 2 2 2 3 7" xfId="43485" xr:uid="{01046867-4BFD-4606-8C00-3ECD319FF68A}"/>
    <cellStyle name="Comma 3 2 2 2 4" xfId="1365" xr:uid="{81E58EC8-6C28-4CD0-A52E-DD42E5E51E0F}"/>
    <cellStyle name="Comma 3 2 2 2 4 2" xfId="4043" xr:uid="{8FCD5B4B-1A35-4FB2-BD93-93015AAB32A1}"/>
    <cellStyle name="Comma 3 2 2 2 4 2 2" xfId="14577" xr:uid="{6F406C46-683F-4063-8AAA-6D045F6A6555}"/>
    <cellStyle name="Comma 3 2 2 2 4 2 2 2" xfId="35599" xr:uid="{6A1D7CE3-2C69-4189-A7F4-B9B912EC2551}"/>
    <cellStyle name="Comma 3 2 2 2 4 2 2 3" xfId="56623" xr:uid="{0A8F18C0-760A-469E-ADB0-2C6DB7D319DC}"/>
    <cellStyle name="Comma 3 2 2 2 4 2 3" xfId="25089" xr:uid="{335E14E8-CF92-4965-81E0-001A7A9B68AD}"/>
    <cellStyle name="Comma 3 2 2 2 4 2 4" xfId="46113" xr:uid="{D34760DA-B32D-42B9-B8D0-FAC92EB75307}"/>
    <cellStyle name="Comma 3 2 2 2 4 3" xfId="6671" xr:uid="{F996B305-7D6F-4558-9509-81363074F513}"/>
    <cellStyle name="Comma 3 2 2 2 4 3 2" xfId="17205" xr:uid="{E214A173-779F-40FF-A1B8-9CED8B3DE276}"/>
    <cellStyle name="Comma 3 2 2 2 4 3 2 2" xfId="38227" xr:uid="{DBDFA9FB-08E5-45E1-A873-188A69A49B4C}"/>
    <cellStyle name="Comma 3 2 2 2 4 3 2 3" xfId="59251" xr:uid="{306BDD5F-F74A-450C-A485-F95821554343}"/>
    <cellStyle name="Comma 3 2 2 2 4 3 3" xfId="27717" xr:uid="{D2638B36-7B9C-4231-AD4B-719374AEEDCD}"/>
    <cellStyle name="Comma 3 2 2 2 4 3 4" xfId="48741" xr:uid="{51A8ACB5-1054-4804-99EF-620DA52BE4D2}"/>
    <cellStyle name="Comma 3 2 2 2 4 4" xfId="9298" xr:uid="{2B5E397B-C92F-4B87-876A-A6FE7FC783A4}"/>
    <cellStyle name="Comma 3 2 2 2 4 4 2" xfId="19832" xr:uid="{3E00CF95-BFDD-42B6-AB60-7B1E452EFFF0}"/>
    <cellStyle name="Comma 3 2 2 2 4 4 2 2" xfId="40854" xr:uid="{07962C06-39AB-4D5D-BB3E-1BED7113F581}"/>
    <cellStyle name="Comma 3 2 2 2 4 4 2 3" xfId="61878" xr:uid="{F35785E0-9578-46DC-974C-71ECAB7C0857}"/>
    <cellStyle name="Comma 3 2 2 2 4 4 3" xfId="30344" xr:uid="{8DA9ED6C-ACA9-4246-B3AA-E3F3AB5B8C5E}"/>
    <cellStyle name="Comma 3 2 2 2 4 4 4" xfId="51368" xr:uid="{EC629E86-0E64-4C28-A3C5-A91312C59C97}"/>
    <cellStyle name="Comma 3 2 2 2 4 5" xfId="11950" xr:uid="{D8EF72BA-788B-4EF1-854B-AA7285D34343}"/>
    <cellStyle name="Comma 3 2 2 2 4 5 2" xfId="32972" xr:uid="{10677A06-7CCA-49AC-A51E-94CCAD660AD5}"/>
    <cellStyle name="Comma 3 2 2 2 4 5 3" xfId="53996" xr:uid="{7BB57D67-DF48-4EF2-B4AF-BD6396D6BB50}"/>
    <cellStyle name="Comma 3 2 2 2 4 6" xfId="22461" xr:uid="{CEF06C04-08C8-49A4-A765-6F73329FD751}"/>
    <cellStyle name="Comma 3 2 2 2 4 7" xfId="43486" xr:uid="{60AA549F-3C32-496F-B8F8-60CAA7AE544D}"/>
    <cellStyle name="Comma 3 2 2 2 5" xfId="2785" xr:uid="{F51F54DD-2EEF-4D58-9DB5-9B824C87CD85}"/>
    <cellStyle name="Comma 3 2 2 2 5 2" xfId="5417" xr:uid="{AB147F6C-3C8E-4F2C-BC3C-CFA2A1FBFB59}"/>
    <cellStyle name="Comma 3 2 2 2 5 2 2" xfId="15951" xr:uid="{576D8902-CA80-42F8-BF8A-26CB3635EE5C}"/>
    <cellStyle name="Comma 3 2 2 2 5 2 2 2" xfId="36973" xr:uid="{4B63084F-123D-4EDD-B0B3-457FA7202053}"/>
    <cellStyle name="Comma 3 2 2 2 5 2 2 3" xfId="57997" xr:uid="{7634599D-75DD-4C5A-9C72-F4FC9E9BFAEB}"/>
    <cellStyle name="Comma 3 2 2 2 5 2 3" xfId="26463" xr:uid="{8E6585D4-41F4-438F-812A-1E6C5BB43D5D}"/>
    <cellStyle name="Comma 3 2 2 2 5 2 4" xfId="47487" xr:uid="{3D4B0A84-2654-461C-B18A-C4B1E43E7D1E}"/>
    <cellStyle name="Comma 3 2 2 2 5 3" xfId="8045" xr:uid="{34CA5689-8B19-402B-9488-22B780128C67}"/>
    <cellStyle name="Comma 3 2 2 2 5 3 2" xfId="18579" xr:uid="{5883576E-1DA1-4AE9-A088-FCF7247A2131}"/>
    <cellStyle name="Comma 3 2 2 2 5 3 2 2" xfId="39601" xr:uid="{3E9D623C-057E-4A0B-8355-6AAB8BB437BD}"/>
    <cellStyle name="Comma 3 2 2 2 5 3 2 3" xfId="60625" xr:uid="{7DE9EDF9-A323-4AA8-8FF6-A76DC8B5B019}"/>
    <cellStyle name="Comma 3 2 2 2 5 3 3" xfId="29091" xr:uid="{5BEF40C9-AA6F-4F75-8C2D-0FED38CDC750}"/>
    <cellStyle name="Comma 3 2 2 2 5 3 4" xfId="50115" xr:uid="{37455471-0431-4835-BCFE-BB792E135627}"/>
    <cellStyle name="Comma 3 2 2 2 5 4" xfId="10672" xr:uid="{AC18C537-5C0F-4622-A04C-4E2DE9B6F052}"/>
    <cellStyle name="Comma 3 2 2 2 5 4 2" xfId="21206" xr:uid="{EF735781-9114-40B2-835D-7C20D85D9594}"/>
    <cellStyle name="Comma 3 2 2 2 5 4 2 2" xfId="42228" xr:uid="{911FBF3C-6CE4-4078-8BF4-DBD466D5F1FE}"/>
    <cellStyle name="Comma 3 2 2 2 5 4 2 3" xfId="63252" xr:uid="{7AE7372A-8228-41D1-AC32-F0B1A7A5E581}"/>
    <cellStyle name="Comma 3 2 2 2 5 4 3" xfId="31718" xr:uid="{02D1B1A7-0C9E-46D8-9170-A4AD7F0B8D46}"/>
    <cellStyle name="Comma 3 2 2 2 5 4 4" xfId="52742" xr:uid="{3E131A71-6A4E-411F-B909-4F4845C1D2C2}"/>
    <cellStyle name="Comma 3 2 2 2 5 5" xfId="13324" xr:uid="{84272761-5417-4F1D-8654-4C25AB17B029}"/>
    <cellStyle name="Comma 3 2 2 2 5 5 2" xfId="34346" xr:uid="{E03E9896-4FD4-4435-86B1-3BB8B351ED99}"/>
    <cellStyle name="Comma 3 2 2 2 5 5 3" xfId="55370" xr:uid="{06EDFE1F-487F-4C95-AFBC-5A5DCA018ACF}"/>
    <cellStyle name="Comma 3 2 2 2 5 6" xfId="23835" xr:uid="{B82C6D53-2B22-4AD5-98AE-12DBBEB1DC48}"/>
    <cellStyle name="Comma 3 2 2 2 5 7" xfId="44860" xr:uid="{9AD8F6E4-615A-4FAB-9EC2-E979256E9D87}"/>
    <cellStyle name="Comma 3 2 2 2 6" xfId="1361" xr:uid="{C40F42B2-CFF6-4508-9690-9B9EDF4DEB1F}"/>
    <cellStyle name="Comma 3 2 2 2 6 2" xfId="4039" xr:uid="{349B3081-9E66-4101-B5F5-D5825F4A9214}"/>
    <cellStyle name="Comma 3 2 2 2 6 2 2" xfId="14573" xr:uid="{48054F7A-743B-4B1B-8641-99036343E4FA}"/>
    <cellStyle name="Comma 3 2 2 2 6 2 2 2" xfId="35595" xr:uid="{8B1A4344-3F1A-47ED-AF77-DEBD10ACDB56}"/>
    <cellStyle name="Comma 3 2 2 2 6 2 2 3" xfId="56619" xr:uid="{9FED3AED-4755-4EBB-B485-DBFBCAC828A7}"/>
    <cellStyle name="Comma 3 2 2 2 6 2 3" xfId="25085" xr:uid="{72D6331B-7A9C-4AC4-BAC1-38BA9C5657AB}"/>
    <cellStyle name="Comma 3 2 2 2 6 2 4" xfId="46109" xr:uid="{071D65DC-5928-4222-98FD-4925E9AA9314}"/>
    <cellStyle name="Comma 3 2 2 2 6 3" xfId="6667" xr:uid="{43ABFA74-7FA0-4695-BBA8-D83D572E4C06}"/>
    <cellStyle name="Comma 3 2 2 2 6 3 2" xfId="17201" xr:uid="{5924F5DC-17B2-4107-8EDD-85810673420F}"/>
    <cellStyle name="Comma 3 2 2 2 6 3 2 2" xfId="38223" xr:uid="{57106E25-6585-4FB7-A9FE-A5E3F08BD1B1}"/>
    <cellStyle name="Comma 3 2 2 2 6 3 2 3" xfId="59247" xr:uid="{CEA992F4-B79C-4C42-AB17-5047595AC2E5}"/>
    <cellStyle name="Comma 3 2 2 2 6 3 3" xfId="27713" xr:uid="{9FF7606E-96FE-4DBA-A4C0-0AA73DBC04B8}"/>
    <cellStyle name="Comma 3 2 2 2 6 3 4" xfId="48737" xr:uid="{3AEB6293-CCDA-4CDC-BB8A-BC42D761469A}"/>
    <cellStyle name="Comma 3 2 2 2 6 4" xfId="9294" xr:uid="{BDF3B9AF-6310-4FE8-8AEC-D0D6F759B8F7}"/>
    <cellStyle name="Comma 3 2 2 2 6 4 2" xfId="19828" xr:uid="{8E7162E2-6153-4FC2-BCF0-903F76D6E52F}"/>
    <cellStyle name="Comma 3 2 2 2 6 4 2 2" xfId="40850" xr:uid="{B798E2F1-CA7D-4715-80C6-5C5C2D1A9579}"/>
    <cellStyle name="Comma 3 2 2 2 6 4 2 3" xfId="61874" xr:uid="{8C2D5919-300D-4D00-894A-3B0B0CF8995C}"/>
    <cellStyle name="Comma 3 2 2 2 6 4 3" xfId="30340" xr:uid="{E7D36839-38DB-4069-AD92-564B2FEC6BB6}"/>
    <cellStyle name="Comma 3 2 2 2 6 4 4" xfId="51364" xr:uid="{BA5B792B-808A-49EC-AF9B-59FC62CF9409}"/>
    <cellStyle name="Comma 3 2 2 2 6 5" xfId="11946" xr:uid="{D1B1092B-5FC9-41D5-9B3F-C1862DB9975D}"/>
    <cellStyle name="Comma 3 2 2 2 6 5 2" xfId="32968" xr:uid="{54534520-5818-408F-A83E-F1343D0C5586}"/>
    <cellStyle name="Comma 3 2 2 2 6 5 3" xfId="53992" xr:uid="{C95A475A-4122-4202-B8A0-B850AE6C192D}"/>
    <cellStyle name="Comma 3 2 2 2 6 6" xfId="22457" xr:uid="{6EE985E7-9D38-48F0-9E77-26284CEC1AB9}"/>
    <cellStyle name="Comma 3 2 2 2 6 7" xfId="43482" xr:uid="{CBAC1B02-B4C1-4604-A2F0-0DC142364D25}"/>
    <cellStyle name="Comma 3 2 2 2 7" xfId="2898" xr:uid="{0D0749FB-747F-4D98-8835-9EB734AA1720}"/>
    <cellStyle name="Comma 3 2 2 2 7 2" xfId="13432" xr:uid="{8A70AA7F-7752-42E3-ACE6-EA8F4CC85A80}"/>
    <cellStyle name="Comma 3 2 2 2 7 2 2" xfId="34454" xr:uid="{DFF2023E-0C69-4949-8785-0CC8D51701BC}"/>
    <cellStyle name="Comma 3 2 2 2 7 2 3" xfId="55478" xr:uid="{2DE35D74-815C-49B1-B039-8F1812AE8928}"/>
    <cellStyle name="Comma 3 2 2 2 7 3" xfId="23944" xr:uid="{8CEFE66E-2DDE-45BA-8C2F-A3FA82133483}"/>
    <cellStyle name="Comma 3 2 2 2 7 4" xfId="44968" xr:uid="{F975BE79-7382-4398-ACD0-705675834406}"/>
    <cellStyle name="Comma 3 2 2 2 8" xfId="5526" xr:uid="{4B0DC355-F82E-47B5-A358-94D9CEA86FCC}"/>
    <cellStyle name="Comma 3 2 2 2 8 2" xfId="16060" xr:uid="{1DBF4AD2-986E-40E8-812E-11C8E6CB28F1}"/>
    <cellStyle name="Comma 3 2 2 2 8 2 2" xfId="37082" xr:uid="{2A983476-4DBA-4D30-8FF1-63AD40CFBDD3}"/>
    <cellStyle name="Comma 3 2 2 2 8 2 3" xfId="58106" xr:uid="{DD49E75E-82C3-4D19-854D-B4FCE4E6C2A6}"/>
    <cellStyle name="Comma 3 2 2 2 8 3" xfId="26572" xr:uid="{6BAD0CB3-ABD1-470A-B0D6-34E626C6E636}"/>
    <cellStyle name="Comma 3 2 2 2 8 4" xfId="47596" xr:uid="{3DF93B5B-44CF-4A36-A081-C47F2FB12E98}"/>
    <cellStyle name="Comma 3 2 2 2 9" xfId="8153" xr:uid="{F605837B-3CB9-4D80-9C43-92B79DAC0042}"/>
    <cellStyle name="Comma 3 2 2 2 9 2" xfId="18687" xr:uid="{64E0F405-7DDE-451A-8322-1D51C8BC0E31}"/>
    <cellStyle name="Comma 3 2 2 2 9 2 2" xfId="39709" xr:uid="{33A54AFF-C588-4381-AA1E-9824EAC8D710}"/>
    <cellStyle name="Comma 3 2 2 2 9 2 3" xfId="60733" xr:uid="{B0D35C65-7CD2-4444-AA70-D4B2104A8272}"/>
    <cellStyle name="Comma 3 2 2 2 9 3" xfId="29199" xr:uid="{A16AF47E-380B-47AF-B31A-637EF594035F}"/>
    <cellStyle name="Comma 3 2 2 2 9 4" xfId="50223" xr:uid="{EBF1CCAA-E587-4ACA-8A5D-9B8B2566A355}"/>
    <cellStyle name="Comma 3 2 2 3" xfId="1366" xr:uid="{1470E01A-CB54-4676-84A2-DF69DE6AD843}"/>
    <cellStyle name="Comma 3 2 2 3 10" xfId="43487" xr:uid="{A9C72589-42A2-4D66-A120-37F3C27EA207}"/>
    <cellStyle name="Comma 3 2 2 3 11" xfId="63348" xr:uid="{650E4CAC-C220-4F99-BE0D-85AAE1B47D19}"/>
    <cellStyle name="Comma 3 2 2 3 2" xfId="1367" xr:uid="{E620BDA5-78B3-4F50-9A86-8E8234C016FF}"/>
    <cellStyle name="Comma 3 2 2 3 2 2" xfId="1368" xr:uid="{298B87FD-5E22-4923-8481-649B746C772F}"/>
    <cellStyle name="Comma 3 2 2 3 2 2 2" xfId="4046" xr:uid="{1772CCE8-D3F7-4BD2-9F74-6F4516116A8D}"/>
    <cellStyle name="Comma 3 2 2 3 2 2 2 2" xfId="14580" xr:uid="{185D15A6-FA6A-47CD-8B3E-194B38057A50}"/>
    <cellStyle name="Comma 3 2 2 3 2 2 2 2 2" xfId="35602" xr:uid="{88E90176-A534-42A8-8725-FCAE21D147F0}"/>
    <cellStyle name="Comma 3 2 2 3 2 2 2 2 3" xfId="56626" xr:uid="{C0EA93D4-0F7C-438F-B8D8-412FD5ECA21F}"/>
    <cellStyle name="Comma 3 2 2 3 2 2 2 3" xfId="25092" xr:uid="{CAEF23DA-5D41-4B3B-A169-0936802AA99A}"/>
    <cellStyle name="Comma 3 2 2 3 2 2 2 4" xfId="46116" xr:uid="{099929C1-E795-473F-832C-469245DF38F0}"/>
    <cellStyle name="Comma 3 2 2 3 2 2 3" xfId="6674" xr:uid="{42B3E003-CA87-4389-9407-661E2773C2B1}"/>
    <cellStyle name="Comma 3 2 2 3 2 2 3 2" xfId="17208" xr:uid="{5C5000D9-0850-40C8-8746-06FA4817C3E7}"/>
    <cellStyle name="Comma 3 2 2 3 2 2 3 2 2" xfId="38230" xr:uid="{1C2FDD27-8BAD-4BA4-8677-2FAADB3C5AEC}"/>
    <cellStyle name="Comma 3 2 2 3 2 2 3 2 3" xfId="59254" xr:uid="{050505FA-222A-4DC7-85DE-3E984A34D0C0}"/>
    <cellStyle name="Comma 3 2 2 3 2 2 3 3" xfId="27720" xr:uid="{6702174A-390B-48F8-868B-A1E60CC73C39}"/>
    <cellStyle name="Comma 3 2 2 3 2 2 3 4" xfId="48744" xr:uid="{CF611DBC-1FD5-4761-804A-A7B4727C76CC}"/>
    <cellStyle name="Comma 3 2 2 3 2 2 4" xfId="9301" xr:uid="{24E6D306-6C31-436F-8730-A1F5082356D0}"/>
    <cellStyle name="Comma 3 2 2 3 2 2 4 2" xfId="19835" xr:uid="{6AE73FC9-2F97-4868-BA4E-3D05CF3B1685}"/>
    <cellStyle name="Comma 3 2 2 3 2 2 4 2 2" xfId="40857" xr:uid="{ACDBE3BF-9175-432D-AA26-52F997B6A909}"/>
    <cellStyle name="Comma 3 2 2 3 2 2 4 2 3" xfId="61881" xr:uid="{29CEEFBF-41CE-4A96-8ABB-0EAB9322BEDF}"/>
    <cellStyle name="Comma 3 2 2 3 2 2 4 3" xfId="30347" xr:uid="{9CB8D954-C54C-422C-B264-E788E77A3B89}"/>
    <cellStyle name="Comma 3 2 2 3 2 2 4 4" xfId="51371" xr:uid="{94725C67-CE65-4334-B54D-AEBBF3D75444}"/>
    <cellStyle name="Comma 3 2 2 3 2 2 5" xfId="11953" xr:uid="{DDE0164B-1DC7-45A0-97A2-72F30FE195FA}"/>
    <cellStyle name="Comma 3 2 2 3 2 2 5 2" xfId="32975" xr:uid="{4D5BFC50-F4F7-4ADA-B9BB-C17E30F3AF14}"/>
    <cellStyle name="Comma 3 2 2 3 2 2 5 3" xfId="53999" xr:uid="{2B138E97-7F59-47DC-9456-E9E4124B9973}"/>
    <cellStyle name="Comma 3 2 2 3 2 2 6" xfId="22464" xr:uid="{B687357B-42CE-49D5-8BBD-1697E048E946}"/>
    <cellStyle name="Comma 3 2 2 3 2 2 7" xfId="43489" xr:uid="{5722E954-2253-4403-A7A8-8F655118EF7F}"/>
    <cellStyle name="Comma 3 2 2 3 2 3" xfId="4045" xr:uid="{0691F343-BAE4-4476-8156-1BC7EA1DC889}"/>
    <cellStyle name="Comma 3 2 2 3 2 3 2" xfId="14579" xr:uid="{B24ECBAF-6318-4840-9890-5D4FBAA8CD76}"/>
    <cellStyle name="Comma 3 2 2 3 2 3 2 2" xfId="35601" xr:uid="{A061AE12-1132-41C8-8995-D8EB7E08682F}"/>
    <cellStyle name="Comma 3 2 2 3 2 3 2 3" xfId="56625" xr:uid="{F2F0141B-728A-4701-B879-94B27D4930A6}"/>
    <cellStyle name="Comma 3 2 2 3 2 3 3" xfId="25091" xr:uid="{60716E26-1062-490F-9EAA-90A92926D1AD}"/>
    <cellStyle name="Comma 3 2 2 3 2 3 4" xfId="46115" xr:uid="{4BAA337D-366F-4697-8E55-5AACECE7BF3B}"/>
    <cellStyle name="Comma 3 2 2 3 2 4" xfId="6673" xr:uid="{A25FFE0B-E191-45EA-A367-A8D6F97D8555}"/>
    <cellStyle name="Comma 3 2 2 3 2 4 2" xfId="17207" xr:uid="{8383052B-D204-4BDD-8D12-1B9B2760EAE9}"/>
    <cellStyle name="Comma 3 2 2 3 2 4 2 2" xfId="38229" xr:uid="{4B087B11-70A6-45D4-9C49-77138627787F}"/>
    <cellStyle name="Comma 3 2 2 3 2 4 2 3" xfId="59253" xr:uid="{C5D54F5C-F61A-4E23-AF31-F9BEB1FEB190}"/>
    <cellStyle name="Comma 3 2 2 3 2 4 3" xfId="27719" xr:uid="{F8FBC6A3-936B-4E80-A6C1-D649EA16C47A}"/>
    <cellStyle name="Comma 3 2 2 3 2 4 4" xfId="48743" xr:uid="{09E00F80-AF98-4082-BEDC-E6CC4468BCC6}"/>
    <cellStyle name="Comma 3 2 2 3 2 5" xfId="9300" xr:uid="{44C307E7-748A-49C9-A961-CA3CF883C61E}"/>
    <cellStyle name="Comma 3 2 2 3 2 5 2" xfId="19834" xr:uid="{7E52CD9A-541F-41F5-984D-BC991FEBFEC0}"/>
    <cellStyle name="Comma 3 2 2 3 2 5 2 2" xfId="40856" xr:uid="{A4A48F21-15B0-454B-A1CB-57DF406203F7}"/>
    <cellStyle name="Comma 3 2 2 3 2 5 2 3" xfId="61880" xr:uid="{F55371D3-5C75-47D9-B393-D838F75B3A90}"/>
    <cellStyle name="Comma 3 2 2 3 2 5 3" xfId="30346" xr:uid="{C13BF969-832C-491D-85C1-8D539CBFFE2F}"/>
    <cellStyle name="Comma 3 2 2 3 2 5 4" xfId="51370" xr:uid="{79F5D8BA-79A3-4076-87B3-69A6A19FF9A5}"/>
    <cellStyle name="Comma 3 2 2 3 2 6" xfId="11952" xr:uid="{AE4442C2-4D9B-429E-A761-A6A0C12A6CA8}"/>
    <cellStyle name="Comma 3 2 2 3 2 6 2" xfId="32974" xr:uid="{CF4BBDEE-2EEE-4538-9572-57CB1D64C92E}"/>
    <cellStyle name="Comma 3 2 2 3 2 6 3" xfId="53998" xr:uid="{94C0522C-15E5-4CE4-9BF4-32BC3076D77B}"/>
    <cellStyle name="Comma 3 2 2 3 2 7" xfId="22463" xr:uid="{14E6079C-EC46-46C9-8E25-8D80EEF04994}"/>
    <cellStyle name="Comma 3 2 2 3 2 8" xfId="43488" xr:uid="{7F8D5C45-66FD-4159-9A6E-1D41966FEFDB}"/>
    <cellStyle name="Comma 3 2 2 3 3" xfId="1369" xr:uid="{914F4F3A-63FE-417E-9084-604904006537}"/>
    <cellStyle name="Comma 3 2 2 3 3 2" xfId="4047" xr:uid="{AFB64956-A805-4DC8-9ED2-061B543C2977}"/>
    <cellStyle name="Comma 3 2 2 3 3 2 2" xfId="14581" xr:uid="{10CE6524-0686-41F2-AAA8-8F2200C1AF0D}"/>
    <cellStyle name="Comma 3 2 2 3 3 2 2 2" xfId="35603" xr:uid="{7A1215AA-BAED-459D-AE07-AEB37D7D6CC6}"/>
    <cellStyle name="Comma 3 2 2 3 3 2 2 3" xfId="56627" xr:uid="{F1170FDF-3C3A-4291-B5DE-F2BA7572C167}"/>
    <cellStyle name="Comma 3 2 2 3 3 2 3" xfId="25093" xr:uid="{A2F9D7CC-9083-48F1-8145-1EA07A354EBF}"/>
    <cellStyle name="Comma 3 2 2 3 3 2 4" xfId="46117" xr:uid="{F36EA21F-AD0C-4052-94AC-96C7AE56F8D2}"/>
    <cellStyle name="Comma 3 2 2 3 3 3" xfId="6675" xr:uid="{A72AA9C6-2B1B-4FE9-9DDF-FB6F64CE24DB}"/>
    <cellStyle name="Comma 3 2 2 3 3 3 2" xfId="17209" xr:uid="{DFEF3838-10A4-4839-B8EA-52D81ED364D8}"/>
    <cellStyle name="Comma 3 2 2 3 3 3 2 2" xfId="38231" xr:uid="{A2CB8EA5-95EF-4D94-9EEB-89C3157C1C00}"/>
    <cellStyle name="Comma 3 2 2 3 3 3 2 3" xfId="59255" xr:uid="{EC0A64E0-977F-4427-AD66-478CB1060F8B}"/>
    <cellStyle name="Comma 3 2 2 3 3 3 3" xfId="27721" xr:uid="{3309894A-7B09-48F3-8D1C-3ABD63895EAD}"/>
    <cellStyle name="Comma 3 2 2 3 3 3 4" xfId="48745" xr:uid="{6669FD7A-B077-44FD-80F2-4CD9B7F04A10}"/>
    <cellStyle name="Comma 3 2 2 3 3 4" xfId="9302" xr:uid="{FE07A8E2-DC2C-42F8-9A79-92B09B9A80F6}"/>
    <cellStyle name="Comma 3 2 2 3 3 4 2" xfId="19836" xr:uid="{D30B78FE-D6D7-4ADC-A2FC-0B0CAC4B2DC7}"/>
    <cellStyle name="Comma 3 2 2 3 3 4 2 2" xfId="40858" xr:uid="{CAF85530-C678-42DF-8ACA-58C2FCF3432E}"/>
    <cellStyle name="Comma 3 2 2 3 3 4 2 3" xfId="61882" xr:uid="{4750222E-399C-409F-B6B5-227686372DA9}"/>
    <cellStyle name="Comma 3 2 2 3 3 4 3" xfId="30348" xr:uid="{C8A37927-336A-45BC-AFD7-C35F4D5FBA80}"/>
    <cellStyle name="Comma 3 2 2 3 3 4 4" xfId="51372" xr:uid="{1F5E3669-4621-4079-9AC3-588507F0546A}"/>
    <cellStyle name="Comma 3 2 2 3 3 5" xfId="11954" xr:uid="{CAE44309-7413-4675-B91D-ABE70513E975}"/>
    <cellStyle name="Comma 3 2 2 3 3 5 2" xfId="32976" xr:uid="{DD4236D6-D5A1-491F-83EB-9E59442A2506}"/>
    <cellStyle name="Comma 3 2 2 3 3 5 3" xfId="54000" xr:uid="{A5A7DA50-ECAB-42A1-BE82-9A5D8F6B4715}"/>
    <cellStyle name="Comma 3 2 2 3 3 6" xfId="22465" xr:uid="{78E9E772-63FD-498F-848C-0C77EA191AA5}"/>
    <cellStyle name="Comma 3 2 2 3 3 7" xfId="43490" xr:uid="{96397CE2-551D-4361-85DE-458FAB3FD906}"/>
    <cellStyle name="Comma 3 2 2 3 4" xfId="1370" xr:uid="{8F35E066-B869-4E10-8C15-72F803AA742A}"/>
    <cellStyle name="Comma 3 2 2 3 4 2" xfId="4048" xr:uid="{334F0095-C114-4B96-9A27-349D3D609318}"/>
    <cellStyle name="Comma 3 2 2 3 4 2 2" xfId="14582" xr:uid="{4C95E927-C143-4699-A5CD-53AAB8CECCBC}"/>
    <cellStyle name="Comma 3 2 2 3 4 2 2 2" xfId="35604" xr:uid="{8289A5CB-6689-4B00-967F-6EF9A5AF8EF9}"/>
    <cellStyle name="Comma 3 2 2 3 4 2 2 3" xfId="56628" xr:uid="{50AD702E-7439-48CB-A8C8-9F7FAC28E8D3}"/>
    <cellStyle name="Comma 3 2 2 3 4 2 3" xfId="25094" xr:uid="{7B2A6F93-B964-4761-BAF9-4D73FF4510A9}"/>
    <cellStyle name="Comma 3 2 2 3 4 2 4" xfId="46118" xr:uid="{3D414EB1-7D62-4349-A397-D2B7DCB17442}"/>
    <cellStyle name="Comma 3 2 2 3 4 3" xfId="6676" xr:uid="{FF3C214F-1C0A-4E36-B455-C52EB86B5ABF}"/>
    <cellStyle name="Comma 3 2 2 3 4 3 2" xfId="17210" xr:uid="{04F18B49-BDEE-4E3D-B028-44D91FB05EBA}"/>
    <cellStyle name="Comma 3 2 2 3 4 3 2 2" xfId="38232" xr:uid="{0992172B-02E4-4DB6-93D8-803201687D5C}"/>
    <cellStyle name="Comma 3 2 2 3 4 3 2 3" xfId="59256" xr:uid="{6C82FB3B-5602-4E94-8E27-E20DA4C418C2}"/>
    <cellStyle name="Comma 3 2 2 3 4 3 3" xfId="27722" xr:uid="{ABD05403-A110-4067-975F-4F70416EC703}"/>
    <cellStyle name="Comma 3 2 2 3 4 3 4" xfId="48746" xr:uid="{A2DD774B-B14B-47AC-8A97-36EBBE766E45}"/>
    <cellStyle name="Comma 3 2 2 3 4 4" xfId="9303" xr:uid="{C1487C2D-1E16-4CF9-B997-B452A2DA1281}"/>
    <cellStyle name="Comma 3 2 2 3 4 4 2" xfId="19837" xr:uid="{0F8EE2BA-4242-46F1-A465-B9D27DB37140}"/>
    <cellStyle name="Comma 3 2 2 3 4 4 2 2" xfId="40859" xr:uid="{F1789609-C9B6-465F-AE71-B35C9A2432A4}"/>
    <cellStyle name="Comma 3 2 2 3 4 4 2 3" xfId="61883" xr:uid="{BDBD4C06-D2B9-491E-B160-5DCD4665E601}"/>
    <cellStyle name="Comma 3 2 2 3 4 4 3" xfId="30349" xr:uid="{6BF940B6-F4CC-424E-9317-0C6E172B9441}"/>
    <cellStyle name="Comma 3 2 2 3 4 4 4" xfId="51373" xr:uid="{2B9B76FF-B340-4DD3-B99C-2AF10C95315B}"/>
    <cellStyle name="Comma 3 2 2 3 4 5" xfId="11955" xr:uid="{CD70C610-2B88-46A8-AA2F-D483BA54A2EE}"/>
    <cellStyle name="Comma 3 2 2 3 4 5 2" xfId="32977" xr:uid="{7FD2B188-802D-47AA-B680-7A70F6BCF94D}"/>
    <cellStyle name="Comma 3 2 2 3 4 5 3" xfId="54001" xr:uid="{7ACE58C2-54C4-4592-8040-BFF4C5524EA1}"/>
    <cellStyle name="Comma 3 2 2 3 4 6" xfId="22466" xr:uid="{221C5592-0082-473C-96F3-63FC6E3E1AF7}"/>
    <cellStyle name="Comma 3 2 2 3 4 7" xfId="43491" xr:uid="{EC4C272A-2FE6-4701-9C18-406F1B5966AB}"/>
    <cellStyle name="Comma 3 2 2 3 5" xfId="4044" xr:uid="{75845E67-AB45-410C-B274-45F14F73C0B3}"/>
    <cellStyle name="Comma 3 2 2 3 5 2" xfId="14578" xr:uid="{E07739E8-3288-469F-9CA1-FAA5B6669FD8}"/>
    <cellStyle name="Comma 3 2 2 3 5 2 2" xfId="35600" xr:uid="{15D97990-CB26-4E5D-9774-4DEE5A6DB950}"/>
    <cellStyle name="Comma 3 2 2 3 5 2 3" xfId="56624" xr:uid="{0435CC5C-4C25-4B7B-930A-B132B7BBBD7F}"/>
    <cellStyle name="Comma 3 2 2 3 5 3" xfId="25090" xr:uid="{1047B586-47BC-46D5-A518-5171A87136B7}"/>
    <cellStyle name="Comma 3 2 2 3 5 4" xfId="46114" xr:uid="{C3672C40-08D8-41BD-8AC5-1087C206CCF0}"/>
    <cellStyle name="Comma 3 2 2 3 6" xfId="6672" xr:uid="{528D9B2F-01C2-4D0A-8B47-FFC4D8747BA4}"/>
    <cellStyle name="Comma 3 2 2 3 6 2" xfId="17206" xr:uid="{B0355AE4-C879-48A6-BFFB-D88650F5CC31}"/>
    <cellStyle name="Comma 3 2 2 3 6 2 2" xfId="38228" xr:uid="{37236449-9CFD-4461-939B-4174DC6EEDCF}"/>
    <cellStyle name="Comma 3 2 2 3 6 2 3" xfId="59252" xr:uid="{06A8B444-8D8B-403E-85B8-B56297D29B89}"/>
    <cellStyle name="Comma 3 2 2 3 6 3" xfId="27718" xr:uid="{59779110-5BC0-4894-8E91-AE9B08E4D073}"/>
    <cellStyle name="Comma 3 2 2 3 6 4" xfId="48742" xr:uid="{A3E63839-5281-42BE-B0AB-635B9EFD8CA7}"/>
    <cellStyle name="Comma 3 2 2 3 7" xfId="9299" xr:uid="{04F64658-35AA-4793-98AC-031F84CB1820}"/>
    <cellStyle name="Comma 3 2 2 3 7 2" xfId="19833" xr:uid="{C8F6BD7F-571B-4DFB-9ECF-328763551A3F}"/>
    <cellStyle name="Comma 3 2 2 3 7 2 2" xfId="40855" xr:uid="{AD8FA161-BA70-4EA0-9F2A-14C3B7E2E11B}"/>
    <cellStyle name="Comma 3 2 2 3 7 2 3" xfId="61879" xr:uid="{2DBBF1FF-CC0A-43AF-A94C-EB865DADF078}"/>
    <cellStyle name="Comma 3 2 2 3 7 3" xfId="30345" xr:uid="{E49BCC33-8D71-4458-B9AF-95ED275BF3EE}"/>
    <cellStyle name="Comma 3 2 2 3 7 4" xfId="51369" xr:uid="{30A2C243-58E9-4DCA-B89B-62BE73D7033B}"/>
    <cellStyle name="Comma 3 2 2 3 8" xfId="11951" xr:uid="{0604EF56-805D-437F-BDC3-6AB1861CD1EC}"/>
    <cellStyle name="Comma 3 2 2 3 8 2" xfId="32973" xr:uid="{DB4C41D6-08EC-4B60-B17D-001AE5618CE5}"/>
    <cellStyle name="Comma 3 2 2 3 8 3" xfId="53997" xr:uid="{75F18DD9-975E-4749-AF32-5C216B29B6BB}"/>
    <cellStyle name="Comma 3 2 2 3 9" xfId="22462" xr:uid="{BA12803C-8ECB-43D4-B7C5-EC910B66E28B}"/>
    <cellStyle name="Comma 3 2 2 4" xfId="1371" xr:uid="{F1F78ADB-7C09-4280-AAAB-21A4867041D1}"/>
    <cellStyle name="Comma 3 2 2 4 10" xfId="43492" xr:uid="{08076CD6-6665-41C0-A659-B049F4FC467A}"/>
    <cellStyle name="Comma 3 2 2 4 2" xfId="1372" xr:uid="{88FD6933-1F89-44C5-ACE1-524F9BC630F1}"/>
    <cellStyle name="Comma 3 2 2 4 2 2" xfId="1373" xr:uid="{5A560240-0C02-4501-AC5B-7589D7B24F6A}"/>
    <cellStyle name="Comma 3 2 2 4 2 2 2" xfId="4051" xr:uid="{75813FC1-79C6-4A55-A671-191E976F6D0A}"/>
    <cellStyle name="Comma 3 2 2 4 2 2 2 2" xfId="14585" xr:uid="{5D4459FD-5D8C-495D-98FF-02210D50B7A6}"/>
    <cellStyle name="Comma 3 2 2 4 2 2 2 2 2" xfId="35607" xr:uid="{7E23CE30-14FB-4DFA-B6B4-C8B339922E1A}"/>
    <cellStyle name="Comma 3 2 2 4 2 2 2 2 3" xfId="56631" xr:uid="{86A418A1-5AA4-40B5-AD16-8B7882AC7BAC}"/>
    <cellStyle name="Comma 3 2 2 4 2 2 2 3" xfId="25097" xr:uid="{FEAE8FA2-A92C-4637-BC97-2340F1D8ED5F}"/>
    <cellStyle name="Comma 3 2 2 4 2 2 2 4" xfId="46121" xr:uid="{ED7247E7-8497-4CE9-A3FF-3323EEB63DAE}"/>
    <cellStyle name="Comma 3 2 2 4 2 2 3" xfId="6679" xr:uid="{11D700D3-23E2-4CE7-995F-AEC2BDF69384}"/>
    <cellStyle name="Comma 3 2 2 4 2 2 3 2" xfId="17213" xr:uid="{10014ACF-9F37-4D70-8125-B7753447591B}"/>
    <cellStyle name="Comma 3 2 2 4 2 2 3 2 2" xfId="38235" xr:uid="{41C3E933-E4F5-4113-A00C-8BAD8B5067A6}"/>
    <cellStyle name="Comma 3 2 2 4 2 2 3 2 3" xfId="59259" xr:uid="{F20D0899-1071-4446-A797-C69912860969}"/>
    <cellStyle name="Comma 3 2 2 4 2 2 3 3" xfId="27725" xr:uid="{E469F4A0-B4D1-447F-9609-98D51B66EEA8}"/>
    <cellStyle name="Comma 3 2 2 4 2 2 3 4" xfId="48749" xr:uid="{F6405811-F06C-45F9-A87D-13C665073836}"/>
    <cellStyle name="Comma 3 2 2 4 2 2 4" xfId="9306" xr:uid="{726E2980-1DB3-43D8-AE2C-E0F5EE4B4B56}"/>
    <cellStyle name="Comma 3 2 2 4 2 2 4 2" xfId="19840" xr:uid="{DD5421F2-3A11-42F3-80DB-852EFD68F0F1}"/>
    <cellStyle name="Comma 3 2 2 4 2 2 4 2 2" xfId="40862" xr:uid="{5F863AA2-65F4-4612-B9AF-F677088428D3}"/>
    <cellStyle name="Comma 3 2 2 4 2 2 4 2 3" xfId="61886" xr:uid="{94FA530D-6787-4CCA-8EC2-6245E22B330B}"/>
    <cellStyle name="Comma 3 2 2 4 2 2 4 3" xfId="30352" xr:uid="{F2D72606-9B35-42E1-97F4-4823B38040EB}"/>
    <cellStyle name="Comma 3 2 2 4 2 2 4 4" xfId="51376" xr:uid="{D47E1464-ACC1-4C16-B007-6E974D67B04C}"/>
    <cellStyle name="Comma 3 2 2 4 2 2 5" xfId="11958" xr:uid="{8028E686-B867-4323-BB64-8E9EE74DE7BD}"/>
    <cellStyle name="Comma 3 2 2 4 2 2 5 2" xfId="32980" xr:uid="{B814DCB6-9023-4A1D-B961-C3F964F9CF02}"/>
    <cellStyle name="Comma 3 2 2 4 2 2 5 3" xfId="54004" xr:uid="{94E65AD7-9B1C-4858-9DE8-A690A85AE47D}"/>
    <cellStyle name="Comma 3 2 2 4 2 2 6" xfId="22469" xr:uid="{07A0EB49-F5E4-46BF-8020-6A4013162826}"/>
    <cellStyle name="Comma 3 2 2 4 2 2 7" xfId="43494" xr:uid="{AC376F8B-9244-4400-9312-49060BB034C6}"/>
    <cellStyle name="Comma 3 2 2 4 2 3" xfId="4050" xr:uid="{FE29B05D-330D-4821-8BDB-538F0AB19520}"/>
    <cellStyle name="Comma 3 2 2 4 2 3 2" xfId="14584" xr:uid="{C16B61D4-6EE2-456B-BEAD-1894448689B3}"/>
    <cellStyle name="Comma 3 2 2 4 2 3 2 2" xfId="35606" xr:uid="{CD18926E-D885-4B8B-8DB8-A00102C2EB5A}"/>
    <cellStyle name="Comma 3 2 2 4 2 3 2 3" xfId="56630" xr:uid="{C94A95E4-AF0C-41AC-B2CA-6D4042287B16}"/>
    <cellStyle name="Comma 3 2 2 4 2 3 3" xfId="25096" xr:uid="{11A07BEA-C399-4124-AC1B-9BD5924FE598}"/>
    <cellStyle name="Comma 3 2 2 4 2 3 4" xfId="46120" xr:uid="{3CE38C52-B7CB-48C6-BD05-B32C4200465F}"/>
    <cellStyle name="Comma 3 2 2 4 2 4" xfId="6678" xr:uid="{B2BD92B4-EE9A-4303-B5FF-4689AA9E068C}"/>
    <cellStyle name="Comma 3 2 2 4 2 4 2" xfId="17212" xr:uid="{22DB10DC-68EE-4498-A0BB-BC3E28007B95}"/>
    <cellStyle name="Comma 3 2 2 4 2 4 2 2" xfId="38234" xr:uid="{A19EF6B5-7BA4-4900-8C55-0FC577B3E903}"/>
    <cellStyle name="Comma 3 2 2 4 2 4 2 3" xfId="59258" xr:uid="{E13F8608-11E7-418C-A2F9-88BB1329F094}"/>
    <cellStyle name="Comma 3 2 2 4 2 4 3" xfId="27724" xr:uid="{7478055E-7270-42CF-9968-8CC4A3BC9D93}"/>
    <cellStyle name="Comma 3 2 2 4 2 4 4" xfId="48748" xr:uid="{764FBC44-D57D-4916-905A-3C754CA0A858}"/>
    <cellStyle name="Comma 3 2 2 4 2 5" xfId="9305" xr:uid="{139233AC-4B37-44B8-A586-DCD09B57B8D9}"/>
    <cellStyle name="Comma 3 2 2 4 2 5 2" xfId="19839" xr:uid="{9C91EA86-EB14-4377-A866-F4F95B3B933D}"/>
    <cellStyle name="Comma 3 2 2 4 2 5 2 2" xfId="40861" xr:uid="{DF1D67D3-1D2F-4FD3-A53A-36327145A21B}"/>
    <cellStyle name="Comma 3 2 2 4 2 5 2 3" xfId="61885" xr:uid="{2E0256FC-71A0-44BA-9C9B-F743C743999A}"/>
    <cellStyle name="Comma 3 2 2 4 2 5 3" xfId="30351" xr:uid="{48B8DBD1-E97C-4772-8AE8-2FEAC98AAEF3}"/>
    <cellStyle name="Comma 3 2 2 4 2 5 4" xfId="51375" xr:uid="{762C249A-EC56-4338-A98E-F77CF2986F37}"/>
    <cellStyle name="Comma 3 2 2 4 2 6" xfId="11957" xr:uid="{BEFF8BB1-5ED6-4B8F-A3AF-BA29B6DA389D}"/>
    <cellStyle name="Comma 3 2 2 4 2 6 2" xfId="32979" xr:uid="{741721E0-C3B4-4FFC-94B0-B8ED2FEDE9A6}"/>
    <cellStyle name="Comma 3 2 2 4 2 6 3" xfId="54003" xr:uid="{DD1942D7-F9B1-4FAD-A882-8CE1485B66F8}"/>
    <cellStyle name="Comma 3 2 2 4 2 7" xfId="22468" xr:uid="{E54AB624-8E7E-4B7A-BF99-A48CCD6D584D}"/>
    <cellStyle name="Comma 3 2 2 4 2 8" xfId="43493" xr:uid="{241D8867-81F0-4351-BD68-0D2B48330A8C}"/>
    <cellStyle name="Comma 3 2 2 4 3" xfId="1374" xr:uid="{1268B8A7-2DE6-42B8-A856-3D1E1A5631F3}"/>
    <cellStyle name="Comma 3 2 2 4 3 2" xfId="4052" xr:uid="{19D3D3BC-4107-4402-9B8D-B39D7F43FD1D}"/>
    <cellStyle name="Comma 3 2 2 4 3 2 2" xfId="14586" xr:uid="{7E670403-C747-4D6C-B753-122E98C38E89}"/>
    <cellStyle name="Comma 3 2 2 4 3 2 2 2" xfId="35608" xr:uid="{236062D4-1DF3-4FB0-AEC7-710AB16D45CC}"/>
    <cellStyle name="Comma 3 2 2 4 3 2 2 3" xfId="56632" xr:uid="{916A3775-4C03-4C91-9D09-2B51486D1ECD}"/>
    <cellStyle name="Comma 3 2 2 4 3 2 3" xfId="25098" xr:uid="{9ACF20EF-B62B-4E76-AA39-B1A1A6FFF5E0}"/>
    <cellStyle name="Comma 3 2 2 4 3 2 4" xfId="46122" xr:uid="{7514AF55-213C-414D-8126-674F4F42262B}"/>
    <cellStyle name="Comma 3 2 2 4 3 3" xfId="6680" xr:uid="{8991FEEA-8AC3-49F8-A87A-81263E9F1B60}"/>
    <cellStyle name="Comma 3 2 2 4 3 3 2" xfId="17214" xr:uid="{EBCCF054-4E7F-4925-96C4-49A5D060ABC6}"/>
    <cellStyle name="Comma 3 2 2 4 3 3 2 2" xfId="38236" xr:uid="{A7DDCF83-DA92-4A13-80D0-69FA796C3920}"/>
    <cellStyle name="Comma 3 2 2 4 3 3 2 3" xfId="59260" xr:uid="{85F302ED-DEA3-4A22-ABC0-AB45D9F77846}"/>
    <cellStyle name="Comma 3 2 2 4 3 3 3" xfId="27726" xr:uid="{0FB3B779-B250-451E-8200-3CC90E19F8E8}"/>
    <cellStyle name="Comma 3 2 2 4 3 3 4" xfId="48750" xr:uid="{67D9FF57-000B-4DD5-A635-963D04602BD4}"/>
    <cellStyle name="Comma 3 2 2 4 3 4" xfId="9307" xr:uid="{5FC8F428-E846-45DE-BE39-ADF6E4589C32}"/>
    <cellStyle name="Comma 3 2 2 4 3 4 2" xfId="19841" xr:uid="{35D05DF2-0F0B-4A2B-90D5-8C0E90BAE6E7}"/>
    <cellStyle name="Comma 3 2 2 4 3 4 2 2" xfId="40863" xr:uid="{30FDC45A-72D6-4B8A-8ABB-07B111BBD234}"/>
    <cellStyle name="Comma 3 2 2 4 3 4 2 3" xfId="61887" xr:uid="{6C6EA3D0-9E95-4CB0-B809-68DB51A4C4F2}"/>
    <cellStyle name="Comma 3 2 2 4 3 4 3" xfId="30353" xr:uid="{639C056C-8B35-4292-92FF-A5C3A14DD950}"/>
    <cellStyle name="Comma 3 2 2 4 3 4 4" xfId="51377" xr:uid="{D1AF98BD-2272-4FD9-89FA-21C1CA8292E9}"/>
    <cellStyle name="Comma 3 2 2 4 3 5" xfId="11959" xr:uid="{A061993D-1908-4A6D-AC3E-C924B051148B}"/>
    <cellStyle name="Comma 3 2 2 4 3 5 2" xfId="32981" xr:uid="{0848FA02-1C43-400A-8C16-412573783E2E}"/>
    <cellStyle name="Comma 3 2 2 4 3 5 3" xfId="54005" xr:uid="{628B6799-8CBA-41FF-8B7F-9FB07D792940}"/>
    <cellStyle name="Comma 3 2 2 4 3 6" xfId="22470" xr:uid="{8FD2763F-C373-4A0B-9BE3-8B7405C5FDF3}"/>
    <cellStyle name="Comma 3 2 2 4 3 7" xfId="43495" xr:uid="{AE985028-60B5-4FDB-928E-1F757DA50997}"/>
    <cellStyle name="Comma 3 2 2 4 4" xfId="1375" xr:uid="{DFE985E7-DCDC-4192-937B-65878D9619C2}"/>
    <cellStyle name="Comma 3 2 2 4 4 2" xfId="4053" xr:uid="{FA3DF5F8-9B9F-4839-98D8-D89D9A9B6B6B}"/>
    <cellStyle name="Comma 3 2 2 4 4 2 2" xfId="14587" xr:uid="{488D04A2-3C99-444C-8365-99289ED40564}"/>
    <cellStyle name="Comma 3 2 2 4 4 2 2 2" xfId="35609" xr:uid="{9435B636-6ADA-43C2-A2DF-09CE3F182D07}"/>
    <cellStyle name="Comma 3 2 2 4 4 2 2 3" xfId="56633" xr:uid="{A9E0321D-0222-4FB9-AEB9-9DCDD1EC6BB3}"/>
    <cellStyle name="Comma 3 2 2 4 4 2 3" xfId="25099" xr:uid="{BEA73484-ED5D-433A-89C0-C16EF0E655E4}"/>
    <cellStyle name="Comma 3 2 2 4 4 2 4" xfId="46123" xr:uid="{FA91229F-3FF8-435F-B19D-B2320E235D92}"/>
    <cellStyle name="Comma 3 2 2 4 4 3" xfId="6681" xr:uid="{8822FD25-763E-419D-9664-AB11BC8B6B49}"/>
    <cellStyle name="Comma 3 2 2 4 4 3 2" xfId="17215" xr:uid="{91F38AC8-089D-460D-8B4F-619EC9C96677}"/>
    <cellStyle name="Comma 3 2 2 4 4 3 2 2" xfId="38237" xr:uid="{F3D9464C-5C2D-4392-B104-4351FF6476C4}"/>
    <cellStyle name="Comma 3 2 2 4 4 3 2 3" xfId="59261" xr:uid="{5D54AA4F-D1B5-4969-8836-3C91EA7DB3F4}"/>
    <cellStyle name="Comma 3 2 2 4 4 3 3" xfId="27727" xr:uid="{D9B7A081-E301-49B0-B02F-2DAC6EAC0753}"/>
    <cellStyle name="Comma 3 2 2 4 4 3 4" xfId="48751" xr:uid="{0603554B-4FB2-461B-A0CA-F5E3A6A2FE95}"/>
    <cellStyle name="Comma 3 2 2 4 4 4" xfId="9308" xr:uid="{E1B14724-2298-4314-9D09-B18D4A66E0FC}"/>
    <cellStyle name="Comma 3 2 2 4 4 4 2" xfId="19842" xr:uid="{57537679-1FEF-4DC3-B606-82C6DC3CC51F}"/>
    <cellStyle name="Comma 3 2 2 4 4 4 2 2" xfId="40864" xr:uid="{27B2CA3F-EB60-407E-879D-DE0C88661D8A}"/>
    <cellStyle name="Comma 3 2 2 4 4 4 2 3" xfId="61888" xr:uid="{1EA01A14-DE13-407B-9CF9-B42D5AD272A1}"/>
    <cellStyle name="Comma 3 2 2 4 4 4 3" xfId="30354" xr:uid="{A716BC63-5E98-40E5-8507-5E2B2F4D6459}"/>
    <cellStyle name="Comma 3 2 2 4 4 4 4" xfId="51378" xr:uid="{22CD293E-CD37-4964-BCDF-8F6049C8B6BA}"/>
    <cellStyle name="Comma 3 2 2 4 4 5" xfId="11960" xr:uid="{59884CDA-9DBC-4E32-8547-4C30A25B0363}"/>
    <cellStyle name="Comma 3 2 2 4 4 5 2" xfId="32982" xr:uid="{81BB9F75-58CC-4803-930B-A99CC496B356}"/>
    <cellStyle name="Comma 3 2 2 4 4 5 3" xfId="54006" xr:uid="{01A58263-7E66-4708-A892-5A2DA83F0EF6}"/>
    <cellStyle name="Comma 3 2 2 4 4 6" xfId="22471" xr:uid="{3E448DA4-B729-4116-BBEB-3DC111B551F6}"/>
    <cellStyle name="Comma 3 2 2 4 4 7" xfId="43496" xr:uid="{A6957E77-E151-45B7-B28C-77FF73D91A98}"/>
    <cellStyle name="Comma 3 2 2 4 5" xfId="4049" xr:uid="{AFA1AF06-6102-4FDC-B607-D9CB4DA4A77D}"/>
    <cellStyle name="Comma 3 2 2 4 5 2" xfId="14583" xr:uid="{5539061F-66D3-419D-821A-D60A66AFD7EC}"/>
    <cellStyle name="Comma 3 2 2 4 5 2 2" xfId="35605" xr:uid="{149EAA11-4A19-4051-B1A6-7C1B6553A494}"/>
    <cellStyle name="Comma 3 2 2 4 5 2 3" xfId="56629" xr:uid="{8B9F86EE-4E03-4BB3-A1E9-8DFDA6628C03}"/>
    <cellStyle name="Comma 3 2 2 4 5 3" xfId="25095" xr:uid="{31E26776-6F5A-4D87-AC08-9613350AE10E}"/>
    <cellStyle name="Comma 3 2 2 4 5 4" xfId="46119" xr:uid="{D8FC8C41-753D-4BB0-81F5-7C8916348630}"/>
    <cellStyle name="Comma 3 2 2 4 6" xfId="6677" xr:uid="{8D402790-0E2E-46EE-95E6-0431F2C9E438}"/>
    <cellStyle name="Comma 3 2 2 4 6 2" xfId="17211" xr:uid="{D3E5C444-F7AF-434F-8EA2-7AB331B4040A}"/>
    <cellStyle name="Comma 3 2 2 4 6 2 2" xfId="38233" xr:uid="{F2362F26-510A-4FD8-AEB4-18C7133AD846}"/>
    <cellStyle name="Comma 3 2 2 4 6 2 3" xfId="59257" xr:uid="{945974ED-82E5-40D9-8515-A3E57801D64B}"/>
    <cellStyle name="Comma 3 2 2 4 6 3" xfId="27723" xr:uid="{4CE4D70E-E834-4D9B-BC61-8BEE9B6B78FF}"/>
    <cellStyle name="Comma 3 2 2 4 6 4" xfId="48747" xr:uid="{FF41E017-3C12-4585-AEBC-F47CB3FD795B}"/>
    <cellStyle name="Comma 3 2 2 4 7" xfId="9304" xr:uid="{04D014CA-A027-4CC7-B523-19F95C33F205}"/>
    <cellStyle name="Comma 3 2 2 4 7 2" xfId="19838" xr:uid="{1F944B93-DEEB-431B-AD7A-0C14D5B7D814}"/>
    <cellStyle name="Comma 3 2 2 4 7 2 2" xfId="40860" xr:uid="{1FA966DE-65A7-4423-A53D-5B2212D481B2}"/>
    <cellStyle name="Comma 3 2 2 4 7 2 3" xfId="61884" xr:uid="{667D38D8-2C4B-4CD9-B4D7-810F2FF72CBA}"/>
    <cellStyle name="Comma 3 2 2 4 7 3" xfId="30350" xr:uid="{02358433-7ACF-430D-AAFB-E21259ED36D3}"/>
    <cellStyle name="Comma 3 2 2 4 7 4" xfId="51374" xr:uid="{2C1E9C14-E332-45B4-9232-04BDED20D211}"/>
    <cellStyle name="Comma 3 2 2 4 8" xfId="11956" xr:uid="{D3A96D34-4003-4D2F-BEE4-CA4A79684DF0}"/>
    <cellStyle name="Comma 3 2 2 4 8 2" xfId="32978" xr:uid="{74CC7C10-7A37-4D6C-A5E0-F87C5C0AA083}"/>
    <cellStyle name="Comma 3 2 2 4 8 3" xfId="54002" xr:uid="{C68CDE99-20B7-40EA-945B-67AE9C6E5AA8}"/>
    <cellStyle name="Comma 3 2 2 4 9" xfId="22467" xr:uid="{2A9825B6-6E7F-432E-AA91-02B8C1CA7E27}"/>
    <cellStyle name="Comma 3 2 2 5" xfId="1376" xr:uid="{72F43EE8-668F-4795-8580-115099D059F6}"/>
    <cellStyle name="Comma 3 2 2 5 10" xfId="43497" xr:uid="{02B077F7-5B31-4047-9EAE-F46DA4BABAAD}"/>
    <cellStyle name="Comma 3 2 2 5 2" xfId="1377" xr:uid="{EE42F6D0-6EB1-4304-A058-D3DD4B673EE6}"/>
    <cellStyle name="Comma 3 2 2 5 2 2" xfId="1378" xr:uid="{678ED777-B077-468A-8ACF-BC1CC25D92CF}"/>
    <cellStyle name="Comma 3 2 2 5 2 2 2" xfId="4056" xr:uid="{1050E083-ABF6-4613-9D27-18A550C0A84B}"/>
    <cellStyle name="Comma 3 2 2 5 2 2 2 2" xfId="14590" xr:uid="{87D231A7-BFE1-4370-92C3-2813E1F2C85D}"/>
    <cellStyle name="Comma 3 2 2 5 2 2 2 2 2" xfId="35612" xr:uid="{B2FB62C3-DDB9-43EA-A31F-6C539ADA1469}"/>
    <cellStyle name="Comma 3 2 2 5 2 2 2 2 3" xfId="56636" xr:uid="{EE6D89D1-736C-4D2C-8FDE-04AFB7EE6E00}"/>
    <cellStyle name="Comma 3 2 2 5 2 2 2 3" xfId="25102" xr:uid="{2B11ED02-339E-4345-9376-909883DD76A8}"/>
    <cellStyle name="Comma 3 2 2 5 2 2 2 4" xfId="46126" xr:uid="{F25625FD-8225-4C1E-89DC-A22F11677A7E}"/>
    <cellStyle name="Comma 3 2 2 5 2 2 3" xfId="6684" xr:uid="{0A6CBEDB-4781-404D-8E49-60E14E2F62A7}"/>
    <cellStyle name="Comma 3 2 2 5 2 2 3 2" xfId="17218" xr:uid="{00DC9B2E-7F6B-4C9A-B207-4CDA2E3F1CB8}"/>
    <cellStyle name="Comma 3 2 2 5 2 2 3 2 2" xfId="38240" xr:uid="{A949695C-F1EC-4A62-A103-D5C4F3F7A584}"/>
    <cellStyle name="Comma 3 2 2 5 2 2 3 2 3" xfId="59264" xr:uid="{BE23199A-CC86-4035-8DAB-06254CD1D5D7}"/>
    <cellStyle name="Comma 3 2 2 5 2 2 3 3" xfId="27730" xr:uid="{5F8D40DA-5E23-4FB0-8398-3B982D902615}"/>
    <cellStyle name="Comma 3 2 2 5 2 2 3 4" xfId="48754" xr:uid="{D30646A0-4B4C-4A35-BA9F-1D51A703B96A}"/>
    <cellStyle name="Comma 3 2 2 5 2 2 4" xfId="9311" xr:uid="{0A7991CF-A020-4715-95A8-25542B835E7C}"/>
    <cellStyle name="Comma 3 2 2 5 2 2 4 2" xfId="19845" xr:uid="{C022399F-C2F1-4F83-8FFF-42C7610B7646}"/>
    <cellStyle name="Comma 3 2 2 5 2 2 4 2 2" xfId="40867" xr:uid="{A332FF27-13F0-4D0A-B7A8-6AF97D258B46}"/>
    <cellStyle name="Comma 3 2 2 5 2 2 4 2 3" xfId="61891" xr:uid="{2DA7B6B0-393D-4A2F-A6E1-905772485DC4}"/>
    <cellStyle name="Comma 3 2 2 5 2 2 4 3" xfId="30357" xr:uid="{0C61EBA0-0605-48A9-B838-D647A58D06E5}"/>
    <cellStyle name="Comma 3 2 2 5 2 2 4 4" xfId="51381" xr:uid="{F244F6A2-0F20-4BB0-9813-83B88849A711}"/>
    <cellStyle name="Comma 3 2 2 5 2 2 5" xfId="11963" xr:uid="{338E9C80-9CE0-40B0-B412-8C7CB1147C78}"/>
    <cellStyle name="Comma 3 2 2 5 2 2 5 2" xfId="32985" xr:uid="{CC4D701F-FA78-4F9C-A92E-2CF40CA5ADED}"/>
    <cellStyle name="Comma 3 2 2 5 2 2 5 3" xfId="54009" xr:uid="{C76F47A0-7EFE-4954-B99C-A8033FC7EA95}"/>
    <cellStyle name="Comma 3 2 2 5 2 2 6" xfId="22474" xr:uid="{61584C4F-291A-4BCF-A6BE-C1689CEF03C7}"/>
    <cellStyle name="Comma 3 2 2 5 2 2 7" xfId="43499" xr:uid="{74AF069C-438A-4429-B6CE-01AE3AF8E6DA}"/>
    <cellStyle name="Comma 3 2 2 5 2 3" xfId="4055" xr:uid="{C6A2827A-939A-401E-8812-5D08B28C63B4}"/>
    <cellStyle name="Comma 3 2 2 5 2 3 2" xfId="14589" xr:uid="{3E3B4146-D082-4FE6-B10F-2A7184C1FCCF}"/>
    <cellStyle name="Comma 3 2 2 5 2 3 2 2" xfId="35611" xr:uid="{1CB9D67F-8356-4EFE-9720-DD1DC38054EC}"/>
    <cellStyle name="Comma 3 2 2 5 2 3 2 3" xfId="56635" xr:uid="{EF08C88A-1BF0-4E2F-9139-A25462496A25}"/>
    <cellStyle name="Comma 3 2 2 5 2 3 3" xfId="25101" xr:uid="{6C851704-6458-42FB-8D03-E08D5BD2E2C1}"/>
    <cellStyle name="Comma 3 2 2 5 2 3 4" xfId="46125" xr:uid="{7C845C48-5D9F-48B3-A1DE-8A6D59A2909C}"/>
    <cellStyle name="Comma 3 2 2 5 2 4" xfId="6683" xr:uid="{B006692F-5B0C-4FC1-A33B-884F57A7FF93}"/>
    <cellStyle name="Comma 3 2 2 5 2 4 2" xfId="17217" xr:uid="{2B8511B2-E07F-4ABE-8D92-837B7C70F703}"/>
    <cellStyle name="Comma 3 2 2 5 2 4 2 2" xfId="38239" xr:uid="{71DF89E1-61DB-4FA0-BAD0-FCC9BFD45B3E}"/>
    <cellStyle name="Comma 3 2 2 5 2 4 2 3" xfId="59263" xr:uid="{42DC12FA-C381-439D-8FF1-1F5799E2C96F}"/>
    <cellStyle name="Comma 3 2 2 5 2 4 3" xfId="27729" xr:uid="{733B5AA9-DA1A-49E5-A404-17F0B6865D64}"/>
    <cellStyle name="Comma 3 2 2 5 2 4 4" xfId="48753" xr:uid="{6991C7D6-477E-460D-A03C-CE257F352B0B}"/>
    <cellStyle name="Comma 3 2 2 5 2 5" xfId="9310" xr:uid="{8A85BF15-1139-496F-A7FE-E518FA1AB01A}"/>
    <cellStyle name="Comma 3 2 2 5 2 5 2" xfId="19844" xr:uid="{8E53D7E1-A743-46F6-9B8B-D573DA5E2302}"/>
    <cellStyle name="Comma 3 2 2 5 2 5 2 2" xfId="40866" xr:uid="{A89C2CA0-C08B-4003-ADC3-80565D3E27F5}"/>
    <cellStyle name="Comma 3 2 2 5 2 5 2 3" xfId="61890" xr:uid="{85445316-8732-46CC-B9D5-B9B75765C912}"/>
    <cellStyle name="Comma 3 2 2 5 2 5 3" xfId="30356" xr:uid="{5D0D1645-CD73-4792-A373-8163C8643C07}"/>
    <cellStyle name="Comma 3 2 2 5 2 5 4" xfId="51380" xr:uid="{F02B4A78-4B31-4185-BDF3-56725DCF3870}"/>
    <cellStyle name="Comma 3 2 2 5 2 6" xfId="11962" xr:uid="{5FC28474-626F-4AF6-9FF7-B3A5292CA9D8}"/>
    <cellStyle name="Comma 3 2 2 5 2 6 2" xfId="32984" xr:uid="{C43E99D0-866B-4131-9531-750B06DD8031}"/>
    <cellStyle name="Comma 3 2 2 5 2 6 3" xfId="54008" xr:uid="{BBD49E38-A4D4-4598-A7A0-4FD1EC3ACBBB}"/>
    <cellStyle name="Comma 3 2 2 5 2 7" xfId="22473" xr:uid="{D86DFCA6-DEED-4867-B2DC-EB3CBAC33879}"/>
    <cellStyle name="Comma 3 2 2 5 2 8" xfId="43498" xr:uid="{3E903F6A-BA61-419C-891D-270D658361CF}"/>
    <cellStyle name="Comma 3 2 2 5 3" xfId="1379" xr:uid="{DD610C91-7FFC-4314-8DA4-455CAC1BCE5D}"/>
    <cellStyle name="Comma 3 2 2 5 3 2" xfId="4057" xr:uid="{DB929108-1945-4401-9139-F36B385DDC53}"/>
    <cellStyle name="Comma 3 2 2 5 3 2 2" xfId="14591" xr:uid="{394D2B49-D336-4885-8DD1-2BC7EEAB75C8}"/>
    <cellStyle name="Comma 3 2 2 5 3 2 2 2" xfId="35613" xr:uid="{63833F58-2140-4FBE-A45D-C15930D4EC86}"/>
    <cellStyle name="Comma 3 2 2 5 3 2 2 3" xfId="56637" xr:uid="{D7173AEC-C203-48E3-8065-8B1B16E018CE}"/>
    <cellStyle name="Comma 3 2 2 5 3 2 3" xfId="25103" xr:uid="{216D50CF-0911-499E-8700-B2541BC17ABD}"/>
    <cellStyle name="Comma 3 2 2 5 3 2 4" xfId="46127" xr:uid="{0AE16A04-5AFF-443F-B438-521DA563CEEA}"/>
    <cellStyle name="Comma 3 2 2 5 3 3" xfId="6685" xr:uid="{C6B9DB0D-1569-48E2-94AE-5010B03506EA}"/>
    <cellStyle name="Comma 3 2 2 5 3 3 2" xfId="17219" xr:uid="{6DA840F5-7590-4F67-A0E0-62700AA2FBCB}"/>
    <cellStyle name="Comma 3 2 2 5 3 3 2 2" xfId="38241" xr:uid="{E703CAEF-A6D3-4ACB-83D9-0E7D157F5846}"/>
    <cellStyle name="Comma 3 2 2 5 3 3 2 3" xfId="59265" xr:uid="{5DD64C1A-0E3D-406A-93C8-9902230304D0}"/>
    <cellStyle name="Comma 3 2 2 5 3 3 3" xfId="27731" xr:uid="{0EB1023C-0156-4577-A6AA-186D02767FD9}"/>
    <cellStyle name="Comma 3 2 2 5 3 3 4" xfId="48755" xr:uid="{B02BE0EC-E59E-4C64-A3EE-65E123642855}"/>
    <cellStyle name="Comma 3 2 2 5 3 4" xfId="9312" xr:uid="{043FCDB0-9A29-4DF4-A807-9C71288F2446}"/>
    <cellStyle name="Comma 3 2 2 5 3 4 2" xfId="19846" xr:uid="{AB780C4B-9E0A-4F81-BB75-09058ED03378}"/>
    <cellStyle name="Comma 3 2 2 5 3 4 2 2" xfId="40868" xr:uid="{74EBF333-1F13-47F9-96DB-F5CB60C9AE99}"/>
    <cellStyle name="Comma 3 2 2 5 3 4 2 3" xfId="61892" xr:uid="{4C435AB5-78CD-4507-BD19-B7ED176C0140}"/>
    <cellStyle name="Comma 3 2 2 5 3 4 3" xfId="30358" xr:uid="{077D57F7-4872-467B-B70F-21179F91B4E1}"/>
    <cellStyle name="Comma 3 2 2 5 3 4 4" xfId="51382" xr:uid="{14F286DA-AC5C-4D18-A196-0CFBFE8E50D8}"/>
    <cellStyle name="Comma 3 2 2 5 3 5" xfId="11964" xr:uid="{9BE85442-893E-412F-B188-1B8B6F488C44}"/>
    <cellStyle name="Comma 3 2 2 5 3 5 2" xfId="32986" xr:uid="{BAB68126-AA75-4943-9D36-DD0C08EA34FF}"/>
    <cellStyle name="Comma 3 2 2 5 3 5 3" xfId="54010" xr:uid="{0C866534-C605-44BE-85BE-6F0D6AD7CB56}"/>
    <cellStyle name="Comma 3 2 2 5 3 6" xfId="22475" xr:uid="{53647209-5AA0-40D2-9EEE-A0B904EC4365}"/>
    <cellStyle name="Comma 3 2 2 5 3 7" xfId="43500" xr:uid="{4FB9E2FC-B917-4156-90F9-36AA420F3ABA}"/>
    <cellStyle name="Comma 3 2 2 5 4" xfId="1380" xr:uid="{7005B42A-AFD4-4EBF-BB6F-BCA853511596}"/>
    <cellStyle name="Comma 3 2 2 5 4 2" xfId="4058" xr:uid="{2735F1AF-8483-454A-B361-9A50A28A9964}"/>
    <cellStyle name="Comma 3 2 2 5 4 2 2" xfId="14592" xr:uid="{482EC366-A57E-406F-8792-1878105D3EB5}"/>
    <cellStyle name="Comma 3 2 2 5 4 2 2 2" xfId="35614" xr:uid="{8BBB11E2-7CDE-42E2-810B-27960CA46A42}"/>
    <cellStyle name="Comma 3 2 2 5 4 2 2 3" xfId="56638" xr:uid="{EEE57A5F-766A-44CD-95B2-E00C76F09A40}"/>
    <cellStyle name="Comma 3 2 2 5 4 2 3" xfId="25104" xr:uid="{F98FFFA9-D058-4F62-862D-9AC396EDB337}"/>
    <cellStyle name="Comma 3 2 2 5 4 2 4" xfId="46128" xr:uid="{4E02B666-2A31-4C49-BBF7-73E01FA83B69}"/>
    <cellStyle name="Comma 3 2 2 5 4 3" xfId="6686" xr:uid="{648CAFC3-BA1B-4747-9A09-441BFA89CB1E}"/>
    <cellStyle name="Comma 3 2 2 5 4 3 2" xfId="17220" xr:uid="{45EA0F0B-DD03-47EE-95B8-90230C80240D}"/>
    <cellStyle name="Comma 3 2 2 5 4 3 2 2" xfId="38242" xr:uid="{AE65EFF1-1FFB-43D8-8CCC-D2815C3C4D75}"/>
    <cellStyle name="Comma 3 2 2 5 4 3 2 3" xfId="59266" xr:uid="{B1985111-9CC7-4E90-B25D-91D8D58D645F}"/>
    <cellStyle name="Comma 3 2 2 5 4 3 3" xfId="27732" xr:uid="{6A00A80B-83B1-4F23-97E5-453351F9FB92}"/>
    <cellStyle name="Comma 3 2 2 5 4 3 4" xfId="48756" xr:uid="{D8102407-98B6-4F46-B09B-E1592F519475}"/>
    <cellStyle name="Comma 3 2 2 5 4 4" xfId="9313" xr:uid="{960EC847-95BE-4171-9747-180EEF1A81BD}"/>
    <cellStyle name="Comma 3 2 2 5 4 4 2" xfId="19847" xr:uid="{9227608C-337C-4A09-8BF2-FBCFA1393D7A}"/>
    <cellStyle name="Comma 3 2 2 5 4 4 2 2" xfId="40869" xr:uid="{F9D9F235-C4E2-451B-AA74-13B55B1C5757}"/>
    <cellStyle name="Comma 3 2 2 5 4 4 2 3" xfId="61893" xr:uid="{B1580BDB-F82C-4378-90F9-7CE802E1F42A}"/>
    <cellStyle name="Comma 3 2 2 5 4 4 3" xfId="30359" xr:uid="{F945531B-2966-4F03-B685-63658C865BBD}"/>
    <cellStyle name="Comma 3 2 2 5 4 4 4" xfId="51383" xr:uid="{80436CB2-B6CB-4AA7-B049-E7A5AAEC679A}"/>
    <cellStyle name="Comma 3 2 2 5 4 5" xfId="11965" xr:uid="{0CFA0A39-4C43-4873-A321-2DEFECF805E6}"/>
    <cellStyle name="Comma 3 2 2 5 4 5 2" xfId="32987" xr:uid="{A4899193-C390-465D-BADC-951881CA9D7A}"/>
    <cellStyle name="Comma 3 2 2 5 4 5 3" xfId="54011" xr:uid="{55E11A4D-B29D-4FD6-86C4-2610922E2E18}"/>
    <cellStyle name="Comma 3 2 2 5 4 6" xfId="22476" xr:uid="{1BF46E66-C7BF-48AA-B211-24318438F2BE}"/>
    <cellStyle name="Comma 3 2 2 5 4 7" xfId="43501" xr:uid="{5816FD92-ABD6-4641-A14F-DA2800EA1422}"/>
    <cellStyle name="Comma 3 2 2 5 5" xfId="4054" xr:uid="{EF3F2291-5B15-4B64-A61B-BB2B352EE8EF}"/>
    <cellStyle name="Comma 3 2 2 5 5 2" xfId="14588" xr:uid="{F03CA146-F1CB-4963-96F0-7D74D6B2531D}"/>
    <cellStyle name="Comma 3 2 2 5 5 2 2" xfId="35610" xr:uid="{28F81460-4E53-4176-9C4F-6F76875A424E}"/>
    <cellStyle name="Comma 3 2 2 5 5 2 3" xfId="56634" xr:uid="{7B6C2187-6B01-4AA6-AA39-C3D10F68CB61}"/>
    <cellStyle name="Comma 3 2 2 5 5 3" xfId="25100" xr:uid="{343166B4-F85F-470C-AC00-75253664F7D8}"/>
    <cellStyle name="Comma 3 2 2 5 5 4" xfId="46124" xr:uid="{25EBF896-CB6D-4884-97BF-8CFD1A2DE866}"/>
    <cellStyle name="Comma 3 2 2 5 6" xfId="6682" xr:uid="{78D49A17-5C4D-400C-8FA7-50C6797FD87B}"/>
    <cellStyle name="Comma 3 2 2 5 6 2" xfId="17216" xr:uid="{3F6A4276-B8A1-4FB3-9E6C-DC45A13F3245}"/>
    <cellStyle name="Comma 3 2 2 5 6 2 2" xfId="38238" xr:uid="{0AB1B1FA-1148-4CE4-A89A-BDF05DFEA961}"/>
    <cellStyle name="Comma 3 2 2 5 6 2 3" xfId="59262" xr:uid="{95A7163C-B2EA-4C3E-BB85-FC270E4AE886}"/>
    <cellStyle name="Comma 3 2 2 5 6 3" xfId="27728" xr:uid="{D9F77174-5E6F-4D26-A374-C0EF1DB50D42}"/>
    <cellStyle name="Comma 3 2 2 5 6 4" xfId="48752" xr:uid="{AFB47712-E936-483D-9DB8-594617CBB80D}"/>
    <cellStyle name="Comma 3 2 2 5 7" xfId="9309" xr:uid="{EF1ABB41-22A2-408A-BFA8-A88D03BB9F52}"/>
    <cellStyle name="Comma 3 2 2 5 7 2" xfId="19843" xr:uid="{01DAE3AB-628D-4C4F-B201-ED100AD5794A}"/>
    <cellStyle name="Comma 3 2 2 5 7 2 2" xfId="40865" xr:uid="{448A4FCA-5E68-4724-A4E4-F11C10662306}"/>
    <cellStyle name="Comma 3 2 2 5 7 2 3" xfId="61889" xr:uid="{7A3C0C28-B245-42AA-9172-ED96B77FDA87}"/>
    <cellStyle name="Comma 3 2 2 5 7 3" xfId="30355" xr:uid="{1C232898-60BA-42C1-8251-6FB3BF1FB1B2}"/>
    <cellStyle name="Comma 3 2 2 5 7 4" xfId="51379" xr:uid="{C8B99A64-1D43-4DA4-AED6-107B78146954}"/>
    <cellStyle name="Comma 3 2 2 5 8" xfId="11961" xr:uid="{F33D16D9-57B1-4C01-8B87-FEA847C2425A}"/>
    <cellStyle name="Comma 3 2 2 5 8 2" xfId="32983" xr:uid="{E36FBD79-B6DE-49BA-8DA2-83AC109DFA5E}"/>
    <cellStyle name="Comma 3 2 2 5 8 3" xfId="54007" xr:uid="{9416E347-4767-4322-A506-95A5541454D1}"/>
    <cellStyle name="Comma 3 2 2 5 9" xfId="22472" xr:uid="{A80FD0FB-077E-46AB-BBF4-530BB63E328A}"/>
    <cellStyle name="Comma 3 2 2 6" xfId="1381" xr:uid="{0F8382F4-E4F5-42B9-9CD5-DB6B8B6E29AA}"/>
    <cellStyle name="Comma 3 2 2 6 2" xfId="1382" xr:uid="{B4BA6F80-49CE-4877-8FF8-89EDA0B46AB6}"/>
    <cellStyle name="Comma 3 2 2 6 2 2" xfId="4060" xr:uid="{273186B0-EF48-46B6-8116-39D3613AE29B}"/>
    <cellStyle name="Comma 3 2 2 6 2 2 2" xfId="14594" xr:uid="{04F923B6-E375-4B91-AA6C-30384F6FC091}"/>
    <cellStyle name="Comma 3 2 2 6 2 2 2 2" xfId="35616" xr:uid="{BEC50BDF-74BC-4453-BF26-9F011CE09FA1}"/>
    <cellStyle name="Comma 3 2 2 6 2 2 2 3" xfId="56640" xr:uid="{F0B1577D-40F3-4D54-B804-804F6F0183E2}"/>
    <cellStyle name="Comma 3 2 2 6 2 2 3" xfId="25106" xr:uid="{6D7660A1-9BDA-4554-B14E-8BC313CD6B1D}"/>
    <cellStyle name="Comma 3 2 2 6 2 2 4" xfId="46130" xr:uid="{BA551829-590D-4CEE-96A2-1400A099BA74}"/>
    <cellStyle name="Comma 3 2 2 6 2 3" xfId="6688" xr:uid="{5362917A-FDB2-4B88-BB0E-268BE1BEEC75}"/>
    <cellStyle name="Comma 3 2 2 6 2 3 2" xfId="17222" xr:uid="{971B8B9F-9D6B-4832-A5DA-CA9BFB046DAE}"/>
    <cellStyle name="Comma 3 2 2 6 2 3 2 2" xfId="38244" xr:uid="{6F581512-77D8-4C55-BCA2-2E9768E7683B}"/>
    <cellStyle name="Comma 3 2 2 6 2 3 2 3" xfId="59268" xr:uid="{7BD7104C-15BA-4025-832E-A1A275BE6D6D}"/>
    <cellStyle name="Comma 3 2 2 6 2 3 3" xfId="27734" xr:uid="{9E07E670-BED3-489B-A9A5-EAE95465AF60}"/>
    <cellStyle name="Comma 3 2 2 6 2 3 4" xfId="48758" xr:uid="{9E2C346B-C567-4810-B321-83B87537941D}"/>
    <cellStyle name="Comma 3 2 2 6 2 4" xfId="9315" xr:uid="{E25CC4A8-B6E1-4550-B07C-8B93FE2846C6}"/>
    <cellStyle name="Comma 3 2 2 6 2 4 2" xfId="19849" xr:uid="{E4F65489-8E1B-4592-BC3E-832BF8F69B0C}"/>
    <cellStyle name="Comma 3 2 2 6 2 4 2 2" xfId="40871" xr:uid="{A267E62D-7E2B-4050-A492-2E0D210BF290}"/>
    <cellStyle name="Comma 3 2 2 6 2 4 2 3" xfId="61895" xr:uid="{E6E1F138-8479-4810-AC27-8091314D90EE}"/>
    <cellStyle name="Comma 3 2 2 6 2 4 3" xfId="30361" xr:uid="{BE3214F6-E71D-4E32-9C8F-E38B7B11874B}"/>
    <cellStyle name="Comma 3 2 2 6 2 4 4" xfId="51385" xr:uid="{BE9F8C4F-6A16-4E13-B62E-80FD9E3E015F}"/>
    <cellStyle name="Comma 3 2 2 6 2 5" xfId="11967" xr:uid="{838C29E8-9C37-4954-8832-3076B2B7F469}"/>
    <cellStyle name="Comma 3 2 2 6 2 5 2" xfId="32989" xr:uid="{2ECA41CE-26FD-4C4D-B3D8-B60D4EAE5D65}"/>
    <cellStyle name="Comma 3 2 2 6 2 5 3" xfId="54013" xr:uid="{4FE5357C-603D-4921-9BA1-A74DE6DFFC6C}"/>
    <cellStyle name="Comma 3 2 2 6 2 6" xfId="22478" xr:uid="{89F620B3-8F22-4548-994B-34BE356D49E0}"/>
    <cellStyle name="Comma 3 2 2 6 2 7" xfId="43503" xr:uid="{77115C6A-4919-45E9-B6F1-5B8746BF6C35}"/>
    <cellStyle name="Comma 3 2 2 6 3" xfId="1383" xr:uid="{D8100A6F-FDD3-4EAE-88EF-C17ABCD8F552}"/>
    <cellStyle name="Comma 3 2 2 6 3 2" xfId="4061" xr:uid="{9D22FA38-C3AD-4A5E-9620-A54221B30309}"/>
    <cellStyle name="Comma 3 2 2 6 3 2 2" xfId="14595" xr:uid="{0E56A207-C576-458C-AC8B-C8C9DC1863A8}"/>
    <cellStyle name="Comma 3 2 2 6 3 2 2 2" xfId="35617" xr:uid="{DA7BC157-7B57-44C4-9B10-B552EAFDAED4}"/>
    <cellStyle name="Comma 3 2 2 6 3 2 2 3" xfId="56641" xr:uid="{23B090F6-9C46-4BE5-A921-A8691FBBE475}"/>
    <cellStyle name="Comma 3 2 2 6 3 2 3" xfId="25107" xr:uid="{DEBBD3AF-D77A-4882-8F18-DFD4CBD2F3BE}"/>
    <cellStyle name="Comma 3 2 2 6 3 2 4" xfId="46131" xr:uid="{DCD84FDD-CBE1-4258-B800-ED9CB0B41F24}"/>
    <cellStyle name="Comma 3 2 2 6 3 3" xfId="6689" xr:uid="{61BED0E3-FEE5-432A-9ED8-62A96562D2B4}"/>
    <cellStyle name="Comma 3 2 2 6 3 3 2" xfId="17223" xr:uid="{4CB68A85-8344-4770-B129-C025AEA40BF7}"/>
    <cellStyle name="Comma 3 2 2 6 3 3 2 2" xfId="38245" xr:uid="{4EAD1393-0FAB-4B1A-BD47-64D922BAB1A2}"/>
    <cellStyle name="Comma 3 2 2 6 3 3 2 3" xfId="59269" xr:uid="{29EE10D2-5A98-4601-B077-0102B998B28E}"/>
    <cellStyle name="Comma 3 2 2 6 3 3 3" xfId="27735" xr:uid="{6AFBEC3F-A722-4757-BDBF-8881FB3AE30C}"/>
    <cellStyle name="Comma 3 2 2 6 3 3 4" xfId="48759" xr:uid="{6F5AB5CE-3AA8-4EF1-BEF5-C81F5F0C1972}"/>
    <cellStyle name="Comma 3 2 2 6 3 4" xfId="9316" xr:uid="{DE20831F-0DDE-4BDB-A221-50A1DA5DECA6}"/>
    <cellStyle name="Comma 3 2 2 6 3 4 2" xfId="19850" xr:uid="{C3B9317A-A4B4-4110-9CB7-A30343A3D250}"/>
    <cellStyle name="Comma 3 2 2 6 3 4 2 2" xfId="40872" xr:uid="{BE07799D-6A16-4C03-9758-13C6DAC8092F}"/>
    <cellStyle name="Comma 3 2 2 6 3 4 2 3" xfId="61896" xr:uid="{31DD9EE8-1A79-4073-9FE3-DF2FC5A91048}"/>
    <cellStyle name="Comma 3 2 2 6 3 4 3" xfId="30362" xr:uid="{88D594C5-7262-4386-BCA2-4CBEEF362D43}"/>
    <cellStyle name="Comma 3 2 2 6 3 4 4" xfId="51386" xr:uid="{32A5C9D8-FC19-480E-A2ED-A964208CD023}"/>
    <cellStyle name="Comma 3 2 2 6 3 5" xfId="11968" xr:uid="{BC815FA6-E3FC-4ABE-84EB-3E7AF354F90F}"/>
    <cellStyle name="Comma 3 2 2 6 3 5 2" xfId="32990" xr:uid="{D392901B-84C0-4CB9-BE92-EA29AA1E66A1}"/>
    <cellStyle name="Comma 3 2 2 6 3 5 3" xfId="54014" xr:uid="{EE4525E9-279D-4F96-94A7-DD72D7F6B7A1}"/>
    <cellStyle name="Comma 3 2 2 6 3 6" xfId="22479" xr:uid="{645A3591-0BA0-429A-9054-3FEA59519D45}"/>
    <cellStyle name="Comma 3 2 2 6 3 7" xfId="43504" xr:uid="{EEE3AE7F-4F26-449E-A8B7-B57D67AD1212}"/>
    <cellStyle name="Comma 3 2 2 6 4" xfId="4059" xr:uid="{73713B61-BEB9-44D8-93E3-CEE6655F9383}"/>
    <cellStyle name="Comma 3 2 2 6 4 2" xfId="14593" xr:uid="{4F7F4C45-3139-4159-9D64-53FDCF77A077}"/>
    <cellStyle name="Comma 3 2 2 6 4 2 2" xfId="35615" xr:uid="{96F73C46-5FA2-4161-81B5-920F7BFA8253}"/>
    <cellStyle name="Comma 3 2 2 6 4 2 3" xfId="56639" xr:uid="{290926B1-8B30-4823-8677-85287F0916FC}"/>
    <cellStyle name="Comma 3 2 2 6 4 3" xfId="25105" xr:uid="{751C6E9E-1FBB-4E5E-9856-06AB3DAB18CE}"/>
    <cellStyle name="Comma 3 2 2 6 4 4" xfId="46129" xr:uid="{CAA8A98F-481F-4344-94B6-316D27D2B19D}"/>
    <cellStyle name="Comma 3 2 2 6 5" xfId="6687" xr:uid="{8283BB1B-6FB6-4E01-8FCB-D74123FEA260}"/>
    <cellStyle name="Comma 3 2 2 6 5 2" xfId="17221" xr:uid="{F9EF90D3-92E9-4B97-B54D-72292711688D}"/>
    <cellStyle name="Comma 3 2 2 6 5 2 2" xfId="38243" xr:uid="{45D17D82-9CC0-497F-B89D-257397D6B650}"/>
    <cellStyle name="Comma 3 2 2 6 5 2 3" xfId="59267" xr:uid="{44A6567E-8461-43E6-9286-48E33531F216}"/>
    <cellStyle name="Comma 3 2 2 6 5 3" xfId="27733" xr:uid="{3139D639-0862-4E13-A86D-480C3D37EBBB}"/>
    <cellStyle name="Comma 3 2 2 6 5 4" xfId="48757" xr:uid="{1D532534-13BB-4707-9125-0D04547F8F03}"/>
    <cellStyle name="Comma 3 2 2 6 6" xfId="9314" xr:uid="{267389DC-841B-4270-A4EA-C9A81B04161A}"/>
    <cellStyle name="Comma 3 2 2 6 6 2" xfId="19848" xr:uid="{2989E15E-3344-4217-AF10-A072CB6FD65C}"/>
    <cellStyle name="Comma 3 2 2 6 6 2 2" xfId="40870" xr:uid="{0D04CD4C-918F-48C8-A681-5CBC5DF8EAC0}"/>
    <cellStyle name="Comma 3 2 2 6 6 2 3" xfId="61894" xr:uid="{FFA7346D-D6CB-43DE-A23F-EB8B80E44E7F}"/>
    <cellStyle name="Comma 3 2 2 6 6 3" xfId="30360" xr:uid="{41476714-4202-4394-888C-BB9CDD1A4CBD}"/>
    <cellStyle name="Comma 3 2 2 6 6 4" xfId="51384" xr:uid="{1B2612C2-1AE2-40D2-A7F0-845D6A235CC1}"/>
    <cellStyle name="Comma 3 2 2 6 7" xfId="11966" xr:uid="{C9CAA051-C903-4681-84D7-268B8D2F1CEF}"/>
    <cellStyle name="Comma 3 2 2 6 7 2" xfId="32988" xr:uid="{70F2C12D-09FC-4988-BE18-DF2AB6E5FDBF}"/>
    <cellStyle name="Comma 3 2 2 6 7 3" xfId="54012" xr:uid="{1CA14593-30C6-4854-B6CD-C3EAC35C27B5}"/>
    <cellStyle name="Comma 3 2 2 6 8" xfId="22477" xr:uid="{C9AD9B67-24A6-427C-ABFB-9CB5D7D3B61E}"/>
    <cellStyle name="Comma 3 2 2 6 9" xfId="43502" xr:uid="{51E0F493-F7B3-4B64-AD4E-56947C995074}"/>
    <cellStyle name="Comma 3 2 2 7" xfId="1384" xr:uid="{25128E32-8F2C-44FA-AF15-DDD149FC807D}"/>
    <cellStyle name="Comma 3 2 2 7 2" xfId="1385" xr:uid="{3DD31541-9FB0-4E55-A910-A7EB204F0DD5}"/>
    <cellStyle name="Comma 3 2 2 7 2 2" xfId="4063" xr:uid="{391D8381-CA28-443D-B13B-419128F75B56}"/>
    <cellStyle name="Comma 3 2 2 7 2 2 2" xfId="14597" xr:uid="{665B212A-C8E8-4BB7-9342-31408FED8D05}"/>
    <cellStyle name="Comma 3 2 2 7 2 2 2 2" xfId="35619" xr:uid="{E9288E93-C2C8-4E0A-97C8-8179E63AA9CB}"/>
    <cellStyle name="Comma 3 2 2 7 2 2 2 3" xfId="56643" xr:uid="{87051F9A-AE9C-410C-B6B3-9B9023A46A40}"/>
    <cellStyle name="Comma 3 2 2 7 2 2 3" xfId="25109" xr:uid="{26F36EC6-A55B-48E6-9AFD-04EA1B193527}"/>
    <cellStyle name="Comma 3 2 2 7 2 2 4" xfId="46133" xr:uid="{D4ED7DEB-35F1-425C-B9CE-371B30A78710}"/>
    <cellStyle name="Comma 3 2 2 7 2 3" xfId="6691" xr:uid="{FA8CFCC2-DE4B-43A3-8FE6-8DA0B967E151}"/>
    <cellStyle name="Comma 3 2 2 7 2 3 2" xfId="17225" xr:uid="{1CB3EFCA-98AE-4FFC-88B0-69430E1C9845}"/>
    <cellStyle name="Comma 3 2 2 7 2 3 2 2" xfId="38247" xr:uid="{FFFFB5B2-B095-4B65-9470-9C2E2E8E6574}"/>
    <cellStyle name="Comma 3 2 2 7 2 3 2 3" xfId="59271" xr:uid="{A68DE74A-2DE1-4342-8F41-C206EB21AA57}"/>
    <cellStyle name="Comma 3 2 2 7 2 3 3" xfId="27737" xr:uid="{2123A127-C47C-4E23-BB9B-22FC9BD0C2BB}"/>
    <cellStyle name="Comma 3 2 2 7 2 3 4" xfId="48761" xr:uid="{93F1F18E-E162-4744-B8E3-B9D6FC8BB2EC}"/>
    <cellStyle name="Comma 3 2 2 7 2 4" xfId="9318" xr:uid="{6E64AF7C-AC93-4E75-A9F5-9C6D0778F792}"/>
    <cellStyle name="Comma 3 2 2 7 2 4 2" xfId="19852" xr:uid="{5FC83FA3-E30D-40B4-9BBD-ECB5F518C3DC}"/>
    <cellStyle name="Comma 3 2 2 7 2 4 2 2" xfId="40874" xr:uid="{CAD644EA-2ABE-4DFC-BA9C-6883D5311BEB}"/>
    <cellStyle name="Comma 3 2 2 7 2 4 2 3" xfId="61898" xr:uid="{85032EBF-787F-4188-AA76-DCF16A039A43}"/>
    <cellStyle name="Comma 3 2 2 7 2 4 3" xfId="30364" xr:uid="{2FDF8E7A-2256-45BA-B9ED-42B71C026930}"/>
    <cellStyle name="Comma 3 2 2 7 2 4 4" xfId="51388" xr:uid="{94466775-D251-43DF-832C-D3034C01C032}"/>
    <cellStyle name="Comma 3 2 2 7 2 5" xfId="11970" xr:uid="{1DBC3FC3-DB27-43B5-9A32-48FE89CBEA43}"/>
    <cellStyle name="Comma 3 2 2 7 2 5 2" xfId="32992" xr:uid="{8D0206A3-B8BB-4BCE-BA76-C02CC35FCBBA}"/>
    <cellStyle name="Comma 3 2 2 7 2 5 3" xfId="54016" xr:uid="{827F189A-D9D7-4188-BBD0-511896C700B1}"/>
    <cellStyle name="Comma 3 2 2 7 2 6" xfId="22481" xr:uid="{47628AF0-9B4F-4405-A617-449952F83D47}"/>
    <cellStyle name="Comma 3 2 2 7 2 7" xfId="43506" xr:uid="{AD8F9641-D68B-4FCA-844E-59E8B57D8617}"/>
    <cellStyle name="Comma 3 2 2 7 3" xfId="4062" xr:uid="{5ACCC89F-FEF3-460B-A1B8-B9D0EAD6E13E}"/>
    <cellStyle name="Comma 3 2 2 7 3 2" xfId="14596" xr:uid="{FFAEC474-E3A8-400A-8E64-381D9C7996D3}"/>
    <cellStyle name="Comma 3 2 2 7 3 2 2" xfId="35618" xr:uid="{DA9E2018-BDA0-4BC3-8D2E-141A431B2B3B}"/>
    <cellStyle name="Comma 3 2 2 7 3 2 3" xfId="56642" xr:uid="{5587C8C8-0EEA-423F-B767-8FDC8E383205}"/>
    <cellStyle name="Comma 3 2 2 7 3 3" xfId="25108" xr:uid="{11262FAA-164C-4736-9676-5815976D3182}"/>
    <cellStyle name="Comma 3 2 2 7 3 4" xfId="46132" xr:uid="{7D6447F7-46F6-4D18-9F31-B91270F97B22}"/>
    <cellStyle name="Comma 3 2 2 7 4" xfId="6690" xr:uid="{44810FB9-7487-4F2E-B9E9-FBA2A05E4667}"/>
    <cellStyle name="Comma 3 2 2 7 4 2" xfId="17224" xr:uid="{7771D036-53EB-48DE-BB64-8AFE5EB855B2}"/>
    <cellStyle name="Comma 3 2 2 7 4 2 2" xfId="38246" xr:uid="{C0089EB7-6D70-4637-9D2A-9BC66E87990C}"/>
    <cellStyle name="Comma 3 2 2 7 4 2 3" xfId="59270" xr:uid="{B3FCB776-FFDF-4ADA-9307-ECC6F01FE13D}"/>
    <cellStyle name="Comma 3 2 2 7 4 3" xfId="27736" xr:uid="{B4940922-E18C-4F09-A91B-8340F68D894C}"/>
    <cellStyle name="Comma 3 2 2 7 4 4" xfId="48760" xr:uid="{50D99AD0-92AD-4AFC-995C-96F0AAC01254}"/>
    <cellStyle name="Comma 3 2 2 7 5" xfId="9317" xr:uid="{DF57A03B-DF7E-4A5B-9931-7CB716EB37FC}"/>
    <cellStyle name="Comma 3 2 2 7 5 2" xfId="19851" xr:uid="{EEB8C734-BC71-48FA-BAB2-A23C685A1DB0}"/>
    <cellStyle name="Comma 3 2 2 7 5 2 2" xfId="40873" xr:uid="{F3E2F23F-F0CA-48D9-A872-996BCE5F1A98}"/>
    <cellStyle name="Comma 3 2 2 7 5 2 3" xfId="61897" xr:uid="{1EF7EC1B-688A-460D-8E24-17A7287C5AB0}"/>
    <cellStyle name="Comma 3 2 2 7 5 3" xfId="30363" xr:uid="{0C60762B-2332-4DB8-9E1D-4D0C6CB64DC5}"/>
    <cellStyle name="Comma 3 2 2 7 5 4" xfId="51387" xr:uid="{05D257A6-5ECC-4825-9962-72A9777E41F0}"/>
    <cellStyle name="Comma 3 2 2 7 6" xfId="11969" xr:uid="{4D0000C4-BF35-4A10-885E-BD48C4C05E17}"/>
    <cellStyle name="Comma 3 2 2 7 6 2" xfId="32991" xr:uid="{E530D65D-E927-4EF8-B97B-74B89446FC18}"/>
    <cellStyle name="Comma 3 2 2 7 6 3" xfId="54015" xr:uid="{71FAAD79-3781-4133-BDF4-B90B010AB7FF}"/>
    <cellStyle name="Comma 3 2 2 7 7" xfId="22480" xr:uid="{0A390EC2-8632-4391-A29F-36E933F95142}"/>
    <cellStyle name="Comma 3 2 2 7 8" xfId="43505" xr:uid="{F9AF3C74-0A4C-49E0-A6B2-62758731BFCD}"/>
    <cellStyle name="Comma 3 2 2 8" xfId="1386" xr:uid="{BB3D92E1-F1BA-4C3A-8F0C-C92E58F3D6F4}"/>
    <cellStyle name="Comma 3 2 2 8 2" xfId="4064" xr:uid="{8FE23490-A7C6-4C50-A0C2-0BD57345CE69}"/>
    <cellStyle name="Comma 3 2 2 8 2 2" xfId="14598" xr:uid="{FBE4D7EA-F7FA-4F28-9C90-42469EA871AB}"/>
    <cellStyle name="Comma 3 2 2 8 2 2 2" xfId="35620" xr:uid="{FBE05E33-80C1-4371-AF9D-E19FD7445018}"/>
    <cellStyle name="Comma 3 2 2 8 2 2 3" xfId="56644" xr:uid="{B0B3C2C2-A364-4E17-A9F2-BA10434A62DA}"/>
    <cellStyle name="Comma 3 2 2 8 2 3" xfId="25110" xr:uid="{86F22F0D-8D53-4DA7-9EA2-89699063A2DD}"/>
    <cellStyle name="Comma 3 2 2 8 2 4" xfId="46134" xr:uid="{4249FAFC-F05D-4F5B-8C4A-2F25E430695C}"/>
    <cellStyle name="Comma 3 2 2 8 3" xfId="6692" xr:uid="{3C70918B-B826-4C63-9BF1-3C9412CD9736}"/>
    <cellStyle name="Comma 3 2 2 8 3 2" xfId="17226" xr:uid="{50BFDE1E-78AB-43AD-80AF-E65A325BBA2D}"/>
    <cellStyle name="Comma 3 2 2 8 3 2 2" xfId="38248" xr:uid="{5613F010-E3EC-402E-B0EC-240D79C36C8F}"/>
    <cellStyle name="Comma 3 2 2 8 3 2 3" xfId="59272" xr:uid="{F2548FD1-B911-41F0-81DE-0CF318A63ED6}"/>
    <cellStyle name="Comma 3 2 2 8 3 3" xfId="27738" xr:uid="{B3BE09E8-BBA9-4558-B39B-557EC7C3F13C}"/>
    <cellStyle name="Comma 3 2 2 8 3 4" xfId="48762" xr:uid="{88CF1E39-6A0D-4AAE-B7C9-22DAE6781332}"/>
    <cellStyle name="Comma 3 2 2 8 4" xfId="9319" xr:uid="{A78ED0E8-C85A-4192-8789-5624AD54FEE0}"/>
    <cellStyle name="Comma 3 2 2 8 4 2" xfId="19853" xr:uid="{0998F730-74C5-41FF-9720-29A66F74BC00}"/>
    <cellStyle name="Comma 3 2 2 8 4 2 2" xfId="40875" xr:uid="{3B747DE3-4949-4146-9EB4-1D751276258D}"/>
    <cellStyle name="Comma 3 2 2 8 4 2 3" xfId="61899" xr:uid="{D9617DD2-45B1-4900-8A9A-82B728A29441}"/>
    <cellStyle name="Comma 3 2 2 8 4 3" xfId="30365" xr:uid="{D6B2611B-7F4B-42DF-9547-E0446C05E78C}"/>
    <cellStyle name="Comma 3 2 2 8 4 4" xfId="51389" xr:uid="{E0EF439E-9488-4C9A-B3E9-9AF02225F6C3}"/>
    <cellStyle name="Comma 3 2 2 8 5" xfId="11971" xr:uid="{38546D4F-0BDD-49EC-BECD-DD5F81F7DFB6}"/>
    <cellStyle name="Comma 3 2 2 8 5 2" xfId="32993" xr:uid="{5E30EED9-6153-40A2-B93C-E4A8A95EB8E3}"/>
    <cellStyle name="Comma 3 2 2 8 5 3" xfId="54017" xr:uid="{8E3C0782-65A4-4D91-828F-749CB5708528}"/>
    <cellStyle name="Comma 3 2 2 8 6" xfId="22482" xr:uid="{91A3092F-45D4-4B57-B47C-8001B4B4924A}"/>
    <cellStyle name="Comma 3 2 2 8 7" xfId="43507" xr:uid="{0D12591E-C884-4DD9-89A8-BC52D592A6A3}"/>
    <cellStyle name="Comma 3 2 2 9" xfId="1387" xr:uid="{8E8B8C54-4FE6-42A7-8382-2D36570E594F}"/>
    <cellStyle name="Comma 3 2 2 9 2" xfId="4065" xr:uid="{3D022857-D2B4-41EA-B50D-93E89B12D118}"/>
    <cellStyle name="Comma 3 2 2 9 2 2" xfId="14599" xr:uid="{699ACB7A-00A3-4D9E-8523-706FE86DC63D}"/>
    <cellStyle name="Comma 3 2 2 9 2 2 2" xfId="35621" xr:uid="{44F0056A-3492-45AE-9F61-6E015480AC6B}"/>
    <cellStyle name="Comma 3 2 2 9 2 2 3" xfId="56645" xr:uid="{EE6BF5C3-132A-4356-BFF4-05D7566E5B26}"/>
    <cellStyle name="Comma 3 2 2 9 2 3" xfId="25111" xr:uid="{110A10B9-FD67-40C6-80D8-5697DA6CA207}"/>
    <cellStyle name="Comma 3 2 2 9 2 4" xfId="46135" xr:uid="{5950D322-F324-4345-BAB3-6971E04B198E}"/>
    <cellStyle name="Comma 3 2 2 9 3" xfId="6693" xr:uid="{C5A13099-51DB-44A1-A808-117F31941D0F}"/>
    <cellStyle name="Comma 3 2 2 9 3 2" xfId="17227" xr:uid="{6AB66498-37E4-45BE-BB25-03841333ABFC}"/>
    <cellStyle name="Comma 3 2 2 9 3 2 2" xfId="38249" xr:uid="{01BEA3CA-EF13-4EC3-879E-D08ED8B2A807}"/>
    <cellStyle name="Comma 3 2 2 9 3 2 3" xfId="59273" xr:uid="{E004A651-67EE-420A-9F94-7C2FD55AD44C}"/>
    <cellStyle name="Comma 3 2 2 9 3 3" xfId="27739" xr:uid="{AFF01B8F-A8AD-4E41-9E91-97437884DC70}"/>
    <cellStyle name="Comma 3 2 2 9 3 4" xfId="48763" xr:uid="{DFEABCE7-D1B4-453D-B4E6-880E2ABB707B}"/>
    <cellStyle name="Comma 3 2 2 9 4" xfId="9320" xr:uid="{AF154F01-AC58-4B8F-B008-397F21CBB75D}"/>
    <cellStyle name="Comma 3 2 2 9 4 2" xfId="19854" xr:uid="{93F95E41-57C6-401B-A928-6EB2E9D957B2}"/>
    <cellStyle name="Comma 3 2 2 9 4 2 2" xfId="40876" xr:uid="{417BE5D4-2AB5-48CC-B847-DF4ACDCE2705}"/>
    <cellStyle name="Comma 3 2 2 9 4 2 3" xfId="61900" xr:uid="{276A87E0-4187-4BAF-8D60-496F2A280540}"/>
    <cellStyle name="Comma 3 2 2 9 4 3" xfId="30366" xr:uid="{68B8F4D2-14BB-49AC-B0BC-771E8661A425}"/>
    <cellStyle name="Comma 3 2 2 9 4 4" xfId="51390" xr:uid="{D3F0ED01-FDE3-4AB8-9E63-60644A57BC29}"/>
    <cellStyle name="Comma 3 2 2 9 5" xfId="11972" xr:uid="{3AFF3C83-01D5-40AD-B585-F1EEC84ADA72}"/>
    <cellStyle name="Comma 3 2 2 9 5 2" xfId="32994" xr:uid="{53561F35-99CA-4DFB-A56F-E0FB80338399}"/>
    <cellStyle name="Comma 3 2 2 9 5 3" xfId="54018" xr:uid="{0CAE4564-14D8-44E0-B635-C4588CCD877F}"/>
    <cellStyle name="Comma 3 2 2 9 6" xfId="22483" xr:uid="{AA92FBB8-2825-4E15-BEA2-30A2C45CEEB9}"/>
    <cellStyle name="Comma 3 2 2 9 7" xfId="43508" xr:uid="{B98AD186-F7A1-4744-8D39-85E592577778}"/>
    <cellStyle name="Comma 3 2 20" xfId="63319" xr:uid="{8F9FAF38-21EA-4432-9BEA-CECC45CE9D33}"/>
    <cellStyle name="Comma 3 2 3" xfId="182" xr:uid="{73839889-BED8-4D17-BD7A-BC45333FAF0B}"/>
    <cellStyle name="Comma 3 2 3 10" xfId="10778" xr:uid="{AE350265-9BDE-4446-9725-C80CFF494B27}"/>
    <cellStyle name="Comma 3 2 3 10 2" xfId="31800" xr:uid="{7DB425CB-B250-4B56-A2E8-B19BB5DE0D42}"/>
    <cellStyle name="Comma 3 2 3 10 3" xfId="52824" xr:uid="{BC3AF296-72B6-4BF8-B235-549BE93B8092}"/>
    <cellStyle name="Comma 3 2 3 11" xfId="21289" xr:uid="{995B9172-6732-4D97-AAFF-65CD8319E487}"/>
    <cellStyle name="Comma 3 2 3 12" xfId="42314" xr:uid="{C202FE3D-5FE4-446D-819D-D53EB3266FAF}"/>
    <cellStyle name="Comma 3 2 3 13" xfId="63364" xr:uid="{E765AE45-D386-4A0B-90F7-EE7A1EACB0FA}"/>
    <cellStyle name="Comma 3 2 3 2" xfId="1389" xr:uid="{A5234697-BE85-440D-9B69-C9F3373AB4FB}"/>
    <cellStyle name="Comma 3 2 3 2 2" xfId="1390" xr:uid="{DF71A1F1-BB46-4BFF-8054-3F6B9ACD6734}"/>
    <cellStyle name="Comma 3 2 3 2 2 2" xfId="4068" xr:uid="{24A1CFD1-2034-416F-9C86-8C5DF182CD56}"/>
    <cellStyle name="Comma 3 2 3 2 2 2 2" xfId="14602" xr:uid="{48E37F50-FDB3-4B63-83AB-627E2160786B}"/>
    <cellStyle name="Comma 3 2 3 2 2 2 2 2" xfId="35624" xr:uid="{FD55714A-0767-4FD0-A412-0EE3E0F3762C}"/>
    <cellStyle name="Comma 3 2 3 2 2 2 2 3" xfId="56648" xr:uid="{48250930-9C6F-4CC7-BCA7-D9BEDCFEFDC4}"/>
    <cellStyle name="Comma 3 2 3 2 2 2 3" xfId="25114" xr:uid="{7202C677-35B4-486A-B603-EA078ACBC4A2}"/>
    <cellStyle name="Comma 3 2 3 2 2 2 4" xfId="46138" xr:uid="{ACFFA9F7-1857-4024-A74F-E5D90A02A3A3}"/>
    <cellStyle name="Comma 3 2 3 2 2 3" xfId="6696" xr:uid="{3359E1EF-6260-4501-A7BD-EC291A36AFCE}"/>
    <cellStyle name="Comma 3 2 3 2 2 3 2" xfId="17230" xr:uid="{28ABE41A-BDB5-47F9-B2A7-F94475E74039}"/>
    <cellStyle name="Comma 3 2 3 2 2 3 2 2" xfId="38252" xr:uid="{59C30C04-3191-4B82-8C63-7CBE7F7CCB1C}"/>
    <cellStyle name="Comma 3 2 3 2 2 3 2 3" xfId="59276" xr:uid="{7ADF8CF4-487D-4BB3-BBDF-372640655DF4}"/>
    <cellStyle name="Comma 3 2 3 2 2 3 3" xfId="27742" xr:uid="{D998CF19-D587-426C-9B69-486F3C01FC67}"/>
    <cellStyle name="Comma 3 2 3 2 2 3 4" xfId="48766" xr:uid="{01B281DF-B084-474B-84FD-09E6EDB7FC58}"/>
    <cellStyle name="Comma 3 2 3 2 2 4" xfId="9323" xr:uid="{F5894427-9685-42F9-85AA-C722B7D187A9}"/>
    <cellStyle name="Comma 3 2 3 2 2 4 2" xfId="19857" xr:uid="{DDB3CBD6-5355-47B1-90BB-3D359E9D59BB}"/>
    <cellStyle name="Comma 3 2 3 2 2 4 2 2" xfId="40879" xr:uid="{369E4C0B-74F1-47DC-AEC4-8CFDDA86F0A5}"/>
    <cellStyle name="Comma 3 2 3 2 2 4 2 3" xfId="61903" xr:uid="{CD75FB4C-1CC8-47CB-B629-B25BB867ED57}"/>
    <cellStyle name="Comma 3 2 3 2 2 4 3" xfId="30369" xr:uid="{44213D27-8879-4F2A-B71B-AC64B34EAF3F}"/>
    <cellStyle name="Comma 3 2 3 2 2 4 4" xfId="51393" xr:uid="{11102E99-40CA-4803-A332-804F586D4326}"/>
    <cellStyle name="Comma 3 2 3 2 2 5" xfId="11975" xr:uid="{B63A0481-9917-4B55-BB87-F95C03D89BA2}"/>
    <cellStyle name="Comma 3 2 3 2 2 5 2" xfId="32997" xr:uid="{11077384-B52D-4C97-8705-BC4315238EDA}"/>
    <cellStyle name="Comma 3 2 3 2 2 5 3" xfId="54021" xr:uid="{789EA9E9-BB91-4378-9604-5EB2917F4A7E}"/>
    <cellStyle name="Comma 3 2 3 2 2 6" xfId="22486" xr:uid="{DFF4DDBD-C103-4F17-AA79-FDC461A4A52B}"/>
    <cellStyle name="Comma 3 2 3 2 2 7" xfId="43511" xr:uid="{443CBFCE-2AA7-42C4-B3CE-FB96F51BD21C}"/>
    <cellStyle name="Comma 3 2 3 2 3" xfId="4067" xr:uid="{AE270628-ACED-4EFC-BAF1-5C0A503AAE0F}"/>
    <cellStyle name="Comma 3 2 3 2 3 2" xfId="14601" xr:uid="{49FF935B-AB61-4038-96C6-948B3E7C6AC4}"/>
    <cellStyle name="Comma 3 2 3 2 3 2 2" xfId="35623" xr:uid="{3A63F7FB-3465-46F0-BFD1-A564F40B01B0}"/>
    <cellStyle name="Comma 3 2 3 2 3 2 3" xfId="56647" xr:uid="{67B671CC-FE26-41CC-8788-BBC8F0CE1AF6}"/>
    <cellStyle name="Comma 3 2 3 2 3 3" xfId="25113" xr:uid="{1CF6D261-9B6F-4935-BDBF-87B2CC6412EF}"/>
    <cellStyle name="Comma 3 2 3 2 3 4" xfId="46137" xr:uid="{B143E75C-A316-4E8C-B404-B9ED37E29E83}"/>
    <cellStyle name="Comma 3 2 3 2 4" xfId="6695" xr:uid="{72A48416-0D82-4942-A3D9-13A604CA3C2B}"/>
    <cellStyle name="Comma 3 2 3 2 4 2" xfId="17229" xr:uid="{789337A6-0325-45FB-9D47-563B30F31A04}"/>
    <cellStyle name="Comma 3 2 3 2 4 2 2" xfId="38251" xr:uid="{854A1620-6C86-48D5-948F-01836D94C481}"/>
    <cellStyle name="Comma 3 2 3 2 4 2 3" xfId="59275" xr:uid="{1B4AE763-2FA1-4862-BC94-4AEBCD62F885}"/>
    <cellStyle name="Comma 3 2 3 2 4 3" xfId="27741" xr:uid="{0211F45F-EF3F-4BCF-AF52-5FAAC6CEA8BD}"/>
    <cellStyle name="Comma 3 2 3 2 4 4" xfId="48765" xr:uid="{8D0D4E5C-CFD8-466C-85F1-3638E5485365}"/>
    <cellStyle name="Comma 3 2 3 2 5" xfId="9322" xr:uid="{86513B92-2E94-4D0E-910E-924535AEA858}"/>
    <cellStyle name="Comma 3 2 3 2 5 2" xfId="19856" xr:uid="{1ADB4CDC-52B7-494D-90E8-B6A3EAC5E445}"/>
    <cellStyle name="Comma 3 2 3 2 5 2 2" xfId="40878" xr:uid="{5EF2BBE8-98EB-4158-AB45-A06EDA48FBF3}"/>
    <cellStyle name="Comma 3 2 3 2 5 2 3" xfId="61902" xr:uid="{FDAE399D-3F25-46C8-A806-C72DCA593341}"/>
    <cellStyle name="Comma 3 2 3 2 5 3" xfId="30368" xr:uid="{5939258A-880A-45AF-9076-F04416799C84}"/>
    <cellStyle name="Comma 3 2 3 2 5 4" xfId="51392" xr:uid="{4DBFDC34-AFBB-4712-9536-5E5CB5631DA6}"/>
    <cellStyle name="Comma 3 2 3 2 6" xfId="11974" xr:uid="{BDC0D380-0A3C-44CF-90E2-A53E4CCF9F25}"/>
    <cellStyle name="Comma 3 2 3 2 6 2" xfId="32996" xr:uid="{1BCDB533-1248-48E3-9A42-10B7EF6077D6}"/>
    <cellStyle name="Comma 3 2 3 2 6 3" xfId="54020" xr:uid="{97FFB800-9B79-4D4D-A4AA-6F1B46562DDC}"/>
    <cellStyle name="Comma 3 2 3 2 7" xfId="22485" xr:uid="{561FA148-5671-47C4-ADEE-2D6308616C73}"/>
    <cellStyle name="Comma 3 2 3 2 8" xfId="43510" xr:uid="{CD382BFC-49BD-4A66-9686-A425AF5A925C}"/>
    <cellStyle name="Comma 3 2 3 3" xfId="1391" xr:uid="{966E729C-706C-4540-8450-B2C11ED9C783}"/>
    <cellStyle name="Comma 3 2 3 3 2" xfId="4069" xr:uid="{A20A0250-9607-4530-96F6-287FC766848B}"/>
    <cellStyle name="Comma 3 2 3 3 2 2" xfId="14603" xr:uid="{6F8F8EDF-7745-4277-87B2-B0BB12D89594}"/>
    <cellStyle name="Comma 3 2 3 3 2 2 2" xfId="35625" xr:uid="{02628200-C124-4AA1-A658-E8E73B79404D}"/>
    <cellStyle name="Comma 3 2 3 3 2 2 3" xfId="56649" xr:uid="{0AD5600C-D34B-43EB-8D71-8D4699CFAFB7}"/>
    <cellStyle name="Comma 3 2 3 3 2 3" xfId="25115" xr:uid="{677CB65F-1824-45AE-9A48-3AD3A56A6476}"/>
    <cellStyle name="Comma 3 2 3 3 2 4" xfId="46139" xr:uid="{0042C66C-BF32-4BA2-AA2C-71AEAB862CEB}"/>
    <cellStyle name="Comma 3 2 3 3 3" xfId="6697" xr:uid="{D3ACDDA8-D0B2-4261-9518-41E24138CFB3}"/>
    <cellStyle name="Comma 3 2 3 3 3 2" xfId="17231" xr:uid="{BFF3BA5E-3BE4-4F99-A02C-981C8671F3D8}"/>
    <cellStyle name="Comma 3 2 3 3 3 2 2" xfId="38253" xr:uid="{96F5E8C6-1BAD-4F86-8619-3EE0273BE4D1}"/>
    <cellStyle name="Comma 3 2 3 3 3 2 3" xfId="59277" xr:uid="{BA6350BA-7EC1-40BF-AE17-5E71AD934E02}"/>
    <cellStyle name="Comma 3 2 3 3 3 3" xfId="27743" xr:uid="{3F2DCD89-9845-40B0-AF7A-B8F6679E150E}"/>
    <cellStyle name="Comma 3 2 3 3 3 4" xfId="48767" xr:uid="{F737E198-290C-4CBF-BA3B-4115C5A6C4D9}"/>
    <cellStyle name="Comma 3 2 3 3 4" xfId="9324" xr:uid="{057C9607-4EE3-4115-BD16-B8CD87660C53}"/>
    <cellStyle name="Comma 3 2 3 3 4 2" xfId="19858" xr:uid="{A5281AEA-8BBE-4E58-9EDD-56DB7DF93A3A}"/>
    <cellStyle name="Comma 3 2 3 3 4 2 2" xfId="40880" xr:uid="{8E76FF0B-869D-4EB3-9697-48042297C288}"/>
    <cellStyle name="Comma 3 2 3 3 4 2 3" xfId="61904" xr:uid="{8F8373C5-BA6D-46DF-9A0C-16978EF2DAC4}"/>
    <cellStyle name="Comma 3 2 3 3 4 3" xfId="30370" xr:uid="{67A2A3F0-DAE0-4ABB-BE01-4D4A37176433}"/>
    <cellStyle name="Comma 3 2 3 3 4 4" xfId="51394" xr:uid="{E799E088-C8AA-4CD3-9CC6-FED124B8F2E9}"/>
    <cellStyle name="Comma 3 2 3 3 5" xfId="11976" xr:uid="{25364726-8101-49E2-A3B3-84D29FD28E65}"/>
    <cellStyle name="Comma 3 2 3 3 5 2" xfId="32998" xr:uid="{F00B58D3-346F-4CAB-8A47-DD1F6D1FA794}"/>
    <cellStyle name="Comma 3 2 3 3 5 3" xfId="54022" xr:uid="{FBFB94EC-79A9-4271-9796-1ED99462E429}"/>
    <cellStyle name="Comma 3 2 3 3 6" xfId="22487" xr:uid="{704AEAD2-C4D9-4B58-AE94-C43D57AF5AFD}"/>
    <cellStyle name="Comma 3 2 3 3 7" xfId="43512" xr:uid="{2FFE88E6-BED3-475D-A048-CFF25EC6BCB9}"/>
    <cellStyle name="Comma 3 2 3 4" xfId="1392" xr:uid="{6819AF53-6843-46BE-A400-E1FCC147891E}"/>
    <cellStyle name="Comma 3 2 3 4 2" xfId="4070" xr:uid="{FC599328-C143-4FE0-B1F4-E3788FD729B7}"/>
    <cellStyle name="Comma 3 2 3 4 2 2" xfId="14604" xr:uid="{B8B41B59-F31C-46C4-A652-AEA66C73B569}"/>
    <cellStyle name="Comma 3 2 3 4 2 2 2" xfId="35626" xr:uid="{157A48E9-868E-40EC-9A81-DCF3A1B2CFDA}"/>
    <cellStyle name="Comma 3 2 3 4 2 2 3" xfId="56650" xr:uid="{BD7FAC88-54A2-4FB2-AAE9-432EEE6B19DA}"/>
    <cellStyle name="Comma 3 2 3 4 2 3" xfId="25116" xr:uid="{B52EEC8A-C7DE-4225-A9B0-2C2825D1B35F}"/>
    <cellStyle name="Comma 3 2 3 4 2 4" xfId="46140" xr:uid="{B24F1BF5-403D-45EB-9A07-075C473A3728}"/>
    <cellStyle name="Comma 3 2 3 4 3" xfId="6698" xr:uid="{2EAED251-0455-4B33-82A6-6D55FEA32086}"/>
    <cellStyle name="Comma 3 2 3 4 3 2" xfId="17232" xr:uid="{1467EA99-145F-45B1-9BFE-93CAB58C70EA}"/>
    <cellStyle name="Comma 3 2 3 4 3 2 2" xfId="38254" xr:uid="{7938479B-E444-4E2A-A622-0E352EC79F88}"/>
    <cellStyle name="Comma 3 2 3 4 3 2 3" xfId="59278" xr:uid="{9FCC84EC-4408-4775-B0B5-E928B34EBA33}"/>
    <cellStyle name="Comma 3 2 3 4 3 3" xfId="27744" xr:uid="{D27C341A-99DA-419B-9FC0-9CB6C7ED7033}"/>
    <cellStyle name="Comma 3 2 3 4 3 4" xfId="48768" xr:uid="{A52EFE9A-4811-46A4-AF18-7D8220283A00}"/>
    <cellStyle name="Comma 3 2 3 4 4" xfId="9325" xr:uid="{C924A0CC-5475-41C2-BC0E-311876E1BBED}"/>
    <cellStyle name="Comma 3 2 3 4 4 2" xfId="19859" xr:uid="{B0B4C64E-C40E-4BAE-A810-8ACE0256B2A5}"/>
    <cellStyle name="Comma 3 2 3 4 4 2 2" xfId="40881" xr:uid="{C7AA9E85-456D-4FE1-8FBB-4BD8F21107CB}"/>
    <cellStyle name="Comma 3 2 3 4 4 2 3" xfId="61905" xr:uid="{7CE26DB1-3DFB-463D-8915-69B6875492EB}"/>
    <cellStyle name="Comma 3 2 3 4 4 3" xfId="30371" xr:uid="{DB18E9BA-B953-4250-83AA-878A53C2698B}"/>
    <cellStyle name="Comma 3 2 3 4 4 4" xfId="51395" xr:uid="{8F774E42-B845-49BB-81B0-1A41A4BF5E0B}"/>
    <cellStyle name="Comma 3 2 3 4 5" xfId="11977" xr:uid="{DBCF02C8-7417-4F0D-8B99-EDEFB5BEA197}"/>
    <cellStyle name="Comma 3 2 3 4 5 2" xfId="32999" xr:uid="{7452110F-B73C-48ED-A1BA-C8119377F985}"/>
    <cellStyle name="Comma 3 2 3 4 5 3" xfId="54023" xr:uid="{03734825-A556-411A-8654-9B38CC04D3CE}"/>
    <cellStyle name="Comma 3 2 3 4 6" xfId="22488" xr:uid="{4CDF74C0-C39F-4215-B7A0-5BD3E957EE49}"/>
    <cellStyle name="Comma 3 2 3 4 7" xfId="43513" xr:uid="{810A6F27-9D56-46BD-A9E6-D1E897615390}"/>
    <cellStyle name="Comma 3 2 3 5" xfId="2758" xr:uid="{479C00CA-D6A8-4F58-9E75-D02607D9B424}"/>
    <cellStyle name="Comma 3 2 3 5 2" xfId="5390" xr:uid="{5969A5C7-A422-4A12-935A-D3232DFAAEE8}"/>
    <cellStyle name="Comma 3 2 3 5 2 2" xfId="15924" xr:uid="{27B06C6B-7CEB-4447-9D64-514FCD5313D0}"/>
    <cellStyle name="Comma 3 2 3 5 2 2 2" xfId="36946" xr:uid="{37CA6872-B58C-475D-AAC2-B6D9F2E3DE0A}"/>
    <cellStyle name="Comma 3 2 3 5 2 2 3" xfId="57970" xr:uid="{F9E8A81E-4238-42C2-B0F2-73B5DDB9F689}"/>
    <cellStyle name="Comma 3 2 3 5 2 3" xfId="26436" xr:uid="{7BF38294-56A8-4388-828F-9F083436BE98}"/>
    <cellStyle name="Comma 3 2 3 5 2 4" xfId="47460" xr:uid="{D3589EE8-D484-4D56-888B-2D51A62952DD}"/>
    <cellStyle name="Comma 3 2 3 5 3" xfId="8018" xr:uid="{57064411-1579-4A88-B75B-656C737B90E8}"/>
    <cellStyle name="Comma 3 2 3 5 3 2" xfId="18552" xr:uid="{489C72BB-1688-45B5-9CEE-139EAC7EFAF6}"/>
    <cellStyle name="Comma 3 2 3 5 3 2 2" xfId="39574" xr:uid="{746C1510-D407-44AF-83FB-D022AEAB3345}"/>
    <cellStyle name="Comma 3 2 3 5 3 2 3" xfId="60598" xr:uid="{A72DE3AC-975D-40F0-AFEC-ACE1FD6CAEC5}"/>
    <cellStyle name="Comma 3 2 3 5 3 3" xfId="29064" xr:uid="{BF3A8753-E3F3-4F5C-A3C4-AAD00D490F26}"/>
    <cellStyle name="Comma 3 2 3 5 3 4" xfId="50088" xr:uid="{51B35F49-E4EE-468C-A018-E5F0A6E4F810}"/>
    <cellStyle name="Comma 3 2 3 5 4" xfId="10645" xr:uid="{44EF8118-660E-420F-9BB1-44C357BED8E5}"/>
    <cellStyle name="Comma 3 2 3 5 4 2" xfId="21179" xr:uid="{C5F5750B-4F65-4059-85F7-3E13FE190D2A}"/>
    <cellStyle name="Comma 3 2 3 5 4 2 2" xfId="42201" xr:uid="{97980249-0A19-41EF-826E-7A77B0B8FCB9}"/>
    <cellStyle name="Comma 3 2 3 5 4 2 3" xfId="63225" xr:uid="{A8093D07-F26B-440E-A3F8-C8313F4EC6F5}"/>
    <cellStyle name="Comma 3 2 3 5 4 3" xfId="31691" xr:uid="{B0F0988E-B1B7-4AA5-B4CF-F6280A79821D}"/>
    <cellStyle name="Comma 3 2 3 5 4 4" xfId="52715" xr:uid="{4D99E73C-F4B4-413A-89FE-8C7D9C64BEA4}"/>
    <cellStyle name="Comma 3 2 3 5 5" xfId="13297" xr:uid="{BA6CCC16-7076-42FB-962C-A8A7174FE3D9}"/>
    <cellStyle name="Comma 3 2 3 5 5 2" xfId="34319" xr:uid="{8586E0AA-C970-4D82-B62B-F964A274B2F0}"/>
    <cellStyle name="Comma 3 2 3 5 5 3" xfId="55343" xr:uid="{56157E4B-76D8-4FE1-9486-84C7C3C6BB0F}"/>
    <cellStyle name="Comma 3 2 3 5 6" xfId="23808" xr:uid="{96295661-C80C-4ACA-B8D0-DE8B886E5F94}"/>
    <cellStyle name="Comma 3 2 3 5 7" xfId="44833" xr:uid="{9E12E4A7-D1B9-4D32-A757-25FB0C836C5B}"/>
    <cellStyle name="Comma 3 2 3 6" xfId="1388" xr:uid="{66135E9E-B02E-4157-A0F7-59775F3E4C3C}"/>
    <cellStyle name="Comma 3 2 3 6 2" xfId="4066" xr:uid="{5D5AEB6A-AA26-48A0-8C87-B518BBB76AD5}"/>
    <cellStyle name="Comma 3 2 3 6 2 2" xfId="14600" xr:uid="{44929980-0C38-427D-A066-844C0F49A74C}"/>
    <cellStyle name="Comma 3 2 3 6 2 2 2" xfId="35622" xr:uid="{A1F3F00B-363C-4D30-88BB-EB5F1E078073}"/>
    <cellStyle name="Comma 3 2 3 6 2 2 3" xfId="56646" xr:uid="{B7F24630-F481-4D93-ACCA-A40E9FAB742F}"/>
    <cellStyle name="Comma 3 2 3 6 2 3" xfId="25112" xr:uid="{2E855336-95D7-4381-A856-8E06EC8D5584}"/>
    <cellStyle name="Comma 3 2 3 6 2 4" xfId="46136" xr:uid="{0D07C96B-752A-49B8-BAB8-63B625FA7042}"/>
    <cellStyle name="Comma 3 2 3 6 3" xfId="6694" xr:uid="{B9DFECD0-342F-46AF-8125-2606C7252045}"/>
    <cellStyle name="Comma 3 2 3 6 3 2" xfId="17228" xr:uid="{25CDC8F1-090E-4C5D-8E68-DD165E9C0DAE}"/>
    <cellStyle name="Comma 3 2 3 6 3 2 2" xfId="38250" xr:uid="{ED1BA7F6-625C-4F87-AAE6-5C07FABD1F2E}"/>
    <cellStyle name="Comma 3 2 3 6 3 2 3" xfId="59274" xr:uid="{B990BF12-55CF-469E-AE5C-20FCFFC53A9A}"/>
    <cellStyle name="Comma 3 2 3 6 3 3" xfId="27740" xr:uid="{345F91BF-F10F-4B42-B0C0-7D041DC425FF}"/>
    <cellStyle name="Comma 3 2 3 6 3 4" xfId="48764" xr:uid="{90379006-D4ED-49D8-AF54-92A118EE5E20}"/>
    <cellStyle name="Comma 3 2 3 6 4" xfId="9321" xr:uid="{BB8F1503-CB06-4216-81D4-93840515CA93}"/>
    <cellStyle name="Comma 3 2 3 6 4 2" xfId="19855" xr:uid="{AD60BFC8-D7B9-4495-8113-E9067D113925}"/>
    <cellStyle name="Comma 3 2 3 6 4 2 2" xfId="40877" xr:uid="{4ACF2DD0-76B7-4BE0-B855-F34CCAD74EED}"/>
    <cellStyle name="Comma 3 2 3 6 4 2 3" xfId="61901" xr:uid="{DE33C041-5767-4DAE-9363-3B35BE9F65B9}"/>
    <cellStyle name="Comma 3 2 3 6 4 3" xfId="30367" xr:uid="{0D4CB180-20C6-4958-894C-341D7E936A32}"/>
    <cellStyle name="Comma 3 2 3 6 4 4" xfId="51391" xr:uid="{236E9A38-A8F2-49EC-A811-9ABC31F0D4EE}"/>
    <cellStyle name="Comma 3 2 3 6 5" xfId="11973" xr:uid="{415C0A12-7C9B-4728-80B1-1485214987D2}"/>
    <cellStyle name="Comma 3 2 3 6 5 2" xfId="32995" xr:uid="{CF86D8EC-DEFF-401B-9A40-C3AB5960E2AC}"/>
    <cellStyle name="Comma 3 2 3 6 5 3" xfId="54019" xr:uid="{56E98C6A-C377-455F-8D55-6124171C3247}"/>
    <cellStyle name="Comma 3 2 3 6 6" xfId="22484" xr:uid="{EAE8E3BF-1AFF-481F-8ACC-FF29D7C633F8}"/>
    <cellStyle name="Comma 3 2 3 6 7" xfId="43509" xr:uid="{82E9CD39-27AF-4D01-B282-614AA3B7D00E}"/>
    <cellStyle name="Comma 3 2 3 7" xfId="2871" xr:uid="{80164F01-56C0-493A-851E-E83BCDB28F3F}"/>
    <cellStyle name="Comma 3 2 3 7 2" xfId="13405" xr:uid="{09BA005F-7C77-492B-A672-BDED75A758F1}"/>
    <cellStyle name="Comma 3 2 3 7 2 2" xfId="34427" xr:uid="{00716C5B-D4FC-47AF-A21A-1FAE74E79BE0}"/>
    <cellStyle name="Comma 3 2 3 7 2 3" xfId="55451" xr:uid="{53E04999-E305-415B-8A22-25A3441F7E18}"/>
    <cellStyle name="Comma 3 2 3 7 3" xfId="23917" xr:uid="{EB533AB2-4117-4248-B357-94E1AE38287E}"/>
    <cellStyle name="Comma 3 2 3 7 4" xfId="44941" xr:uid="{D67089BA-78B9-4BDB-AE6B-26BD61EC660B}"/>
    <cellStyle name="Comma 3 2 3 8" xfId="5499" xr:uid="{C5342B6C-EFA0-459D-BCE2-25A9CA47AE0F}"/>
    <cellStyle name="Comma 3 2 3 8 2" xfId="16033" xr:uid="{3BFE203E-A324-4681-8F1B-1076F63805D1}"/>
    <cellStyle name="Comma 3 2 3 8 2 2" xfId="37055" xr:uid="{8CD22A72-E72C-41C0-98A7-99CE0F7778A5}"/>
    <cellStyle name="Comma 3 2 3 8 2 3" xfId="58079" xr:uid="{462CE421-6A1C-4813-87F4-7E1F1E67DFF8}"/>
    <cellStyle name="Comma 3 2 3 8 3" xfId="26545" xr:uid="{DD37DEA1-D1A1-4B64-AE4B-A43F83501DAC}"/>
    <cellStyle name="Comma 3 2 3 8 4" xfId="47569" xr:uid="{024BBB38-D490-4DDD-BA4F-1B7423B7A290}"/>
    <cellStyle name="Comma 3 2 3 9" xfId="8126" xr:uid="{4BB25C3D-3C8F-4C4D-BA1B-05E65BF71C9E}"/>
    <cellStyle name="Comma 3 2 3 9 2" xfId="18660" xr:uid="{FA0FF6F8-823F-4304-97D1-3A7A6CA9CE7B}"/>
    <cellStyle name="Comma 3 2 3 9 2 2" xfId="39682" xr:uid="{5AC148A8-6958-417B-9D15-4AC799CE0BCD}"/>
    <cellStyle name="Comma 3 2 3 9 2 3" xfId="60706" xr:uid="{0E0AFA79-5A77-4C5E-B7FF-5A643FA0C07C}"/>
    <cellStyle name="Comma 3 2 3 9 3" xfId="29172" xr:uid="{743181D2-A3E6-4D95-9EFF-90925D9F282E}"/>
    <cellStyle name="Comma 3 2 3 9 4" xfId="50196" xr:uid="{7D839237-D0B2-4C00-9559-8298DD34B271}"/>
    <cellStyle name="Comma 3 2 4" xfId="1393" xr:uid="{9D311CDA-F0E6-4BE7-9988-0428F374A530}"/>
    <cellStyle name="Comma 3 2 4 10" xfId="43514" xr:uid="{7B39170B-15B9-40B4-A610-C8FD1DB4D8AC}"/>
    <cellStyle name="Comma 3 2 4 11" xfId="63345" xr:uid="{B9EFE251-237A-4041-91CD-E3E943BCCF19}"/>
    <cellStyle name="Comma 3 2 4 2" xfId="1394" xr:uid="{FCD17B3D-569F-4CDD-95A4-07D454976EA1}"/>
    <cellStyle name="Comma 3 2 4 2 2" xfId="1395" xr:uid="{203821D2-FCA2-4BA0-8BB2-A47DC284A277}"/>
    <cellStyle name="Comma 3 2 4 2 2 2" xfId="4073" xr:uid="{3B2DFBAC-1F38-4FF0-9D05-86D21FFEAB7C}"/>
    <cellStyle name="Comma 3 2 4 2 2 2 2" xfId="14607" xr:uid="{EFABAB5F-04BC-4CFD-AC9F-0D83D1B161B6}"/>
    <cellStyle name="Comma 3 2 4 2 2 2 2 2" xfId="35629" xr:uid="{DC3C6FA0-D950-4C04-83B9-20E1F5754387}"/>
    <cellStyle name="Comma 3 2 4 2 2 2 2 3" xfId="56653" xr:uid="{32D46742-C628-4C02-914E-27D062575B27}"/>
    <cellStyle name="Comma 3 2 4 2 2 2 3" xfId="25119" xr:uid="{95E4335D-D6C2-4B65-832E-7AF40176FB32}"/>
    <cellStyle name="Comma 3 2 4 2 2 2 4" xfId="46143" xr:uid="{781652C4-0F48-4DEB-AF10-4C4940F97D90}"/>
    <cellStyle name="Comma 3 2 4 2 2 3" xfId="6701" xr:uid="{B9385473-1DF3-48EE-89ED-401D735D8F6E}"/>
    <cellStyle name="Comma 3 2 4 2 2 3 2" xfId="17235" xr:uid="{331181F7-F6B2-4C1B-986A-9E9FABFEC031}"/>
    <cellStyle name="Comma 3 2 4 2 2 3 2 2" xfId="38257" xr:uid="{CFD4D143-E468-4300-BF84-256AE6B933CD}"/>
    <cellStyle name="Comma 3 2 4 2 2 3 2 3" xfId="59281" xr:uid="{CFBE984E-F143-4DE3-AAE5-2B93BE9A2CF3}"/>
    <cellStyle name="Comma 3 2 4 2 2 3 3" xfId="27747" xr:uid="{5D978EAB-D2D0-4D5A-AB8F-C4F936E00192}"/>
    <cellStyle name="Comma 3 2 4 2 2 3 4" xfId="48771" xr:uid="{CFB2E5DC-3A76-4B2D-B1A6-8FA94740F4B2}"/>
    <cellStyle name="Comma 3 2 4 2 2 4" xfId="9328" xr:uid="{7E6DEB38-9F55-4005-847B-709BF56F1B49}"/>
    <cellStyle name="Comma 3 2 4 2 2 4 2" xfId="19862" xr:uid="{E3E91F1D-30A3-41F7-8DED-ABAFE309CF6D}"/>
    <cellStyle name="Comma 3 2 4 2 2 4 2 2" xfId="40884" xr:uid="{CCACAADC-53F3-4A9E-8434-D3E090EB3901}"/>
    <cellStyle name="Comma 3 2 4 2 2 4 2 3" xfId="61908" xr:uid="{F37B12E1-9B6E-4C62-ADEF-285C627A22D5}"/>
    <cellStyle name="Comma 3 2 4 2 2 4 3" xfId="30374" xr:uid="{55EA6A17-273B-4C4D-B603-2CAF6DB9A982}"/>
    <cellStyle name="Comma 3 2 4 2 2 4 4" xfId="51398" xr:uid="{E350EAB2-BD2F-44E3-A18E-31EA832E5651}"/>
    <cellStyle name="Comma 3 2 4 2 2 5" xfId="11980" xr:uid="{AAA49568-88B0-4D3F-A838-8A0008F49D80}"/>
    <cellStyle name="Comma 3 2 4 2 2 5 2" xfId="33002" xr:uid="{14CFEC57-C925-433D-AFDA-656E2BDB3E08}"/>
    <cellStyle name="Comma 3 2 4 2 2 5 3" xfId="54026" xr:uid="{24E3B1A7-6398-41DA-B020-AA2AE632230F}"/>
    <cellStyle name="Comma 3 2 4 2 2 6" xfId="22491" xr:uid="{D7C5C96C-B442-402E-95F9-870ED4858DED}"/>
    <cellStyle name="Comma 3 2 4 2 2 7" xfId="43516" xr:uid="{2B7C9E96-12EB-4C08-8FC0-268FC0F013B3}"/>
    <cellStyle name="Comma 3 2 4 2 3" xfId="4072" xr:uid="{34D1BD82-5B4C-4D95-B612-77C8D4598B91}"/>
    <cellStyle name="Comma 3 2 4 2 3 2" xfId="14606" xr:uid="{ED3397AC-BA33-4BBF-8947-578C381D78E5}"/>
    <cellStyle name="Comma 3 2 4 2 3 2 2" xfId="35628" xr:uid="{3ECE3C37-77FD-4927-9728-EDEE41F48A69}"/>
    <cellStyle name="Comma 3 2 4 2 3 2 3" xfId="56652" xr:uid="{97605A3C-B0D9-47E2-BFBE-77A6F3718E49}"/>
    <cellStyle name="Comma 3 2 4 2 3 3" xfId="25118" xr:uid="{CCBDD130-8AB1-4E80-9EEB-9AF6F53D4C62}"/>
    <cellStyle name="Comma 3 2 4 2 3 4" xfId="46142" xr:uid="{CDFF991A-5D3E-4958-A0D1-45312AB33A80}"/>
    <cellStyle name="Comma 3 2 4 2 4" xfId="6700" xr:uid="{56C9C301-E423-44C9-A1C5-A7C9A6B9FC2F}"/>
    <cellStyle name="Comma 3 2 4 2 4 2" xfId="17234" xr:uid="{B3F626BA-8CD2-49A5-BDF4-8EA1C04C7B9B}"/>
    <cellStyle name="Comma 3 2 4 2 4 2 2" xfId="38256" xr:uid="{621CB04A-729F-4EC3-93FD-77DFD42D8CB1}"/>
    <cellStyle name="Comma 3 2 4 2 4 2 3" xfId="59280" xr:uid="{14F95C8B-934A-4F2B-8AF5-5551964080E9}"/>
    <cellStyle name="Comma 3 2 4 2 4 3" xfId="27746" xr:uid="{4459594B-1CB4-47BA-9322-23ADB6F5D730}"/>
    <cellStyle name="Comma 3 2 4 2 4 4" xfId="48770" xr:uid="{B3A31D51-6F09-4E61-984D-9255B989BA27}"/>
    <cellStyle name="Comma 3 2 4 2 5" xfId="9327" xr:uid="{C2909A83-D837-4526-98B8-BB299D8D77F9}"/>
    <cellStyle name="Comma 3 2 4 2 5 2" xfId="19861" xr:uid="{6A57C159-E56D-43BA-B347-901E1C9793BD}"/>
    <cellStyle name="Comma 3 2 4 2 5 2 2" xfId="40883" xr:uid="{B5DBB10A-3B6B-4499-8383-2D493B98DECA}"/>
    <cellStyle name="Comma 3 2 4 2 5 2 3" xfId="61907" xr:uid="{994EA095-A5EE-4230-AE45-AB5AFFF54CDE}"/>
    <cellStyle name="Comma 3 2 4 2 5 3" xfId="30373" xr:uid="{13B136D7-1333-44DB-83C2-017FBD077B30}"/>
    <cellStyle name="Comma 3 2 4 2 5 4" xfId="51397" xr:uid="{38A711DE-E866-45A4-8B31-C058895602D1}"/>
    <cellStyle name="Comma 3 2 4 2 6" xfId="11979" xr:uid="{D87887F6-705F-49E9-B15F-2D8DEBE2FA90}"/>
    <cellStyle name="Comma 3 2 4 2 6 2" xfId="33001" xr:uid="{D6FCE378-7146-462D-9FD5-4DE77E2FAD41}"/>
    <cellStyle name="Comma 3 2 4 2 6 3" xfId="54025" xr:uid="{6F2DE676-7D31-4FF8-8B93-ABB9C29C52A1}"/>
    <cellStyle name="Comma 3 2 4 2 7" xfId="22490" xr:uid="{B24F377F-189B-4C66-9DF7-5C6B16847D05}"/>
    <cellStyle name="Comma 3 2 4 2 8" xfId="43515" xr:uid="{14BB6352-6340-4678-A70C-0EBA20A6313E}"/>
    <cellStyle name="Comma 3 2 4 3" xfId="1396" xr:uid="{99EED413-F13F-4413-A39C-3C2353DF0EA0}"/>
    <cellStyle name="Comma 3 2 4 3 2" xfId="4074" xr:uid="{D67C6EAC-C80A-4C2D-A502-ABAF8AC0FD48}"/>
    <cellStyle name="Comma 3 2 4 3 2 2" xfId="14608" xr:uid="{7CD2709D-05B8-4A7F-969B-BB37625D4A6C}"/>
    <cellStyle name="Comma 3 2 4 3 2 2 2" xfId="35630" xr:uid="{52F10CD9-4E9F-4F87-A4CB-DAD871EAB208}"/>
    <cellStyle name="Comma 3 2 4 3 2 2 3" xfId="56654" xr:uid="{C451587E-D8E5-4E4A-9E5A-15CF1499DD64}"/>
    <cellStyle name="Comma 3 2 4 3 2 3" xfId="25120" xr:uid="{ACA26376-8290-4166-BAAB-A3413C3B4996}"/>
    <cellStyle name="Comma 3 2 4 3 2 4" xfId="46144" xr:uid="{4A16B948-049D-485D-A769-4294012B4D88}"/>
    <cellStyle name="Comma 3 2 4 3 3" xfId="6702" xr:uid="{4EB394B7-F37F-4FD0-BCA2-6C34E148A927}"/>
    <cellStyle name="Comma 3 2 4 3 3 2" xfId="17236" xr:uid="{E2F0EAD8-4A2D-4296-A21F-B804443DDF49}"/>
    <cellStyle name="Comma 3 2 4 3 3 2 2" xfId="38258" xr:uid="{753347FC-DF89-4266-8583-92290278ED6A}"/>
    <cellStyle name="Comma 3 2 4 3 3 2 3" xfId="59282" xr:uid="{06137D9F-AF60-4D4B-B366-3D2BA8EF06D4}"/>
    <cellStyle name="Comma 3 2 4 3 3 3" xfId="27748" xr:uid="{30344DF6-A9BC-41B6-BD5E-54B43161C8BA}"/>
    <cellStyle name="Comma 3 2 4 3 3 4" xfId="48772" xr:uid="{1FBCB585-DB83-4DD0-8E48-2AA7C5FC4351}"/>
    <cellStyle name="Comma 3 2 4 3 4" xfId="9329" xr:uid="{DF8E7634-5D0B-4559-85B3-A0E8E316DED2}"/>
    <cellStyle name="Comma 3 2 4 3 4 2" xfId="19863" xr:uid="{A08A8008-0F91-48A6-9C55-D05BA07AB39E}"/>
    <cellStyle name="Comma 3 2 4 3 4 2 2" xfId="40885" xr:uid="{26D90C2E-F568-4E4B-B4F1-688318011F1A}"/>
    <cellStyle name="Comma 3 2 4 3 4 2 3" xfId="61909" xr:uid="{09DCA1D1-476B-4A08-9A17-B3E485DD2E73}"/>
    <cellStyle name="Comma 3 2 4 3 4 3" xfId="30375" xr:uid="{0F40897B-9D2C-4CBF-B8AB-34E3BC34AFA5}"/>
    <cellStyle name="Comma 3 2 4 3 4 4" xfId="51399" xr:uid="{E7BFD6C8-703B-4C84-88F3-CFD86F39B0FC}"/>
    <cellStyle name="Comma 3 2 4 3 5" xfId="11981" xr:uid="{0DEB7184-EDD4-45D7-9AD4-A756D55D0844}"/>
    <cellStyle name="Comma 3 2 4 3 5 2" xfId="33003" xr:uid="{65E64151-451C-4164-9CA9-BBC3FDBD0DA4}"/>
    <cellStyle name="Comma 3 2 4 3 5 3" xfId="54027" xr:uid="{E7F13A40-2EE0-40A4-A9A6-EE67E84BCEB1}"/>
    <cellStyle name="Comma 3 2 4 3 6" xfId="22492" xr:uid="{B6B97296-3CD0-4070-B529-7358C8A9334E}"/>
    <cellStyle name="Comma 3 2 4 3 7" xfId="43517" xr:uid="{C472721E-E70D-4552-B8FF-15DE081D9004}"/>
    <cellStyle name="Comma 3 2 4 4" xfId="1397" xr:uid="{65F11B23-F9F4-4870-B9C4-0B20DF9817D8}"/>
    <cellStyle name="Comma 3 2 4 4 2" xfId="4075" xr:uid="{00FCBCE5-62BE-417C-8C18-57DB0A8C7A8D}"/>
    <cellStyle name="Comma 3 2 4 4 2 2" xfId="14609" xr:uid="{36F0FEFC-DF3A-496B-BE17-42316D26D72B}"/>
    <cellStyle name="Comma 3 2 4 4 2 2 2" xfId="35631" xr:uid="{2A91CEAC-6BD6-4481-8F2C-92CFC0541B3C}"/>
    <cellStyle name="Comma 3 2 4 4 2 2 3" xfId="56655" xr:uid="{1499D617-260C-4B90-BD7D-AE200BBE1F54}"/>
    <cellStyle name="Comma 3 2 4 4 2 3" xfId="25121" xr:uid="{3FFEBAF4-AA3F-4D8A-839C-89D74E60E45E}"/>
    <cellStyle name="Comma 3 2 4 4 2 4" xfId="46145" xr:uid="{35B4A90D-7908-40CE-BE85-55603BDD3BFD}"/>
    <cellStyle name="Comma 3 2 4 4 3" xfId="6703" xr:uid="{68A20899-3886-40B0-BE53-65FF38A79C5C}"/>
    <cellStyle name="Comma 3 2 4 4 3 2" xfId="17237" xr:uid="{0B9C630A-6F54-4F3B-8673-A69C2F4F4BD7}"/>
    <cellStyle name="Comma 3 2 4 4 3 2 2" xfId="38259" xr:uid="{1BAC98F5-10E7-4AF4-A4F2-35EC99D2254D}"/>
    <cellStyle name="Comma 3 2 4 4 3 2 3" xfId="59283" xr:uid="{81FEDCA0-4431-44A5-B5DB-2C2D24B1FB0D}"/>
    <cellStyle name="Comma 3 2 4 4 3 3" xfId="27749" xr:uid="{2970CFCF-0F38-4BE3-B8BA-7B9D60CC4A3B}"/>
    <cellStyle name="Comma 3 2 4 4 3 4" xfId="48773" xr:uid="{43E24CE9-36BF-4ECE-A8FF-6787BA2C1ADE}"/>
    <cellStyle name="Comma 3 2 4 4 4" xfId="9330" xr:uid="{5A0EA862-348F-4FD9-BA2A-C45B9428059D}"/>
    <cellStyle name="Comma 3 2 4 4 4 2" xfId="19864" xr:uid="{4B79C420-4431-448E-8795-08D74E482352}"/>
    <cellStyle name="Comma 3 2 4 4 4 2 2" xfId="40886" xr:uid="{8A366893-3A8B-4BE4-AC1E-8E2AAA70D307}"/>
    <cellStyle name="Comma 3 2 4 4 4 2 3" xfId="61910" xr:uid="{8885FC0E-EB5D-4A8B-BA0F-FBB051327909}"/>
    <cellStyle name="Comma 3 2 4 4 4 3" xfId="30376" xr:uid="{020078BD-D765-4EA1-848F-5AA46A5C3705}"/>
    <cellStyle name="Comma 3 2 4 4 4 4" xfId="51400" xr:uid="{65625B01-7FDE-40C0-96C0-DDE53969C535}"/>
    <cellStyle name="Comma 3 2 4 4 5" xfId="11982" xr:uid="{3D0BEEDB-4A6F-4785-A62D-BA7AB5C96558}"/>
    <cellStyle name="Comma 3 2 4 4 5 2" xfId="33004" xr:uid="{32A4C2AF-64D8-42F2-990D-2DCCF3146252}"/>
    <cellStyle name="Comma 3 2 4 4 5 3" xfId="54028" xr:uid="{3E3C1EB2-B0BA-4C1D-B380-5328F506DE87}"/>
    <cellStyle name="Comma 3 2 4 4 6" xfId="22493" xr:uid="{98496235-CB4D-4A64-90DB-7D0261F4DC29}"/>
    <cellStyle name="Comma 3 2 4 4 7" xfId="43518" xr:uid="{59067D50-813C-4B12-BDB9-948C5911F64C}"/>
    <cellStyle name="Comma 3 2 4 5" xfId="4071" xr:uid="{51592135-B3F7-4D94-83D8-96C7D6C69C54}"/>
    <cellStyle name="Comma 3 2 4 5 2" xfId="14605" xr:uid="{7DF3FC98-06CB-45B5-B235-AF4A8D7C63B3}"/>
    <cellStyle name="Comma 3 2 4 5 2 2" xfId="35627" xr:uid="{ADEAC99B-DD8C-4532-A954-A659219EEC36}"/>
    <cellStyle name="Comma 3 2 4 5 2 3" xfId="56651" xr:uid="{4A8B02D4-B2CF-4265-95F4-D5B41AE0049E}"/>
    <cellStyle name="Comma 3 2 4 5 3" xfId="25117" xr:uid="{5A12114E-61FF-4559-A86A-1DE9CF8E70C7}"/>
    <cellStyle name="Comma 3 2 4 5 4" xfId="46141" xr:uid="{7373A22E-3CD1-4684-9F32-36887EB68220}"/>
    <cellStyle name="Comma 3 2 4 6" xfId="6699" xr:uid="{F7C41434-06EB-4FD5-84E2-C561D88FE72C}"/>
    <cellStyle name="Comma 3 2 4 6 2" xfId="17233" xr:uid="{D40B4A34-65D7-442C-A01A-C5CE56D4C6EC}"/>
    <cellStyle name="Comma 3 2 4 6 2 2" xfId="38255" xr:uid="{8252C11C-F23F-4884-9514-98FE7A91A825}"/>
    <cellStyle name="Comma 3 2 4 6 2 3" xfId="59279" xr:uid="{664CAD0C-4CEC-43B4-860F-EAD02292C672}"/>
    <cellStyle name="Comma 3 2 4 6 3" xfId="27745" xr:uid="{7D814CE9-3752-47C8-B731-8070C6F5D6F5}"/>
    <cellStyle name="Comma 3 2 4 6 4" xfId="48769" xr:uid="{F6CAE92F-59D9-4AB3-852B-2110F8CF3B95}"/>
    <cellStyle name="Comma 3 2 4 7" xfId="9326" xr:uid="{B48E84ED-42FE-41EE-93DF-D75EBC1DFCC8}"/>
    <cellStyle name="Comma 3 2 4 7 2" xfId="19860" xr:uid="{4D1D7CDE-4B1F-43B2-A79E-7074A3D82005}"/>
    <cellStyle name="Comma 3 2 4 7 2 2" xfId="40882" xr:uid="{031FC011-67AA-4A05-9F65-21D160368D90}"/>
    <cellStyle name="Comma 3 2 4 7 2 3" xfId="61906" xr:uid="{BC49AD50-BB70-458F-95FE-B4A7405F6112}"/>
    <cellStyle name="Comma 3 2 4 7 3" xfId="30372" xr:uid="{B2A4B877-271E-470C-BAD5-7779186213D0}"/>
    <cellStyle name="Comma 3 2 4 7 4" xfId="51396" xr:uid="{B4E16E62-568A-4B77-BCCA-4A8DBA738EE8}"/>
    <cellStyle name="Comma 3 2 4 8" xfId="11978" xr:uid="{8C5EDA86-5473-47FA-ABFC-5719338408AD}"/>
    <cellStyle name="Comma 3 2 4 8 2" xfId="33000" xr:uid="{D8858F7C-464E-4CB5-9E3A-6F4E9C3A2940}"/>
    <cellStyle name="Comma 3 2 4 8 3" xfId="54024" xr:uid="{0648B52E-E5B0-4332-8150-192A587685C7}"/>
    <cellStyle name="Comma 3 2 4 9" xfId="22489" xr:uid="{1ED0F0A5-45C3-4DD0-941D-149EA7C701BC}"/>
    <cellStyle name="Comma 3 2 5" xfId="1398" xr:uid="{CABBBB40-0D32-48B4-9F59-E3E2118066B3}"/>
    <cellStyle name="Comma 3 2 5 10" xfId="43519" xr:uid="{AE7460A6-5944-4D78-996F-13D209845BFB}"/>
    <cellStyle name="Comma 3 2 5 2" xfId="1399" xr:uid="{DB4CC083-17D9-4C5C-A64C-FD74AEA4322B}"/>
    <cellStyle name="Comma 3 2 5 2 2" xfId="1400" xr:uid="{CA39ABC3-4E28-4655-B57A-3B5B8C81B943}"/>
    <cellStyle name="Comma 3 2 5 2 2 2" xfId="4078" xr:uid="{26D51B56-EEE2-4BDE-8D81-97C94AF69737}"/>
    <cellStyle name="Comma 3 2 5 2 2 2 2" xfId="14612" xr:uid="{64845A82-D1D4-4B09-8BCE-1D8BDB62F167}"/>
    <cellStyle name="Comma 3 2 5 2 2 2 2 2" xfId="35634" xr:uid="{FE1042DA-C3FE-470D-9A95-A22BA8FA5110}"/>
    <cellStyle name="Comma 3 2 5 2 2 2 2 3" xfId="56658" xr:uid="{1EBA13F4-5EB6-42DE-8DE1-E6A378B3896D}"/>
    <cellStyle name="Comma 3 2 5 2 2 2 3" xfId="25124" xr:uid="{8FC6A927-698C-4A24-9DB6-442FF56D7D00}"/>
    <cellStyle name="Comma 3 2 5 2 2 2 4" xfId="46148" xr:uid="{766ED32B-D81D-41F6-8C09-6EA4653CE025}"/>
    <cellStyle name="Comma 3 2 5 2 2 3" xfId="6706" xr:uid="{E543FF28-0CE9-4267-B1A2-A6660FC61FFE}"/>
    <cellStyle name="Comma 3 2 5 2 2 3 2" xfId="17240" xr:uid="{E858E222-4D38-4F97-A985-66F9C4F8F20D}"/>
    <cellStyle name="Comma 3 2 5 2 2 3 2 2" xfId="38262" xr:uid="{B85B4892-83DA-4F1B-8F7C-8201A2D3800F}"/>
    <cellStyle name="Comma 3 2 5 2 2 3 2 3" xfId="59286" xr:uid="{44DB1A31-ED2F-42C0-941F-001B6C296D51}"/>
    <cellStyle name="Comma 3 2 5 2 2 3 3" xfId="27752" xr:uid="{907146DA-DFEA-41ED-8166-F96D24394475}"/>
    <cellStyle name="Comma 3 2 5 2 2 3 4" xfId="48776" xr:uid="{A6D3B283-935E-47A3-B409-D1200B32306D}"/>
    <cellStyle name="Comma 3 2 5 2 2 4" xfId="9333" xr:uid="{DB63BD7E-81CC-4CED-963A-215F5240C8B5}"/>
    <cellStyle name="Comma 3 2 5 2 2 4 2" xfId="19867" xr:uid="{96102D29-D375-43AB-AFC3-CDCA6F7F29AC}"/>
    <cellStyle name="Comma 3 2 5 2 2 4 2 2" xfId="40889" xr:uid="{60AB29DA-F4A5-440E-A2FF-65A799AB615F}"/>
    <cellStyle name="Comma 3 2 5 2 2 4 2 3" xfId="61913" xr:uid="{B645218E-4004-464E-8DD0-5B4ED235D03A}"/>
    <cellStyle name="Comma 3 2 5 2 2 4 3" xfId="30379" xr:uid="{071443CD-AB1B-43DC-97DF-9ECC9FC0B349}"/>
    <cellStyle name="Comma 3 2 5 2 2 4 4" xfId="51403" xr:uid="{540DDC2C-3F07-4C9B-875B-6667FF060920}"/>
    <cellStyle name="Comma 3 2 5 2 2 5" xfId="11985" xr:uid="{B8B33A31-CCB8-4218-BEBB-27D35B1ECCCD}"/>
    <cellStyle name="Comma 3 2 5 2 2 5 2" xfId="33007" xr:uid="{B029E90F-600A-47AF-95A4-51A31A5AD63B}"/>
    <cellStyle name="Comma 3 2 5 2 2 5 3" xfId="54031" xr:uid="{F9F5C8F7-BD0A-4640-9D30-91202A6D5DC1}"/>
    <cellStyle name="Comma 3 2 5 2 2 6" xfId="22496" xr:uid="{15A2D1A8-15EA-4834-AFC0-722D0DFDAECB}"/>
    <cellStyle name="Comma 3 2 5 2 2 7" xfId="43521" xr:uid="{FE7E2BFB-C4D8-4EC3-9C39-9E8CDF20757D}"/>
    <cellStyle name="Comma 3 2 5 2 3" xfId="4077" xr:uid="{AF8B1097-9B9C-4D73-B8F2-1E9A3434D08C}"/>
    <cellStyle name="Comma 3 2 5 2 3 2" xfId="14611" xr:uid="{99EFFC21-C65B-4F6A-B904-6FA07C5F3FDC}"/>
    <cellStyle name="Comma 3 2 5 2 3 2 2" xfId="35633" xr:uid="{BCA22A32-C9A5-4A9A-8CA3-371938DCEC19}"/>
    <cellStyle name="Comma 3 2 5 2 3 2 3" xfId="56657" xr:uid="{046DBAD4-F2FB-4D4F-9B01-9A0D2543549C}"/>
    <cellStyle name="Comma 3 2 5 2 3 3" xfId="25123" xr:uid="{E08EFD77-D48B-429A-A4EE-79BCDD52CD9E}"/>
    <cellStyle name="Comma 3 2 5 2 3 4" xfId="46147" xr:uid="{A6E2CECF-1BA3-4D83-8627-0915311A5E77}"/>
    <cellStyle name="Comma 3 2 5 2 4" xfId="6705" xr:uid="{8402AD2A-39F1-4FA8-B97A-7719590E1DA8}"/>
    <cellStyle name="Comma 3 2 5 2 4 2" xfId="17239" xr:uid="{3D03D271-E4FA-4BAB-86D9-01CE301877B6}"/>
    <cellStyle name="Comma 3 2 5 2 4 2 2" xfId="38261" xr:uid="{4116F8D3-7BB1-4C12-836D-4D8A8CD60B20}"/>
    <cellStyle name="Comma 3 2 5 2 4 2 3" xfId="59285" xr:uid="{7178E278-C50A-4039-BABC-F310265B3C05}"/>
    <cellStyle name="Comma 3 2 5 2 4 3" xfId="27751" xr:uid="{B75F7DA6-5EE2-4631-AF84-CE8BC2025596}"/>
    <cellStyle name="Comma 3 2 5 2 4 4" xfId="48775" xr:uid="{7442E4EC-8069-47D7-A8C5-C68AF070FFA1}"/>
    <cellStyle name="Comma 3 2 5 2 5" xfId="9332" xr:uid="{86CC5538-6112-495C-A99C-EA75F4EA862C}"/>
    <cellStyle name="Comma 3 2 5 2 5 2" xfId="19866" xr:uid="{5705FDE5-BF14-4251-8DC4-D2AEC49E8671}"/>
    <cellStyle name="Comma 3 2 5 2 5 2 2" xfId="40888" xr:uid="{B64FF0D4-082C-4081-84E9-F7E2709D8C0A}"/>
    <cellStyle name="Comma 3 2 5 2 5 2 3" xfId="61912" xr:uid="{A7AED8D4-1369-4F2A-B511-C78D0BAD7F25}"/>
    <cellStyle name="Comma 3 2 5 2 5 3" xfId="30378" xr:uid="{B2E39F56-24C8-4710-B601-AD7E8E173368}"/>
    <cellStyle name="Comma 3 2 5 2 5 4" xfId="51402" xr:uid="{3E6530B5-0F99-465E-A8E8-11B8F15F1C5B}"/>
    <cellStyle name="Comma 3 2 5 2 6" xfId="11984" xr:uid="{DEBD36BB-A971-439A-8797-F9DFE1C6E8EA}"/>
    <cellStyle name="Comma 3 2 5 2 6 2" xfId="33006" xr:uid="{5B975E89-DA22-44BA-9D4B-80F54259318A}"/>
    <cellStyle name="Comma 3 2 5 2 6 3" xfId="54030" xr:uid="{FE50F4FD-CC27-437B-ACCF-AFBCFBEB0848}"/>
    <cellStyle name="Comma 3 2 5 2 7" xfId="22495" xr:uid="{79A704DA-1C09-43B6-8391-8B757F5CD524}"/>
    <cellStyle name="Comma 3 2 5 2 8" xfId="43520" xr:uid="{0980935B-A8FE-485B-8D2E-8DAA6813F681}"/>
    <cellStyle name="Comma 3 2 5 3" xfId="1401" xr:uid="{DED5E633-A93D-467A-A1DA-F78A31D20684}"/>
    <cellStyle name="Comma 3 2 5 3 2" xfId="4079" xr:uid="{382FD615-EF19-4CF5-91AC-45BCEF427AFF}"/>
    <cellStyle name="Comma 3 2 5 3 2 2" xfId="14613" xr:uid="{56207510-9659-4A18-9007-F987FC098F7D}"/>
    <cellStyle name="Comma 3 2 5 3 2 2 2" xfId="35635" xr:uid="{5C977B3D-D7A1-4581-A0C4-F242EE5248EA}"/>
    <cellStyle name="Comma 3 2 5 3 2 2 3" xfId="56659" xr:uid="{3BF22E5A-1B01-4008-98C1-5B3F387D99A3}"/>
    <cellStyle name="Comma 3 2 5 3 2 3" xfId="25125" xr:uid="{0D0CE6B5-D341-4E30-9EB8-15A8EE66DA94}"/>
    <cellStyle name="Comma 3 2 5 3 2 4" xfId="46149" xr:uid="{E8BD9181-D3EA-49F4-8084-06F92C5C64F2}"/>
    <cellStyle name="Comma 3 2 5 3 3" xfId="6707" xr:uid="{A98D2ECD-C0EB-4E14-B949-0D8224587B0E}"/>
    <cellStyle name="Comma 3 2 5 3 3 2" xfId="17241" xr:uid="{81D911D5-09F0-4C31-9C4C-0DF0956C9A62}"/>
    <cellStyle name="Comma 3 2 5 3 3 2 2" xfId="38263" xr:uid="{DFB92681-8A73-45CB-83A1-5425E5A57BFE}"/>
    <cellStyle name="Comma 3 2 5 3 3 2 3" xfId="59287" xr:uid="{1D6D6BC5-A85F-4826-B0EA-C13D63A7DE5A}"/>
    <cellStyle name="Comma 3 2 5 3 3 3" xfId="27753" xr:uid="{E6B80334-EF5C-4D6A-8319-5CC4F748D26C}"/>
    <cellStyle name="Comma 3 2 5 3 3 4" xfId="48777" xr:uid="{AC7A6458-3030-4F50-80E4-5703BEF976D3}"/>
    <cellStyle name="Comma 3 2 5 3 4" xfId="9334" xr:uid="{F3F7ABCE-9197-47FC-B8CF-C8F8BFE9A4F6}"/>
    <cellStyle name="Comma 3 2 5 3 4 2" xfId="19868" xr:uid="{D3FCFBCE-DD4C-433A-91E8-EA6457ECB0A3}"/>
    <cellStyle name="Comma 3 2 5 3 4 2 2" xfId="40890" xr:uid="{9B7E44FD-2EC6-4630-BBEA-9FA26781003D}"/>
    <cellStyle name="Comma 3 2 5 3 4 2 3" xfId="61914" xr:uid="{FEAF5D82-1951-4B66-B3B4-0BE5B5FEF014}"/>
    <cellStyle name="Comma 3 2 5 3 4 3" xfId="30380" xr:uid="{3A085069-C7C2-4441-AA8C-BB0C6EDD09D7}"/>
    <cellStyle name="Comma 3 2 5 3 4 4" xfId="51404" xr:uid="{052DAD5C-84CC-44B6-B1DB-9502ECEF977D}"/>
    <cellStyle name="Comma 3 2 5 3 5" xfId="11986" xr:uid="{56DF0974-CD17-42B2-9765-C744EE8C6B02}"/>
    <cellStyle name="Comma 3 2 5 3 5 2" xfId="33008" xr:uid="{C0A7C843-797B-40FF-91E4-79E15B4849BA}"/>
    <cellStyle name="Comma 3 2 5 3 5 3" xfId="54032" xr:uid="{9F78F013-CEA4-4BAB-AC24-96B54D2A408E}"/>
    <cellStyle name="Comma 3 2 5 3 6" xfId="22497" xr:uid="{4F6B15BE-1538-4C03-9B4C-2EB37CBAFF41}"/>
    <cellStyle name="Comma 3 2 5 3 7" xfId="43522" xr:uid="{C5B945DC-342D-4850-9D4F-0A88A112E813}"/>
    <cellStyle name="Comma 3 2 5 4" xfId="1402" xr:uid="{D464E17C-2236-4E09-AF35-8139A885E3A9}"/>
    <cellStyle name="Comma 3 2 5 4 2" xfId="4080" xr:uid="{F03FE0A0-CAFC-415E-978C-AEE9DB2BA178}"/>
    <cellStyle name="Comma 3 2 5 4 2 2" xfId="14614" xr:uid="{15A53965-315A-4DF8-A55B-ECF8B9D1C7CD}"/>
    <cellStyle name="Comma 3 2 5 4 2 2 2" xfId="35636" xr:uid="{DCF4C1AA-3B85-4838-B339-95A55B41C25C}"/>
    <cellStyle name="Comma 3 2 5 4 2 2 3" xfId="56660" xr:uid="{993F6FB0-BD67-4C7A-AA48-519E6FF90191}"/>
    <cellStyle name="Comma 3 2 5 4 2 3" xfId="25126" xr:uid="{29E32270-D541-4891-9166-8B8DE034B6BD}"/>
    <cellStyle name="Comma 3 2 5 4 2 4" xfId="46150" xr:uid="{3B2EC16F-E8C6-43A1-A6EA-1598094B0591}"/>
    <cellStyle name="Comma 3 2 5 4 3" xfId="6708" xr:uid="{A7381B48-5E95-4903-A06B-A0D4259DC06C}"/>
    <cellStyle name="Comma 3 2 5 4 3 2" xfId="17242" xr:uid="{8739579A-A584-417D-870A-4B9DBFEEF7DA}"/>
    <cellStyle name="Comma 3 2 5 4 3 2 2" xfId="38264" xr:uid="{9879C13E-7718-4C41-954E-592A8E4FFEE0}"/>
    <cellStyle name="Comma 3 2 5 4 3 2 3" xfId="59288" xr:uid="{7797A22D-E45D-488A-B2B1-8DA478091C10}"/>
    <cellStyle name="Comma 3 2 5 4 3 3" xfId="27754" xr:uid="{C585D00F-BDF2-466C-9FEF-2466D36C8513}"/>
    <cellStyle name="Comma 3 2 5 4 3 4" xfId="48778" xr:uid="{A2039BF9-4B14-4F71-AC7D-ED25A56149B8}"/>
    <cellStyle name="Comma 3 2 5 4 4" xfId="9335" xr:uid="{58621069-9C4D-4DA4-87D2-D7485862F937}"/>
    <cellStyle name="Comma 3 2 5 4 4 2" xfId="19869" xr:uid="{250E06ED-0E08-4D7C-BE37-CADC463D34C9}"/>
    <cellStyle name="Comma 3 2 5 4 4 2 2" xfId="40891" xr:uid="{9FEF45BB-087F-404C-B612-5C0FBB347390}"/>
    <cellStyle name="Comma 3 2 5 4 4 2 3" xfId="61915" xr:uid="{F7B3E86F-E55A-4F0B-ABAB-1442C688B804}"/>
    <cellStyle name="Comma 3 2 5 4 4 3" xfId="30381" xr:uid="{3556010F-E995-4109-BBC5-2ADB09D69CF4}"/>
    <cellStyle name="Comma 3 2 5 4 4 4" xfId="51405" xr:uid="{16C4A236-E29A-48C8-99C2-48A55B196BD6}"/>
    <cellStyle name="Comma 3 2 5 4 5" xfId="11987" xr:uid="{B1CDA626-64DD-465E-A03A-9372AC4FA3ED}"/>
    <cellStyle name="Comma 3 2 5 4 5 2" xfId="33009" xr:uid="{626CF58B-30D7-4393-8443-530551B161F4}"/>
    <cellStyle name="Comma 3 2 5 4 5 3" xfId="54033" xr:uid="{7A4052B0-B07F-4B39-8903-12724F429178}"/>
    <cellStyle name="Comma 3 2 5 4 6" xfId="22498" xr:uid="{C26EF8FA-EBB5-4686-A686-15E34D01963A}"/>
    <cellStyle name="Comma 3 2 5 4 7" xfId="43523" xr:uid="{7B8AABE1-E6AD-4EEA-9FA9-3834E2C48B4F}"/>
    <cellStyle name="Comma 3 2 5 5" xfId="4076" xr:uid="{C7A7DFE4-6059-44D1-B736-EB560AB43C4E}"/>
    <cellStyle name="Comma 3 2 5 5 2" xfId="14610" xr:uid="{F1A58AD7-F8E3-4F80-988B-703ADBF9831C}"/>
    <cellStyle name="Comma 3 2 5 5 2 2" xfId="35632" xr:uid="{20642036-8BC3-4282-99AF-51AB022B2019}"/>
    <cellStyle name="Comma 3 2 5 5 2 3" xfId="56656" xr:uid="{E4CFD627-D5D7-4FEC-B045-3836FB476D68}"/>
    <cellStyle name="Comma 3 2 5 5 3" xfId="25122" xr:uid="{54A8C964-2CB5-4D14-BA1A-0BC51711FC62}"/>
    <cellStyle name="Comma 3 2 5 5 4" xfId="46146" xr:uid="{1CC2CFAA-4764-43EC-8293-170B7178B0AE}"/>
    <cellStyle name="Comma 3 2 5 6" xfId="6704" xr:uid="{F5D21EC3-9FA8-4DD6-9D0D-DFC82AFD65E0}"/>
    <cellStyle name="Comma 3 2 5 6 2" xfId="17238" xr:uid="{BE27C975-9024-483A-8A5C-3237A9BF3E17}"/>
    <cellStyle name="Comma 3 2 5 6 2 2" xfId="38260" xr:uid="{9D9CB778-200A-40AF-A5E2-EF0C6DA60610}"/>
    <cellStyle name="Comma 3 2 5 6 2 3" xfId="59284" xr:uid="{1466B776-99FC-471D-97AE-FEF151677BAF}"/>
    <cellStyle name="Comma 3 2 5 6 3" xfId="27750" xr:uid="{7DECC96F-8753-4A43-998D-065AB749AD5A}"/>
    <cellStyle name="Comma 3 2 5 6 4" xfId="48774" xr:uid="{01CAC986-90D8-4344-BE86-D94261C558CB}"/>
    <cellStyle name="Comma 3 2 5 7" xfId="9331" xr:uid="{D11AE706-B4D8-4F11-A920-080897054359}"/>
    <cellStyle name="Comma 3 2 5 7 2" xfId="19865" xr:uid="{F8429F85-453A-4696-A368-142E134689E2}"/>
    <cellStyle name="Comma 3 2 5 7 2 2" xfId="40887" xr:uid="{40581DE7-4DB5-46BF-BF37-24FE20CF0F6B}"/>
    <cellStyle name="Comma 3 2 5 7 2 3" xfId="61911" xr:uid="{F1FD123A-B7AD-4C68-A2A9-358924E04697}"/>
    <cellStyle name="Comma 3 2 5 7 3" xfId="30377" xr:uid="{781C1579-D80E-44D0-B05D-EC8BF60A742E}"/>
    <cellStyle name="Comma 3 2 5 7 4" xfId="51401" xr:uid="{66FA8592-78E9-4EC9-A831-381FD05C92DE}"/>
    <cellStyle name="Comma 3 2 5 8" xfId="11983" xr:uid="{18123969-98A5-4E63-B9DA-98FB558AD9F4}"/>
    <cellStyle name="Comma 3 2 5 8 2" xfId="33005" xr:uid="{A54F6274-FED0-4E8C-8CB0-9E26DA31E1DC}"/>
    <cellStyle name="Comma 3 2 5 8 3" xfId="54029" xr:uid="{8AB81C1B-D190-4EB4-85BE-0C386CED2C16}"/>
    <cellStyle name="Comma 3 2 5 9" xfId="22494" xr:uid="{38AAB594-A5D3-4A87-9BF1-113CC91E370B}"/>
    <cellStyle name="Comma 3 2 6" xfId="1403" xr:uid="{69C8A434-4E7A-4137-A296-7B9564143AC1}"/>
    <cellStyle name="Comma 3 2 6 10" xfId="43524" xr:uid="{120AC984-849E-4F1A-945C-F6481FB99A5E}"/>
    <cellStyle name="Comma 3 2 6 2" xfId="1404" xr:uid="{EB666385-24E9-4FF3-A3A3-A1ECA37827DF}"/>
    <cellStyle name="Comma 3 2 6 2 2" xfId="1405" xr:uid="{88481B90-58A0-4937-AA0E-801C889608BC}"/>
    <cellStyle name="Comma 3 2 6 2 2 2" xfId="4083" xr:uid="{5311BC85-FEEA-483B-86F0-3D10A0535489}"/>
    <cellStyle name="Comma 3 2 6 2 2 2 2" xfId="14617" xr:uid="{F8C05B85-44CB-4269-80AB-11C75C5E28BC}"/>
    <cellStyle name="Comma 3 2 6 2 2 2 2 2" xfId="35639" xr:uid="{BC3832C7-1464-40F2-8DE6-58CD861F7A1E}"/>
    <cellStyle name="Comma 3 2 6 2 2 2 2 3" xfId="56663" xr:uid="{E6C2EF36-45F6-432D-909C-B43B8F426026}"/>
    <cellStyle name="Comma 3 2 6 2 2 2 3" xfId="25129" xr:uid="{882ED271-E916-4B70-B99C-A7D327CF7698}"/>
    <cellStyle name="Comma 3 2 6 2 2 2 4" xfId="46153" xr:uid="{D73E3E92-786E-40A2-AC26-B7021B9070F3}"/>
    <cellStyle name="Comma 3 2 6 2 2 3" xfId="6711" xr:uid="{24B626E0-B118-43D9-9330-098EAB9D940C}"/>
    <cellStyle name="Comma 3 2 6 2 2 3 2" xfId="17245" xr:uid="{4C53F8CF-B137-4F37-A1D6-94D10B6C0A2F}"/>
    <cellStyle name="Comma 3 2 6 2 2 3 2 2" xfId="38267" xr:uid="{2EE4A0FD-E92A-4E4C-BECD-D09C79F63ADB}"/>
    <cellStyle name="Comma 3 2 6 2 2 3 2 3" xfId="59291" xr:uid="{95760B0C-7B70-4FA7-A83E-37ED197A304A}"/>
    <cellStyle name="Comma 3 2 6 2 2 3 3" xfId="27757" xr:uid="{0E702E0C-05C9-456F-BA6D-052C449AEA26}"/>
    <cellStyle name="Comma 3 2 6 2 2 3 4" xfId="48781" xr:uid="{D21A89E1-5B6A-4F17-AF95-8587560C20B5}"/>
    <cellStyle name="Comma 3 2 6 2 2 4" xfId="9338" xr:uid="{106F71C6-AB16-4061-84C7-EB38BBC537E7}"/>
    <cellStyle name="Comma 3 2 6 2 2 4 2" xfId="19872" xr:uid="{B637374B-8DBD-4AD9-B013-E46BD8B8B430}"/>
    <cellStyle name="Comma 3 2 6 2 2 4 2 2" xfId="40894" xr:uid="{3D75450E-288C-449C-AC1D-476CC5478EDE}"/>
    <cellStyle name="Comma 3 2 6 2 2 4 2 3" xfId="61918" xr:uid="{E694F3DD-978C-4399-8643-79717DB3BDE6}"/>
    <cellStyle name="Comma 3 2 6 2 2 4 3" xfId="30384" xr:uid="{AFCA0B66-6411-4834-AF6B-33127FE04382}"/>
    <cellStyle name="Comma 3 2 6 2 2 4 4" xfId="51408" xr:uid="{D3828702-7D72-4E98-8D7F-AAE7E4C6E9D4}"/>
    <cellStyle name="Comma 3 2 6 2 2 5" xfId="11990" xr:uid="{AD80E38A-62F3-46B7-AD1C-66FEE2EBAD1C}"/>
    <cellStyle name="Comma 3 2 6 2 2 5 2" xfId="33012" xr:uid="{3A72755E-23AD-491B-A5E7-8D1552EC35F5}"/>
    <cellStyle name="Comma 3 2 6 2 2 5 3" xfId="54036" xr:uid="{DDC0A0B2-31CC-4B87-9863-8AAF0B9DA4BC}"/>
    <cellStyle name="Comma 3 2 6 2 2 6" xfId="22501" xr:uid="{A8A1CBA4-5A48-4E9A-827E-4BD744552D8A}"/>
    <cellStyle name="Comma 3 2 6 2 2 7" xfId="43526" xr:uid="{C763C58D-B6D4-4F46-BFD0-DAAABBFF48BE}"/>
    <cellStyle name="Comma 3 2 6 2 3" xfId="4082" xr:uid="{F935BCF0-B57C-4CDA-95DB-F60485A108B0}"/>
    <cellStyle name="Comma 3 2 6 2 3 2" xfId="14616" xr:uid="{EB747290-0EED-4EE3-8B4A-7216482FDF03}"/>
    <cellStyle name="Comma 3 2 6 2 3 2 2" xfId="35638" xr:uid="{8A1386F8-396D-4C5A-8120-9F094D0C678F}"/>
    <cellStyle name="Comma 3 2 6 2 3 2 3" xfId="56662" xr:uid="{ECE1F8A0-EDB3-48DA-A1B4-9197E55E0794}"/>
    <cellStyle name="Comma 3 2 6 2 3 3" xfId="25128" xr:uid="{10B649F7-B76B-4C81-9C44-8C983FAA5B73}"/>
    <cellStyle name="Comma 3 2 6 2 3 4" xfId="46152" xr:uid="{EDCCDA49-2073-486D-9E52-50778EC8A402}"/>
    <cellStyle name="Comma 3 2 6 2 4" xfId="6710" xr:uid="{68886494-E637-4EAA-9DEA-195E0D5D85CC}"/>
    <cellStyle name="Comma 3 2 6 2 4 2" xfId="17244" xr:uid="{67F150BE-1E14-4864-95CB-41A7ED18C5EC}"/>
    <cellStyle name="Comma 3 2 6 2 4 2 2" xfId="38266" xr:uid="{D8BD4A97-7C86-4901-85E1-7FB204700EB3}"/>
    <cellStyle name="Comma 3 2 6 2 4 2 3" xfId="59290" xr:uid="{45A17C21-B9FF-48B0-A685-E2370123B9C5}"/>
    <cellStyle name="Comma 3 2 6 2 4 3" xfId="27756" xr:uid="{93FD4B3F-173B-4BA5-8D56-06A01F49164C}"/>
    <cellStyle name="Comma 3 2 6 2 4 4" xfId="48780" xr:uid="{D072EB0A-78EA-4A32-A6EE-9C7F57A8F0EA}"/>
    <cellStyle name="Comma 3 2 6 2 5" xfId="9337" xr:uid="{909E959B-2154-468D-8760-6C1DBA184ACC}"/>
    <cellStyle name="Comma 3 2 6 2 5 2" xfId="19871" xr:uid="{A0C31FAA-A724-49E3-81E2-3DCD5C2B7AD5}"/>
    <cellStyle name="Comma 3 2 6 2 5 2 2" xfId="40893" xr:uid="{BA3D0787-3F40-468B-90CF-8A6447F9D2B7}"/>
    <cellStyle name="Comma 3 2 6 2 5 2 3" xfId="61917" xr:uid="{E96B0E80-7A3C-4E1F-B1FA-F15AF94EA75E}"/>
    <cellStyle name="Comma 3 2 6 2 5 3" xfId="30383" xr:uid="{184D9F2D-C785-413C-8911-44DD10ABC008}"/>
    <cellStyle name="Comma 3 2 6 2 5 4" xfId="51407" xr:uid="{21DBB259-A34E-44DA-B1A0-370C75C40CB9}"/>
    <cellStyle name="Comma 3 2 6 2 6" xfId="11989" xr:uid="{9CC42A85-9FD0-4462-BBDB-7AE675258E56}"/>
    <cellStyle name="Comma 3 2 6 2 6 2" xfId="33011" xr:uid="{0222BDC3-8492-45F3-A893-2D78C7C3A7A3}"/>
    <cellStyle name="Comma 3 2 6 2 6 3" xfId="54035" xr:uid="{03DAA292-11A8-40FC-9D53-24D1627F2BF1}"/>
    <cellStyle name="Comma 3 2 6 2 7" xfId="22500" xr:uid="{B7B8C2B2-2625-4173-A766-31A3A1356430}"/>
    <cellStyle name="Comma 3 2 6 2 8" xfId="43525" xr:uid="{5AE14552-8FCB-4953-BA2B-AA932F93D861}"/>
    <cellStyle name="Comma 3 2 6 3" xfId="1406" xr:uid="{B7A6BD5C-E159-486F-9B38-CFA7BD289C97}"/>
    <cellStyle name="Comma 3 2 6 3 2" xfId="4084" xr:uid="{58F26145-3AC4-4AF1-B7DC-54B3564922AB}"/>
    <cellStyle name="Comma 3 2 6 3 2 2" xfId="14618" xr:uid="{14690254-5ED7-49C9-95E3-11C2B259E1DE}"/>
    <cellStyle name="Comma 3 2 6 3 2 2 2" xfId="35640" xr:uid="{31696A89-40C3-48C0-9FB8-7B1C0D1B3490}"/>
    <cellStyle name="Comma 3 2 6 3 2 2 3" xfId="56664" xr:uid="{7E4A976D-6A22-4DBE-AC53-C4813756D66D}"/>
    <cellStyle name="Comma 3 2 6 3 2 3" xfId="25130" xr:uid="{A590EE30-B1CB-4B0C-9E98-837DFE1654BF}"/>
    <cellStyle name="Comma 3 2 6 3 2 4" xfId="46154" xr:uid="{2851DC1C-1F16-4B68-B9AE-C1DB1213BAA4}"/>
    <cellStyle name="Comma 3 2 6 3 3" xfId="6712" xr:uid="{D7BF7D26-254C-492E-AF91-BD4243198B47}"/>
    <cellStyle name="Comma 3 2 6 3 3 2" xfId="17246" xr:uid="{92AB595F-5A97-4B2D-9B76-08A4EAD7B6EB}"/>
    <cellStyle name="Comma 3 2 6 3 3 2 2" xfId="38268" xr:uid="{482419AE-C6E5-4FB1-BFA1-4059DDDA49C4}"/>
    <cellStyle name="Comma 3 2 6 3 3 2 3" xfId="59292" xr:uid="{663F55EC-F4FB-405C-854B-C84AA30A0E90}"/>
    <cellStyle name="Comma 3 2 6 3 3 3" xfId="27758" xr:uid="{6E42A933-92E5-463C-873B-1D160FD60279}"/>
    <cellStyle name="Comma 3 2 6 3 3 4" xfId="48782" xr:uid="{BF887024-DCE8-4DA0-BAD0-B64C278AAA75}"/>
    <cellStyle name="Comma 3 2 6 3 4" xfId="9339" xr:uid="{7BF47ECE-6E6A-48D1-90E1-1EC7173EFB5C}"/>
    <cellStyle name="Comma 3 2 6 3 4 2" xfId="19873" xr:uid="{BE2C5604-F15F-47EC-8EB0-F7CB40C1DD5B}"/>
    <cellStyle name="Comma 3 2 6 3 4 2 2" xfId="40895" xr:uid="{F59F597A-4496-4A5C-8FC7-00746E9F0570}"/>
    <cellStyle name="Comma 3 2 6 3 4 2 3" xfId="61919" xr:uid="{3F9935B4-551E-4BB6-9D33-7F8DFD6B7E58}"/>
    <cellStyle name="Comma 3 2 6 3 4 3" xfId="30385" xr:uid="{E46CFF65-19D4-4A24-9218-DA226D9E9EA2}"/>
    <cellStyle name="Comma 3 2 6 3 4 4" xfId="51409" xr:uid="{22040F23-C99B-4697-89AB-9352A03D3FE8}"/>
    <cellStyle name="Comma 3 2 6 3 5" xfId="11991" xr:uid="{B73D657D-495E-4AAC-A04D-A0EAA6B5C20B}"/>
    <cellStyle name="Comma 3 2 6 3 5 2" xfId="33013" xr:uid="{F71B3DB8-2779-4E8E-84C1-F86E4F7D9914}"/>
    <cellStyle name="Comma 3 2 6 3 5 3" xfId="54037" xr:uid="{73C64E37-C1A3-4AC3-92F9-BBE8A2669582}"/>
    <cellStyle name="Comma 3 2 6 3 6" xfId="22502" xr:uid="{A34F5FE1-8E35-4176-99B9-85DAB50F873E}"/>
    <cellStyle name="Comma 3 2 6 3 7" xfId="43527" xr:uid="{BFF45E8A-49B8-4830-B16E-6F0900F2F212}"/>
    <cellStyle name="Comma 3 2 6 4" xfId="1407" xr:uid="{4CBD459E-210A-4975-AADF-D4B5C09E8C30}"/>
    <cellStyle name="Comma 3 2 6 4 2" xfId="4085" xr:uid="{CD9777FF-C281-4A5A-97FE-ED9D1B4766E8}"/>
    <cellStyle name="Comma 3 2 6 4 2 2" xfId="14619" xr:uid="{586BD7A6-007A-43A9-9756-9A8AC492BCD2}"/>
    <cellStyle name="Comma 3 2 6 4 2 2 2" xfId="35641" xr:uid="{B8BD50AB-FE81-4E44-8FD2-2822CEFB479A}"/>
    <cellStyle name="Comma 3 2 6 4 2 2 3" xfId="56665" xr:uid="{E0CB3E88-4E4D-47E6-A1AA-E055259F42DA}"/>
    <cellStyle name="Comma 3 2 6 4 2 3" xfId="25131" xr:uid="{4B64694B-2D21-4A60-8A7E-D998E1C32BEB}"/>
    <cellStyle name="Comma 3 2 6 4 2 4" xfId="46155" xr:uid="{47E4B449-D538-43B1-83EC-0EF436711224}"/>
    <cellStyle name="Comma 3 2 6 4 3" xfId="6713" xr:uid="{71236207-1481-487F-AC2E-0291530C841D}"/>
    <cellStyle name="Comma 3 2 6 4 3 2" xfId="17247" xr:uid="{C42B92A1-6942-4DF8-A173-05A19DD3933C}"/>
    <cellStyle name="Comma 3 2 6 4 3 2 2" xfId="38269" xr:uid="{7C3ED273-D187-4E72-8B17-2D13455B5DF0}"/>
    <cellStyle name="Comma 3 2 6 4 3 2 3" xfId="59293" xr:uid="{D89BB333-E71B-456E-89A8-7E694666D70E}"/>
    <cellStyle name="Comma 3 2 6 4 3 3" xfId="27759" xr:uid="{290BB98B-418F-4AE0-9696-74FEC2D07520}"/>
    <cellStyle name="Comma 3 2 6 4 3 4" xfId="48783" xr:uid="{E1812F09-29F0-4AF6-A85B-AF9C718EE5B6}"/>
    <cellStyle name="Comma 3 2 6 4 4" xfId="9340" xr:uid="{3B08D36A-7027-4060-8F7D-F4BA8AD9177F}"/>
    <cellStyle name="Comma 3 2 6 4 4 2" xfId="19874" xr:uid="{4592E520-7541-400E-B07C-AF703568A876}"/>
    <cellStyle name="Comma 3 2 6 4 4 2 2" xfId="40896" xr:uid="{A02BEE0E-BECA-4337-843D-9849A7BF4FF4}"/>
    <cellStyle name="Comma 3 2 6 4 4 2 3" xfId="61920" xr:uid="{E201A44D-7E60-4725-9ED2-F61784D546F1}"/>
    <cellStyle name="Comma 3 2 6 4 4 3" xfId="30386" xr:uid="{23B8F642-3F57-4327-A8EA-93B5F737B619}"/>
    <cellStyle name="Comma 3 2 6 4 4 4" xfId="51410" xr:uid="{40448282-78B0-4778-9B30-6244264A6E20}"/>
    <cellStyle name="Comma 3 2 6 4 5" xfId="11992" xr:uid="{A97F5131-A38E-4885-99D4-1DAC9DD0C10E}"/>
    <cellStyle name="Comma 3 2 6 4 5 2" xfId="33014" xr:uid="{1AAC42A2-5A90-4D3F-9D9E-58F95511EE93}"/>
    <cellStyle name="Comma 3 2 6 4 5 3" xfId="54038" xr:uid="{E1A80D5A-6366-4404-8208-D2C24EC39905}"/>
    <cellStyle name="Comma 3 2 6 4 6" xfId="22503" xr:uid="{8DF0366E-6A88-4415-8E85-D40E3695BC21}"/>
    <cellStyle name="Comma 3 2 6 4 7" xfId="43528" xr:uid="{B397581F-05AA-489B-A2ED-7A07CA28C553}"/>
    <cellStyle name="Comma 3 2 6 5" xfId="4081" xr:uid="{36628221-7C19-42E9-903C-CD005EC3876F}"/>
    <cellStyle name="Comma 3 2 6 5 2" xfId="14615" xr:uid="{2CE311C1-427A-49FD-AA1E-FA4A6459A53B}"/>
    <cellStyle name="Comma 3 2 6 5 2 2" xfId="35637" xr:uid="{E07290D3-2C20-46F4-8935-87C634887CFB}"/>
    <cellStyle name="Comma 3 2 6 5 2 3" xfId="56661" xr:uid="{F6111B51-B3BD-47C8-AEF4-03A5B1E8D191}"/>
    <cellStyle name="Comma 3 2 6 5 3" xfId="25127" xr:uid="{793C7E9C-5CFA-40DC-AC86-7AC733A220AD}"/>
    <cellStyle name="Comma 3 2 6 5 4" xfId="46151" xr:uid="{42B0DC62-C7AF-4A37-9B90-163E39EE9712}"/>
    <cellStyle name="Comma 3 2 6 6" xfId="6709" xr:uid="{197F73D2-9697-48B7-8412-02530612B7E7}"/>
    <cellStyle name="Comma 3 2 6 6 2" xfId="17243" xr:uid="{A0411C89-6A52-4B19-823A-9CDE6E77039E}"/>
    <cellStyle name="Comma 3 2 6 6 2 2" xfId="38265" xr:uid="{825A8626-AFBD-4B93-B1F0-CFE205F8C6D4}"/>
    <cellStyle name="Comma 3 2 6 6 2 3" xfId="59289" xr:uid="{DE438FA8-FE57-4092-B43C-C74ED1E98D9A}"/>
    <cellStyle name="Comma 3 2 6 6 3" xfId="27755" xr:uid="{0D1ACEA2-57DD-4166-AA14-148A16935AA8}"/>
    <cellStyle name="Comma 3 2 6 6 4" xfId="48779" xr:uid="{5F319B31-4985-4E03-B320-4204D8EA95B2}"/>
    <cellStyle name="Comma 3 2 6 7" xfId="9336" xr:uid="{A09B76D5-000C-4EB1-8714-F85522B5ADB8}"/>
    <cellStyle name="Comma 3 2 6 7 2" xfId="19870" xr:uid="{3A690777-513B-4AFE-BE6D-5FDAB12A0A64}"/>
    <cellStyle name="Comma 3 2 6 7 2 2" xfId="40892" xr:uid="{88F386E9-C741-4FF3-959F-96028CF45008}"/>
    <cellStyle name="Comma 3 2 6 7 2 3" xfId="61916" xr:uid="{B1FA783D-AA9A-49D5-A309-58C7ECBB9293}"/>
    <cellStyle name="Comma 3 2 6 7 3" xfId="30382" xr:uid="{D79B2EB5-104D-4E84-9DBC-F69DF40EEB01}"/>
    <cellStyle name="Comma 3 2 6 7 4" xfId="51406" xr:uid="{A1BF342C-3161-476F-8E94-D9BB03408E66}"/>
    <cellStyle name="Comma 3 2 6 8" xfId="11988" xr:uid="{39C0CFFD-75CB-4978-A6A1-0B9D3E2C092D}"/>
    <cellStyle name="Comma 3 2 6 8 2" xfId="33010" xr:uid="{652D830F-2935-4A17-8802-79FD229BBE99}"/>
    <cellStyle name="Comma 3 2 6 8 3" xfId="54034" xr:uid="{380DFC63-849F-4062-BA10-ED07B8CB10E2}"/>
    <cellStyle name="Comma 3 2 6 9" xfId="22499" xr:uid="{5D59C0F4-45E9-471D-8A6D-6B1C36CB7D2D}"/>
    <cellStyle name="Comma 3 2 7" xfId="1408" xr:uid="{7ACC252C-0013-4B43-A647-7D8504D347E6}"/>
    <cellStyle name="Comma 3 2 7 2" xfId="1409" xr:uid="{C0660CB0-39DD-4C76-BF10-BA15D19ACE30}"/>
    <cellStyle name="Comma 3 2 7 2 2" xfId="4087" xr:uid="{8A8CE175-36E0-4742-84E6-ADF6802D12B7}"/>
    <cellStyle name="Comma 3 2 7 2 2 2" xfId="14621" xr:uid="{8B48B16B-02B9-4386-958E-0D80F03DAB88}"/>
    <cellStyle name="Comma 3 2 7 2 2 2 2" xfId="35643" xr:uid="{81E78D35-7E57-4FD9-A93F-C6BB17CD7E41}"/>
    <cellStyle name="Comma 3 2 7 2 2 2 3" xfId="56667" xr:uid="{025E27AB-7725-4162-A543-6F7817D63580}"/>
    <cellStyle name="Comma 3 2 7 2 2 3" xfId="25133" xr:uid="{C4132572-9187-4AC2-B12E-E52641F0BB52}"/>
    <cellStyle name="Comma 3 2 7 2 2 4" xfId="46157" xr:uid="{C2828AC9-01CC-42C3-A619-C690B6112831}"/>
    <cellStyle name="Comma 3 2 7 2 3" xfId="6715" xr:uid="{6EA2DDA9-027C-4356-B755-41F6A83B1A47}"/>
    <cellStyle name="Comma 3 2 7 2 3 2" xfId="17249" xr:uid="{F600D449-D4A7-41E8-8285-93E728B2B1BD}"/>
    <cellStyle name="Comma 3 2 7 2 3 2 2" xfId="38271" xr:uid="{E57C5293-6CC7-4E09-ABF7-6214D52B32CD}"/>
    <cellStyle name="Comma 3 2 7 2 3 2 3" xfId="59295" xr:uid="{C7FCD08A-ECE1-4B18-AF5F-A8D81545532B}"/>
    <cellStyle name="Comma 3 2 7 2 3 3" xfId="27761" xr:uid="{7B2189A7-2F62-4451-8D88-AEB975280D4F}"/>
    <cellStyle name="Comma 3 2 7 2 3 4" xfId="48785" xr:uid="{8FAFED57-D677-4FDE-9A27-55845B707ED3}"/>
    <cellStyle name="Comma 3 2 7 2 4" xfId="9342" xr:uid="{084F1F3E-868B-4ABF-A47D-DB9A46BC6951}"/>
    <cellStyle name="Comma 3 2 7 2 4 2" xfId="19876" xr:uid="{F0E8CDC9-AF7A-460D-AFF1-27E62923C767}"/>
    <cellStyle name="Comma 3 2 7 2 4 2 2" xfId="40898" xr:uid="{9B1EC91F-16E7-47E7-8671-E7A6144731CD}"/>
    <cellStyle name="Comma 3 2 7 2 4 2 3" xfId="61922" xr:uid="{B1DC33F6-4E84-40E8-8DA5-B9DCCCF099BA}"/>
    <cellStyle name="Comma 3 2 7 2 4 3" xfId="30388" xr:uid="{3AF3E69F-50ED-4921-8E10-1E6511FB312E}"/>
    <cellStyle name="Comma 3 2 7 2 4 4" xfId="51412" xr:uid="{4015F841-7787-412C-AA24-8472F07A1136}"/>
    <cellStyle name="Comma 3 2 7 2 5" xfId="11994" xr:uid="{295BE22B-B0E3-443F-80B9-730D1A1C5159}"/>
    <cellStyle name="Comma 3 2 7 2 5 2" xfId="33016" xr:uid="{0DFDC54C-3E16-411A-B844-97C61B67E68E}"/>
    <cellStyle name="Comma 3 2 7 2 5 3" xfId="54040" xr:uid="{A76A1398-31A8-4FBE-ABE6-014877D80508}"/>
    <cellStyle name="Comma 3 2 7 2 6" xfId="22505" xr:uid="{0B291A27-3579-4AEF-B392-49B6D6A07298}"/>
    <cellStyle name="Comma 3 2 7 2 7" xfId="43530" xr:uid="{B399557F-BD71-420A-929D-AA7BB5AC03B6}"/>
    <cellStyle name="Comma 3 2 7 3" xfId="1410" xr:uid="{C60EB50E-996A-44E4-B657-DE7679E9DB5B}"/>
    <cellStyle name="Comma 3 2 7 3 2" xfId="4088" xr:uid="{B5233B56-D51E-4072-AC53-836FBE9FC023}"/>
    <cellStyle name="Comma 3 2 7 3 2 2" xfId="14622" xr:uid="{4DEDFF8E-9B04-4C2F-A19E-475B89961F74}"/>
    <cellStyle name="Comma 3 2 7 3 2 2 2" xfId="35644" xr:uid="{901DED1D-3E92-4CF7-B1AA-8C96F622247B}"/>
    <cellStyle name="Comma 3 2 7 3 2 2 3" xfId="56668" xr:uid="{DE8BF00B-1D53-4734-8B69-0B0422D9A364}"/>
    <cellStyle name="Comma 3 2 7 3 2 3" xfId="25134" xr:uid="{B3993276-35B0-49DE-8A7F-B28E840848D6}"/>
    <cellStyle name="Comma 3 2 7 3 2 4" xfId="46158" xr:uid="{0F0B788A-5993-4D32-8FCE-FAFA8257C506}"/>
    <cellStyle name="Comma 3 2 7 3 3" xfId="6716" xr:uid="{B36462F7-7EC6-44AE-BC51-A3F77109BB37}"/>
    <cellStyle name="Comma 3 2 7 3 3 2" xfId="17250" xr:uid="{E93D24CD-E040-4C1C-844C-8EE77533E328}"/>
    <cellStyle name="Comma 3 2 7 3 3 2 2" xfId="38272" xr:uid="{BF7BA28C-EF2C-4CC3-B6D1-55367BA787F7}"/>
    <cellStyle name="Comma 3 2 7 3 3 2 3" xfId="59296" xr:uid="{1CF17992-6E66-4205-9882-3636D2DF8516}"/>
    <cellStyle name="Comma 3 2 7 3 3 3" xfId="27762" xr:uid="{2E639DF5-1509-4C99-A058-8F615EE94D88}"/>
    <cellStyle name="Comma 3 2 7 3 3 4" xfId="48786" xr:uid="{D8B72A03-AC64-44BB-8FBB-3EE987EDD8A5}"/>
    <cellStyle name="Comma 3 2 7 3 4" xfId="9343" xr:uid="{F2A485D1-B7A5-4223-B49C-D6B3B3C7A046}"/>
    <cellStyle name="Comma 3 2 7 3 4 2" xfId="19877" xr:uid="{31183D04-E94B-4C6B-AEC9-AD4029F39A53}"/>
    <cellStyle name="Comma 3 2 7 3 4 2 2" xfId="40899" xr:uid="{FBC9C41F-991A-4D30-A608-C741EFC31A15}"/>
    <cellStyle name="Comma 3 2 7 3 4 2 3" xfId="61923" xr:uid="{B5545F17-8428-49DD-84A6-0E3D802EDB0D}"/>
    <cellStyle name="Comma 3 2 7 3 4 3" xfId="30389" xr:uid="{86298CD2-AED2-4982-A61E-947FA82BD4E5}"/>
    <cellStyle name="Comma 3 2 7 3 4 4" xfId="51413" xr:uid="{3E68342B-7312-4964-9755-D4F5671FFC57}"/>
    <cellStyle name="Comma 3 2 7 3 5" xfId="11995" xr:uid="{EA3453BF-9EA4-474D-9861-55C99BC4A0D5}"/>
    <cellStyle name="Comma 3 2 7 3 5 2" xfId="33017" xr:uid="{02A97051-BA1D-4D39-98E6-61B752539A4E}"/>
    <cellStyle name="Comma 3 2 7 3 5 3" xfId="54041" xr:uid="{6D5D2B29-7207-459C-96BE-CBEAE3AE4D4E}"/>
    <cellStyle name="Comma 3 2 7 3 6" xfId="22506" xr:uid="{C3B4B4F4-3C28-4E3E-AF1C-4198B26A5420}"/>
    <cellStyle name="Comma 3 2 7 3 7" xfId="43531" xr:uid="{BA55E4C4-1011-4836-AA4D-741A80BFEF3C}"/>
    <cellStyle name="Comma 3 2 7 4" xfId="4086" xr:uid="{8AF5BEA0-EEFC-4B43-9EE6-3002EFBA957F}"/>
    <cellStyle name="Comma 3 2 7 4 2" xfId="14620" xr:uid="{DFFEB7C4-7472-47E6-A996-8ACA263C8BC0}"/>
    <cellStyle name="Comma 3 2 7 4 2 2" xfId="35642" xr:uid="{375E471F-339A-428D-84B9-E6F82284978B}"/>
    <cellStyle name="Comma 3 2 7 4 2 3" xfId="56666" xr:uid="{21DD461E-02F9-4D68-9762-B35B848787FF}"/>
    <cellStyle name="Comma 3 2 7 4 3" xfId="25132" xr:uid="{CAF0B856-F616-4D8E-870E-5FD9696F7191}"/>
    <cellStyle name="Comma 3 2 7 4 4" xfId="46156" xr:uid="{6FB5F8B9-F5AC-4825-A244-9C2D68CF054E}"/>
    <cellStyle name="Comma 3 2 7 5" xfId="6714" xr:uid="{4A57C675-D2E1-4E8D-9E91-BD2FC98C768A}"/>
    <cellStyle name="Comma 3 2 7 5 2" xfId="17248" xr:uid="{9265C9B2-4A0D-4B6B-9626-C40AA27AB492}"/>
    <cellStyle name="Comma 3 2 7 5 2 2" xfId="38270" xr:uid="{7EF08B74-C878-485C-95FA-20F16DBD8798}"/>
    <cellStyle name="Comma 3 2 7 5 2 3" xfId="59294" xr:uid="{9561F3DD-2F66-4387-9A74-A87F555EDA11}"/>
    <cellStyle name="Comma 3 2 7 5 3" xfId="27760" xr:uid="{4B48901A-D723-4E70-896B-15DCADF8356E}"/>
    <cellStyle name="Comma 3 2 7 5 4" xfId="48784" xr:uid="{8F28532C-3854-4EC0-A3EB-5704123D85A9}"/>
    <cellStyle name="Comma 3 2 7 6" xfId="9341" xr:uid="{2AF03A84-C209-4554-8E6F-DCA2CF50B515}"/>
    <cellStyle name="Comma 3 2 7 6 2" xfId="19875" xr:uid="{558BA0CB-46A2-4FAA-825A-004D55309259}"/>
    <cellStyle name="Comma 3 2 7 6 2 2" xfId="40897" xr:uid="{E606BB31-4555-40F8-8093-171BE23020E1}"/>
    <cellStyle name="Comma 3 2 7 6 2 3" xfId="61921" xr:uid="{2C0B4470-D64D-4C7C-BDEF-A5732F99A50C}"/>
    <cellStyle name="Comma 3 2 7 6 3" xfId="30387" xr:uid="{DF772B9D-04C8-46A9-B004-75305FFA0A58}"/>
    <cellStyle name="Comma 3 2 7 6 4" xfId="51411" xr:uid="{1AFF112F-6A8D-46B3-8992-63A59DBD8852}"/>
    <cellStyle name="Comma 3 2 7 7" xfId="11993" xr:uid="{9AB9DD30-3F24-431D-906B-85CC5FEA4DDC}"/>
    <cellStyle name="Comma 3 2 7 7 2" xfId="33015" xr:uid="{A6199461-7124-47BE-9561-A43345CD0D4D}"/>
    <cellStyle name="Comma 3 2 7 7 3" xfId="54039" xr:uid="{FED18E72-E69A-47E7-81FD-4457E1D99139}"/>
    <cellStyle name="Comma 3 2 7 8" xfId="22504" xr:uid="{A19AD0EF-D5FB-4620-89F8-22E53F75E468}"/>
    <cellStyle name="Comma 3 2 7 9" xfId="43529" xr:uid="{79C95C4A-66B6-4D20-804B-CA75FCD3AB4E}"/>
    <cellStyle name="Comma 3 2 8" xfId="1411" xr:uid="{F85311C3-B9E6-410B-9B56-176F6BBEFA40}"/>
    <cellStyle name="Comma 3 2 8 2" xfId="1412" xr:uid="{E763DAE6-5E1D-43BF-815C-4DE4B4562ED8}"/>
    <cellStyle name="Comma 3 2 8 2 2" xfId="4090" xr:uid="{B7DC3B23-B3D4-47DF-9361-AEB34CB06B24}"/>
    <cellStyle name="Comma 3 2 8 2 2 2" xfId="14624" xr:uid="{FC3F0C01-6F17-4C0E-B3F9-FE20000E184F}"/>
    <cellStyle name="Comma 3 2 8 2 2 2 2" xfId="35646" xr:uid="{2A05D513-CE99-4961-8D50-D0305966EB50}"/>
    <cellStyle name="Comma 3 2 8 2 2 2 3" xfId="56670" xr:uid="{CDF9956D-AFF5-46DC-B153-3ACC0D231A69}"/>
    <cellStyle name="Comma 3 2 8 2 2 3" xfId="25136" xr:uid="{691FAAD2-4B4C-4270-A218-976BB95128CB}"/>
    <cellStyle name="Comma 3 2 8 2 2 4" xfId="46160" xr:uid="{9EA21122-C487-4C2A-BC62-079E4A8542FC}"/>
    <cellStyle name="Comma 3 2 8 2 3" xfId="6718" xr:uid="{0AE49090-222C-4836-81D0-CA33C0ADC9E3}"/>
    <cellStyle name="Comma 3 2 8 2 3 2" xfId="17252" xr:uid="{3ADB8CC2-7140-4374-A71F-CA721DFB4249}"/>
    <cellStyle name="Comma 3 2 8 2 3 2 2" xfId="38274" xr:uid="{08837857-B857-46A4-90DB-93403BED6B1A}"/>
    <cellStyle name="Comma 3 2 8 2 3 2 3" xfId="59298" xr:uid="{0EE40A60-7D1D-4351-9402-5288C76BE3E6}"/>
    <cellStyle name="Comma 3 2 8 2 3 3" xfId="27764" xr:uid="{CDBEDA61-EBF3-4E9C-9A10-DB8D7A95E957}"/>
    <cellStyle name="Comma 3 2 8 2 3 4" xfId="48788" xr:uid="{7CB63A32-D915-4FA6-A819-3301704E081B}"/>
    <cellStyle name="Comma 3 2 8 2 4" xfId="9345" xr:uid="{AD0554C3-F7F7-4D5C-9DD2-E7BDA146FBAA}"/>
    <cellStyle name="Comma 3 2 8 2 4 2" xfId="19879" xr:uid="{7AA8564B-D664-4BC4-867A-2F45A345A56D}"/>
    <cellStyle name="Comma 3 2 8 2 4 2 2" xfId="40901" xr:uid="{6EBFA6BC-122D-4852-8E9D-80C01060FB99}"/>
    <cellStyle name="Comma 3 2 8 2 4 2 3" xfId="61925" xr:uid="{C4ED65BC-F3B2-4156-BA12-4EA01B6A66F2}"/>
    <cellStyle name="Comma 3 2 8 2 4 3" xfId="30391" xr:uid="{EF5FA9B0-F7A8-4154-B433-5935B035E65D}"/>
    <cellStyle name="Comma 3 2 8 2 4 4" xfId="51415" xr:uid="{1D6F4FA6-D8EF-48A8-9795-37DB991E9C60}"/>
    <cellStyle name="Comma 3 2 8 2 5" xfId="11997" xr:uid="{BCB2F3BB-03C0-4F39-9699-3DEAF7C13E1C}"/>
    <cellStyle name="Comma 3 2 8 2 5 2" xfId="33019" xr:uid="{88F9B46B-DEFC-4360-A06B-04638A6F702B}"/>
    <cellStyle name="Comma 3 2 8 2 5 3" xfId="54043" xr:uid="{5952B5F7-A75D-4982-A6D7-45BA135BEACA}"/>
    <cellStyle name="Comma 3 2 8 2 6" xfId="22508" xr:uid="{256CA770-3FBD-4745-BEAA-F25DD37F2DDD}"/>
    <cellStyle name="Comma 3 2 8 2 7" xfId="43533" xr:uid="{A82CD5BF-729E-4441-8399-561AE003BC4E}"/>
    <cellStyle name="Comma 3 2 8 3" xfId="4089" xr:uid="{A027A48D-470C-4491-91C8-8E505883B799}"/>
    <cellStyle name="Comma 3 2 8 3 2" xfId="14623" xr:uid="{701E6DED-151D-4C80-81B7-60FFD0291854}"/>
    <cellStyle name="Comma 3 2 8 3 2 2" xfId="35645" xr:uid="{4DC0BD00-28FD-4A84-A733-5F5D127856E0}"/>
    <cellStyle name="Comma 3 2 8 3 2 3" xfId="56669" xr:uid="{C5993BB2-9973-49FD-AE56-C0ABB9E16CEA}"/>
    <cellStyle name="Comma 3 2 8 3 3" xfId="25135" xr:uid="{A3462AC1-C52F-4762-9AE0-1F37CB99CC1D}"/>
    <cellStyle name="Comma 3 2 8 3 4" xfId="46159" xr:uid="{99F21AFC-9EE0-42C2-AAF1-841F20F4216B}"/>
    <cellStyle name="Comma 3 2 8 4" xfId="6717" xr:uid="{EFE8D1FF-21F4-4E1D-9ABF-E6BB246182DB}"/>
    <cellStyle name="Comma 3 2 8 4 2" xfId="17251" xr:uid="{35A061DF-6E14-4FAC-A80D-78CDC312F0F6}"/>
    <cellStyle name="Comma 3 2 8 4 2 2" xfId="38273" xr:uid="{380F7D87-0012-430B-ABA8-C6AA740FBF6C}"/>
    <cellStyle name="Comma 3 2 8 4 2 3" xfId="59297" xr:uid="{8AD136E1-4196-47B4-9ED4-D0394AFC24F8}"/>
    <cellStyle name="Comma 3 2 8 4 3" xfId="27763" xr:uid="{4F54822F-E703-4125-B4CB-7816A8A157E3}"/>
    <cellStyle name="Comma 3 2 8 4 4" xfId="48787" xr:uid="{AD322738-B2F1-438D-BD49-D5337E5AB5B8}"/>
    <cellStyle name="Comma 3 2 8 5" xfId="9344" xr:uid="{34E9B76B-BE0F-4503-89C6-69F122D99219}"/>
    <cellStyle name="Comma 3 2 8 5 2" xfId="19878" xr:uid="{85F57DCC-2FD5-424C-B173-4E3992ABF782}"/>
    <cellStyle name="Comma 3 2 8 5 2 2" xfId="40900" xr:uid="{5ACBB095-0DE4-470A-8B2A-16E8953E7D1C}"/>
    <cellStyle name="Comma 3 2 8 5 2 3" xfId="61924" xr:uid="{38E9404B-5747-4A30-92AF-43FE9FEFF48C}"/>
    <cellStyle name="Comma 3 2 8 5 3" xfId="30390" xr:uid="{93AABB97-83B3-438F-97EA-9C276C135E0C}"/>
    <cellStyle name="Comma 3 2 8 5 4" xfId="51414" xr:uid="{4A385172-BF5F-4228-978D-14D969E779BE}"/>
    <cellStyle name="Comma 3 2 8 6" xfId="11996" xr:uid="{07860C6E-BAB8-4853-A83E-59793DA91074}"/>
    <cellStyle name="Comma 3 2 8 6 2" xfId="33018" xr:uid="{833AB3DF-6C9A-44FC-8558-B1D0767A7563}"/>
    <cellStyle name="Comma 3 2 8 6 3" xfId="54042" xr:uid="{D2009ADB-BFD3-4C4C-AB95-6D5EB3B8BAD2}"/>
    <cellStyle name="Comma 3 2 8 7" xfId="22507" xr:uid="{EF8D14EB-70AB-41DE-A103-FD9D29B15862}"/>
    <cellStyle name="Comma 3 2 8 8" xfId="43532" xr:uid="{7A2B3260-EF29-4E56-814D-9FE8CEA3EDE1}"/>
    <cellStyle name="Comma 3 2 9" xfId="1413" xr:uid="{612968F1-34D2-478C-928C-B14711D119FC}"/>
    <cellStyle name="Comma 3 2 9 2" xfId="4091" xr:uid="{EA52E6FE-7B6D-42FA-A5E3-31BE70CF9712}"/>
    <cellStyle name="Comma 3 2 9 2 2" xfId="14625" xr:uid="{0821BC63-9497-4FE8-ACAE-0DFD4A032546}"/>
    <cellStyle name="Comma 3 2 9 2 2 2" xfId="35647" xr:uid="{44D7F7CC-D3FA-41DE-A890-494547162104}"/>
    <cellStyle name="Comma 3 2 9 2 2 3" xfId="56671" xr:uid="{50CC52D5-035C-441C-95E8-642DF94C0FEB}"/>
    <cellStyle name="Comma 3 2 9 2 3" xfId="25137" xr:uid="{B6ED658D-C303-41DD-A8CB-91C015516B5E}"/>
    <cellStyle name="Comma 3 2 9 2 4" xfId="46161" xr:uid="{07655942-06D6-44B2-8BE5-F364E486AB9A}"/>
    <cellStyle name="Comma 3 2 9 3" xfId="6719" xr:uid="{F9AB6F06-EE76-44D7-96F3-2892EEE753B3}"/>
    <cellStyle name="Comma 3 2 9 3 2" xfId="17253" xr:uid="{1837690D-A3C3-4A29-9A5F-937868A96588}"/>
    <cellStyle name="Comma 3 2 9 3 2 2" xfId="38275" xr:uid="{09E9601F-82CC-415B-8FB6-7AFE4991AD64}"/>
    <cellStyle name="Comma 3 2 9 3 2 3" xfId="59299" xr:uid="{3B32CA6A-6B35-4FF0-9085-F4E128A09AA0}"/>
    <cellStyle name="Comma 3 2 9 3 3" xfId="27765" xr:uid="{EB454185-E344-4F72-B7C1-72A5E0EEBEEF}"/>
    <cellStyle name="Comma 3 2 9 3 4" xfId="48789" xr:uid="{C75B4490-5EAA-41FD-AC8A-3469BDEDCC95}"/>
    <cellStyle name="Comma 3 2 9 4" xfId="9346" xr:uid="{8960C68D-50E8-4823-960C-B58B63849B32}"/>
    <cellStyle name="Comma 3 2 9 4 2" xfId="19880" xr:uid="{F32D198F-1649-4718-AC7A-3A9B22136BCE}"/>
    <cellStyle name="Comma 3 2 9 4 2 2" xfId="40902" xr:uid="{1B556E99-9FC5-4A66-A6A2-C5E002494455}"/>
    <cellStyle name="Comma 3 2 9 4 2 3" xfId="61926" xr:uid="{400B3CB9-DDF4-4112-A80C-497A21C3D377}"/>
    <cellStyle name="Comma 3 2 9 4 3" xfId="30392" xr:uid="{DDE18D59-7143-4580-9A96-4290A93F5720}"/>
    <cellStyle name="Comma 3 2 9 4 4" xfId="51416" xr:uid="{E131290F-45EE-42B6-901C-99B92124440E}"/>
    <cellStyle name="Comma 3 2 9 5" xfId="11998" xr:uid="{54A08320-7624-4905-8C0E-90CBA983E455}"/>
    <cellStyle name="Comma 3 2 9 5 2" xfId="33020" xr:uid="{1B3C01A7-F7AE-4212-8393-A7E129AF2966}"/>
    <cellStyle name="Comma 3 2 9 5 3" xfId="54044" xr:uid="{BFB4281D-A690-4BEA-BB6D-147E236D8C5D}"/>
    <cellStyle name="Comma 3 2 9 6" xfId="22509" xr:uid="{52838371-A24D-4982-A29C-BCCF9D1F6480}"/>
    <cellStyle name="Comma 3 2 9 7" xfId="43534" xr:uid="{A4F9A9C6-F3BA-41AF-88D3-04A6A28E39BD}"/>
    <cellStyle name="Comma 3 20" xfId="8053" xr:uid="{E8499363-29DB-4131-929D-5B7AB2FBE21A}"/>
    <cellStyle name="Comma 3 20 2" xfId="18587" xr:uid="{B772BB76-B9D2-407F-88F7-167C7970DE49}"/>
    <cellStyle name="Comma 3 20 2 2" xfId="39609" xr:uid="{28FCB039-2E7D-47BF-A27F-FE06CAA033C5}"/>
    <cellStyle name="Comma 3 20 2 3" xfId="60633" xr:uid="{131D13E5-4AC6-491D-B815-85E472EEA44E}"/>
    <cellStyle name="Comma 3 20 3" xfId="29099" xr:uid="{6AF72061-6880-4C4A-9581-56B0EC15D345}"/>
    <cellStyle name="Comma 3 20 4" xfId="50123" xr:uid="{3F628540-869A-42F2-B4CE-A95AAE953CDB}"/>
    <cellStyle name="Comma 3 21" xfId="10694" xr:uid="{7D641679-C939-41BF-BF93-BFA1DA77DC4C}"/>
    <cellStyle name="Comma 3 21 2" xfId="31728" xr:uid="{6046BFAC-BC4C-474F-941B-2E097CA90CF2}"/>
    <cellStyle name="Comma 3 21 3" xfId="52752" xr:uid="{18D78561-6FE2-4CEC-86B2-7DC87EB1BF13}"/>
    <cellStyle name="Comma 3 22" xfId="21216" xr:uid="{9E9A6208-FB38-4880-9055-001488AFE7BD}"/>
    <cellStyle name="Comma 3 23" xfId="42241" xr:uid="{DB9AC055-26E4-432C-8161-4820F517A517}"/>
    <cellStyle name="Comma 3 24" xfId="63315" xr:uid="{FC8F8411-82FB-44C8-81C3-D7159F5702F5}"/>
    <cellStyle name="Comma 3 3" xfId="142" xr:uid="{CB8DD2F2-3B52-43C3-9956-0453E4A2A2FA}"/>
    <cellStyle name="Comma 3 3 10" xfId="1415" xr:uid="{4EFBC04B-309B-431A-8745-9CFB4A8B0294}"/>
    <cellStyle name="Comma 3 3 10 2" xfId="4093" xr:uid="{6844FFF0-EEF3-4B94-BF3C-DBE7E016564C}"/>
    <cellStyle name="Comma 3 3 10 2 2" xfId="14627" xr:uid="{E71DF37E-4BD9-4306-9F3C-C9BC01976868}"/>
    <cellStyle name="Comma 3 3 10 2 2 2" xfId="35649" xr:uid="{B7014DD1-4956-4FF7-A440-A1548F20C700}"/>
    <cellStyle name="Comma 3 3 10 2 2 3" xfId="56673" xr:uid="{2EAB748C-1591-4544-9B36-21FE9E3C3AA6}"/>
    <cellStyle name="Comma 3 3 10 2 3" xfId="25139" xr:uid="{3A809406-0923-418E-AA5F-350BF63E9CA2}"/>
    <cellStyle name="Comma 3 3 10 2 4" xfId="46163" xr:uid="{9BD6F400-3231-4EB6-AEF0-802D7236E9A1}"/>
    <cellStyle name="Comma 3 3 10 3" xfId="6721" xr:uid="{9C2E6BEA-A447-4AC2-BBA1-AA3DD3890390}"/>
    <cellStyle name="Comma 3 3 10 3 2" xfId="17255" xr:uid="{E3828D13-4718-4377-815D-24B3D17AF3C8}"/>
    <cellStyle name="Comma 3 3 10 3 2 2" xfId="38277" xr:uid="{8D24B61E-5779-4803-831A-AE52463ED057}"/>
    <cellStyle name="Comma 3 3 10 3 2 3" xfId="59301" xr:uid="{5C4B3B07-DF5E-4C7D-A49E-0EADBC60B119}"/>
    <cellStyle name="Comma 3 3 10 3 3" xfId="27767" xr:uid="{0125751A-C03D-4301-A763-1221E03E6196}"/>
    <cellStyle name="Comma 3 3 10 3 4" xfId="48791" xr:uid="{42814ADD-F3D6-48F8-A9A6-B077F0FB0DF9}"/>
    <cellStyle name="Comma 3 3 10 4" xfId="9348" xr:uid="{0415EA70-DDDD-4FB2-A914-33A640D958BF}"/>
    <cellStyle name="Comma 3 3 10 4 2" xfId="19882" xr:uid="{0E71350C-DF97-4947-AA91-DFDF93FCC4DE}"/>
    <cellStyle name="Comma 3 3 10 4 2 2" xfId="40904" xr:uid="{AFAE5FFB-9118-44D0-BEF3-ABEB5092C77E}"/>
    <cellStyle name="Comma 3 3 10 4 2 3" xfId="61928" xr:uid="{9DEC8A98-F602-4AEB-859D-63D1B96ED671}"/>
    <cellStyle name="Comma 3 3 10 4 3" xfId="30394" xr:uid="{F3740EC9-472E-48BB-BD5D-F8FE57E60AB7}"/>
    <cellStyle name="Comma 3 3 10 4 4" xfId="51418" xr:uid="{4E4F1903-6B8E-4D61-A087-42DFFD4D22AF}"/>
    <cellStyle name="Comma 3 3 10 5" xfId="12000" xr:uid="{11E43904-6378-4614-A1B9-D082C342379B}"/>
    <cellStyle name="Comma 3 3 10 5 2" xfId="33022" xr:uid="{89A620F0-5578-40EE-AE65-9373E5617A5A}"/>
    <cellStyle name="Comma 3 3 10 5 3" xfId="54046" xr:uid="{7F74E7ED-6E54-4126-BBE7-CC7860F6D0F8}"/>
    <cellStyle name="Comma 3 3 10 6" xfId="22511" xr:uid="{DCB8F59F-1D39-43E7-8672-725E320321DF}"/>
    <cellStyle name="Comma 3 3 10 7" xfId="43536" xr:uid="{9C440AAF-F37D-4F28-94C2-C17D1D7A8A8A}"/>
    <cellStyle name="Comma 3 3 11" xfId="2659" xr:uid="{BCDAC24F-9902-453F-A6CC-1F90F0050557}"/>
    <cellStyle name="Comma 3 3 11 2" xfId="5296" xr:uid="{6FDB2FB1-33FC-4205-907F-877C1595CECD}"/>
    <cellStyle name="Comma 3 3 11 2 2" xfId="15830" xr:uid="{FA8E1FEE-CB07-4AF7-B073-8C09B513D205}"/>
    <cellStyle name="Comma 3 3 11 2 2 2" xfId="36852" xr:uid="{EFD73EA3-8E84-418B-8936-7C0869D3F3D1}"/>
    <cellStyle name="Comma 3 3 11 2 2 3" xfId="57876" xr:uid="{BC670982-4D8C-4965-AF7A-1C2D65B04692}"/>
    <cellStyle name="Comma 3 3 11 2 3" xfId="26342" xr:uid="{B1398B1C-8A09-4CC0-AB54-E6B663BE9E68}"/>
    <cellStyle name="Comma 3 3 11 2 4" xfId="47366" xr:uid="{A128053B-040B-4ACB-91B0-DC908B1CDBC1}"/>
    <cellStyle name="Comma 3 3 11 3" xfId="7924" xr:uid="{652F8B5F-CFBF-4FC7-9E33-14EF50CD8A2E}"/>
    <cellStyle name="Comma 3 3 11 3 2" xfId="18458" xr:uid="{EC6DA92C-F6D2-4637-A460-1F140AD290DD}"/>
    <cellStyle name="Comma 3 3 11 3 2 2" xfId="39480" xr:uid="{B083915E-6E1B-4935-B284-6F693E33DF0E}"/>
    <cellStyle name="Comma 3 3 11 3 2 3" xfId="60504" xr:uid="{0EE5FBAC-8A2C-4C42-9E85-0B457EF18932}"/>
    <cellStyle name="Comma 3 3 11 3 3" xfId="28970" xr:uid="{FC36B1B1-494D-42D7-AD7E-865870CD8116}"/>
    <cellStyle name="Comma 3 3 11 3 4" xfId="49994" xr:uid="{CAFA46CD-D685-41F6-BFCE-D9F39F9ADF9E}"/>
    <cellStyle name="Comma 3 3 11 4" xfId="10551" xr:uid="{07CF38C3-099E-43D6-A7C3-E9FB0873F74C}"/>
    <cellStyle name="Comma 3 3 11 4 2" xfId="21085" xr:uid="{527BFE57-B7B7-49A0-A137-B7C7DB6B4C1B}"/>
    <cellStyle name="Comma 3 3 11 4 2 2" xfId="42107" xr:uid="{8174ED33-04E3-4ECA-8E7A-1FB5E55313DB}"/>
    <cellStyle name="Comma 3 3 11 4 2 3" xfId="63131" xr:uid="{AF06F25B-38A2-4B47-BC09-2214DECAEC29}"/>
    <cellStyle name="Comma 3 3 11 4 3" xfId="31597" xr:uid="{99E91A54-1057-43E4-893B-8B260179BE7D}"/>
    <cellStyle name="Comma 3 3 11 4 4" xfId="52621" xr:uid="{C376D8E0-0F58-4FD6-B118-C3B6E12C741C}"/>
    <cellStyle name="Comma 3 3 11 5" xfId="13203" xr:uid="{1B57153B-47CC-45AB-9B2F-C2BD71B982B6}"/>
    <cellStyle name="Comma 3 3 11 5 2" xfId="34225" xr:uid="{28E996DA-D281-4BBE-86A1-B6E8BDCA34FB}"/>
    <cellStyle name="Comma 3 3 11 5 3" xfId="55249" xr:uid="{671ECD88-8482-4216-A7C5-BB9B0DF32B19}"/>
    <cellStyle name="Comma 3 3 11 6" xfId="23714" xr:uid="{E50329D9-1434-4BAE-8427-A4876A8A6BA8}"/>
    <cellStyle name="Comma 3 3 11 7" xfId="44739" xr:uid="{32E7701B-44CF-4D02-AF4E-B8B7EB27BA2B}"/>
    <cellStyle name="Comma 3 3 12" xfId="2718" xr:uid="{A3EF437E-1EA5-46AF-80C7-6429EBC9DB6F}"/>
    <cellStyle name="Comma 3 3 12 2" xfId="5350" xr:uid="{E6A9E148-6275-4704-B376-EE9235B515FE}"/>
    <cellStyle name="Comma 3 3 12 2 2" xfId="15884" xr:uid="{DCF21F16-6D72-4E65-9BCA-86123633A8C3}"/>
    <cellStyle name="Comma 3 3 12 2 2 2" xfId="36906" xr:uid="{391F23AA-FA78-4801-9C77-1CAAD9DF2283}"/>
    <cellStyle name="Comma 3 3 12 2 2 3" xfId="57930" xr:uid="{DB4499AA-6959-46BB-93AE-1397ED937135}"/>
    <cellStyle name="Comma 3 3 12 2 3" xfId="26396" xr:uid="{096AF97E-B4A4-4648-95EB-75C9D1B4F6D8}"/>
    <cellStyle name="Comma 3 3 12 2 4" xfId="47420" xr:uid="{2D3D95FA-93D1-48CF-8799-EF701C1DF1CD}"/>
    <cellStyle name="Comma 3 3 12 3" xfId="7978" xr:uid="{CFF635ED-F6D0-444F-B05A-1C0821458950}"/>
    <cellStyle name="Comma 3 3 12 3 2" xfId="18512" xr:uid="{D3D2D31F-1C44-4039-A1B6-F6970979DDF3}"/>
    <cellStyle name="Comma 3 3 12 3 2 2" xfId="39534" xr:uid="{79E468AA-8CB1-478C-B1D2-545D56EC95AE}"/>
    <cellStyle name="Comma 3 3 12 3 2 3" xfId="60558" xr:uid="{E297E929-F0A5-421D-AB0D-9C14DF25F6D2}"/>
    <cellStyle name="Comma 3 3 12 3 3" xfId="29024" xr:uid="{067A27DB-80AA-44C9-B436-BB837BA827D0}"/>
    <cellStyle name="Comma 3 3 12 3 4" xfId="50048" xr:uid="{703B358B-3359-45C9-B2DB-455B4487B805}"/>
    <cellStyle name="Comma 3 3 12 4" xfId="10605" xr:uid="{18038F4C-6CDE-46F4-BDCF-DABAECA01211}"/>
    <cellStyle name="Comma 3 3 12 4 2" xfId="21139" xr:uid="{E114240E-8AE9-478D-BC74-F33782C8DA21}"/>
    <cellStyle name="Comma 3 3 12 4 2 2" xfId="42161" xr:uid="{CFF65217-F551-43B6-B6DA-2F887E73AFAB}"/>
    <cellStyle name="Comma 3 3 12 4 2 3" xfId="63185" xr:uid="{695F3400-D5D0-46A0-B2CF-41A63804974C}"/>
    <cellStyle name="Comma 3 3 12 4 3" xfId="31651" xr:uid="{A892FC92-6397-44BB-9190-5F068BE87BCB}"/>
    <cellStyle name="Comma 3 3 12 4 4" xfId="52675" xr:uid="{860E2D85-5CC1-4F38-A03B-F1FD7E2B4008}"/>
    <cellStyle name="Comma 3 3 12 5" xfId="13257" xr:uid="{35856687-21A2-49B6-8452-8ECFA4F9B551}"/>
    <cellStyle name="Comma 3 3 12 5 2" xfId="34279" xr:uid="{5819BB46-F886-43F8-A200-E0CABBFDD0F0}"/>
    <cellStyle name="Comma 3 3 12 5 3" xfId="55303" xr:uid="{71FF862F-D43A-4DC4-9444-82E5DDD696B2}"/>
    <cellStyle name="Comma 3 3 12 6" xfId="23768" xr:uid="{832EF6C2-76B3-4F40-AD19-634F28F8AB5F}"/>
    <cellStyle name="Comma 3 3 12 7" xfId="44793" xr:uid="{8C17E5CE-F261-475D-B9D8-84678E3511A3}"/>
    <cellStyle name="Comma 3 3 13" xfId="1414" xr:uid="{AFAFFC9E-1DCD-4035-BE46-1DB824AED434}"/>
    <cellStyle name="Comma 3 3 13 2" xfId="4092" xr:uid="{872707D1-3CC6-4459-9122-97775BA7742C}"/>
    <cellStyle name="Comma 3 3 13 2 2" xfId="14626" xr:uid="{7F826AFF-617E-4169-B44E-514C45599A52}"/>
    <cellStyle name="Comma 3 3 13 2 2 2" xfId="35648" xr:uid="{E395B799-E34B-480C-BE96-EC1CEE5161AC}"/>
    <cellStyle name="Comma 3 3 13 2 2 3" xfId="56672" xr:uid="{530A21EC-193F-4857-830B-9239E12CA44A}"/>
    <cellStyle name="Comma 3 3 13 2 3" xfId="25138" xr:uid="{EF879BDA-507A-480C-BDD1-96151E5F41C5}"/>
    <cellStyle name="Comma 3 3 13 2 4" xfId="46162" xr:uid="{42B96D77-8C93-4BF3-BC9D-AAD583A61C93}"/>
    <cellStyle name="Comma 3 3 13 3" xfId="6720" xr:uid="{A74C532D-B3D1-40CC-99D8-780AEC7F3A66}"/>
    <cellStyle name="Comma 3 3 13 3 2" xfId="17254" xr:uid="{B8CCA360-D981-4816-8A77-25B4814832D8}"/>
    <cellStyle name="Comma 3 3 13 3 2 2" xfId="38276" xr:uid="{087613E2-B706-4590-BA94-DF68A0EA094F}"/>
    <cellStyle name="Comma 3 3 13 3 2 3" xfId="59300" xr:uid="{9D1BB0E0-38B1-45A3-990A-EC30032FB277}"/>
    <cellStyle name="Comma 3 3 13 3 3" xfId="27766" xr:uid="{5B820197-DFD0-45F3-8246-2AD2BA55E4EB}"/>
    <cellStyle name="Comma 3 3 13 3 4" xfId="48790" xr:uid="{920F4DFD-5663-44BD-B332-A28547AB5262}"/>
    <cellStyle name="Comma 3 3 13 4" xfId="9347" xr:uid="{028427D2-F9E7-4BC7-9D9D-9C93AC22D4F1}"/>
    <cellStyle name="Comma 3 3 13 4 2" xfId="19881" xr:uid="{1A668847-C5D8-42D7-91A7-B1BA0965BB7E}"/>
    <cellStyle name="Comma 3 3 13 4 2 2" xfId="40903" xr:uid="{C28CF16A-5F18-49CF-917C-6D36E799CFE1}"/>
    <cellStyle name="Comma 3 3 13 4 2 3" xfId="61927" xr:uid="{E6227B50-CABF-44A7-9512-142DA903EF48}"/>
    <cellStyle name="Comma 3 3 13 4 3" xfId="30393" xr:uid="{386389BA-BF9B-4896-9DA8-0B99D5B29773}"/>
    <cellStyle name="Comma 3 3 13 4 4" xfId="51417" xr:uid="{64F75FB7-D704-4B22-A068-3694E1A4F66A}"/>
    <cellStyle name="Comma 3 3 13 5" xfId="11999" xr:uid="{6F609DC4-6077-4651-999C-B2E0CB24224E}"/>
    <cellStyle name="Comma 3 3 13 5 2" xfId="33021" xr:uid="{30904B1D-7EF3-4152-8C71-07AFF86F2F9E}"/>
    <cellStyle name="Comma 3 3 13 5 3" xfId="54045" xr:uid="{570D7D0C-98DA-4B2F-AEF3-E3ED82FA6A95}"/>
    <cellStyle name="Comma 3 3 13 6" xfId="22510" xr:uid="{1E5D7526-E17F-4E4C-BF61-EFBA1BDD8A53}"/>
    <cellStyle name="Comma 3 3 13 7" xfId="43535" xr:uid="{6CF252FE-FBA3-4D51-A1BC-0178B82B6855}"/>
    <cellStyle name="Comma 3 3 14" xfId="2831" xr:uid="{685539DF-DDD9-4C39-B53F-0F6ED5CC0285}"/>
    <cellStyle name="Comma 3 3 14 2" xfId="13365" xr:uid="{806F06A2-006F-4A2A-9D46-5ECA3AE728AB}"/>
    <cellStyle name="Comma 3 3 14 2 2" xfId="34387" xr:uid="{139CCEEA-3A6A-4E5C-8E18-CCE976515A6B}"/>
    <cellStyle name="Comma 3 3 14 2 3" xfId="55411" xr:uid="{101DB3BE-DC94-4E5E-9575-868BA4D9D5B0}"/>
    <cellStyle name="Comma 3 3 14 3" xfId="23877" xr:uid="{1A72064F-E74F-4D99-9DA5-011F88332490}"/>
    <cellStyle name="Comma 3 3 14 4" xfId="44901" xr:uid="{D99928D8-28CE-4D90-9848-ABFDF4B9CD3E}"/>
    <cellStyle name="Comma 3 3 15" xfId="5459" xr:uid="{2B3FB5F7-D92B-451C-B1F0-3DE96C6D4F17}"/>
    <cellStyle name="Comma 3 3 15 2" xfId="15993" xr:uid="{DD670E87-3A63-490A-9F62-FB32A7FAE642}"/>
    <cellStyle name="Comma 3 3 15 2 2" xfId="37015" xr:uid="{FDB2CE14-16D5-40E7-86F6-C78E39645E76}"/>
    <cellStyle name="Comma 3 3 15 2 3" xfId="58039" xr:uid="{8AC9A9E0-CA8F-45B3-BCC2-231DC1EEA399}"/>
    <cellStyle name="Comma 3 3 15 3" xfId="26505" xr:uid="{BDA66374-A6CF-4095-BEE5-9BCFA400564D}"/>
    <cellStyle name="Comma 3 3 15 4" xfId="47529" xr:uid="{36D1F60F-B210-4ACD-B180-8E1A39AF6719}"/>
    <cellStyle name="Comma 3 3 16" xfId="8086" xr:uid="{23938462-6B1C-4470-992F-9EA50C0CEEE1}"/>
    <cellStyle name="Comma 3 3 16 2" xfId="18620" xr:uid="{6BE84BE0-F60A-4216-80A6-75943D94581B}"/>
    <cellStyle name="Comma 3 3 16 2 2" xfId="39642" xr:uid="{74D7C6F3-8E93-4109-84AF-107762FB3881}"/>
    <cellStyle name="Comma 3 3 16 2 3" xfId="60666" xr:uid="{6884EB3D-828D-4A16-A9BB-4C425F9970F8}"/>
    <cellStyle name="Comma 3 3 16 3" xfId="29132" xr:uid="{DBAF6BF6-81DC-4E7E-948E-1444821325ED}"/>
    <cellStyle name="Comma 3 3 16 4" xfId="50156" xr:uid="{48E4B67A-4B46-467E-ABF6-9786DCB61996}"/>
    <cellStyle name="Comma 3 3 17" xfId="10738" xr:uid="{CA9E9DAB-8AA3-44A1-AFD5-21184D3569FF}"/>
    <cellStyle name="Comma 3 3 17 2" xfId="31760" xr:uid="{485E96F4-6BAB-4A30-B22C-64D3652316A2}"/>
    <cellStyle name="Comma 3 3 17 3" xfId="52784" xr:uid="{748EE00C-7DAA-4407-9EB7-B8DD54AF3F7F}"/>
    <cellStyle name="Comma 3 3 18" xfId="21249" xr:uid="{9CCEDD31-2818-438A-AE1B-1BE76A226C0B}"/>
    <cellStyle name="Comma 3 3 19" xfId="42274" xr:uid="{1E2515B5-646F-486C-AD35-445C67312CC7}"/>
    <cellStyle name="Comma 3 3 2" xfId="196" xr:uid="{9B88A2C8-D500-4E2A-92AF-CC9851A443F0}"/>
    <cellStyle name="Comma 3 3 2 10" xfId="2772" xr:uid="{9D1BF33C-4FFF-46FB-98BE-BF9D8973E6CF}"/>
    <cellStyle name="Comma 3 3 2 10 2" xfId="5404" xr:uid="{E3D569D4-0D08-48EC-AF27-3A3A5B0FEE30}"/>
    <cellStyle name="Comma 3 3 2 10 2 2" xfId="15938" xr:uid="{7AC7BA86-C40F-46BC-8DD6-57BC9DC80CE7}"/>
    <cellStyle name="Comma 3 3 2 10 2 2 2" xfId="36960" xr:uid="{6EC5854A-E883-488B-BB3B-C1BC1A1C06E7}"/>
    <cellStyle name="Comma 3 3 2 10 2 2 3" xfId="57984" xr:uid="{3E2BD420-A650-4686-83AF-FDAB5313D9C1}"/>
    <cellStyle name="Comma 3 3 2 10 2 3" xfId="26450" xr:uid="{250210A3-F57C-4C89-B5D3-FE4CD9D4A331}"/>
    <cellStyle name="Comma 3 3 2 10 2 4" xfId="47474" xr:uid="{230F717D-01E8-4522-8C89-72E0BBDB25B6}"/>
    <cellStyle name="Comma 3 3 2 10 3" xfId="8032" xr:uid="{137B1138-716A-4C12-B01F-052483D24C36}"/>
    <cellStyle name="Comma 3 3 2 10 3 2" xfId="18566" xr:uid="{E6113728-D5C3-48C3-A6C4-C85FF74B0E33}"/>
    <cellStyle name="Comma 3 3 2 10 3 2 2" xfId="39588" xr:uid="{92D9EDD6-C53A-40F1-8BC9-9CA72FE9F6A0}"/>
    <cellStyle name="Comma 3 3 2 10 3 2 3" xfId="60612" xr:uid="{63BDD053-E0E0-4F12-A8A1-075807A674B7}"/>
    <cellStyle name="Comma 3 3 2 10 3 3" xfId="29078" xr:uid="{F673CA21-5B81-475A-89EC-6DFB5E5265F3}"/>
    <cellStyle name="Comma 3 3 2 10 3 4" xfId="50102" xr:uid="{5208D8DE-1ED1-44CA-ABC8-0FEEB4FCA052}"/>
    <cellStyle name="Comma 3 3 2 10 4" xfId="10659" xr:uid="{DECF993D-9C39-45CA-9FF8-21CD3F7B336F}"/>
    <cellStyle name="Comma 3 3 2 10 4 2" xfId="21193" xr:uid="{4E425A00-83E5-4187-8330-A4C3535438CA}"/>
    <cellStyle name="Comma 3 3 2 10 4 2 2" xfId="42215" xr:uid="{E364240B-D2C4-4039-92A4-4384E6690F51}"/>
    <cellStyle name="Comma 3 3 2 10 4 2 3" xfId="63239" xr:uid="{46B4B581-7E27-4C92-9D25-6B67CC6AD0FD}"/>
    <cellStyle name="Comma 3 3 2 10 4 3" xfId="31705" xr:uid="{4D7C5122-EA8A-4E02-8B29-9FEE5660008D}"/>
    <cellStyle name="Comma 3 3 2 10 4 4" xfId="52729" xr:uid="{E0CE374C-5A5F-4BAE-AA85-C4465087412D}"/>
    <cellStyle name="Comma 3 3 2 10 5" xfId="13311" xr:uid="{26D23DD4-B009-40D1-8BE1-ACE2E15BCB4B}"/>
    <cellStyle name="Comma 3 3 2 10 5 2" xfId="34333" xr:uid="{4DD10149-3864-4D66-A64E-D83166E5D56B}"/>
    <cellStyle name="Comma 3 3 2 10 5 3" xfId="55357" xr:uid="{F9A4A782-6F13-4898-ADFC-D854E964BDAC}"/>
    <cellStyle name="Comma 3 3 2 10 6" xfId="23822" xr:uid="{BE434F63-AC6E-4BCB-ADF0-7B028748D7DA}"/>
    <cellStyle name="Comma 3 3 2 10 7" xfId="44847" xr:uid="{401F7CD8-BC23-4995-B065-92E174543DEA}"/>
    <cellStyle name="Comma 3 3 2 11" xfId="1416" xr:uid="{9FBCF08E-DC19-4AC0-A586-0E5E30B183F7}"/>
    <cellStyle name="Comma 3 3 2 11 2" xfId="4094" xr:uid="{7D27B0AA-2B70-47CE-9462-88E31FC49AAF}"/>
    <cellStyle name="Comma 3 3 2 11 2 2" xfId="14628" xr:uid="{68D7C89A-DDF8-4FC9-A9AD-C1A15C0BDC2D}"/>
    <cellStyle name="Comma 3 3 2 11 2 2 2" xfId="35650" xr:uid="{BF49843C-C9E7-46CC-8C9C-53B3C1EFF6FC}"/>
    <cellStyle name="Comma 3 3 2 11 2 2 3" xfId="56674" xr:uid="{65AE34B2-5380-4D9F-8132-53A7F81CA22F}"/>
    <cellStyle name="Comma 3 3 2 11 2 3" xfId="25140" xr:uid="{0DE35E26-BA04-4BE7-837A-8A1714118AF7}"/>
    <cellStyle name="Comma 3 3 2 11 2 4" xfId="46164" xr:uid="{939822F0-E90D-4253-8DE6-06CEDE6DB19B}"/>
    <cellStyle name="Comma 3 3 2 11 3" xfId="6722" xr:uid="{46FBCD7F-6988-44BD-892C-DBC617D8AD02}"/>
    <cellStyle name="Comma 3 3 2 11 3 2" xfId="17256" xr:uid="{911B3FCD-BF59-41E7-BD1F-F7467960177A}"/>
    <cellStyle name="Comma 3 3 2 11 3 2 2" xfId="38278" xr:uid="{18DB92A8-F2D7-4F5E-AC99-9799F8020206}"/>
    <cellStyle name="Comma 3 3 2 11 3 2 3" xfId="59302" xr:uid="{75C2E86C-F0C8-4E18-BA21-FEDB979AB8DA}"/>
    <cellStyle name="Comma 3 3 2 11 3 3" xfId="27768" xr:uid="{B074D37A-32A5-4C9F-8C51-CDE6FF349D03}"/>
    <cellStyle name="Comma 3 3 2 11 3 4" xfId="48792" xr:uid="{F4309C60-8EF4-4390-9245-02B1AA341C7E}"/>
    <cellStyle name="Comma 3 3 2 11 4" xfId="9349" xr:uid="{A318DC57-5A38-4534-8F60-1B2BF128BE28}"/>
    <cellStyle name="Comma 3 3 2 11 4 2" xfId="19883" xr:uid="{19D99D65-C507-46DB-A083-936807EABBED}"/>
    <cellStyle name="Comma 3 3 2 11 4 2 2" xfId="40905" xr:uid="{97197A38-CE9D-4B2B-9FD6-BACAC80CA571}"/>
    <cellStyle name="Comma 3 3 2 11 4 2 3" xfId="61929" xr:uid="{C5A183AF-38F3-490E-B1E9-96CC86F24C7A}"/>
    <cellStyle name="Comma 3 3 2 11 4 3" xfId="30395" xr:uid="{A102D692-3E19-4703-8E4E-294381E8A721}"/>
    <cellStyle name="Comma 3 3 2 11 4 4" xfId="51419" xr:uid="{75980C26-3154-438C-9699-00B7CA1A3272}"/>
    <cellStyle name="Comma 3 3 2 11 5" xfId="12001" xr:uid="{BC23E2B9-FF4E-4BD9-81FE-BEED42E3D01C}"/>
    <cellStyle name="Comma 3 3 2 11 5 2" xfId="33023" xr:uid="{866A0CA2-B8D3-439A-B6A0-19FADDD9A372}"/>
    <cellStyle name="Comma 3 3 2 11 5 3" xfId="54047" xr:uid="{871995F9-FBE5-47A4-ADAA-2554F2E28DF7}"/>
    <cellStyle name="Comma 3 3 2 11 6" xfId="22512" xr:uid="{B301240A-B14E-41DD-A7A6-0433FB16D8F6}"/>
    <cellStyle name="Comma 3 3 2 11 7" xfId="43537" xr:uid="{29126D9F-F8AE-4CD8-9383-93CFEF6B4A56}"/>
    <cellStyle name="Comma 3 3 2 12" xfId="2885" xr:uid="{16749717-ACC2-47A4-9B9D-DBC3CD51D0E7}"/>
    <cellStyle name="Comma 3 3 2 12 2" xfId="13419" xr:uid="{40F7BCEC-4D36-4490-B481-EE87D1F4A480}"/>
    <cellStyle name="Comma 3 3 2 12 2 2" xfId="34441" xr:uid="{8BE60B15-7DAD-4041-BBB9-5904CA0F17FD}"/>
    <cellStyle name="Comma 3 3 2 12 2 3" xfId="55465" xr:uid="{BF0FF2B9-89F3-4141-A9EA-66C9911482D7}"/>
    <cellStyle name="Comma 3 3 2 12 3" xfId="23931" xr:uid="{2530412D-B5C2-4ABF-926D-AD6D046FC6F6}"/>
    <cellStyle name="Comma 3 3 2 12 4" xfId="44955" xr:uid="{DD9DB7C7-C0DF-4280-B355-6B355AB6BE94}"/>
    <cellStyle name="Comma 3 3 2 13" xfId="5513" xr:uid="{84638BC6-B758-4BF3-81A2-CD95F503549D}"/>
    <cellStyle name="Comma 3 3 2 13 2" xfId="16047" xr:uid="{F0735EE2-A80A-42C5-8688-5FBD4559D203}"/>
    <cellStyle name="Comma 3 3 2 13 2 2" xfId="37069" xr:uid="{EA64F479-D065-4099-84A2-4E4E207743E8}"/>
    <cellStyle name="Comma 3 3 2 13 2 3" xfId="58093" xr:uid="{CCC3A095-0C4C-4D05-A5F8-9808708CCE5F}"/>
    <cellStyle name="Comma 3 3 2 13 3" xfId="26559" xr:uid="{B3302032-48C3-42CF-ABCC-0270543B98F2}"/>
    <cellStyle name="Comma 3 3 2 13 4" xfId="47583" xr:uid="{2D1EC112-0160-49ED-A21A-A55B0271A914}"/>
    <cellStyle name="Comma 3 3 2 14" xfId="8140" xr:uid="{C64D7933-3C86-4EDF-94CD-8FA3D8272AC7}"/>
    <cellStyle name="Comma 3 3 2 14 2" xfId="18674" xr:uid="{1B6DC544-E277-4D62-865D-BA1330B58F9E}"/>
    <cellStyle name="Comma 3 3 2 14 2 2" xfId="39696" xr:uid="{7B867B78-A651-4AEF-8034-194D25817365}"/>
    <cellStyle name="Comma 3 3 2 14 2 3" xfId="60720" xr:uid="{35B4211F-0202-4665-9D2C-73CB65CD29AC}"/>
    <cellStyle name="Comma 3 3 2 14 3" xfId="29186" xr:uid="{B3213B9E-B714-478B-A519-A07E04164544}"/>
    <cellStyle name="Comma 3 3 2 14 4" xfId="50210" xr:uid="{C5F15958-730B-4980-B791-06AD7E73CAFF}"/>
    <cellStyle name="Comma 3 3 2 15" xfId="10792" xr:uid="{482ADA42-43A2-4D71-A767-E98548C2C4DC}"/>
    <cellStyle name="Comma 3 3 2 15 2" xfId="31814" xr:uid="{39EA33DE-F36F-4219-B184-4E9303759616}"/>
    <cellStyle name="Comma 3 3 2 15 3" xfId="52838" xr:uid="{88D73530-B9F2-432B-9F8C-57A89ABD8BC5}"/>
    <cellStyle name="Comma 3 3 2 16" xfId="21303" xr:uid="{3CA4A710-098E-46E7-A580-C59D25666598}"/>
    <cellStyle name="Comma 3 3 2 17" xfId="42328" xr:uid="{2E4E3986-817F-4DBF-ADAD-5443FA45EB76}"/>
    <cellStyle name="Comma 3 3 2 18" xfId="63366" xr:uid="{74474701-A6D3-46ED-B165-029FB8C47A39}"/>
    <cellStyle name="Comma 3 3 2 2" xfId="1417" xr:uid="{2995EAAA-0894-4844-BB4C-DB86FFF9BBFB}"/>
    <cellStyle name="Comma 3 3 2 2 10" xfId="43538" xr:uid="{7C8C32EF-67B9-4DD3-B1AA-7B3A902EE8E5}"/>
    <cellStyle name="Comma 3 3 2 2 2" xfId="1418" xr:uid="{01BA6475-3CA2-4558-81CD-088C94186C98}"/>
    <cellStyle name="Comma 3 3 2 2 2 2" xfId="1419" xr:uid="{FAB10A4B-82F4-454F-AB35-774732983FFF}"/>
    <cellStyle name="Comma 3 3 2 2 2 2 2" xfId="4097" xr:uid="{BC096159-410F-4490-8DAD-38E18C59BB5E}"/>
    <cellStyle name="Comma 3 3 2 2 2 2 2 2" xfId="14631" xr:uid="{48B0E19A-27E2-485E-9189-EF4CEE22B2AB}"/>
    <cellStyle name="Comma 3 3 2 2 2 2 2 2 2" xfId="35653" xr:uid="{33B6D41F-EF15-416A-87B2-DDB1536AA6DB}"/>
    <cellStyle name="Comma 3 3 2 2 2 2 2 2 3" xfId="56677" xr:uid="{9332ABAB-332A-483C-B9AB-CB5B51E0DB50}"/>
    <cellStyle name="Comma 3 3 2 2 2 2 2 3" xfId="25143" xr:uid="{9E268998-87B3-4F3B-BC2A-CFFC86D9E9F1}"/>
    <cellStyle name="Comma 3 3 2 2 2 2 2 4" xfId="46167" xr:uid="{27EE3E28-546A-4BD7-83A6-4BCD6E71B78A}"/>
    <cellStyle name="Comma 3 3 2 2 2 2 3" xfId="6725" xr:uid="{B03EE8E6-1BDD-4921-9D55-BC659388AC39}"/>
    <cellStyle name="Comma 3 3 2 2 2 2 3 2" xfId="17259" xr:uid="{3F57365A-4CF6-46FA-970C-9A6EA7984A12}"/>
    <cellStyle name="Comma 3 3 2 2 2 2 3 2 2" xfId="38281" xr:uid="{EB29ED34-FAC8-4D44-BB83-F4B0533DA5B0}"/>
    <cellStyle name="Comma 3 3 2 2 2 2 3 2 3" xfId="59305" xr:uid="{09E236AD-9C04-49FD-B337-A4890B6FB588}"/>
    <cellStyle name="Comma 3 3 2 2 2 2 3 3" xfId="27771" xr:uid="{E86F6DE6-9AA2-4363-BAAD-E2D7C2654718}"/>
    <cellStyle name="Comma 3 3 2 2 2 2 3 4" xfId="48795" xr:uid="{5B6FA0C4-27D9-440D-9817-1FD2755DBC4A}"/>
    <cellStyle name="Comma 3 3 2 2 2 2 4" xfId="9352" xr:uid="{A52A00C4-6596-4B19-BF80-DA162F0954B6}"/>
    <cellStyle name="Comma 3 3 2 2 2 2 4 2" xfId="19886" xr:uid="{EDA2974F-FBCC-46FD-83EC-B47BD47F0E4F}"/>
    <cellStyle name="Comma 3 3 2 2 2 2 4 2 2" xfId="40908" xr:uid="{5F930CA7-8AA1-4311-ACB5-D45B5D19BA96}"/>
    <cellStyle name="Comma 3 3 2 2 2 2 4 2 3" xfId="61932" xr:uid="{19C299CF-27D2-4543-B682-341168EA7DD9}"/>
    <cellStyle name="Comma 3 3 2 2 2 2 4 3" xfId="30398" xr:uid="{CF8ACB63-48B7-4363-ADA7-7030DE986E46}"/>
    <cellStyle name="Comma 3 3 2 2 2 2 4 4" xfId="51422" xr:uid="{6488368E-7604-4069-AB40-D1E68488FFCD}"/>
    <cellStyle name="Comma 3 3 2 2 2 2 5" xfId="12004" xr:uid="{B0F10A40-D0D8-4D7C-A489-B32A4AA2AD0A}"/>
    <cellStyle name="Comma 3 3 2 2 2 2 5 2" xfId="33026" xr:uid="{C94BF7B5-AE85-48A3-B715-93DF7FA824D4}"/>
    <cellStyle name="Comma 3 3 2 2 2 2 5 3" xfId="54050" xr:uid="{D1A6D1B1-81DB-40F6-BD9A-9F6CB8D4B024}"/>
    <cellStyle name="Comma 3 3 2 2 2 2 6" xfId="22515" xr:uid="{3E265EEC-EF23-4C08-B1BC-2FAAF161E412}"/>
    <cellStyle name="Comma 3 3 2 2 2 2 7" xfId="43540" xr:uid="{3427C11F-E89D-4A5B-A150-FF062CD09175}"/>
    <cellStyle name="Comma 3 3 2 2 2 3" xfId="4096" xr:uid="{95AEBC6A-9836-424B-9BA9-557BC02D7E41}"/>
    <cellStyle name="Comma 3 3 2 2 2 3 2" xfId="14630" xr:uid="{D0B09898-03BE-468F-B4C6-CB865596A299}"/>
    <cellStyle name="Comma 3 3 2 2 2 3 2 2" xfId="35652" xr:uid="{10DEF6A2-6DA8-4C97-8F12-17C5A36FAC33}"/>
    <cellStyle name="Comma 3 3 2 2 2 3 2 3" xfId="56676" xr:uid="{43BFB96A-64EA-4359-90BF-BDDE03D598FB}"/>
    <cellStyle name="Comma 3 3 2 2 2 3 3" xfId="25142" xr:uid="{038B46DB-4CD5-4935-A6A1-6E1301C426FA}"/>
    <cellStyle name="Comma 3 3 2 2 2 3 4" xfId="46166" xr:uid="{6F9F0061-6572-4ADA-910B-F77C73118597}"/>
    <cellStyle name="Comma 3 3 2 2 2 4" xfId="6724" xr:uid="{FE7FDC38-3201-4935-BCC5-B5C24BCAB8A7}"/>
    <cellStyle name="Comma 3 3 2 2 2 4 2" xfId="17258" xr:uid="{014BF7CA-EAD8-405A-87B4-C07C440688C6}"/>
    <cellStyle name="Comma 3 3 2 2 2 4 2 2" xfId="38280" xr:uid="{80B32542-C076-4468-861A-3437101607F7}"/>
    <cellStyle name="Comma 3 3 2 2 2 4 2 3" xfId="59304" xr:uid="{9A5227CD-884F-4071-9C39-F91C0FB3B1C4}"/>
    <cellStyle name="Comma 3 3 2 2 2 4 3" xfId="27770" xr:uid="{C9FDCF9A-C345-43C7-B728-38AC6BDD4115}"/>
    <cellStyle name="Comma 3 3 2 2 2 4 4" xfId="48794" xr:uid="{49619D9E-6F49-45B8-9842-36DDDA3944E7}"/>
    <cellStyle name="Comma 3 3 2 2 2 5" xfId="9351" xr:uid="{DA093F22-5E1A-4E3C-9F82-C18E8782597D}"/>
    <cellStyle name="Comma 3 3 2 2 2 5 2" xfId="19885" xr:uid="{D225CD9D-560B-42D1-98E7-92B7EC38E174}"/>
    <cellStyle name="Comma 3 3 2 2 2 5 2 2" xfId="40907" xr:uid="{F1B6DAD4-C009-4234-A23D-04B0DE10DDE4}"/>
    <cellStyle name="Comma 3 3 2 2 2 5 2 3" xfId="61931" xr:uid="{71FE8856-27AE-4F44-A0A2-478D00C48FAC}"/>
    <cellStyle name="Comma 3 3 2 2 2 5 3" xfId="30397" xr:uid="{1124218B-5FCF-43BE-8A9C-B8FF33239037}"/>
    <cellStyle name="Comma 3 3 2 2 2 5 4" xfId="51421" xr:uid="{189FCF4B-4127-4448-9D37-1DC83F423D38}"/>
    <cellStyle name="Comma 3 3 2 2 2 6" xfId="12003" xr:uid="{CCB9C7FC-03C9-46CE-AC05-FFF78983FCBA}"/>
    <cellStyle name="Comma 3 3 2 2 2 6 2" xfId="33025" xr:uid="{AFBC7C12-FF95-42EC-BDBF-CC5172989E3F}"/>
    <cellStyle name="Comma 3 3 2 2 2 6 3" xfId="54049" xr:uid="{724BC7BA-5238-4C81-8AC8-FDA5F4CB2A31}"/>
    <cellStyle name="Comma 3 3 2 2 2 7" xfId="22514" xr:uid="{0DD7064C-0DF4-4EEA-900A-DDF4B6C0C15D}"/>
    <cellStyle name="Comma 3 3 2 2 2 8" xfId="43539" xr:uid="{6B6B1633-0053-4750-925C-348DD1FBA774}"/>
    <cellStyle name="Comma 3 3 2 2 3" xfId="1420" xr:uid="{E6DFADAE-7F24-4B72-8631-B3A9AECFF18C}"/>
    <cellStyle name="Comma 3 3 2 2 3 2" xfId="4098" xr:uid="{6AA29FF1-FC52-4EF8-AB1E-8730F1ED4843}"/>
    <cellStyle name="Comma 3 3 2 2 3 2 2" xfId="14632" xr:uid="{E8EB0DF6-B69D-4D19-92C8-44EA4596AD92}"/>
    <cellStyle name="Comma 3 3 2 2 3 2 2 2" xfId="35654" xr:uid="{903047AF-B125-4C2F-B36B-FAB1663FD0DC}"/>
    <cellStyle name="Comma 3 3 2 2 3 2 2 3" xfId="56678" xr:uid="{7A91721E-2C14-4E86-856B-294767744B2E}"/>
    <cellStyle name="Comma 3 3 2 2 3 2 3" xfId="25144" xr:uid="{13D7D79B-4041-4C6A-B446-C74A8D135325}"/>
    <cellStyle name="Comma 3 3 2 2 3 2 4" xfId="46168" xr:uid="{D6299E83-EEF1-4F52-AFDD-EE0E0F246ED6}"/>
    <cellStyle name="Comma 3 3 2 2 3 3" xfId="6726" xr:uid="{F436D04D-DFF2-419C-83B6-60632A239180}"/>
    <cellStyle name="Comma 3 3 2 2 3 3 2" xfId="17260" xr:uid="{9C39656D-E044-4F1B-8E19-6A72F37AF269}"/>
    <cellStyle name="Comma 3 3 2 2 3 3 2 2" xfId="38282" xr:uid="{CD3C0BD2-C204-4E14-AF84-84920BCB1469}"/>
    <cellStyle name="Comma 3 3 2 2 3 3 2 3" xfId="59306" xr:uid="{9A1539C4-36B0-4F0E-A936-7A384378A5FA}"/>
    <cellStyle name="Comma 3 3 2 2 3 3 3" xfId="27772" xr:uid="{28DB33D6-6008-4A6A-9883-23C74AA364B9}"/>
    <cellStyle name="Comma 3 3 2 2 3 3 4" xfId="48796" xr:uid="{45A9CD2E-7C4C-4E6B-8AB6-67ED25527271}"/>
    <cellStyle name="Comma 3 3 2 2 3 4" xfId="9353" xr:uid="{70F29FD2-2693-4729-91B9-D23B1E869680}"/>
    <cellStyle name="Comma 3 3 2 2 3 4 2" xfId="19887" xr:uid="{6F7AF602-F02C-47EA-8C14-8F2850AD04A2}"/>
    <cellStyle name="Comma 3 3 2 2 3 4 2 2" xfId="40909" xr:uid="{04EA3C75-83B3-4DE5-ADF0-A7E0FDAE5D76}"/>
    <cellStyle name="Comma 3 3 2 2 3 4 2 3" xfId="61933" xr:uid="{2153B478-3030-4864-8F89-50140AA7E493}"/>
    <cellStyle name="Comma 3 3 2 2 3 4 3" xfId="30399" xr:uid="{EF717A89-B418-4C74-B03F-5FCA4C73BD03}"/>
    <cellStyle name="Comma 3 3 2 2 3 4 4" xfId="51423" xr:uid="{5F4B4A06-C521-48C6-B65D-3B00A1ADE9D9}"/>
    <cellStyle name="Comma 3 3 2 2 3 5" xfId="12005" xr:uid="{A4D3BCF2-0B5D-4C47-8CE4-A3BBF64C9232}"/>
    <cellStyle name="Comma 3 3 2 2 3 5 2" xfId="33027" xr:uid="{4E1E55D1-B5E7-4EB5-A1EB-25588FBD3A7D}"/>
    <cellStyle name="Comma 3 3 2 2 3 5 3" xfId="54051" xr:uid="{0223011F-D73E-41B8-BA8D-79FC84D24759}"/>
    <cellStyle name="Comma 3 3 2 2 3 6" xfId="22516" xr:uid="{360C3032-CDB6-4C1E-BA13-71B86BDA2C57}"/>
    <cellStyle name="Comma 3 3 2 2 3 7" xfId="43541" xr:uid="{38DE9739-5A9A-4FB8-BF31-2A8F038EF030}"/>
    <cellStyle name="Comma 3 3 2 2 4" xfId="1421" xr:uid="{ECA4F0F3-5DD7-4DC6-8D61-57FF983DC1FE}"/>
    <cellStyle name="Comma 3 3 2 2 4 2" xfId="4099" xr:uid="{1C98009B-02BA-4BA7-87B3-B40E6B9E9150}"/>
    <cellStyle name="Comma 3 3 2 2 4 2 2" xfId="14633" xr:uid="{9B8C5408-5646-4991-B2E5-872D37BE363E}"/>
    <cellStyle name="Comma 3 3 2 2 4 2 2 2" xfId="35655" xr:uid="{616026F8-4527-45D0-9F7E-01BA335701CF}"/>
    <cellStyle name="Comma 3 3 2 2 4 2 2 3" xfId="56679" xr:uid="{A8745B06-1876-4E24-8C7C-0D0D43277D04}"/>
    <cellStyle name="Comma 3 3 2 2 4 2 3" xfId="25145" xr:uid="{27086B36-7E56-4DF3-928A-556030959952}"/>
    <cellStyle name="Comma 3 3 2 2 4 2 4" xfId="46169" xr:uid="{18CC3054-CB08-458B-AABF-531AFE199946}"/>
    <cellStyle name="Comma 3 3 2 2 4 3" xfId="6727" xr:uid="{48C75620-76EB-4A24-AEA6-46B7BC963EB9}"/>
    <cellStyle name="Comma 3 3 2 2 4 3 2" xfId="17261" xr:uid="{F02ADAC5-6BC4-4C38-9229-734FBE791841}"/>
    <cellStyle name="Comma 3 3 2 2 4 3 2 2" xfId="38283" xr:uid="{47EC9ADC-561E-44BC-846A-9F1979BB884E}"/>
    <cellStyle name="Comma 3 3 2 2 4 3 2 3" xfId="59307" xr:uid="{D2EEE56C-62E7-4679-8412-A0D2DB1FA330}"/>
    <cellStyle name="Comma 3 3 2 2 4 3 3" xfId="27773" xr:uid="{710ABBC3-CF3E-4A56-9EA0-693B07BA22BD}"/>
    <cellStyle name="Comma 3 3 2 2 4 3 4" xfId="48797" xr:uid="{C91201AA-6912-4399-AC24-D33948B67C4D}"/>
    <cellStyle name="Comma 3 3 2 2 4 4" xfId="9354" xr:uid="{59956AF1-C118-475F-A8FB-744BEED355E3}"/>
    <cellStyle name="Comma 3 3 2 2 4 4 2" xfId="19888" xr:uid="{7E168885-D71C-41E0-874F-10AF45178736}"/>
    <cellStyle name="Comma 3 3 2 2 4 4 2 2" xfId="40910" xr:uid="{4FB0AE18-2DBE-432B-937D-529F1C9A99C1}"/>
    <cellStyle name="Comma 3 3 2 2 4 4 2 3" xfId="61934" xr:uid="{8AD03270-3DEF-42A9-A05C-8FA6B0B54A5F}"/>
    <cellStyle name="Comma 3 3 2 2 4 4 3" xfId="30400" xr:uid="{F9DFC4D8-7236-4703-A326-5D7D2C6CAD61}"/>
    <cellStyle name="Comma 3 3 2 2 4 4 4" xfId="51424" xr:uid="{D2153DD2-EE25-4314-82D2-BB8D12BF7AF0}"/>
    <cellStyle name="Comma 3 3 2 2 4 5" xfId="12006" xr:uid="{DAA27856-0273-4BD6-BDCB-FA7873CE8A44}"/>
    <cellStyle name="Comma 3 3 2 2 4 5 2" xfId="33028" xr:uid="{D453580B-7680-4DDD-B96E-B2790F3B67A5}"/>
    <cellStyle name="Comma 3 3 2 2 4 5 3" xfId="54052" xr:uid="{EA41F599-90D5-4270-92F6-5BDF5F9A2ED8}"/>
    <cellStyle name="Comma 3 3 2 2 4 6" xfId="22517" xr:uid="{0B2BE28A-D5C4-44D0-945D-42432E35D675}"/>
    <cellStyle name="Comma 3 3 2 2 4 7" xfId="43542" xr:uid="{F7192DE9-A66C-479B-8448-36FFC679F258}"/>
    <cellStyle name="Comma 3 3 2 2 5" xfId="4095" xr:uid="{523741D9-8EC0-44ED-8B39-7E15A85DB934}"/>
    <cellStyle name="Comma 3 3 2 2 5 2" xfId="14629" xr:uid="{3F8003B2-0C9F-435E-A753-F70686DB806D}"/>
    <cellStyle name="Comma 3 3 2 2 5 2 2" xfId="35651" xr:uid="{09084351-1411-43D3-B8B8-662D48BB7701}"/>
    <cellStyle name="Comma 3 3 2 2 5 2 3" xfId="56675" xr:uid="{D771FC22-24BF-4820-9498-17DBE7AF567C}"/>
    <cellStyle name="Comma 3 3 2 2 5 3" xfId="25141" xr:uid="{BD6559BE-2FFC-4E7E-AB99-9014FB259AA1}"/>
    <cellStyle name="Comma 3 3 2 2 5 4" xfId="46165" xr:uid="{02E74D3E-7D15-40FD-9E53-122CE65B684D}"/>
    <cellStyle name="Comma 3 3 2 2 6" xfId="6723" xr:uid="{1516A203-545F-44E0-896A-CF15F6200043}"/>
    <cellStyle name="Comma 3 3 2 2 6 2" xfId="17257" xr:uid="{2F2225DE-9F58-4BAB-B313-F3A4BBEDB8C7}"/>
    <cellStyle name="Comma 3 3 2 2 6 2 2" xfId="38279" xr:uid="{F8E21B20-CEAB-41A5-81C5-1741024FAC57}"/>
    <cellStyle name="Comma 3 3 2 2 6 2 3" xfId="59303" xr:uid="{F3432D4E-D905-43B9-8FF0-B3B992828C3B}"/>
    <cellStyle name="Comma 3 3 2 2 6 3" xfId="27769" xr:uid="{43094337-0CA5-4B5A-BBC3-857A6A264C6B}"/>
    <cellStyle name="Comma 3 3 2 2 6 4" xfId="48793" xr:uid="{69AEB57B-DB15-4CAD-B862-9E52B005D87F}"/>
    <cellStyle name="Comma 3 3 2 2 7" xfId="9350" xr:uid="{A2DB894D-3AB2-42D4-ACBB-EB330D595387}"/>
    <cellStyle name="Comma 3 3 2 2 7 2" xfId="19884" xr:uid="{C4E1EBAA-AEAC-4F97-B518-AC3D645EFA07}"/>
    <cellStyle name="Comma 3 3 2 2 7 2 2" xfId="40906" xr:uid="{EF6D209B-4484-417C-8205-7070B684A167}"/>
    <cellStyle name="Comma 3 3 2 2 7 2 3" xfId="61930" xr:uid="{397A8961-26E6-4348-B4F0-2A8E475E69BB}"/>
    <cellStyle name="Comma 3 3 2 2 7 3" xfId="30396" xr:uid="{67426FA3-E791-4835-A89B-8648080C8E2B}"/>
    <cellStyle name="Comma 3 3 2 2 7 4" xfId="51420" xr:uid="{CD09FB35-28F7-4B48-AC9E-496B3D09BCE6}"/>
    <cellStyle name="Comma 3 3 2 2 8" xfId="12002" xr:uid="{DF8D71B2-12EA-46EB-B66B-90C71A65BAAC}"/>
    <cellStyle name="Comma 3 3 2 2 8 2" xfId="33024" xr:uid="{6F90DC5D-4DAC-4E00-A72C-E5C5699809CC}"/>
    <cellStyle name="Comma 3 3 2 2 8 3" xfId="54048" xr:uid="{5DBE201A-4E41-43A0-8C6C-BA6C2D944BFB}"/>
    <cellStyle name="Comma 3 3 2 2 9" xfId="22513" xr:uid="{1F865D25-5DA0-4D65-BEE6-042CC589970C}"/>
    <cellStyle name="Comma 3 3 2 3" xfId="1422" xr:uid="{50D17086-D09A-425E-A683-0289219F7B88}"/>
    <cellStyle name="Comma 3 3 2 3 10" xfId="43543" xr:uid="{4F2A8FE1-7565-41B6-98B8-A14E005A3D2A}"/>
    <cellStyle name="Comma 3 3 2 3 2" xfId="1423" xr:uid="{9346F5B3-9B96-491B-8438-3D80C4EA2D13}"/>
    <cellStyle name="Comma 3 3 2 3 2 2" xfId="1424" xr:uid="{90C5C1A4-69D4-4426-97C0-6CC2787D4C39}"/>
    <cellStyle name="Comma 3 3 2 3 2 2 2" xfId="4102" xr:uid="{4CAF4CB6-B2D3-4336-8057-69C8339BD1C9}"/>
    <cellStyle name="Comma 3 3 2 3 2 2 2 2" xfId="14636" xr:uid="{B622D11F-B069-4499-ADF9-04D8BD06E47B}"/>
    <cellStyle name="Comma 3 3 2 3 2 2 2 2 2" xfId="35658" xr:uid="{4AA5EEFC-7A01-4A22-A549-85D6B0AD6BB4}"/>
    <cellStyle name="Comma 3 3 2 3 2 2 2 2 3" xfId="56682" xr:uid="{933FFF73-DF22-448E-BB25-3A5D013F1DCF}"/>
    <cellStyle name="Comma 3 3 2 3 2 2 2 3" xfId="25148" xr:uid="{EC2BE4B3-4FB3-436D-B90B-1E98DC310160}"/>
    <cellStyle name="Comma 3 3 2 3 2 2 2 4" xfId="46172" xr:uid="{53DF402D-DEF4-49AB-A681-C6599B043C46}"/>
    <cellStyle name="Comma 3 3 2 3 2 2 3" xfId="6730" xr:uid="{08BFAD86-59A8-4AE8-9FCE-6FD00C8EC68D}"/>
    <cellStyle name="Comma 3 3 2 3 2 2 3 2" xfId="17264" xr:uid="{617CCB0D-4B1B-4A54-B9A8-11F766E2503D}"/>
    <cellStyle name="Comma 3 3 2 3 2 2 3 2 2" xfId="38286" xr:uid="{CBB738C1-D74D-469E-834D-CBC3F3FEC143}"/>
    <cellStyle name="Comma 3 3 2 3 2 2 3 2 3" xfId="59310" xr:uid="{D39363D1-5FDF-4B9C-95C7-A22B5257B5F8}"/>
    <cellStyle name="Comma 3 3 2 3 2 2 3 3" xfId="27776" xr:uid="{F3610991-7CE1-4F4D-9894-01EBC5E275C0}"/>
    <cellStyle name="Comma 3 3 2 3 2 2 3 4" xfId="48800" xr:uid="{90E46E40-9901-4EBE-8FFD-A2F221B2BA8D}"/>
    <cellStyle name="Comma 3 3 2 3 2 2 4" xfId="9357" xr:uid="{AC879148-4755-4CE9-8EE1-F2FFCCFB5134}"/>
    <cellStyle name="Comma 3 3 2 3 2 2 4 2" xfId="19891" xr:uid="{1D9A7B63-8A27-4201-B90D-2AE7A7476EFA}"/>
    <cellStyle name="Comma 3 3 2 3 2 2 4 2 2" xfId="40913" xr:uid="{81BB7084-475A-4469-B3D2-D6BCCE835DD6}"/>
    <cellStyle name="Comma 3 3 2 3 2 2 4 2 3" xfId="61937" xr:uid="{BC945FE7-50C5-4882-9B3F-7DFF16B8712B}"/>
    <cellStyle name="Comma 3 3 2 3 2 2 4 3" xfId="30403" xr:uid="{40B144F9-C378-4EC7-AD3F-BD6DAAE7F627}"/>
    <cellStyle name="Comma 3 3 2 3 2 2 4 4" xfId="51427" xr:uid="{87DD98A2-C743-4CA5-A2A9-C566AF76A408}"/>
    <cellStyle name="Comma 3 3 2 3 2 2 5" xfId="12009" xr:uid="{CA9F9ADC-7081-4900-B30B-E6D0416324FA}"/>
    <cellStyle name="Comma 3 3 2 3 2 2 5 2" xfId="33031" xr:uid="{C8F7780D-60AD-4C91-B69D-1DD4FCC00FC7}"/>
    <cellStyle name="Comma 3 3 2 3 2 2 5 3" xfId="54055" xr:uid="{B05EB9A3-9353-4FF9-8106-5E394AE7F10B}"/>
    <cellStyle name="Comma 3 3 2 3 2 2 6" xfId="22520" xr:uid="{36ED48E4-9464-4DA3-88D5-68C56FAA0F28}"/>
    <cellStyle name="Comma 3 3 2 3 2 2 7" xfId="43545" xr:uid="{F83A77A5-6E42-4BD9-BCED-2D250E4FEEFF}"/>
    <cellStyle name="Comma 3 3 2 3 2 3" xfId="4101" xr:uid="{52EAD1D6-5C4C-463C-B452-0DDD69484E8F}"/>
    <cellStyle name="Comma 3 3 2 3 2 3 2" xfId="14635" xr:uid="{79E3B901-E24F-4C4A-AAE4-C3F67324635E}"/>
    <cellStyle name="Comma 3 3 2 3 2 3 2 2" xfId="35657" xr:uid="{9DCBF90E-25D2-4FB8-B2B6-538D951A0888}"/>
    <cellStyle name="Comma 3 3 2 3 2 3 2 3" xfId="56681" xr:uid="{78687BD9-34F7-4C50-9886-9F19A73D363D}"/>
    <cellStyle name="Comma 3 3 2 3 2 3 3" xfId="25147" xr:uid="{21FC6E16-3960-462C-887D-C2E64155C53D}"/>
    <cellStyle name="Comma 3 3 2 3 2 3 4" xfId="46171" xr:uid="{44A16605-0F24-4E6A-A903-85AD7F47426E}"/>
    <cellStyle name="Comma 3 3 2 3 2 4" xfId="6729" xr:uid="{91D77273-C385-4B58-81E7-93559E6CFAEC}"/>
    <cellStyle name="Comma 3 3 2 3 2 4 2" xfId="17263" xr:uid="{DE260C00-0F1A-4CD7-BC12-16243687D66F}"/>
    <cellStyle name="Comma 3 3 2 3 2 4 2 2" xfId="38285" xr:uid="{368E8F68-4F92-4E53-9D32-4E7CC9F8B910}"/>
    <cellStyle name="Comma 3 3 2 3 2 4 2 3" xfId="59309" xr:uid="{F7E0DBB3-686E-464C-8258-01782D910F48}"/>
    <cellStyle name="Comma 3 3 2 3 2 4 3" xfId="27775" xr:uid="{5EF1C992-4D8C-4A67-A311-1FADA350C9A3}"/>
    <cellStyle name="Comma 3 3 2 3 2 4 4" xfId="48799" xr:uid="{EBC13952-A276-471D-8B31-ECD4D2E22811}"/>
    <cellStyle name="Comma 3 3 2 3 2 5" xfId="9356" xr:uid="{FD3FF96B-48C6-4AB6-B787-0AFF8F211ACE}"/>
    <cellStyle name="Comma 3 3 2 3 2 5 2" xfId="19890" xr:uid="{9F384520-C502-49D0-9B73-8424BA33CC65}"/>
    <cellStyle name="Comma 3 3 2 3 2 5 2 2" xfId="40912" xr:uid="{D196FF80-1250-4BBC-BC16-F73910574709}"/>
    <cellStyle name="Comma 3 3 2 3 2 5 2 3" xfId="61936" xr:uid="{97DD12DA-64C5-4406-B7E5-CE21D0A919D0}"/>
    <cellStyle name="Comma 3 3 2 3 2 5 3" xfId="30402" xr:uid="{1C3B1511-793C-4CC8-8F4B-5D63CC099B05}"/>
    <cellStyle name="Comma 3 3 2 3 2 5 4" xfId="51426" xr:uid="{A91B97DF-D1B9-4553-88DE-84A349CBB5C1}"/>
    <cellStyle name="Comma 3 3 2 3 2 6" xfId="12008" xr:uid="{DB0BBA03-8D0C-4581-808E-EA9B1A3D400F}"/>
    <cellStyle name="Comma 3 3 2 3 2 6 2" xfId="33030" xr:uid="{03724C29-DCDB-4DA9-BBBA-E24756C59E70}"/>
    <cellStyle name="Comma 3 3 2 3 2 6 3" xfId="54054" xr:uid="{75C66B90-57EC-46F4-A30C-A52BD0AA6F4D}"/>
    <cellStyle name="Comma 3 3 2 3 2 7" xfId="22519" xr:uid="{4BDE781E-641A-4D1B-8FA0-9DAD4163D42E}"/>
    <cellStyle name="Comma 3 3 2 3 2 8" xfId="43544" xr:uid="{3514F74B-C893-4914-A3CA-B1BB05F1A137}"/>
    <cellStyle name="Comma 3 3 2 3 3" xfId="1425" xr:uid="{8B06CD0B-B6B7-4C63-98B8-4B726FB79882}"/>
    <cellStyle name="Comma 3 3 2 3 3 2" xfId="4103" xr:uid="{6F6FE0F0-151E-4996-AE7C-5B5AE7FC7DD2}"/>
    <cellStyle name="Comma 3 3 2 3 3 2 2" xfId="14637" xr:uid="{C8099834-D0F1-4BB4-8136-3F136600CDDB}"/>
    <cellStyle name="Comma 3 3 2 3 3 2 2 2" xfId="35659" xr:uid="{B72D2ACA-94FB-4D42-B115-51432C46D50C}"/>
    <cellStyle name="Comma 3 3 2 3 3 2 2 3" xfId="56683" xr:uid="{D631549D-7BFA-47B6-8BC0-3E4CF45A48E9}"/>
    <cellStyle name="Comma 3 3 2 3 3 2 3" xfId="25149" xr:uid="{3E105AA7-6C87-4D01-A5D6-5B93F416B579}"/>
    <cellStyle name="Comma 3 3 2 3 3 2 4" xfId="46173" xr:uid="{0770EB40-5655-4509-A504-FA2B329BD720}"/>
    <cellStyle name="Comma 3 3 2 3 3 3" xfId="6731" xr:uid="{2329436A-86D8-4046-9C7B-C0F52EC57D94}"/>
    <cellStyle name="Comma 3 3 2 3 3 3 2" xfId="17265" xr:uid="{77CF7A34-CDB9-4B02-885C-56113FD12C5C}"/>
    <cellStyle name="Comma 3 3 2 3 3 3 2 2" xfId="38287" xr:uid="{17759F84-794D-44F9-8016-90A3A516A366}"/>
    <cellStyle name="Comma 3 3 2 3 3 3 2 3" xfId="59311" xr:uid="{23D16CA6-2A1C-482B-9708-8428875AD4EE}"/>
    <cellStyle name="Comma 3 3 2 3 3 3 3" xfId="27777" xr:uid="{53B79903-823D-4718-8987-13383662D9D4}"/>
    <cellStyle name="Comma 3 3 2 3 3 3 4" xfId="48801" xr:uid="{21B1D768-C21A-4070-80E8-311AEAB18A7C}"/>
    <cellStyle name="Comma 3 3 2 3 3 4" xfId="9358" xr:uid="{2C481FA9-CAEC-4B9A-8405-D40B39BE4251}"/>
    <cellStyle name="Comma 3 3 2 3 3 4 2" xfId="19892" xr:uid="{D1265E4E-B554-479F-9FDE-BD285A3EB804}"/>
    <cellStyle name="Comma 3 3 2 3 3 4 2 2" xfId="40914" xr:uid="{FA7234D2-F184-4C3E-966B-EAE29E5177A2}"/>
    <cellStyle name="Comma 3 3 2 3 3 4 2 3" xfId="61938" xr:uid="{8E70E7D6-6056-4998-B086-0C977A5B5695}"/>
    <cellStyle name="Comma 3 3 2 3 3 4 3" xfId="30404" xr:uid="{4D5D274D-290E-4950-AC27-EBE07B5DD0AD}"/>
    <cellStyle name="Comma 3 3 2 3 3 4 4" xfId="51428" xr:uid="{5B511C9D-0088-499A-BD64-4ED65967920C}"/>
    <cellStyle name="Comma 3 3 2 3 3 5" xfId="12010" xr:uid="{68E96FB8-8310-43F6-BACD-5541CA54F1E2}"/>
    <cellStyle name="Comma 3 3 2 3 3 5 2" xfId="33032" xr:uid="{5B1F39FE-08D9-45AE-9230-2CE6A2E4BD3A}"/>
    <cellStyle name="Comma 3 3 2 3 3 5 3" xfId="54056" xr:uid="{0217407D-B9B1-44C8-9145-65F11C615401}"/>
    <cellStyle name="Comma 3 3 2 3 3 6" xfId="22521" xr:uid="{4AA7E5EB-436F-4DF3-941B-DAA8093B4CFC}"/>
    <cellStyle name="Comma 3 3 2 3 3 7" xfId="43546" xr:uid="{C16600EB-C9F6-47B6-9E10-E3C11C7A6CC8}"/>
    <cellStyle name="Comma 3 3 2 3 4" xfId="1426" xr:uid="{98B2E3CD-A356-45E1-99DA-D1BF1AE0937C}"/>
    <cellStyle name="Comma 3 3 2 3 4 2" xfId="4104" xr:uid="{E4967521-F4F7-407D-9180-C824C0B82639}"/>
    <cellStyle name="Comma 3 3 2 3 4 2 2" xfId="14638" xr:uid="{EA1F6232-554A-47EF-A8F4-703B130D686D}"/>
    <cellStyle name="Comma 3 3 2 3 4 2 2 2" xfId="35660" xr:uid="{E41C49CC-E909-4977-824B-43C59DCDEB98}"/>
    <cellStyle name="Comma 3 3 2 3 4 2 2 3" xfId="56684" xr:uid="{CD216436-B7B5-44C2-B02C-8EE9A50AA80C}"/>
    <cellStyle name="Comma 3 3 2 3 4 2 3" xfId="25150" xr:uid="{38E682B5-D9EC-4856-BB33-3FDA182CE758}"/>
    <cellStyle name="Comma 3 3 2 3 4 2 4" xfId="46174" xr:uid="{9F414EE3-34FC-4FF5-A7F6-0DDEF122B01D}"/>
    <cellStyle name="Comma 3 3 2 3 4 3" xfId="6732" xr:uid="{63650636-2086-4B49-A279-939302F02C9F}"/>
    <cellStyle name="Comma 3 3 2 3 4 3 2" xfId="17266" xr:uid="{BD84647E-BA32-4196-AACF-78587997B480}"/>
    <cellStyle name="Comma 3 3 2 3 4 3 2 2" xfId="38288" xr:uid="{5879AD8E-ED5D-4CD2-BD72-558717E335BE}"/>
    <cellStyle name="Comma 3 3 2 3 4 3 2 3" xfId="59312" xr:uid="{6542318A-7BF5-449E-BE53-59841875B4FF}"/>
    <cellStyle name="Comma 3 3 2 3 4 3 3" xfId="27778" xr:uid="{C66D7235-AB6F-4F5F-AE3E-995940CCFFF1}"/>
    <cellStyle name="Comma 3 3 2 3 4 3 4" xfId="48802" xr:uid="{A351F116-CF1F-46A0-95B3-2C7F360B2F25}"/>
    <cellStyle name="Comma 3 3 2 3 4 4" xfId="9359" xr:uid="{4381B3C7-89F1-44F4-A8C9-781F5620827A}"/>
    <cellStyle name="Comma 3 3 2 3 4 4 2" xfId="19893" xr:uid="{5C7935DA-D9D2-467E-B470-975B580E5AEF}"/>
    <cellStyle name="Comma 3 3 2 3 4 4 2 2" xfId="40915" xr:uid="{50252EF6-C3FC-4AC9-B58B-312E4348C980}"/>
    <cellStyle name="Comma 3 3 2 3 4 4 2 3" xfId="61939" xr:uid="{C0A2934E-9100-4814-9812-FEDE2D2BC7CF}"/>
    <cellStyle name="Comma 3 3 2 3 4 4 3" xfId="30405" xr:uid="{DC81EE6A-5CFC-4CED-AA7A-FBA339F68323}"/>
    <cellStyle name="Comma 3 3 2 3 4 4 4" xfId="51429" xr:uid="{7992C3C1-62F9-43FB-B0D7-D39AB5BD3633}"/>
    <cellStyle name="Comma 3 3 2 3 4 5" xfId="12011" xr:uid="{30B952DF-607B-4E2F-BA11-4E9F21973D7B}"/>
    <cellStyle name="Comma 3 3 2 3 4 5 2" xfId="33033" xr:uid="{D85AF054-B184-4A5B-B04F-DE06209CA9F7}"/>
    <cellStyle name="Comma 3 3 2 3 4 5 3" xfId="54057" xr:uid="{B3B15C61-E512-48F7-8AFF-3E92CD79B823}"/>
    <cellStyle name="Comma 3 3 2 3 4 6" xfId="22522" xr:uid="{9575072D-1781-4722-BFA4-16C31FB0CE83}"/>
    <cellStyle name="Comma 3 3 2 3 4 7" xfId="43547" xr:uid="{AE4BD3ED-D482-4572-A7BC-FEE14A061E46}"/>
    <cellStyle name="Comma 3 3 2 3 5" xfId="4100" xr:uid="{C3EAE688-7046-42D5-8849-785871D2FBEF}"/>
    <cellStyle name="Comma 3 3 2 3 5 2" xfId="14634" xr:uid="{E8E36CB5-3825-4F98-BACA-EF375612C100}"/>
    <cellStyle name="Comma 3 3 2 3 5 2 2" xfId="35656" xr:uid="{D77A15A6-ECCD-435B-9421-4C550C55CBCD}"/>
    <cellStyle name="Comma 3 3 2 3 5 2 3" xfId="56680" xr:uid="{788512F6-2D53-442A-8BBC-C4A561B6F67E}"/>
    <cellStyle name="Comma 3 3 2 3 5 3" xfId="25146" xr:uid="{2E62808D-4685-40F5-BC78-A2F1F4C393F7}"/>
    <cellStyle name="Comma 3 3 2 3 5 4" xfId="46170" xr:uid="{09380107-25CD-48FB-883F-8CA99B231729}"/>
    <cellStyle name="Comma 3 3 2 3 6" xfId="6728" xr:uid="{2AD10F27-5945-4C39-895C-A71F3EB47B87}"/>
    <cellStyle name="Comma 3 3 2 3 6 2" xfId="17262" xr:uid="{C69B2163-61FB-4413-93E9-25D75A924E73}"/>
    <cellStyle name="Comma 3 3 2 3 6 2 2" xfId="38284" xr:uid="{30A3828A-4A16-40B8-AC1C-4F3C088399E2}"/>
    <cellStyle name="Comma 3 3 2 3 6 2 3" xfId="59308" xr:uid="{17309111-B4F7-44E8-81FB-E56709DD72A1}"/>
    <cellStyle name="Comma 3 3 2 3 6 3" xfId="27774" xr:uid="{AF39F8AE-0C93-470A-A7E1-03CC1C4B8229}"/>
    <cellStyle name="Comma 3 3 2 3 6 4" xfId="48798" xr:uid="{58C19FFB-9862-4B5E-B529-81CAB96FC63F}"/>
    <cellStyle name="Comma 3 3 2 3 7" xfId="9355" xr:uid="{63998EE8-FD60-4D48-B042-5A736A6EDB43}"/>
    <cellStyle name="Comma 3 3 2 3 7 2" xfId="19889" xr:uid="{2283B933-42F7-48EE-8A34-2AEF588C1828}"/>
    <cellStyle name="Comma 3 3 2 3 7 2 2" xfId="40911" xr:uid="{C817AE72-2FF5-4379-B392-B19891A8BE97}"/>
    <cellStyle name="Comma 3 3 2 3 7 2 3" xfId="61935" xr:uid="{B70053A4-AFA6-4C47-AF4E-7356E52888CE}"/>
    <cellStyle name="Comma 3 3 2 3 7 3" xfId="30401" xr:uid="{92FA2842-6FD6-4CF8-B8CF-1FDD441339F9}"/>
    <cellStyle name="Comma 3 3 2 3 7 4" xfId="51425" xr:uid="{9C8D1DD7-3606-4CAF-A01F-E04C7E9B409A}"/>
    <cellStyle name="Comma 3 3 2 3 8" xfId="12007" xr:uid="{5F525E5A-02B1-4A7B-81F4-6C4E510E8841}"/>
    <cellStyle name="Comma 3 3 2 3 8 2" xfId="33029" xr:uid="{8730A1B5-F637-482C-B8C5-25328F6E4FE2}"/>
    <cellStyle name="Comma 3 3 2 3 8 3" xfId="54053" xr:uid="{A70B5F08-C9D8-4E07-97A8-F22F437CD4D4}"/>
    <cellStyle name="Comma 3 3 2 3 9" xfId="22518" xr:uid="{F082A5F6-71FE-4E9B-8B79-6850DFC69E15}"/>
    <cellStyle name="Comma 3 3 2 4" xfId="1427" xr:uid="{3028C0E8-7798-484D-8BBD-3FD2C5B956FE}"/>
    <cellStyle name="Comma 3 3 2 4 10" xfId="43548" xr:uid="{E5268DB7-BE94-4EA0-ACF4-BEFE92A6374E}"/>
    <cellStyle name="Comma 3 3 2 4 2" xfId="1428" xr:uid="{528C4937-E62F-4029-A13E-E711AA4F5E80}"/>
    <cellStyle name="Comma 3 3 2 4 2 2" xfId="1429" xr:uid="{00B24DD5-8019-4EED-95C9-8877F8DAF75E}"/>
    <cellStyle name="Comma 3 3 2 4 2 2 2" xfId="4107" xr:uid="{7D528CD2-CD4C-477E-A358-798886F2611D}"/>
    <cellStyle name="Comma 3 3 2 4 2 2 2 2" xfId="14641" xr:uid="{8A227CB0-7C25-43A2-9520-497DF3F4C53B}"/>
    <cellStyle name="Comma 3 3 2 4 2 2 2 2 2" xfId="35663" xr:uid="{90A93264-6607-4F74-8F02-0D23BD452B7B}"/>
    <cellStyle name="Comma 3 3 2 4 2 2 2 2 3" xfId="56687" xr:uid="{CC8D7EBF-541F-43C6-BA79-07E913CB0729}"/>
    <cellStyle name="Comma 3 3 2 4 2 2 2 3" xfId="25153" xr:uid="{B5DF1C61-41E6-4733-972B-11EF9F581559}"/>
    <cellStyle name="Comma 3 3 2 4 2 2 2 4" xfId="46177" xr:uid="{556C7AB5-D086-40D8-B586-28C72839E3B0}"/>
    <cellStyle name="Comma 3 3 2 4 2 2 3" xfId="6735" xr:uid="{299349DE-739F-41C2-96EC-C4568B80D55E}"/>
    <cellStyle name="Comma 3 3 2 4 2 2 3 2" xfId="17269" xr:uid="{637C8555-334C-4D14-BAD5-C7033E356229}"/>
    <cellStyle name="Comma 3 3 2 4 2 2 3 2 2" xfId="38291" xr:uid="{78CF7ACB-9C1C-4EC9-8DB4-362D133F0AB8}"/>
    <cellStyle name="Comma 3 3 2 4 2 2 3 2 3" xfId="59315" xr:uid="{5C543B3E-B217-48EE-AAF4-B9FA103ACC87}"/>
    <cellStyle name="Comma 3 3 2 4 2 2 3 3" xfId="27781" xr:uid="{B6B8D349-F73A-4426-A26C-3CF82179B159}"/>
    <cellStyle name="Comma 3 3 2 4 2 2 3 4" xfId="48805" xr:uid="{1EB447D2-DAB5-4D75-B49F-F519CAF0268D}"/>
    <cellStyle name="Comma 3 3 2 4 2 2 4" xfId="9362" xr:uid="{CC4A1907-8177-42FE-A921-24452EBD37EA}"/>
    <cellStyle name="Comma 3 3 2 4 2 2 4 2" xfId="19896" xr:uid="{D5E7C982-F119-427C-9661-9389BA872FED}"/>
    <cellStyle name="Comma 3 3 2 4 2 2 4 2 2" xfId="40918" xr:uid="{FB24280A-1950-4C7F-84C8-064A58435DA6}"/>
    <cellStyle name="Comma 3 3 2 4 2 2 4 2 3" xfId="61942" xr:uid="{A3E106D4-7B04-4A55-BB77-16D8F1492B45}"/>
    <cellStyle name="Comma 3 3 2 4 2 2 4 3" xfId="30408" xr:uid="{2493C9C4-AC52-46F1-B9F7-3AFE06FE1C09}"/>
    <cellStyle name="Comma 3 3 2 4 2 2 4 4" xfId="51432" xr:uid="{FAB37051-0FBA-4354-90A5-8C86AF9A8246}"/>
    <cellStyle name="Comma 3 3 2 4 2 2 5" xfId="12014" xr:uid="{B5664385-00CE-4740-BD31-A55A9E3899B3}"/>
    <cellStyle name="Comma 3 3 2 4 2 2 5 2" xfId="33036" xr:uid="{0CC50BEA-0C0A-4D0C-8696-EEF69BDCDE80}"/>
    <cellStyle name="Comma 3 3 2 4 2 2 5 3" xfId="54060" xr:uid="{7B942E25-4A68-44AF-9A87-30E630F49B3E}"/>
    <cellStyle name="Comma 3 3 2 4 2 2 6" xfId="22525" xr:uid="{A046DE42-16AB-4B45-B6B1-C58A2E0E46F6}"/>
    <cellStyle name="Comma 3 3 2 4 2 2 7" xfId="43550" xr:uid="{A27A1C15-92C4-4A87-82AA-ADD67908FB60}"/>
    <cellStyle name="Comma 3 3 2 4 2 3" xfId="4106" xr:uid="{0F16CC12-95F0-4B1D-8B71-B7FDA2B07930}"/>
    <cellStyle name="Comma 3 3 2 4 2 3 2" xfId="14640" xr:uid="{28274367-821F-4AEA-829B-F771AB657ABB}"/>
    <cellStyle name="Comma 3 3 2 4 2 3 2 2" xfId="35662" xr:uid="{84898782-BCC5-4665-88B5-55E969189EF4}"/>
    <cellStyle name="Comma 3 3 2 4 2 3 2 3" xfId="56686" xr:uid="{193B3931-0261-4DF1-83D4-55B6B679E951}"/>
    <cellStyle name="Comma 3 3 2 4 2 3 3" xfId="25152" xr:uid="{5AAC543B-C69F-4F95-9441-DFF4ADBBCE6D}"/>
    <cellStyle name="Comma 3 3 2 4 2 3 4" xfId="46176" xr:uid="{16FE7FEE-4D2B-46D6-9B3E-B2B7467DBA88}"/>
    <cellStyle name="Comma 3 3 2 4 2 4" xfId="6734" xr:uid="{BB59CA54-08FD-448D-80CF-A948154D504F}"/>
    <cellStyle name="Comma 3 3 2 4 2 4 2" xfId="17268" xr:uid="{BD73FBB4-C3DC-429A-BC91-BE1E4134B517}"/>
    <cellStyle name="Comma 3 3 2 4 2 4 2 2" xfId="38290" xr:uid="{57B96AB8-5D9F-44B1-9E45-0E25518C327E}"/>
    <cellStyle name="Comma 3 3 2 4 2 4 2 3" xfId="59314" xr:uid="{23E216CB-7951-49DC-AEB1-150D1E31FB26}"/>
    <cellStyle name="Comma 3 3 2 4 2 4 3" xfId="27780" xr:uid="{39A9DC04-AD33-44F4-96F3-5122109C8B41}"/>
    <cellStyle name="Comma 3 3 2 4 2 4 4" xfId="48804" xr:uid="{C0D0A748-D791-4CA8-B567-1F805AF58AF6}"/>
    <cellStyle name="Comma 3 3 2 4 2 5" xfId="9361" xr:uid="{967A87C0-B709-443A-AF8C-9BF9FA825834}"/>
    <cellStyle name="Comma 3 3 2 4 2 5 2" xfId="19895" xr:uid="{FFF6C794-7A54-4D44-9A9F-DC0F80F46ACD}"/>
    <cellStyle name="Comma 3 3 2 4 2 5 2 2" xfId="40917" xr:uid="{FC538278-6B05-43EF-96D0-92CD567A15B1}"/>
    <cellStyle name="Comma 3 3 2 4 2 5 2 3" xfId="61941" xr:uid="{5D90CCF3-C214-4C2D-8F5C-FDE66F869C1F}"/>
    <cellStyle name="Comma 3 3 2 4 2 5 3" xfId="30407" xr:uid="{200B8636-6FF2-4580-A8CD-2395F7E14802}"/>
    <cellStyle name="Comma 3 3 2 4 2 5 4" xfId="51431" xr:uid="{D5812169-1542-476A-8DD3-5015C0E6E206}"/>
    <cellStyle name="Comma 3 3 2 4 2 6" xfId="12013" xr:uid="{0C2EFC24-2541-411C-B630-016C7E5353FB}"/>
    <cellStyle name="Comma 3 3 2 4 2 6 2" xfId="33035" xr:uid="{5B4AD393-8915-47AF-800E-423AAA5085FF}"/>
    <cellStyle name="Comma 3 3 2 4 2 6 3" xfId="54059" xr:uid="{13E2FB2B-6E3B-4693-8B01-0D8B0C429152}"/>
    <cellStyle name="Comma 3 3 2 4 2 7" xfId="22524" xr:uid="{36225550-9F4D-4EBC-9388-46EC3AAB5C66}"/>
    <cellStyle name="Comma 3 3 2 4 2 8" xfId="43549" xr:uid="{62C19C6E-E47B-4F50-B6D7-9DD2895C9E92}"/>
    <cellStyle name="Comma 3 3 2 4 3" xfId="1430" xr:uid="{BAE65666-9019-4EBA-B7C6-4BC56477A02D}"/>
    <cellStyle name="Comma 3 3 2 4 3 2" xfId="4108" xr:uid="{516DD516-4EF8-4891-B576-C5848137E592}"/>
    <cellStyle name="Comma 3 3 2 4 3 2 2" xfId="14642" xr:uid="{8B512F54-497D-47A4-92A6-1E0A0EFA64F5}"/>
    <cellStyle name="Comma 3 3 2 4 3 2 2 2" xfId="35664" xr:uid="{9DDFA23B-7849-4832-B942-BA81A047FFC3}"/>
    <cellStyle name="Comma 3 3 2 4 3 2 2 3" xfId="56688" xr:uid="{FB28BA2A-32E4-467E-AF35-A161B2F20C3A}"/>
    <cellStyle name="Comma 3 3 2 4 3 2 3" xfId="25154" xr:uid="{FA409354-50F0-44E8-8A23-4B734DE5D1DD}"/>
    <cellStyle name="Comma 3 3 2 4 3 2 4" xfId="46178" xr:uid="{3AF1AB4B-2037-4F72-9DAC-949C4C28CB77}"/>
    <cellStyle name="Comma 3 3 2 4 3 3" xfId="6736" xr:uid="{74A37F61-EEA6-47C3-A822-268E3E0A1E4C}"/>
    <cellStyle name="Comma 3 3 2 4 3 3 2" xfId="17270" xr:uid="{1705B53C-B5B4-4C17-8235-A5547F2A7CCC}"/>
    <cellStyle name="Comma 3 3 2 4 3 3 2 2" xfId="38292" xr:uid="{EA525F65-DB46-4E93-91EF-50166D4813C5}"/>
    <cellStyle name="Comma 3 3 2 4 3 3 2 3" xfId="59316" xr:uid="{DFB64CFA-790E-421A-A071-CAE7C8952076}"/>
    <cellStyle name="Comma 3 3 2 4 3 3 3" xfId="27782" xr:uid="{AB5A8CFA-07DF-47C4-8BD1-EC2F3E358499}"/>
    <cellStyle name="Comma 3 3 2 4 3 3 4" xfId="48806" xr:uid="{0D5F0459-BF77-4010-A3F9-CCB72D547385}"/>
    <cellStyle name="Comma 3 3 2 4 3 4" xfId="9363" xr:uid="{8682B2F3-F38C-43AA-95FC-021888707BE4}"/>
    <cellStyle name="Comma 3 3 2 4 3 4 2" xfId="19897" xr:uid="{F9D9EDC5-3445-4421-8BCE-4B849B720989}"/>
    <cellStyle name="Comma 3 3 2 4 3 4 2 2" xfId="40919" xr:uid="{F3C36C2B-F964-4ABB-8A77-DCEC491424CD}"/>
    <cellStyle name="Comma 3 3 2 4 3 4 2 3" xfId="61943" xr:uid="{DB471E20-B5A3-405F-B284-81D423535433}"/>
    <cellStyle name="Comma 3 3 2 4 3 4 3" xfId="30409" xr:uid="{112F0F13-0CF7-41EC-A2EE-31A4E52D97C4}"/>
    <cellStyle name="Comma 3 3 2 4 3 4 4" xfId="51433" xr:uid="{C544E179-2294-433E-9510-41F7C1B2A66E}"/>
    <cellStyle name="Comma 3 3 2 4 3 5" xfId="12015" xr:uid="{F33A6DD8-9E53-4CB6-A99E-7CF9A4417E75}"/>
    <cellStyle name="Comma 3 3 2 4 3 5 2" xfId="33037" xr:uid="{1353919E-8188-47A0-B29F-52A576E4231D}"/>
    <cellStyle name="Comma 3 3 2 4 3 5 3" xfId="54061" xr:uid="{9C589090-0C89-41B7-A281-2EFDA9CDBD9B}"/>
    <cellStyle name="Comma 3 3 2 4 3 6" xfId="22526" xr:uid="{0EE6BAC6-812D-49C8-84B9-CE757AA97687}"/>
    <cellStyle name="Comma 3 3 2 4 3 7" xfId="43551" xr:uid="{A1CB29D8-AEE7-4C3D-8CED-5681CBAEF5F3}"/>
    <cellStyle name="Comma 3 3 2 4 4" xfId="1431" xr:uid="{5D48CCE2-BBE6-408C-B4CF-5C3A8C901D4D}"/>
    <cellStyle name="Comma 3 3 2 4 4 2" xfId="4109" xr:uid="{EE4B02A1-C96B-4586-8875-032FE930E5DE}"/>
    <cellStyle name="Comma 3 3 2 4 4 2 2" xfId="14643" xr:uid="{71EB1C90-8439-4BB5-9463-A9BE995498F4}"/>
    <cellStyle name="Comma 3 3 2 4 4 2 2 2" xfId="35665" xr:uid="{2EE42293-3D2B-4532-9C27-BB3505AA9642}"/>
    <cellStyle name="Comma 3 3 2 4 4 2 2 3" xfId="56689" xr:uid="{6B228B7E-8FB7-4739-8623-07EFCBD073BD}"/>
    <cellStyle name="Comma 3 3 2 4 4 2 3" xfId="25155" xr:uid="{A92EF3A2-685A-4179-95C4-2BD3502F031F}"/>
    <cellStyle name="Comma 3 3 2 4 4 2 4" xfId="46179" xr:uid="{5100F4BA-00C2-4D51-8789-EF91454D9C5E}"/>
    <cellStyle name="Comma 3 3 2 4 4 3" xfId="6737" xr:uid="{41777285-1E33-4862-B309-91E56BE135DB}"/>
    <cellStyle name="Comma 3 3 2 4 4 3 2" xfId="17271" xr:uid="{9E2712EB-3879-419D-A2EC-9210B0A66E22}"/>
    <cellStyle name="Comma 3 3 2 4 4 3 2 2" xfId="38293" xr:uid="{AEFC2EB9-798D-4159-A7B0-0EDA9DFB4461}"/>
    <cellStyle name="Comma 3 3 2 4 4 3 2 3" xfId="59317" xr:uid="{FF5952CD-20F8-4572-8AB9-74BA7CEE8486}"/>
    <cellStyle name="Comma 3 3 2 4 4 3 3" xfId="27783" xr:uid="{2F5F0DB4-4CE5-4B06-A37E-56B264743AAD}"/>
    <cellStyle name="Comma 3 3 2 4 4 3 4" xfId="48807" xr:uid="{90050400-8DB7-454E-B83F-373B9AFA689D}"/>
    <cellStyle name="Comma 3 3 2 4 4 4" xfId="9364" xr:uid="{41118E2B-9E20-4E25-9016-6263D511A72F}"/>
    <cellStyle name="Comma 3 3 2 4 4 4 2" xfId="19898" xr:uid="{E189C5B0-79F2-41FB-8416-707E8D8582C8}"/>
    <cellStyle name="Comma 3 3 2 4 4 4 2 2" xfId="40920" xr:uid="{8CC0AC2A-CEEE-4E71-92DF-15339FA2BFEB}"/>
    <cellStyle name="Comma 3 3 2 4 4 4 2 3" xfId="61944" xr:uid="{D584CFD5-D260-455D-B8D5-1042FFDF2688}"/>
    <cellStyle name="Comma 3 3 2 4 4 4 3" xfId="30410" xr:uid="{9885C6AA-8CEE-40C6-857A-7996BF97EB35}"/>
    <cellStyle name="Comma 3 3 2 4 4 4 4" xfId="51434" xr:uid="{21F2D776-39FC-4B2E-A197-E35655DA59D7}"/>
    <cellStyle name="Comma 3 3 2 4 4 5" xfId="12016" xr:uid="{8BE6B2B6-F6EB-4421-A444-9156AA04742B}"/>
    <cellStyle name="Comma 3 3 2 4 4 5 2" xfId="33038" xr:uid="{AF761041-1901-4B69-972C-BBA9A93831B7}"/>
    <cellStyle name="Comma 3 3 2 4 4 5 3" xfId="54062" xr:uid="{2AC602F9-772F-4B9A-9355-A0B47E690647}"/>
    <cellStyle name="Comma 3 3 2 4 4 6" xfId="22527" xr:uid="{14F2F3DF-C445-497F-9EDB-7BDFEED67029}"/>
    <cellStyle name="Comma 3 3 2 4 4 7" xfId="43552" xr:uid="{867FFBB6-46BC-458E-8230-FC7B5460A70F}"/>
    <cellStyle name="Comma 3 3 2 4 5" xfId="4105" xr:uid="{9F36C1B0-BE10-4A4E-98C5-5C188B5739D1}"/>
    <cellStyle name="Comma 3 3 2 4 5 2" xfId="14639" xr:uid="{AE52125F-49CB-40FD-B0DF-9448E5B04C4A}"/>
    <cellStyle name="Comma 3 3 2 4 5 2 2" xfId="35661" xr:uid="{4DE11AEA-7DF5-4E2E-8768-064037DA20CF}"/>
    <cellStyle name="Comma 3 3 2 4 5 2 3" xfId="56685" xr:uid="{DE492131-0718-4912-A450-59B6686C69E9}"/>
    <cellStyle name="Comma 3 3 2 4 5 3" xfId="25151" xr:uid="{3F0FD33B-DBA1-4E02-9A21-3B0C59FF0114}"/>
    <cellStyle name="Comma 3 3 2 4 5 4" xfId="46175" xr:uid="{9C828842-7EE0-44DE-82EB-E075357D0DCF}"/>
    <cellStyle name="Comma 3 3 2 4 6" xfId="6733" xr:uid="{88A95825-CF92-4978-99B2-2982CCCDE009}"/>
    <cellStyle name="Comma 3 3 2 4 6 2" xfId="17267" xr:uid="{9B8EFB6C-B5F7-43F0-9356-0692B0508E00}"/>
    <cellStyle name="Comma 3 3 2 4 6 2 2" xfId="38289" xr:uid="{F1A9312E-77FA-4439-8096-0E312A58A812}"/>
    <cellStyle name="Comma 3 3 2 4 6 2 3" xfId="59313" xr:uid="{1B738396-FD79-4024-9C09-D7E8B47D349A}"/>
    <cellStyle name="Comma 3 3 2 4 6 3" xfId="27779" xr:uid="{82DE2B5F-4CFE-43C7-B3E2-E7AE360C03E4}"/>
    <cellStyle name="Comma 3 3 2 4 6 4" xfId="48803" xr:uid="{9F198AE7-6231-4A12-BA99-CD60BF102023}"/>
    <cellStyle name="Comma 3 3 2 4 7" xfId="9360" xr:uid="{3019E24E-BE8D-44AF-9F1B-0D2CCDBDA8D6}"/>
    <cellStyle name="Comma 3 3 2 4 7 2" xfId="19894" xr:uid="{BF8EA893-87A3-4ACB-A61D-7D559C2110EF}"/>
    <cellStyle name="Comma 3 3 2 4 7 2 2" xfId="40916" xr:uid="{A0157FEF-BEF2-4A82-828E-256B18DFC2A6}"/>
    <cellStyle name="Comma 3 3 2 4 7 2 3" xfId="61940" xr:uid="{AAF7DDA1-97BB-4937-A235-2613F62FA786}"/>
    <cellStyle name="Comma 3 3 2 4 7 3" xfId="30406" xr:uid="{46E3CFB3-7C58-4C50-A822-35E389A2053C}"/>
    <cellStyle name="Comma 3 3 2 4 7 4" xfId="51430" xr:uid="{11F82063-0069-4B5C-BBEC-42372C74BAF3}"/>
    <cellStyle name="Comma 3 3 2 4 8" xfId="12012" xr:uid="{AAACD9C1-8E41-4A73-9AC5-8671821D5FB2}"/>
    <cellStyle name="Comma 3 3 2 4 8 2" xfId="33034" xr:uid="{4D8E6757-B946-4F96-A565-248F4FF72AAA}"/>
    <cellStyle name="Comma 3 3 2 4 8 3" xfId="54058" xr:uid="{26F696E7-347E-464B-BE92-5A0F6A2DC9FA}"/>
    <cellStyle name="Comma 3 3 2 4 9" xfId="22523" xr:uid="{69837AED-451B-4B9B-B6BB-985B0D8E2D8D}"/>
    <cellStyle name="Comma 3 3 2 5" xfId="1432" xr:uid="{017BBBB7-8735-4D52-8FB4-DF764EFA43CD}"/>
    <cellStyle name="Comma 3 3 2 5 10" xfId="43553" xr:uid="{C5838D4D-459F-4AB3-BF51-4F3DB6552A09}"/>
    <cellStyle name="Comma 3 3 2 5 2" xfId="1433" xr:uid="{174A17FA-7FC7-4F60-B75C-ACB88B01C59F}"/>
    <cellStyle name="Comma 3 3 2 5 2 2" xfId="1434" xr:uid="{836D54AF-F8B0-4209-B0C4-346AC96EB251}"/>
    <cellStyle name="Comma 3 3 2 5 2 2 2" xfId="4112" xr:uid="{60A460A3-AFD4-4464-8382-AA733665FF36}"/>
    <cellStyle name="Comma 3 3 2 5 2 2 2 2" xfId="14646" xr:uid="{9A32760B-39BA-444D-8A24-0D5D2B896E13}"/>
    <cellStyle name="Comma 3 3 2 5 2 2 2 2 2" xfId="35668" xr:uid="{3FB1C2DF-920C-47F0-8C9C-3F5A0B3FF674}"/>
    <cellStyle name="Comma 3 3 2 5 2 2 2 2 3" xfId="56692" xr:uid="{5BBB106F-2261-4472-805D-71570FC0D9F5}"/>
    <cellStyle name="Comma 3 3 2 5 2 2 2 3" xfId="25158" xr:uid="{21F2266D-05FE-4AB8-A8C3-1F8BBDD39D94}"/>
    <cellStyle name="Comma 3 3 2 5 2 2 2 4" xfId="46182" xr:uid="{BCE0B5FD-4BE1-47EC-A1AB-2711FAB2A26C}"/>
    <cellStyle name="Comma 3 3 2 5 2 2 3" xfId="6740" xr:uid="{2E565252-0576-4B19-B9E2-FEF8D3843C7F}"/>
    <cellStyle name="Comma 3 3 2 5 2 2 3 2" xfId="17274" xr:uid="{16DACEB7-2062-480F-AA4E-E311BEAE9FD4}"/>
    <cellStyle name="Comma 3 3 2 5 2 2 3 2 2" xfId="38296" xr:uid="{5E0E12F0-9E85-4383-8E1D-63BD4379D127}"/>
    <cellStyle name="Comma 3 3 2 5 2 2 3 2 3" xfId="59320" xr:uid="{18FE6BB9-70BC-4E37-BC6C-F6BF3FBF6792}"/>
    <cellStyle name="Comma 3 3 2 5 2 2 3 3" xfId="27786" xr:uid="{84C98A2B-92E4-4599-8810-431DC17F31FA}"/>
    <cellStyle name="Comma 3 3 2 5 2 2 3 4" xfId="48810" xr:uid="{82D97D76-DF3D-4609-83C5-72EC82DBC618}"/>
    <cellStyle name="Comma 3 3 2 5 2 2 4" xfId="9367" xr:uid="{C3A4DBBC-5369-41D6-81CD-C0A593DF0829}"/>
    <cellStyle name="Comma 3 3 2 5 2 2 4 2" xfId="19901" xr:uid="{0B90B90B-D6C9-4168-B63C-E0AE2FD888E1}"/>
    <cellStyle name="Comma 3 3 2 5 2 2 4 2 2" xfId="40923" xr:uid="{90539B47-8DF3-455E-9BB1-958A8F6EB31D}"/>
    <cellStyle name="Comma 3 3 2 5 2 2 4 2 3" xfId="61947" xr:uid="{EF804A50-A19E-4D71-A4F9-D28DB9DF5F15}"/>
    <cellStyle name="Comma 3 3 2 5 2 2 4 3" xfId="30413" xr:uid="{E16F38B8-7665-4DCA-9826-E6BEF7108547}"/>
    <cellStyle name="Comma 3 3 2 5 2 2 4 4" xfId="51437" xr:uid="{50C91C00-9369-437A-BBB1-118E8F02B32E}"/>
    <cellStyle name="Comma 3 3 2 5 2 2 5" xfId="12019" xr:uid="{7AFE80B1-5285-414F-B1C9-D9B156923125}"/>
    <cellStyle name="Comma 3 3 2 5 2 2 5 2" xfId="33041" xr:uid="{DEB2EA87-34DC-4840-B6D5-13BF478F951A}"/>
    <cellStyle name="Comma 3 3 2 5 2 2 5 3" xfId="54065" xr:uid="{93C032B0-E732-41BE-87FF-F7A2B5423038}"/>
    <cellStyle name="Comma 3 3 2 5 2 2 6" xfId="22530" xr:uid="{50895F77-37C6-45F3-BF6E-106EF17E54A3}"/>
    <cellStyle name="Comma 3 3 2 5 2 2 7" xfId="43555" xr:uid="{E95A5802-104B-4603-9E21-5E263A106221}"/>
    <cellStyle name="Comma 3 3 2 5 2 3" xfId="4111" xr:uid="{55DAAC07-06C4-418D-9575-96E7B2C15E26}"/>
    <cellStyle name="Comma 3 3 2 5 2 3 2" xfId="14645" xr:uid="{43622C69-6889-4453-AA85-5851FFDCE64A}"/>
    <cellStyle name="Comma 3 3 2 5 2 3 2 2" xfId="35667" xr:uid="{99C089AC-7CA2-49C9-AE0B-2BED4E5D57F7}"/>
    <cellStyle name="Comma 3 3 2 5 2 3 2 3" xfId="56691" xr:uid="{B958A521-840C-4788-A240-1172383F67CF}"/>
    <cellStyle name="Comma 3 3 2 5 2 3 3" xfId="25157" xr:uid="{B671C6BB-CF26-445E-9812-F5B6452093C1}"/>
    <cellStyle name="Comma 3 3 2 5 2 3 4" xfId="46181" xr:uid="{3B562655-0DAD-494C-88F6-9CF624CC72E5}"/>
    <cellStyle name="Comma 3 3 2 5 2 4" xfId="6739" xr:uid="{13A4D98F-0066-4A64-9B88-AB6A63059CA1}"/>
    <cellStyle name="Comma 3 3 2 5 2 4 2" xfId="17273" xr:uid="{CE6E9ADE-0EF7-4243-905D-A4F294645B43}"/>
    <cellStyle name="Comma 3 3 2 5 2 4 2 2" xfId="38295" xr:uid="{4CC09224-7C14-47A5-8680-D0CFC72D0168}"/>
    <cellStyle name="Comma 3 3 2 5 2 4 2 3" xfId="59319" xr:uid="{EF8CF96F-A07B-4477-8C1B-D8D9F9675FF3}"/>
    <cellStyle name="Comma 3 3 2 5 2 4 3" xfId="27785" xr:uid="{20921A90-51BE-4290-BFC5-C4B35459471A}"/>
    <cellStyle name="Comma 3 3 2 5 2 4 4" xfId="48809" xr:uid="{2D818D05-DF2F-4045-BD09-5C0A103276DE}"/>
    <cellStyle name="Comma 3 3 2 5 2 5" xfId="9366" xr:uid="{3D3A5660-FC3A-4B16-AC7E-69A5E0E637D2}"/>
    <cellStyle name="Comma 3 3 2 5 2 5 2" xfId="19900" xr:uid="{50DCF7F3-F7CD-44A0-A2F1-675F02EFD366}"/>
    <cellStyle name="Comma 3 3 2 5 2 5 2 2" xfId="40922" xr:uid="{32A3E9B9-7855-4DF7-B035-55ED55CEFED5}"/>
    <cellStyle name="Comma 3 3 2 5 2 5 2 3" xfId="61946" xr:uid="{14101F05-EACA-4C47-8613-3AA672E4A5A9}"/>
    <cellStyle name="Comma 3 3 2 5 2 5 3" xfId="30412" xr:uid="{FDBA2230-7B30-4507-9388-C1D92B62C32F}"/>
    <cellStyle name="Comma 3 3 2 5 2 5 4" xfId="51436" xr:uid="{745F96DE-CFB8-4391-B085-A7F00065D5DB}"/>
    <cellStyle name="Comma 3 3 2 5 2 6" xfId="12018" xr:uid="{FC17105F-65E8-4B46-9E09-B472AAC65B7F}"/>
    <cellStyle name="Comma 3 3 2 5 2 6 2" xfId="33040" xr:uid="{94FC63DA-4DDF-4376-9DEE-FFDF58E935FE}"/>
    <cellStyle name="Comma 3 3 2 5 2 6 3" xfId="54064" xr:uid="{800872F8-8B68-438F-BC11-9E2272DE2863}"/>
    <cellStyle name="Comma 3 3 2 5 2 7" xfId="22529" xr:uid="{520A9795-5FE8-4A1C-9883-68B9F9DEB663}"/>
    <cellStyle name="Comma 3 3 2 5 2 8" xfId="43554" xr:uid="{4AC0678E-A9D5-4C22-9865-6FD728CC3FF3}"/>
    <cellStyle name="Comma 3 3 2 5 3" xfId="1435" xr:uid="{F83F2B3B-CDFB-4BED-8B75-210267B20248}"/>
    <cellStyle name="Comma 3 3 2 5 3 2" xfId="4113" xr:uid="{9145996A-AC9B-43ED-89D2-8D5803BCD05D}"/>
    <cellStyle name="Comma 3 3 2 5 3 2 2" xfId="14647" xr:uid="{4125B0D1-1C9D-4B8C-942C-AF1315CAEFAF}"/>
    <cellStyle name="Comma 3 3 2 5 3 2 2 2" xfId="35669" xr:uid="{BA89867D-4E43-4D6F-ABEF-91F104F284CB}"/>
    <cellStyle name="Comma 3 3 2 5 3 2 2 3" xfId="56693" xr:uid="{7ABFB02C-EE28-4368-8FE3-CF2BD89C5FEF}"/>
    <cellStyle name="Comma 3 3 2 5 3 2 3" xfId="25159" xr:uid="{C2DE2D3B-7187-4142-B6E4-CEF390DAB255}"/>
    <cellStyle name="Comma 3 3 2 5 3 2 4" xfId="46183" xr:uid="{FEB6D7F0-81B4-43E2-A566-CA27C110A448}"/>
    <cellStyle name="Comma 3 3 2 5 3 3" xfId="6741" xr:uid="{7147D205-3A7B-4117-979F-51FE385CDCA6}"/>
    <cellStyle name="Comma 3 3 2 5 3 3 2" xfId="17275" xr:uid="{203C0842-99EA-4C56-8C15-20A23AE22E73}"/>
    <cellStyle name="Comma 3 3 2 5 3 3 2 2" xfId="38297" xr:uid="{EF21F2A4-682D-4BEB-BF84-23157C1834A0}"/>
    <cellStyle name="Comma 3 3 2 5 3 3 2 3" xfId="59321" xr:uid="{C30F9AAF-C699-4FD8-9FAD-130A628083D5}"/>
    <cellStyle name="Comma 3 3 2 5 3 3 3" xfId="27787" xr:uid="{86D7A795-D0B4-44E3-9DDD-4739C403681A}"/>
    <cellStyle name="Comma 3 3 2 5 3 3 4" xfId="48811" xr:uid="{35DF6B03-999A-4A73-A782-0C75906D61D1}"/>
    <cellStyle name="Comma 3 3 2 5 3 4" xfId="9368" xr:uid="{68C77703-888B-470C-AE0F-EE97D2535649}"/>
    <cellStyle name="Comma 3 3 2 5 3 4 2" xfId="19902" xr:uid="{5E8E426F-6EAE-4DEB-A808-343FF3599D4C}"/>
    <cellStyle name="Comma 3 3 2 5 3 4 2 2" xfId="40924" xr:uid="{6C9BC1B0-F071-4E13-8F16-BB74B098BAE3}"/>
    <cellStyle name="Comma 3 3 2 5 3 4 2 3" xfId="61948" xr:uid="{9A896685-4CC4-4A51-8BA4-BD083F12D666}"/>
    <cellStyle name="Comma 3 3 2 5 3 4 3" xfId="30414" xr:uid="{9F27BF74-D4CB-4A75-AB63-B370F801462A}"/>
    <cellStyle name="Comma 3 3 2 5 3 4 4" xfId="51438" xr:uid="{56BE745D-4FF9-4F3A-BD64-1E4FAD2B65CF}"/>
    <cellStyle name="Comma 3 3 2 5 3 5" xfId="12020" xr:uid="{97D1182D-89C8-49C2-9A89-3FE541E67CC9}"/>
    <cellStyle name="Comma 3 3 2 5 3 5 2" xfId="33042" xr:uid="{E3D982B8-8EF6-4867-A14A-168C622CF23F}"/>
    <cellStyle name="Comma 3 3 2 5 3 5 3" xfId="54066" xr:uid="{B6747719-3E9C-4DC4-A254-6C058BE7829A}"/>
    <cellStyle name="Comma 3 3 2 5 3 6" xfId="22531" xr:uid="{F46F7F95-5537-4B4A-ACA5-9950169D33F2}"/>
    <cellStyle name="Comma 3 3 2 5 3 7" xfId="43556" xr:uid="{682637F1-98F9-49E9-88F7-E4962A188693}"/>
    <cellStyle name="Comma 3 3 2 5 4" xfId="1436" xr:uid="{F4B33AB8-4A84-4E55-B725-58BF970DF44F}"/>
    <cellStyle name="Comma 3 3 2 5 4 2" xfId="4114" xr:uid="{F9ECAC1E-C9E7-4321-B954-F61B3E9BAADE}"/>
    <cellStyle name="Comma 3 3 2 5 4 2 2" xfId="14648" xr:uid="{D2E6E7C6-F488-49C5-97C4-E8C9AF47B020}"/>
    <cellStyle name="Comma 3 3 2 5 4 2 2 2" xfId="35670" xr:uid="{11F18A23-BE99-4E5F-9D9F-7F4DB84CC602}"/>
    <cellStyle name="Comma 3 3 2 5 4 2 2 3" xfId="56694" xr:uid="{50FE72B2-236B-4332-8D06-DAC3687EE54E}"/>
    <cellStyle name="Comma 3 3 2 5 4 2 3" xfId="25160" xr:uid="{D9909244-AFB1-4875-90FB-97E1EDD6B44E}"/>
    <cellStyle name="Comma 3 3 2 5 4 2 4" xfId="46184" xr:uid="{EFB20667-0284-46F5-952E-9F69CA078E07}"/>
    <cellStyle name="Comma 3 3 2 5 4 3" xfId="6742" xr:uid="{C3F35CB2-2AB6-41AB-B2C5-E05783623A34}"/>
    <cellStyle name="Comma 3 3 2 5 4 3 2" xfId="17276" xr:uid="{7BEF806D-E2FE-4AA5-A7F7-D7588D3199ED}"/>
    <cellStyle name="Comma 3 3 2 5 4 3 2 2" xfId="38298" xr:uid="{3C39B66F-D9BD-4C8E-A137-06B84E655B56}"/>
    <cellStyle name="Comma 3 3 2 5 4 3 2 3" xfId="59322" xr:uid="{913C86DD-8E55-4E88-B859-3F4048173596}"/>
    <cellStyle name="Comma 3 3 2 5 4 3 3" xfId="27788" xr:uid="{D7A1CEA3-5D92-4DAF-86EF-BD4D0057ED75}"/>
    <cellStyle name="Comma 3 3 2 5 4 3 4" xfId="48812" xr:uid="{A38CF1D8-F8E2-4DDD-AA07-4C19D671A0CF}"/>
    <cellStyle name="Comma 3 3 2 5 4 4" xfId="9369" xr:uid="{A3F4D391-4288-4E93-8913-DFC89ACFE06A}"/>
    <cellStyle name="Comma 3 3 2 5 4 4 2" xfId="19903" xr:uid="{24B1B5FB-B87F-41A6-A359-0692F68BEB11}"/>
    <cellStyle name="Comma 3 3 2 5 4 4 2 2" xfId="40925" xr:uid="{C1BB520C-6C64-4C35-8476-E67F6689181F}"/>
    <cellStyle name="Comma 3 3 2 5 4 4 2 3" xfId="61949" xr:uid="{05542E99-2B37-4E26-95E3-01B26BDBA83E}"/>
    <cellStyle name="Comma 3 3 2 5 4 4 3" xfId="30415" xr:uid="{0205CAE5-733A-4929-8570-35C3E3C62713}"/>
    <cellStyle name="Comma 3 3 2 5 4 4 4" xfId="51439" xr:uid="{13D3AC47-A987-4D51-96CA-F6E3C70FA251}"/>
    <cellStyle name="Comma 3 3 2 5 4 5" xfId="12021" xr:uid="{1470CCBC-CD7D-4A52-A240-2C85446861E9}"/>
    <cellStyle name="Comma 3 3 2 5 4 5 2" xfId="33043" xr:uid="{165A5A24-A781-493A-94A8-C20950FBDBDF}"/>
    <cellStyle name="Comma 3 3 2 5 4 5 3" xfId="54067" xr:uid="{1CCCD84B-D2F0-4180-AD98-9EF5C8C5E8CC}"/>
    <cellStyle name="Comma 3 3 2 5 4 6" xfId="22532" xr:uid="{15322D8A-F539-4F3E-8C1E-734A60A0DFBA}"/>
    <cellStyle name="Comma 3 3 2 5 4 7" xfId="43557" xr:uid="{7B838A2E-A48C-49AD-9769-C5CF2BA2EA44}"/>
    <cellStyle name="Comma 3 3 2 5 5" xfId="4110" xr:uid="{40D8FB8B-F64D-4A22-BA2A-49FDC759AB24}"/>
    <cellStyle name="Comma 3 3 2 5 5 2" xfId="14644" xr:uid="{46181BB5-E150-404B-8EE6-F31B8142D29D}"/>
    <cellStyle name="Comma 3 3 2 5 5 2 2" xfId="35666" xr:uid="{056875D3-2CC3-46C2-8EB4-8079E063B828}"/>
    <cellStyle name="Comma 3 3 2 5 5 2 3" xfId="56690" xr:uid="{776FF993-493A-458F-87D3-093EF3569972}"/>
    <cellStyle name="Comma 3 3 2 5 5 3" xfId="25156" xr:uid="{0183D4B3-1A95-4E0F-B30B-93233121A625}"/>
    <cellStyle name="Comma 3 3 2 5 5 4" xfId="46180" xr:uid="{5D0786CD-B9F8-4EA9-8565-9411FF477956}"/>
    <cellStyle name="Comma 3 3 2 5 6" xfId="6738" xr:uid="{EE6B7D42-06B5-4C75-96C7-0305E0786959}"/>
    <cellStyle name="Comma 3 3 2 5 6 2" xfId="17272" xr:uid="{C96CE558-680A-4857-BD81-248F85D7A643}"/>
    <cellStyle name="Comma 3 3 2 5 6 2 2" xfId="38294" xr:uid="{2182425B-0C2D-4715-9DAF-B4BB9D9BC550}"/>
    <cellStyle name="Comma 3 3 2 5 6 2 3" xfId="59318" xr:uid="{29F2E1DD-8C37-4C36-B690-BEC8D4D23019}"/>
    <cellStyle name="Comma 3 3 2 5 6 3" xfId="27784" xr:uid="{C1D932BA-04DC-4A27-81A8-8C81108DF49D}"/>
    <cellStyle name="Comma 3 3 2 5 6 4" xfId="48808" xr:uid="{E6BB7C89-F6AB-47F4-8AB9-676A52BDCBA5}"/>
    <cellStyle name="Comma 3 3 2 5 7" xfId="9365" xr:uid="{E5569129-DA47-4C94-AEDD-C2D16CBF0D4A}"/>
    <cellStyle name="Comma 3 3 2 5 7 2" xfId="19899" xr:uid="{431EA49E-7D57-45AF-8E86-C315112E968E}"/>
    <cellStyle name="Comma 3 3 2 5 7 2 2" xfId="40921" xr:uid="{F6C05E9A-EB6C-484B-9B62-588BDE50E830}"/>
    <cellStyle name="Comma 3 3 2 5 7 2 3" xfId="61945" xr:uid="{EA5D6BB0-FB33-47FC-A624-2B12D26DFAEA}"/>
    <cellStyle name="Comma 3 3 2 5 7 3" xfId="30411" xr:uid="{63B2B379-60A8-4634-9BAE-C246D2070023}"/>
    <cellStyle name="Comma 3 3 2 5 7 4" xfId="51435" xr:uid="{174E4242-C0E3-4CDA-8B1D-5BED058BB146}"/>
    <cellStyle name="Comma 3 3 2 5 8" xfId="12017" xr:uid="{770D9EF6-6EDE-4CAE-82B7-2210E1DB33C4}"/>
    <cellStyle name="Comma 3 3 2 5 8 2" xfId="33039" xr:uid="{20D3BEFA-D821-432F-864E-DD35D8BB3751}"/>
    <cellStyle name="Comma 3 3 2 5 8 3" xfId="54063" xr:uid="{D690A159-F316-42E0-BC00-37F1C5052399}"/>
    <cellStyle name="Comma 3 3 2 5 9" xfId="22528" xr:uid="{EEC7438A-F710-40D7-9F09-679CAF467C5A}"/>
    <cellStyle name="Comma 3 3 2 6" xfId="1437" xr:uid="{9935CEE0-890E-47A3-B4E8-69135A86C7D0}"/>
    <cellStyle name="Comma 3 3 2 6 2" xfId="1438" xr:uid="{264E6F46-DBAF-4C84-B51D-D0A9B08AD56F}"/>
    <cellStyle name="Comma 3 3 2 6 2 2" xfId="4116" xr:uid="{78C00CDB-9EA7-4E62-A7A7-070AB92CE168}"/>
    <cellStyle name="Comma 3 3 2 6 2 2 2" xfId="14650" xr:uid="{108641B1-5FE7-407F-8FA4-6F7C80AC8D2B}"/>
    <cellStyle name="Comma 3 3 2 6 2 2 2 2" xfId="35672" xr:uid="{78E84094-D345-4A90-AAAB-5B1038D4F18E}"/>
    <cellStyle name="Comma 3 3 2 6 2 2 2 3" xfId="56696" xr:uid="{92C06C47-21F7-46C3-8805-597CD68D93AA}"/>
    <cellStyle name="Comma 3 3 2 6 2 2 3" xfId="25162" xr:uid="{756760AC-CCF8-40BA-858A-401C09456762}"/>
    <cellStyle name="Comma 3 3 2 6 2 2 4" xfId="46186" xr:uid="{50123891-DAB9-40A1-B4FF-D7CEF1CB4D71}"/>
    <cellStyle name="Comma 3 3 2 6 2 3" xfId="6744" xr:uid="{4AD6CA4F-19BE-48EF-8711-C17D6E2F6F4F}"/>
    <cellStyle name="Comma 3 3 2 6 2 3 2" xfId="17278" xr:uid="{6D1F8C93-07E6-4D3D-81CA-D5107E76EDFC}"/>
    <cellStyle name="Comma 3 3 2 6 2 3 2 2" xfId="38300" xr:uid="{785FCB84-1196-4C3C-A251-0B82C6E7B853}"/>
    <cellStyle name="Comma 3 3 2 6 2 3 2 3" xfId="59324" xr:uid="{19FB2738-6CDB-4C27-A429-E581492DE2D5}"/>
    <cellStyle name="Comma 3 3 2 6 2 3 3" xfId="27790" xr:uid="{2E81CF46-1E6A-49D9-9B9D-DB9F667682DE}"/>
    <cellStyle name="Comma 3 3 2 6 2 3 4" xfId="48814" xr:uid="{7C7702C3-4A4D-49C9-8FF5-86C95A7963DF}"/>
    <cellStyle name="Comma 3 3 2 6 2 4" xfId="9371" xr:uid="{4ACFC58D-2FD2-46ED-ADB2-B15E58945C03}"/>
    <cellStyle name="Comma 3 3 2 6 2 4 2" xfId="19905" xr:uid="{97AB2A30-8E7E-4903-89BF-2C5CB5227C3E}"/>
    <cellStyle name="Comma 3 3 2 6 2 4 2 2" xfId="40927" xr:uid="{0BBE61B3-4562-4BB9-ABE3-3023668D9483}"/>
    <cellStyle name="Comma 3 3 2 6 2 4 2 3" xfId="61951" xr:uid="{E01FCCC7-CB57-44BD-AD05-4A6D2DF33CFA}"/>
    <cellStyle name="Comma 3 3 2 6 2 4 3" xfId="30417" xr:uid="{63C21E3C-0722-413B-BFF9-53977D576ACB}"/>
    <cellStyle name="Comma 3 3 2 6 2 4 4" xfId="51441" xr:uid="{A086F8E5-A2B5-4BF3-A3FA-4B47593ED08D}"/>
    <cellStyle name="Comma 3 3 2 6 2 5" xfId="12023" xr:uid="{4D8144EF-3471-4468-991C-126EA9AF8D2F}"/>
    <cellStyle name="Comma 3 3 2 6 2 5 2" xfId="33045" xr:uid="{5F030FBC-42EB-4C67-9E14-B9205D11199D}"/>
    <cellStyle name="Comma 3 3 2 6 2 5 3" xfId="54069" xr:uid="{1A3CB81B-13A8-449A-948D-7C05BD6E8F5E}"/>
    <cellStyle name="Comma 3 3 2 6 2 6" xfId="22534" xr:uid="{7BA0D4AF-F5BE-4D2D-85D1-E3314855A4AB}"/>
    <cellStyle name="Comma 3 3 2 6 2 7" xfId="43559" xr:uid="{9A8230E5-366C-478C-BD76-CA10217C3A0D}"/>
    <cellStyle name="Comma 3 3 2 6 3" xfId="1439" xr:uid="{A0C4C0F2-3B22-41FC-9265-627D57C09BF3}"/>
    <cellStyle name="Comma 3 3 2 6 3 2" xfId="4117" xr:uid="{6DAB7FBB-D0B7-4D9A-A2D2-622BA2E462AB}"/>
    <cellStyle name="Comma 3 3 2 6 3 2 2" xfId="14651" xr:uid="{58E68165-2E78-47AE-A5A0-16DAC369F1A5}"/>
    <cellStyle name="Comma 3 3 2 6 3 2 2 2" xfId="35673" xr:uid="{970E8D08-4420-4EE1-908A-574F05A688F7}"/>
    <cellStyle name="Comma 3 3 2 6 3 2 2 3" xfId="56697" xr:uid="{AC4FF13B-A752-45D9-B0C8-502D47DB6757}"/>
    <cellStyle name="Comma 3 3 2 6 3 2 3" xfId="25163" xr:uid="{110C72A2-74D0-4FFD-A682-CA27FC7E5814}"/>
    <cellStyle name="Comma 3 3 2 6 3 2 4" xfId="46187" xr:uid="{0C0E5AAF-EE35-4CCF-B104-73683C2CD66C}"/>
    <cellStyle name="Comma 3 3 2 6 3 3" xfId="6745" xr:uid="{35ED2420-E9A7-4FD0-B469-A8CA7381698B}"/>
    <cellStyle name="Comma 3 3 2 6 3 3 2" xfId="17279" xr:uid="{D3DA4398-E5F5-4405-B83C-6615ADE2696A}"/>
    <cellStyle name="Comma 3 3 2 6 3 3 2 2" xfId="38301" xr:uid="{4C6547B6-B02E-4AC5-9A0A-171051614656}"/>
    <cellStyle name="Comma 3 3 2 6 3 3 2 3" xfId="59325" xr:uid="{C88EFB3E-1AA9-468E-B1DB-CAA7C1CE570B}"/>
    <cellStyle name="Comma 3 3 2 6 3 3 3" xfId="27791" xr:uid="{3CEC70B7-5623-45A5-9F63-4F6B982B791A}"/>
    <cellStyle name="Comma 3 3 2 6 3 3 4" xfId="48815" xr:uid="{A3EACF32-8D99-409E-B1BD-11463EBF6AD1}"/>
    <cellStyle name="Comma 3 3 2 6 3 4" xfId="9372" xr:uid="{B7C7B3EC-363D-4AEE-B3A0-7578CAB643B3}"/>
    <cellStyle name="Comma 3 3 2 6 3 4 2" xfId="19906" xr:uid="{A3FE902E-2B06-4F53-9C98-988067C8C20E}"/>
    <cellStyle name="Comma 3 3 2 6 3 4 2 2" xfId="40928" xr:uid="{CE152368-FA88-4284-A15A-1CA7DD0262B2}"/>
    <cellStyle name="Comma 3 3 2 6 3 4 2 3" xfId="61952" xr:uid="{7922F6E8-DA48-4848-B2FD-1A9DBFF864EA}"/>
    <cellStyle name="Comma 3 3 2 6 3 4 3" xfId="30418" xr:uid="{B147372F-7CB5-4736-8770-B9ED9B1B4460}"/>
    <cellStyle name="Comma 3 3 2 6 3 4 4" xfId="51442" xr:uid="{6E2FC049-7042-4E97-B2D8-9BA9FD640DB5}"/>
    <cellStyle name="Comma 3 3 2 6 3 5" xfId="12024" xr:uid="{9AEC6CC0-FC82-4450-A475-9169B521F667}"/>
    <cellStyle name="Comma 3 3 2 6 3 5 2" xfId="33046" xr:uid="{090C1680-DC7E-4629-AF24-531EAC02B686}"/>
    <cellStyle name="Comma 3 3 2 6 3 5 3" xfId="54070" xr:uid="{D6A4BA7D-891E-474B-81C5-2D6F3D902F20}"/>
    <cellStyle name="Comma 3 3 2 6 3 6" xfId="22535" xr:uid="{8DDDB7D0-1AE2-4F32-95BE-B2DF6F38E5C6}"/>
    <cellStyle name="Comma 3 3 2 6 3 7" xfId="43560" xr:uid="{F8BC4100-425D-46A5-9778-6DC333213923}"/>
    <cellStyle name="Comma 3 3 2 6 4" xfId="4115" xr:uid="{B85360F4-F4AB-4AC9-AA36-CCECEFD8CDE5}"/>
    <cellStyle name="Comma 3 3 2 6 4 2" xfId="14649" xr:uid="{A0B78A4E-B850-44C1-AA40-18A403BA0EFB}"/>
    <cellStyle name="Comma 3 3 2 6 4 2 2" xfId="35671" xr:uid="{4961DEC7-519B-47F5-BFCB-A18F26CA5D71}"/>
    <cellStyle name="Comma 3 3 2 6 4 2 3" xfId="56695" xr:uid="{AEC949F8-61E2-446E-A4FF-E06F579AD217}"/>
    <cellStyle name="Comma 3 3 2 6 4 3" xfId="25161" xr:uid="{5094748B-0564-4853-91C2-00AD1851ABC3}"/>
    <cellStyle name="Comma 3 3 2 6 4 4" xfId="46185" xr:uid="{4A9F54CA-D8C7-450E-BEC8-16793D77E94D}"/>
    <cellStyle name="Comma 3 3 2 6 5" xfId="6743" xr:uid="{C6F22845-0C00-4434-B67E-DF57588D2EE5}"/>
    <cellStyle name="Comma 3 3 2 6 5 2" xfId="17277" xr:uid="{53EC38D2-A3F1-4C5E-8ADE-E53527C04C0F}"/>
    <cellStyle name="Comma 3 3 2 6 5 2 2" xfId="38299" xr:uid="{F74E8BA9-8977-4C9B-AFE6-BC26AF04670A}"/>
    <cellStyle name="Comma 3 3 2 6 5 2 3" xfId="59323" xr:uid="{48C93C22-5217-4B4D-90D8-FA4D83896DE8}"/>
    <cellStyle name="Comma 3 3 2 6 5 3" xfId="27789" xr:uid="{AFAEF33A-05C8-43C9-A1EE-9D6731B71B4C}"/>
    <cellStyle name="Comma 3 3 2 6 5 4" xfId="48813" xr:uid="{F4757980-EB1D-4EF2-8A4D-0B335229B71B}"/>
    <cellStyle name="Comma 3 3 2 6 6" xfId="9370" xr:uid="{52E055A6-3A90-4A4D-929F-E3866A70C9D4}"/>
    <cellStyle name="Comma 3 3 2 6 6 2" xfId="19904" xr:uid="{29747EA2-7643-41F4-A884-DDA2028507D7}"/>
    <cellStyle name="Comma 3 3 2 6 6 2 2" xfId="40926" xr:uid="{2DA59EC3-F0DA-45E9-B5E2-76FD8439516F}"/>
    <cellStyle name="Comma 3 3 2 6 6 2 3" xfId="61950" xr:uid="{7E0426ED-D591-4C1F-B221-BE90215F9251}"/>
    <cellStyle name="Comma 3 3 2 6 6 3" xfId="30416" xr:uid="{B29FE8D4-D2E2-4413-99E9-FAFF06D694D7}"/>
    <cellStyle name="Comma 3 3 2 6 6 4" xfId="51440" xr:uid="{A3F74E44-6D76-47E1-BC5A-A32B12574FC3}"/>
    <cellStyle name="Comma 3 3 2 6 7" xfId="12022" xr:uid="{7EB1A390-7C8C-4C75-8DB4-3917E4B93D02}"/>
    <cellStyle name="Comma 3 3 2 6 7 2" xfId="33044" xr:uid="{450ABEC8-4D31-4B81-9EA5-59002D313C1C}"/>
    <cellStyle name="Comma 3 3 2 6 7 3" xfId="54068" xr:uid="{781861BB-4B23-4DD4-8C3A-B1CC307D79B8}"/>
    <cellStyle name="Comma 3 3 2 6 8" xfId="22533" xr:uid="{E7BC0132-2F7E-44F0-ACDC-EC1704108238}"/>
    <cellStyle name="Comma 3 3 2 6 9" xfId="43558" xr:uid="{B962FC14-54CA-4CF1-98B0-5B3994A724C2}"/>
    <cellStyle name="Comma 3 3 2 7" xfId="1440" xr:uid="{CC36E919-5965-4005-A4D9-B418EFF70689}"/>
    <cellStyle name="Comma 3 3 2 7 2" xfId="1441" xr:uid="{0D526287-13FD-4CD5-B20D-4475B5EEE8DC}"/>
    <cellStyle name="Comma 3 3 2 7 2 2" xfId="4119" xr:uid="{F6EC9EBF-C6FE-4C71-9940-6FC24EDF0DFE}"/>
    <cellStyle name="Comma 3 3 2 7 2 2 2" xfId="14653" xr:uid="{CD21F1A6-653C-4FD7-98E0-4E15D4C418D9}"/>
    <cellStyle name="Comma 3 3 2 7 2 2 2 2" xfId="35675" xr:uid="{B9A0A7D3-DB18-40E0-81E2-69E7D3D5D96E}"/>
    <cellStyle name="Comma 3 3 2 7 2 2 2 3" xfId="56699" xr:uid="{80E25E75-A85F-4068-A85F-1F79268D0156}"/>
    <cellStyle name="Comma 3 3 2 7 2 2 3" xfId="25165" xr:uid="{07695CF6-6224-44EC-83DB-7F4E23D6EEB3}"/>
    <cellStyle name="Comma 3 3 2 7 2 2 4" xfId="46189" xr:uid="{EFE8F207-5150-4B90-8ACB-C4B7F00646E3}"/>
    <cellStyle name="Comma 3 3 2 7 2 3" xfId="6747" xr:uid="{E8A539DA-169A-4F3E-8591-4DF37AB3FA6D}"/>
    <cellStyle name="Comma 3 3 2 7 2 3 2" xfId="17281" xr:uid="{E176D14A-FE0C-476F-8362-FDC5DE46F822}"/>
    <cellStyle name="Comma 3 3 2 7 2 3 2 2" xfId="38303" xr:uid="{84B32E6B-5DBE-426D-8986-BA45AF1E5394}"/>
    <cellStyle name="Comma 3 3 2 7 2 3 2 3" xfId="59327" xr:uid="{64335F1A-EDDD-454A-9089-57BBA0B046E1}"/>
    <cellStyle name="Comma 3 3 2 7 2 3 3" xfId="27793" xr:uid="{CF618383-1FE8-4FBD-B5D4-5BDF4AF1E101}"/>
    <cellStyle name="Comma 3 3 2 7 2 3 4" xfId="48817" xr:uid="{283579FB-7B10-41E3-9D48-8A144D01FAAA}"/>
    <cellStyle name="Comma 3 3 2 7 2 4" xfId="9374" xr:uid="{26A94ABA-0E72-460C-92E8-D84F13DC4917}"/>
    <cellStyle name="Comma 3 3 2 7 2 4 2" xfId="19908" xr:uid="{73842EB2-3948-45FF-8C73-20C821D6D81E}"/>
    <cellStyle name="Comma 3 3 2 7 2 4 2 2" xfId="40930" xr:uid="{24C64567-4B0A-4F65-85CB-A9EA0C2D37B8}"/>
    <cellStyle name="Comma 3 3 2 7 2 4 2 3" xfId="61954" xr:uid="{A01BF21E-E38F-4569-9BE2-591FF8439589}"/>
    <cellStyle name="Comma 3 3 2 7 2 4 3" xfId="30420" xr:uid="{BB104365-C1E2-4B4E-B241-1C24BDB6D6A5}"/>
    <cellStyle name="Comma 3 3 2 7 2 4 4" xfId="51444" xr:uid="{E55874F1-DA7B-4042-A4D2-54B586C54BE8}"/>
    <cellStyle name="Comma 3 3 2 7 2 5" xfId="12026" xr:uid="{16E31E56-3D0C-4066-84E8-AFBC7E4942C2}"/>
    <cellStyle name="Comma 3 3 2 7 2 5 2" xfId="33048" xr:uid="{9E3A24D9-A3FD-48F7-9029-694549FAD18B}"/>
    <cellStyle name="Comma 3 3 2 7 2 5 3" xfId="54072" xr:uid="{02762B16-EAAC-4A0D-8855-6DFB41DFBA6D}"/>
    <cellStyle name="Comma 3 3 2 7 2 6" xfId="22537" xr:uid="{DA58F03B-210A-4C5B-B3B0-4DE4B9AA8DDE}"/>
    <cellStyle name="Comma 3 3 2 7 2 7" xfId="43562" xr:uid="{FD79BEF3-500D-455E-ACBC-5FF377D3E220}"/>
    <cellStyle name="Comma 3 3 2 7 3" xfId="4118" xr:uid="{83988381-2013-4E59-9156-3794734C0656}"/>
    <cellStyle name="Comma 3 3 2 7 3 2" xfId="14652" xr:uid="{18DFD594-1C62-4251-970C-320621649D2F}"/>
    <cellStyle name="Comma 3 3 2 7 3 2 2" xfId="35674" xr:uid="{B83068E0-0CA4-4796-AE5C-C1CAFE8F1ADA}"/>
    <cellStyle name="Comma 3 3 2 7 3 2 3" xfId="56698" xr:uid="{A4F83C28-6FAC-49DA-8941-A7E9A274319A}"/>
    <cellStyle name="Comma 3 3 2 7 3 3" xfId="25164" xr:uid="{197F7262-D7EB-48E9-A144-E097502FD8E1}"/>
    <cellStyle name="Comma 3 3 2 7 3 4" xfId="46188" xr:uid="{82B9FAC6-6A0A-435D-9FB5-BFBF68EFB826}"/>
    <cellStyle name="Comma 3 3 2 7 4" xfId="6746" xr:uid="{5DF9F549-DC3B-417F-BE7B-22D60DDE0D98}"/>
    <cellStyle name="Comma 3 3 2 7 4 2" xfId="17280" xr:uid="{3BE9E395-89AD-41A2-A07D-03D96D9033AB}"/>
    <cellStyle name="Comma 3 3 2 7 4 2 2" xfId="38302" xr:uid="{426996A8-78DC-4641-A3AF-9266042F44F3}"/>
    <cellStyle name="Comma 3 3 2 7 4 2 3" xfId="59326" xr:uid="{994A186D-905D-41A7-B43B-61B8572B1337}"/>
    <cellStyle name="Comma 3 3 2 7 4 3" xfId="27792" xr:uid="{DC348100-F500-4F46-B89C-180D12CF8EB5}"/>
    <cellStyle name="Comma 3 3 2 7 4 4" xfId="48816" xr:uid="{6E7EA70A-86C3-4D93-B0AD-4B82E42D18A9}"/>
    <cellStyle name="Comma 3 3 2 7 5" xfId="9373" xr:uid="{CF1D3BBA-B274-421C-8EDE-F71F459733DF}"/>
    <cellStyle name="Comma 3 3 2 7 5 2" xfId="19907" xr:uid="{E7B24CC4-AAD5-4793-BD4C-C15B6239E4B2}"/>
    <cellStyle name="Comma 3 3 2 7 5 2 2" xfId="40929" xr:uid="{C02E85D7-0FD6-44B3-BA2E-87743C891A85}"/>
    <cellStyle name="Comma 3 3 2 7 5 2 3" xfId="61953" xr:uid="{7267D6E2-0F60-4027-91ED-5B758FDBD09C}"/>
    <cellStyle name="Comma 3 3 2 7 5 3" xfId="30419" xr:uid="{7456C849-1D3D-4165-A016-5D41044D2651}"/>
    <cellStyle name="Comma 3 3 2 7 5 4" xfId="51443" xr:uid="{A576D66B-E70C-403A-B381-6B6A9E7AEC9A}"/>
    <cellStyle name="Comma 3 3 2 7 6" xfId="12025" xr:uid="{A195F6A1-2B58-4949-829B-290ABE2FF66F}"/>
    <cellStyle name="Comma 3 3 2 7 6 2" xfId="33047" xr:uid="{1AF9A06C-2F36-461A-B6C8-99A88CCA0FF3}"/>
    <cellStyle name="Comma 3 3 2 7 6 3" xfId="54071" xr:uid="{43B6CAC8-186C-4C6B-BC86-BF70CB566273}"/>
    <cellStyle name="Comma 3 3 2 7 7" xfId="22536" xr:uid="{7C076540-E530-4857-BB8A-DA631BDE2DAF}"/>
    <cellStyle name="Comma 3 3 2 7 8" xfId="43561" xr:uid="{DA2ACDC4-1826-4A35-B517-51935A3861DB}"/>
    <cellStyle name="Comma 3 3 2 8" xfId="1442" xr:uid="{E4B413DA-B35A-4347-9BE6-D7AB4103218B}"/>
    <cellStyle name="Comma 3 3 2 8 2" xfId="4120" xr:uid="{DC0BFA2D-CEA2-4470-BB8E-40E23F673080}"/>
    <cellStyle name="Comma 3 3 2 8 2 2" xfId="14654" xr:uid="{07CDC325-D96D-4FCB-A8FB-DBD845C7E3CA}"/>
    <cellStyle name="Comma 3 3 2 8 2 2 2" xfId="35676" xr:uid="{44CC0631-9E0D-4470-BFB5-3743258CEABF}"/>
    <cellStyle name="Comma 3 3 2 8 2 2 3" xfId="56700" xr:uid="{99C38FC5-2508-427F-ABE3-E8E554B10C43}"/>
    <cellStyle name="Comma 3 3 2 8 2 3" xfId="25166" xr:uid="{0AC15162-959A-4E9C-BA19-975A64F1437C}"/>
    <cellStyle name="Comma 3 3 2 8 2 4" xfId="46190" xr:uid="{9226466C-F868-4579-BC44-F68DFBE254DF}"/>
    <cellStyle name="Comma 3 3 2 8 3" xfId="6748" xr:uid="{BB842EA5-FB76-4755-9C7A-9A22DA8BFCB1}"/>
    <cellStyle name="Comma 3 3 2 8 3 2" xfId="17282" xr:uid="{95D22654-7796-41E4-B70A-33A303529EC3}"/>
    <cellStyle name="Comma 3 3 2 8 3 2 2" xfId="38304" xr:uid="{12E9D7C6-C6FB-48BF-AD52-A8E5F02C4355}"/>
    <cellStyle name="Comma 3 3 2 8 3 2 3" xfId="59328" xr:uid="{3C3185F2-7FCD-406A-AB07-65A37FA118F2}"/>
    <cellStyle name="Comma 3 3 2 8 3 3" xfId="27794" xr:uid="{3D384B1A-F3F7-4205-A68B-A5A6870C55C1}"/>
    <cellStyle name="Comma 3 3 2 8 3 4" xfId="48818" xr:uid="{4A3FEE84-AB92-4AE9-ABF2-BA0252F8FA60}"/>
    <cellStyle name="Comma 3 3 2 8 4" xfId="9375" xr:uid="{9458CFEE-2C5D-4C2F-8DFC-C2CCC845AA2A}"/>
    <cellStyle name="Comma 3 3 2 8 4 2" xfId="19909" xr:uid="{439EB735-0619-4639-9A65-F52F57887EE1}"/>
    <cellStyle name="Comma 3 3 2 8 4 2 2" xfId="40931" xr:uid="{37ACAC22-8F36-488C-BD8B-C91F7592F09E}"/>
    <cellStyle name="Comma 3 3 2 8 4 2 3" xfId="61955" xr:uid="{14C1C445-3B7F-4814-A106-9E70358BF955}"/>
    <cellStyle name="Comma 3 3 2 8 4 3" xfId="30421" xr:uid="{7F06C3B5-F293-4A39-8D6A-AB4C243B9005}"/>
    <cellStyle name="Comma 3 3 2 8 4 4" xfId="51445" xr:uid="{5D239567-A22E-4DC8-93E5-EAE99C3D4DC8}"/>
    <cellStyle name="Comma 3 3 2 8 5" xfId="12027" xr:uid="{398ECEF2-5122-4C53-9EE3-0A823313ADCE}"/>
    <cellStyle name="Comma 3 3 2 8 5 2" xfId="33049" xr:uid="{47C1137B-8120-41CB-86DA-09FD92C2514C}"/>
    <cellStyle name="Comma 3 3 2 8 5 3" xfId="54073" xr:uid="{E8B79712-74CE-4FC3-85D2-3DAFC569750E}"/>
    <cellStyle name="Comma 3 3 2 8 6" xfId="22538" xr:uid="{50A9A425-8A21-4BE3-A03A-86E80D1DB791}"/>
    <cellStyle name="Comma 3 3 2 8 7" xfId="43563" xr:uid="{D5C8061A-D9E4-4101-9EEE-16F90422BE50}"/>
    <cellStyle name="Comma 3 3 2 9" xfId="1443" xr:uid="{F8502C7E-A3BF-423D-B3E0-CEA67CD7874B}"/>
    <cellStyle name="Comma 3 3 2 9 2" xfId="4121" xr:uid="{A9835BF2-167D-44F6-9B99-13807AB2C69E}"/>
    <cellStyle name="Comma 3 3 2 9 2 2" xfId="14655" xr:uid="{E3446C9A-99A4-41DB-9593-3B0FEEC6AC85}"/>
    <cellStyle name="Comma 3 3 2 9 2 2 2" xfId="35677" xr:uid="{90AACA1F-FA69-434E-AFEC-3F3F1436C657}"/>
    <cellStyle name="Comma 3 3 2 9 2 2 3" xfId="56701" xr:uid="{9C8CE7E6-3DFC-41FE-A314-F27E1F6D7398}"/>
    <cellStyle name="Comma 3 3 2 9 2 3" xfId="25167" xr:uid="{8E5CD744-4911-425D-85E3-CCF324595232}"/>
    <cellStyle name="Comma 3 3 2 9 2 4" xfId="46191" xr:uid="{F8EC85B0-4286-48CC-9283-7C592C490E8E}"/>
    <cellStyle name="Comma 3 3 2 9 3" xfId="6749" xr:uid="{4645DFB5-4FF1-4772-A4F3-0495FDFA79E1}"/>
    <cellStyle name="Comma 3 3 2 9 3 2" xfId="17283" xr:uid="{92386282-4D55-4403-BB5E-3DB70E052BCF}"/>
    <cellStyle name="Comma 3 3 2 9 3 2 2" xfId="38305" xr:uid="{13E7D694-7E52-48ED-90FD-8FDC6477C4BB}"/>
    <cellStyle name="Comma 3 3 2 9 3 2 3" xfId="59329" xr:uid="{7CF36BF1-7E08-4315-A4E4-0CAA7D88AEC4}"/>
    <cellStyle name="Comma 3 3 2 9 3 3" xfId="27795" xr:uid="{664722A7-A836-47BA-BFDC-0E9D7FBF587C}"/>
    <cellStyle name="Comma 3 3 2 9 3 4" xfId="48819" xr:uid="{99EF9FCB-205D-40E1-A931-D2AF75DC6C3A}"/>
    <cellStyle name="Comma 3 3 2 9 4" xfId="9376" xr:uid="{130AECED-DB26-4504-A1ED-C8D48C71EE31}"/>
    <cellStyle name="Comma 3 3 2 9 4 2" xfId="19910" xr:uid="{B1BE08C3-0204-4AB8-85A5-F73A8E677A78}"/>
    <cellStyle name="Comma 3 3 2 9 4 2 2" xfId="40932" xr:uid="{053BF0C7-EE59-40B5-97B2-8B1166FEAA96}"/>
    <cellStyle name="Comma 3 3 2 9 4 2 3" xfId="61956" xr:uid="{E24816EC-6516-4B78-A5A5-F50FF50A24C1}"/>
    <cellStyle name="Comma 3 3 2 9 4 3" xfId="30422" xr:uid="{6A15EDC6-A7C1-4750-91C5-826D3E9A0310}"/>
    <cellStyle name="Comma 3 3 2 9 4 4" xfId="51446" xr:uid="{2FC2A67F-BA28-46DE-9132-398F7B7F8D99}"/>
    <cellStyle name="Comma 3 3 2 9 5" xfId="12028" xr:uid="{D7BAFA4A-A184-4797-BD59-7CDAD6BEAA8D}"/>
    <cellStyle name="Comma 3 3 2 9 5 2" xfId="33050" xr:uid="{71E696BA-7687-4F43-B6C0-E773FD1FE6D1}"/>
    <cellStyle name="Comma 3 3 2 9 5 3" xfId="54074" xr:uid="{50A5FA4D-B856-42CF-B793-3EB06FAF8075}"/>
    <cellStyle name="Comma 3 3 2 9 6" xfId="22539" xr:uid="{A754CE27-22A8-4FF0-B202-54A0A6894D7B}"/>
    <cellStyle name="Comma 3 3 2 9 7" xfId="43564" xr:uid="{A19BEF82-FF8A-4C98-B14E-48F42803C93F}"/>
    <cellStyle name="Comma 3 3 20" xfId="63322" xr:uid="{FFC58422-7C84-41A5-9694-9D789B9C0B76}"/>
    <cellStyle name="Comma 3 3 3" xfId="1444" xr:uid="{705CD35C-E667-4330-9FD4-F2C34C3C06B8}"/>
    <cellStyle name="Comma 3 3 3 10" xfId="43565" xr:uid="{AE22595C-785F-4C03-B48C-63A94479807A}"/>
    <cellStyle name="Comma 3 3 3 11" xfId="63347" xr:uid="{5D074DB6-5828-4F3D-9290-E012466D9844}"/>
    <cellStyle name="Comma 3 3 3 2" xfId="1445" xr:uid="{A6A2FA72-D957-435F-A3CB-A9224BB6413C}"/>
    <cellStyle name="Comma 3 3 3 2 2" xfId="1446" xr:uid="{576666E0-6A3D-4AD9-9E47-5B3223B8F40B}"/>
    <cellStyle name="Comma 3 3 3 2 2 2" xfId="4124" xr:uid="{E52CE675-0C88-4E0E-B5B4-51B870CEF92E}"/>
    <cellStyle name="Comma 3 3 3 2 2 2 2" xfId="14658" xr:uid="{EDB82E75-60C3-4169-AD35-5F07CA7542B6}"/>
    <cellStyle name="Comma 3 3 3 2 2 2 2 2" xfId="35680" xr:uid="{5336D184-2DC3-4005-A3AD-30F89E7D6A9E}"/>
    <cellStyle name="Comma 3 3 3 2 2 2 2 3" xfId="56704" xr:uid="{37F157A0-6F45-4064-8166-6F6882EFEE77}"/>
    <cellStyle name="Comma 3 3 3 2 2 2 3" xfId="25170" xr:uid="{58D68152-FA34-438D-A61F-1D239C1C9CC4}"/>
    <cellStyle name="Comma 3 3 3 2 2 2 4" xfId="46194" xr:uid="{5B8C4A3D-490A-4A17-9BC0-2B8BEF88E9FB}"/>
    <cellStyle name="Comma 3 3 3 2 2 3" xfId="6752" xr:uid="{9553C2C2-9DB8-4C0B-9077-E168A594C423}"/>
    <cellStyle name="Comma 3 3 3 2 2 3 2" xfId="17286" xr:uid="{A55F7739-2BC5-4993-A369-ABCF814B6E79}"/>
    <cellStyle name="Comma 3 3 3 2 2 3 2 2" xfId="38308" xr:uid="{2B852211-2924-429A-8610-4E3F4E69CE62}"/>
    <cellStyle name="Comma 3 3 3 2 2 3 2 3" xfId="59332" xr:uid="{50905ECA-D6D0-42CF-8B0B-294EBBCAB1B8}"/>
    <cellStyle name="Comma 3 3 3 2 2 3 3" xfId="27798" xr:uid="{6EDF3772-34E3-4CE1-A919-E0EFEF773303}"/>
    <cellStyle name="Comma 3 3 3 2 2 3 4" xfId="48822" xr:uid="{92397138-16A3-4A51-97BE-12CC7EB71AC4}"/>
    <cellStyle name="Comma 3 3 3 2 2 4" xfId="9379" xr:uid="{0AE7A0F7-1740-4BC7-8DDC-588974E07F0D}"/>
    <cellStyle name="Comma 3 3 3 2 2 4 2" xfId="19913" xr:uid="{1D6862EA-6A99-4E94-9618-51B9D38DA2CC}"/>
    <cellStyle name="Comma 3 3 3 2 2 4 2 2" xfId="40935" xr:uid="{3AD39F75-2AAF-4C82-AE48-C1A25A52FC3F}"/>
    <cellStyle name="Comma 3 3 3 2 2 4 2 3" xfId="61959" xr:uid="{1B0CB22B-7FB1-4A8D-9EFB-AFB88A56AF3E}"/>
    <cellStyle name="Comma 3 3 3 2 2 4 3" xfId="30425" xr:uid="{20813CBA-AA83-4833-93F9-6CF3E4D8B41A}"/>
    <cellStyle name="Comma 3 3 3 2 2 4 4" xfId="51449" xr:uid="{B2E18EEC-4060-4F29-A989-F454D48CDDE9}"/>
    <cellStyle name="Comma 3 3 3 2 2 5" xfId="12031" xr:uid="{A615AEE4-ED28-4AFF-88B6-C17BE0285ECF}"/>
    <cellStyle name="Comma 3 3 3 2 2 5 2" xfId="33053" xr:uid="{505210BA-56D6-47D4-90AC-B2B6BE517803}"/>
    <cellStyle name="Comma 3 3 3 2 2 5 3" xfId="54077" xr:uid="{9CA703CF-5661-4BFE-832E-FFED100097D4}"/>
    <cellStyle name="Comma 3 3 3 2 2 6" xfId="22542" xr:uid="{765D90EF-5D58-4368-AA2A-71157E62AD6D}"/>
    <cellStyle name="Comma 3 3 3 2 2 7" xfId="43567" xr:uid="{8829144A-C7C1-4849-A61A-0DD5D11C5D09}"/>
    <cellStyle name="Comma 3 3 3 2 3" xfId="4123" xr:uid="{5C65EB49-4761-4F94-B7AF-926F4A04587F}"/>
    <cellStyle name="Comma 3 3 3 2 3 2" xfId="14657" xr:uid="{C9076A54-2F3E-4A9A-AFB9-E7EB4820CEB2}"/>
    <cellStyle name="Comma 3 3 3 2 3 2 2" xfId="35679" xr:uid="{9D4F4D9B-345A-4C50-B086-429DA1FAE27E}"/>
    <cellStyle name="Comma 3 3 3 2 3 2 3" xfId="56703" xr:uid="{C94DC6BC-A943-469C-AA07-8F749123FF45}"/>
    <cellStyle name="Comma 3 3 3 2 3 3" xfId="25169" xr:uid="{F606643E-E6BC-4201-BC68-DCDC9ECA9A39}"/>
    <cellStyle name="Comma 3 3 3 2 3 4" xfId="46193" xr:uid="{A53B0FDE-C455-467F-978E-2FDDB1D4721A}"/>
    <cellStyle name="Comma 3 3 3 2 4" xfId="6751" xr:uid="{FC51233D-643E-4A83-90E6-71849A01425F}"/>
    <cellStyle name="Comma 3 3 3 2 4 2" xfId="17285" xr:uid="{C34FFC3F-0DF4-4262-8529-6E9F860AFD56}"/>
    <cellStyle name="Comma 3 3 3 2 4 2 2" xfId="38307" xr:uid="{806E8806-92A9-4BDB-AD99-AB8349D673B0}"/>
    <cellStyle name="Comma 3 3 3 2 4 2 3" xfId="59331" xr:uid="{F8C7F2B0-E906-4B18-B477-B2373DDE9785}"/>
    <cellStyle name="Comma 3 3 3 2 4 3" xfId="27797" xr:uid="{99D0B01A-A692-4F8B-BD84-4EC1271E7B02}"/>
    <cellStyle name="Comma 3 3 3 2 4 4" xfId="48821" xr:uid="{DFFA505E-CF2A-4245-9B97-726150F9F48B}"/>
    <cellStyle name="Comma 3 3 3 2 5" xfId="9378" xr:uid="{D2DE261B-680A-4D8D-ADD3-C1622863E974}"/>
    <cellStyle name="Comma 3 3 3 2 5 2" xfId="19912" xr:uid="{5D40DCE8-109E-4BEA-B3F4-0736B32BD037}"/>
    <cellStyle name="Comma 3 3 3 2 5 2 2" xfId="40934" xr:uid="{DD792999-B0ED-4461-8C63-9B12A5E9601F}"/>
    <cellStyle name="Comma 3 3 3 2 5 2 3" xfId="61958" xr:uid="{8A33C5CA-1855-45CB-909C-3A1EA8599031}"/>
    <cellStyle name="Comma 3 3 3 2 5 3" xfId="30424" xr:uid="{3899914A-7EDE-4FA7-919C-4A1032FB37EB}"/>
    <cellStyle name="Comma 3 3 3 2 5 4" xfId="51448" xr:uid="{FAAF8766-A576-4504-B2B6-FE7181409091}"/>
    <cellStyle name="Comma 3 3 3 2 6" xfId="12030" xr:uid="{62167864-E668-4A90-B8AB-586860E896D2}"/>
    <cellStyle name="Comma 3 3 3 2 6 2" xfId="33052" xr:uid="{EB864A91-F3F0-44E8-A7D3-721D47E734E2}"/>
    <cellStyle name="Comma 3 3 3 2 6 3" xfId="54076" xr:uid="{FD2D3840-4518-45E9-ADAA-EFCCE231A17F}"/>
    <cellStyle name="Comma 3 3 3 2 7" xfId="22541" xr:uid="{AA9C1AF8-8A96-4E00-8A14-DA0A8C5D29C0}"/>
    <cellStyle name="Comma 3 3 3 2 8" xfId="43566" xr:uid="{93FA4609-B7C3-4525-B2CE-79FBC7409B6D}"/>
    <cellStyle name="Comma 3 3 3 3" xfId="1447" xr:uid="{A8B43A72-CFFD-468C-B524-3E84C9A2DBE8}"/>
    <cellStyle name="Comma 3 3 3 3 2" xfId="4125" xr:uid="{52FD6BD9-8B65-4592-84F7-4BC1244ABD51}"/>
    <cellStyle name="Comma 3 3 3 3 2 2" xfId="14659" xr:uid="{D63FBD48-38C2-4187-9579-C220E8203525}"/>
    <cellStyle name="Comma 3 3 3 3 2 2 2" xfId="35681" xr:uid="{10256C21-0468-431E-87AA-1286DB25CB98}"/>
    <cellStyle name="Comma 3 3 3 3 2 2 3" xfId="56705" xr:uid="{14C7CB33-5D4B-44E0-BB33-60D3C11286B1}"/>
    <cellStyle name="Comma 3 3 3 3 2 3" xfId="25171" xr:uid="{53AAC868-B2FD-46DD-BB1D-7BE53F40F5F4}"/>
    <cellStyle name="Comma 3 3 3 3 2 4" xfId="46195" xr:uid="{FF690EF6-3A54-4D94-A206-C995FF992434}"/>
    <cellStyle name="Comma 3 3 3 3 3" xfId="6753" xr:uid="{B40D8B34-F538-4453-9369-359644DAF835}"/>
    <cellStyle name="Comma 3 3 3 3 3 2" xfId="17287" xr:uid="{00F08420-8A23-49B5-9C84-CDA78D69BD81}"/>
    <cellStyle name="Comma 3 3 3 3 3 2 2" xfId="38309" xr:uid="{5E1EF79E-D5F7-41E4-B859-406AFD9C687E}"/>
    <cellStyle name="Comma 3 3 3 3 3 2 3" xfId="59333" xr:uid="{807ABA42-DE11-4F74-9FE7-F34E1E7B033D}"/>
    <cellStyle name="Comma 3 3 3 3 3 3" xfId="27799" xr:uid="{B657F49B-7E06-4A07-B4D0-65A1CEBED682}"/>
    <cellStyle name="Comma 3 3 3 3 3 4" xfId="48823" xr:uid="{9A95C597-A1B4-4D8F-9A32-EDFC8502D5DD}"/>
    <cellStyle name="Comma 3 3 3 3 4" xfId="9380" xr:uid="{8A6E675E-4103-43CA-BFEC-987BAF8BA9D9}"/>
    <cellStyle name="Comma 3 3 3 3 4 2" xfId="19914" xr:uid="{9A66AB7A-B384-4AAC-88E1-4F6FB608BC13}"/>
    <cellStyle name="Comma 3 3 3 3 4 2 2" xfId="40936" xr:uid="{D17689A5-4107-4F35-A2A1-C88B045B8DB0}"/>
    <cellStyle name="Comma 3 3 3 3 4 2 3" xfId="61960" xr:uid="{89874EB8-465F-4AC5-8ECD-451EE8EA5BA5}"/>
    <cellStyle name="Comma 3 3 3 3 4 3" xfId="30426" xr:uid="{EACD9D50-613B-4EA4-981E-7162166A12A8}"/>
    <cellStyle name="Comma 3 3 3 3 4 4" xfId="51450" xr:uid="{16E3736D-D4D6-4758-A7B9-1A0BCA3F41E7}"/>
    <cellStyle name="Comma 3 3 3 3 5" xfId="12032" xr:uid="{E42F7A2D-21A7-47E4-8940-67AF1B3EBF11}"/>
    <cellStyle name="Comma 3 3 3 3 5 2" xfId="33054" xr:uid="{B484834E-7F2E-41C8-A3D1-0AD3F26C054C}"/>
    <cellStyle name="Comma 3 3 3 3 5 3" xfId="54078" xr:uid="{B1C34452-BF3D-47D0-AB77-D8F53FD729AA}"/>
    <cellStyle name="Comma 3 3 3 3 6" xfId="22543" xr:uid="{C0C22FE8-0EA2-4C39-89B5-B8A203FC8DB8}"/>
    <cellStyle name="Comma 3 3 3 3 7" xfId="43568" xr:uid="{B3AFF1DA-78D4-4AA1-B809-4264FE9D11C1}"/>
    <cellStyle name="Comma 3 3 3 4" xfId="1448" xr:uid="{91F67E9E-D117-45A0-9B4B-059F8CFE09A8}"/>
    <cellStyle name="Comma 3 3 3 4 2" xfId="4126" xr:uid="{45428FED-271B-4C1F-B76E-EC485F0F8730}"/>
    <cellStyle name="Comma 3 3 3 4 2 2" xfId="14660" xr:uid="{B29714F7-BC50-4597-80FD-DA63470DECEE}"/>
    <cellStyle name="Comma 3 3 3 4 2 2 2" xfId="35682" xr:uid="{F3CFFB53-CEB1-4C0A-A904-2042FE0CDB9B}"/>
    <cellStyle name="Comma 3 3 3 4 2 2 3" xfId="56706" xr:uid="{548681BA-7047-42A4-B18B-289CC066C928}"/>
    <cellStyle name="Comma 3 3 3 4 2 3" xfId="25172" xr:uid="{CE127093-682F-405C-9981-180899B0BD63}"/>
    <cellStyle name="Comma 3 3 3 4 2 4" xfId="46196" xr:uid="{FDAAB5CC-5C4C-4342-9475-61984B64535F}"/>
    <cellStyle name="Comma 3 3 3 4 3" xfId="6754" xr:uid="{3D1B2FA2-9DE3-4244-8A51-216F5E0F1203}"/>
    <cellStyle name="Comma 3 3 3 4 3 2" xfId="17288" xr:uid="{945E1989-2019-4F87-9B14-D9FAA68E22AF}"/>
    <cellStyle name="Comma 3 3 3 4 3 2 2" xfId="38310" xr:uid="{AD1E5B4B-5A7C-4DE2-B853-1E2CB6978D42}"/>
    <cellStyle name="Comma 3 3 3 4 3 2 3" xfId="59334" xr:uid="{DD7CBEED-0BF5-468B-9D86-2B8CAF1C9185}"/>
    <cellStyle name="Comma 3 3 3 4 3 3" xfId="27800" xr:uid="{C5C74C00-CC0B-45BA-8132-933C9A63EA9D}"/>
    <cellStyle name="Comma 3 3 3 4 3 4" xfId="48824" xr:uid="{334E04C4-0973-43AB-BA01-4B13F25CF6AC}"/>
    <cellStyle name="Comma 3 3 3 4 4" xfId="9381" xr:uid="{833F9647-8153-4637-94B6-202BA9618FE5}"/>
    <cellStyle name="Comma 3 3 3 4 4 2" xfId="19915" xr:uid="{E1D575C4-3B5F-4A7F-8BAC-8CB8E6AE6373}"/>
    <cellStyle name="Comma 3 3 3 4 4 2 2" xfId="40937" xr:uid="{CF82BA86-2870-49CA-AC35-3F8A8909CE31}"/>
    <cellStyle name="Comma 3 3 3 4 4 2 3" xfId="61961" xr:uid="{3D62C27C-33FE-4A96-AB67-02BB9A231012}"/>
    <cellStyle name="Comma 3 3 3 4 4 3" xfId="30427" xr:uid="{C2B5B615-E2D4-4D04-B1DA-ECAD5D6044E1}"/>
    <cellStyle name="Comma 3 3 3 4 4 4" xfId="51451" xr:uid="{787BE955-F261-4D5B-B689-A9DDAB25AC15}"/>
    <cellStyle name="Comma 3 3 3 4 5" xfId="12033" xr:uid="{E7BE48E4-3A76-410A-8A86-954F3455852D}"/>
    <cellStyle name="Comma 3 3 3 4 5 2" xfId="33055" xr:uid="{B4F13E1A-D9DF-4FC7-8CA1-F521FB008102}"/>
    <cellStyle name="Comma 3 3 3 4 5 3" xfId="54079" xr:uid="{085A384E-0DCA-4207-80D0-E3B007E182EF}"/>
    <cellStyle name="Comma 3 3 3 4 6" xfId="22544" xr:uid="{2AD680E1-9B1B-429B-8B77-D86208EC2257}"/>
    <cellStyle name="Comma 3 3 3 4 7" xfId="43569" xr:uid="{AEF0B9BE-47AC-444A-A447-3E7259DAC95F}"/>
    <cellStyle name="Comma 3 3 3 5" xfId="4122" xr:uid="{19AB26D5-61C2-48BD-AA19-E5DC8DB46DBF}"/>
    <cellStyle name="Comma 3 3 3 5 2" xfId="14656" xr:uid="{FB605FE1-F500-4FEB-ADFB-54EAB7C428AA}"/>
    <cellStyle name="Comma 3 3 3 5 2 2" xfId="35678" xr:uid="{73378A78-4064-4325-816B-4863D3660EEC}"/>
    <cellStyle name="Comma 3 3 3 5 2 3" xfId="56702" xr:uid="{6E762ADA-200E-47DE-868F-3DCACA0A009D}"/>
    <cellStyle name="Comma 3 3 3 5 3" xfId="25168" xr:uid="{017FBEC7-1CC7-4734-B920-26CBFFC13D35}"/>
    <cellStyle name="Comma 3 3 3 5 4" xfId="46192" xr:uid="{5BB5C7C1-C8E5-46AF-A177-EB8A856FEA49}"/>
    <cellStyle name="Comma 3 3 3 6" xfId="6750" xr:uid="{7A405532-20D4-4C19-9F3F-54BEEFB45BDF}"/>
    <cellStyle name="Comma 3 3 3 6 2" xfId="17284" xr:uid="{DEED764C-53CD-42AE-8DA1-443D70B0B741}"/>
    <cellStyle name="Comma 3 3 3 6 2 2" xfId="38306" xr:uid="{4322CA18-DFB5-4025-94F5-9D6B793E6FE8}"/>
    <cellStyle name="Comma 3 3 3 6 2 3" xfId="59330" xr:uid="{93EF67B3-81B1-44E5-BA92-DACD4DC2BC40}"/>
    <cellStyle name="Comma 3 3 3 6 3" xfId="27796" xr:uid="{E18C2EF9-661A-4AF0-BB12-F2C2924A0E70}"/>
    <cellStyle name="Comma 3 3 3 6 4" xfId="48820" xr:uid="{4D730323-BFA0-4344-8ABC-E3FF5ECB54C8}"/>
    <cellStyle name="Comma 3 3 3 7" xfId="9377" xr:uid="{EAD599B5-0357-4ADC-9111-532C9F4B9891}"/>
    <cellStyle name="Comma 3 3 3 7 2" xfId="19911" xr:uid="{E03AC619-8ECB-4B56-BBAC-AEBFB3D4A297}"/>
    <cellStyle name="Comma 3 3 3 7 2 2" xfId="40933" xr:uid="{F0C6C4C4-5F42-489B-98FB-FFF8E2C5F235}"/>
    <cellStyle name="Comma 3 3 3 7 2 3" xfId="61957" xr:uid="{1949F272-0652-4A25-93F9-049439546A5E}"/>
    <cellStyle name="Comma 3 3 3 7 3" xfId="30423" xr:uid="{380C8BCC-A069-426B-B5C8-B62368A1DBE8}"/>
    <cellStyle name="Comma 3 3 3 7 4" xfId="51447" xr:uid="{D740ECD7-47AF-481B-88A4-F2111CE59995}"/>
    <cellStyle name="Comma 3 3 3 8" xfId="12029" xr:uid="{EFCEF510-3CCE-4855-85EA-3A1019AAB394}"/>
    <cellStyle name="Comma 3 3 3 8 2" xfId="33051" xr:uid="{68F8EEC8-A96D-47BB-B0C5-9EE30859E2FD}"/>
    <cellStyle name="Comma 3 3 3 8 3" xfId="54075" xr:uid="{D749BA0F-0DA8-4292-BF62-160561C25193}"/>
    <cellStyle name="Comma 3 3 3 9" xfId="22540" xr:uid="{DCA23CD7-0400-43CA-A111-D9527EB2409F}"/>
    <cellStyle name="Comma 3 3 4" xfId="1449" xr:uid="{22A94C33-9A73-4BC6-91E4-52CD6C667ED1}"/>
    <cellStyle name="Comma 3 3 4 10" xfId="43570" xr:uid="{D21E9311-9854-49A1-BFE3-E83EF67D369A}"/>
    <cellStyle name="Comma 3 3 4 2" xfId="1450" xr:uid="{71C549DC-32F9-4A17-846E-8E9D345CCED6}"/>
    <cellStyle name="Comma 3 3 4 2 2" xfId="1451" xr:uid="{AC816F36-FF53-4EE0-8797-5810136BFEC9}"/>
    <cellStyle name="Comma 3 3 4 2 2 2" xfId="4129" xr:uid="{2DBEF759-DD84-4E11-9EE5-962398309944}"/>
    <cellStyle name="Comma 3 3 4 2 2 2 2" xfId="14663" xr:uid="{E7417A6B-1E51-471F-8E5D-7954A0555040}"/>
    <cellStyle name="Comma 3 3 4 2 2 2 2 2" xfId="35685" xr:uid="{32BD9D1E-66C4-47A3-8D1F-ED59D95FE472}"/>
    <cellStyle name="Comma 3 3 4 2 2 2 2 3" xfId="56709" xr:uid="{704C0B17-83C8-4B6A-B9A3-DF7E3394366F}"/>
    <cellStyle name="Comma 3 3 4 2 2 2 3" xfId="25175" xr:uid="{C074A810-4F4F-4CD7-8CFD-F045E15BED22}"/>
    <cellStyle name="Comma 3 3 4 2 2 2 4" xfId="46199" xr:uid="{E9DAA4DB-C71F-4E7E-AE2C-E8D7B3CB30EC}"/>
    <cellStyle name="Comma 3 3 4 2 2 3" xfId="6757" xr:uid="{4256D053-BEA9-43E3-A04F-A746BBC62ACC}"/>
    <cellStyle name="Comma 3 3 4 2 2 3 2" xfId="17291" xr:uid="{63679C59-CB67-40C0-8C53-8A1DDF7EF243}"/>
    <cellStyle name="Comma 3 3 4 2 2 3 2 2" xfId="38313" xr:uid="{5928E649-BE63-4468-9C47-45D8CEEC54F0}"/>
    <cellStyle name="Comma 3 3 4 2 2 3 2 3" xfId="59337" xr:uid="{E37719FB-0225-40CC-BB8F-A758ABDDE5A1}"/>
    <cellStyle name="Comma 3 3 4 2 2 3 3" xfId="27803" xr:uid="{75FED78F-87C2-4343-A8A5-02AAA62DA5AE}"/>
    <cellStyle name="Comma 3 3 4 2 2 3 4" xfId="48827" xr:uid="{374E9FA4-B8E7-4DCE-9DC4-A75D7AB65684}"/>
    <cellStyle name="Comma 3 3 4 2 2 4" xfId="9384" xr:uid="{07BB422A-36F1-4189-AAC3-8A5774E9EEC8}"/>
    <cellStyle name="Comma 3 3 4 2 2 4 2" xfId="19918" xr:uid="{AF9DCCB0-296F-4E0E-A461-740AD684FF31}"/>
    <cellStyle name="Comma 3 3 4 2 2 4 2 2" xfId="40940" xr:uid="{6272D8BD-8CD4-4691-A62C-ED14D08F28E4}"/>
    <cellStyle name="Comma 3 3 4 2 2 4 2 3" xfId="61964" xr:uid="{5CA01C97-21AF-4F93-8B21-A3C288947506}"/>
    <cellStyle name="Comma 3 3 4 2 2 4 3" xfId="30430" xr:uid="{8C604475-4AC1-45CB-BF81-A67B26688562}"/>
    <cellStyle name="Comma 3 3 4 2 2 4 4" xfId="51454" xr:uid="{124FF283-282A-4249-ACFB-0A4DA5FE87D3}"/>
    <cellStyle name="Comma 3 3 4 2 2 5" xfId="12036" xr:uid="{21F040B8-532F-4A71-AD17-723EA6A0F4F0}"/>
    <cellStyle name="Comma 3 3 4 2 2 5 2" xfId="33058" xr:uid="{1D0C58E9-1B54-40A8-8155-F88C1EEFD654}"/>
    <cellStyle name="Comma 3 3 4 2 2 5 3" xfId="54082" xr:uid="{0D56F246-E7A8-4384-B456-188CA3AEC129}"/>
    <cellStyle name="Comma 3 3 4 2 2 6" xfId="22547" xr:uid="{2D006124-5B04-47D0-A1C5-304FB8CC3E94}"/>
    <cellStyle name="Comma 3 3 4 2 2 7" xfId="43572" xr:uid="{810A6280-0AD7-4C26-8C4D-326514DC8376}"/>
    <cellStyle name="Comma 3 3 4 2 3" xfId="4128" xr:uid="{4959DC90-EB5F-4E5C-9AA2-B317C47C4467}"/>
    <cellStyle name="Comma 3 3 4 2 3 2" xfId="14662" xr:uid="{5358C54B-190C-483B-9617-1E40CCCF4090}"/>
    <cellStyle name="Comma 3 3 4 2 3 2 2" xfId="35684" xr:uid="{90D26C90-CDB5-4572-89C4-E961761F480E}"/>
    <cellStyle name="Comma 3 3 4 2 3 2 3" xfId="56708" xr:uid="{26C1EF29-2F0E-45D8-BCE6-C7F13096DDED}"/>
    <cellStyle name="Comma 3 3 4 2 3 3" xfId="25174" xr:uid="{545E8C6C-6A8F-45C3-A9A1-99B8621FE411}"/>
    <cellStyle name="Comma 3 3 4 2 3 4" xfId="46198" xr:uid="{222D21BB-0F71-48C3-BF73-30FA3768C9D3}"/>
    <cellStyle name="Comma 3 3 4 2 4" xfId="6756" xr:uid="{B087838B-D870-4DD4-9D6B-F64C8415AA7D}"/>
    <cellStyle name="Comma 3 3 4 2 4 2" xfId="17290" xr:uid="{6D7121AE-B55C-4EBB-A19B-DA43174E5F38}"/>
    <cellStyle name="Comma 3 3 4 2 4 2 2" xfId="38312" xr:uid="{C9602667-D1CA-473E-9786-4A0F781527F9}"/>
    <cellStyle name="Comma 3 3 4 2 4 2 3" xfId="59336" xr:uid="{0FE23E85-C49B-4870-8C84-C5F8E64B8C56}"/>
    <cellStyle name="Comma 3 3 4 2 4 3" xfId="27802" xr:uid="{59035A3F-63EF-417C-A38F-A78D803FEC67}"/>
    <cellStyle name="Comma 3 3 4 2 4 4" xfId="48826" xr:uid="{FE2E1CCD-0D4D-4B72-8A48-80F1164D718A}"/>
    <cellStyle name="Comma 3 3 4 2 5" xfId="9383" xr:uid="{D2D2913B-308D-4278-ABB4-6A573423E224}"/>
    <cellStyle name="Comma 3 3 4 2 5 2" xfId="19917" xr:uid="{150845C8-A94C-4F2B-B49B-5D2219152C7F}"/>
    <cellStyle name="Comma 3 3 4 2 5 2 2" xfId="40939" xr:uid="{46614907-6273-4A44-95A9-2B4F9A1D72A5}"/>
    <cellStyle name="Comma 3 3 4 2 5 2 3" xfId="61963" xr:uid="{D2228186-CDE1-4B39-8E9A-3FA31CFB52CD}"/>
    <cellStyle name="Comma 3 3 4 2 5 3" xfId="30429" xr:uid="{896132EA-9E5F-4D99-A59B-6DC2EC3F2262}"/>
    <cellStyle name="Comma 3 3 4 2 5 4" xfId="51453" xr:uid="{59214E7D-9507-4994-A24F-C60C6FE6879C}"/>
    <cellStyle name="Comma 3 3 4 2 6" xfId="12035" xr:uid="{96C33252-EE2D-48B5-9CE7-F2E3DBB661CB}"/>
    <cellStyle name="Comma 3 3 4 2 6 2" xfId="33057" xr:uid="{EAED3D66-7F88-43E7-98C4-609A45FB882E}"/>
    <cellStyle name="Comma 3 3 4 2 6 3" xfId="54081" xr:uid="{EF20409C-F7F1-441B-B7A6-B532C62A715D}"/>
    <cellStyle name="Comma 3 3 4 2 7" xfId="22546" xr:uid="{D348F9BD-4A93-44D0-B43B-B17E899E69B7}"/>
    <cellStyle name="Comma 3 3 4 2 8" xfId="43571" xr:uid="{AA134643-D99B-4917-B91F-F6CD8DC8102F}"/>
    <cellStyle name="Comma 3 3 4 3" xfId="1452" xr:uid="{704167E4-D77F-4713-8DA0-D20D81EDA5F3}"/>
    <cellStyle name="Comma 3 3 4 3 2" xfId="4130" xr:uid="{D68CA2FA-B256-4AEA-96C5-23E3C4D7B903}"/>
    <cellStyle name="Comma 3 3 4 3 2 2" xfId="14664" xr:uid="{71736381-FAD5-45DF-B729-A771ABE1863E}"/>
    <cellStyle name="Comma 3 3 4 3 2 2 2" xfId="35686" xr:uid="{EEAD296A-420E-413D-B6BF-983A881A0430}"/>
    <cellStyle name="Comma 3 3 4 3 2 2 3" xfId="56710" xr:uid="{0E20F57F-415B-4A2F-B5A3-567F27F01BA6}"/>
    <cellStyle name="Comma 3 3 4 3 2 3" xfId="25176" xr:uid="{D4744D88-56FF-41DA-B6F6-ADBE631691C9}"/>
    <cellStyle name="Comma 3 3 4 3 2 4" xfId="46200" xr:uid="{E21898D9-5CE7-4CCA-A74C-E6A9E75095F7}"/>
    <cellStyle name="Comma 3 3 4 3 3" xfId="6758" xr:uid="{67A00674-75AB-40FA-AB7A-5C853DCDA60C}"/>
    <cellStyle name="Comma 3 3 4 3 3 2" xfId="17292" xr:uid="{DAC14331-2B4C-467B-BBCD-D67539F9E93C}"/>
    <cellStyle name="Comma 3 3 4 3 3 2 2" xfId="38314" xr:uid="{5B9E6409-BBB6-44E1-AAE5-294C3FAE6CDC}"/>
    <cellStyle name="Comma 3 3 4 3 3 2 3" xfId="59338" xr:uid="{6C394BE8-2F05-4187-B096-1D275F45AD34}"/>
    <cellStyle name="Comma 3 3 4 3 3 3" xfId="27804" xr:uid="{99CB7F72-EB1C-456B-B7EF-B72EF9EC006D}"/>
    <cellStyle name="Comma 3 3 4 3 3 4" xfId="48828" xr:uid="{5C414C9E-772A-4E86-A0CE-863B56E4E790}"/>
    <cellStyle name="Comma 3 3 4 3 4" xfId="9385" xr:uid="{9C00D4E2-4CDB-4D2B-AC2A-DB3F6935BFA2}"/>
    <cellStyle name="Comma 3 3 4 3 4 2" xfId="19919" xr:uid="{299B2FD7-4DCC-43CD-ADD5-007399FE29C2}"/>
    <cellStyle name="Comma 3 3 4 3 4 2 2" xfId="40941" xr:uid="{ED265D73-96AE-4C4B-AAB2-2C946336F450}"/>
    <cellStyle name="Comma 3 3 4 3 4 2 3" xfId="61965" xr:uid="{5E6E9186-3F5C-4306-B329-F3AA4E1B68BF}"/>
    <cellStyle name="Comma 3 3 4 3 4 3" xfId="30431" xr:uid="{0230C814-6F5B-4E16-9CF0-4D1BB157F4A5}"/>
    <cellStyle name="Comma 3 3 4 3 4 4" xfId="51455" xr:uid="{494F214E-4FAA-4F51-9180-0C30175B0306}"/>
    <cellStyle name="Comma 3 3 4 3 5" xfId="12037" xr:uid="{A3B3A26C-60B9-42DE-8C6B-E9C8FC30616E}"/>
    <cellStyle name="Comma 3 3 4 3 5 2" xfId="33059" xr:uid="{D885E8B3-CD4F-4225-9F3C-A8CF185EAD48}"/>
    <cellStyle name="Comma 3 3 4 3 5 3" xfId="54083" xr:uid="{C1516BA8-8092-4334-899F-98EC9EED0F06}"/>
    <cellStyle name="Comma 3 3 4 3 6" xfId="22548" xr:uid="{CAEE8CF5-B7C8-47A6-9C3B-839E29C31C27}"/>
    <cellStyle name="Comma 3 3 4 3 7" xfId="43573" xr:uid="{E4016D4E-A092-419F-8146-01D49E60147F}"/>
    <cellStyle name="Comma 3 3 4 4" xfId="1453" xr:uid="{8792D2A9-9C45-45E0-9B75-0649ED641BF2}"/>
    <cellStyle name="Comma 3 3 4 4 2" xfId="4131" xr:uid="{50E4DA6F-13D8-4823-BEFB-1AB13A188FC6}"/>
    <cellStyle name="Comma 3 3 4 4 2 2" xfId="14665" xr:uid="{96606EC6-023F-4B9E-AFC6-B645FC128356}"/>
    <cellStyle name="Comma 3 3 4 4 2 2 2" xfId="35687" xr:uid="{6D372E27-143D-469F-A4C1-E9695FB74A83}"/>
    <cellStyle name="Comma 3 3 4 4 2 2 3" xfId="56711" xr:uid="{1FB723B1-3494-480E-A705-AECCB86EA898}"/>
    <cellStyle name="Comma 3 3 4 4 2 3" xfId="25177" xr:uid="{5C68B7CF-CB6B-48DD-AB56-00DFB4DDB03D}"/>
    <cellStyle name="Comma 3 3 4 4 2 4" xfId="46201" xr:uid="{DF5B4EFA-96ED-4AC8-81E6-68A6926FACD2}"/>
    <cellStyle name="Comma 3 3 4 4 3" xfId="6759" xr:uid="{41DE225A-EDC8-4912-846B-032C41B39DE9}"/>
    <cellStyle name="Comma 3 3 4 4 3 2" xfId="17293" xr:uid="{3C2E5D90-4711-47BB-9E06-AEAD762234EC}"/>
    <cellStyle name="Comma 3 3 4 4 3 2 2" xfId="38315" xr:uid="{C695DF05-9F59-4029-845A-6439B0F2D95D}"/>
    <cellStyle name="Comma 3 3 4 4 3 2 3" xfId="59339" xr:uid="{F3597A98-C97C-48EE-A7B2-D7AB4BAA249F}"/>
    <cellStyle name="Comma 3 3 4 4 3 3" xfId="27805" xr:uid="{F7812E0F-0E0A-4B3E-A2FB-DA83639AA6C1}"/>
    <cellStyle name="Comma 3 3 4 4 3 4" xfId="48829" xr:uid="{1EA7637D-154C-42D5-BA4C-D90DE908AACD}"/>
    <cellStyle name="Comma 3 3 4 4 4" xfId="9386" xr:uid="{C7B002E2-5690-4C7F-8EA8-D4B0AFEE1182}"/>
    <cellStyle name="Comma 3 3 4 4 4 2" xfId="19920" xr:uid="{59EBB1C9-CC6A-4B32-986E-0BDE05DE8B19}"/>
    <cellStyle name="Comma 3 3 4 4 4 2 2" xfId="40942" xr:uid="{C03996E7-2188-45BF-8EA6-AE84FA56F36D}"/>
    <cellStyle name="Comma 3 3 4 4 4 2 3" xfId="61966" xr:uid="{C8667E47-925A-4629-B2D3-24E4056B11E1}"/>
    <cellStyle name="Comma 3 3 4 4 4 3" xfId="30432" xr:uid="{A8B43902-6226-4F4A-8689-B02C570E33DC}"/>
    <cellStyle name="Comma 3 3 4 4 4 4" xfId="51456" xr:uid="{A15233FB-F54F-4BEF-BE19-DE4262F2E53F}"/>
    <cellStyle name="Comma 3 3 4 4 5" xfId="12038" xr:uid="{10E4CA36-8EA8-45FC-AA5C-1FA0EA45BCC3}"/>
    <cellStyle name="Comma 3 3 4 4 5 2" xfId="33060" xr:uid="{AA5EBD08-BFF5-47E1-B19F-3F87D1C60EB9}"/>
    <cellStyle name="Comma 3 3 4 4 5 3" xfId="54084" xr:uid="{A42A837F-F4DC-43CE-A936-C844A32448EF}"/>
    <cellStyle name="Comma 3 3 4 4 6" xfId="22549" xr:uid="{7BC45ACF-D896-4AF3-A0DE-30710B6BEB6F}"/>
    <cellStyle name="Comma 3 3 4 4 7" xfId="43574" xr:uid="{00040C01-865B-4EC9-B818-60DE60389C55}"/>
    <cellStyle name="Comma 3 3 4 5" xfId="4127" xr:uid="{16713022-F9E8-43B1-803B-957ACA38B64B}"/>
    <cellStyle name="Comma 3 3 4 5 2" xfId="14661" xr:uid="{126B3A3B-D102-4577-ABC3-4484A7972EC8}"/>
    <cellStyle name="Comma 3 3 4 5 2 2" xfId="35683" xr:uid="{B17AA2D9-6CD8-4D4B-81DA-9378C1DC6216}"/>
    <cellStyle name="Comma 3 3 4 5 2 3" xfId="56707" xr:uid="{3D1E7840-EF65-485B-996A-1E63F1FFAA2A}"/>
    <cellStyle name="Comma 3 3 4 5 3" xfId="25173" xr:uid="{7F183BD5-D360-4911-B9B2-8F90B0FDC204}"/>
    <cellStyle name="Comma 3 3 4 5 4" xfId="46197" xr:uid="{60BE7BD1-4827-4C8B-99F8-9E114C019222}"/>
    <cellStyle name="Comma 3 3 4 6" xfId="6755" xr:uid="{2960F38A-F94C-4950-8B03-919273906B3F}"/>
    <cellStyle name="Comma 3 3 4 6 2" xfId="17289" xr:uid="{F2C706B3-FD8A-4B35-90CA-478936D4E481}"/>
    <cellStyle name="Comma 3 3 4 6 2 2" xfId="38311" xr:uid="{15C99288-2AC5-439A-93DE-B9357A68FF25}"/>
    <cellStyle name="Comma 3 3 4 6 2 3" xfId="59335" xr:uid="{F9F42C2C-AD33-45B4-B79D-A9927C6BAAA4}"/>
    <cellStyle name="Comma 3 3 4 6 3" xfId="27801" xr:uid="{50B2DCED-418E-4ADB-900B-C453DF76156E}"/>
    <cellStyle name="Comma 3 3 4 6 4" xfId="48825" xr:uid="{C1E4DF44-7103-4ED0-9151-31A958EF210F}"/>
    <cellStyle name="Comma 3 3 4 7" xfId="9382" xr:uid="{78AA2431-77A4-43E2-8F1C-1D7387CAC24B}"/>
    <cellStyle name="Comma 3 3 4 7 2" xfId="19916" xr:uid="{A6987A86-65AA-47FE-A4AC-B6243864C907}"/>
    <cellStyle name="Comma 3 3 4 7 2 2" xfId="40938" xr:uid="{53D75E59-49D0-40E4-A07D-BA5BA5DA046A}"/>
    <cellStyle name="Comma 3 3 4 7 2 3" xfId="61962" xr:uid="{4CE9D2F1-49F9-432A-BC55-40C0AB60B709}"/>
    <cellStyle name="Comma 3 3 4 7 3" xfId="30428" xr:uid="{9045B178-FE8B-44CB-AD97-08A8663BF236}"/>
    <cellStyle name="Comma 3 3 4 7 4" xfId="51452" xr:uid="{422720B0-8C48-4A6F-9EF0-37F4CE80260B}"/>
    <cellStyle name="Comma 3 3 4 8" xfId="12034" xr:uid="{45866ED6-6FE7-41F4-8040-3E1462E6A6AE}"/>
    <cellStyle name="Comma 3 3 4 8 2" xfId="33056" xr:uid="{2C9052DA-17F0-4B5C-85F8-D5FFDD463780}"/>
    <cellStyle name="Comma 3 3 4 8 3" xfId="54080" xr:uid="{C5C4B561-A082-4BFE-B2AC-DAD6477EE29D}"/>
    <cellStyle name="Comma 3 3 4 9" xfId="22545" xr:uid="{EC36D076-0104-4BBA-94E9-FBE2698934F8}"/>
    <cellStyle name="Comma 3 3 5" xfId="1454" xr:uid="{EBE9493E-EE6B-4280-88CB-1AA295BB4124}"/>
    <cellStyle name="Comma 3 3 5 10" xfId="43575" xr:uid="{023CDDBF-B657-470E-89F8-3E23116490EB}"/>
    <cellStyle name="Comma 3 3 5 2" xfId="1455" xr:uid="{F640C334-0947-4466-8561-D734536177E3}"/>
    <cellStyle name="Comma 3 3 5 2 2" xfId="1456" xr:uid="{17542E2F-8AE3-4B59-9D89-782789052C4C}"/>
    <cellStyle name="Comma 3 3 5 2 2 2" xfId="4134" xr:uid="{F36C695E-0A21-4F2B-BFF3-47AEDEB764DA}"/>
    <cellStyle name="Comma 3 3 5 2 2 2 2" xfId="14668" xr:uid="{89EC192F-FDE8-44F7-A5A8-1A90854F4013}"/>
    <cellStyle name="Comma 3 3 5 2 2 2 2 2" xfId="35690" xr:uid="{81B47802-A7B4-40F0-813A-6C16F785AD7B}"/>
    <cellStyle name="Comma 3 3 5 2 2 2 2 3" xfId="56714" xr:uid="{27472329-347D-483B-AEF2-735A27A27196}"/>
    <cellStyle name="Comma 3 3 5 2 2 2 3" xfId="25180" xr:uid="{BA614D24-CF59-4606-A338-AA4F9B252442}"/>
    <cellStyle name="Comma 3 3 5 2 2 2 4" xfId="46204" xr:uid="{CB571FF3-A684-4654-BE32-416D81DF9186}"/>
    <cellStyle name="Comma 3 3 5 2 2 3" xfId="6762" xr:uid="{8E971D33-CFCF-4C4E-A464-1EF4F2D3CFC3}"/>
    <cellStyle name="Comma 3 3 5 2 2 3 2" xfId="17296" xr:uid="{A74BA90B-2638-4DC0-A56F-CBE7A56E9EB6}"/>
    <cellStyle name="Comma 3 3 5 2 2 3 2 2" xfId="38318" xr:uid="{596F81B9-1F6F-4E97-AD37-2107B7380C69}"/>
    <cellStyle name="Comma 3 3 5 2 2 3 2 3" xfId="59342" xr:uid="{40B1B86E-FBCA-4FFB-87B7-FA20CD00122E}"/>
    <cellStyle name="Comma 3 3 5 2 2 3 3" xfId="27808" xr:uid="{B5F76FA9-878A-4BC7-8679-D8FA569341B5}"/>
    <cellStyle name="Comma 3 3 5 2 2 3 4" xfId="48832" xr:uid="{EA194D02-D4A5-4C79-ACAB-0E6D086CAE01}"/>
    <cellStyle name="Comma 3 3 5 2 2 4" xfId="9389" xr:uid="{9BDE5BE8-0CCA-4C72-A270-6986D1913DFA}"/>
    <cellStyle name="Comma 3 3 5 2 2 4 2" xfId="19923" xr:uid="{6F1D1327-8837-4DA7-AC1E-A5E891166853}"/>
    <cellStyle name="Comma 3 3 5 2 2 4 2 2" xfId="40945" xr:uid="{C6649474-8D6F-41F1-A4D4-F70BCFDA4530}"/>
    <cellStyle name="Comma 3 3 5 2 2 4 2 3" xfId="61969" xr:uid="{936FC5DB-C68A-4226-80C8-A6B3B4BC5635}"/>
    <cellStyle name="Comma 3 3 5 2 2 4 3" xfId="30435" xr:uid="{81BA8743-B807-42F9-849A-705F1001191C}"/>
    <cellStyle name="Comma 3 3 5 2 2 4 4" xfId="51459" xr:uid="{8698FDB5-ED99-45DD-A680-858F1F45A64F}"/>
    <cellStyle name="Comma 3 3 5 2 2 5" xfId="12041" xr:uid="{FD5EE943-5583-4E6D-9B98-F146F83BFE15}"/>
    <cellStyle name="Comma 3 3 5 2 2 5 2" xfId="33063" xr:uid="{9EB51C25-360B-4F4D-A933-CD1C96214EDA}"/>
    <cellStyle name="Comma 3 3 5 2 2 5 3" xfId="54087" xr:uid="{824AFB74-2541-4327-83C3-E3AE52D235BD}"/>
    <cellStyle name="Comma 3 3 5 2 2 6" xfId="22552" xr:uid="{6C7A3C0E-3192-4BC9-902B-3782241BA7D4}"/>
    <cellStyle name="Comma 3 3 5 2 2 7" xfId="43577" xr:uid="{82BA8347-94B4-418E-A0A3-88E4EA667854}"/>
    <cellStyle name="Comma 3 3 5 2 3" xfId="4133" xr:uid="{EF8E7AB3-D4F1-4780-9CA4-A0B27204039B}"/>
    <cellStyle name="Comma 3 3 5 2 3 2" xfId="14667" xr:uid="{60BFE848-7330-4765-963D-62D471B85790}"/>
    <cellStyle name="Comma 3 3 5 2 3 2 2" xfId="35689" xr:uid="{F2D244F0-CC6B-4DE9-AE31-4AC454188419}"/>
    <cellStyle name="Comma 3 3 5 2 3 2 3" xfId="56713" xr:uid="{9B65E43F-0A84-4A4D-8CC7-B304B94C97D0}"/>
    <cellStyle name="Comma 3 3 5 2 3 3" xfId="25179" xr:uid="{BA152052-CD65-4BF0-BA04-28137AB2F05D}"/>
    <cellStyle name="Comma 3 3 5 2 3 4" xfId="46203" xr:uid="{30F501EE-8F7C-41F8-A704-92E78EFB91EF}"/>
    <cellStyle name="Comma 3 3 5 2 4" xfId="6761" xr:uid="{12EE0663-A3C1-4A12-99AE-666D5D35E4C3}"/>
    <cellStyle name="Comma 3 3 5 2 4 2" xfId="17295" xr:uid="{051643F8-8E2A-43C8-8A67-BD3B3D7CB853}"/>
    <cellStyle name="Comma 3 3 5 2 4 2 2" xfId="38317" xr:uid="{1A41A3AE-7E96-4A5E-A190-6552C72A6A32}"/>
    <cellStyle name="Comma 3 3 5 2 4 2 3" xfId="59341" xr:uid="{41EDD9FB-2745-4689-97C8-DC54EAB8CF33}"/>
    <cellStyle name="Comma 3 3 5 2 4 3" xfId="27807" xr:uid="{0FD6C230-7BE5-488F-8783-7299F786BFE4}"/>
    <cellStyle name="Comma 3 3 5 2 4 4" xfId="48831" xr:uid="{A8B75687-1169-48AC-9146-23176A4E5A24}"/>
    <cellStyle name="Comma 3 3 5 2 5" xfId="9388" xr:uid="{DC0DD46F-1022-474C-B344-AB4B12EC9594}"/>
    <cellStyle name="Comma 3 3 5 2 5 2" xfId="19922" xr:uid="{EE7BA1DC-31E0-48F0-9D12-071DA7DC1C24}"/>
    <cellStyle name="Comma 3 3 5 2 5 2 2" xfId="40944" xr:uid="{2B2298A4-EBD6-4BA1-B2DE-33BC1F487FBF}"/>
    <cellStyle name="Comma 3 3 5 2 5 2 3" xfId="61968" xr:uid="{B8ABD224-17CB-4FDD-A4E7-91D8D4263949}"/>
    <cellStyle name="Comma 3 3 5 2 5 3" xfId="30434" xr:uid="{3CD56959-EE70-4D48-9CA6-D7192F7AEE43}"/>
    <cellStyle name="Comma 3 3 5 2 5 4" xfId="51458" xr:uid="{1EB3D51D-4BAB-468D-B51D-6361ADB2B73B}"/>
    <cellStyle name="Comma 3 3 5 2 6" xfId="12040" xr:uid="{E7A82FC2-0D86-41FE-8732-4D4D3594BE76}"/>
    <cellStyle name="Comma 3 3 5 2 6 2" xfId="33062" xr:uid="{3FAE08ED-F78F-4F6A-AFF4-3C2022A00C9F}"/>
    <cellStyle name="Comma 3 3 5 2 6 3" xfId="54086" xr:uid="{D896A6A7-9482-496A-AB65-458FCC02B5CB}"/>
    <cellStyle name="Comma 3 3 5 2 7" xfId="22551" xr:uid="{F4029F82-80A3-4AD7-AF8C-8DE804B4CF90}"/>
    <cellStyle name="Comma 3 3 5 2 8" xfId="43576" xr:uid="{D7E0E8B2-F26E-43C9-ABE2-6FF949FD773E}"/>
    <cellStyle name="Comma 3 3 5 3" xfId="1457" xr:uid="{C93ECFBB-EC9D-47CD-9FEA-5E1A9CAABF86}"/>
    <cellStyle name="Comma 3 3 5 3 2" xfId="4135" xr:uid="{F18424BA-BFFA-4BD8-8705-1517349ED1AC}"/>
    <cellStyle name="Comma 3 3 5 3 2 2" xfId="14669" xr:uid="{958E2A2F-77AF-481D-909A-AB84D1679BF4}"/>
    <cellStyle name="Comma 3 3 5 3 2 2 2" xfId="35691" xr:uid="{F1C0F7F9-B984-4BC4-BA51-15F2D8F5FB9E}"/>
    <cellStyle name="Comma 3 3 5 3 2 2 3" xfId="56715" xr:uid="{CEF8B39F-7D9E-450C-A695-D2553AF2656D}"/>
    <cellStyle name="Comma 3 3 5 3 2 3" xfId="25181" xr:uid="{C2D4EEFD-A790-4A55-A01F-BCC1FE9BA9E6}"/>
    <cellStyle name="Comma 3 3 5 3 2 4" xfId="46205" xr:uid="{9DF9A92C-E9F7-45B6-8757-337AF7B85AC7}"/>
    <cellStyle name="Comma 3 3 5 3 3" xfId="6763" xr:uid="{86364D8B-A3B3-41D2-B8B6-2DF2E268AE28}"/>
    <cellStyle name="Comma 3 3 5 3 3 2" xfId="17297" xr:uid="{33A8E3FE-0F5E-4DF1-B8E1-9CED7F34B618}"/>
    <cellStyle name="Comma 3 3 5 3 3 2 2" xfId="38319" xr:uid="{37F99F2E-F05A-4FBC-9EDC-7390F3199DBA}"/>
    <cellStyle name="Comma 3 3 5 3 3 2 3" xfId="59343" xr:uid="{9AD636BC-A35A-47ED-98D1-02D1F942D2FC}"/>
    <cellStyle name="Comma 3 3 5 3 3 3" xfId="27809" xr:uid="{2445FCF2-A978-4D24-9228-406FBF990D04}"/>
    <cellStyle name="Comma 3 3 5 3 3 4" xfId="48833" xr:uid="{D277C162-F375-4FBA-BAA5-8471CE2680A4}"/>
    <cellStyle name="Comma 3 3 5 3 4" xfId="9390" xr:uid="{641134FB-3D60-4A17-A720-39136A59923C}"/>
    <cellStyle name="Comma 3 3 5 3 4 2" xfId="19924" xr:uid="{473DC269-2602-440E-95C5-83AB5B79C1CA}"/>
    <cellStyle name="Comma 3 3 5 3 4 2 2" xfId="40946" xr:uid="{D3495203-6AA4-4473-8A82-7C5437B0D3C8}"/>
    <cellStyle name="Comma 3 3 5 3 4 2 3" xfId="61970" xr:uid="{514A31C0-BEEC-4C61-AA48-727A5031680B}"/>
    <cellStyle name="Comma 3 3 5 3 4 3" xfId="30436" xr:uid="{82F9829F-E6FE-4C66-8437-C4E01B5B6E35}"/>
    <cellStyle name="Comma 3 3 5 3 4 4" xfId="51460" xr:uid="{85544FA6-E9B2-4683-BDF8-970E22091759}"/>
    <cellStyle name="Comma 3 3 5 3 5" xfId="12042" xr:uid="{CFF7A696-5B67-4782-91E6-BD7BEEA13B8B}"/>
    <cellStyle name="Comma 3 3 5 3 5 2" xfId="33064" xr:uid="{F561C74F-F89C-47B7-B2BE-DD3CC6903586}"/>
    <cellStyle name="Comma 3 3 5 3 5 3" xfId="54088" xr:uid="{BEF3A329-F7DA-451B-B374-CBF58475C6C5}"/>
    <cellStyle name="Comma 3 3 5 3 6" xfId="22553" xr:uid="{E409E9C0-BDBD-45A5-9B92-B16437EB55F1}"/>
    <cellStyle name="Comma 3 3 5 3 7" xfId="43578" xr:uid="{17149E96-D76F-4573-AAA5-81389472632D}"/>
    <cellStyle name="Comma 3 3 5 4" xfId="1458" xr:uid="{CF59A8BE-A21C-4FB8-9133-E1120B7712B3}"/>
    <cellStyle name="Comma 3 3 5 4 2" xfId="4136" xr:uid="{57C4488B-B4C0-4EF2-AE2E-F60DDA0AFE88}"/>
    <cellStyle name="Comma 3 3 5 4 2 2" xfId="14670" xr:uid="{35288ABA-6D7D-482B-89C7-1B798A181505}"/>
    <cellStyle name="Comma 3 3 5 4 2 2 2" xfId="35692" xr:uid="{3E07FE96-66AC-4919-855A-017AC15E3D41}"/>
    <cellStyle name="Comma 3 3 5 4 2 2 3" xfId="56716" xr:uid="{66377BEA-CFFC-4838-B75F-45BD0C129421}"/>
    <cellStyle name="Comma 3 3 5 4 2 3" xfId="25182" xr:uid="{437A1BD4-8C88-40DC-BE11-9CB931684DB8}"/>
    <cellStyle name="Comma 3 3 5 4 2 4" xfId="46206" xr:uid="{96C15B1B-DF97-4F80-9A67-D3143EAE1BC3}"/>
    <cellStyle name="Comma 3 3 5 4 3" xfId="6764" xr:uid="{EA0E5374-2E20-4779-B9A8-24A2ED1F5C31}"/>
    <cellStyle name="Comma 3 3 5 4 3 2" xfId="17298" xr:uid="{45ED8428-E78B-4663-BB56-A81584DDEA72}"/>
    <cellStyle name="Comma 3 3 5 4 3 2 2" xfId="38320" xr:uid="{E5C83249-9A08-4CF5-89E8-60DA8C32C3F4}"/>
    <cellStyle name="Comma 3 3 5 4 3 2 3" xfId="59344" xr:uid="{E5F25FE2-7CA6-4B1A-9C46-8213859E88C6}"/>
    <cellStyle name="Comma 3 3 5 4 3 3" xfId="27810" xr:uid="{8F9C00E8-FAE3-46D1-98A8-243B88D9F62D}"/>
    <cellStyle name="Comma 3 3 5 4 3 4" xfId="48834" xr:uid="{C1EA3189-2FE0-4E48-AB6F-6A905C2CB841}"/>
    <cellStyle name="Comma 3 3 5 4 4" xfId="9391" xr:uid="{EC4AD975-E5D1-4C06-BA0B-81D34AF3F3DC}"/>
    <cellStyle name="Comma 3 3 5 4 4 2" xfId="19925" xr:uid="{E832D681-4D91-426B-B082-61DE804D19E6}"/>
    <cellStyle name="Comma 3 3 5 4 4 2 2" xfId="40947" xr:uid="{FCE32FA2-AC58-4EE8-BC8F-9241B68D9BC6}"/>
    <cellStyle name="Comma 3 3 5 4 4 2 3" xfId="61971" xr:uid="{F2A0DD78-3F2B-4454-A8EA-3BA361F7587D}"/>
    <cellStyle name="Comma 3 3 5 4 4 3" xfId="30437" xr:uid="{AD7858F8-BFF2-4BF4-BA04-12237E4E002B}"/>
    <cellStyle name="Comma 3 3 5 4 4 4" xfId="51461" xr:uid="{B9FE143E-25E6-4756-8843-C00B65797C2E}"/>
    <cellStyle name="Comma 3 3 5 4 5" xfId="12043" xr:uid="{754A9D5A-893B-4837-B38E-12AB5B5AD8E3}"/>
    <cellStyle name="Comma 3 3 5 4 5 2" xfId="33065" xr:uid="{A5F43B95-028E-4135-A64B-DC850A0ED245}"/>
    <cellStyle name="Comma 3 3 5 4 5 3" xfId="54089" xr:uid="{D669BABC-1489-41F8-8CB4-5DE35F0DBF25}"/>
    <cellStyle name="Comma 3 3 5 4 6" xfId="22554" xr:uid="{8CE0DDC9-C641-49EA-A8A2-7AA989D434B3}"/>
    <cellStyle name="Comma 3 3 5 4 7" xfId="43579" xr:uid="{923E20DA-B894-4D1A-AE51-8F11E59B93BD}"/>
    <cellStyle name="Comma 3 3 5 5" xfId="4132" xr:uid="{F4898505-FEDE-4E9C-B74D-B57CCA7B5842}"/>
    <cellStyle name="Comma 3 3 5 5 2" xfId="14666" xr:uid="{54E92EB7-F812-40B3-BF1E-6DA752A9B810}"/>
    <cellStyle name="Comma 3 3 5 5 2 2" xfId="35688" xr:uid="{F49D561B-F1AD-40AD-AC1A-9C8D7D2DA0E1}"/>
    <cellStyle name="Comma 3 3 5 5 2 3" xfId="56712" xr:uid="{7F328F8D-B3EC-4DE3-B67A-87FA8A137DBF}"/>
    <cellStyle name="Comma 3 3 5 5 3" xfId="25178" xr:uid="{1099B453-308B-48CD-AD4D-9B316E3DEB30}"/>
    <cellStyle name="Comma 3 3 5 5 4" xfId="46202" xr:uid="{4EE7AD73-2689-4E32-92E5-E46EE36DE49C}"/>
    <cellStyle name="Comma 3 3 5 6" xfId="6760" xr:uid="{52CD2853-49EF-4E00-B8D7-E1062CE2A5BA}"/>
    <cellStyle name="Comma 3 3 5 6 2" xfId="17294" xr:uid="{26D65D19-30DE-4FE4-8F89-15D85638181C}"/>
    <cellStyle name="Comma 3 3 5 6 2 2" xfId="38316" xr:uid="{D8CC3C9F-1319-4786-BED4-98CFD84CBA42}"/>
    <cellStyle name="Comma 3 3 5 6 2 3" xfId="59340" xr:uid="{2A5E81F5-30A4-4954-8D21-EF8B960D5338}"/>
    <cellStyle name="Comma 3 3 5 6 3" xfId="27806" xr:uid="{80D2E860-F340-435B-819F-22F41174AAED}"/>
    <cellStyle name="Comma 3 3 5 6 4" xfId="48830" xr:uid="{B6295CE5-B558-4358-87F1-013A22FF2D71}"/>
    <cellStyle name="Comma 3 3 5 7" xfId="9387" xr:uid="{F4D06F76-171F-481A-A4B0-3BF4877273BF}"/>
    <cellStyle name="Comma 3 3 5 7 2" xfId="19921" xr:uid="{14C8315C-FB8F-495C-AA3E-53095248A77A}"/>
    <cellStyle name="Comma 3 3 5 7 2 2" xfId="40943" xr:uid="{774FD024-67DF-4FA5-BB2C-F852F1BB1BD8}"/>
    <cellStyle name="Comma 3 3 5 7 2 3" xfId="61967" xr:uid="{65C1274C-C483-4966-8BF4-049316FFD429}"/>
    <cellStyle name="Comma 3 3 5 7 3" xfId="30433" xr:uid="{0D8E4FE8-F59F-452E-9B9F-FB64075238B5}"/>
    <cellStyle name="Comma 3 3 5 7 4" xfId="51457" xr:uid="{F45256CD-4CED-452B-9E37-32E7C1142CD7}"/>
    <cellStyle name="Comma 3 3 5 8" xfId="12039" xr:uid="{ED870035-81AD-4E5C-8EAC-0260FE6CD1FA}"/>
    <cellStyle name="Comma 3 3 5 8 2" xfId="33061" xr:uid="{6A179FB4-236D-479E-832F-325AFDD31CD8}"/>
    <cellStyle name="Comma 3 3 5 8 3" xfId="54085" xr:uid="{459A2CEA-BFAB-490E-B56F-99CA0780BF57}"/>
    <cellStyle name="Comma 3 3 5 9" xfId="22550" xr:uid="{761007E3-E5A4-4ECF-92FF-E1EFC885C286}"/>
    <cellStyle name="Comma 3 3 6" xfId="1459" xr:uid="{53375102-738D-49E0-845C-6330F59CD2C7}"/>
    <cellStyle name="Comma 3 3 6 10" xfId="43580" xr:uid="{AFD2EAD2-1ACE-48CD-B070-5FD5396F82FC}"/>
    <cellStyle name="Comma 3 3 6 2" xfId="1460" xr:uid="{D7103C6D-C211-4AA1-AD90-E287D039321F}"/>
    <cellStyle name="Comma 3 3 6 2 2" xfId="1461" xr:uid="{0D2CBB4B-AF70-4A0E-B215-175B808DE0F4}"/>
    <cellStyle name="Comma 3 3 6 2 2 2" xfId="4139" xr:uid="{D7846280-898F-4D19-A24A-9BFDF794C400}"/>
    <cellStyle name="Comma 3 3 6 2 2 2 2" xfId="14673" xr:uid="{3BFB77FE-C679-4F79-A7FF-AE0BA98102F4}"/>
    <cellStyle name="Comma 3 3 6 2 2 2 2 2" xfId="35695" xr:uid="{EC24CDA7-75ED-4974-A42E-E71D32CE87D9}"/>
    <cellStyle name="Comma 3 3 6 2 2 2 2 3" xfId="56719" xr:uid="{52F8EEA1-C561-4B9E-BD09-ACB9AD1763B7}"/>
    <cellStyle name="Comma 3 3 6 2 2 2 3" xfId="25185" xr:uid="{D38CC044-0ECC-414D-8FD3-C286D1C5CC76}"/>
    <cellStyle name="Comma 3 3 6 2 2 2 4" xfId="46209" xr:uid="{9C8FFEA8-92E6-41E2-94B8-CD7771D6AE4F}"/>
    <cellStyle name="Comma 3 3 6 2 2 3" xfId="6767" xr:uid="{3785C72B-6B9A-4E48-AC8C-74AC0092E7FE}"/>
    <cellStyle name="Comma 3 3 6 2 2 3 2" xfId="17301" xr:uid="{1D9D4EE5-99FF-4C0E-BFF6-C55D8CF534DA}"/>
    <cellStyle name="Comma 3 3 6 2 2 3 2 2" xfId="38323" xr:uid="{D60A944B-42BF-4DD6-99C2-D618F8247DBB}"/>
    <cellStyle name="Comma 3 3 6 2 2 3 2 3" xfId="59347" xr:uid="{06BB2598-225D-455F-85B5-211371365113}"/>
    <cellStyle name="Comma 3 3 6 2 2 3 3" xfId="27813" xr:uid="{CEBAB67E-944F-465B-AD6E-BCC8CE4B772E}"/>
    <cellStyle name="Comma 3 3 6 2 2 3 4" xfId="48837" xr:uid="{A38B5BDB-47A8-4ECE-9F23-159566B56EE9}"/>
    <cellStyle name="Comma 3 3 6 2 2 4" xfId="9394" xr:uid="{665F3786-6425-4249-95B4-B22F89CA2A3E}"/>
    <cellStyle name="Comma 3 3 6 2 2 4 2" xfId="19928" xr:uid="{C54B645E-EE54-4C24-A72D-4E1A7D442BB7}"/>
    <cellStyle name="Comma 3 3 6 2 2 4 2 2" xfId="40950" xr:uid="{C821B7A3-09BB-4860-B52E-4F22D30C76D8}"/>
    <cellStyle name="Comma 3 3 6 2 2 4 2 3" xfId="61974" xr:uid="{A19BA8A7-6CD7-4497-A6CA-D3243ABC4E38}"/>
    <cellStyle name="Comma 3 3 6 2 2 4 3" xfId="30440" xr:uid="{85865116-F1D5-4A7C-9789-13EF44C92EED}"/>
    <cellStyle name="Comma 3 3 6 2 2 4 4" xfId="51464" xr:uid="{A37AD2EF-AE74-40FF-A600-BC217F6B8C30}"/>
    <cellStyle name="Comma 3 3 6 2 2 5" xfId="12046" xr:uid="{DCED7075-1D39-400E-83A7-D44347253A47}"/>
    <cellStyle name="Comma 3 3 6 2 2 5 2" xfId="33068" xr:uid="{38020919-DA79-4728-BAC4-847E1689027D}"/>
    <cellStyle name="Comma 3 3 6 2 2 5 3" xfId="54092" xr:uid="{22BE92BB-F11F-4E4A-B4F8-B9B3FC48163D}"/>
    <cellStyle name="Comma 3 3 6 2 2 6" xfId="22557" xr:uid="{A86B4ACB-7656-483A-96C1-5C1724A635C3}"/>
    <cellStyle name="Comma 3 3 6 2 2 7" xfId="43582" xr:uid="{8BA5C1A0-24E2-4972-8C68-34F75FAB06FC}"/>
    <cellStyle name="Comma 3 3 6 2 3" xfId="4138" xr:uid="{2772DE7F-7A18-4168-9B0A-7A481FB34C53}"/>
    <cellStyle name="Comma 3 3 6 2 3 2" xfId="14672" xr:uid="{84A1A07D-98E3-43B7-AB25-8E5B7B9C92C3}"/>
    <cellStyle name="Comma 3 3 6 2 3 2 2" xfId="35694" xr:uid="{604C62A2-FBC2-491E-9E46-DB1A160A8118}"/>
    <cellStyle name="Comma 3 3 6 2 3 2 3" xfId="56718" xr:uid="{E59960A4-BB2C-4B8D-BB70-AAFFF5B5B6FC}"/>
    <cellStyle name="Comma 3 3 6 2 3 3" xfId="25184" xr:uid="{7DFBBDF4-B5AF-4362-8BBF-04255E583A54}"/>
    <cellStyle name="Comma 3 3 6 2 3 4" xfId="46208" xr:uid="{1A628878-3D89-4FDA-9385-F9A968E7FF2F}"/>
    <cellStyle name="Comma 3 3 6 2 4" xfId="6766" xr:uid="{525991AC-EE61-4C19-BBC2-7162389024C7}"/>
    <cellStyle name="Comma 3 3 6 2 4 2" xfId="17300" xr:uid="{3FEB5684-3CBB-4F3B-AC2E-C78C4B48C121}"/>
    <cellStyle name="Comma 3 3 6 2 4 2 2" xfId="38322" xr:uid="{DC477E5A-D2D5-4425-82BC-4F136F16646C}"/>
    <cellStyle name="Comma 3 3 6 2 4 2 3" xfId="59346" xr:uid="{99C9A623-D52A-4DF1-B226-58E5D355B972}"/>
    <cellStyle name="Comma 3 3 6 2 4 3" xfId="27812" xr:uid="{74E96344-4429-420C-AEBB-5F810C09C729}"/>
    <cellStyle name="Comma 3 3 6 2 4 4" xfId="48836" xr:uid="{1A1789A2-C1F8-48EF-9516-CA781E82E5E3}"/>
    <cellStyle name="Comma 3 3 6 2 5" xfId="9393" xr:uid="{F564C54D-88FE-4FBD-B3B1-A89EDA9E0CB3}"/>
    <cellStyle name="Comma 3 3 6 2 5 2" xfId="19927" xr:uid="{3D55F286-928E-465F-8C56-AD7F486FFCB5}"/>
    <cellStyle name="Comma 3 3 6 2 5 2 2" xfId="40949" xr:uid="{7ABD8306-6A18-4369-B37A-5BB8A1B0656B}"/>
    <cellStyle name="Comma 3 3 6 2 5 2 3" xfId="61973" xr:uid="{99AF9EB2-0AA9-4442-A0B7-BA028E97BBAB}"/>
    <cellStyle name="Comma 3 3 6 2 5 3" xfId="30439" xr:uid="{ACB3962B-30AA-4F9D-BD32-054804548FDF}"/>
    <cellStyle name="Comma 3 3 6 2 5 4" xfId="51463" xr:uid="{68B6592E-5B86-4917-83C9-FAB75C101F78}"/>
    <cellStyle name="Comma 3 3 6 2 6" xfId="12045" xr:uid="{1C19AA6E-5B5B-4E48-A1D6-F657D8E63FD9}"/>
    <cellStyle name="Comma 3 3 6 2 6 2" xfId="33067" xr:uid="{64F6A660-723E-401E-AA16-66F25E15A637}"/>
    <cellStyle name="Comma 3 3 6 2 6 3" xfId="54091" xr:uid="{E20B66E2-02D2-43CE-95E6-69B4A0C72650}"/>
    <cellStyle name="Comma 3 3 6 2 7" xfId="22556" xr:uid="{3222F3C3-70CB-41A7-8027-2E5DCC40CAC8}"/>
    <cellStyle name="Comma 3 3 6 2 8" xfId="43581" xr:uid="{B893590F-E0D5-4DA4-8F9F-507F7667146F}"/>
    <cellStyle name="Comma 3 3 6 3" xfId="1462" xr:uid="{AC154F40-1AA5-4FFC-902E-A8FF37755A0F}"/>
    <cellStyle name="Comma 3 3 6 3 2" xfId="4140" xr:uid="{E71CBF25-13D2-41D8-89EC-385251DAA7F5}"/>
    <cellStyle name="Comma 3 3 6 3 2 2" xfId="14674" xr:uid="{F5B27E26-93FC-4F29-959E-94AE7C1EC06A}"/>
    <cellStyle name="Comma 3 3 6 3 2 2 2" xfId="35696" xr:uid="{0732A36B-9281-479B-860B-0254C9A1B83C}"/>
    <cellStyle name="Comma 3 3 6 3 2 2 3" xfId="56720" xr:uid="{8019A9F4-224A-4C93-9F26-F47CD9148E20}"/>
    <cellStyle name="Comma 3 3 6 3 2 3" xfId="25186" xr:uid="{CD721CAF-495D-4C25-8C3D-6A75F4573756}"/>
    <cellStyle name="Comma 3 3 6 3 2 4" xfId="46210" xr:uid="{A3D119A6-20F9-4622-987E-41251CA4B7E5}"/>
    <cellStyle name="Comma 3 3 6 3 3" xfId="6768" xr:uid="{0BB4EF9D-F527-4B0E-9915-B38A9AE5C3AE}"/>
    <cellStyle name="Comma 3 3 6 3 3 2" xfId="17302" xr:uid="{D1A48C57-5EE0-4572-AC7A-E55898B0B5FA}"/>
    <cellStyle name="Comma 3 3 6 3 3 2 2" xfId="38324" xr:uid="{3C84040F-3C2A-410C-BA66-657D50F49E50}"/>
    <cellStyle name="Comma 3 3 6 3 3 2 3" xfId="59348" xr:uid="{9B741AC2-CFD2-471F-AFF2-6FA53D936C68}"/>
    <cellStyle name="Comma 3 3 6 3 3 3" xfId="27814" xr:uid="{3249666A-0F1C-47A8-B9F7-21A55B543F82}"/>
    <cellStyle name="Comma 3 3 6 3 3 4" xfId="48838" xr:uid="{08AF4571-4ADE-4057-99FE-5377953BE652}"/>
    <cellStyle name="Comma 3 3 6 3 4" xfId="9395" xr:uid="{7A4D8863-B7F8-4F2D-AF88-ED0C0AED88CA}"/>
    <cellStyle name="Comma 3 3 6 3 4 2" xfId="19929" xr:uid="{A03D6099-BCD3-4E6A-83DD-48B5195DA6C2}"/>
    <cellStyle name="Comma 3 3 6 3 4 2 2" xfId="40951" xr:uid="{57CF3308-5097-434E-BB5B-26723FB35BB2}"/>
    <cellStyle name="Comma 3 3 6 3 4 2 3" xfId="61975" xr:uid="{4173682C-EBCC-48DD-9EC1-2DF942408915}"/>
    <cellStyle name="Comma 3 3 6 3 4 3" xfId="30441" xr:uid="{98890A5D-7DF5-465F-8E81-DD20DD12BF48}"/>
    <cellStyle name="Comma 3 3 6 3 4 4" xfId="51465" xr:uid="{6C565F80-B24D-4E85-B7F3-2D525D7EB77B}"/>
    <cellStyle name="Comma 3 3 6 3 5" xfId="12047" xr:uid="{7CB7EE55-102E-448B-826F-D1AA0A8E89D8}"/>
    <cellStyle name="Comma 3 3 6 3 5 2" xfId="33069" xr:uid="{DB9490C5-9180-4090-B29E-514BC44039CE}"/>
    <cellStyle name="Comma 3 3 6 3 5 3" xfId="54093" xr:uid="{2F6B22E8-94DC-40BF-897F-E616F7CB2A4E}"/>
    <cellStyle name="Comma 3 3 6 3 6" xfId="22558" xr:uid="{FE6E8C30-E9C5-461F-812F-3A09F8C210AC}"/>
    <cellStyle name="Comma 3 3 6 3 7" xfId="43583" xr:uid="{EF193CC3-EC08-496E-9086-191102304B6D}"/>
    <cellStyle name="Comma 3 3 6 4" xfId="1463" xr:uid="{F57481BA-9C35-48BA-8FB2-B51008899CD4}"/>
    <cellStyle name="Comma 3 3 6 4 2" xfId="4141" xr:uid="{98422883-FB13-4594-A0AE-FBE1B2EE5201}"/>
    <cellStyle name="Comma 3 3 6 4 2 2" xfId="14675" xr:uid="{9C38C4FB-D8BD-4B1F-B6EB-AFB973090707}"/>
    <cellStyle name="Comma 3 3 6 4 2 2 2" xfId="35697" xr:uid="{0E7ADFA9-C803-4CC6-9E9D-6E40F6508DB9}"/>
    <cellStyle name="Comma 3 3 6 4 2 2 3" xfId="56721" xr:uid="{3203D3B4-6FE0-421E-8C30-E2F1797E8FB0}"/>
    <cellStyle name="Comma 3 3 6 4 2 3" xfId="25187" xr:uid="{81B17F08-8901-4213-922C-5E2D6B2CA869}"/>
    <cellStyle name="Comma 3 3 6 4 2 4" xfId="46211" xr:uid="{E1242891-D297-400E-9E5E-76B7441E2BAA}"/>
    <cellStyle name="Comma 3 3 6 4 3" xfId="6769" xr:uid="{0AE7EBCA-42BA-4DF2-8B3E-8BA6126B7630}"/>
    <cellStyle name="Comma 3 3 6 4 3 2" xfId="17303" xr:uid="{E672CC5D-5AA6-4B2A-8E06-F9978C66E967}"/>
    <cellStyle name="Comma 3 3 6 4 3 2 2" xfId="38325" xr:uid="{85E1FFA9-F711-4667-9D33-1922CCF69724}"/>
    <cellStyle name="Comma 3 3 6 4 3 2 3" xfId="59349" xr:uid="{D9534D6F-EE1D-490A-BA5C-344CFBB0FDAA}"/>
    <cellStyle name="Comma 3 3 6 4 3 3" xfId="27815" xr:uid="{B5B87AE0-C588-4266-8A31-F58322114E98}"/>
    <cellStyle name="Comma 3 3 6 4 3 4" xfId="48839" xr:uid="{EF44924D-02A8-4C37-8028-F03985F8F54A}"/>
    <cellStyle name="Comma 3 3 6 4 4" xfId="9396" xr:uid="{763E49B8-4C05-41B7-9557-7B9EF63896F9}"/>
    <cellStyle name="Comma 3 3 6 4 4 2" xfId="19930" xr:uid="{7AA85F6E-3917-41D2-A7E2-A44F3149E23A}"/>
    <cellStyle name="Comma 3 3 6 4 4 2 2" xfId="40952" xr:uid="{F9FB07DA-462C-4316-8E07-3735C1FC3E01}"/>
    <cellStyle name="Comma 3 3 6 4 4 2 3" xfId="61976" xr:uid="{B53FA3F1-F27F-4D53-BADD-4CCE51A5BA01}"/>
    <cellStyle name="Comma 3 3 6 4 4 3" xfId="30442" xr:uid="{757EF169-79F8-4840-842E-5262E883EC37}"/>
    <cellStyle name="Comma 3 3 6 4 4 4" xfId="51466" xr:uid="{F336A7D6-0BFD-4D3B-8B9C-52586DDD48AD}"/>
    <cellStyle name="Comma 3 3 6 4 5" xfId="12048" xr:uid="{368E7DF9-DE22-453B-822F-1CF7C4A0C631}"/>
    <cellStyle name="Comma 3 3 6 4 5 2" xfId="33070" xr:uid="{B087ABB2-CFC2-4B15-9206-149172540536}"/>
    <cellStyle name="Comma 3 3 6 4 5 3" xfId="54094" xr:uid="{7EFD4A56-FBBF-471E-962B-C55D7D1E6766}"/>
    <cellStyle name="Comma 3 3 6 4 6" xfId="22559" xr:uid="{25426242-B14C-4D53-B4CF-5A1769250FB9}"/>
    <cellStyle name="Comma 3 3 6 4 7" xfId="43584" xr:uid="{C5D40F5F-C9DF-4F44-9F22-319494A4416C}"/>
    <cellStyle name="Comma 3 3 6 5" xfId="4137" xr:uid="{0E03401E-5609-416E-9028-75FF63F52B21}"/>
    <cellStyle name="Comma 3 3 6 5 2" xfId="14671" xr:uid="{21E1F6E8-5BF0-46DB-B8BB-E2D090A91646}"/>
    <cellStyle name="Comma 3 3 6 5 2 2" xfId="35693" xr:uid="{69BCBBAC-B78B-46E8-A086-0B6E5CA8549B}"/>
    <cellStyle name="Comma 3 3 6 5 2 3" xfId="56717" xr:uid="{19C4C160-5BC0-4743-A6CB-C0A71A3094C4}"/>
    <cellStyle name="Comma 3 3 6 5 3" xfId="25183" xr:uid="{F1BDD8E5-B4F9-4CAB-9DA3-E43113BC6E25}"/>
    <cellStyle name="Comma 3 3 6 5 4" xfId="46207" xr:uid="{F7E972C9-906E-43D8-A521-BCB361E01548}"/>
    <cellStyle name="Comma 3 3 6 6" xfId="6765" xr:uid="{A32ABDE4-F744-486B-A2B7-C85F891DE169}"/>
    <cellStyle name="Comma 3 3 6 6 2" xfId="17299" xr:uid="{9C929C32-6EE9-4868-9214-C907E0FCDA77}"/>
    <cellStyle name="Comma 3 3 6 6 2 2" xfId="38321" xr:uid="{ACFFE7D6-1221-4849-A276-884EB331845E}"/>
    <cellStyle name="Comma 3 3 6 6 2 3" xfId="59345" xr:uid="{FCA4C980-3878-4BCE-9CAA-9579704EB049}"/>
    <cellStyle name="Comma 3 3 6 6 3" xfId="27811" xr:uid="{45FB8950-528B-4825-BAE5-D5C0737356A2}"/>
    <cellStyle name="Comma 3 3 6 6 4" xfId="48835" xr:uid="{B5947D67-F56E-4BBD-A2B6-FEC8828CDD5C}"/>
    <cellStyle name="Comma 3 3 6 7" xfId="9392" xr:uid="{9761337E-E4DD-41E2-81D0-D2A6146F8837}"/>
    <cellStyle name="Comma 3 3 6 7 2" xfId="19926" xr:uid="{D9776E3E-DE01-4614-A949-98DAD1020F79}"/>
    <cellStyle name="Comma 3 3 6 7 2 2" xfId="40948" xr:uid="{4F0FA9CC-701D-4378-AC13-BBBF6F525F38}"/>
    <cellStyle name="Comma 3 3 6 7 2 3" xfId="61972" xr:uid="{0801E2C6-52CC-477A-9A72-0015C048A93D}"/>
    <cellStyle name="Comma 3 3 6 7 3" xfId="30438" xr:uid="{A4346C58-AAD1-4F3F-98B1-F0699059C428}"/>
    <cellStyle name="Comma 3 3 6 7 4" xfId="51462" xr:uid="{FE5C3595-DE7E-4028-824C-9F35E90605EA}"/>
    <cellStyle name="Comma 3 3 6 8" xfId="12044" xr:uid="{19C4E4F9-70C1-4774-8049-7DF1DA9CB5B1}"/>
    <cellStyle name="Comma 3 3 6 8 2" xfId="33066" xr:uid="{FBC4AB9D-1B03-4737-90A3-A961B5AEBCD7}"/>
    <cellStyle name="Comma 3 3 6 8 3" xfId="54090" xr:uid="{C20104B6-6651-4F27-B15A-D036B2B3DA5C}"/>
    <cellStyle name="Comma 3 3 6 9" xfId="22555" xr:uid="{9942092B-94BA-4BB0-B018-35B3CBD96918}"/>
    <cellStyle name="Comma 3 3 7" xfId="1464" xr:uid="{B0E2D4C7-A6C6-4BAB-98A6-83207338BEB4}"/>
    <cellStyle name="Comma 3 3 7 2" xfId="1465" xr:uid="{155ECDA2-5154-4BAF-83A6-9E0324D2E91D}"/>
    <cellStyle name="Comma 3 3 7 2 2" xfId="4143" xr:uid="{F5B114B4-2FDA-4A6C-97A2-21D871973BE6}"/>
    <cellStyle name="Comma 3 3 7 2 2 2" xfId="14677" xr:uid="{9C1416B4-A177-4275-B6CE-A06853C5FFE3}"/>
    <cellStyle name="Comma 3 3 7 2 2 2 2" xfId="35699" xr:uid="{D33CECC4-C49E-46CC-901C-71DBA4AC1AD7}"/>
    <cellStyle name="Comma 3 3 7 2 2 2 3" xfId="56723" xr:uid="{184253F1-53B7-4C11-9A5C-164A058890A1}"/>
    <cellStyle name="Comma 3 3 7 2 2 3" xfId="25189" xr:uid="{6DC386F3-565B-43D9-9B14-B00B84B60731}"/>
    <cellStyle name="Comma 3 3 7 2 2 4" xfId="46213" xr:uid="{A90EF33F-1962-4DCF-9BAC-EE2BB391AD3C}"/>
    <cellStyle name="Comma 3 3 7 2 3" xfId="6771" xr:uid="{B4E4CF47-C626-45DD-ADAD-A2EDFBE132AC}"/>
    <cellStyle name="Comma 3 3 7 2 3 2" xfId="17305" xr:uid="{3EDBF3F5-9B55-4CE5-BBAB-33C82E48A325}"/>
    <cellStyle name="Comma 3 3 7 2 3 2 2" xfId="38327" xr:uid="{56C7B424-A693-4AF4-B623-AB91CA71A64D}"/>
    <cellStyle name="Comma 3 3 7 2 3 2 3" xfId="59351" xr:uid="{F81B9ED9-721E-4C2E-9111-9D5A813EAAA3}"/>
    <cellStyle name="Comma 3 3 7 2 3 3" xfId="27817" xr:uid="{806B3560-9CAE-4BB7-9DBD-A65F31E48A42}"/>
    <cellStyle name="Comma 3 3 7 2 3 4" xfId="48841" xr:uid="{B302C7D7-A837-4DC8-BCBE-C377A423F1C9}"/>
    <cellStyle name="Comma 3 3 7 2 4" xfId="9398" xr:uid="{B6D1324B-969C-4EB3-8784-3B611C720E3C}"/>
    <cellStyle name="Comma 3 3 7 2 4 2" xfId="19932" xr:uid="{D55481DA-0957-4367-B154-0B2FEE1BB239}"/>
    <cellStyle name="Comma 3 3 7 2 4 2 2" xfId="40954" xr:uid="{43A7EEA9-8CE5-42F7-9075-23E8DFDA2FA2}"/>
    <cellStyle name="Comma 3 3 7 2 4 2 3" xfId="61978" xr:uid="{63D6C208-07FB-4786-9545-52B3542FF578}"/>
    <cellStyle name="Comma 3 3 7 2 4 3" xfId="30444" xr:uid="{1F001E85-9C80-4343-9358-D50978D01BCE}"/>
    <cellStyle name="Comma 3 3 7 2 4 4" xfId="51468" xr:uid="{64430522-406D-4F5A-8CE7-F96040D8B1D9}"/>
    <cellStyle name="Comma 3 3 7 2 5" xfId="12050" xr:uid="{416D367F-DE49-49CA-B636-40C3E1DFE747}"/>
    <cellStyle name="Comma 3 3 7 2 5 2" xfId="33072" xr:uid="{68595F84-71A4-44F0-AFFB-33BC84CBB7C1}"/>
    <cellStyle name="Comma 3 3 7 2 5 3" xfId="54096" xr:uid="{820D488B-CB9E-4349-B8B5-288D4ECE3DF6}"/>
    <cellStyle name="Comma 3 3 7 2 6" xfId="22561" xr:uid="{AD0E378D-61A9-462B-83B2-8DE410EA09CF}"/>
    <cellStyle name="Comma 3 3 7 2 7" xfId="43586" xr:uid="{528E6224-7AA0-4B88-B461-CF82DE071124}"/>
    <cellStyle name="Comma 3 3 7 3" xfId="1466" xr:uid="{04EBF2A0-B01E-41ED-860D-A67E1AA752B0}"/>
    <cellStyle name="Comma 3 3 7 3 2" xfId="4144" xr:uid="{7F2356AD-83C6-4147-B988-1B4297FAA8DF}"/>
    <cellStyle name="Comma 3 3 7 3 2 2" xfId="14678" xr:uid="{A0A61483-8603-48B8-ABB9-3DDBB0055D9E}"/>
    <cellStyle name="Comma 3 3 7 3 2 2 2" xfId="35700" xr:uid="{B5AFCF5D-B008-4A4B-A478-0858848D67AF}"/>
    <cellStyle name="Comma 3 3 7 3 2 2 3" xfId="56724" xr:uid="{1438A86A-0C68-463A-B43D-3FDF22573AEC}"/>
    <cellStyle name="Comma 3 3 7 3 2 3" xfId="25190" xr:uid="{332AD7D9-3C48-466A-B84A-4FD6037A5591}"/>
    <cellStyle name="Comma 3 3 7 3 2 4" xfId="46214" xr:uid="{A1EA404B-ADDB-40E3-98D0-92232369D208}"/>
    <cellStyle name="Comma 3 3 7 3 3" xfId="6772" xr:uid="{27EB3D6D-C157-43E4-9B7E-779C20D8E7B7}"/>
    <cellStyle name="Comma 3 3 7 3 3 2" xfId="17306" xr:uid="{D8270670-26A3-4BA7-BEAC-76E557C7554D}"/>
    <cellStyle name="Comma 3 3 7 3 3 2 2" xfId="38328" xr:uid="{86764F7D-DEF6-4FB4-9A39-20D90A3E2560}"/>
    <cellStyle name="Comma 3 3 7 3 3 2 3" xfId="59352" xr:uid="{CFC771F5-2E63-4816-B05A-815599E54A95}"/>
    <cellStyle name="Comma 3 3 7 3 3 3" xfId="27818" xr:uid="{9C0EB9C4-09B7-4207-993D-B89667D24F3E}"/>
    <cellStyle name="Comma 3 3 7 3 3 4" xfId="48842" xr:uid="{7F7E061A-BA89-42D5-8E56-96D0F8F92C10}"/>
    <cellStyle name="Comma 3 3 7 3 4" xfId="9399" xr:uid="{F8E9CB3F-B3FB-417C-9960-A40025037654}"/>
    <cellStyle name="Comma 3 3 7 3 4 2" xfId="19933" xr:uid="{D506F590-9ABA-4DAA-9E13-34049B7FF41E}"/>
    <cellStyle name="Comma 3 3 7 3 4 2 2" xfId="40955" xr:uid="{A483DCBC-5D02-4ADA-B47E-E47C28780C69}"/>
    <cellStyle name="Comma 3 3 7 3 4 2 3" xfId="61979" xr:uid="{00F8AB69-232C-4F9C-B7EB-A224E24B645E}"/>
    <cellStyle name="Comma 3 3 7 3 4 3" xfId="30445" xr:uid="{D4E60234-86A6-4D08-9529-198FC7D7863F}"/>
    <cellStyle name="Comma 3 3 7 3 4 4" xfId="51469" xr:uid="{BDD3BC0B-A6AA-49DD-BE2D-3B93E8E7F6AF}"/>
    <cellStyle name="Comma 3 3 7 3 5" xfId="12051" xr:uid="{6C7E0C8F-FC76-4B0B-A273-5AF3CE758D4E}"/>
    <cellStyle name="Comma 3 3 7 3 5 2" xfId="33073" xr:uid="{46BC3519-F299-418A-BDC9-0A5F70C2BAB5}"/>
    <cellStyle name="Comma 3 3 7 3 5 3" xfId="54097" xr:uid="{CA4A2819-4BF3-4015-896E-5166F63B36FC}"/>
    <cellStyle name="Comma 3 3 7 3 6" xfId="22562" xr:uid="{8D763E44-A212-4644-9DC6-A2987F324722}"/>
    <cellStyle name="Comma 3 3 7 3 7" xfId="43587" xr:uid="{5095B85E-E4EA-4B6A-99E6-AF23C4A98E59}"/>
    <cellStyle name="Comma 3 3 7 4" xfId="4142" xr:uid="{C1E1C9A0-9D8B-4DEA-9FD1-BE977D8300EB}"/>
    <cellStyle name="Comma 3 3 7 4 2" xfId="14676" xr:uid="{92F8EC2C-02FB-441A-9CEC-E6A03352D984}"/>
    <cellStyle name="Comma 3 3 7 4 2 2" xfId="35698" xr:uid="{4E769547-7528-4449-9F5A-23C21EA20470}"/>
    <cellStyle name="Comma 3 3 7 4 2 3" xfId="56722" xr:uid="{C692AC4D-33FD-4612-9F01-C96F00C9DAFD}"/>
    <cellStyle name="Comma 3 3 7 4 3" xfId="25188" xr:uid="{264E629F-EF17-4EEC-B20C-E9E53EE60D4D}"/>
    <cellStyle name="Comma 3 3 7 4 4" xfId="46212" xr:uid="{CDEBC464-69A4-4899-A5D1-FA74FA6C3708}"/>
    <cellStyle name="Comma 3 3 7 5" xfId="6770" xr:uid="{78DE3EB7-1AF3-4E0F-98E0-3626FF98AB71}"/>
    <cellStyle name="Comma 3 3 7 5 2" xfId="17304" xr:uid="{67F72465-688A-4C97-952E-CB7F7D9FB8DF}"/>
    <cellStyle name="Comma 3 3 7 5 2 2" xfId="38326" xr:uid="{9EA3DB84-CC9A-4153-85FB-25AF86F00F13}"/>
    <cellStyle name="Comma 3 3 7 5 2 3" xfId="59350" xr:uid="{9273595D-FA54-4C9C-9996-A0DDA3DAFB0A}"/>
    <cellStyle name="Comma 3 3 7 5 3" xfId="27816" xr:uid="{05879005-12DC-48A9-AE78-15C595CEDF15}"/>
    <cellStyle name="Comma 3 3 7 5 4" xfId="48840" xr:uid="{5AE534A9-CDD4-4C16-BB65-6E81595538C9}"/>
    <cellStyle name="Comma 3 3 7 6" xfId="9397" xr:uid="{E140C563-4063-4598-8EBA-EAD5682292DA}"/>
    <cellStyle name="Comma 3 3 7 6 2" xfId="19931" xr:uid="{EBDB3A9B-FBB9-4457-A9D5-01CC0A742869}"/>
    <cellStyle name="Comma 3 3 7 6 2 2" xfId="40953" xr:uid="{5F9B87BB-ECCB-42E8-A8AB-CC07C322D9BA}"/>
    <cellStyle name="Comma 3 3 7 6 2 3" xfId="61977" xr:uid="{DFC9F0C1-FF45-4055-84EB-7A65904BDE2C}"/>
    <cellStyle name="Comma 3 3 7 6 3" xfId="30443" xr:uid="{087D87CC-35DA-4AD2-9080-2B55A4FA172C}"/>
    <cellStyle name="Comma 3 3 7 6 4" xfId="51467" xr:uid="{C26A2936-BD4C-4B54-A55B-B96540983E52}"/>
    <cellStyle name="Comma 3 3 7 7" xfId="12049" xr:uid="{F03B63C4-78DF-4B55-82FC-14165C61743E}"/>
    <cellStyle name="Comma 3 3 7 7 2" xfId="33071" xr:uid="{8A766479-9D2C-4316-B0BB-F0E19F3D16D2}"/>
    <cellStyle name="Comma 3 3 7 7 3" xfId="54095" xr:uid="{FC3C0DE2-0668-48C9-99E4-3AEB639C4C46}"/>
    <cellStyle name="Comma 3 3 7 8" xfId="22560" xr:uid="{59F25E9A-9807-4C34-9EF3-6EC86488CCA6}"/>
    <cellStyle name="Comma 3 3 7 9" xfId="43585" xr:uid="{A5800FC2-1230-4ABC-B6FE-F19A24074063}"/>
    <cellStyle name="Comma 3 3 8" xfId="1467" xr:uid="{89B08A68-086F-434B-A832-FC00FE1D2D06}"/>
    <cellStyle name="Comma 3 3 8 2" xfId="1468" xr:uid="{AA263971-2BC3-4022-8355-CDBC7529A291}"/>
    <cellStyle name="Comma 3 3 8 2 2" xfId="4146" xr:uid="{8BA68D13-6286-4975-8CD2-23EBB2F79494}"/>
    <cellStyle name="Comma 3 3 8 2 2 2" xfId="14680" xr:uid="{B81BE4A8-11D7-4782-9B89-B6EB4E110606}"/>
    <cellStyle name="Comma 3 3 8 2 2 2 2" xfId="35702" xr:uid="{DEAAFEE1-3037-4B64-8AD3-71EEEF3C3FC2}"/>
    <cellStyle name="Comma 3 3 8 2 2 2 3" xfId="56726" xr:uid="{8B5CBA69-90CC-47FD-B381-3F66F42810CC}"/>
    <cellStyle name="Comma 3 3 8 2 2 3" xfId="25192" xr:uid="{A52137D4-65EA-405D-A9F4-84F20F6F34A1}"/>
    <cellStyle name="Comma 3 3 8 2 2 4" xfId="46216" xr:uid="{265EDADC-F72D-4279-A963-ECFB5F5DF3D7}"/>
    <cellStyle name="Comma 3 3 8 2 3" xfId="6774" xr:uid="{9C7C0221-D347-4F63-86BD-9D91D6CABDF0}"/>
    <cellStyle name="Comma 3 3 8 2 3 2" xfId="17308" xr:uid="{0AD10C6D-B544-4B8A-A4BA-4A8763911C69}"/>
    <cellStyle name="Comma 3 3 8 2 3 2 2" xfId="38330" xr:uid="{B11F7F4B-2339-4C48-A76B-E3A53E50458B}"/>
    <cellStyle name="Comma 3 3 8 2 3 2 3" xfId="59354" xr:uid="{00628FFC-8706-442C-9FC2-39E189335587}"/>
    <cellStyle name="Comma 3 3 8 2 3 3" xfId="27820" xr:uid="{0F7B3CFA-D7EC-41A2-9B72-5C4AF7E83E18}"/>
    <cellStyle name="Comma 3 3 8 2 3 4" xfId="48844" xr:uid="{5CC8EFCA-1062-482F-B617-CA1B77B9BDC7}"/>
    <cellStyle name="Comma 3 3 8 2 4" xfId="9401" xr:uid="{039146F6-21EC-4063-8D2A-C27EB81E23A9}"/>
    <cellStyle name="Comma 3 3 8 2 4 2" xfId="19935" xr:uid="{C809FB85-971B-4C5B-9193-EFD84FE603A0}"/>
    <cellStyle name="Comma 3 3 8 2 4 2 2" xfId="40957" xr:uid="{D6444D5F-252A-4892-9929-30509D7859A5}"/>
    <cellStyle name="Comma 3 3 8 2 4 2 3" xfId="61981" xr:uid="{643A9CD4-EBE4-43DE-AC15-1EF8601B2FD9}"/>
    <cellStyle name="Comma 3 3 8 2 4 3" xfId="30447" xr:uid="{9851790F-104C-4D7C-8A87-6C9F30BA2F3D}"/>
    <cellStyle name="Comma 3 3 8 2 4 4" xfId="51471" xr:uid="{F77E0E33-0FD8-4F1C-8599-A26F41C71A26}"/>
    <cellStyle name="Comma 3 3 8 2 5" xfId="12053" xr:uid="{1C112385-12DC-4E5E-B49C-8AF6E9846724}"/>
    <cellStyle name="Comma 3 3 8 2 5 2" xfId="33075" xr:uid="{66AC044E-AE31-4122-8D50-C2BE22065426}"/>
    <cellStyle name="Comma 3 3 8 2 5 3" xfId="54099" xr:uid="{831A99C6-5494-4EE7-B161-59170CD798C1}"/>
    <cellStyle name="Comma 3 3 8 2 6" xfId="22564" xr:uid="{4AECB60B-011F-4CCD-8DC3-612DB4B1147E}"/>
    <cellStyle name="Comma 3 3 8 2 7" xfId="43589" xr:uid="{B75A762C-E581-4B7F-AC9F-9A162456D19C}"/>
    <cellStyle name="Comma 3 3 8 3" xfId="4145" xr:uid="{1EC0A52A-D07A-4D8C-A73F-6B3F14218AD4}"/>
    <cellStyle name="Comma 3 3 8 3 2" xfId="14679" xr:uid="{711F10FA-E818-49F8-81A5-2D25E4F7483B}"/>
    <cellStyle name="Comma 3 3 8 3 2 2" xfId="35701" xr:uid="{F59DDEAD-41AC-406E-85D0-272136F11BFA}"/>
    <cellStyle name="Comma 3 3 8 3 2 3" xfId="56725" xr:uid="{3D05C6AF-1AA3-4E2F-AD49-BEE5AFF8071A}"/>
    <cellStyle name="Comma 3 3 8 3 3" xfId="25191" xr:uid="{0EADC4BE-7FE0-40A8-83A2-535748E7B15E}"/>
    <cellStyle name="Comma 3 3 8 3 4" xfId="46215" xr:uid="{E03031EA-31CB-4215-90DD-7FB141DAC857}"/>
    <cellStyle name="Comma 3 3 8 4" xfId="6773" xr:uid="{974B2CA5-4F8C-46E0-9060-6D9F927CC66D}"/>
    <cellStyle name="Comma 3 3 8 4 2" xfId="17307" xr:uid="{B9CAEA1B-53B5-4A16-9850-5B07D07B0CA7}"/>
    <cellStyle name="Comma 3 3 8 4 2 2" xfId="38329" xr:uid="{46AB9C1E-2FE9-4D75-B956-FCD5FD3C0560}"/>
    <cellStyle name="Comma 3 3 8 4 2 3" xfId="59353" xr:uid="{3C6DF5FC-2945-4CAB-A0DD-6F5FB1347665}"/>
    <cellStyle name="Comma 3 3 8 4 3" xfId="27819" xr:uid="{F99C2CBD-6348-4B56-9C38-D6F64BC09853}"/>
    <cellStyle name="Comma 3 3 8 4 4" xfId="48843" xr:uid="{9EC20C5C-0862-42F8-BF45-EC533A860A12}"/>
    <cellStyle name="Comma 3 3 8 5" xfId="9400" xr:uid="{183FF4E0-AF09-4B6B-8882-FF99907DB4F2}"/>
    <cellStyle name="Comma 3 3 8 5 2" xfId="19934" xr:uid="{B2497CE8-B26E-465B-BB48-68DF78AF51D9}"/>
    <cellStyle name="Comma 3 3 8 5 2 2" xfId="40956" xr:uid="{E6DEF06B-0D98-480F-B045-E37C892AB807}"/>
    <cellStyle name="Comma 3 3 8 5 2 3" xfId="61980" xr:uid="{59230F42-093B-4619-B43F-3B6B15C3E1AD}"/>
    <cellStyle name="Comma 3 3 8 5 3" xfId="30446" xr:uid="{968C48B0-9157-4F3A-8284-3495E0B40A97}"/>
    <cellStyle name="Comma 3 3 8 5 4" xfId="51470" xr:uid="{E33E432E-C0EE-47DA-8050-83E2E967934E}"/>
    <cellStyle name="Comma 3 3 8 6" xfId="12052" xr:uid="{BEF28189-D387-4FCB-AF96-C241FF80641A}"/>
    <cellStyle name="Comma 3 3 8 6 2" xfId="33074" xr:uid="{F15ED29F-725E-4A8A-A61A-0D8A536581AA}"/>
    <cellStyle name="Comma 3 3 8 6 3" xfId="54098" xr:uid="{BD8646C0-F014-45DA-8BD8-C26825793740}"/>
    <cellStyle name="Comma 3 3 8 7" xfId="22563" xr:uid="{A5F9BE6C-564C-4C03-946B-66BE22DDA507}"/>
    <cellStyle name="Comma 3 3 8 8" xfId="43588" xr:uid="{67E15275-6FAD-4D79-96BD-D9B3EA8955D7}"/>
    <cellStyle name="Comma 3 3 9" xfId="1469" xr:uid="{C098FBCE-4A69-4D3A-8EBD-CCC9D3BA4388}"/>
    <cellStyle name="Comma 3 3 9 2" xfId="4147" xr:uid="{A71B3074-3121-4AB3-9ABF-96EA6F1AD295}"/>
    <cellStyle name="Comma 3 3 9 2 2" xfId="14681" xr:uid="{236D4BC0-974B-4D5E-A5FC-67461108E7E6}"/>
    <cellStyle name="Comma 3 3 9 2 2 2" xfId="35703" xr:uid="{3BF2D386-447E-47F4-B422-B26FBA43C161}"/>
    <cellStyle name="Comma 3 3 9 2 2 3" xfId="56727" xr:uid="{42889DFC-86C6-44A8-A79B-71290CBF7C06}"/>
    <cellStyle name="Comma 3 3 9 2 3" xfId="25193" xr:uid="{9FF1EB2F-FA41-4C41-9BC6-C42560B648B0}"/>
    <cellStyle name="Comma 3 3 9 2 4" xfId="46217" xr:uid="{2BD06032-CC3B-4861-9848-4D36C71532FA}"/>
    <cellStyle name="Comma 3 3 9 3" xfId="6775" xr:uid="{699C8C63-7E18-4436-8D2B-0799B40792DC}"/>
    <cellStyle name="Comma 3 3 9 3 2" xfId="17309" xr:uid="{958A2721-2088-4B31-94B1-B2020E54CFFB}"/>
    <cellStyle name="Comma 3 3 9 3 2 2" xfId="38331" xr:uid="{FDF4E774-5C00-4DD5-9099-DE7CDB381890}"/>
    <cellStyle name="Comma 3 3 9 3 2 3" xfId="59355" xr:uid="{DFC84856-CB70-4BDD-BE37-A400CA980D76}"/>
    <cellStyle name="Comma 3 3 9 3 3" xfId="27821" xr:uid="{9D2CF182-510E-4DAB-AD41-FD0DA1EB3C15}"/>
    <cellStyle name="Comma 3 3 9 3 4" xfId="48845" xr:uid="{74D580D6-6B5C-465B-A2F6-95D1E33367B3}"/>
    <cellStyle name="Comma 3 3 9 4" xfId="9402" xr:uid="{7899507B-47A5-4910-B6E5-216A809AEB7B}"/>
    <cellStyle name="Comma 3 3 9 4 2" xfId="19936" xr:uid="{63490672-851B-4FD8-907C-62EC80102FED}"/>
    <cellStyle name="Comma 3 3 9 4 2 2" xfId="40958" xr:uid="{98DD899C-B87F-4A44-8977-102343FA02A7}"/>
    <cellStyle name="Comma 3 3 9 4 2 3" xfId="61982" xr:uid="{CD88D99B-545F-46B0-BCF4-AF4252124AE2}"/>
    <cellStyle name="Comma 3 3 9 4 3" xfId="30448" xr:uid="{96E8925C-26AE-4BD6-BAF3-CE8083BCF504}"/>
    <cellStyle name="Comma 3 3 9 4 4" xfId="51472" xr:uid="{BE828435-A60A-465F-9B98-52C77A4F570A}"/>
    <cellStyle name="Comma 3 3 9 5" xfId="12054" xr:uid="{981A474B-797F-44FA-8DD3-1762F1747F05}"/>
    <cellStyle name="Comma 3 3 9 5 2" xfId="33076" xr:uid="{175D6B64-B807-449E-B459-15ECD7DF4F8B}"/>
    <cellStyle name="Comma 3 3 9 5 3" xfId="54100" xr:uid="{B227033F-B91B-4B1F-80D7-23FCBD8CB048}"/>
    <cellStyle name="Comma 3 3 9 6" xfId="22565" xr:uid="{2D945AD5-28BB-4622-AC2C-05625F6925C6}"/>
    <cellStyle name="Comma 3 3 9 7" xfId="43590" xr:uid="{3CBFA7D7-E436-4E99-A472-FD0C37D59511}"/>
    <cellStyle name="Comma 3 4" xfId="169" xr:uid="{860BF3EF-966C-4698-BB1D-97761F744444}"/>
    <cellStyle name="Comma 3 4 10" xfId="1471" xr:uid="{97ED49A3-2244-459A-99A9-AEE4095CE8BD}"/>
    <cellStyle name="Comma 3 4 10 2" xfId="4149" xr:uid="{81FEF0ED-18E5-4034-BD43-6476382F6BB1}"/>
    <cellStyle name="Comma 3 4 10 2 2" xfId="14683" xr:uid="{D3693AFF-7D07-43D4-B97B-92ED61CC7341}"/>
    <cellStyle name="Comma 3 4 10 2 2 2" xfId="35705" xr:uid="{9418FA84-7986-4AC9-9C67-2C2C749FBD81}"/>
    <cellStyle name="Comma 3 4 10 2 2 3" xfId="56729" xr:uid="{8C5C12F4-AD6B-4921-8F04-8558615164EC}"/>
    <cellStyle name="Comma 3 4 10 2 3" xfId="25195" xr:uid="{2068582F-7922-4EA6-A80E-E4E4A9BCB4D9}"/>
    <cellStyle name="Comma 3 4 10 2 4" xfId="46219" xr:uid="{BDD7CF73-A4F4-49E7-A3B4-46A546785C0B}"/>
    <cellStyle name="Comma 3 4 10 3" xfId="6777" xr:uid="{F8CB7ECE-4F92-4355-8D1C-E6A14BBD75F4}"/>
    <cellStyle name="Comma 3 4 10 3 2" xfId="17311" xr:uid="{FEC97144-A1AD-4797-9C13-6F848D737143}"/>
    <cellStyle name="Comma 3 4 10 3 2 2" xfId="38333" xr:uid="{728294E3-E259-4C5A-BE68-9D0892E64D35}"/>
    <cellStyle name="Comma 3 4 10 3 2 3" xfId="59357" xr:uid="{29EEB9B8-36E2-44CD-B7CD-84B1E12E779F}"/>
    <cellStyle name="Comma 3 4 10 3 3" xfId="27823" xr:uid="{53F94A02-50C5-4B99-BC85-47B42BE9B4D0}"/>
    <cellStyle name="Comma 3 4 10 3 4" xfId="48847" xr:uid="{070107EF-2557-4F07-8EBD-03609A29345B}"/>
    <cellStyle name="Comma 3 4 10 4" xfId="9404" xr:uid="{5A0D4625-F437-4A85-B545-FF3B53D4562F}"/>
    <cellStyle name="Comma 3 4 10 4 2" xfId="19938" xr:uid="{38DC614F-0397-401E-AD58-30C3025F8D05}"/>
    <cellStyle name="Comma 3 4 10 4 2 2" xfId="40960" xr:uid="{EF0A90FF-B73A-41C9-8A40-61A410D86358}"/>
    <cellStyle name="Comma 3 4 10 4 2 3" xfId="61984" xr:uid="{85802D17-F5B8-4487-8111-37DBEB79697F}"/>
    <cellStyle name="Comma 3 4 10 4 3" xfId="30450" xr:uid="{AFB36873-8F37-49BB-A762-4414968DBAAE}"/>
    <cellStyle name="Comma 3 4 10 4 4" xfId="51474" xr:uid="{22B7E169-0041-4EA0-A375-BD03A9C01F4A}"/>
    <cellStyle name="Comma 3 4 10 5" xfId="12056" xr:uid="{E7FF378B-A204-4828-9E5F-CC8C4169AAE7}"/>
    <cellStyle name="Comma 3 4 10 5 2" xfId="33078" xr:uid="{9BB5DB3C-901B-4D0C-8D21-880B876274F7}"/>
    <cellStyle name="Comma 3 4 10 5 3" xfId="54102" xr:uid="{8F7AECFE-ED0C-486B-B917-02A83106BFB9}"/>
    <cellStyle name="Comma 3 4 10 6" xfId="22567" xr:uid="{23073437-90BD-45CE-883D-F4E0CA31A291}"/>
    <cellStyle name="Comma 3 4 10 7" xfId="43592" xr:uid="{4A27C59C-AA2E-420F-A965-A213A2D24923}"/>
    <cellStyle name="Comma 3 4 11" xfId="2745" xr:uid="{408EB7A0-CC21-437A-9ACD-F943ADEDA2CA}"/>
    <cellStyle name="Comma 3 4 11 2" xfId="5377" xr:uid="{A7ECBD9D-621C-457D-9FB0-BD4ABEF24084}"/>
    <cellStyle name="Comma 3 4 11 2 2" xfId="15911" xr:uid="{E5A97F19-B074-4AAD-8D6A-68C7E3DB988C}"/>
    <cellStyle name="Comma 3 4 11 2 2 2" xfId="36933" xr:uid="{C800DDE1-4245-4A3A-8DCC-75E5FDFE24CE}"/>
    <cellStyle name="Comma 3 4 11 2 2 3" xfId="57957" xr:uid="{1576946B-9389-4F33-BCB1-4E15782ADA77}"/>
    <cellStyle name="Comma 3 4 11 2 3" xfId="26423" xr:uid="{7ED6D10F-AAA0-4AA1-ADB5-50608BE38009}"/>
    <cellStyle name="Comma 3 4 11 2 4" xfId="47447" xr:uid="{BB515C69-4EA7-4F9F-B432-D5452354709D}"/>
    <cellStyle name="Comma 3 4 11 3" xfId="8005" xr:uid="{41DC4A7A-43F2-46B1-9E0B-FFD6B345AD5F}"/>
    <cellStyle name="Comma 3 4 11 3 2" xfId="18539" xr:uid="{19E47DB5-42ED-4FB4-8F31-18740BF5D953}"/>
    <cellStyle name="Comma 3 4 11 3 2 2" xfId="39561" xr:uid="{6889675B-B56B-49D8-9D90-33DC3537F871}"/>
    <cellStyle name="Comma 3 4 11 3 2 3" xfId="60585" xr:uid="{DA2589DE-E6A8-4E88-B2FC-DEE46823935A}"/>
    <cellStyle name="Comma 3 4 11 3 3" xfId="29051" xr:uid="{B81C0A04-86CF-4B7E-8C0E-BC840A5B0C75}"/>
    <cellStyle name="Comma 3 4 11 3 4" xfId="50075" xr:uid="{61011AC5-DC44-4929-A994-A183AB45AD56}"/>
    <cellStyle name="Comma 3 4 11 4" xfId="10632" xr:uid="{5C5FE6F0-6FAD-4CA8-8E45-4FA4776A2E90}"/>
    <cellStyle name="Comma 3 4 11 4 2" xfId="21166" xr:uid="{EF74F189-232F-423E-BE82-0B6CAADCF41C}"/>
    <cellStyle name="Comma 3 4 11 4 2 2" xfId="42188" xr:uid="{EDCC43C6-0A87-40CC-9BB6-7D3B41EAC3BB}"/>
    <cellStyle name="Comma 3 4 11 4 2 3" xfId="63212" xr:uid="{49E877E2-29C6-40F3-8BAA-465D1724833C}"/>
    <cellStyle name="Comma 3 4 11 4 3" xfId="31678" xr:uid="{3B00B113-BD64-4648-A6C5-9F94729B424C}"/>
    <cellStyle name="Comma 3 4 11 4 4" xfId="52702" xr:uid="{EF1F5DC5-0F3F-49A5-9865-DC5BFBC5EA31}"/>
    <cellStyle name="Comma 3 4 11 5" xfId="13284" xr:uid="{84ED0D61-F10A-450D-82B7-145E0B635622}"/>
    <cellStyle name="Comma 3 4 11 5 2" xfId="34306" xr:uid="{6C54F0D3-8601-46B3-9D87-87B1E951F445}"/>
    <cellStyle name="Comma 3 4 11 5 3" xfId="55330" xr:uid="{E395113F-ADBE-462E-BA64-F1D05A0CDB3C}"/>
    <cellStyle name="Comma 3 4 11 6" xfId="23795" xr:uid="{CD1DB54A-5372-4B9F-960F-928625C0E582}"/>
    <cellStyle name="Comma 3 4 11 7" xfId="44820" xr:uid="{E4E2BB6B-92AE-4062-AB10-CDE32AC12245}"/>
    <cellStyle name="Comma 3 4 12" xfId="1470" xr:uid="{BCC4FBE0-28E9-429C-8A8C-C81C89AB8E01}"/>
    <cellStyle name="Comma 3 4 12 2" xfId="4148" xr:uid="{7E243709-716C-42FA-97A0-33068E5A95DC}"/>
    <cellStyle name="Comma 3 4 12 2 2" xfId="14682" xr:uid="{FBB1E927-77D8-4C68-8A1D-A575058F8A9F}"/>
    <cellStyle name="Comma 3 4 12 2 2 2" xfId="35704" xr:uid="{6AA827B5-D518-4004-A057-3BC8A98064ED}"/>
    <cellStyle name="Comma 3 4 12 2 2 3" xfId="56728" xr:uid="{19701FC3-4F87-4A94-B20B-E733BF8E6FDB}"/>
    <cellStyle name="Comma 3 4 12 2 3" xfId="25194" xr:uid="{1F3043C2-9903-41D7-8107-27FE7FFD913F}"/>
    <cellStyle name="Comma 3 4 12 2 4" xfId="46218" xr:uid="{0C730F72-8CC3-4D0D-9B7D-A1A1A1DF7BFF}"/>
    <cellStyle name="Comma 3 4 12 3" xfId="6776" xr:uid="{D048AFFD-0F75-49E3-A2C1-72E50CCBB396}"/>
    <cellStyle name="Comma 3 4 12 3 2" xfId="17310" xr:uid="{94097B6F-D921-413A-858A-83B6C5125CCC}"/>
    <cellStyle name="Comma 3 4 12 3 2 2" xfId="38332" xr:uid="{81D92E82-9178-4671-922C-21CA3AF5341D}"/>
    <cellStyle name="Comma 3 4 12 3 2 3" xfId="59356" xr:uid="{3E343753-A59F-4D92-80AB-520315170F2D}"/>
    <cellStyle name="Comma 3 4 12 3 3" xfId="27822" xr:uid="{B658AF2E-10BF-41BE-9F24-41B7AC0D9CD3}"/>
    <cellStyle name="Comma 3 4 12 3 4" xfId="48846" xr:uid="{649264FE-3F30-4E44-AD55-C19D5D35B20F}"/>
    <cellStyle name="Comma 3 4 12 4" xfId="9403" xr:uid="{A8A7DBCF-390D-4892-9889-2C82B2A430B7}"/>
    <cellStyle name="Comma 3 4 12 4 2" xfId="19937" xr:uid="{1EF55717-36D9-4F84-BC42-A00224795055}"/>
    <cellStyle name="Comma 3 4 12 4 2 2" xfId="40959" xr:uid="{2CAC9654-CCAD-419F-8576-54710FAB5752}"/>
    <cellStyle name="Comma 3 4 12 4 2 3" xfId="61983" xr:uid="{15D749E4-662A-4DB9-BF4E-8CA9E97456CC}"/>
    <cellStyle name="Comma 3 4 12 4 3" xfId="30449" xr:uid="{92ADFB87-9952-43C1-B85F-A05664A2501A}"/>
    <cellStyle name="Comma 3 4 12 4 4" xfId="51473" xr:uid="{D1FEDD6B-3A8C-4720-AD0B-0364717B83AC}"/>
    <cellStyle name="Comma 3 4 12 5" xfId="12055" xr:uid="{25D9871E-B5F3-4A5F-87FE-1EAEC803F543}"/>
    <cellStyle name="Comma 3 4 12 5 2" xfId="33077" xr:uid="{33FF8D00-5CE8-48C9-B948-F9CBE02CD326}"/>
    <cellStyle name="Comma 3 4 12 5 3" xfId="54101" xr:uid="{EB7F60A5-2CEC-41BC-A17B-1D35E0E377E8}"/>
    <cellStyle name="Comma 3 4 12 6" xfId="22566" xr:uid="{C5718189-53C0-469F-9838-A885E1323E86}"/>
    <cellStyle name="Comma 3 4 12 7" xfId="43591" xr:uid="{B49E8A9B-8942-4EC9-AE5F-3EADD3530879}"/>
    <cellStyle name="Comma 3 4 13" xfId="2858" xr:uid="{62E41471-CEA1-4DE1-8484-79F0070D5966}"/>
    <cellStyle name="Comma 3 4 13 2" xfId="13392" xr:uid="{5A1761EF-3F00-422F-AB3E-F4FC95BCECCD}"/>
    <cellStyle name="Comma 3 4 13 2 2" xfId="34414" xr:uid="{EA35B830-2FE0-47C5-AE86-1EE5D56F92F0}"/>
    <cellStyle name="Comma 3 4 13 2 3" xfId="55438" xr:uid="{B85A165B-A3E3-4D96-B941-DEC51CEB8633}"/>
    <cellStyle name="Comma 3 4 13 3" xfId="23904" xr:uid="{CA7B8FF0-BE37-4722-9EFD-2666E91E4651}"/>
    <cellStyle name="Comma 3 4 13 4" xfId="44928" xr:uid="{68110AEB-C5AF-4005-92D4-3E923DC25F7F}"/>
    <cellStyle name="Comma 3 4 14" xfId="5486" xr:uid="{3EDEE2AC-FC26-48F5-8062-F459935A4282}"/>
    <cellStyle name="Comma 3 4 14 2" xfId="16020" xr:uid="{CA2DA30B-C356-4A91-98E7-F5C9F6A190CB}"/>
    <cellStyle name="Comma 3 4 14 2 2" xfId="37042" xr:uid="{978047A7-9662-4135-8D17-D88086D770BA}"/>
    <cellStyle name="Comma 3 4 14 2 3" xfId="58066" xr:uid="{EF88CBA6-3256-41E5-B6EF-A5757AA1E4E1}"/>
    <cellStyle name="Comma 3 4 14 3" xfId="26532" xr:uid="{46568811-70AA-4145-A985-34E2192EB881}"/>
    <cellStyle name="Comma 3 4 14 4" xfId="47556" xr:uid="{B51C2EC2-2765-4D80-89C2-9F71964DE283}"/>
    <cellStyle name="Comma 3 4 15" xfId="8113" xr:uid="{B9A58729-63ED-4A02-A55A-86BB8432133E}"/>
    <cellStyle name="Comma 3 4 15 2" xfId="18647" xr:uid="{141B07DA-1F0F-4D35-B60E-4DA7EC105F73}"/>
    <cellStyle name="Comma 3 4 15 2 2" xfId="39669" xr:uid="{3F05A349-0781-4A20-91F6-969DE0C96350}"/>
    <cellStyle name="Comma 3 4 15 2 3" xfId="60693" xr:uid="{83F4FA99-21DB-41A3-A926-2BBA126C703A}"/>
    <cellStyle name="Comma 3 4 15 3" xfId="29159" xr:uid="{9B065AE5-5BB5-41D7-BC31-40A6748C59F8}"/>
    <cellStyle name="Comma 3 4 15 4" xfId="50183" xr:uid="{51427D22-9591-4CFF-A698-70460270E83A}"/>
    <cellStyle name="Comma 3 4 16" xfId="10765" xr:uid="{8BA711BB-E070-47FC-BF4A-7E20788E468A}"/>
    <cellStyle name="Comma 3 4 16 2" xfId="31787" xr:uid="{C5EEF520-2228-4A5D-8A10-8B69F3F02845}"/>
    <cellStyle name="Comma 3 4 16 3" xfId="52811" xr:uid="{EBA92DC1-88C2-4F43-8D7B-BEAED2A6B139}"/>
    <cellStyle name="Comma 3 4 17" xfId="21276" xr:uid="{720B1383-4251-4A0D-AF09-39595B304951}"/>
    <cellStyle name="Comma 3 4 18" xfId="42301" xr:uid="{DEE4C5EC-F8A5-40A4-AD59-BE87A75E3618}"/>
    <cellStyle name="Comma 3 4 19" xfId="63363" xr:uid="{3A87FA19-78E5-488A-A647-11E4EC43C578}"/>
    <cellStyle name="Comma 3 4 2" xfId="1472" xr:uid="{AA16091D-815E-4448-8A76-1780A76F1C9D}"/>
    <cellStyle name="Comma 3 4 2 10" xfId="4150" xr:uid="{8A2D2049-4EAC-4C7C-AF30-3C085BD23CB6}"/>
    <cellStyle name="Comma 3 4 2 10 2" xfId="14684" xr:uid="{F84B3C1C-B0ED-474E-BF26-F3C05E3AA8A0}"/>
    <cellStyle name="Comma 3 4 2 10 2 2" xfId="35706" xr:uid="{5C912A07-AAE4-448D-BB0C-C8BF1F387AF6}"/>
    <cellStyle name="Comma 3 4 2 10 2 3" xfId="56730" xr:uid="{3137D3E7-247B-4252-9053-CB9E8BC236EF}"/>
    <cellStyle name="Comma 3 4 2 10 3" xfId="25196" xr:uid="{BCBE9C46-92D2-46C0-9C1F-57B36B7C80F6}"/>
    <cellStyle name="Comma 3 4 2 10 4" xfId="46220" xr:uid="{E3BB283A-36CD-47BE-BA62-ED2F984341B0}"/>
    <cellStyle name="Comma 3 4 2 11" xfId="6778" xr:uid="{59BEE949-0FD3-4031-AEAB-71E5813DB691}"/>
    <cellStyle name="Comma 3 4 2 11 2" xfId="17312" xr:uid="{1EC42A3E-EC8B-4366-813D-066782E830DB}"/>
    <cellStyle name="Comma 3 4 2 11 2 2" xfId="38334" xr:uid="{E7F893E4-F7A6-46E7-8089-768178FACFF5}"/>
    <cellStyle name="Comma 3 4 2 11 2 3" xfId="59358" xr:uid="{3B14970B-6914-43F6-81A1-F6BF4F1DE991}"/>
    <cellStyle name="Comma 3 4 2 11 3" xfId="27824" xr:uid="{2559CAFC-0733-4F1D-9C38-9D597AE9B437}"/>
    <cellStyle name="Comma 3 4 2 11 4" xfId="48848" xr:uid="{FCD139CB-BEC0-4A81-9109-EDC17696E48C}"/>
    <cellStyle name="Comma 3 4 2 12" xfId="9405" xr:uid="{76612693-1370-4F8B-8427-F37699130472}"/>
    <cellStyle name="Comma 3 4 2 12 2" xfId="19939" xr:uid="{D1A93058-CAF1-42F4-BF30-343704CF74BA}"/>
    <cellStyle name="Comma 3 4 2 12 2 2" xfId="40961" xr:uid="{AC408414-F23B-4C16-9364-52A24E8D59E4}"/>
    <cellStyle name="Comma 3 4 2 12 2 3" xfId="61985" xr:uid="{A6F3BC21-5BED-4001-A7DE-BDA6F2328C45}"/>
    <cellStyle name="Comma 3 4 2 12 3" xfId="30451" xr:uid="{29BE9501-FA8B-4E59-AA64-8C7FD11E1345}"/>
    <cellStyle name="Comma 3 4 2 12 4" xfId="51475" xr:uid="{ED567702-DBCB-4F65-A445-8254657D3E91}"/>
    <cellStyle name="Comma 3 4 2 13" xfId="12057" xr:uid="{6633D626-D52E-428F-9350-4CC7F111D333}"/>
    <cellStyle name="Comma 3 4 2 13 2" xfId="33079" xr:uid="{7798C73E-FF76-42F9-BAEF-DB5E2932397B}"/>
    <cellStyle name="Comma 3 4 2 13 3" xfId="54103" xr:uid="{04F8AA18-46D8-442D-A5DF-6CB74E041CBE}"/>
    <cellStyle name="Comma 3 4 2 14" xfId="22568" xr:uid="{5228C3BB-1B45-408A-90AB-779647C8BBF0}"/>
    <cellStyle name="Comma 3 4 2 15" xfId="43593" xr:uid="{428FE92B-8CE9-494E-B968-F7FE2B22D276}"/>
    <cellStyle name="Comma 3 4 2 2" xfId="1473" xr:uid="{11C3992D-E657-4F2E-9D47-DE32E5B85FD0}"/>
    <cellStyle name="Comma 3 4 2 2 10" xfId="43594" xr:uid="{96A1E396-1835-40B9-8F96-282094A8A171}"/>
    <cellStyle name="Comma 3 4 2 2 2" xfId="1474" xr:uid="{09C73951-3A72-400D-BB5D-BEAB8AADF0D3}"/>
    <cellStyle name="Comma 3 4 2 2 2 2" xfId="1475" xr:uid="{A51B5EC7-28E5-4661-BF23-664D0328FBE8}"/>
    <cellStyle name="Comma 3 4 2 2 2 2 2" xfId="4153" xr:uid="{9657B478-D224-40DD-9971-1A4A596557E4}"/>
    <cellStyle name="Comma 3 4 2 2 2 2 2 2" xfId="14687" xr:uid="{04A26722-7D65-4D0D-854C-1C5C975A8C8A}"/>
    <cellStyle name="Comma 3 4 2 2 2 2 2 2 2" xfId="35709" xr:uid="{477925B8-5BF0-4875-AFE0-60B88CB39A95}"/>
    <cellStyle name="Comma 3 4 2 2 2 2 2 2 3" xfId="56733" xr:uid="{093B5CE8-2BD5-4718-BEB5-871C19FFF111}"/>
    <cellStyle name="Comma 3 4 2 2 2 2 2 3" xfId="25199" xr:uid="{810B8688-99B7-4685-9B1A-C6DA0B241DA8}"/>
    <cellStyle name="Comma 3 4 2 2 2 2 2 4" xfId="46223" xr:uid="{2CEB5CB7-7DE2-4CC0-BA74-FAAAE1DD221C}"/>
    <cellStyle name="Comma 3 4 2 2 2 2 3" xfId="6781" xr:uid="{B6C01B89-E234-4DCC-BF31-01A561F43172}"/>
    <cellStyle name="Comma 3 4 2 2 2 2 3 2" xfId="17315" xr:uid="{AB616555-36E9-4B6E-9356-69A781909F80}"/>
    <cellStyle name="Comma 3 4 2 2 2 2 3 2 2" xfId="38337" xr:uid="{8BDE5975-877B-46D4-B031-7F4167E94532}"/>
    <cellStyle name="Comma 3 4 2 2 2 2 3 2 3" xfId="59361" xr:uid="{575CA5FB-6CEB-4A9C-82D7-2821377B8904}"/>
    <cellStyle name="Comma 3 4 2 2 2 2 3 3" xfId="27827" xr:uid="{47F2CC5F-4D13-4A2C-8458-987A2EE2C712}"/>
    <cellStyle name="Comma 3 4 2 2 2 2 3 4" xfId="48851" xr:uid="{04422A3F-9FE2-472A-9B2B-ECAFE3E88ED3}"/>
    <cellStyle name="Comma 3 4 2 2 2 2 4" xfId="9408" xr:uid="{61B71CE5-6B38-423C-A460-E6C0AD3E135D}"/>
    <cellStyle name="Comma 3 4 2 2 2 2 4 2" xfId="19942" xr:uid="{CC44FF7C-157D-44D0-8AD0-66E591AECFC6}"/>
    <cellStyle name="Comma 3 4 2 2 2 2 4 2 2" xfId="40964" xr:uid="{78BB1ECA-428E-4FE2-A627-59B5E2C64E25}"/>
    <cellStyle name="Comma 3 4 2 2 2 2 4 2 3" xfId="61988" xr:uid="{80B1CB9B-8D3C-47DD-8773-C0FE0BE55ACF}"/>
    <cellStyle name="Comma 3 4 2 2 2 2 4 3" xfId="30454" xr:uid="{F03A0345-CADD-41AC-AC5B-A690F3D60935}"/>
    <cellStyle name="Comma 3 4 2 2 2 2 4 4" xfId="51478" xr:uid="{28F37250-41E2-47E3-98E3-7DFB30E4A11B}"/>
    <cellStyle name="Comma 3 4 2 2 2 2 5" xfId="12060" xr:uid="{8263D59C-3EB9-4511-A04D-9EA8E7B96994}"/>
    <cellStyle name="Comma 3 4 2 2 2 2 5 2" xfId="33082" xr:uid="{7ED8BBAE-EA6C-4FC7-9F9A-424AF8721D26}"/>
    <cellStyle name="Comma 3 4 2 2 2 2 5 3" xfId="54106" xr:uid="{2D5EEADF-394C-4CF4-A2D5-D051FE24B562}"/>
    <cellStyle name="Comma 3 4 2 2 2 2 6" xfId="22571" xr:uid="{FEDF867C-8D29-4B4A-A37C-8595909031E5}"/>
    <cellStyle name="Comma 3 4 2 2 2 2 7" xfId="43596" xr:uid="{8277F75E-EF72-421E-B293-7D200A9E34A1}"/>
    <cellStyle name="Comma 3 4 2 2 2 3" xfId="4152" xr:uid="{9DB8C931-2B63-4E9B-A45B-811944B47CC9}"/>
    <cellStyle name="Comma 3 4 2 2 2 3 2" xfId="14686" xr:uid="{516FDB2A-B0E3-4155-99F9-DBA65D473883}"/>
    <cellStyle name="Comma 3 4 2 2 2 3 2 2" xfId="35708" xr:uid="{25C5692A-8F3E-4DB1-B750-A699CB8A6067}"/>
    <cellStyle name="Comma 3 4 2 2 2 3 2 3" xfId="56732" xr:uid="{A5432717-D46B-4016-9744-553818CD3C63}"/>
    <cellStyle name="Comma 3 4 2 2 2 3 3" xfId="25198" xr:uid="{E5E724EB-9C04-40A3-B196-8997BED3F137}"/>
    <cellStyle name="Comma 3 4 2 2 2 3 4" xfId="46222" xr:uid="{6B6683E3-B2E9-4DFC-A7CD-A4A0EAF6C94F}"/>
    <cellStyle name="Comma 3 4 2 2 2 4" xfId="6780" xr:uid="{8CD968C1-70F1-4745-8EF5-C41363896889}"/>
    <cellStyle name="Comma 3 4 2 2 2 4 2" xfId="17314" xr:uid="{DE865F92-825F-4B81-8039-63DB9184890B}"/>
    <cellStyle name="Comma 3 4 2 2 2 4 2 2" xfId="38336" xr:uid="{C457CCAC-B109-424D-AB7F-1BB29CD523D3}"/>
    <cellStyle name="Comma 3 4 2 2 2 4 2 3" xfId="59360" xr:uid="{BA44D6FF-C763-44FC-B80B-9513E05302A5}"/>
    <cellStyle name="Comma 3 4 2 2 2 4 3" xfId="27826" xr:uid="{6C1F65BC-CF63-4E0C-B104-7578054BE6F3}"/>
    <cellStyle name="Comma 3 4 2 2 2 4 4" xfId="48850" xr:uid="{53296394-8B9D-498C-A5CB-6FF6513C8DF2}"/>
    <cellStyle name="Comma 3 4 2 2 2 5" xfId="9407" xr:uid="{27D430D4-5176-476A-B5B0-5DA754D5E70A}"/>
    <cellStyle name="Comma 3 4 2 2 2 5 2" xfId="19941" xr:uid="{2A2B9D1D-5969-41C2-A139-DFF549599B62}"/>
    <cellStyle name="Comma 3 4 2 2 2 5 2 2" xfId="40963" xr:uid="{8740CADA-BF4A-40E8-B509-1A5CB5C6F779}"/>
    <cellStyle name="Comma 3 4 2 2 2 5 2 3" xfId="61987" xr:uid="{DB221D12-01DD-4BFF-805A-5068E18F2F22}"/>
    <cellStyle name="Comma 3 4 2 2 2 5 3" xfId="30453" xr:uid="{E169D2F5-F73E-4F83-BC74-B5D44F97D9E1}"/>
    <cellStyle name="Comma 3 4 2 2 2 5 4" xfId="51477" xr:uid="{76E298FA-6CBB-425B-B7BF-9036F14E6AD9}"/>
    <cellStyle name="Comma 3 4 2 2 2 6" xfId="12059" xr:uid="{DC828023-C123-49F1-8089-ABAF51883920}"/>
    <cellStyle name="Comma 3 4 2 2 2 6 2" xfId="33081" xr:uid="{65A095D8-D45C-46A1-850D-3EBD92495FBF}"/>
    <cellStyle name="Comma 3 4 2 2 2 6 3" xfId="54105" xr:uid="{03F264AA-AB55-499B-8F81-AD8F38111878}"/>
    <cellStyle name="Comma 3 4 2 2 2 7" xfId="22570" xr:uid="{81D74946-A655-402D-A69A-E7BAAB6D3F35}"/>
    <cellStyle name="Comma 3 4 2 2 2 8" xfId="43595" xr:uid="{00838DB6-A130-45C7-AE97-143EB63EE8EF}"/>
    <cellStyle name="Comma 3 4 2 2 3" xfId="1476" xr:uid="{138366CA-5A4A-43A0-9141-B256B196C60E}"/>
    <cellStyle name="Comma 3 4 2 2 3 2" xfId="4154" xr:uid="{058F4168-DAC8-4931-8F57-4792CF6AC725}"/>
    <cellStyle name="Comma 3 4 2 2 3 2 2" xfId="14688" xr:uid="{33590808-D820-4F81-8EFC-2313ED1D4599}"/>
    <cellStyle name="Comma 3 4 2 2 3 2 2 2" xfId="35710" xr:uid="{D5A61E84-2268-42F4-9ACE-58B26B0A35BE}"/>
    <cellStyle name="Comma 3 4 2 2 3 2 2 3" xfId="56734" xr:uid="{5AFCFCF6-D7BC-47E3-AD1F-08A278AB6FEE}"/>
    <cellStyle name="Comma 3 4 2 2 3 2 3" xfId="25200" xr:uid="{CD546804-FD41-4565-862B-6E0AE93AC5DD}"/>
    <cellStyle name="Comma 3 4 2 2 3 2 4" xfId="46224" xr:uid="{704C40F6-4D78-4CA2-B98B-41A8CC3FACBE}"/>
    <cellStyle name="Comma 3 4 2 2 3 3" xfId="6782" xr:uid="{722DC112-BF42-4B6F-963D-8F83D34E22C9}"/>
    <cellStyle name="Comma 3 4 2 2 3 3 2" xfId="17316" xr:uid="{0C7B7693-7313-4613-8E41-2B09CB0752D0}"/>
    <cellStyle name="Comma 3 4 2 2 3 3 2 2" xfId="38338" xr:uid="{BE57D331-6677-4ABF-AE09-F2278060D778}"/>
    <cellStyle name="Comma 3 4 2 2 3 3 2 3" xfId="59362" xr:uid="{D8E13BC6-161C-494F-8B16-F69E4CF1C162}"/>
    <cellStyle name="Comma 3 4 2 2 3 3 3" xfId="27828" xr:uid="{EF5D9DEB-A94B-4F19-8E48-B234DACE0B52}"/>
    <cellStyle name="Comma 3 4 2 2 3 3 4" xfId="48852" xr:uid="{B4DA0EE2-94AD-45AE-ADFC-0FFAB29EC1BE}"/>
    <cellStyle name="Comma 3 4 2 2 3 4" xfId="9409" xr:uid="{2B01CDDF-D413-4A04-86DA-95DC5A195BE9}"/>
    <cellStyle name="Comma 3 4 2 2 3 4 2" xfId="19943" xr:uid="{1717FECF-78EB-4E0E-A17F-DA96131DFCA4}"/>
    <cellStyle name="Comma 3 4 2 2 3 4 2 2" xfId="40965" xr:uid="{F2FCF944-F7F3-4051-AA06-E8A05755A4F3}"/>
    <cellStyle name="Comma 3 4 2 2 3 4 2 3" xfId="61989" xr:uid="{4972D027-CB1D-4932-831F-90F6F11E0D46}"/>
    <cellStyle name="Comma 3 4 2 2 3 4 3" xfId="30455" xr:uid="{821123F3-412D-47F1-ACAF-17BC18A3BA20}"/>
    <cellStyle name="Comma 3 4 2 2 3 4 4" xfId="51479" xr:uid="{8991CB61-83B3-4305-A715-144CFB4E0B53}"/>
    <cellStyle name="Comma 3 4 2 2 3 5" xfId="12061" xr:uid="{F0D3707C-9C5D-4D0A-B50A-F582DFAA2763}"/>
    <cellStyle name="Comma 3 4 2 2 3 5 2" xfId="33083" xr:uid="{05964FC3-4494-4885-A50C-1C264A951E0C}"/>
    <cellStyle name="Comma 3 4 2 2 3 5 3" xfId="54107" xr:uid="{C62C2AEE-87AA-48AF-83B9-25B0AFE249D1}"/>
    <cellStyle name="Comma 3 4 2 2 3 6" xfId="22572" xr:uid="{F8A4DEBE-13F4-4645-99C6-38E054995883}"/>
    <cellStyle name="Comma 3 4 2 2 3 7" xfId="43597" xr:uid="{D5A8205F-D0DC-45ED-A85A-0CF16F110FA5}"/>
    <cellStyle name="Comma 3 4 2 2 4" xfId="1477" xr:uid="{E6EB134E-53DF-4894-98A0-F3D767D2CA1B}"/>
    <cellStyle name="Comma 3 4 2 2 4 2" xfId="4155" xr:uid="{34BE1AB8-99B4-4854-8619-FA642D8B3CBB}"/>
    <cellStyle name="Comma 3 4 2 2 4 2 2" xfId="14689" xr:uid="{487CC96F-A283-4136-B0DD-B3E4298C162E}"/>
    <cellStyle name="Comma 3 4 2 2 4 2 2 2" xfId="35711" xr:uid="{2144A1C6-924D-413C-A081-59F3E8EE6DA9}"/>
    <cellStyle name="Comma 3 4 2 2 4 2 2 3" xfId="56735" xr:uid="{CF59099E-7AE7-4FA7-B08A-29658995CCFD}"/>
    <cellStyle name="Comma 3 4 2 2 4 2 3" xfId="25201" xr:uid="{397BE319-0F4B-4A0B-BF2D-A9AF35EC344C}"/>
    <cellStyle name="Comma 3 4 2 2 4 2 4" xfId="46225" xr:uid="{97CF8C10-DD6D-478B-9021-3C1C730AC5EB}"/>
    <cellStyle name="Comma 3 4 2 2 4 3" xfId="6783" xr:uid="{E8095E7D-7D9A-4F6C-A967-799EF2116EA2}"/>
    <cellStyle name="Comma 3 4 2 2 4 3 2" xfId="17317" xr:uid="{7476461D-C8DF-45A9-87E8-CA3B00605B6C}"/>
    <cellStyle name="Comma 3 4 2 2 4 3 2 2" xfId="38339" xr:uid="{01756ABE-D62F-4FC0-9B5A-AAB5B60255B9}"/>
    <cellStyle name="Comma 3 4 2 2 4 3 2 3" xfId="59363" xr:uid="{85A7DFB2-772E-48C9-BADD-82DD258B7957}"/>
    <cellStyle name="Comma 3 4 2 2 4 3 3" xfId="27829" xr:uid="{6761A69E-0279-4D70-8835-648715A46576}"/>
    <cellStyle name="Comma 3 4 2 2 4 3 4" xfId="48853" xr:uid="{C809DA55-74FB-4920-BBBE-02AEB1FC44C5}"/>
    <cellStyle name="Comma 3 4 2 2 4 4" xfId="9410" xr:uid="{2D432A80-A6CA-471C-BB13-1806046FE21A}"/>
    <cellStyle name="Comma 3 4 2 2 4 4 2" xfId="19944" xr:uid="{AAE5B693-0249-4405-BAB0-F4B0CBFA9AD1}"/>
    <cellStyle name="Comma 3 4 2 2 4 4 2 2" xfId="40966" xr:uid="{50F1A6AB-56CD-4D0B-9B52-C03841D37C76}"/>
    <cellStyle name="Comma 3 4 2 2 4 4 2 3" xfId="61990" xr:uid="{29283306-6940-4A2D-8E6D-53D6329764F9}"/>
    <cellStyle name="Comma 3 4 2 2 4 4 3" xfId="30456" xr:uid="{2256D494-9C44-4A52-AC63-411CD7B40F84}"/>
    <cellStyle name="Comma 3 4 2 2 4 4 4" xfId="51480" xr:uid="{9564DD42-3DC8-48C9-86B8-D9BB8080C0C5}"/>
    <cellStyle name="Comma 3 4 2 2 4 5" xfId="12062" xr:uid="{5F852F4C-BBF2-449F-9134-7A5061BBD963}"/>
    <cellStyle name="Comma 3 4 2 2 4 5 2" xfId="33084" xr:uid="{696F6769-BF51-408E-8BDE-186AF4C9BF22}"/>
    <cellStyle name="Comma 3 4 2 2 4 5 3" xfId="54108" xr:uid="{933A001C-9E38-446D-BC7C-625AF8B58847}"/>
    <cellStyle name="Comma 3 4 2 2 4 6" xfId="22573" xr:uid="{384F71FE-3145-4216-9BE6-E7FEF5A49820}"/>
    <cellStyle name="Comma 3 4 2 2 4 7" xfId="43598" xr:uid="{3F15F4D6-B2FD-4116-8FB2-ECE990063CAE}"/>
    <cellStyle name="Comma 3 4 2 2 5" xfId="4151" xr:uid="{3DBF0566-3764-448B-82C4-FE5B1130A771}"/>
    <cellStyle name="Comma 3 4 2 2 5 2" xfId="14685" xr:uid="{FFD5048E-4022-4FC5-8B0D-B50996F0D1C6}"/>
    <cellStyle name="Comma 3 4 2 2 5 2 2" xfId="35707" xr:uid="{186C113F-A5A8-41D7-B6CB-F8FEEEED5831}"/>
    <cellStyle name="Comma 3 4 2 2 5 2 3" xfId="56731" xr:uid="{16D5E18A-4466-4E37-A766-E553BD363C2C}"/>
    <cellStyle name="Comma 3 4 2 2 5 3" xfId="25197" xr:uid="{7BEE514C-071B-42A1-BDEE-AE0ACB342569}"/>
    <cellStyle name="Comma 3 4 2 2 5 4" xfId="46221" xr:uid="{DCB68CD3-0BD5-4ABC-9DC0-75BD334F9A10}"/>
    <cellStyle name="Comma 3 4 2 2 6" xfId="6779" xr:uid="{41548FD5-0FB9-4A51-B1A0-DC1AAE459F01}"/>
    <cellStyle name="Comma 3 4 2 2 6 2" xfId="17313" xr:uid="{88267CFD-4504-442D-958A-BC2F6F1FCD60}"/>
    <cellStyle name="Comma 3 4 2 2 6 2 2" xfId="38335" xr:uid="{6854E250-C50A-4F64-81D8-D2B36BDFD015}"/>
    <cellStyle name="Comma 3 4 2 2 6 2 3" xfId="59359" xr:uid="{35630D8D-00D2-45ED-92C2-229560792EAD}"/>
    <cellStyle name="Comma 3 4 2 2 6 3" xfId="27825" xr:uid="{C418E3D7-A611-4C44-8349-CCC0630E05B9}"/>
    <cellStyle name="Comma 3 4 2 2 6 4" xfId="48849" xr:uid="{EF064011-D662-475C-9068-46292ACB76B4}"/>
    <cellStyle name="Comma 3 4 2 2 7" xfId="9406" xr:uid="{789A4D20-D103-4E0C-92C1-3973BCFD7E50}"/>
    <cellStyle name="Comma 3 4 2 2 7 2" xfId="19940" xr:uid="{D7A03051-51DB-489B-BB40-66E6E2FD9D19}"/>
    <cellStyle name="Comma 3 4 2 2 7 2 2" xfId="40962" xr:uid="{CBA62043-D97D-419F-8952-5CBC81127DDE}"/>
    <cellStyle name="Comma 3 4 2 2 7 2 3" xfId="61986" xr:uid="{788F63CC-3857-4879-838B-059AF28BC27A}"/>
    <cellStyle name="Comma 3 4 2 2 7 3" xfId="30452" xr:uid="{0AAA8A5C-2D8A-48DF-991F-FD59E4A7D7A7}"/>
    <cellStyle name="Comma 3 4 2 2 7 4" xfId="51476" xr:uid="{CEDA0760-9282-41CF-9EA1-59CE280F2F64}"/>
    <cellStyle name="Comma 3 4 2 2 8" xfId="12058" xr:uid="{ED26ED3D-9899-4234-8664-6311F5590262}"/>
    <cellStyle name="Comma 3 4 2 2 8 2" xfId="33080" xr:uid="{ACBC9A2F-66F4-4942-87C5-E6ECFD8B2FF1}"/>
    <cellStyle name="Comma 3 4 2 2 8 3" xfId="54104" xr:uid="{1CDBD99B-3638-463D-880B-A1EEAFB0E501}"/>
    <cellStyle name="Comma 3 4 2 2 9" xfId="22569" xr:uid="{E43459C1-9FE6-4B33-B735-86FBBB51AE04}"/>
    <cellStyle name="Comma 3 4 2 3" xfId="1478" xr:uid="{6CEF64FD-BBA7-4DB0-856E-636C53A65B5E}"/>
    <cellStyle name="Comma 3 4 2 3 10" xfId="43599" xr:uid="{F88AD56C-AE7B-458E-A892-30245914B3FE}"/>
    <cellStyle name="Comma 3 4 2 3 2" xfId="1479" xr:uid="{8B23EB90-20DC-48FD-B32F-04BA495B4260}"/>
    <cellStyle name="Comma 3 4 2 3 2 2" xfId="1480" xr:uid="{A9E73CA1-F570-480F-926C-531A558B641D}"/>
    <cellStyle name="Comma 3 4 2 3 2 2 2" xfId="4158" xr:uid="{728B8454-779B-4ED1-8F18-304B7B8CDC25}"/>
    <cellStyle name="Comma 3 4 2 3 2 2 2 2" xfId="14692" xr:uid="{2F94E24B-F053-4447-9E1E-5DFB2980349F}"/>
    <cellStyle name="Comma 3 4 2 3 2 2 2 2 2" xfId="35714" xr:uid="{850C0F0B-3713-47E0-BA97-AE5CA08FCDBF}"/>
    <cellStyle name="Comma 3 4 2 3 2 2 2 2 3" xfId="56738" xr:uid="{7B649D5A-A81E-4614-B1CF-D3121D375734}"/>
    <cellStyle name="Comma 3 4 2 3 2 2 2 3" xfId="25204" xr:uid="{BA01579F-859F-4304-AFAA-360584A4EF09}"/>
    <cellStyle name="Comma 3 4 2 3 2 2 2 4" xfId="46228" xr:uid="{8C140AED-D6FB-4B69-8597-4EA2CDC04BA6}"/>
    <cellStyle name="Comma 3 4 2 3 2 2 3" xfId="6786" xr:uid="{B8C2D171-6FD9-44B5-8D22-2AB666CED368}"/>
    <cellStyle name="Comma 3 4 2 3 2 2 3 2" xfId="17320" xr:uid="{3ED8494C-7D4A-46AF-81AD-298EA1C8385B}"/>
    <cellStyle name="Comma 3 4 2 3 2 2 3 2 2" xfId="38342" xr:uid="{394AE5B9-ACFF-43E3-BCE0-5DD8C5596A62}"/>
    <cellStyle name="Comma 3 4 2 3 2 2 3 2 3" xfId="59366" xr:uid="{AD6C2AFF-8EA5-4CF2-9479-23A91F2BC27D}"/>
    <cellStyle name="Comma 3 4 2 3 2 2 3 3" xfId="27832" xr:uid="{A5EB221B-07B8-4102-88DE-18C5FA9F35D2}"/>
    <cellStyle name="Comma 3 4 2 3 2 2 3 4" xfId="48856" xr:uid="{B370440B-2F18-425C-B275-27D314E006BD}"/>
    <cellStyle name="Comma 3 4 2 3 2 2 4" xfId="9413" xr:uid="{D8AC82C6-BCCD-4CBE-9CF9-16A65EF6140F}"/>
    <cellStyle name="Comma 3 4 2 3 2 2 4 2" xfId="19947" xr:uid="{AFD933DD-410B-43C3-A141-1A3ADDD53800}"/>
    <cellStyle name="Comma 3 4 2 3 2 2 4 2 2" xfId="40969" xr:uid="{8F5FEBCE-EBAD-4CB4-8D8C-890DC6020129}"/>
    <cellStyle name="Comma 3 4 2 3 2 2 4 2 3" xfId="61993" xr:uid="{B98DC4DD-59D3-4AE9-91C5-A4F026A6CDA8}"/>
    <cellStyle name="Comma 3 4 2 3 2 2 4 3" xfId="30459" xr:uid="{7C7B7946-3391-44C2-AC67-6D9CA3E5C057}"/>
    <cellStyle name="Comma 3 4 2 3 2 2 4 4" xfId="51483" xr:uid="{C195A131-01F1-4C0C-8AE7-AD29A0F66C0F}"/>
    <cellStyle name="Comma 3 4 2 3 2 2 5" xfId="12065" xr:uid="{5989C021-700C-4F81-9F09-108A70915C19}"/>
    <cellStyle name="Comma 3 4 2 3 2 2 5 2" xfId="33087" xr:uid="{56BEFC3E-007F-4945-9BC7-0BEF3AB5F19E}"/>
    <cellStyle name="Comma 3 4 2 3 2 2 5 3" xfId="54111" xr:uid="{86DD3B18-B1A3-4AC4-9A67-0A4C2137807A}"/>
    <cellStyle name="Comma 3 4 2 3 2 2 6" xfId="22576" xr:uid="{84448177-4EC0-4EA1-942D-7AA08B96BEFE}"/>
    <cellStyle name="Comma 3 4 2 3 2 2 7" xfId="43601" xr:uid="{CE710DF7-6F9A-4EC2-AC5D-019708AFD697}"/>
    <cellStyle name="Comma 3 4 2 3 2 3" xfId="4157" xr:uid="{0AA8D515-D5B9-4D85-8F36-10CAEDB16CA2}"/>
    <cellStyle name="Comma 3 4 2 3 2 3 2" xfId="14691" xr:uid="{E56F848F-92CC-451C-8E37-85731D8BCB81}"/>
    <cellStyle name="Comma 3 4 2 3 2 3 2 2" xfId="35713" xr:uid="{AABFC4EE-969F-4891-A085-689945AE00CF}"/>
    <cellStyle name="Comma 3 4 2 3 2 3 2 3" xfId="56737" xr:uid="{43299E07-79B8-43F7-8C22-D2B31D817719}"/>
    <cellStyle name="Comma 3 4 2 3 2 3 3" xfId="25203" xr:uid="{2803EDB8-6FAB-4419-B3F6-A9F93012B6FB}"/>
    <cellStyle name="Comma 3 4 2 3 2 3 4" xfId="46227" xr:uid="{ADEF0E96-8E9A-4B01-9C28-28CA7D9833D5}"/>
    <cellStyle name="Comma 3 4 2 3 2 4" xfId="6785" xr:uid="{B46A5DB4-0C2F-44C9-88D1-6E4E041FC447}"/>
    <cellStyle name="Comma 3 4 2 3 2 4 2" xfId="17319" xr:uid="{E3BCF255-AD6C-4303-9598-74C924F39DCD}"/>
    <cellStyle name="Comma 3 4 2 3 2 4 2 2" xfId="38341" xr:uid="{9C5E23B5-C919-41D4-AE82-D1EA0C2881C8}"/>
    <cellStyle name="Comma 3 4 2 3 2 4 2 3" xfId="59365" xr:uid="{9699B729-DD5D-40CB-93E9-5247A74A9FBD}"/>
    <cellStyle name="Comma 3 4 2 3 2 4 3" xfId="27831" xr:uid="{A80F7616-0687-491A-B12B-9354D4D58A3D}"/>
    <cellStyle name="Comma 3 4 2 3 2 4 4" xfId="48855" xr:uid="{7532769C-532E-4356-8D45-2C95053E5953}"/>
    <cellStyle name="Comma 3 4 2 3 2 5" xfId="9412" xr:uid="{8555C588-99ED-4E5C-89E9-B01C0454CE38}"/>
    <cellStyle name="Comma 3 4 2 3 2 5 2" xfId="19946" xr:uid="{494EDF29-452C-4F2E-9980-8CDFE777D190}"/>
    <cellStyle name="Comma 3 4 2 3 2 5 2 2" xfId="40968" xr:uid="{EBFF538C-D4B2-45BC-97C5-7AD4CB6C77D8}"/>
    <cellStyle name="Comma 3 4 2 3 2 5 2 3" xfId="61992" xr:uid="{480099D6-0E6F-4E67-916A-68AC4314D4D6}"/>
    <cellStyle name="Comma 3 4 2 3 2 5 3" xfId="30458" xr:uid="{39EB7F38-1830-4CBF-8B21-9E3B73DC5587}"/>
    <cellStyle name="Comma 3 4 2 3 2 5 4" xfId="51482" xr:uid="{4E268F86-2351-4FB6-89C4-D7F363D20C79}"/>
    <cellStyle name="Comma 3 4 2 3 2 6" xfId="12064" xr:uid="{D6DF7A63-9A3C-45D6-8375-9EEA17D9E3FB}"/>
    <cellStyle name="Comma 3 4 2 3 2 6 2" xfId="33086" xr:uid="{582A11AB-03C5-449A-AC91-FD65C9923787}"/>
    <cellStyle name="Comma 3 4 2 3 2 6 3" xfId="54110" xr:uid="{396B19BB-BACE-422C-A05D-C486E52C69C1}"/>
    <cellStyle name="Comma 3 4 2 3 2 7" xfId="22575" xr:uid="{617D16A3-74C8-40E9-B7E7-53BB787FD005}"/>
    <cellStyle name="Comma 3 4 2 3 2 8" xfId="43600" xr:uid="{15996060-0972-4F94-B446-A9070FB937DF}"/>
    <cellStyle name="Comma 3 4 2 3 3" xfId="1481" xr:uid="{43E8FFB5-757D-4D34-9183-FE6FDA5E2073}"/>
    <cellStyle name="Comma 3 4 2 3 3 2" xfId="4159" xr:uid="{5C53C418-98A9-4DC7-BE9C-E6A72D91FE3B}"/>
    <cellStyle name="Comma 3 4 2 3 3 2 2" xfId="14693" xr:uid="{7FE236CF-6654-4154-B558-D5958507887F}"/>
    <cellStyle name="Comma 3 4 2 3 3 2 2 2" xfId="35715" xr:uid="{514E431C-5A6D-4AE3-9B97-FDB0D1E2FD6A}"/>
    <cellStyle name="Comma 3 4 2 3 3 2 2 3" xfId="56739" xr:uid="{CF19CA25-5DAF-4705-A5DD-5FE6AFB3E73B}"/>
    <cellStyle name="Comma 3 4 2 3 3 2 3" xfId="25205" xr:uid="{FB0D36F8-0A57-464E-A925-C07B23C73BB3}"/>
    <cellStyle name="Comma 3 4 2 3 3 2 4" xfId="46229" xr:uid="{E3343D79-3F5C-498E-A101-F00BBB8E2FFD}"/>
    <cellStyle name="Comma 3 4 2 3 3 3" xfId="6787" xr:uid="{74C8BF86-F46B-44A5-8ADB-D9A092713936}"/>
    <cellStyle name="Comma 3 4 2 3 3 3 2" xfId="17321" xr:uid="{0F159152-D2A6-42AA-BED1-55D3682091F9}"/>
    <cellStyle name="Comma 3 4 2 3 3 3 2 2" xfId="38343" xr:uid="{9953FA7C-8CA8-4A5B-A7DB-D4BD07DBA7D0}"/>
    <cellStyle name="Comma 3 4 2 3 3 3 2 3" xfId="59367" xr:uid="{FFF1F062-040D-4408-B946-EA7212B504F9}"/>
    <cellStyle name="Comma 3 4 2 3 3 3 3" xfId="27833" xr:uid="{426BCD58-F343-4EAF-B411-7FAB40443552}"/>
    <cellStyle name="Comma 3 4 2 3 3 3 4" xfId="48857" xr:uid="{D94E4AF1-6432-4920-9E25-D5072E3B4498}"/>
    <cellStyle name="Comma 3 4 2 3 3 4" xfId="9414" xr:uid="{CB7CCA41-D3AA-4FFD-B192-B7F8591EE4C7}"/>
    <cellStyle name="Comma 3 4 2 3 3 4 2" xfId="19948" xr:uid="{E5A894F4-D9AB-4414-9C75-0A16D480B667}"/>
    <cellStyle name="Comma 3 4 2 3 3 4 2 2" xfId="40970" xr:uid="{AFF4FD7B-F968-49DC-9DA4-1D7516242E55}"/>
    <cellStyle name="Comma 3 4 2 3 3 4 2 3" xfId="61994" xr:uid="{71AF0218-4CFB-461F-8924-BDE3EABFD87B}"/>
    <cellStyle name="Comma 3 4 2 3 3 4 3" xfId="30460" xr:uid="{0E777ED4-3DA7-47F3-8F30-13538AFEC66B}"/>
    <cellStyle name="Comma 3 4 2 3 3 4 4" xfId="51484" xr:uid="{9F98A713-A943-4A00-8AC1-7DE580C43D2D}"/>
    <cellStyle name="Comma 3 4 2 3 3 5" xfId="12066" xr:uid="{A11690DB-C221-48C1-BFFD-892E16DF0A4A}"/>
    <cellStyle name="Comma 3 4 2 3 3 5 2" xfId="33088" xr:uid="{D87D1842-8D02-4F8D-BF4E-B0917B30D0DC}"/>
    <cellStyle name="Comma 3 4 2 3 3 5 3" xfId="54112" xr:uid="{AFA14E2E-C0FA-4E12-86E5-9083F8272BEF}"/>
    <cellStyle name="Comma 3 4 2 3 3 6" xfId="22577" xr:uid="{6A9139B7-76BE-438C-8F3E-091AB60393EA}"/>
    <cellStyle name="Comma 3 4 2 3 3 7" xfId="43602" xr:uid="{F5646AAD-A000-4D3D-8F95-DD05CBF1F248}"/>
    <cellStyle name="Comma 3 4 2 3 4" xfId="1482" xr:uid="{A898F37D-9CA5-4F2F-92A1-FA9BC80CBFEC}"/>
    <cellStyle name="Comma 3 4 2 3 4 2" xfId="4160" xr:uid="{19E9FE67-F71C-458C-9BF0-094BE7175D62}"/>
    <cellStyle name="Comma 3 4 2 3 4 2 2" xfId="14694" xr:uid="{BC09E0E2-FACA-4BB1-B932-DF4437419941}"/>
    <cellStyle name="Comma 3 4 2 3 4 2 2 2" xfId="35716" xr:uid="{8BE4A886-9FB1-49AC-A8E8-F92415D0107F}"/>
    <cellStyle name="Comma 3 4 2 3 4 2 2 3" xfId="56740" xr:uid="{B65E01A5-DB83-4A45-96C4-9AEAC660C5EF}"/>
    <cellStyle name="Comma 3 4 2 3 4 2 3" xfId="25206" xr:uid="{267DEAFD-498B-4164-9913-B4E2D61A9B7E}"/>
    <cellStyle name="Comma 3 4 2 3 4 2 4" xfId="46230" xr:uid="{7C63875E-0ECA-440B-9783-DC15553310A8}"/>
    <cellStyle name="Comma 3 4 2 3 4 3" xfId="6788" xr:uid="{220E59AE-9AED-4BB6-8A39-CECF181EBEBE}"/>
    <cellStyle name="Comma 3 4 2 3 4 3 2" xfId="17322" xr:uid="{252B2A06-D85A-4928-89D8-D15D4140A5E5}"/>
    <cellStyle name="Comma 3 4 2 3 4 3 2 2" xfId="38344" xr:uid="{D731FB09-E90E-48A5-AF4B-377E38750444}"/>
    <cellStyle name="Comma 3 4 2 3 4 3 2 3" xfId="59368" xr:uid="{5F266850-8AD5-4FE8-ADE0-A1B7F546089F}"/>
    <cellStyle name="Comma 3 4 2 3 4 3 3" xfId="27834" xr:uid="{49299487-17D8-4235-9697-A9BF78359916}"/>
    <cellStyle name="Comma 3 4 2 3 4 3 4" xfId="48858" xr:uid="{E31F6B6A-1E91-49CD-BF39-F26EAB7EA02B}"/>
    <cellStyle name="Comma 3 4 2 3 4 4" xfId="9415" xr:uid="{874A90B1-C0E1-4C0D-868F-2FF5D382B560}"/>
    <cellStyle name="Comma 3 4 2 3 4 4 2" xfId="19949" xr:uid="{D4493D39-E142-4956-ABD1-8B486ECC61D7}"/>
    <cellStyle name="Comma 3 4 2 3 4 4 2 2" xfId="40971" xr:uid="{6A5C5EBF-869B-403F-B077-A06C2062B4FD}"/>
    <cellStyle name="Comma 3 4 2 3 4 4 2 3" xfId="61995" xr:uid="{ECEBA1AE-16AB-4689-9929-0C7E8388203F}"/>
    <cellStyle name="Comma 3 4 2 3 4 4 3" xfId="30461" xr:uid="{C4FB0278-957C-4934-A211-E7F27D6085A3}"/>
    <cellStyle name="Comma 3 4 2 3 4 4 4" xfId="51485" xr:uid="{EC0FF5BF-B70A-4048-BB1A-623B74602CA1}"/>
    <cellStyle name="Comma 3 4 2 3 4 5" xfId="12067" xr:uid="{E2678696-1B2F-4661-BC58-451F472DD4D1}"/>
    <cellStyle name="Comma 3 4 2 3 4 5 2" xfId="33089" xr:uid="{D2DDCA0A-F35E-4028-8556-CA3460B6DB0E}"/>
    <cellStyle name="Comma 3 4 2 3 4 5 3" xfId="54113" xr:uid="{69F1CE7B-4CB3-46BC-9B08-98CE40277522}"/>
    <cellStyle name="Comma 3 4 2 3 4 6" xfId="22578" xr:uid="{B0A2F9FC-25E7-4A6D-9FD9-D99C49787DF0}"/>
    <cellStyle name="Comma 3 4 2 3 4 7" xfId="43603" xr:uid="{EE94E310-FCBA-4754-A635-2386F0E6A510}"/>
    <cellStyle name="Comma 3 4 2 3 5" xfId="4156" xr:uid="{EAB3F271-D067-4695-97DC-013D25FF4CFE}"/>
    <cellStyle name="Comma 3 4 2 3 5 2" xfId="14690" xr:uid="{AC992300-7A5B-4CDE-A62C-DCBA269BC151}"/>
    <cellStyle name="Comma 3 4 2 3 5 2 2" xfId="35712" xr:uid="{F4E0B083-8B3A-41FA-9060-C1696AA65C6D}"/>
    <cellStyle name="Comma 3 4 2 3 5 2 3" xfId="56736" xr:uid="{3D166317-543F-4E20-8421-AA6AC18F4637}"/>
    <cellStyle name="Comma 3 4 2 3 5 3" xfId="25202" xr:uid="{2B9B8EDD-678D-467C-8346-97DD309A63D3}"/>
    <cellStyle name="Comma 3 4 2 3 5 4" xfId="46226" xr:uid="{9BD8B6B5-A794-4280-BBB5-A13B6B512CEF}"/>
    <cellStyle name="Comma 3 4 2 3 6" xfId="6784" xr:uid="{B8E76990-D583-4107-A65C-4F8ED5B44931}"/>
    <cellStyle name="Comma 3 4 2 3 6 2" xfId="17318" xr:uid="{F2C8BBC8-AE5B-4968-B354-2E77EB48B542}"/>
    <cellStyle name="Comma 3 4 2 3 6 2 2" xfId="38340" xr:uid="{B428926E-6929-417B-B3F1-CAA8AD1EB2C1}"/>
    <cellStyle name="Comma 3 4 2 3 6 2 3" xfId="59364" xr:uid="{965DC86B-EB32-45C4-A690-82A6D3B93115}"/>
    <cellStyle name="Comma 3 4 2 3 6 3" xfId="27830" xr:uid="{6CFD0001-8E8E-41A5-AC23-F7215DA384B7}"/>
    <cellStyle name="Comma 3 4 2 3 6 4" xfId="48854" xr:uid="{66DE0A83-6CF5-475A-9A0E-4989EF2F8AA1}"/>
    <cellStyle name="Comma 3 4 2 3 7" xfId="9411" xr:uid="{DB8B182A-81C9-402E-BBA1-50EE5C765C40}"/>
    <cellStyle name="Comma 3 4 2 3 7 2" xfId="19945" xr:uid="{9645DE6F-4FA8-4B69-B1F3-753B745BD9C9}"/>
    <cellStyle name="Comma 3 4 2 3 7 2 2" xfId="40967" xr:uid="{A6760CDC-AF37-4306-8AB2-DDF7BDDEB629}"/>
    <cellStyle name="Comma 3 4 2 3 7 2 3" xfId="61991" xr:uid="{9BD35062-71DE-41EC-A36D-1942CA09A77C}"/>
    <cellStyle name="Comma 3 4 2 3 7 3" xfId="30457" xr:uid="{0F6EC07E-BB5E-47C7-81D9-CD502976298C}"/>
    <cellStyle name="Comma 3 4 2 3 7 4" xfId="51481" xr:uid="{05CCA91B-F15F-484E-A9DD-5E417C832A54}"/>
    <cellStyle name="Comma 3 4 2 3 8" xfId="12063" xr:uid="{367D45D9-992F-4E54-9927-043ED17DDBDE}"/>
    <cellStyle name="Comma 3 4 2 3 8 2" xfId="33085" xr:uid="{D4F64A0C-89B8-45B3-A6B1-99B965CA83ED}"/>
    <cellStyle name="Comma 3 4 2 3 8 3" xfId="54109" xr:uid="{5C46DD5B-AEEF-435E-A675-FC87C8FA8B23}"/>
    <cellStyle name="Comma 3 4 2 3 9" xfId="22574" xr:uid="{EDB34512-A1FE-406E-ABE9-E8408DD11D52}"/>
    <cellStyle name="Comma 3 4 2 4" xfId="1483" xr:uid="{B3B61ABC-490B-475D-9BB9-3086692EA9A0}"/>
    <cellStyle name="Comma 3 4 2 4 10" xfId="43604" xr:uid="{33ABA222-8B2C-4574-9C27-507D1285DD92}"/>
    <cellStyle name="Comma 3 4 2 4 2" xfId="1484" xr:uid="{015B0246-7676-448B-B1B7-09313A47A8D0}"/>
    <cellStyle name="Comma 3 4 2 4 2 2" xfId="1485" xr:uid="{0FB7E7AC-E7B1-4582-AF88-C5101742ED61}"/>
    <cellStyle name="Comma 3 4 2 4 2 2 2" xfId="4163" xr:uid="{216DE8E6-388C-4FD8-A6DF-64802919F8A6}"/>
    <cellStyle name="Comma 3 4 2 4 2 2 2 2" xfId="14697" xr:uid="{FCA1E13F-3885-4554-A363-AB06A0E2431A}"/>
    <cellStyle name="Comma 3 4 2 4 2 2 2 2 2" xfId="35719" xr:uid="{5B189EE9-14F0-4323-AD15-1F4A25FE023C}"/>
    <cellStyle name="Comma 3 4 2 4 2 2 2 2 3" xfId="56743" xr:uid="{C32D3AC7-44CB-4B5C-B509-31EF457B43BD}"/>
    <cellStyle name="Comma 3 4 2 4 2 2 2 3" xfId="25209" xr:uid="{2BC67642-84D5-4C62-9FAB-7A9EBD42C24A}"/>
    <cellStyle name="Comma 3 4 2 4 2 2 2 4" xfId="46233" xr:uid="{30CDDC47-9A4A-45F4-AFA5-88EFF124F3FE}"/>
    <cellStyle name="Comma 3 4 2 4 2 2 3" xfId="6791" xr:uid="{640B4362-EE55-4FC2-960F-260DDF99141B}"/>
    <cellStyle name="Comma 3 4 2 4 2 2 3 2" xfId="17325" xr:uid="{BE8BDB1F-C08B-4E56-B235-74913FF6A9E9}"/>
    <cellStyle name="Comma 3 4 2 4 2 2 3 2 2" xfId="38347" xr:uid="{FC7ED035-E03F-4252-9FDD-93C7387AD43D}"/>
    <cellStyle name="Comma 3 4 2 4 2 2 3 2 3" xfId="59371" xr:uid="{0BB45795-40FC-499C-A0CF-C9196D4BDB1D}"/>
    <cellStyle name="Comma 3 4 2 4 2 2 3 3" xfId="27837" xr:uid="{D82D53C9-C704-4C13-A598-C15FAD6E0663}"/>
    <cellStyle name="Comma 3 4 2 4 2 2 3 4" xfId="48861" xr:uid="{D2FE922E-6F6B-46EE-A549-7612C321148C}"/>
    <cellStyle name="Comma 3 4 2 4 2 2 4" xfId="9418" xr:uid="{E3CD3AA3-1E0D-4A0E-AE8F-CFFDF68ED162}"/>
    <cellStyle name="Comma 3 4 2 4 2 2 4 2" xfId="19952" xr:uid="{CB2CB9E9-4B54-4A34-B35D-A5FEBC4D35C5}"/>
    <cellStyle name="Comma 3 4 2 4 2 2 4 2 2" xfId="40974" xr:uid="{2A4339C2-F2B9-42BB-99CA-AB738BEF6CC3}"/>
    <cellStyle name="Comma 3 4 2 4 2 2 4 2 3" xfId="61998" xr:uid="{B58388A2-7468-4C26-8A9B-575C22E0FE5C}"/>
    <cellStyle name="Comma 3 4 2 4 2 2 4 3" xfId="30464" xr:uid="{0794BBDD-EFEA-490E-9132-DDC433D446D5}"/>
    <cellStyle name="Comma 3 4 2 4 2 2 4 4" xfId="51488" xr:uid="{BC5073D1-C434-41D0-A341-77D3960068C5}"/>
    <cellStyle name="Comma 3 4 2 4 2 2 5" xfId="12070" xr:uid="{790C4EFE-D664-4950-84E7-C8185197A603}"/>
    <cellStyle name="Comma 3 4 2 4 2 2 5 2" xfId="33092" xr:uid="{F42AFF12-E82A-4FF8-8974-2DE7FB7E4287}"/>
    <cellStyle name="Comma 3 4 2 4 2 2 5 3" xfId="54116" xr:uid="{6109FB6F-E907-4227-9533-5E445EF7D9C5}"/>
    <cellStyle name="Comma 3 4 2 4 2 2 6" xfId="22581" xr:uid="{0D3D0E1D-2F82-45A3-8456-D44C82CB1CA8}"/>
    <cellStyle name="Comma 3 4 2 4 2 2 7" xfId="43606" xr:uid="{1F2CAB1F-0BE3-45CB-ABCD-473D779C8423}"/>
    <cellStyle name="Comma 3 4 2 4 2 3" xfId="4162" xr:uid="{0AB58EB6-0185-4D07-BA74-61300C81D630}"/>
    <cellStyle name="Comma 3 4 2 4 2 3 2" xfId="14696" xr:uid="{592B92BD-388A-487E-96EE-C3BE3D28F7B9}"/>
    <cellStyle name="Comma 3 4 2 4 2 3 2 2" xfId="35718" xr:uid="{41AAA02B-224F-4092-B636-84D92AFD47A0}"/>
    <cellStyle name="Comma 3 4 2 4 2 3 2 3" xfId="56742" xr:uid="{C1F7AB04-BC18-403E-8F86-536D9130E89F}"/>
    <cellStyle name="Comma 3 4 2 4 2 3 3" xfId="25208" xr:uid="{8A9A0A58-AA8D-4BF1-A475-5B3A67EFCE53}"/>
    <cellStyle name="Comma 3 4 2 4 2 3 4" xfId="46232" xr:uid="{EC0C97F5-8B90-45FF-BD9A-338F3976C003}"/>
    <cellStyle name="Comma 3 4 2 4 2 4" xfId="6790" xr:uid="{9523E05F-A080-4C9A-9AF6-FC06CE221147}"/>
    <cellStyle name="Comma 3 4 2 4 2 4 2" xfId="17324" xr:uid="{469DABC2-7A20-46CF-92AC-27C62F5DF0BE}"/>
    <cellStyle name="Comma 3 4 2 4 2 4 2 2" xfId="38346" xr:uid="{C38F1BB2-1D81-433E-975F-D73A5F115F5F}"/>
    <cellStyle name="Comma 3 4 2 4 2 4 2 3" xfId="59370" xr:uid="{0E0A3D24-C27E-4344-9ECA-358699EDCA0D}"/>
    <cellStyle name="Comma 3 4 2 4 2 4 3" xfId="27836" xr:uid="{05A1797C-8B0A-42C1-996F-FEED29D2DB42}"/>
    <cellStyle name="Comma 3 4 2 4 2 4 4" xfId="48860" xr:uid="{8859F29E-EC6E-4EFF-9234-73D47E92A023}"/>
    <cellStyle name="Comma 3 4 2 4 2 5" xfId="9417" xr:uid="{5949BAC8-F8B0-47E6-BE16-B43641AA0394}"/>
    <cellStyle name="Comma 3 4 2 4 2 5 2" xfId="19951" xr:uid="{836221A5-2EA6-4637-A11F-2B685EB06A19}"/>
    <cellStyle name="Comma 3 4 2 4 2 5 2 2" xfId="40973" xr:uid="{A26FC50A-7251-4DAE-B07A-E9CBB979BA20}"/>
    <cellStyle name="Comma 3 4 2 4 2 5 2 3" xfId="61997" xr:uid="{BE3A9B84-BE51-4A31-9C7B-A41F54580A77}"/>
    <cellStyle name="Comma 3 4 2 4 2 5 3" xfId="30463" xr:uid="{42B557F6-981A-4CED-922E-CEEE3A5BB3BE}"/>
    <cellStyle name="Comma 3 4 2 4 2 5 4" xfId="51487" xr:uid="{73E4FCE1-3073-412A-9C33-788296DA7011}"/>
    <cellStyle name="Comma 3 4 2 4 2 6" xfId="12069" xr:uid="{5299D854-7802-448C-994D-30281D630D5B}"/>
    <cellStyle name="Comma 3 4 2 4 2 6 2" xfId="33091" xr:uid="{1141951F-618F-4CD0-9294-DB9DFD5F9C9A}"/>
    <cellStyle name="Comma 3 4 2 4 2 6 3" xfId="54115" xr:uid="{78152F42-E858-40C1-B48D-0DBEB3AA577A}"/>
    <cellStyle name="Comma 3 4 2 4 2 7" xfId="22580" xr:uid="{C692B085-054E-4825-B22E-99322F25F230}"/>
    <cellStyle name="Comma 3 4 2 4 2 8" xfId="43605" xr:uid="{CBF78768-CB48-48FF-9178-C68F8F92F2AA}"/>
    <cellStyle name="Comma 3 4 2 4 3" xfId="1486" xr:uid="{B801C4B3-9736-4A31-B366-B2A9A8FB2A24}"/>
    <cellStyle name="Comma 3 4 2 4 3 2" xfId="4164" xr:uid="{B847D038-BC1B-4B4B-8884-DB77EB97B615}"/>
    <cellStyle name="Comma 3 4 2 4 3 2 2" xfId="14698" xr:uid="{3C205808-ECAE-4C4C-85B6-43484E3DAE4E}"/>
    <cellStyle name="Comma 3 4 2 4 3 2 2 2" xfId="35720" xr:uid="{94B97C07-F2FF-4D6B-AE7A-73746CFB414A}"/>
    <cellStyle name="Comma 3 4 2 4 3 2 2 3" xfId="56744" xr:uid="{882E701E-E345-48D3-9FAE-DC1953923B08}"/>
    <cellStyle name="Comma 3 4 2 4 3 2 3" xfId="25210" xr:uid="{55E31F05-9DEE-4538-9F10-30FD0DD6D640}"/>
    <cellStyle name="Comma 3 4 2 4 3 2 4" xfId="46234" xr:uid="{382BFA3A-83B1-4B17-B50D-D2A78E8C5B80}"/>
    <cellStyle name="Comma 3 4 2 4 3 3" xfId="6792" xr:uid="{0D625742-FDA2-460B-B963-3E28DB4AA28F}"/>
    <cellStyle name="Comma 3 4 2 4 3 3 2" xfId="17326" xr:uid="{8993F614-E746-4807-9F34-774E6E3CBD82}"/>
    <cellStyle name="Comma 3 4 2 4 3 3 2 2" xfId="38348" xr:uid="{6BF91682-5224-43D3-BE75-0ECB964EC756}"/>
    <cellStyle name="Comma 3 4 2 4 3 3 2 3" xfId="59372" xr:uid="{8E492237-6E90-475A-9675-407B6D7850CA}"/>
    <cellStyle name="Comma 3 4 2 4 3 3 3" xfId="27838" xr:uid="{605425E4-A567-464A-8308-549DEB5B4F45}"/>
    <cellStyle name="Comma 3 4 2 4 3 3 4" xfId="48862" xr:uid="{C84A7E2E-6A53-4B05-8E10-527F125B7539}"/>
    <cellStyle name="Comma 3 4 2 4 3 4" xfId="9419" xr:uid="{5779DE01-1179-4DB2-996C-52E9DCAB172E}"/>
    <cellStyle name="Comma 3 4 2 4 3 4 2" xfId="19953" xr:uid="{3FE68CB4-CC95-45FC-B757-C2F063EFEFE6}"/>
    <cellStyle name="Comma 3 4 2 4 3 4 2 2" xfId="40975" xr:uid="{D11887A4-914C-43A6-8C46-ABD7EA355EDB}"/>
    <cellStyle name="Comma 3 4 2 4 3 4 2 3" xfId="61999" xr:uid="{F67AD5FC-808D-4396-BB74-098DA8A1C242}"/>
    <cellStyle name="Comma 3 4 2 4 3 4 3" xfId="30465" xr:uid="{14C1CF43-4237-48F4-B8FF-60013B89A67B}"/>
    <cellStyle name="Comma 3 4 2 4 3 4 4" xfId="51489" xr:uid="{DDF69713-9F4E-479C-A3C8-A218A51560A8}"/>
    <cellStyle name="Comma 3 4 2 4 3 5" xfId="12071" xr:uid="{C498C242-5AC7-4F7F-8A21-F64E75B6D100}"/>
    <cellStyle name="Comma 3 4 2 4 3 5 2" xfId="33093" xr:uid="{0AFBC4A6-A5FD-4BF1-B5B8-40C624B64CDF}"/>
    <cellStyle name="Comma 3 4 2 4 3 5 3" xfId="54117" xr:uid="{04D043D2-7D39-4330-B218-924E986F1E9E}"/>
    <cellStyle name="Comma 3 4 2 4 3 6" xfId="22582" xr:uid="{0B86D78E-E52D-4124-9652-A53D2A9EB2D8}"/>
    <cellStyle name="Comma 3 4 2 4 3 7" xfId="43607" xr:uid="{F7D6A509-3AA2-4F8D-8004-B5DDDD480E22}"/>
    <cellStyle name="Comma 3 4 2 4 4" xfId="1487" xr:uid="{96A8A53A-E0F2-4FF9-80CD-7E78EE33DF7E}"/>
    <cellStyle name="Comma 3 4 2 4 4 2" xfId="4165" xr:uid="{E8214436-C1E1-4FAF-A369-E209691BD979}"/>
    <cellStyle name="Comma 3 4 2 4 4 2 2" xfId="14699" xr:uid="{14E45E0A-01F3-46F4-87CB-E462C1F34D64}"/>
    <cellStyle name="Comma 3 4 2 4 4 2 2 2" xfId="35721" xr:uid="{FE016F91-483C-466F-B374-AF4CEDBD150D}"/>
    <cellStyle name="Comma 3 4 2 4 4 2 2 3" xfId="56745" xr:uid="{D69D1C80-8D51-4868-9BD2-F9D14DDE4FC6}"/>
    <cellStyle name="Comma 3 4 2 4 4 2 3" xfId="25211" xr:uid="{4503347C-D96E-4730-BFE1-A667886CB55F}"/>
    <cellStyle name="Comma 3 4 2 4 4 2 4" xfId="46235" xr:uid="{875F47E2-7795-4B08-9061-418BA36ABC75}"/>
    <cellStyle name="Comma 3 4 2 4 4 3" xfId="6793" xr:uid="{4B376485-45B8-43DB-98E9-84118E508288}"/>
    <cellStyle name="Comma 3 4 2 4 4 3 2" xfId="17327" xr:uid="{554DC025-67CE-45C5-975F-DD2EF076A6DD}"/>
    <cellStyle name="Comma 3 4 2 4 4 3 2 2" xfId="38349" xr:uid="{B97F59EA-07F2-410E-B27F-0DF280F3BC5B}"/>
    <cellStyle name="Comma 3 4 2 4 4 3 2 3" xfId="59373" xr:uid="{AAB7B9CB-7946-423C-A000-1E7C19149F3C}"/>
    <cellStyle name="Comma 3 4 2 4 4 3 3" xfId="27839" xr:uid="{78DE5D49-0363-423A-B511-3D8FE891041F}"/>
    <cellStyle name="Comma 3 4 2 4 4 3 4" xfId="48863" xr:uid="{2BECFFBE-1807-4F44-893C-17A21B7E0AD4}"/>
    <cellStyle name="Comma 3 4 2 4 4 4" xfId="9420" xr:uid="{AF48D4D8-01B9-4B78-9584-01054CE8D7F9}"/>
    <cellStyle name="Comma 3 4 2 4 4 4 2" xfId="19954" xr:uid="{568BBFF6-87FF-47C5-B0C4-903845983AC0}"/>
    <cellStyle name="Comma 3 4 2 4 4 4 2 2" xfId="40976" xr:uid="{38D8A0E4-A27B-4B1F-8EE0-68D96525FDBE}"/>
    <cellStyle name="Comma 3 4 2 4 4 4 2 3" xfId="62000" xr:uid="{388E178D-CD8E-484C-8E11-5EF5D1C21535}"/>
    <cellStyle name="Comma 3 4 2 4 4 4 3" xfId="30466" xr:uid="{E2030B1F-66A4-4730-B289-0955AE698C4A}"/>
    <cellStyle name="Comma 3 4 2 4 4 4 4" xfId="51490" xr:uid="{57588D25-2EB7-418C-9CA8-05C0055A9491}"/>
    <cellStyle name="Comma 3 4 2 4 4 5" xfId="12072" xr:uid="{FC4FCFC1-1837-4050-AAF6-57C46C76C0C1}"/>
    <cellStyle name="Comma 3 4 2 4 4 5 2" xfId="33094" xr:uid="{4F917503-CD1C-467E-9F41-E7D1E234448A}"/>
    <cellStyle name="Comma 3 4 2 4 4 5 3" xfId="54118" xr:uid="{1E09F40C-2495-4092-8611-6AA7417F84E2}"/>
    <cellStyle name="Comma 3 4 2 4 4 6" xfId="22583" xr:uid="{15FC024B-7D55-4925-98C6-1793C9C75425}"/>
    <cellStyle name="Comma 3 4 2 4 4 7" xfId="43608" xr:uid="{C4F30A57-8A1E-46FB-83A1-649EC794F76C}"/>
    <cellStyle name="Comma 3 4 2 4 5" xfId="4161" xr:uid="{C2F13D2A-E7B6-4343-82A4-72315DB5B32D}"/>
    <cellStyle name="Comma 3 4 2 4 5 2" xfId="14695" xr:uid="{BD10BF35-877B-4F2B-B107-AAA04717F89F}"/>
    <cellStyle name="Comma 3 4 2 4 5 2 2" xfId="35717" xr:uid="{D53F4C12-2098-4882-AFFA-1FF6BCCBBD83}"/>
    <cellStyle name="Comma 3 4 2 4 5 2 3" xfId="56741" xr:uid="{56FB160D-26A0-41FB-AA8D-DD2FA831D8B7}"/>
    <cellStyle name="Comma 3 4 2 4 5 3" xfId="25207" xr:uid="{8D591AB6-B122-418D-B1D2-565DD16B827D}"/>
    <cellStyle name="Comma 3 4 2 4 5 4" xfId="46231" xr:uid="{85793A45-B1D3-401A-85E8-917F0553701E}"/>
    <cellStyle name="Comma 3 4 2 4 6" xfId="6789" xr:uid="{5C808810-C1BE-4DD9-A015-B8254819F6B9}"/>
    <cellStyle name="Comma 3 4 2 4 6 2" xfId="17323" xr:uid="{B33F3E3B-CD67-41A7-BC88-76EF7ECBB658}"/>
    <cellStyle name="Comma 3 4 2 4 6 2 2" xfId="38345" xr:uid="{0FC09F4B-043D-43E9-B233-BF0E5A2244CC}"/>
    <cellStyle name="Comma 3 4 2 4 6 2 3" xfId="59369" xr:uid="{A6B8901F-AABA-4E30-8923-479B0062EDF2}"/>
    <cellStyle name="Comma 3 4 2 4 6 3" xfId="27835" xr:uid="{7B74368C-017E-4A1E-B213-029D6A1761C2}"/>
    <cellStyle name="Comma 3 4 2 4 6 4" xfId="48859" xr:uid="{F64C47AF-92FB-43AD-B42B-03456FC19EC6}"/>
    <cellStyle name="Comma 3 4 2 4 7" xfId="9416" xr:uid="{A4E06302-59FD-4A2D-BF65-A80F727F9DBE}"/>
    <cellStyle name="Comma 3 4 2 4 7 2" xfId="19950" xr:uid="{06C4BDE7-824A-4928-8CEA-C957CC94F0B4}"/>
    <cellStyle name="Comma 3 4 2 4 7 2 2" xfId="40972" xr:uid="{4AE21FA0-3B0F-4F5F-8B1A-6C7892921631}"/>
    <cellStyle name="Comma 3 4 2 4 7 2 3" xfId="61996" xr:uid="{20F3713C-A872-4531-942A-E6EFFC3BD75F}"/>
    <cellStyle name="Comma 3 4 2 4 7 3" xfId="30462" xr:uid="{7C5E9742-6BE3-4989-A755-DA7E267DD8C6}"/>
    <cellStyle name="Comma 3 4 2 4 7 4" xfId="51486" xr:uid="{AE502863-620F-418C-B1D3-2FA1BB68C3D9}"/>
    <cellStyle name="Comma 3 4 2 4 8" xfId="12068" xr:uid="{25D507FF-7192-457F-99B7-A421B3CC84E2}"/>
    <cellStyle name="Comma 3 4 2 4 8 2" xfId="33090" xr:uid="{D3BD417B-F887-4C4D-A085-C56A75294F72}"/>
    <cellStyle name="Comma 3 4 2 4 8 3" xfId="54114" xr:uid="{AAFAC1A6-25A5-44A9-9C85-F033DD3532F7}"/>
    <cellStyle name="Comma 3 4 2 4 9" xfId="22579" xr:uid="{DB77FA4B-6A8C-4E0B-9EBB-C0163133B221}"/>
    <cellStyle name="Comma 3 4 2 5" xfId="1488" xr:uid="{0A8CF216-698D-447D-8622-911F7FC444E5}"/>
    <cellStyle name="Comma 3 4 2 5 10" xfId="43609" xr:uid="{C9F2B5A2-81AC-4B4E-B113-323AABB9EC83}"/>
    <cellStyle name="Comma 3 4 2 5 2" xfId="1489" xr:uid="{9A555AFD-F338-4015-841E-88A4940CC573}"/>
    <cellStyle name="Comma 3 4 2 5 2 2" xfId="1490" xr:uid="{304C118B-4FFC-4594-8626-C3C9093858C2}"/>
    <cellStyle name="Comma 3 4 2 5 2 2 2" xfId="4168" xr:uid="{30608B8D-D686-445C-81D5-A1A293D7BD3F}"/>
    <cellStyle name="Comma 3 4 2 5 2 2 2 2" xfId="14702" xr:uid="{5B820FA9-2A30-4D64-BCC7-59480ECCB5DD}"/>
    <cellStyle name="Comma 3 4 2 5 2 2 2 2 2" xfId="35724" xr:uid="{347DE036-C33A-4F52-AA13-D6BF14EAB007}"/>
    <cellStyle name="Comma 3 4 2 5 2 2 2 2 3" xfId="56748" xr:uid="{ACA435C4-5391-43E5-905C-BB5C631BF3BB}"/>
    <cellStyle name="Comma 3 4 2 5 2 2 2 3" xfId="25214" xr:uid="{5C72E650-C972-49C7-AF6B-0018CA7BA530}"/>
    <cellStyle name="Comma 3 4 2 5 2 2 2 4" xfId="46238" xr:uid="{63112F64-BBB4-4846-9D2C-0A1161E17B54}"/>
    <cellStyle name="Comma 3 4 2 5 2 2 3" xfId="6796" xr:uid="{0C9176A3-345A-48D1-9424-BACBE50DB179}"/>
    <cellStyle name="Comma 3 4 2 5 2 2 3 2" xfId="17330" xr:uid="{79EFF7B3-97CC-43E8-BBF4-789305F6AC5E}"/>
    <cellStyle name="Comma 3 4 2 5 2 2 3 2 2" xfId="38352" xr:uid="{5CC1EAB7-C666-4833-8171-D45FC5C59B86}"/>
    <cellStyle name="Comma 3 4 2 5 2 2 3 2 3" xfId="59376" xr:uid="{CFA437F3-168B-4D86-987D-8B5D944639DB}"/>
    <cellStyle name="Comma 3 4 2 5 2 2 3 3" xfId="27842" xr:uid="{5B5EF8E5-8946-4934-888D-FDFB93A4068C}"/>
    <cellStyle name="Comma 3 4 2 5 2 2 3 4" xfId="48866" xr:uid="{4FA71C62-FE26-41E9-B817-A3BF2D1CE522}"/>
    <cellStyle name="Comma 3 4 2 5 2 2 4" xfId="9423" xr:uid="{FB675FB2-F7FA-40D8-84D9-42E98A991BC7}"/>
    <cellStyle name="Comma 3 4 2 5 2 2 4 2" xfId="19957" xr:uid="{564EAB1C-94D0-4972-B429-0C97B9734B50}"/>
    <cellStyle name="Comma 3 4 2 5 2 2 4 2 2" xfId="40979" xr:uid="{F33B5349-4B63-4844-88DD-A198E700C906}"/>
    <cellStyle name="Comma 3 4 2 5 2 2 4 2 3" xfId="62003" xr:uid="{8958C666-A756-494B-9859-49CCE52B97CF}"/>
    <cellStyle name="Comma 3 4 2 5 2 2 4 3" xfId="30469" xr:uid="{4EA55E7C-302A-4865-8A8C-BFE790946BD9}"/>
    <cellStyle name="Comma 3 4 2 5 2 2 4 4" xfId="51493" xr:uid="{CE8A3AA2-5912-4901-BF3B-C8178D1822D7}"/>
    <cellStyle name="Comma 3 4 2 5 2 2 5" xfId="12075" xr:uid="{F2AAC7E4-2F04-40F9-9198-1013D12654B5}"/>
    <cellStyle name="Comma 3 4 2 5 2 2 5 2" xfId="33097" xr:uid="{D731672A-F866-4472-A517-7E67D50DAA52}"/>
    <cellStyle name="Comma 3 4 2 5 2 2 5 3" xfId="54121" xr:uid="{E7A0D673-D330-48F5-9D9B-868F025FC8E7}"/>
    <cellStyle name="Comma 3 4 2 5 2 2 6" xfId="22586" xr:uid="{3693C832-D85E-40EF-9331-1866654E978C}"/>
    <cellStyle name="Comma 3 4 2 5 2 2 7" xfId="43611" xr:uid="{CE8BF3AA-9F4F-4A20-8877-FD3579A29286}"/>
    <cellStyle name="Comma 3 4 2 5 2 3" xfId="4167" xr:uid="{1525B163-8127-4FDF-8D55-11DF9E20A87B}"/>
    <cellStyle name="Comma 3 4 2 5 2 3 2" xfId="14701" xr:uid="{667BDF91-BF2B-420E-A706-8D97D086B7DE}"/>
    <cellStyle name="Comma 3 4 2 5 2 3 2 2" xfId="35723" xr:uid="{1B157EE2-40A5-43FF-BB49-C2439B72E85C}"/>
    <cellStyle name="Comma 3 4 2 5 2 3 2 3" xfId="56747" xr:uid="{7A3200A2-BA28-4F00-9D78-B57FE42A2E97}"/>
    <cellStyle name="Comma 3 4 2 5 2 3 3" xfId="25213" xr:uid="{8F9A1756-2C24-4644-A139-614E9DE70C45}"/>
    <cellStyle name="Comma 3 4 2 5 2 3 4" xfId="46237" xr:uid="{E74BDFF4-CBBF-436C-80C5-AC9BD335764B}"/>
    <cellStyle name="Comma 3 4 2 5 2 4" xfId="6795" xr:uid="{CEC330D1-6907-4E4F-A4FD-AB648BEE44DB}"/>
    <cellStyle name="Comma 3 4 2 5 2 4 2" xfId="17329" xr:uid="{13287448-94ED-4A21-BE47-B3B69EFBCE8E}"/>
    <cellStyle name="Comma 3 4 2 5 2 4 2 2" xfId="38351" xr:uid="{3219B94B-9B51-4121-8864-AF90C18D58FC}"/>
    <cellStyle name="Comma 3 4 2 5 2 4 2 3" xfId="59375" xr:uid="{32213C60-927E-42E4-80F7-687405446281}"/>
    <cellStyle name="Comma 3 4 2 5 2 4 3" xfId="27841" xr:uid="{EBC7C77E-5B49-4249-AC84-41F234432254}"/>
    <cellStyle name="Comma 3 4 2 5 2 4 4" xfId="48865" xr:uid="{470B8D82-7D9D-4811-AB9F-77F86AF2B974}"/>
    <cellStyle name="Comma 3 4 2 5 2 5" xfId="9422" xr:uid="{6B1F6E64-AAE9-4956-ABBE-BE14C7B1B073}"/>
    <cellStyle name="Comma 3 4 2 5 2 5 2" xfId="19956" xr:uid="{B8B32CCF-05C5-46AE-A867-09582FD2332D}"/>
    <cellStyle name="Comma 3 4 2 5 2 5 2 2" xfId="40978" xr:uid="{4820FC07-959F-4A66-8D52-506F69D4CFD8}"/>
    <cellStyle name="Comma 3 4 2 5 2 5 2 3" xfId="62002" xr:uid="{06A643DC-8BC8-430B-9D76-C2CB4581718A}"/>
    <cellStyle name="Comma 3 4 2 5 2 5 3" xfId="30468" xr:uid="{8C56A551-15D9-480F-B8DD-E73A12BDE28E}"/>
    <cellStyle name="Comma 3 4 2 5 2 5 4" xfId="51492" xr:uid="{B0208DA6-B670-4237-A09B-BDD32596E2E3}"/>
    <cellStyle name="Comma 3 4 2 5 2 6" xfId="12074" xr:uid="{027682ED-2C80-4B13-BD42-F11E4CD2B5A7}"/>
    <cellStyle name="Comma 3 4 2 5 2 6 2" xfId="33096" xr:uid="{40824461-7974-48D4-91BD-55CF67438A9D}"/>
    <cellStyle name="Comma 3 4 2 5 2 6 3" xfId="54120" xr:uid="{F8AE4EF6-DAA7-411C-8979-93B99BF50F21}"/>
    <cellStyle name="Comma 3 4 2 5 2 7" xfId="22585" xr:uid="{9F2BF606-3FF7-40F7-A348-81A7AC4A92BF}"/>
    <cellStyle name="Comma 3 4 2 5 2 8" xfId="43610" xr:uid="{31EE3EED-E64F-4AEB-9AB2-E27D68746E07}"/>
    <cellStyle name="Comma 3 4 2 5 3" xfId="1491" xr:uid="{A638AE9B-69FA-4E05-A150-E303DEFCD765}"/>
    <cellStyle name="Comma 3 4 2 5 3 2" xfId="4169" xr:uid="{16B144DE-3767-4DB6-B9C0-B57914C09397}"/>
    <cellStyle name="Comma 3 4 2 5 3 2 2" xfId="14703" xr:uid="{CF91D7B3-1C85-4BBA-9F9A-A9324196522E}"/>
    <cellStyle name="Comma 3 4 2 5 3 2 2 2" xfId="35725" xr:uid="{3202A19A-56AF-45F6-B08C-F0E70633F4D6}"/>
    <cellStyle name="Comma 3 4 2 5 3 2 2 3" xfId="56749" xr:uid="{57558D81-EEAD-4ED1-AAF1-94838D66BB55}"/>
    <cellStyle name="Comma 3 4 2 5 3 2 3" xfId="25215" xr:uid="{02C43D89-20A7-41BE-8542-D5B602E288BF}"/>
    <cellStyle name="Comma 3 4 2 5 3 2 4" xfId="46239" xr:uid="{25454357-869B-435B-A864-BC42DF6B9695}"/>
    <cellStyle name="Comma 3 4 2 5 3 3" xfId="6797" xr:uid="{C8A99A00-22FD-405B-B9DE-31F3E7B852B8}"/>
    <cellStyle name="Comma 3 4 2 5 3 3 2" xfId="17331" xr:uid="{C977B2AF-EA94-4079-A245-9631A7ADA4CB}"/>
    <cellStyle name="Comma 3 4 2 5 3 3 2 2" xfId="38353" xr:uid="{E7360CE2-8487-4B76-A5E3-8B941E2CB684}"/>
    <cellStyle name="Comma 3 4 2 5 3 3 2 3" xfId="59377" xr:uid="{F08030BC-E8BC-4293-941E-C3918930E73D}"/>
    <cellStyle name="Comma 3 4 2 5 3 3 3" xfId="27843" xr:uid="{966F0B08-C407-4372-ABD9-8B7C4942CD8B}"/>
    <cellStyle name="Comma 3 4 2 5 3 3 4" xfId="48867" xr:uid="{3F90FFCB-8A76-41A6-9D8D-5BEA20F5F758}"/>
    <cellStyle name="Comma 3 4 2 5 3 4" xfId="9424" xr:uid="{BE108C53-E1B7-4820-9677-F7765A3A340C}"/>
    <cellStyle name="Comma 3 4 2 5 3 4 2" xfId="19958" xr:uid="{BE4DFCD1-010E-4D3A-AF4E-2C7E2BD1A83A}"/>
    <cellStyle name="Comma 3 4 2 5 3 4 2 2" xfId="40980" xr:uid="{30A2CECE-657F-4A0F-814E-389ACC10FD01}"/>
    <cellStyle name="Comma 3 4 2 5 3 4 2 3" xfId="62004" xr:uid="{3EC5FE89-C9D8-47CE-89EF-BFB15B6E4333}"/>
    <cellStyle name="Comma 3 4 2 5 3 4 3" xfId="30470" xr:uid="{239198F9-6D9B-40F4-A4DB-7993555A8D2D}"/>
    <cellStyle name="Comma 3 4 2 5 3 4 4" xfId="51494" xr:uid="{C862D3F2-3477-4208-BF40-C8B7ACEF15EA}"/>
    <cellStyle name="Comma 3 4 2 5 3 5" xfId="12076" xr:uid="{3717E97D-9BA5-474D-A3F9-19B2085E4626}"/>
    <cellStyle name="Comma 3 4 2 5 3 5 2" xfId="33098" xr:uid="{B877D4D5-5FD5-435C-88BA-71A6CBCBA174}"/>
    <cellStyle name="Comma 3 4 2 5 3 5 3" xfId="54122" xr:uid="{E08B7D66-0251-4F89-9ED0-FC7E3AF7D962}"/>
    <cellStyle name="Comma 3 4 2 5 3 6" xfId="22587" xr:uid="{C032264E-69C2-4DCE-B239-EB9A94E757C3}"/>
    <cellStyle name="Comma 3 4 2 5 3 7" xfId="43612" xr:uid="{51E9E313-DCF0-4866-80A2-1EA45EDC4B44}"/>
    <cellStyle name="Comma 3 4 2 5 4" xfId="1492" xr:uid="{CA20E697-1422-414B-BD1F-023028695479}"/>
    <cellStyle name="Comma 3 4 2 5 4 2" xfId="4170" xr:uid="{3C13077D-A577-47E1-9FE2-C57736B32C0C}"/>
    <cellStyle name="Comma 3 4 2 5 4 2 2" xfId="14704" xr:uid="{D6C630E8-125D-460D-91B1-B8989A86873E}"/>
    <cellStyle name="Comma 3 4 2 5 4 2 2 2" xfId="35726" xr:uid="{6513199A-2624-46E3-BC6C-9F6528B2790B}"/>
    <cellStyle name="Comma 3 4 2 5 4 2 2 3" xfId="56750" xr:uid="{2EEDDA6F-ED7B-438F-A2D1-EC25BD442BEF}"/>
    <cellStyle name="Comma 3 4 2 5 4 2 3" xfId="25216" xr:uid="{ED8690C8-6BA4-4EA5-9F2B-7D63609F5D73}"/>
    <cellStyle name="Comma 3 4 2 5 4 2 4" xfId="46240" xr:uid="{1E0DE865-BC5D-48B4-A218-90F218483425}"/>
    <cellStyle name="Comma 3 4 2 5 4 3" xfId="6798" xr:uid="{D8118FB7-41DE-4219-8EC8-A0C0050D09C8}"/>
    <cellStyle name="Comma 3 4 2 5 4 3 2" xfId="17332" xr:uid="{4CC03CDC-3EF5-4EB5-BFFC-A5F93F1567B9}"/>
    <cellStyle name="Comma 3 4 2 5 4 3 2 2" xfId="38354" xr:uid="{8BF5E3D3-A572-46E6-B0F2-65FEE966B578}"/>
    <cellStyle name="Comma 3 4 2 5 4 3 2 3" xfId="59378" xr:uid="{F3A0BD86-43A3-44F9-9012-9BA57CC8435E}"/>
    <cellStyle name="Comma 3 4 2 5 4 3 3" xfId="27844" xr:uid="{42311E1D-244E-4F7B-96EF-00EEF43CCB41}"/>
    <cellStyle name="Comma 3 4 2 5 4 3 4" xfId="48868" xr:uid="{173A5BA7-FAB9-4757-8020-656C1298E3DB}"/>
    <cellStyle name="Comma 3 4 2 5 4 4" xfId="9425" xr:uid="{2D276AA9-47CC-498A-BB7C-B6F6F24EFF23}"/>
    <cellStyle name="Comma 3 4 2 5 4 4 2" xfId="19959" xr:uid="{4E5737F5-91B1-4756-8CA9-19766C349900}"/>
    <cellStyle name="Comma 3 4 2 5 4 4 2 2" xfId="40981" xr:uid="{56CD5DE8-000E-4BCE-9A38-D8E07AC27419}"/>
    <cellStyle name="Comma 3 4 2 5 4 4 2 3" xfId="62005" xr:uid="{3E9C9341-72D3-4239-81E9-9CABEC043B24}"/>
    <cellStyle name="Comma 3 4 2 5 4 4 3" xfId="30471" xr:uid="{C055726D-4484-46EE-8CB6-15D6A08D86B1}"/>
    <cellStyle name="Comma 3 4 2 5 4 4 4" xfId="51495" xr:uid="{F7792933-3C96-425D-A7E1-A814E3BC29BB}"/>
    <cellStyle name="Comma 3 4 2 5 4 5" xfId="12077" xr:uid="{6DBAF0B6-B1F1-46FB-AEA3-15866A12D9BE}"/>
    <cellStyle name="Comma 3 4 2 5 4 5 2" xfId="33099" xr:uid="{A90B1C9B-2CD1-4502-979C-EB72AC8A6CC4}"/>
    <cellStyle name="Comma 3 4 2 5 4 5 3" xfId="54123" xr:uid="{95253C6C-7D36-472C-9404-6E4BF4A0EC0A}"/>
    <cellStyle name="Comma 3 4 2 5 4 6" xfId="22588" xr:uid="{6A0F14ED-4B96-47B3-864B-C35ABD18F893}"/>
    <cellStyle name="Comma 3 4 2 5 4 7" xfId="43613" xr:uid="{5B0BF3A3-E156-4183-9FC0-3DA50A7D3E57}"/>
    <cellStyle name="Comma 3 4 2 5 5" xfId="4166" xr:uid="{0C0AF2A0-A6BD-4D29-B4C0-9982C77DE6E4}"/>
    <cellStyle name="Comma 3 4 2 5 5 2" xfId="14700" xr:uid="{E9CBDBBA-016B-407C-871F-27D93DABBC89}"/>
    <cellStyle name="Comma 3 4 2 5 5 2 2" xfId="35722" xr:uid="{8CB52C01-820A-442F-A8E9-74B0983889B6}"/>
    <cellStyle name="Comma 3 4 2 5 5 2 3" xfId="56746" xr:uid="{EB93630E-961D-42FF-9FB5-1F0064251C0F}"/>
    <cellStyle name="Comma 3 4 2 5 5 3" xfId="25212" xr:uid="{3B50D544-6C4B-4AE6-B28F-4E0A8163E3D8}"/>
    <cellStyle name="Comma 3 4 2 5 5 4" xfId="46236" xr:uid="{502845A6-E0CB-4B16-908B-162E3EBBFB6F}"/>
    <cellStyle name="Comma 3 4 2 5 6" xfId="6794" xr:uid="{935A668D-5342-4A0C-AAB8-688404CA7585}"/>
    <cellStyle name="Comma 3 4 2 5 6 2" xfId="17328" xr:uid="{028CD69C-7513-470E-8845-7BDB03D3B4D0}"/>
    <cellStyle name="Comma 3 4 2 5 6 2 2" xfId="38350" xr:uid="{DC65337D-2BDF-4D93-806A-226D8614291C}"/>
    <cellStyle name="Comma 3 4 2 5 6 2 3" xfId="59374" xr:uid="{D231E617-1498-45AC-8AD3-39DAC4076C1E}"/>
    <cellStyle name="Comma 3 4 2 5 6 3" xfId="27840" xr:uid="{FBD14B99-5115-424C-B089-85B522AEF59B}"/>
    <cellStyle name="Comma 3 4 2 5 6 4" xfId="48864" xr:uid="{465F4086-0E05-4654-A72A-D45D09C4B9A6}"/>
    <cellStyle name="Comma 3 4 2 5 7" xfId="9421" xr:uid="{5B54CF1B-B620-45FF-8935-993DA562785F}"/>
    <cellStyle name="Comma 3 4 2 5 7 2" xfId="19955" xr:uid="{6FADB8A7-79F3-4D17-9C65-D4684EA35378}"/>
    <cellStyle name="Comma 3 4 2 5 7 2 2" xfId="40977" xr:uid="{9F68D067-DAC1-4705-8097-D7C72AB85659}"/>
    <cellStyle name="Comma 3 4 2 5 7 2 3" xfId="62001" xr:uid="{AEAC4E13-022C-4C09-85CA-36D0FF0A82BC}"/>
    <cellStyle name="Comma 3 4 2 5 7 3" xfId="30467" xr:uid="{2DBCD387-696F-4F0B-AD7A-E49FB6AAA8DC}"/>
    <cellStyle name="Comma 3 4 2 5 7 4" xfId="51491" xr:uid="{F7161BEA-499A-4204-8A88-DA885C140F5C}"/>
    <cellStyle name="Comma 3 4 2 5 8" xfId="12073" xr:uid="{D30CB38C-8672-41AD-BABA-0DEAA655D1E2}"/>
    <cellStyle name="Comma 3 4 2 5 8 2" xfId="33095" xr:uid="{1EDD7A1D-45EC-4A27-928E-717ADF69C304}"/>
    <cellStyle name="Comma 3 4 2 5 8 3" xfId="54119" xr:uid="{CAD3AE04-5927-43FF-BA01-EAF8F67F483D}"/>
    <cellStyle name="Comma 3 4 2 5 9" xfId="22584" xr:uid="{BBFAB19C-E707-45AD-B8B2-42DB4DE7789E}"/>
    <cellStyle name="Comma 3 4 2 6" xfId="1493" xr:uid="{E09A5BA1-0C80-444A-9167-A7A10D80986D}"/>
    <cellStyle name="Comma 3 4 2 6 2" xfId="1494" xr:uid="{8F73FD4F-A700-4D99-9CD0-A82708EE9A5F}"/>
    <cellStyle name="Comma 3 4 2 6 2 2" xfId="4172" xr:uid="{5E997DE7-2575-4C94-B083-4FC11D5C59F9}"/>
    <cellStyle name="Comma 3 4 2 6 2 2 2" xfId="14706" xr:uid="{D41AFB4D-B29D-45CC-B00E-E4529F443580}"/>
    <cellStyle name="Comma 3 4 2 6 2 2 2 2" xfId="35728" xr:uid="{D55576BA-D1D4-45CB-A924-B7C441F35A88}"/>
    <cellStyle name="Comma 3 4 2 6 2 2 2 3" xfId="56752" xr:uid="{CA30BEB0-A3F2-4669-9E74-B8309A9E6EC7}"/>
    <cellStyle name="Comma 3 4 2 6 2 2 3" xfId="25218" xr:uid="{B7BF8EAB-4C49-4E58-9075-12B52FA38090}"/>
    <cellStyle name="Comma 3 4 2 6 2 2 4" xfId="46242" xr:uid="{8F157BD7-5DEC-449F-A7ED-AE5D1C970BCD}"/>
    <cellStyle name="Comma 3 4 2 6 2 3" xfId="6800" xr:uid="{800BE6D9-3C45-4A95-9996-E5DE89B5A93C}"/>
    <cellStyle name="Comma 3 4 2 6 2 3 2" xfId="17334" xr:uid="{37B35BCA-532F-486C-98F7-6BD306E3A337}"/>
    <cellStyle name="Comma 3 4 2 6 2 3 2 2" xfId="38356" xr:uid="{B3277C0B-FF8F-4E3D-BC7A-027ED3238635}"/>
    <cellStyle name="Comma 3 4 2 6 2 3 2 3" xfId="59380" xr:uid="{38586B41-7F64-4F5D-A267-76CF886174C8}"/>
    <cellStyle name="Comma 3 4 2 6 2 3 3" xfId="27846" xr:uid="{448DA43E-7CD7-4DA5-A1E1-FCC78879B4A5}"/>
    <cellStyle name="Comma 3 4 2 6 2 3 4" xfId="48870" xr:uid="{208C1EB4-3C02-4DB2-9887-7F12CFACA355}"/>
    <cellStyle name="Comma 3 4 2 6 2 4" xfId="9427" xr:uid="{0F225102-997D-4112-9435-852B66C05DA2}"/>
    <cellStyle name="Comma 3 4 2 6 2 4 2" xfId="19961" xr:uid="{7BB10389-5FE3-4C8E-BAB3-47B334318B6E}"/>
    <cellStyle name="Comma 3 4 2 6 2 4 2 2" xfId="40983" xr:uid="{EF5977C1-1E00-41AC-B6B7-49791832BF37}"/>
    <cellStyle name="Comma 3 4 2 6 2 4 2 3" xfId="62007" xr:uid="{CBD6BC7D-CA0B-4C9E-A4CF-69D71E6B881A}"/>
    <cellStyle name="Comma 3 4 2 6 2 4 3" xfId="30473" xr:uid="{010E4FF9-C063-442B-BF91-E12FF764648B}"/>
    <cellStyle name="Comma 3 4 2 6 2 4 4" xfId="51497" xr:uid="{875D51FA-42EB-489E-B853-029D517F4E5E}"/>
    <cellStyle name="Comma 3 4 2 6 2 5" xfId="12079" xr:uid="{59B7EC39-400A-4D50-B3BF-B025B747753E}"/>
    <cellStyle name="Comma 3 4 2 6 2 5 2" xfId="33101" xr:uid="{47FF37A8-0ACF-46B7-8549-9AC861568F3A}"/>
    <cellStyle name="Comma 3 4 2 6 2 5 3" xfId="54125" xr:uid="{ABFA7FF7-C165-4E39-9F1F-22E2840DC5B2}"/>
    <cellStyle name="Comma 3 4 2 6 2 6" xfId="22590" xr:uid="{42C391DC-6007-4DFF-BA87-3D01B9E25D69}"/>
    <cellStyle name="Comma 3 4 2 6 2 7" xfId="43615" xr:uid="{2A4FFEDA-C572-4966-8DF1-6C35990C8103}"/>
    <cellStyle name="Comma 3 4 2 6 3" xfId="1495" xr:uid="{84072952-FA72-44F8-80F3-0CF7C119BAC5}"/>
    <cellStyle name="Comma 3 4 2 6 3 2" xfId="4173" xr:uid="{4387E511-9E26-4164-93D8-C28190B72BBA}"/>
    <cellStyle name="Comma 3 4 2 6 3 2 2" xfId="14707" xr:uid="{9F790708-B1B1-4FF4-8B46-78741B7BEA9C}"/>
    <cellStyle name="Comma 3 4 2 6 3 2 2 2" xfId="35729" xr:uid="{A90CBE39-6EA9-4EBA-A3FE-0A3D75225C56}"/>
    <cellStyle name="Comma 3 4 2 6 3 2 2 3" xfId="56753" xr:uid="{DF18B4AA-9EAF-4EB8-BFE0-F2FBB43AAABD}"/>
    <cellStyle name="Comma 3 4 2 6 3 2 3" xfId="25219" xr:uid="{2BBCFB65-401F-47EC-ADD3-B6DC0FFB40C8}"/>
    <cellStyle name="Comma 3 4 2 6 3 2 4" xfId="46243" xr:uid="{CC471830-B0A9-4E0A-8D20-8D83D0FEF893}"/>
    <cellStyle name="Comma 3 4 2 6 3 3" xfId="6801" xr:uid="{C8703EDF-799D-49CB-9DDA-8A65EF8FCA80}"/>
    <cellStyle name="Comma 3 4 2 6 3 3 2" xfId="17335" xr:uid="{7A207ADA-6182-4E06-AA84-46B30460CAC9}"/>
    <cellStyle name="Comma 3 4 2 6 3 3 2 2" xfId="38357" xr:uid="{197879C4-02C1-4215-9DB7-ED5E08CEE901}"/>
    <cellStyle name="Comma 3 4 2 6 3 3 2 3" xfId="59381" xr:uid="{BB09B314-7955-4A04-9434-38ACAF02440D}"/>
    <cellStyle name="Comma 3 4 2 6 3 3 3" xfId="27847" xr:uid="{FC0180C2-DB55-44D9-A857-8AC7E0094394}"/>
    <cellStyle name="Comma 3 4 2 6 3 3 4" xfId="48871" xr:uid="{76A8198B-B367-4B8C-8B1F-EEE153F55026}"/>
    <cellStyle name="Comma 3 4 2 6 3 4" xfId="9428" xr:uid="{03A7E4CC-0E9F-402D-B5A1-BE9E4A10E845}"/>
    <cellStyle name="Comma 3 4 2 6 3 4 2" xfId="19962" xr:uid="{4AAD1A9D-3B5F-4669-8A5A-E1245209EAD0}"/>
    <cellStyle name="Comma 3 4 2 6 3 4 2 2" xfId="40984" xr:uid="{D210FD86-E609-4039-89CB-F366F4C1AC38}"/>
    <cellStyle name="Comma 3 4 2 6 3 4 2 3" xfId="62008" xr:uid="{CF8F6F16-1790-4EEC-9E3A-C4D2639DE5DB}"/>
    <cellStyle name="Comma 3 4 2 6 3 4 3" xfId="30474" xr:uid="{092E9BE6-2735-45F5-93C4-B79276243C11}"/>
    <cellStyle name="Comma 3 4 2 6 3 4 4" xfId="51498" xr:uid="{7E660C2E-662A-41C9-9893-43594E72A584}"/>
    <cellStyle name="Comma 3 4 2 6 3 5" xfId="12080" xr:uid="{D7487C3B-C55F-4375-82FB-74A458A400E3}"/>
    <cellStyle name="Comma 3 4 2 6 3 5 2" xfId="33102" xr:uid="{79BCAD81-9630-4159-896E-5F0B08019A47}"/>
    <cellStyle name="Comma 3 4 2 6 3 5 3" xfId="54126" xr:uid="{56316CE3-C8B1-45B5-8853-0228131FC296}"/>
    <cellStyle name="Comma 3 4 2 6 3 6" xfId="22591" xr:uid="{3444EC3A-5555-4C32-AED5-340D6B629A5A}"/>
    <cellStyle name="Comma 3 4 2 6 3 7" xfId="43616" xr:uid="{F788B0D6-8D96-4C11-A1ED-A56179EA0C2C}"/>
    <cellStyle name="Comma 3 4 2 6 4" xfId="4171" xr:uid="{628AFC51-A368-44B0-A20C-F23D94656700}"/>
    <cellStyle name="Comma 3 4 2 6 4 2" xfId="14705" xr:uid="{AB25C974-A8EA-49EC-AD75-227A244FF7E0}"/>
    <cellStyle name="Comma 3 4 2 6 4 2 2" xfId="35727" xr:uid="{2E8A1A9C-5E4B-4073-92C0-8AC3F203892C}"/>
    <cellStyle name="Comma 3 4 2 6 4 2 3" xfId="56751" xr:uid="{D3CAAD09-926E-45DA-80EE-F2C4495E23C2}"/>
    <cellStyle name="Comma 3 4 2 6 4 3" xfId="25217" xr:uid="{C2178475-B45E-4286-8BA5-F1DF24E7F744}"/>
    <cellStyle name="Comma 3 4 2 6 4 4" xfId="46241" xr:uid="{A29F8439-3B66-4C0B-A861-EE80AD9E5EDC}"/>
    <cellStyle name="Comma 3 4 2 6 5" xfId="6799" xr:uid="{F38730F3-F9C8-4C33-BAD6-24FDBCD6C13C}"/>
    <cellStyle name="Comma 3 4 2 6 5 2" xfId="17333" xr:uid="{3AF6C78F-16BC-41C2-8FFF-DA581FB6799B}"/>
    <cellStyle name="Comma 3 4 2 6 5 2 2" xfId="38355" xr:uid="{DE408886-BEDF-481B-8AD6-8D1907BEAFEE}"/>
    <cellStyle name="Comma 3 4 2 6 5 2 3" xfId="59379" xr:uid="{A0E83C5B-E11C-4F19-8E08-358AAE9AF777}"/>
    <cellStyle name="Comma 3 4 2 6 5 3" xfId="27845" xr:uid="{457BF044-DDC4-4FC3-BC0B-DD74C7A0322D}"/>
    <cellStyle name="Comma 3 4 2 6 5 4" xfId="48869" xr:uid="{9DFD27D6-4DCA-4E11-81F6-3D4BDC59AA7C}"/>
    <cellStyle name="Comma 3 4 2 6 6" xfId="9426" xr:uid="{B13B53F1-8643-4BE7-935C-A29D18DA1037}"/>
    <cellStyle name="Comma 3 4 2 6 6 2" xfId="19960" xr:uid="{511008DE-F322-412F-92B0-B51DA0097841}"/>
    <cellStyle name="Comma 3 4 2 6 6 2 2" xfId="40982" xr:uid="{6A227FFF-DCFC-467D-8076-3553ACD70381}"/>
    <cellStyle name="Comma 3 4 2 6 6 2 3" xfId="62006" xr:uid="{20F5070B-2D7D-4A1E-B147-330D062F4A5C}"/>
    <cellStyle name="Comma 3 4 2 6 6 3" xfId="30472" xr:uid="{DF90776A-1837-4B91-BF66-200DF158821D}"/>
    <cellStyle name="Comma 3 4 2 6 6 4" xfId="51496" xr:uid="{8E625196-CCB8-4FB5-B614-BC88D487E117}"/>
    <cellStyle name="Comma 3 4 2 6 7" xfId="12078" xr:uid="{259DC856-4A6E-4BB5-BF17-0D25BB92EF87}"/>
    <cellStyle name="Comma 3 4 2 6 7 2" xfId="33100" xr:uid="{31CE976F-2CA8-4C42-8196-913EFF67BEE0}"/>
    <cellStyle name="Comma 3 4 2 6 7 3" xfId="54124" xr:uid="{148413FF-86A2-4494-A9B6-AC1AEEB11F8C}"/>
    <cellStyle name="Comma 3 4 2 6 8" xfId="22589" xr:uid="{3F4DA722-1502-4A84-9C95-424B8EA9FBAD}"/>
    <cellStyle name="Comma 3 4 2 6 9" xfId="43614" xr:uid="{CA935CA7-B10E-4E82-B409-299E3F5ACA59}"/>
    <cellStyle name="Comma 3 4 2 7" xfId="1496" xr:uid="{43E07F12-3A1E-4800-88F7-395A221AC571}"/>
    <cellStyle name="Comma 3 4 2 7 2" xfId="1497" xr:uid="{557CFBA4-71B4-40BD-A640-2EF459514213}"/>
    <cellStyle name="Comma 3 4 2 7 2 2" xfId="4175" xr:uid="{39D9C5F6-C22A-46F1-8339-7B8B48A7A07F}"/>
    <cellStyle name="Comma 3 4 2 7 2 2 2" xfId="14709" xr:uid="{DF48BE74-F606-4A1C-BA68-CC2AD0D82B1A}"/>
    <cellStyle name="Comma 3 4 2 7 2 2 2 2" xfId="35731" xr:uid="{F8B5670D-23DF-4DF3-8521-CE59880AD2BA}"/>
    <cellStyle name="Comma 3 4 2 7 2 2 2 3" xfId="56755" xr:uid="{F672732F-38DF-4DDF-9A2C-0A3E97C23ABB}"/>
    <cellStyle name="Comma 3 4 2 7 2 2 3" xfId="25221" xr:uid="{DC19A090-49F9-412E-AB4F-C57F378530F0}"/>
    <cellStyle name="Comma 3 4 2 7 2 2 4" xfId="46245" xr:uid="{0844534C-5ED5-44A7-A0D0-56E98F2B5FF9}"/>
    <cellStyle name="Comma 3 4 2 7 2 3" xfId="6803" xr:uid="{88CC23AF-60BC-4062-9405-75502131A305}"/>
    <cellStyle name="Comma 3 4 2 7 2 3 2" xfId="17337" xr:uid="{F6F6AEE1-4AD1-4BA8-88CD-01C328F6600A}"/>
    <cellStyle name="Comma 3 4 2 7 2 3 2 2" xfId="38359" xr:uid="{9AF94315-9C6A-4323-A03D-DF5011496EBA}"/>
    <cellStyle name="Comma 3 4 2 7 2 3 2 3" xfId="59383" xr:uid="{4F29FF9B-53F7-4384-8078-23AD0822558A}"/>
    <cellStyle name="Comma 3 4 2 7 2 3 3" xfId="27849" xr:uid="{C13E9C71-BED4-4425-82A9-4C7EE51C50FD}"/>
    <cellStyle name="Comma 3 4 2 7 2 3 4" xfId="48873" xr:uid="{8AF61E88-7775-4629-B30F-D72F3848BAA3}"/>
    <cellStyle name="Comma 3 4 2 7 2 4" xfId="9430" xr:uid="{17270FBB-7FEC-4489-9D18-F1BB09C20105}"/>
    <cellStyle name="Comma 3 4 2 7 2 4 2" xfId="19964" xr:uid="{E4B04568-ACA9-4CFF-A136-F021433BC4EB}"/>
    <cellStyle name="Comma 3 4 2 7 2 4 2 2" xfId="40986" xr:uid="{BE444D93-A771-4E4E-AA98-6E5E72C4E707}"/>
    <cellStyle name="Comma 3 4 2 7 2 4 2 3" xfId="62010" xr:uid="{B458C6F7-C5B4-4CEF-94C5-66E28E92BB43}"/>
    <cellStyle name="Comma 3 4 2 7 2 4 3" xfId="30476" xr:uid="{BA74FBF1-0D1E-478D-BF63-079B705BA73D}"/>
    <cellStyle name="Comma 3 4 2 7 2 4 4" xfId="51500" xr:uid="{812F32A5-B626-4E71-BF69-B8CB9B30A3E7}"/>
    <cellStyle name="Comma 3 4 2 7 2 5" xfId="12082" xr:uid="{88746600-7185-4094-808F-DBE975E465D4}"/>
    <cellStyle name="Comma 3 4 2 7 2 5 2" xfId="33104" xr:uid="{00D0D1E2-36C3-4417-A37A-73E91B0B7793}"/>
    <cellStyle name="Comma 3 4 2 7 2 5 3" xfId="54128" xr:uid="{88C13DAA-D252-45FF-8311-BB075A38A01F}"/>
    <cellStyle name="Comma 3 4 2 7 2 6" xfId="22593" xr:uid="{9C0CBE59-3C45-42B0-8AA8-5940F1199AB3}"/>
    <cellStyle name="Comma 3 4 2 7 2 7" xfId="43618" xr:uid="{53C2E7BE-86E8-4FA0-B9A1-F151E4EE5948}"/>
    <cellStyle name="Comma 3 4 2 7 3" xfId="4174" xr:uid="{D0082924-4683-486B-BEAA-B14A93F7A752}"/>
    <cellStyle name="Comma 3 4 2 7 3 2" xfId="14708" xr:uid="{43B0F831-2110-48BF-9030-72F93202A94B}"/>
    <cellStyle name="Comma 3 4 2 7 3 2 2" xfId="35730" xr:uid="{E682B0A5-BBE7-44CB-A79A-6B8CF0923D72}"/>
    <cellStyle name="Comma 3 4 2 7 3 2 3" xfId="56754" xr:uid="{6A2A7874-8036-4414-9285-C6F1508F4AC4}"/>
    <cellStyle name="Comma 3 4 2 7 3 3" xfId="25220" xr:uid="{F6147AC5-5EB6-4930-A028-74786B55498B}"/>
    <cellStyle name="Comma 3 4 2 7 3 4" xfId="46244" xr:uid="{F0984444-D7ED-4558-8E06-510282A238FF}"/>
    <cellStyle name="Comma 3 4 2 7 4" xfId="6802" xr:uid="{1BCE101A-A9B6-4DF6-94FC-B91B31238D4B}"/>
    <cellStyle name="Comma 3 4 2 7 4 2" xfId="17336" xr:uid="{31464891-F622-499A-9EC4-3436474ED956}"/>
    <cellStyle name="Comma 3 4 2 7 4 2 2" xfId="38358" xr:uid="{902D1596-47F4-4055-8EAE-3DD1A74B66CE}"/>
    <cellStyle name="Comma 3 4 2 7 4 2 3" xfId="59382" xr:uid="{A288B94D-B537-4898-8FEE-892485DC8A50}"/>
    <cellStyle name="Comma 3 4 2 7 4 3" xfId="27848" xr:uid="{A45FA765-C154-42FB-AE59-07EAAE458ACB}"/>
    <cellStyle name="Comma 3 4 2 7 4 4" xfId="48872" xr:uid="{8EA131B0-A3B1-48CB-AAE5-78D6BB275793}"/>
    <cellStyle name="Comma 3 4 2 7 5" xfId="9429" xr:uid="{DAB2ACB3-62F0-4859-AFB3-095CD06DAAE6}"/>
    <cellStyle name="Comma 3 4 2 7 5 2" xfId="19963" xr:uid="{CF01308C-1974-4949-93B3-85C884A7A0D6}"/>
    <cellStyle name="Comma 3 4 2 7 5 2 2" xfId="40985" xr:uid="{66C99365-3D04-4B1A-964E-DE67A2D65E79}"/>
    <cellStyle name="Comma 3 4 2 7 5 2 3" xfId="62009" xr:uid="{0C011C49-939D-4FCE-A5ED-7C58D4E576FE}"/>
    <cellStyle name="Comma 3 4 2 7 5 3" xfId="30475" xr:uid="{2C399D96-E907-4AEA-9830-864245A46B6B}"/>
    <cellStyle name="Comma 3 4 2 7 5 4" xfId="51499" xr:uid="{C8CC8FBF-B398-48D5-BC78-BE93C8BCDF2E}"/>
    <cellStyle name="Comma 3 4 2 7 6" xfId="12081" xr:uid="{DAC87433-9FBC-45FE-912D-E2B2959A3C35}"/>
    <cellStyle name="Comma 3 4 2 7 6 2" xfId="33103" xr:uid="{0C591BBC-608A-4B8B-99C5-32F5CB23CC2C}"/>
    <cellStyle name="Comma 3 4 2 7 6 3" xfId="54127" xr:uid="{1997238A-DD80-4A2D-B5A6-11D601BCEB9B}"/>
    <cellStyle name="Comma 3 4 2 7 7" xfId="22592" xr:uid="{31482ADD-9C36-45BB-95DC-3F36C78B7E4D}"/>
    <cellStyle name="Comma 3 4 2 7 8" xfId="43617" xr:uid="{E46FB22D-AF47-4860-A29B-79FAA62C6895}"/>
    <cellStyle name="Comma 3 4 2 8" xfId="1498" xr:uid="{113F4546-2D53-43D6-97B3-184B633769B4}"/>
    <cellStyle name="Comma 3 4 2 8 2" xfId="4176" xr:uid="{26A2EF0C-1681-4FF3-8949-B5E383B648BB}"/>
    <cellStyle name="Comma 3 4 2 8 2 2" xfId="14710" xr:uid="{B9014AB8-C0FD-48BA-8F74-A9D06B4E8A83}"/>
    <cellStyle name="Comma 3 4 2 8 2 2 2" xfId="35732" xr:uid="{3B682961-AA2C-42DC-B1BA-F53A446AB757}"/>
    <cellStyle name="Comma 3 4 2 8 2 2 3" xfId="56756" xr:uid="{6D84F243-965E-4F1E-9AB3-C749BE8C29DD}"/>
    <cellStyle name="Comma 3 4 2 8 2 3" xfId="25222" xr:uid="{0292B368-01D9-4092-B272-793C1C807974}"/>
    <cellStyle name="Comma 3 4 2 8 2 4" xfId="46246" xr:uid="{29BB1D45-BF3B-4095-BE4F-2531D2DF7AF4}"/>
    <cellStyle name="Comma 3 4 2 8 3" xfId="6804" xr:uid="{CDAAC0A8-C321-48CB-B52C-76CF5069F01E}"/>
    <cellStyle name="Comma 3 4 2 8 3 2" xfId="17338" xr:uid="{BEA88574-003B-4D09-802E-234F494E85D7}"/>
    <cellStyle name="Comma 3 4 2 8 3 2 2" xfId="38360" xr:uid="{898CDAAA-65F3-4BF4-A31C-F7FA2CAC78E9}"/>
    <cellStyle name="Comma 3 4 2 8 3 2 3" xfId="59384" xr:uid="{EC838AE9-ABFD-49C4-B031-18E8800C544D}"/>
    <cellStyle name="Comma 3 4 2 8 3 3" xfId="27850" xr:uid="{47040DFE-1284-47C5-8BA8-BF9E686EB4D5}"/>
    <cellStyle name="Comma 3 4 2 8 3 4" xfId="48874" xr:uid="{CDA2846A-8F28-41D9-ABEF-3D13C622BE85}"/>
    <cellStyle name="Comma 3 4 2 8 4" xfId="9431" xr:uid="{C270A2DB-5DE3-45AB-8F85-A42818FDC05E}"/>
    <cellStyle name="Comma 3 4 2 8 4 2" xfId="19965" xr:uid="{CE7E5445-32CF-4CC7-91BF-4211786AB666}"/>
    <cellStyle name="Comma 3 4 2 8 4 2 2" xfId="40987" xr:uid="{EF98FBE3-2989-4FA3-9B59-FCABD44BA3C9}"/>
    <cellStyle name="Comma 3 4 2 8 4 2 3" xfId="62011" xr:uid="{0A3E53C6-0AE7-41F0-8875-CF62E76C2C68}"/>
    <cellStyle name="Comma 3 4 2 8 4 3" xfId="30477" xr:uid="{EB191D21-11E4-43CD-AB66-F10AD2F9BADD}"/>
    <cellStyle name="Comma 3 4 2 8 4 4" xfId="51501" xr:uid="{51BCA5D2-D986-439E-B50B-AFD4D26B28D1}"/>
    <cellStyle name="Comma 3 4 2 8 5" xfId="12083" xr:uid="{639594DE-29C3-49D2-B25E-E7B7C74B8134}"/>
    <cellStyle name="Comma 3 4 2 8 5 2" xfId="33105" xr:uid="{44855CC3-9428-4264-8762-F159F9B4C9C6}"/>
    <cellStyle name="Comma 3 4 2 8 5 3" xfId="54129" xr:uid="{C8510137-D166-44B0-BEC5-386872E806D3}"/>
    <cellStyle name="Comma 3 4 2 8 6" xfId="22594" xr:uid="{D92CDA21-E8E0-4C38-A6F0-B6BA9A5EA009}"/>
    <cellStyle name="Comma 3 4 2 8 7" xfId="43619" xr:uid="{1AA0C4E5-2C91-4932-AA65-E92AFDAD5A8C}"/>
    <cellStyle name="Comma 3 4 2 9" xfId="1499" xr:uid="{3860E6C2-531C-498D-AF36-8151A3A7F939}"/>
    <cellStyle name="Comma 3 4 2 9 2" xfId="4177" xr:uid="{873760FB-17BF-48A3-BF2C-3D0C2844F1DB}"/>
    <cellStyle name="Comma 3 4 2 9 2 2" xfId="14711" xr:uid="{4875E783-2594-4A8E-80D5-4F8ECB0278D3}"/>
    <cellStyle name="Comma 3 4 2 9 2 2 2" xfId="35733" xr:uid="{73DE52DA-583D-46B4-94D3-99FFB5AEE634}"/>
    <cellStyle name="Comma 3 4 2 9 2 2 3" xfId="56757" xr:uid="{1664FF67-525A-4798-A078-1913FB74CA48}"/>
    <cellStyle name="Comma 3 4 2 9 2 3" xfId="25223" xr:uid="{DFF5E73A-5340-4B30-882E-469F5E093689}"/>
    <cellStyle name="Comma 3 4 2 9 2 4" xfId="46247" xr:uid="{988D16E4-A7D0-4ADB-ABEC-444A5ACC4CF2}"/>
    <cellStyle name="Comma 3 4 2 9 3" xfId="6805" xr:uid="{0350ADF0-5CD4-4BFC-A912-D303EEBD1488}"/>
    <cellStyle name="Comma 3 4 2 9 3 2" xfId="17339" xr:uid="{50959AE5-1DB1-4665-B950-69DB8ADF0568}"/>
    <cellStyle name="Comma 3 4 2 9 3 2 2" xfId="38361" xr:uid="{0A9B93EC-C8D8-42C0-8870-543AA772058B}"/>
    <cellStyle name="Comma 3 4 2 9 3 2 3" xfId="59385" xr:uid="{D8D5CDDA-6844-41D7-BCE9-F6F716EBE9A2}"/>
    <cellStyle name="Comma 3 4 2 9 3 3" xfId="27851" xr:uid="{55F124B8-9B09-4FF2-A2D0-43D0A0587071}"/>
    <cellStyle name="Comma 3 4 2 9 3 4" xfId="48875" xr:uid="{1AB0BBC9-0F3B-4555-9D32-DCEC02C63B53}"/>
    <cellStyle name="Comma 3 4 2 9 4" xfId="9432" xr:uid="{7022C1BB-A883-4872-98C9-9831EEEBE2C4}"/>
    <cellStyle name="Comma 3 4 2 9 4 2" xfId="19966" xr:uid="{7D03D949-D3ED-442D-B815-96FD339CAF28}"/>
    <cellStyle name="Comma 3 4 2 9 4 2 2" xfId="40988" xr:uid="{D7E2143B-D330-4646-AC30-F3A1E2C521FC}"/>
    <cellStyle name="Comma 3 4 2 9 4 2 3" xfId="62012" xr:uid="{A65DF081-541D-428F-A7AC-069230301F35}"/>
    <cellStyle name="Comma 3 4 2 9 4 3" xfId="30478" xr:uid="{80A03108-FC9F-40F3-871D-8511DBE68911}"/>
    <cellStyle name="Comma 3 4 2 9 4 4" xfId="51502" xr:uid="{51C029E4-8FF1-4623-A736-7950C93D102E}"/>
    <cellStyle name="Comma 3 4 2 9 5" xfId="12084" xr:uid="{FC393B4F-7B85-49F8-989B-E6A76207E7AF}"/>
    <cellStyle name="Comma 3 4 2 9 5 2" xfId="33106" xr:uid="{07485012-7E5F-4A33-B221-C1D1146B4CDB}"/>
    <cellStyle name="Comma 3 4 2 9 5 3" xfId="54130" xr:uid="{01FEEEF1-404B-46C4-A110-B3C59AA74796}"/>
    <cellStyle name="Comma 3 4 2 9 6" xfId="22595" xr:uid="{561BC365-8751-4C69-B667-069D9D0F45E8}"/>
    <cellStyle name="Comma 3 4 2 9 7" xfId="43620" xr:uid="{84976A64-3625-4F3E-BF9C-10372CAB1B79}"/>
    <cellStyle name="Comma 3 4 3" xfId="1500" xr:uid="{7AE00599-013A-47A3-A217-51226E735B42}"/>
    <cellStyle name="Comma 3 4 3 10" xfId="43621" xr:uid="{CA14E383-D9FB-469A-82BC-DEFDEED19CD9}"/>
    <cellStyle name="Comma 3 4 3 2" xfId="1501" xr:uid="{AD6F919F-4280-4EFA-97D6-EE48D2CB2879}"/>
    <cellStyle name="Comma 3 4 3 2 2" xfId="1502" xr:uid="{B5CF5BFB-BCCD-47E4-9DFD-4557EE075309}"/>
    <cellStyle name="Comma 3 4 3 2 2 2" xfId="4180" xr:uid="{C67A731A-A5C3-4F7D-AEE6-677A97F111ED}"/>
    <cellStyle name="Comma 3 4 3 2 2 2 2" xfId="14714" xr:uid="{9E428C45-0A49-4646-B5E1-DA4DAEB3CF78}"/>
    <cellStyle name="Comma 3 4 3 2 2 2 2 2" xfId="35736" xr:uid="{D0FC2C95-018A-479C-BE53-19D81EF53EC6}"/>
    <cellStyle name="Comma 3 4 3 2 2 2 2 3" xfId="56760" xr:uid="{A1D7D2D3-6820-41B5-9693-18C444F4D2C8}"/>
    <cellStyle name="Comma 3 4 3 2 2 2 3" xfId="25226" xr:uid="{59E33B57-C766-44F0-9C12-1B45940C4B3D}"/>
    <cellStyle name="Comma 3 4 3 2 2 2 4" xfId="46250" xr:uid="{7340843C-B8C9-4856-BC33-D3472633ACC4}"/>
    <cellStyle name="Comma 3 4 3 2 2 3" xfId="6808" xr:uid="{EA584FBD-EE7C-455B-BCDF-9287932CC394}"/>
    <cellStyle name="Comma 3 4 3 2 2 3 2" xfId="17342" xr:uid="{4A1F02F9-FDED-4ECF-AF40-9EFE5EAB6276}"/>
    <cellStyle name="Comma 3 4 3 2 2 3 2 2" xfId="38364" xr:uid="{5D1FF80C-F894-43FF-BF39-6103D37D9CA2}"/>
    <cellStyle name="Comma 3 4 3 2 2 3 2 3" xfId="59388" xr:uid="{F0EA697B-CD03-4F33-BE11-004D6624C360}"/>
    <cellStyle name="Comma 3 4 3 2 2 3 3" xfId="27854" xr:uid="{01A150C4-A20D-4C6A-9C26-6169E6742F31}"/>
    <cellStyle name="Comma 3 4 3 2 2 3 4" xfId="48878" xr:uid="{10ACC2D0-01C4-4B56-AEE2-F8912447C6A2}"/>
    <cellStyle name="Comma 3 4 3 2 2 4" xfId="9435" xr:uid="{0B8EA55F-3A2A-4945-91FA-4776EEB0B025}"/>
    <cellStyle name="Comma 3 4 3 2 2 4 2" xfId="19969" xr:uid="{DF6760C6-27AA-49D7-883F-E753A7301F5D}"/>
    <cellStyle name="Comma 3 4 3 2 2 4 2 2" xfId="40991" xr:uid="{040AC332-34FA-4CF8-8156-35B9BB80F3FB}"/>
    <cellStyle name="Comma 3 4 3 2 2 4 2 3" xfId="62015" xr:uid="{1DC8730D-6484-4EDF-8F3A-50E8004F0934}"/>
    <cellStyle name="Comma 3 4 3 2 2 4 3" xfId="30481" xr:uid="{C959D887-F175-4343-B1F8-89A82B5C1717}"/>
    <cellStyle name="Comma 3 4 3 2 2 4 4" xfId="51505" xr:uid="{166F2356-407A-4FEF-912D-D91D8B739250}"/>
    <cellStyle name="Comma 3 4 3 2 2 5" xfId="12087" xr:uid="{BFFCA8A1-0FFE-4792-8EC4-04A2BDCA9FF7}"/>
    <cellStyle name="Comma 3 4 3 2 2 5 2" xfId="33109" xr:uid="{BA6F3454-DDB9-485A-B408-9B500E97E9B9}"/>
    <cellStyle name="Comma 3 4 3 2 2 5 3" xfId="54133" xr:uid="{F4089AB1-2CC2-4506-AE78-CF7AC9B345EA}"/>
    <cellStyle name="Comma 3 4 3 2 2 6" xfId="22598" xr:uid="{EF6AE051-1ECF-4A8B-98EA-0EA7BEFAE3DA}"/>
    <cellStyle name="Comma 3 4 3 2 2 7" xfId="43623" xr:uid="{1268EE45-546F-409E-9CA9-1A6E3DA9312D}"/>
    <cellStyle name="Comma 3 4 3 2 3" xfId="4179" xr:uid="{EB1A4759-A0C1-45E9-A11F-5CD59F97B84D}"/>
    <cellStyle name="Comma 3 4 3 2 3 2" xfId="14713" xr:uid="{5CA75B60-4DC0-47DE-B1FE-223C0FF4ECCE}"/>
    <cellStyle name="Comma 3 4 3 2 3 2 2" xfId="35735" xr:uid="{0A748F4E-161C-4522-BBAD-F52D67951943}"/>
    <cellStyle name="Comma 3 4 3 2 3 2 3" xfId="56759" xr:uid="{ACDCB5BC-1C16-475C-A06D-EBE5401E36A9}"/>
    <cellStyle name="Comma 3 4 3 2 3 3" xfId="25225" xr:uid="{51CAF8C4-AF40-4795-8A9F-32C318B216FE}"/>
    <cellStyle name="Comma 3 4 3 2 3 4" xfId="46249" xr:uid="{84D8C53C-5047-485A-87C3-DDD08C703F23}"/>
    <cellStyle name="Comma 3 4 3 2 4" xfId="6807" xr:uid="{343A3F01-C580-40D7-A113-7DB3F598C76B}"/>
    <cellStyle name="Comma 3 4 3 2 4 2" xfId="17341" xr:uid="{CED14B4A-A798-4DB5-B07E-8B160C717DCC}"/>
    <cellStyle name="Comma 3 4 3 2 4 2 2" xfId="38363" xr:uid="{BB2FB92B-8376-47AA-8B63-44E4BB3A80E7}"/>
    <cellStyle name="Comma 3 4 3 2 4 2 3" xfId="59387" xr:uid="{F140B3BD-8B7F-4AB0-AF90-B1F0C5A9B383}"/>
    <cellStyle name="Comma 3 4 3 2 4 3" xfId="27853" xr:uid="{AEF55548-78FB-4353-8E36-9AFA1DDAFE63}"/>
    <cellStyle name="Comma 3 4 3 2 4 4" xfId="48877" xr:uid="{618C7FD9-AC29-4225-A9BA-C4CA09315C8B}"/>
    <cellStyle name="Comma 3 4 3 2 5" xfId="9434" xr:uid="{B252449A-A9A5-417B-9B17-104CCA428016}"/>
    <cellStyle name="Comma 3 4 3 2 5 2" xfId="19968" xr:uid="{3DC3E56F-D33C-4241-8426-6F1E6AC48BC6}"/>
    <cellStyle name="Comma 3 4 3 2 5 2 2" xfId="40990" xr:uid="{E2DB57BE-6EF1-417A-82BC-A7DEAF175604}"/>
    <cellStyle name="Comma 3 4 3 2 5 2 3" xfId="62014" xr:uid="{C536FEB7-0A32-4C5C-94B7-BC5CCA3196E3}"/>
    <cellStyle name="Comma 3 4 3 2 5 3" xfId="30480" xr:uid="{5DA107B9-CA00-44FB-9A63-27B682F5CC5C}"/>
    <cellStyle name="Comma 3 4 3 2 5 4" xfId="51504" xr:uid="{63DEE651-1663-43CC-919D-11B39D5BE38B}"/>
    <cellStyle name="Comma 3 4 3 2 6" xfId="12086" xr:uid="{E37B6129-116A-4745-9DE9-B46450565C59}"/>
    <cellStyle name="Comma 3 4 3 2 6 2" xfId="33108" xr:uid="{E24BDA8B-DC5D-49A8-98D5-C1B84A31EDA0}"/>
    <cellStyle name="Comma 3 4 3 2 6 3" xfId="54132" xr:uid="{C2C766C6-32D7-4377-B17F-01989E1F86FF}"/>
    <cellStyle name="Comma 3 4 3 2 7" xfId="22597" xr:uid="{7AA6E9E9-CB77-428D-BE33-49268141FE6A}"/>
    <cellStyle name="Comma 3 4 3 2 8" xfId="43622" xr:uid="{82927424-7D95-4278-98B1-09E4457D69D0}"/>
    <cellStyle name="Comma 3 4 3 3" xfId="1503" xr:uid="{6D1218AA-C4D2-4DB2-A28C-E980781AF146}"/>
    <cellStyle name="Comma 3 4 3 3 2" xfId="4181" xr:uid="{0112513F-1A0B-4A1F-8C52-6F1F38157172}"/>
    <cellStyle name="Comma 3 4 3 3 2 2" xfId="14715" xr:uid="{2D205BE7-7F13-4936-800B-651359DDD952}"/>
    <cellStyle name="Comma 3 4 3 3 2 2 2" xfId="35737" xr:uid="{8AE36660-6628-45CF-A645-FC45222BEE7A}"/>
    <cellStyle name="Comma 3 4 3 3 2 2 3" xfId="56761" xr:uid="{846FEE9F-06EF-4310-8274-3C2B39542B62}"/>
    <cellStyle name="Comma 3 4 3 3 2 3" xfId="25227" xr:uid="{5570C324-F773-44EC-AA72-A6103C53A08D}"/>
    <cellStyle name="Comma 3 4 3 3 2 4" xfId="46251" xr:uid="{AB67F798-4FFC-407C-97A4-D6427C72EF83}"/>
    <cellStyle name="Comma 3 4 3 3 3" xfId="6809" xr:uid="{305049D5-D3EA-4ED1-B7FD-8A79572F64F9}"/>
    <cellStyle name="Comma 3 4 3 3 3 2" xfId="17343" xr:uid="{93278A19-2FE9-4C13-B207-2963CC3A3183}"/>
    <cellStyle name="Comma 3 4 3 3 3 2 2" xfId="38365" xr:uid="{66BDDBAC-7266-4586-83EC-133BA44F9FA4}"/>
    <cellStyle name="Comma 3 4 3 3 3 2 3" xfId="59389" xr:uid="{BB16047E-02F2-4613-85B1-2A3C849B318A}"/>
    <cellStyle name="Comma 3 4 3 3 3 3" xfId="27855" xr:uid="{5D5371CF-3C44-4809-B05B-220C0F675D32}"/>
    <cellStyle name="Comma 3 4 3 3 3 4" xfId="48879" xr:uid="{51162335-9643-4ED9-90DC-1FF1F16715D2}"/>
    <cellStyle name="Comma 3 4 3 3 4" xfId="9436" xr:uid="{770928AC-4E5B-4FC0-9537-9C6E499D3BBE}"/>
    <cellStyle name="Comma 3 4 3 3 4 2" xfId="19970" xr:uid="{365FF194-BCC3-42FE-BA3B-04E64F3011AC}"/>
    <cellStyle name="Comma 3 4 3 3 4 2 2" xfId="40992" xr:uid="{86282536-D049-4B5C-B206-1C746551347E}"/>
    <cellStyle name="Comma 3 4 3 3 4 2 3" xfId="62016" xr:uid="{C6FA129B-986F-4F31-AF23-445DB2935B31}"/>
    <cellStyle name="Comma 3 4 3 3 4 3" xfId="30482" xr:uid="{7F986AC3-ADD5-4914-B6CC-F660A9B9D88C}"/>
    <cellStyle name="Comma 3 4 3 3 4 4" xfId="51506" xr:uid="{1FB50183-8D88-46A9-A323-C9648D969455}"/>
    <cellStyle name="Comma 3 4 3 3 5" xfId="12088" xr:uid="{AB015A52-BF36-4E9D-9CF1-C168B8938FD3}"/>
    <cellStyle name="Comma 3 4 3 3 5 2" xfId="33110" xr:uid="{D4DDFE62-DA22-4086-AE36-391BB1F642D8}"/>
    <cellStyle name="Comma 3 4 3 3 5 3" xfId="54134" xr:uid="{200DCA19-1669-43BB-BA3C-287521C22EC9}"/>
    <cellStyle name="Comma 3 4 3 3 6" xfId="22599" xr:uid="{B2DAC4FE-C39F-40C0-84CE-3AE64F533AFD}"/>
    <cellStyle name="Comma 3 4 3 3 7" xfId="43624" xr:uid="{6E186785-EC9D-4E28-85FD-A04738BE90FC}"/>
    <cellStyle name="Comma 3 4 3 4" xfId="1504" xr:uid="{DD902981-33D0-4FAD-86F4-5B79CD639B28}"/>
    <cellStyle name="Comma 3 4 3 4 2" xfId="4182" xr:uid="{BBF23558-11CC-4372-A70A-29C5F2118F9C}"/>
    <cellStyle name="Comma 3 4 3 4 2 2" xfId="14716" xr:uid="{262102A5-9A3F-4B87-B2F1-F0B74C3E2A61}"/>
    <cellStyle name="Comma 3 4 3 4 2 2 2" xfId="35738" xr:uid="{BC5F7170-57FF-454F-956F-D393FF7EA6FC}"/>
    <cellStyle name="Comma 3 4 3 4 2 2 3" xfId="56762" xr:uid="{9BF3E3EA-87FF-4C57-BDDE-21735FE72F7B}"/>
    <cellStyle name="Comma 3 4 3 4 2 3" xfId="25228" xr:uid="{905F65B6-8133-403C-B294-90CA44FC2D92}"/>
    <cellStyle name="Comma 3 4 3 4 2 4" xfId="46252" xr:uid="{14C3EA56-52D4-4714-926C-F83DC1763C65}"/>
    <cellStyle name="Comma 3 4 3 4 3" xfId="6810" xr:uid="{BA6B8EE7-779D-4639-9A7F-9735020B05D1}"/>
    <cellStyle name="Comma 3 4 3 4 3 2" xfId="17344" xr:uid="{F113638C-28C3-4BB7-9019-7A3116647076}"/>
    <cellStyle name="Comma 3 4 3 4 3 2 2" xfId="38366" xr:uid="{5FB47A21-7411-46DF-B434-A76E6F5FD304}"/>
    <cellStyle name="Comma 3 4 3 4 3 2 3" xfId="59390" xr:uid="{D31E8E08-6B3E-49A8-8BDF-B53D1E390DDE}"/>
    <cellStyle name="Comma 3 4 3 4 3 3" xfId="27856" xr:uid="{417DC5B7-243C-4320-9F59-892AA154BB90}"/>
    <cellStyle name="Comma 3 4 3 4 3 4" xfId="48880" xr:uid="{EBB54313-BEEB-4FB2-B49A-6F86F6080C1C}"/>
    <cellStyle name="Comma 3 4 3 4 4" xfId="9437" xr:uid="{2D6A63C9-58D5-4F60-8887-EBD9D8694DB6}"/>
    <cellStyle name="Comma 3 4 3 4 4 2" xfId="19971" xr:uid="{B14784E2-5A2D-4D1D-985B-C515987B8DF0}"/>
    <cellStyle name="Comma 3 4 3 4 4 2 2" xfId="40993" xr:uid="{884CE117-4204-4DF7-8344-68A8CDB3CF10}"/>
    <cellStyle name="Comma 3 4 3 4 4 2 3" xfId="62017" xr:uid="{056A54C9-8C95-486C-9EED-7D79715A124D}"/>
    <cellStyle name="Comma 3 4 3 4 4 3" xfId="30483" xr:uid="{37D220D5-0EF4-46D5-ABC5-E833A62F2570}"/>
    <cellStyle name="Comma 3 4 3 4 4 4" xfId="51507" xr:uid="{4E3827F0-757C-4CC1-9950-E58E292332FE}"/>
    <cellStyle name="Comma 3 4 3 4 5" xfId="12089" xr:uid="{FF40D804-940F-4989-99A4-EA68B9E87B3D}"/>
    <cellStyle name="Comma 3 4 3 4 5 2" xfId="33111" xr:uid="{5404E1D2-DC61-4A36-AD69-4E8CCB01781C}"/>
    <cellStyle name="Comma 3 4 3 4 5 3" xfId="54135" xr:uid="{D174E11E-9227-46CD-97A7-BAA271D9A055}"/>
    <cellStyle name="Comma 3 4 3 4 6" xfId="22600" xr:uid="{EA73A99F-6B6F-4897-BFAD-B6BDAFCB0F98}"/>
    <cellStyle name="Comma 3 4 3 4 7" xfId="43625" xr:uid="{C7283BB1-6657-4E42-BC51-5F66AC7626CD}"/>
    <cellStyle name="Comma 3 4 3 5" xfId="4178" xr:uid="{05505FDC-18E6-4E63-A0C6-03EF22E1C5FA}"/>
    <cellStyle name="Comma 3 4 3 5 2" xfId="14712" xr:uid="{1B47F92D-FBA0-45B4-9792-76DC0A69293D}"/>
    <cellStyle name="Comma 3 4 3 5 2 2" xfId="35734" xr:uid="{1818759D-1CCD-4D14-9411-15F4C018A36E}"/>
    <cellStyle name="Comma 3 4 3 5 2 3" xfId="56758" xr:uid="{211E3647-0725-45DC-8EBE-4C3BDE4C429D}"/>
    <cellStyle name="Comma 3 4 3 5 3" xfId="25224" xr:uid="{9ACB4C74-5010-4BFC-BA96-58F786D04A89}"/>
    <cellStyle name="Comma 3 4 3 5 4" xfId="46248" xr:uid="{9E2D575A-7BE3-46CF-825B-EF9B7030B16E}"/>
    <cellStyle name="Comma 3 4 3 6" xfId="6806" xr:uid="{2120C3A2-DB80-463A-87FC-46469038FB62}"/>
    <cellStyle name="Comma 3 4 3 6 2" xfId="17340" xr:uid="{2EA49BAB-9FB9-48FE-9DEF-2ADBC20AA36C}"/>
    <cellStyle name="Comma 3 4 3 6 2 2" xfId="38362" xr:uid="{82DB87BB-CC62-475A-A0CF-E8A5E44B530A}"/>
    <cellStyle name="Comma 3 4 3 6 2 3" xfId="59386" xr:uid="{FA109EBA-FCBB-49DD-AB83-9A78AF342085}"/>
    <cellStyle name="Comma 3 4 3 6 3" xfId="27852" xr:uid="{C69A094B-552A-4AC7-AC6E-0D7E2BA77606}"/>
    <cellStyle name="Comma 3 4 3 6 4" xfId="48876" xr:uid="{807C6520-70E3-4498-8240-50B16F9BE669}"/>
    <cellStyle name="Comma 3 4 3 7" xfId="9433" xr:uid="{F936D449-F4CC-42FA-A38B-70057A515B38}"/>
    <cellStyle name="Comma 3 4 3 7 2" xfId="19967" xr:uid="{727F6705-22F9-4388-8FD8-C573B1D778A3}"/>
    <cellStyle name="Comma 3 4 3 7 2 2" xfId="40989" xr:uid="{3BD746F6-150D-44CA-B367-322ACA48D860}"/>
    <cellStyle name="Comma 3 4 3 7 2 3" xfId="62013" xr:uid="{224B2607-446D-4B4A-A5AD-22023DA93ED3}"/>
    <cellStyle name="Comma 3 4 3 7 3" xfId="30479" xr:uid="{3B661DAE-5810-4358-9F79-9A084CC4E26A}"/>
    <cellStyle name="Comma 3 4 3 7 4" xfId="51503" xr:uid="{1DA95940-9674-403F-945A-BFE258B00774}"/>
    <cellStyle name="Comma 3 4 3 8" xfId="12085" xr:uid="{B4DAB176-DBBE-4BA6-87A7-3BADF62A30CE}"/>
    <cellStyle name="Comma 3 4 3 8 2" xfId="33107" xr:uid="{DED4FC8D-9A9F-48C1-A9C1-D0BA8AA8BEDD}"/>
    <cellStyle name="Comma 3 4 3 8 3" xfId="54131" xr:uid="{EBDE224F-069E-4D36-9903-841003103C38}"/>
    <cellStyle name="Comma 3 4 3 9" xfId="22596" xr:uid="{287E474D-C6AC-483C-BEC5-2DE0C9A9313B}"/>
    <cellStyle name="Comma 3 4 4" xfId="1505" xr:uid="{7FA1A332-6E15-41BC-9C4C-867C0B6B23D7}"/>
    <cellStyle name="Comma 3 4 4 10" xfId="43626" xr:uid="{25957BDA-82C3-4407-B367-C0FFED81B2C4}"/>
    <cellStyle name="Comma 3 4 4 2" xfId="1506" xr:uid="{B8233049-F85B-44ED-BF1A-DC617DAC063F}"/>
    <cellStyle name="Comma 3 4 4 2 2" xfId="1507" xr:uid="{23F2DCB2-0DC3-4D24-98F9-B2E4B0FB5EF3}"/>
    <cellStyle name="Comma 3 4 4 2 2 2" xfId="4185" xr:uid="{43BDF3AE-8FF0-4498-8C63-4B3F6275EDE4}"/>
    <cellStyle name="Comma 3 4 4 2 2 2 2" xfId="14719" xr:uid="{1C0FD15F-8C97-40BA-A00E-3D008DB6FDCB}"/>
    <cellStyle name="Comma 3 4 4 2 2 2 2 2" xfId="35741" xr:uid="{467E231B-0598-45AC-84E4-14E838704D4D}"/>
    <cellStyle name="Comma 3 4 4 2 2 2 2 3" xfId="56765" xr:uid="{D7A0BCC1-4C81-4E61-B4D7-007B0997EAAB}"/>
    <cellStyle name="Comma 3 4 4 2 2 2 3" xfId="25231" xr:uid="{68486704-2057-4B51-8931-29614CF94E12}"/>
    <cellStyle name="Comma 3 4 4 2 2 2 4" xfId="46255" xr:uid="{DF7D65D2-B35B-4B0A-8F32-10DB63DB655A}"/>
    <cellStyle name="Comma 3 4 4 2 2 3" xfId="6813" xr:uid="{56918178-4F57-4796-A3B9-8AAA268E31E5}"/>
    <cellStyle name="Comma 3 4 4 2 2 3 2" xfId="17347" xr:uid="{620EE892-8FA6-48F5-922F-148E92DDBBCF}"/>
    <cellStyle name="Comma 3 4 4 2 2 3 2 2" xfId="38369" xr:uid="{D53112D3-2D57-45AB-BB4A-0316F30D4A3D}"/>
    <cellStyle name="Comma 3 4 4 2 2 3 2 3" xfId="59393" xr:uid="{C0108956-2188-4BAA-99FD-CD39DDDC25CD}"/>
    <cellStyle name="Comma 3 4 4 2 2 3 3" xfId="27859" xr:uid="{17FB9D40-316D-4B13-AB42-F3A7173E4157}"/>
    <cellStyle name="Comma 3 4 4 2 2 3 4" xfId="48883" xr:uid="{EF348E9F-B23B-4E2D-BA47-1512C3AD7DFE}"/>
    <cellStyle name="Comma 3 4 4 2 2 4" xfId="9440" xr:uid="{D88AF2AA-8A2A-48FE-AF01-17130FFA6C22}"/>
    <cellStyle name="Comma 3 4 4 2 2 4 2" xfId="19974" xr:uid="{FC42081B-BDED-4BA7-A02B-DD3D61326840}"/>
    <cellStyle name="Comma 3 4 4 2 2 4 2 2" xfId="40996" xr:uid="{50048323-6C8A-4486-9DF3-BCF597014F81}"/>
    <cellStyle name="Comma 3 4 4 2 2 4 2 3" xfId="62020" xr:uid="{04372DC0-818A-4D18-AC3C-116087F1F2FD}"/>
    <cellStyle name="Comma 3 4 4 2 2 4 3" xfId="30486" xr:uid="{7937CB46-DB28-487A-8470-C48A83A0E019}"/>
    <cellStyle name="Comma 3 4 4 2 2 4 4" xfId="51510" xr:uid="{9D0C4031-A4F2-44FB-980F-2B50933A88F4}"/>
    <cellStyle name="Comma 3 4 4 2 2 5" xfId="12092" xr:uid="{63CCCECA-5F39-4228-BD6B-F269805F8130}"/>
    <cellStyle name="Comma 3 4 4 2 2 5 2" xfId="33114" xr:uid="{2B44AEF7-DB62-4A96-A11C-A17C7A76C148}"/>
    <cellStyle name="Comma 3 4 4 2 2 5 3" xfId="54138" xr:uid="{9834511B-B242-460E-9050-CDEE9F81ACAC}"/>
    <cellStyle name="Comma 3 4 4 2 2 6" xfId="22603" xr:uid="{B3061125-0C06-42BC-AFFA-0CB2B1D73409}"/>
    <cellStyle name="Comma 3 4 4 2 2 7" xfId="43628" xr:uid="{61A110D7-4E2E-464F-8B45-773F861E5350}"/>
    <cellStyle name="Comma 3 4 4 2 3" xfId="4184" xr:uid="{1AD466B1-1738-420A-AF3D-E34DB68584F7}"/>
    <cellStyle name="Comma 3 4 4 2 3 2" xfId="14718" xr:uid="{1FB31B00-6174-43BC-A49C-989A08C37061}"/>
    <cellStyle name="Comma 3 4 4 2 3 2 2" xfId="35740" xr:uid="{97686A88-BCF3-4D92-9E16-3CB3EB84B368}"/>
    <cellStyle name="Comma 3 4 4 2 3 2 3" xfId="56764" xr:uid="{1F494688-3248-4445-98C5-88397593E039}"/>
    <cellStyle name="Comma 3 4 4 2 3 3" xfId="25230" xr:uid="{4D2DFAAD-DF58-4094-873B-F7F80B7E302E}"/>
    <cellStyle name="Comma 3 4 4 2 3 4" xfId="46254" xr:uid="{C60B5E59-4412-4CB9-B382-3D8704FADC13}"/>
    <cellStyle name="Comma 3 4 4 2 4" xfId="6812" xr:uid="{D9926758-6B0F-493C-9CE9-52F53F161468}"/>
    <cellStyle name="Comma 3 4 4 2 4 2" xfId="17346" xr:uid="{952786E1-81ED-4C6C-9F95-4C0B35A51832}"/>
    <cellStyle name="Comma 3 4 4 2 4 2 2" xfId="38368" xr:uid="{8CB1492B-50B3-47FE-95C2-CD4528E4629A}"/>
    <cellStyle name="Comma 3 4 4 2 4 2 3" xfId="59392" xr:uid="{541B72B7-3896-4F99-AECE-8C90FF9F327A}"/>
    <cellStyle name="Comma 3 4 4 2 4 3" xfId="27858" xr:uid="{8244A8AE-F44D-4062-BF99-C5B7B28C1F15}"/>
    <cellStyle name="Comma 3 4 4 2 4 4" xfId="48882" xr:uid="{9A2C7BB4-DD70-4461-BEC4-8F32BCD7A881}"/>
    <cellStyle name="Comma 3 4 4 2 5" xfId="9439" xr:uid="{1C52E950-EFEE-48B4-BF9F-7299BF9E3263}"/>
    <cellStyle name="Comma 3 4 4 2 5 2" xfId="19973" xr:uid="{A07E5FDA-3CC1-44C8-B8F8-B681B67CA710}"/>
    <cellStyle name="Comma 3 4 4 2 5 2 2" xfId="40995" xr:uid="{9D2D2968-C109-4C20-9B01-9781B2BC494A}"/>
    <cellStyle name="Comma 3 4 4 2 5 2 3" xfId="62019" xr:uid="{287EDC52-0B95-44F2-A6CF-601833B4BE53}"/>
    <cellStyle name="Comma 3 4 4 2 5 3" xfId="30485" xr:uid="{8D236C6C-9519-49BA-ACEA-493AD32A47F2}"/>
    <cellStyle name="Comma 3 4 4 2 5 4" xfId="51509" xr:uid="{1588A107-C2D0-46BA-B789-B54AA3940394}"/>
    <cellStyle name="Comma 3 4 4 2 6" xfId="12091" xr:uid="{E520E8A1-8692-471B-A7C3-F8BD954D9A74}"/>
    <cellStyle name="Comma 3 4 4 2 6 2" xfId="33113" xr:uid="{7FAB651E-9B8E-4F4E-A6C2-4F787954E206}"/>
    <cellStyle name="Comma 3 4 4 2 6 3" xfId="54137" xr:uid="{4CCC860C-B0DB-45A0-A408-08EF6C5C18D0}"/>
    <cellStyle name="Comma 3 4 4 2 7" xfId="22602" xr:uid="{862113D8-A1BC-4DEA-9419-3452A9A8F8CF}"/>
    <cellStyle name="Comma 3 4 4 2 8" xfId="43627" xr:uid="{B6FAC5FE-7091-4F44-9145-AE375086A3C7}"/>
    <cellStyle name="Comma 3 4 4 3" xfId="1508" xr:uid="{DF85ACD1-3C10-457D-B29A-EF24B455C32F}"/>
    <cellStyle name="Comma 3 4 4 3 2" xfId="4186" xr:uid="{4415AE46-A68D-426A-88F1-86B7119B2595}"/>
    <cellStyle name="Comma 3 4 4 3 2 2" xfId="14720" xr:uid="{E76ED2AF-C236-410C-812E-E6DE9CACC7B5}"/>
    <cellStyle name="Comma 3 4 4 3 2 2 2" xfId="35742" xr:uid="{59C38A59-A27C-4A69-B4FE-BA49E49E071C}"/>
    <cellStyle name="Comma 3 4 4 3 2 2 3" xfId="56766" xr:uid="{9EA2534E-E24F-40D8-91BB-CE5941DDED70}"/>
    <cellStyle name="Comma 3 4 4 3 2 3" xfId="25232" xr:uid="{2242019E-0D21-4539-A331-259633E4F943}"/>
    <cellStyle name="Comma 3 4 4 3 2 4" xfId="46256" xr:uid="{C56220AD-1686-4DD2-81A8-AE02FAA08503}"/>
    <cellStyle name="Comma 3 4 4 3 3" xfId="6814" xr:uid="{A5D86DCE-82F1-4B0E-BB55-80B8AEAE9E6A}"/>
    <cellStyle name="Comma 3 4 4 3 3 2" xfId="17348" xr:uid="{7E0665A0-3F09-450F-BEED-5253AB83C3E4}"/>
    <cellStyle name="Comma 3 4 4 3 3 2 2" xfId="38370" xr:uid="{3E549D57-CB6A-4EC1-A737-D65BCE3DBEAA}"/>
    <cellStyle name="Comma 3 4 4 3 3 2 3" xfId="59394" xr:uid="{3F333C45-FC26-46C8-9769-265C92A8CD06}"/>
    <cellStyle name="Comma 3 4 4 3 3 3" xfId="27860" xr:uid="{4092DC0E-9AF3-4B33-B78F-A4FBD6878191}"/>
    <cellStyle name="Comma 3 4 4 3 3 4" xfId="48884" xr:uid="{3767D64F-0771-402A-97B0-D4D72AF3C4A8}"/>
    <cellStyle name="Comma 3 4 4 3 4" xfId="9441" xr:uid="{C0F0905E-53B2-4C03-9F11-FA6C3AE9BC88}"/>
    <cellStyle name="Comma 3 4 4 3 4 2" xfId="19975" xr:uid="{5E18EB19-D3B2-4C73-9EBA-321F9BC0C9F6}"/>
    <cellStyle name="Comma 3 4 4 3 4 2 2" xfId="40997" xr:uid="{72F64CF1-3387-45B5-A5E4-215A90CF16EF}"/>
    <cellStyle name="Comma 3 4 4 3 4 2 3" xfId="62021" xr:uid="{E890267C-CCB3-4148-873F-62E9AD8CECE5}"/>
    <cellStyle name="Comma 3 4 4 3 4 3" xfId="30487" xr:uid="{DE5706DF-1C4C-4C59-8797-D021E1A17CF8}"/>
    <cellStyle name="Comma 3 4 4 3 4 4" xfId="51511" xr:uid="{0A257085-2A84-4E12-A57D-7049D9580EDB}"/>
    <cellStyle name="Comma 3 4 4 3 5" xfId="12093" xr:uid="{E2A9E810-BEEB-4114-A3EC-9133C20FF949}"/>
    <cellStyle name="Comma 3 4 4 3 5 2" xfId="33115" xr:uid="{603D156E-2B11-4A01-B76A-16E7FD95BAD7}"/>
    <cellStyle name="Comma 3 4 4 3 5 3" xfId="54139" xr:uid="{C8DC0D70-439D-4733-B8A5-A2E822ACB7C9}"/>
    <cellStyle name="Comma 3 4 4 3 6" xfId="22604" xr:uid="{43AEDA40-E842-455C-B6A0-BE3F39A2A407}"/>
    <cellStyle name="Comma 3 4 4 3 7" xfId="43629" xr:uid="{15B44AC6-7B5D-4A36-B0D3-FA6D38089FFC}"/>
    <cellStyle name="Comma 3 4 4 4" xfId="1509" xr:uid="{5EBD7A9D-02A9-47DE-AE1D-B19160D3F934}"/>
    <cellStyle name="Comma 3 4 4 4 2" xfId="4187" xr:uid="{DD090EDB-50A3-4DE6-8A41-3AD5E902BFAE}"/>
    <cellStyle name="Comma 3 4 4 4 2 2" xfId="14721" xr:uid="{FE412AE5-A4DB-4154-BB29-1313FD68FE1A}"/>
    <cellStyle name="Comma 3 4 4 4 2 2 2" xfId="35743" xr:uid="{E741EB60-2114-4026-8526-055AA4E57714}"/>
    <cellStyle name="Comma 3 4 4 4 2 2 3" xfId="56767" xr:uid="{E9B35A9A-383A-4E72-8F47-F3A9FC5988F0}"/>
    <cellStyle name="Comma 3 4 4 4 2 3" xfId="25233" xr:uid="{36E0DF66-7A21-487B-8C37-FEAC0ED8A43B}"/>
    <cellStyle name="Comma 3 4 4 4 2 4" xfId="46257" xr:uid="{0C06BEB3-F8AC-41B0-A924-1D7F0D71B013}"/>
    <cellStyle name="Comma 3 4 4 4 3" xfId="6815" xr:uid="{EEB1A357-5667-49DC-81A5-7DDE08F46E1B}"/>
    <cellStyle name="Comma 3 4 4 4 3 2" xfId="17349" xr:uid="{BFB9E42D-51FC-4964-B797-EAB79BFB1A52}"/>
    <cellStyle name="Comma 3 4 4 4 3 2 2" xfId="38371" xr:uid="{144497C7-8197-412C-AD5F-46413EBBDC6A}"/>
    <cellStyle name="Comma 3 4 4 4 3 2 3" xfId="59395" xr:uid="{65FE5162-7826-4441-A921-37FEFB5007AC}"/>
    <cellStyle name="Comma 3 4 4 4 3 3" xfId="27861" xr:uid="{8158356B-F93A-42B3-9035-5F4221D6E198}"/>
    <cellStyle name="Comma 3 4 4 4 3 4" xfId="48885" xr:uid="{FDAC8840-D717-4E53-91D0-2B9294A7F34B}"/>
    <cellStyle name="Comma 3 4 4 4 4" xfId="9442" xr:uid="{C9C2149C-B3BF-49D8-885B-4CF348D53D50}"/>
    <cellStyle name="Comma 3 4 4 4 4 2" xfId="19976" xr:uid="{78DB7BF6-89ED-4025-8111-F4143B84F926}"/>
    <cellStyle name="Comma 3 4 4 4 4 2 2" xfId="40998" xr:uid="{C3CF5642-255F-4EFF-84B1-3655376E2445}"/>
    <cellStyle name="Comma 3 4 4 4 4 2 3" xfId="62022" xr:uid="{A852494C-A918-47A0-A96A-78BA009965C1}"/>
    <cellStyle name="Comma 3 4 4 4 4 3" xfId="30488" xr:uid="{905735DC-02BB-46A8-9B5B-74CBF025D224}"/>
    <cellStyle name="Comma 3 4 4 4 4 4" xfId="51512" xr:uid="{8E32A63D-012A-472D-8C61-93D35A81F140}"/>
    <cellStyle name="Comma 3 4 4 4 5" xfId="12094" xr:uid="{DE339B3E-08D2-49CF-BA8C-CC4E3E41833E}"/>
    <cellStyle name="Comma 3 4 4 4 5 2" xfId="33116" xr:uid="{9C3B6278-3400-492F-B531-A592560AA41F}"/>
    <cellStyle name="Comma 3 4 4 4 5 3" xfId="54140" xr:uid="{DFA22E1C-50E8-46E4-A2D4-F12DF5472FBF}"/>
    <cellStyle name="Comma 3 4 4 4 6" xfId="22605" xr:uid="{F60CC450-B80E-4FB3-B69D-6AB0585C4978}"/>
    <cellStyle name="Comma 3 4 4 4 7" xfId="43630" xr:uid="{6A12E96C-3F6E-4A44-9A12-34DF243E9F72}"/>
    <cellStyle name="Comma 3 4 4 5" xfId="4183" xr:uid="{B3E60182-D9EC-44A1-A4C1-3A864A484C17}"/>
    <cellStyle name="Comma 3 4 4 5 2" xfId="14717" xr:uid="{C964F7E0-1C30-471F-9362-3D68B3E564E5}"/>
    <cellStyle name="Comma 3 4 4 5 2 2" xfId="35739" xr:uid="{99BBFCA1-43FB-484F-B717-06ED7ECB5440}"/>
    <cellStyle name="Comma 3 4 4 5 2 3" xfId="56763" xr:uid="{8B07FA18-4765-417D-8F17-24784B9C6B36}"/>
    <cellStyle name="Comma 3 4 4 5 3" xfId="25229" xr:uid="{61899C8A-3AF0-491F-A1BA-460A3D7F7753}"/>
    <cellStyle name="Comma 3 4 4 5 4" xfId="46253" xr:uid="{5AA6000B-8833-41FB-A249-97CF2634BB1D}"/>
    <cellStyle name="Comma 3 4 4 6" xfId="6811" xr:uid="{35FEF3B2-EEAB-479D-9600-0863AA39881B}"/>
    <cellStyle name="Comma 3 4 4 6 2" xfId="17345" xr:uid="{8B57591D-FB11-421D-B08F-B250738D75D0}"/>
    <cellStyle name="Comma 3 4 4 6 2 2" xfId="38367" xr:uid="{B201301F-62FA-48EF-8199-5AC4632D083C}"/>
    <cellStyle name="Comma 3 4 4 6 2 3" xfId="59391" xr:uid="{2F6C472B-0704-4133-8BF6-C54128E183BE}"/>
    <cellStyle name="Comma 3 4 4 6 3" xfId="27857" xr:uid="{59397EA7-8806-47CB-A4BB-5E8C9078FEC9}"/>
    <cellStyle name="Comma 3 4 4 6 4" xfId="48881" xr:uid="{A120F166-B087-4A9A-9847-7720F90537A6}"/>
    <cellStyle name="Comma 3 4 4 7" xfId="9438" xr:uid="{3105B0DE-7A13-4081-B2AB-B6A45818FACC}"/>
    <cellStyle name="Comma 3 4 4 7 2" xfId="19972" xr:uid="{46F64335-8DD6-4178-A053-4D533ECD7847}"/>
    <cellStyle name="Comma 3 4 4 7 2 2" xfId="40994" xr:uid="{A7027472-76D4-4BA2-A5F5-C179188F8B0A}"/>
    <cellStyle name="Comma 3 4 4 7 2 3" xfId="62018" xr:uid="{083A6B43-9560-42E5-95E6-74C6C32097A7}"/>
    <cellStyle name="Comma 3 4 4 7 3" xfId="30484" xr:uid="{943715DF-2CC6-489E-8701-0FF3378855D6}"/>
    <cellStyle name="Comma 3 4 4 7 4" xfId="51508" xr:uid="{C4957276-2AE8-4846-BD27-F4248451BAD8}"/>
    <cellStyle name="Comma 3 4 4 8" xfId="12090" xr:uid="{96145247-FE41-4D63-80DA-076F6BB9FBC4}"/>
    <cellStyle name="Comma 3 4 4 8 2" xfId="33112" xr:uid="{8119E8CE-F3EA-4AE7-9136-6AB50CD068D9}"/>
    <cellStyle name="Comma 3 4 4 8 3" xfId="54136" xr:uid="{DB37D1B8-D085-4442-AD97-124AC7A685E3}"/>
    <cellStyle name="Comma 3 4 4 9" xfId="22601" xr:uid="{2B348B6F-0DD5-498B-A9A0-5D4F6355AE9C}"/>
    <cellStyle name="Comma 3 4 5" xfId="1510" xr:uid="{5DDAF659-7343-47E6-92C6-36E720BEC02E}"/>
    <cellStyle name="Comma 3 4 5 10" xfId="43631" xr:uid="{5BB25CAD-2A08-449B-B52D-EEA7C07BBB9F}"/>
    <cellStyle name="Comma 3 4 5 2" xfId="1511" xr:uid="{B5D13177-30C2-4DE8-A837-E5FA72F50938}"/>
    <cellStyle name="Comma 3 4 5 2 2" xfId="1512" xr:uid="{F8A8DE82-50C6-4C86-8ED4-3C9E685523D5}"/>
    <cellStyle name="Comma 3 4 5 2 2 2" xfId="4190" xr:uid="{7F3D7AA1-725D-4B87-A4A0-8552A23CBE9E}"/>
    <cellStyle name="Comma 3 4 5 2 2 2 2" xfId="14724" xr:uid="{C4601094-228D-4BA7-B460-96E1AB5AC337}"/>
    <cellStyle name="Comma 3 4 5 2 2 2 2 2" xfId="35746" xr:uid="{EDB20943-693C-4BC1-B554-966C4F6D6BA8}"/>
    <cellStyle name="Comma 3 4 5 2 2 2 2 3" xfId="56770" xr:uid="{CC4F888E-DCB7-4587-BFD0-CA0F7B4AA7A7}"/>
    <cellStyle name="Comma 3 4 5 2 2 2 3" xfId="25236" xr:uid="{B4DB17E7-0ADD-4D5F-96C3-53E924B14C98}"/>
    <cellStyle name="Comma 3 4 5 2 2 2 4" xfId="46260" xr:uid="{65D2895C-B888-4195-AC9B-50CD0C6DE85A}"/>
    <cellStyle name="Comma 3 4 5 2 2 3" xfId="6818" xr:uid="{F9ECAF74-A336-4B6C-96E1-8B4A349EAA3F}"/>
    <cellStyle name="Comma 3 4 5 2 2 3 2" xfId="17352" xr:uid="{568E9D83-A983-4816-8018-5AA214C51FE6}"/>
    <cellStyle name="Comma 3 4 5 2 2 3 2 2" xfId="38374" xr:uid="{EA570CBB-6BD4-4620-8499-63C4B37606A5}"/>
    <cellStyle name="Comma 3 4 5 2 2 3 2 3" xfId="59398" xr:uid="{827E3ACD-F973-4431-BF2D-43710BA7EAFB}"/>
    <cellStyle name="Comma 3 4 5 2 2 3 3" xfId="27864" xr:uid="{3A186773-02E7-4201-B11A-EB28084748AB}"/>
    <cellStyle name="Comma 3 4 5 2 2 3 4" xfId="48888" xr:uid="{F54B4518-21F8-4E0E-834A-A7EEC90A29B6}"/>
    <cellStyle name="Comma 3 4 5 2 2 4" xfId="9445" xr:uid="{642AFE9D-99EE-42F7-8D68-2037E3D13717}"/>
    <cellStyle name="Comma 3 4 5 2 2 4 2" xfId="19979" xr:uid="{E3827BED-6184-4CF8-854A-406D18BC96D4}"/>
    <cellStyle name="Comma 3 4 5 2 2 4 2 2" xfId="41001" xr:uid="{F0CB1585-CFE0-43EA-96C5-1C2D828CCAA7}"/>
    <cellStyle name="Comma 3 4 5 2 2 4 2 3" xfId="62025" xr:uid="{8B8EAD34-D3AB-418A-B7F9-46BB748F648F}"/>
    <cellStyle name="Comma 3 4 5 2 2 4 3" xfId="30491" xr:uid="{526FF1E9-D0A3-4621-9A12-2DF3E350E5FA}"/>
    <cellStyle name="Comma 3 4 5 2 2 4 4" xfId="51515" xr:uid="{45CA0BC4-BDF3-467D-A72D-F90289A22DAC}"/>
    <cellStyle name="Comma 3 4 5 2 2 5" xfId="12097" xr:uid="{E158ED23-EDC9-4A6D-B0F7-3EC4AED0C21A}"/>
    <cellStyle name="Comma 3 4 5 2 2 5 2" xfId="33119" xr:uid="{6330B4F2-14F3-4E38-BF8A-FAE2AEA08212}"/>
    <cellStyle name="Comma 3 4 5 2 2 5 3" xfId="54143" xr:uid="{E0F624CD-DDAD-476D-9F5B-506700ABF5C4}"/>
    <cellStyle name="Comma 3 4 5 2 2 6" xfId="22608" xr:uid="{78B916C2-D407-453F-B95B-4FBFC4B4EEFE}"/>
    <cellStyle name="Comma 3 4 5 2 2 7" xfId="43633" xr:uid="{DA572FC8-E53B-4368-B646-1B1584A19B09}"/>
    <cellStyle name="Comma 3 4 5 2 3" xfId="4189" xr:uid="{76BBB8F6-E7FB-4877-84A3-FA4328B40DFB}"/>
    <cellStyle name="Comma 3 4 5 2 3 2" xfId="14723" xr:uid="{8C95B1EF-1D26-444A-9AE0-3616C923B8D4}"/>
    <cellStyle name="Comma 3 4 5 2 3 2 2" xfId="35745" xr:uid="{BC36B4BB-BA2E-4322-A6EC-9162620B2BD7}"/>
    <cellStyle name="Comma 3 4 5 2 3 2 3" xfId="56769" xr:uid="{ADDCED0E-1C65-4807-AF17-3F62364ED62E}"/>
    <cellStyle name="Comma 3 4 5 2 3 3" xfId="25235" xr:uid="{94CD56EE-959F-40F2-9773-A60A23CF634D}"/>
    <cellStyle name="Comma 3 4 5 2 3 4" xfId="46259" xr:uid="{763BA308-53E0-4D65-BE08-9327BBE80DCF}"/>
    <cellStyle name="Comma 3 4 5 2 4" xfId="6817" xr:uid="{718DEA47-715B-4ADB-B731-ECCA1AF784AD}"/>
    <cellStyle name="Comma 3 4 5 2 4 2" xfId="17351" xr:uid="{4B64190B-CC29-430A-B4DC-495020BC533F}"/>
    <cellStyle name="Comma 3 4 5 2 4 2 2" xfId="38373" xr:uid="{877D3966-F00F-4652-90FD-D71E20DF491E}"/>
    <cellStyle name="Comma 3 4 5 2 4 2 3" xfId="59397" xr:uid="{6444410C-2D51-4C50-8215-80CD241EF11F}"/>
    <cellStyle name="Comma 3 4 5 2 4 3" xfId="27863" xr:uid="{5CB7E5E8-74D8-41D2-AA31-F1E1A6C9E99F}"/>
    <cellStyle name="Comma 3 4 5 2 4 4" xfId="48887" xr:uid="{82D9ED10-24A3-4DA9-9E15-64775F025BC2}"/>
    <cellStyle name="Comma 3 4 5 2 5" xfId="9444" xr:uid="{2BEBDAAE-A24B-4FA6-97E7-6E60A3E00667}"/>
    <cellStyle name="Comma 3 4 5 2 5 2" xfId="19978" xr:uid="{B8E13323-C1CE-4155-B823-44D4D4BFF180}"/>
    <cellStyle name="Comma 3 4 5 2 5 2 2" xfId="41000" xr:uid="{E1C21FB0-5579-4FB7-A290-0BF4EC03568C}"/>
    <cellStyle name="Comma 3 4 5 2 5 2 3" xfId="62024" xr:uid="{4B52365B-B401-47C4-9921-71487509CB06}"/>
    <cellStyle name="Comma 3 4 5 2 5 3" xfId="30490" xr:uid="{2A88D9CF-7F62-4EAD-ACC6-2AB9F0939C9F}"/>
    <cellStyle name="Comma 3 4 5 2 5 4" xfId="51514" xr:uid="{F8BA57DC-AED1-475D-A2F8-541B738AF409}"/>
    <cellStyle name="Comma 3 4 5 2 6" xfId="12096" xr:uid="{34E6C145-BD0B-4832-8132-9556762F19A0}"/>
    <cellStyle name="Comma 3 4 5 2 6 2" xfId="33118" xr:uid="{646EAFFB-A2F5-41E7-88DA-F2F9EC7E1FDF}"/>
    <cellStyle name="Comma 3 4 5 2 6 3" xfId="54142" xr:uid="{6DBF4377-C846-4072-B902-0FC08A71242C}"/>
    <cellStyle name="Comma 3 4 5 2 7" xfId="22607" xr:uid="{A69A084A-6CA7-46F6-AF94-95158B78A39B}"/>
    <cellStyle name="Comma 3 4 5 2 8" xfId="43632" xr:uid="{5A630D3F-336B-4166-8F95-6A4B6288E449}"/>
    <cellStyle name="Comma 3 4 5 3" xfId="1513" xr:uid="{177662BC-BC9E-40E2-A0F8-7E222928E47C}"/>
    <cellStyle name="Comma 3 4 5 3 2" xfId="4191" xr:uid="{E1DD6E05-56BE-4F4F-BBED-D206C9F02CDB}"/>
    <cellStyle name="Comma 3 4 5 3 2 2" xfId="14725" xr:uid="{70AFB8DE-C6EC-416B-A84E-4CC74092411E}"/>
    <cellStyle name="Comma 3 4 5 3 2 2 2" xfId="35747" xr:uid="{7A3E3AB9-3D6E-4C64-87D6-973EB9DD65BE}"/>
    <cellStyle name="Comma 3 4 5 3 2 2 3" xfId="56771" xr:uid="{01D99E82-D76D-49F2-8A6C-03ABA4AE1601}"/>
    <cellStyle name="Comma 3 4 5 3 2 3" xfId="25237" xr:uid="{B9B96FA8-55B4-4BF4-BC69-57043CB90BE8}"/>
    <cellStyle name="Comma 3 4 5 3 2 4" xfId="46261" xr:uid="{C03A9693-11EC-4190-B4EE-33AE2FAE6CD8}"/>
    <cellStyle name="Comma 3 4 5 3 3" xfId="6819" xr:uid="{74DB0784-DF1D-4AD9-A9E1-4D379CFD48F9}"/>
    <cellStyle name="Comma 3 4 5 3 3 2" xfId="17353" xr:uid="{B73464F6-1A38-48A4-B866-E904EEA5F006}"/>
    <cellStyle name="Comma 3 4 5 3 3 2 2" xfId="38375" xr:uid="{99C8DCB1-B77A-4A85-BA56-8514C3462533}"/>
    <cellStyle name="Comma 3 4 5 3 3 2 3" xfId="59399" xr:uid="{2AB6FBD9-B7AF-4407-8832-27664F5D30DD}"/>
    <cellStyle name="Comma 3 4 5 3 3 3" xfId="27865" xr:uid="{07F43AD2-11CF-4CCD-A911-4A9143682999}"/>
    <cellStyle name="Comma 3 4 5 3 3 4" xfId="48889" xr:uid="{9FAB6814-BDC3-44D4-8CEB-FAAB2E1B3F70}"/>
    <cellStyle name="Comma 3 4 5 3 4" xfId="9446" xr:uid="{6C1BCFD0-1960-44B5-B7CE-73B377697EEC}"/>
    <cellStyle name="Comma 3 4 5 3 4 2" xfId="19980" xr:uid="{CB2F0885-2D91-435C-BCB6-00C1FB31DCEA}"/>
    <cellStyle name="Comma 3 4 5 3 4 2 2" xfId="41002" xr:uid="{51C44C53-5D7D-421D-BDA6-D4A1D5CCDD81}"/>
    <cellStyle name="Comma 3 4 5 3 4 2 3" xfId="62026" xr:uid="{F7802BE0-0543-4387-93C9-8BC392609794}"/>
    <cellStyle name="Comma 3 4 5 3 4 3" xfId="30492" xr:uid="{F242D4C2-3183-4E96-B8A2-17DED7D2DA7B}"/>
    <cellStyle name="Comma 3 4 5 3 4 4" xfId="51516" xr:uid="{9CEC99DE-3194-4E45-83DD-99C2C1025D1A}"/>
    <cellStyle name="Comma 3 4 5 3 5" xfId="12098" xr:uid="{077F3368-F700-45CA-9910-D22B2BEDC366}"/>
    <cellStyle name="Comma 3 4 5 3 5 2" xfId="33120" xr:uid="{318DD9C4-DA11-4084-B848-22F31ADB29D5}"/>
    <cellStyle name="Comma 3 4 5 3 5 3" xfId="54144" xr:uid="{99048420-3015-4E1B-9692-AEB522E0494A}"/>
    <cellStyle name="Comma 3 4 5 3 6" xfId="22609" xr:uid="{2F82414B-B897-4184-A7AD-B23DC297E60C}"/>
    <cellStyle name="Comma 3 4 5 3 7" xfId="43634" xr:uid="{BBE744DA-F5E7-46D3-B54D-8703F7DA848C}"/>
    <cellStyle name="Comma 3 4 5 4" xfId="1514" xr:uid="{9D7A594F-3DF6-4E66-B5A7-AA62FB251A58}"/>
    <cellStyle name="Comma 3 4 5 4 2" xfId="4192" xr:uid="{96002D2F-B9A8-4FA2-B733-2071F08A8AA4}"/>
    <cellStyle name="Comma 3 4 5 4 2 2" xfId="14726" xr:uid="{7B9FFC18-F64E-42CD-A0AC-22FFC09DD764}"/>
    <cellStyle name="Comma 3 4 5 4 2 2 2" xfId="35748" xr:uid="{83009959-6CE5-43B5-823F-1A98FEE5999F}"/>
    <cellStyle name="Comma 3 4 5 4 2 2 3" xfId="56772" xr:uid="{BE703211-59AA-4625-8318-86DC5D321C92}"/>
    <cellStyle name="Comma 3 4 5 4 2 3" xfId="25238" xr:uid="{68602A12-0FD3-484D-A3E2-2469A59F0A92}"/>
    <cellStyle name="Comma 3 4 5 4 2 4" xfId="46262" xr:uid="{E01E5B48-B630-4B6E-B8C9-67E437FE3BC2}"/>
    <cellStyle name="Comma 3 4 5 4 3" xfId="6820" xr:uid="{429E45EA-5530-486A-B67D-2EBCA2181FEC}"/>
    <cellStyle name="Comma 3 4 5 4 3 2" xfId="17354" xr:uid="{7BCCF8A4-AC52-4B1A-8AE9-444B06F82F60}"/>
    <cellStyle name="Comma 3 4 5 4 3 2 2" xfId="38376" xr:uid="{97D13316-DB2D-4BF6-B292-7145A22FEB32}"/>
    <cellStyle name="Comma 3 4 5 4 3 2 3" xfId="59400" xr:uid="{C392585F-99C3-4044-8063-93EEC855A746}"/>
    <cellStyle name="Comma 3 4 5 4 3 3" xfId="27866" xr:uid="{E08EDD0B-0032-4D78-8E57-4E6BED3249D1}"/>
    <cellStyle name="Comma 3 4 5 4 3 4" xfId="48890" xr:uid="{C5E67DAA-09F6-4120-A301-8A7BD881BD2F}"/>
    <cellStyle name="Comma 3 4 5 4 4" xfId="9447" xr:uid="{45FFD6DC-8B2F-4473-8890-B6240696C676}"/>
    <cellStyle name="Comma 3 4 5 4 4 2" xfId="19981" xr:uid="{276F9604-0583-43AF-B61B-5F70370379E0}"/>
    <cellStyle name="Comma 3 4 5 4 4 2 2" xfId="41003" xr:uid="{A7E5F605-BF88-4CA4-9D11-5E28A4FEFD47}"/>
    <cellStyle name="Comma 3 4 5 4 4 2 3" xfId="62027" xr:uid="{01C65A29-1997-49CF-81C9-FA979F67CD79}"/>
    <cellStyle name="Comma 3 4 5 4 4 3" xfId="30493" xr:uid="{C2C8C989-A6BF-4BCD-9CFC-C72C67D0788F}"/>
    <cellStyle name="Comma 3 4 5 4 4 4" xfId="51517" xr:uid="{7958E026-4224-4B3C-B196-873F0FFF33E6}"/>
    <cellStyle name="Comma 3 4 5 4 5" xfId="12099" xr:uid="{79152449-B0A4-4C8B-9D23-8712BCA901F1}"/>
    <cellStyle name="Comma 3 4 5 4 5 2" xfId="33121" xr:uid="{640E3764-C395-4A4F-9DAE-D220344BA797}"/>
    <cellStyle name="Comma 3 4 5 4 5 3" xfId="54145" xr:uid="{63793FD5-362C-45E0-B116-B238FCB22788}"/>
    <cellStyle name="Comma 3 4 5 4 6" xfId="22610" xr:uid="{0744E62A-191C-4180-83E6-5425494373C3}"/>
    <cellStyle name="Comma 3 4 5 4 7" xfId="43635" xr:uid="{150B516D-99CF-4CCA-84C6-CE6C24CB31B4}"/>
    <cellStyle name="Comma 3 4 5 5" xfId="4188" xr:uid="{F930AC14-F190-427F-B4D2-86B17AEB34A1}"/>
    <cellStyle name="Comma 3 4 5 5 2" xfId="14722" xr:uid="{873E4667-A1AD-46FA-AABE-B0EB28C33CE0}"/>
    <cellStyle name="Comma 3 4 5 5 2 2" xfId="35744" xr:uid="{90C78F2C-0619-4E74-9296-672AB1181CB0}"/>
    <cellStyle name="Comma 3 4 5 5 2 3" xfId="56768" xr:uid="{02832AC1-F3F8-4D31-B57F-987BE3F0A04F}"/>
    <cellStyle name="Comma 3 4 5 5 3" xfId="25234" xr:uid="{810B75C0-C3EB-4879-875F-3E5E2B02A5F4}"/>
    <cellStyle name="Comma 3 4 5 5 4" xfId="46258" xr:uid="{B60F8C0F-2F78-49E3-86F0-281E641323AB}"/>
    <cellStyle name="Comma 3 4 5 6" xfId="6816" xr:uid="{4E5951C4-ABCC-4FD8-8F7D-3E5272BD68AA}"/>
    <cellStyle name="Comma 3 4 5 6 2" xfId="17350" xr:uid="{0E4CC976-53BA-4170-A122-D669848008E7}"/>
    <cellStyle name="Comma 3 4 5 6 2 2" xfId="38372" xr:uid="{77E9CFFA-5AC0-42D9-99EA-A0B4593EE91A}"/>
    <cellStyle name="Comma 3 4 5 6 2 3" xfId="59396" xr:uid="{AEBDCBDB-7790-4A56-A0F4-799CE99255EA}"/>
    <cellStyle name="Comma 3 4 5 6 3" xfId="27862" xr:uid="{2CE99B89-E544-4443-A672-A14AD268B886}"/>
    <cellStyle name="Comma 3 4 5 6 4" xfId="48886" xr:uid="{35682314-799E-4FD9-BDAC-D576F4FBBBA8}"/>
    <cellStyle name="Comma 3 4 5 7" xfId="9443" xr:uid="{CAD1801D-F013-46A3-BB1F-909AB81AE68E}"/>
    <cellStyle name="Comma 3 4 5 7 2" xfId="19977" xr:uid="{996E6E81-93E3-414B-90F9-9D65CE9F91DE}"/>
    <cellStyle name="Comma 3 4 5 7 2 2" xfId="40999" xr:uid="{73190836-B062-42A7-A66B-2322271A34F7}"/>
    <cellStyle name="Comma 3 4 5 7 2 3" xfId="62023" xr:uid="{4B788ED0-5A29-44C5-931D-2AB2FAF2D686}"/>
    <cellStyle name="Comma 3 4 5 7 3" xfId="30489" xr:uid="{DD251B61-3695-4339-B66D-32DBFD972774}"/>
    <cellStyle name="Comma 3 4 5 7 4" xfId="51513" xr:uid="{B8452D8B-C606-4156-9A1C-F6A89F8EC77E}"/>
    <cellStyle name="Comma 3 4 5 8" xfId="12095" xr:uid="{B8A0CD24-563C-4CA9-8629-462328F5E2E6}"/>
    <cellStyle name="Comma 3 4 5 8 2" xfId="33117" xr:uid="{8F94DCE5-9781-4B3F-93A9-D79ED83AF1B5}"/>
    <cellStyle name="Comma 3 4 5 8 3" xfId="54141" xr:uid="{53C46BFB-5CCA-411A-A204-4278EDCF8178}"/>
    <cellStyle name="Comma 3 4 5 9" xfId="22606" xr:uid="{5E10E0D6-5D11-4A97-AF18-3CD0FB30BF28}"/>
    <cellStyle name="Comma 3 4 6" xfId="1515" xr:uid="{55B3FEAD-340D-4D51-AEE1-D4B07C81355D}"/>
    <cellStyle name="Comma 3 4 6 10" xfId="43636" xr:uid="{621CE095-4AA5-447C-909D-57B21A933A80}"/>
    <cellStyle name="Comma 3 4 6 2" xfId="1516" xr:uid="{65E5C863-FF16-4BBD-838F-2CDB986AAEF6}"/>
    <cellStyle name="Comma 3 4 6 2 2" xfId="1517" xr:uid="{0FAC478A-B355-49A8-A6DA-7E390084E484}"/>
    <cellStyle name="Comma 3 4 6 2 2 2" xfId="4195" xr:uid="{2CA10760-86E6-459D-AD8C-7EC99D9757D8}"/>
    <cellStyle name="Comma 3 4 6 2 2 2 2" xfId="14729" xr:uid="{70FDED6E-5A09-48E5-9840-A5659886D123}"/>
    <cellStyle name="Comma 3 4 6 2 2 2 2 2" xfId="35751" xr:uid="{D1A02CF6-BAD6-41DA-AA40-16AA250492A2}"/>
    <cellStyle name="Comma 3 4 6 2 2 2 2 3" xfId="56775" xr:uid="{DFAE4295-1DC7-4D9C-90E1-9A62142A33A8}"/>
    <cellStyle name="Comma 3 4 6 2 2 2 3" xfId="25241" xr:uid="{3472131D-275F-44A7-AEC9-8C4B205D2238}"/>
    <cellStyle name="Comma 3 4 6 2 2 2 4" xfId="46265" xr:uid="{2050D736-E8CF-4763-A5BA-300098F8A209}"/>
    <cellStyle name="Comma 3 4 6 2 2 3" xfId="6823" xr:uid="{9C235BFB-FCA0-4435-87AC-525AFDD7377F}"/>
    <cellStyle name="Comma 3 4 6 2 2 3 2" xfId="17357" xr:uid="{E61DE772-45E6-477E-988C-6DD3D3612FF1}"/>
    <cellStyle name="Comma 3 4 6 2 2 3 2 2" xfId="38379" xr:uid="{2D85E306-73E8-4A9B-8E6E-C2F0F01DC113}"/>
    <cellStyle name="Comma 3 4 6 2 2 3 2 3" xfId="59403" xr:uid="{1356AA3D-1155-4D18-BB4D-A9DEE106CE35}"/>
    <cellStyle name="Comma 3 4 6 2 2 3 3" xfId="27869" xr:uid="{9F673795-EE08-4CFA-8E8D-4ACD7F2354F2}"/>
    <cellStyle name="Comma 3 4 6 2 2 3 4" xfId="48893" xr:uid="{BE0D4C2A-B275-4921-9164-005DEF518BEF}"/>
    <cellStyle name="Comma 3 4 6 2 2 4" xfId="9450" xr:uid="{4C4E5078-B321-444E-BCAB-195C5C1C81C7}"/>
    <cellStyle name="Comma 3 4 6 2 2 4 2" xfId="19984" xr:uid="{FFB0A3C7-1D2B-4010-9880-F5F1B6F8AAB0}"/>
    <cellStyle name="Comma 3 4 6 2 2 4 2 2" xfId="41006" xr:uid="{6CF14E80-E91E-4D97-BDAE-ECD22B19D67E}"/>
    <cellStyle name="Comma 3 4 6 2 2 4 2 3" xfId="62030" xr:uid="{B76D15FC-F452-4741-A141-2018138E9A72}"/>
    <cellStyle name="Comma 3 4 6 2 2 4 3" xfId="30496" xr:uid="{973439D9-B658-4FAB-9D42-242CDC30C556}"/>
    <cellStyle name="Comma 3 4 6 2 2 4 4" xfId="51520" xr:uid="{CB741230-93DF-4A7B-8CD2-3F74627C6633}"/>
    <cellStyle name="Comma 3 4 6 2 2 5" xfId="12102" xr:uid="{0A9F348E-A9FE-4C79-93A4-79A0694457E4}"/>
    <cellStyle name="Comma 3 4 6 2 2 5 2" xfId="33124" xr:uid="{FC1FD615-7FA6-47E1-B183-46DE9489AE37}"/>
    <cellStyle name="Comma 3 4 6 2 2 5 3" xfId="54148" xr:uid="{236274AC-3166-4FA1-A2B6-0082F8332FD7}"/>
    <cellStyle name="Comma 3 4 6 2 2 6" xfId="22613" xr:uid="{09DC8833-4256-4FEF-878D-3987246A14FE}"/>
    <cellStyle name="Comma 3 4 6 2 2 7" xfId="43638" xr:uid="{39244E1F-E46F-4621-BB01-798A83DE0E57}"/>
    <cellStyle name="Comma 3 4 6 2 3" xfId="4194" xr:uid="{81DF9F6D-562C-4CA7-8633-347FF7F6CC87}"/>
    <cellStyle name="Comma 3 4 6 2 3 2" xfId="14728" xr:uid="{D673B6F3-83CC-4F10-852A-0425F119536C}"/>
    <cellStyle name="Comma 3 4 6 2 3 2 2" xfId="35750" xr:uid="{D6996BEE-BE82-4094-82D7-131BA6EB5CC8}"/>
    <cellStyle name="Comma 3 4 6 2 3 2 3" xfId="56774" xr:uid="{17ADF58D-A159-460C-889E-4F7CAF4E461D}"/>
    <cellStyle name="Comma 3 4 6 2 3 3" xfId="25240" xr:uid="{5F3CB791-1E8F-417D-B580-FCACCF9A945F}"/>
    <cellStyle name="Comma 3 4 6 2 3 4" xfId="46264" xr:uid="{425386D0-C53B-421F-9483-36B28C5442F3}"/>
    <cellStyle name="Comma 3 4 6 2 4" xfId="6822" xr:uid="{A09B08B6-35CC-44AC-A0A7-44C5B5984B1D}"/>
    <cellStyle name="Comma 3 4 6 2 4 2" xfId="17356" xr:uid="{92DB8105-3957-4F52-BF23-25980C5BD11D}"/>
    <cellStyle name="Comma 3 4 6 2 4 2 2" xfId="38378" xr:uid="{C3F25827-7E9C-4C4A-8C67-FB134B4FB67F}"/>
    <cellStyle name="Comma 3 4 6 2 4 2 3" xfId="59402" xr:uid="{25F60833-BF16-4545-8F04-E726F917A571}"/>
    <cellStyle name="Comma 3 4 6 2 4 3" xfId="27868" xr:uid="{3E5D7624-BB40-4554-A04F-3424DACF9017}"/>
    <cellStyle name="Comma 3 4 6 2 4 4" xfId="48892" xr:uid="{251BB268-4776-49FD-8187-040EE4ED6CA3}"/>
    <cellStyle name="Comma 3 4 6 2 5" xfId="9449" xr:uid="{3CCD09AB-18E7-4CDD-9157-5985939EB8DB}"/>
    <cellStyle name="Comma 3 4 6 2 5 2" xfId="19983" xr:uid="{94174AC7-8FDE-43CF-AC1D-AAC2696B5811}"/>
    <cellStyle name="Comma 3 4 6 2 5 2 2" xfId="41005" xr:uid="{7F36B3C8-75BA-443A-AE2D-E6DDA4413192}"/>
    <cellStyle name="Comma 3 4 6 2 5 2 3" xfId="62029" xr:uid="{ECF50C0B-5064-4B73-AB43-F628FD4E83F9}"/>
    <cellStyle name="Comma 3 4 6 2 5 3" xfId="30495" xr:uid="{0D9581AA-B0C8-40D8-88FB-2FAB98985967}"/>
    <cellStyle name="Comma 3 4 6 2 5 4" xfId="51519" xr:uid="{F1B1A7FF-3674-4642-A5C9-EC54CC9F2331}"/>
    <cellStyle name="Comma 3 4 6 2 6" xfId="12101" xr:uid="{E561F7E6-B1B6-454B-B940-86A302C86E45}"/>
    <cellStyle name="Comma 3 4 6 2 6 2" xfId="33123" xr:uid="{AEA53A07-0746-4E82-88AA-CDBF90959E18}"/>
    <cellStyle name="Comma 3 4 6 2 6 3" xfId="54147" xr:uid="{F9CD4C41-B8E9-4240-AE8E-AB3F4CDF7D3E}"/>
    <cellStyle name="Comma 3 4 6 2 7" xfId="22612" xr:uid="{6F330B7E-4E1F-4256-8812-9CF580FD47AC}"/>
    <cellStyle name="Comma 3 4 6 2 8" xfId="43637" xr:uid="{5DE1960B-296A-436A-91D6-6D78B9FFD6B6}"/>
    <cellStyle name="Comma 3 4 6 3" xfId="1518" xr:uid="{181EA59A-4BED-4F2D-B651-F67D9997B0E6}"/>
    <cellStyle name="Comma 3 4 6 3 2" xfId="4196" xr:uid="{1D260756-BE26-45C1-AF51-3FEDA52523DF}"/>
    <cellStyle name="Comma 3 4 6 3 2 2" xfId="14730" xr:uid="{7591A841-461D-4157-AC4C-E83C04AFD042}"/>
    <cellStyle name="Comma 3 4 6 3 2 2 2" xfId="35752" xr:uid="{EBCF853A-A893-40ED-9143-4C0B414AD727}"/>
    <cellStyle name="Comma 3 4 6 3 2 2 3" xfId="56776" xr:uid="{80E543DB-1921-425C-A845-058849356F51}"/>
    <cellStyle name="Comma 3 4 6 3 2 3" xfId="25242" xr:uid="{46245618-981C-4EC9-82CA-A9BDFE982DC1}"/>
    <cellStyle name="Comma 3 4 6 3 2 4" xfId="46266" xr:uid="{B34F4CD7-15E1-4A48-A9FC-7E3E31435E0F}"/>
    <cellStyle name="Comma 3 4 6 3 3" xfId="6824" xr:uid="{A2836E2A-929C-4BD6-ADFF-47279026C971}"/>
    <cellStyle name="Comma 3 4 6 3 3 2" xfId="17358" xr:uid="{9DD514D8-801A-4190-9347-F92C2000585D}"/>
    <cellStyle name="Comma 3 4 6 3 3 2 2" xfId="38380" xr:uid="{0E92DF7A-0175-46A1-B920-EBBFF149B6DE}"/>
    <cellStyle name="Comma 3 4 6 3 3 2 3" xfId="59404" xr:uid="{E5ED73E1-E976-4BF0-A5CE-05014A3E289C}"/>
    <cellStyle name="Comma 3 4 6 3 3 3" xfId="27870" xr:uid="{76C06E99-9DE2-4C93-B92D-8C6504284A50}"/>
    <cellStyle name="Comma 3 4 6 3 3 4" xfId="48894" xr:uid="{08A7B4F1-FF6E-49F4-9EA7-F7C30C2D8545}"/>
    <cellStyle name="Comma 3 4 6 3 4" xfId="9451" xr:uid="{FFC4E4C5-CDDC-46A7-BD81-FACC8CA33D90}"/>
    <cellStyle name="Comma 3 4 6 3 4 2" xfId="19985" xr:uid="{BB51AA8C-3139-447D-BBD8-0FD6B14C2E7F}"/>
    <cellStyle name="Comma 3 4 6 3 4 2 2" xfId="41007" xr:uid="{6248B3FD-3EF7-4053-9F82-1A9BC366B5E8}"/>
    <cellStyle name="Comma 3 4 6 3 4 2 3" xfId="62031" xr:uid="{653FA350-CB8C-4C71-BB26-9292C61ACE6D}"/>
    <cellStyle name="Comma 3 4 6 3 4 3" xfId="30497" xr:uid="{CFB5E0E7-D547-4691-A436-329FEF50A552}"/>
    <cellStyle name="Comma 3 4 6 3 4 4" xfId="51521" xr:uid="{83DE1B29-AB71-45DB-A27E-3B30A0490EFE}"/>
    <cellStyle name="Comma 3 4 6 3 5" xfId="12103" xr:uid="{9955A7AB-CE1F-466A-A9D9-8C355DE3212F}"/>
    <cellStyle name="Comma 3 4 6 3 5 2" xfId="33125" xr:uid="{D3082C3F-2BC5-4E75-A23F-74E71D59D0BF}"/>
    <cellStyle name="Comma 3 4 6 3 5 3" xfId="54149" xr:uid="{503B218C-856C-4299-80C8-E32663D61F0A}"/>
    <cellStyle name="Comma 3 4 6 3 6" xfId="22614" xr:uid="{4C33DF9D-2032-4098-ADD1-12985F456412}"/>
    <cellStyle name="Comma 3 4 6 3 7" xfId="43639" xr:uid="{704BBEBC-CD71-4A10-8A9C-8454090B8C5E}"/>
    <cellStyle name="Comma 3 4 6 4" xfId="1519" xr:uid="{BD9D4DA2-5431-4810-ACBF-AF42D8D5D4C7}"/>
    <cellStyle name="Comma 3 4 6 4 2" xfId="4197" xr:uid="{1D52F7D7-9B64-4135-8952-FD1164126DD4}"/>
    <cellStyle name="Comma 3 4 6 4 2 2" xfId="14731" xr:uid="{FD06E3A3-3729-488B-80B7-E017291D28F0}"/>
    <cellStyle name="Comma 3 4 6 4 2 2 2" xfId="35753" xr:uid="{AA735C32-A609-465A-A3D2-F3387F23D0B4}"/>
    <cellStyle name="Comma 3 4 6 4 2 2 3" xfId="56777" xr:uid="{A8C99D07-1BB3-4CBB-8BA1-A98ABFCA3944}"/>
    <cellStyle name="Comma 3 4 6 4 2 3" xfId="25243" xr:uid="{0EE75C12-7F43-4CEC-B161-5E6D52EB9295}"/>
    <cellStyle name="Comma 3 4 6 4 2 4" xfId="46267" xr:uid="{B5C59940-A6DE-43B9-8F27-81D0B73BB19C}"/>
    <cellStyle name="Comma 3 4 6 4 3" xfId="6825" xr:uid="{9DFA60CF-764E-4B11-91FC-4C6FE534519A}"/>
    <cellStyle name="Comma 3 4 6 4 3 2" xfId="17359" xr:uid="{38595D8E-AA2B-48A4-A91B-4E1748D537C3}"/>
    <cellStyle name="Comma 3 4 6 4 3 2 2" xfId="38381" xr:uid="{A2E35F52-AD23-49FA-B2C1-7529B424248E}"/>
    <cellStyle name="Comma 3 4 6 4 3 2 3" xfId="59405" xr:uid="{D178DE26-6079-4B40-8A36-F295EA3EA903}"/>
    <cellStyle name="Comma 3 4 6 4 3 3" xfId="27871" xr:uid="{6396AD7F-91EE-4CC7-9E4F-77850FD0E965}"/>
    <cellStyle name="Comma 3 4 6 4 3 4" xfId="48895" xr:uid="{46CDF189-7C36-4224-A9DB-83A3637A0307}"/>
    <cellStyle name="Comma 3 4 6 4 4" xfId="9452" xr:uid="{C9FED3C5-804F-4A2F-9A22-40A8F7D3CFB7}"/>
    <cellStyle name="Comma 3 4 6 4 4 2" xfId="19986" xr:uid="{AB6584E8-F7A9-4651-BD3B-4C8DFDA2E0AF}"/>
    <cellStyle name="Comma 3 4 6 4 4 2 2" xfId="41008" xr:uid="{2DF4D833-7421-44C1-91E2-662392E06D48}"/>
    <cellStyle name="Comma 3 4 6 4 4 2 3" xfId="62032" xr:uid="{AB806BAF-7FA6-45EC-AB3E-0977A5C2DC7D}"/>
    <cellStyle name="Comma 3 4 6 4 4 3" xfId="30498" xr:uid="{24AE62D8-420C-4A2F-9824-8181C4734E22}"/>
    <cellStyle name="Comma 3 4 6 4 4 4" xfId="51522" xr:uid="{6449045A-3101-409D-9BE4-0FD67B1602AD}"/>
    <cellStyle name="Comma 3 4 6 4 5" xfId="12104" xr:uid="{0FF53AAC-729A-470E-9D26-EA3102E7CC87}"/>
    <cellStyle name="Comma 3 4 6 4 5 2" xfId="33126" xr:uid="{91BFB4AE-96BE-402E-9C94-E85DC1ABB5B0}"/>
    <cellStyle name="Comma 3 4 6 4 5 3" xfId="54150" xr:uid="{7FB0AE9D-65BA-4D89-AC55-D92F36039D71}"/>
    <cellStyle name="Comma 3 4 6 4 6" xfId="22615" xr:uid="{C50BF0D6-0822-4143-B3B7-005E518AB9C5}"/>
    <cellStyle name="Comma 3 4 6 4 7" xfId="43640" xr:uid="{BCE51985-6144-402C-8E84-BD120050B941}"/>
    <cellStyle name="Comma 3 4 6 5" xfId="4193" xr:uid="{A9FCBFEB-5690-4EFD-8ADC-7F449467FF26}"/>
    <cellStyle name="Comma 3 4 6 5 2" xfId="14727" xr:uid="{4CAECF10-19B8-424E-A53A-B8B41E0C472F}"/>
    <cellStyle name="Comma 3 4 6 5 2 2" xfId="35749" xr:uid="{8421F9A8-2A6D-49D5-A4DD-BAFE8B82EABF}"/>
    <cellStyle name="Comma 3 4 6 5 2 3" xfId="56773" xr:uid="{E5E2875E-30FC-488F-979B-BADD4256E6B9}"/>
    <cellStyle name="Comma 3 4 6 5 3" xfId="25239" xr:uid="{E722D499-210A-4889-BF32-7F9AE311CB77}"/>
    <cellStyle name="Comma 3 4 6 5 4" xfId="46263" xr:uid="{FC894BA3-BDBB-45BB-8FB9-D71BADF19CC6}"/>
    <cellStyle name="Comma 3 4 6 6" xfId="6821" xr:uid="{C3DEEB8B-51F4-41AC-8F2C-5CE1D4BB02CD}"/>
    <cellStyle name="Comma 3 4 6 6 2" xfId="17355" xr:uid="{6843D3BD-4971-4756-ACAF-A6F66C9B93B0}"/>
    <cellStyle name="Comma 3 4 6 6 2 2" xfId="38377" xr:uid="{5D6A6270-F34F-4FDD-A111-110EFB16E8CA}"/>
    <cellStyle name="Comma 3 4 6 6 2 3" xfId="59401" xr:uid="{E52F718C-66E9-489E-A138-A89561A79358}"/>
    <cellStyle name="Comma 3 4 6 6 3" xfId="27867" xr:uid="{02F39E2E-57A0-496A-8059-31CBE487E8E4}"/>
    <cellStyle name="Comma 3 4 6 6 4" xfId="48891" xr:uid="{AE77C71F-324E-4A3F-9A0C-AD68D63991CF}"/>
    <cellStyle name="Comma 3 4 6 7" xfId="9448" xr:uid="{BC0B4C31-42A1-48FB-B5B6-578B49C361C3}"/>
    <cellStyle name="Comma 3 4 6 7 2" xfId="19982" xr:uid="{A9D16B25-F91B-4845-A420-1D42111CEB29}"/>
    <cellStyle name="Comma 3 4 6 7 2 2" xfId="41004" xr:uid="{10B03777-E144-47A3-A5B6-2CA87E791453}"/>
    <cellStyle name="Comma 3 4 6 7 2 3" xfId="62028" xr:uid="{5B95D5FD-00A2-45E8-B1BF-2BFAB9EDAEE6}"/>
    <cellStyle name="Comma 3 4 6 7 3" xfId="30494" xr:uid="{A780BF05-52A6-4E52-87E8-C56D38E1A3B9}"/>
    <cellStyle name="Comma 3 4 6 7 4" xfId="51518" xr:uid="{7F338311-26C4-46F8-AE0D-6211CA648C5B}"/>
    <cellStyle name="Comma 3 4 6 8" xfId="12100" xr:uid="{70397388-ADA9-4266-AE20-1690C1D7A0AA}"/>
    <cellStyle name="Comma 3 4 6 8 2" xfId="33122" xr:uid="{FE10308B-AA44-4212-9828-A14589B11287}"/>
    <cellStyle name="Comma 3 4 6 8 3" xfId="54146" xr:uid="{7039DF81-1886-4FAC-BA77-FE8630AA3409}"/>
    <cellStyle name="Comma 3 4 6 9" xfId="22611" xr:uid="{1D5052AF-01FF-4A45-8217-398B2F93D8EB}"/>
    <cellStyle name="Comma 3 4 7" xfId="1520" xr:uid="{224990F5-4E3A-4CE0-8085-207CC2D2EAAD}"/>
    <cellStyle name="Comma 3 4 7 2" xfId="1521" xr:uid="{93CFFBB3-CBD9-43AD-A80E-1D725D8C1FF6}"/>
    <cellStyle name="Comma 3 4 7 2 2" xfId="4199" xr:uid="{6894BAA7-BF39-4C63-A9DA-0D90FF72A458}"/>
    <cellStyle name="Comma 3 4 7 2 2 2" xfId="14733" xr:uid="{65BA677C-1C98-4D8B-B165-F37D9C78BFD9}"/>
    <cellStyle name="Comma 3 4 7 2 2 2 2" xfId="35755" xr:uid="{C66449C2-845A-42D8-9616-539A8F16052C}"/>
    <cellStyle name="Comma 3 4 7 2 2 2 3" xfId="56779" xr:uid="{73722CD9-AABB-41ED-BBD8-7245028D433C}"/>
    <cellStyle name="Comma 3 4 7 2 2 3" xfId="25245" xr:uid="{697FA447-8B07-4AAE-BA1A-B1D9311E2DC3}"/>
    <cellStyle name="Comma 3 4 7 2 2 4" xfId="46269" xr:uid="{E50B1EB8-0758-4202-B9E3-B97F0EC3B710}"/>
    <cellStyle name="Comma 3 4 7 2 3" xfId="6827" xr:uid="{C4C3ABFA-4C7E-44C8-9AF3-0E2977048E36}"/>
    <cellStyle name="Comma 3 4 7 2 3 2" xfId="17361" xr:uid="{C0B8B759-C43A-432B-8139-7704296DD064}"/>
    <cellStyle name="Comma 3 4 7 2 3 2 2" xfId="38383" xr:uid="{94E886F8-C3D9-4440-93BB-1B5F470EB581}"/>
    <cellStyle name="Comma 3 4 7 2 3 2 3" xfId="59407" xr:uid="{BC0A5C1C-441C-4BDB-AE01-09DD7382FC2B}"/>
    <cellStyle name="Comma 3 4 7 2 3 3" xfId="27873" xr:uid="{97770744-BFA6-4D44-8EB1-1AA2454D706C}"/>
    <cellStyle name="Comma 3 4 7 2 3 4" xfId="48897" xr:uid="{054C3D8F-EAA3-472F-84D1-45EA70B88C1C}"/>
    <cellStyle name="Comma 3 4 7 2 4" xfId="9454" xr:uid="{4098BA76-E232-436D-97E4-7860F65BA268}"/>
    <cellStyle name="Comma 3 4 7 2 4 2" xfId="19988" xr:uid="{FC7BF8EE-2E6A-4E0A-AA76-19E1429EB6EA}"/>
    <cellStyle name="Comma 3 4 7 2 4 2 2" xfId="41010" xr:uid="{C591CD35-1EFC-411E-A87E-7220E1382D54}"/>
    <cellStyle name="Comma 3 4 7 2 4 2 3" xfId="62034" xr:uid="{74C8B1B0-90F4-4F0C-A60C-815AF2A5F77E}"/>
    <cellStyle name="Comma 3 4 7 2 4 3" xfId="30500" xr:uid="{C9C1A5EB-F093-42C6-9A87-173EA504D21D}"/>
    <cellStyle name="Comma 3 4 7 2 4 4" xfId="51524" xr:uid="{56B306C3-200D-47B7-BF8E-73F9905CFB46}"/>
    <cellStyle name="Comma 3 4 7 2 5" xfId="12106" xr:uid="{EFDD9642-5666-46D1-9D51-950279CB1923}"/>
    <cellStyle name="Comma 3 4 7 2 5 2" xfId="33128" xr:uid="{133379F1-B583-48A3-92C3-9A4DD394355A}"/>
    <cellStyle name="Comma 3 4 7 2 5 3" xfId="54152" xr:uid="{123CE2B3-C60F-4814-AE82-D8728F39B896}"/>
    <cellStyle name="Comma 3 4 7 2 6" xfId="22617" xr:uid="{BF97BA23-E216-4052-896B-C46164CE7D6F}"/>
    <cellStyle name="Comma 3 4 7 2 7" xfId="43642" xr:uid="{038CB497-CA17-4D16-9CFF-C8DF012C84B1}"/>
    <cellStyle name="Comma 3 4 7 3" xfId="1522" xr:uid="{5E71742A-F997-45E5-B8D0-835FC2D50B15}"/>
    <cellStyle name="Comma 3 4 7 3 2" xfId="4200" xr:uid="{28CD2192-57F8-4483-9FAF-5309A3AD0F7D}"/>
    <cellStyle name="Comma 3 4 7 3 2 2" xfId="14734" xr:uid="{8B82F220-2E3C-4232-A5A9-0A823B7236E3}"/>
    <cellStyle name="Comma 3 4 7 3 2 2 2" xfId="35756" xr:uid="{0AACDEF3-EB69-43FF-A5F0-AF09639C9955}"/>
    <cellStyle name="Comma 3 4 7 3 2 2 3" xfId="56780" xr:uid="{7DF29C6B-66FD-4470-824E-421D820341D7}"/>
    <cellStyle name="Comma 3 4 7 3 2 3" xfId="25246" xr:uid="{22525A40-E062-4E25-A7C3-07D8FF179C17}"/>
    <cellStyle name="Comma 3 4 7 3 2 4" xfId="46270" xr:uid="{5C0DAB85-F83B-407B-AF88-4DC5560B0EE3}"/>
    <cellStyle name="Comma 3 4 7 3 3" xfId="6828" xr:uid="{3F78BA09-2C24-4AC6-8F4E-79EEDBC84B62}"/>
    <cellStyle name="Comma 3 4 7 3 3 2" xfId="17362" xr:uid="{6959DD52-05EE-449E-8210-7D953EC8889F}"/>
    <cellStyle name="Comma 3 4 7 3 3 2 2" xfId="38384" xr:uid="{003568E7-165A-49C3-873C-ED471B1A0928}"/>
    <cellStyle name="Comma 3 4 7 3 3 2 3" xfId="59408" xr:uid="{30CAE3D1-3159-4F61-B62E-4D97DE2B0B2E}"/>
    <cellStyle name="Comma 3 4 7 3 3 3" xfId="27874" xr:uid="{AA1672DD-6E56-4F22-AB6E-FC3452A4FAC1}"/>
    <cellStyle name="Comma 3 4 7 3 3 4" xfId="48898" xr:uid="{8AB79ADC-B210-494B-A53B-798C249D02AE}"/>
    <cellStyle name="Comma 3 4 7 3 4" xfId="9455" xr:uid="{BBA2C9C8-D43C-4703-8298-D51BE3DB201B}"/>
    <cellStyle name="Comma 3 4 7 3 4 2" xfId="19989" xr:uid="{36C31883-DE7B-4712-B79A-119CD8A9DF82}"/>
    <cellStyle name="Comma 3 4 7 3 4 2 2" xfId="41011" xr:uid="{5F23BF11-5006-4B9D-9B33-331EA5A57253}"/>
    <cellStyle name="Comma 3 4 7 3 4 2 3" xfId="62035" xr:uid="{CE48E264-E30F-4676-9CAE-BA63E192DFF5}"/>
    <cellStyle name="Comma 3 4 7 3 4 3" xfId="30501" xr:uid="{A8FF2320-1CDE-463E-8B5D-8EF015448653}"/>
    <cellStyle name="Comma 3 4 7 3 4 4" xfId="51525" xr:uid="{13A8876A-6049-4C7F-B10C-61995569BE86}"/>
    <cellStyle name="Comma 3 4 7 3 5" xfId="12107" xr:uid="{995C9B83-862F-4E2A-AC86-692864ED14F6}"/>
    <cellStyle name="Comma 3 4 7 3 5 2" xfId="33129" xr:uid="{DD76C494-C10A-468C-A591-5C4EEF3A912A}"/>
    <cellStyle name="Comma 3 4 7 3 5 3" xfId="54153" xr:uid="{57A4D913-D619-42C6-9E6A-8F54C2544A99}"/>
    <cellStyle name="Comma 3 4 7 3 6" xfId="22618" xr:uid="{2104AA31-2951-4488-9D6A-F5976E0D19FE}"/>
    <cellStyle name="Comma 3 4 7 3 7" xfId="43643" xr:uid="{DEE45EE3-A3D6-430D-A5DD-C3CEA1005829}"/>
    <cellStyle name="Comma 3 4 7 4" xfId="4198" xr:uid="{408B0ACF-C5D1-4F23-AABA-B36DB011F67D}"/>
    <cellStyle name="Comma 3 4 7 4 2" xfId="14732" xr:uid="{D97B8487-B7F6-4B30-96FE-DDC559C07BE8}"/>
    <cellStyle name="Comma 3 4 7 4 2 2" xfId="35754" xr:uid="{9413A3DC-7DC5-4DA2-A9DD-180D99BD244F}"/>
    <cellStyle name="Comma 3 4 7 4 2 3" xfId="56778" xr:uid="{563FB9A3-6C4B-4C54-9C49-4E728852E2C9}"/>
    <cellStyle name="Comma 3 4 7 4 3" xfId="25244" xr:uid="{BD588F7B-8ABB-4F39-985E-2C63B9BCE3D9}"/>
    <cellStyle name="Comma 3 4 7 4 4" xfId="46268" xr:uid="{C18445AE-2872-4E3A-8847-D0E3B1A7FB8A}"/>
    <cellStyle name="Comma 3 4 7 5" xfId="6826" xr:uid="{E0D3BBD4-4D46-4ECE-A98A-4A24CC4BD660}"/>
    <cellStyle name="Comma 3 4 7 5 2" xfId="17360" xr:uid="{5F44224B-955E-4F7B-95B9-AC11C9D89047}"/>
    <cellStyle name="Comma 3 4 7 5 2 2" xfId="38382" xr:uid="{F9817EC9-7901-4099-B416-3B82EBE896D7}"/>
    <cellStyle name="Comma 3 4 7 5 2 3" xfId="59406" xr:uid="{79A5D516-5DE5-49A7-BF10-4269A87B7E96}"/>
    <cellStyle name="Comma 3 4 7 5 3" xfId="27872" xr:uid="{FD57CB52-C5EF-4326-AB5D-EDB1FBEFD3A0}"/>
    <cellStyle name="Comma 3 4 7 5 4" xfId="48896" xr:uid="{05825B82-C012-4B34-A392-354A5B21C51C}"/>
    <cellStyle name="Comma 3 4 7 6" xfId="9453" xr:uid="{90DA9F12-C97B-46C1-8543-3513FD1E5826}"/>
    <cellStyle name="Comma 3 4 7 6 2" xfId="19987" xr:uid="{E8416F33-130D-4C65-A24C-619381424E8B}"/>
    <cellStyle name="Comma 3 4 7 6 2 2" xfId="41009" xr:uid="{441D2E5C-C993-47AF-BD9A-441EE9DAA5D6}"/>
    <cellStyle name="Comma 3 4 7 6 2 3" xfId="62033" xr:uid="{9C92D659-53C0-4044-959C-B7450357170D}"/>
    <cellStyle name="Comma 3 4 7 6 3" xfId="30499" xr:uid="{14CEB7BD-B3B6-43FE-A401-88E48B0A6E58}"/>
    <cellStyle name="Comma 3 4 7 6 4" xfId="51523" xr:uid="{B9B86765-8B01-42A4-AD3F-9C445AB872AD}"/>
    <cellStyle name="Comma 3 4 7 7" xfId="12105" xr:uid="{8C24BB86-F1E1-4ED2-98BC-3E01B3A302A1}"/>
    <cellStyle name="Comma 3 4 7 7 2" xfId="33127" xr:uid="{1862449F-C957-49D8-9E75-B177CD702379}"/>
    <cellStyle name="Comma 3 4 7 7 3" xfId="54151" xr:uid="{7053ED7D-5F82-4FBC-A202-A861F51B61F8}"/>
    <cellStyle name="Comma 3 4 7 8" xfId="22616" xr:uid="{1B556F4F-5AA6-4F47-9465-FB3142F00072}"/>
    <cellStyle name="Comma 3 4 7 9" xfId="43641" xr:uid="{76C17281-2B75-44D5-B60B-7987B6E9F818}"/>
    <cellStyle name="Comma 3 4 8" xfId="1523" xr:uid="{2A8AEBCB-E728-4A93-8735-AA64A90BC2ED}"/>
    <cellStyle name="Comma 3 4 8 2" xfId="1524" xr:uid="{21D372A2-53E9-4513-A257-864CCDB47458}"/>
    <cellStyle name="Comma 3 4 8 2 2" xfId="4202" xr:uid="{87AFD91E-CBBE-4AEA-A370-58E7EE6C637C}"/>
    <cellStyle name="Comma 3 4 8 2 2 2" xfId="14736" xr:uid="{57361CE9-E1FE-4BD3-A4F1-8810031493CC}"/>
    <cellStyle name="Comma 3 4 8 2 2 2 2" xfId="35758" xr:uid="{330CEC25-B65E-446B-BC99-943D90D09BB2}"/>
    <cellStyle name="Comma 3 4 8 2 2 2 3" xfId="56782" xr:uid="{EB8BE3D7-4D10-4BB4-952B-587970A3FB87}"/>
    <cellStyle name="Comma 3 4 8 2 2 3" xfId="25248" xr:uid="{2E869DFD-8231-4512-8C7E-0E4E56090662}"/>
    <cellStyle name="Comma 3 4 8 2 2 4" xfId="46272" xr:uid="{04F19D02-8B98-49EA-9343-C39939CA8012}"/>
    <cellStyle name="Comma 3 4 8 2 3" xfId="6830" xr:uid="{E1B47E7C-C174-4B01-8672-CE4C2C250F7A}"/>
    <cellStyle name="Comma 3 4 8 2 3 2" xfId="17364" xr:uid="{46C6BDCA-1C3C-476F-9311-5A62AB105F46}"/>
    <cellStyle name="Comma 3 4 8 2 3 2 2" xfId="38386" xr:uid="{3236CAF0-07F4-44CF-B18A-762761F94EC9}"/>
    <cellStyle name="Comma 3 4 8 2 3 2 3" xfId="59410" xr:uid="{0A1AA45A-87DA-440F-8BA1-5720DB5737A8}"/>
    <cellStyle name="Comma 3 4 8 2 3 3" xfId="27876" xr:uid="{18B9A1F8-506E-4ED4-A2C3-03318027FEAF}"/>
    <cellStyle name="Comma 3 4 8 2 3 4" xfId="48900" xr:uid="{5BCD3615-3305-489A-B740-5D8E70A7F7D8}"/>
    <cellStyle name="Comma 3 4 8 2 4" xfId="9457" xr:uid="{C07C1C7F-66CE-4B7C-8C85-7F2A8442EA93}"/>
    <cellStyle name="Comma 3 4 8 2 4 2" xfId="19991" xr:uid="{A9203144-1056-44F3-AB4E-B85BD6C90735}"/>
    <cellStyle name="Comma 3 4 8 2 4 2 2" xfId="41013" xr:uid="{24421948-E42A-496C-8C9C-A95FB21087AF}"/>
    <cellStyle name="Comma 3 4 8 2 4 2 3" xfId="62037" xr:uid="{1CAF1D96-E600-47EF-A7A2-EAE536513618}"/>
    <cellStyle name="Comma 3 4 8 2 4 3" xfId="30503" xr:uid="{6E94F867-B453-4E9F-92A9-DCC80F4B8DBC}"/>
    <cellStyle name="Comma 3 4 8 2 4 4" xfId="51527" xr:uid="{CE7FC169-2DE2-4605-A5DA-0B952E28F64B}"/>
    <cellStyle name="Comma 3 4 8 2 5" xfId="12109" xr:uid="{A26F5B1E-F4D0-46BC-A14C-A6BAAD968284}"/>
    <cellStyle name="Comma 3 4 8 2 5 2" xfId="33131" xr:uid="{C15BBAD2-55B9-40F3-AF73-F95ED7B7B13D}"/>
    <cellStyle name="Comma 3 4 8 2 5 3" xfId="54155" xr:uid="{8561C028-9CBD-4B02-9DE0-C7F8208312D7}"/>
    <cellStyle name="Comma 3 4 8 2 6" xfId="22620" xr:uid="{A3C04F65-BF0E-4889-AB1D-006CF76242C6}"/>
    <cellStyle name="Comma 3 4 8 2 7" xfId="43645" xr:uid="{876C8EE8-8249-451E-BF6B-9B3EB3C8C329}"/>
    <cellStyle name="Comma 3 4 8 3" xfId="4201" xr:uid="{A1A931A0-A870-4300-9B4A-BCE575FE7BCE}"/>
    <cellStyle name="Comma 3 4 8 3 2" xfId="14735" xr:uid="{E48DADBF-A0CE-4335-9EC7-7EB7E7710A73}"/>
    <cellStyle name="Comma 3 4 8 3 2 2" xfId="35757" xr:uid="{BEC01808-09F0-4209-B1E4-C6F6EFD9B24D}"/>
    <cellStyle name="Comma 3 4 8 3 2 3" xfId="56781" xr:uid="{0C581312-0882-4B1A-84D4-931DF2767C68}"/>
    <cellStyle name="Comma 3 4 8 3 3" xfId="25247" xr:uid="{6D09BB7C-A40C-49AB-AA44-FBE95C713FE4}"/>
    <cellStyle name="Comma 3 4 8 3 4" xfId="46271" xr:uid="{8D3C3A34-6C55-4A3F-9416-5172732A9C94}"/>
    <cellStyle name="Comma 3 4 8 4" xfId="6829" xr:uid="{9E6AE12F-4A63-45C1-820E-3088B2B58C1E}"/>
    <cellStyle name="Comma 3 4 8 4 2" xfId="17363" xr:uid="{4A75B16D-EFB4-4E69-A912-32226DA54FCF}"/>
    <cellStyle name="Comma 3 4 8 4 2 2" xfId="38385" xr:uid="{30D44CF6-6C5A-4BF0-A4AE-73C0919A8F36}"/>
    <cellStyle name="Comma 3 4 8 4 2 3" xfId="59409" xr:uid="{D1BA6894-60EA-490E-BEEB-9AA84BDC6D09}"/>
    <cellStyle name="Comma 3 4 8 4 3" xfId="27875" xr:uid="{A3B9BB85-B8EE-4532-9056-A58E8BAB5670}"/>
    <cellStyle name="Comma 3 4 8 4 4" xfId="48899" xr:uid="{577A46AF-007F-4F63-AFCB-1B41EEB0BF41}"/>
    <cellStyle name="Comma 3 4 8 5" xfId="9456" xr:uid="{9CEDF233-CFB7-4363-B3F8-C1C264DAAD63}"/>
    <cellStyle name="Comma 3 4 8 5 2" xfId="19990" xr:uid="{9A1E4C4E-85F7-4F4D-8AF0-0AA29FF2B421}"/>
    <cellStyle name="Comma 3 4 8 5 2 2" xfId="41012" xr:uid="{A7C05114-0E9A-437C-94A1-0A1903784FC3}"/>
    <cellStyle name="Comma 3 4 8 5 2 3" xfId="62036" xr:uid="{A44707EA-E498-4F07-AF2D-9BC5A6F727CD}"/>
    <cellStyle name="Comma 3 4 8 5 3" xfId="30502" xr:uid="{2542E3B3-083D-4F9E-A0F3-9B4428E711CB}"/>
    <cellStyle name="Comma 3 4 8 5 4" xfId="51526" xr:uid="{FAA68C1D-26C9-4FA7-A9BA-3688D8250236}"/>
    <cellStyle name="Comma 3 4 8 6" xfId="12108" xr:uid="{B204F313-E0B1-43AC-90DB-15825A30111F}"/>
    <cellStyle name="Comma 3 4 8 6 2" xfId="33130" xr:uid="{CE08E110-A914-449D-83C0-D0BD57FEA749}"/>
    <cellStyle name="Comma 3 4 8 6 3" xfId="54154" xr:uid="{C3BBE3C5-9B2F-42E5-8BB2-C35EFDB0EE29}"/>
    <cellStyle name="Comma 3 4 8 7" xfId="22619" xr:uid="{BCB08672-2932-47CB-9479-E1455FE39594}"/>
    <cellStyle name="Comma 3 4 8 8" xfId="43644" xr:uid="{8BCA0BB8-3335-45F5-A718-65F53E0527FF}"/>
    <cellStyle name="Comma 3 4 9" xfId="1525" xr:uid="{2781D93C-DF76-4946-AA80-A57815718927}"/>
    <cellStyle name="Comma 3 4 9 2" xfId="4203" xr:uid="{ABED0803-3F27-4424-A089-CE407943787E}"/>
    <cellStyle name="Comma 3 4 9 2 2" xfId="14737" xr:uid="{9177A7B7-F084-484F-B45C-96E335EC2364}"/>
    <cellStyle name="Comma 3 4 9 2 2 2" xfId="35759" xr:uid="{F480FB3A-F56F-47DF-BF90-FFE9BE16E072}"/>
    <cellStyle name="Comma 3 4 9 2 2 3" xfId="56783" xr:uid="{D6CC5904-6B03-4DA0-87AE-3509566FA49F}"/>
    <cellStyle name="Comma 3 4 9 2 3" xfId="25249" xr:uid="{55EE9397-6B27-40BC-B73D-2950FEEA123D}"/>
    <cellStyle name="Comma 3 4 9 2 4" xfId="46273" xr:uid="{E418EE67-51DE-402E-B48D-6D28B298E5E9}"/>
    <cellStyle name="Comma 3 4 9 3" xfId="6831" xr:uid="{A1832B6A-3FF8-41E8-9B7E-C7926AEF97C4}"/>
    <cellStyle name="Comma 3 4 9 3 2" xfId="17365" xr:uid="{A5331235-AA7D-4CD7-A159-1EF0CB6586DD}"/>
    <cellStyle name="Comma 3 4 9 3 2 2" xfId="38387" xr:uid="{B6250880-CFC5-4923-B97D-4473DAB4E084}"/>
    <cellStyle name="Comma 3 4 9 3 2 3" xfId="59411" xr:uid="{136EC713-6700-4E04-9EF8-A97699FB6308}"/>
    <cellStyle name="Comma 3 4 9 3 3" xfId="27877" xr:uid="{CCC0C124-F062-4C09-8DE8-B6F05CD81028}"/>
    <cellStyle name="Comma 3 4 9 3 4" xfId="48901" xr:uid="{2F8C740C-A907-4065-8295-A9E00B9F7CC1}"/>
    <cellStyle name="Comma 3 4 9 4" xfId="9458" xr:uid="{88A59191-5FB1-431F-9885-66BBA599E4B0}"/>
    <cellStyle name="Comma 3 4 9 4 2" xfId="19992" xr:uid="{854E7F26-697A-49E4-8D36-E802091C8591}"/>
    <cellStyle name="Comma 3 4 9 4 2 2" xfId="41014" xr:uid="{B8A5A8DC-5B13-4078-8A50-9CC94E96AA20}"/>
    <cellStyle name="Comma 3 4 9 4 2 3" xfId="62038" xr:uid="{0BD6C1E6-99E6-44DF-9E15-FBE48EABBA92}"/>
    <cellStyle name="Comma 3 4 9 4 3" xfId="30504" xr:uid="{5289CD64-6105-47B7-AA59-45C63134EB69}"/>
    <cellStyle name="Comma 3 4 9 4 4" xfId="51528" xr:uid="{E7835500-FBA7-4FE3-AF0E-211A2DC3DEC6}"/>
    <cellStyle name="Comma 3 4 9 5" xfId="12110" xr:uid="{0F5AEEA6-F86D-4111-B8BC-339E8E550508}"/>
    <cellStyle name="Comma 3 4 9 5 2" xfId="33132" xr:uid="{6684515C-A1E3-48CB-B93E-EEBDA181D612}"/>
    <cellStyle name="Comma 3 4 9 5 3" xfId="54156" xr:uid="{6289D628-2C84-4AAE-BED0-36C3349F553A}"/>
    <cellStyle name="Comma 3 4 9 6" xfId="22621" xr:uid="{576DE0B9-DD3E-4E93-AE32-938BD01D7C15}"/>
    <cellStyle name="Comma 3 4 9 7" xfId="43646" xr:uid="{7879E27B-E587-4C9B-9121-8B66F93EB00F}"/>
    <cellStyle name="Comma 3 5" xfId="1526" xr:uid="{6DE42F62-3BDE-4002-8BC5-6AD68D8988F5}"/>
    <cellStyle name="Comma 3 5 10" xfId="4204" xr:uid="{CD4EFBDA-3274-42E3-ACDC-C2ED326E3BBB}"/>
    <cellStyle name="Comma 3 5 10 2" xfId="14738" xr:uid="{E73588AF-361C-465C-87C2-BEE6E4896BA5}"/>
    <cellStyle name="Comma 3 5 10 2 2" xfId="35760" xr:uid="{F9DD750A-CF36-45DF-BE04-36EE72B0BB53}"/>
    <cellStyle name="Comma 3 5 10 2 3" xfId="56784" xr:uid="{D838461F-000E-4F65-9DF9-616342BD2E3E}"/>
    <cellStyle name="Comma 3 5 10 3" xfId="25250" xr:uid="{49FC2F74-03D9-4AB5-B70B-7628A7E62307}"/>
    <cellStyle name="Comma 3 5 10 4" xfId="46274" xr:uid="{FAAF784D-9F96-4BF0-B55E-6080DF662B04}"/>
    <cellStyle name="Comma 3 5 11" xfId="6832" xr:uid="{853186CD-E4EA-472F-8A15-565B27A5EC90}"/>
    <cellStyle name="Comma 3 5 11 2" xfId="17366" xr:uid="{274C2D61-A8AC-4F0E-820B-AD87C9B4A53D}"/>
    <cellStyle name="Comma 3 5 11 2 2" xfId="38388" xr:uid="{08D63B07-EA28-4AC2-A047-7895E927D432}"/>
    <cellStyle name="Comma 3 5 11 2 3" xfId="59412" xr:uid="{338CDC30-5F27-4E9E-8AE9-9ADAD7C0145E}"/>
    <cellStyle name="Comma 3 5 11 3" xfId="27878" xr:uid="{6B03D1F0-D8AC-4307-AB02-A6022B7DB2C7}"/>
    <cellStyle name="Comma 3 5 11 4" xfId="48902" xr:uid="{F4FDB042-18DC-4740-80A1-7D48C94A1DFA}"/>
    <cellStyle name="Comma 3 5 12" xfId="9459" xr:uid="{6C47A312-EA56-42EB-B2C0-487F9D993FBE}"/>
    <cellStyle name="Comma 3 5 12 2" xfId="19993" xr:uid="{AFDED0A2-83D1-44C0-ACEC-DC77D42F8289}"/>
    <cellStyle name="Comma 3 5 12 2 2" xfId="41015" xr:uid="{C61F9F88-48E1-476F-9499-C090DC3C9571}"/>
    <cellStyle name="Comma 3 5 12 2 3" xfId="62039" xr:uid="{681A1081-B37D-40A5-A6BE-963615696F8D}"/>
    <cellStyle name="Comma 3 5 12 3" xfId="30505" xr:uid="{6FC57A5C-8858-4240-9C98-E8566002D0DF}"/>
    <cellStyle name="Comma 3 5 12 4" xfId="51529" xr:uid="{F2BA27F9-F20C-47DF-BA42-9E571A4C6B80}"/>
    <cellStyle name="Comma 3 5 13" xfId="12111" xr:uid="{A8341128-500B-4625-A4B2-83B243AD6456}"/>
    <cellStyle name="Comma 3 5 13 2" xfId="33133" xr:uid="{2B571D10-B69A-43CB-8531-E0697564248A}"/>
    <cellStyle name="Comma 3 5 13 3" xfId="54157" xr:uid="{6D95B292-C497-48D2-80B2-25F95FB186F6}"/>
    <cellStyle name="Comma 3 5 14" xfId="22622" xr:uid="{53770A0E-D18B-45F0-A114-DD753E45E9B0}"/>
    <cellStyle name="Comma 3 5 15" xfId="43647" xr:uid="{DA2B4ECF-9803-4C45-9DB1-D19CC530FDA5}"/>
    <cellStyle name="Comma 3 5 16" xfId="63344" xr:uid="{8D8A44B0-77EE-4675-96A8-497E9FED68FD}"/>
    <cellStyle name="Comma 3 5 2" xfId="1527" xr:uid="{B1EE7826-F796-4905-8CAC-8F2E57B4A257}"/>
    <cellStyle name="Comma 3 5 2 10" xfId="43648" xr:uid="{7D76CA71-83E9-441B-B57E-5792401C17CF}"/>
    <cellStyle name="Comma 3 5 2 2" xfId="1528" xr:uid="{30F2538D-3E44-42F7-A654-261F89874F1D}"/>
    <cellStyle name="Comma 3 5 2 2 2" xfId="1529" xr:uid="{1AA8782D-EA88-4F35-98B7-0CE699E45832}"/>
    <cellStyle name="Comma 3 5 2 2 2 2" xfId="4207" xr:uid="{FE788011-F595-4714-8EAC-19772578295D}"/>
    <cellStyle name="Comma 3 5 2 2 2 2 2" xfId="14741" xr:uid="{AB698276-09FC-41AD-8C74-412B10D17252}"/>
    <cellStyle name="Comma 3 5 2 2 2 2 2 2" xfId="35763" xr:uid="{88738A0A-6C96-4E17-BE07-E88941F34E7F}"/>
    <cellStyle name="Comma 3 5 2 2 2 2 2 3" xfId="56787" xr:uid="{2D531C36-1B56-4459-817E-6DC8B8CBEEF4}"/>
    <cellStyle name="Comma 3 5 2 2 2 2 3" xfId="25253" xr:uid="{0B640472-AA88-40B9-A85B-350821A4B2E7}"/>
    <cellStyle name="Comma 3 5 2 2 2 2 4" xfId="46277" xr:uid="{145835D5-24E7-4765-941E-350CCB9F30FD}"/>
    <cellStyle name="Comma 3 5 2 2 2 3" xfId="6835" xr:uid="{502C94D6-C3CC-4F20-8F30-8B7DEE14484D}"/>
    <cellStyle name="Comma 3 5 2 2 2 3 2" xfId="17369" xr:uid="{B3B6D50E-3AAD-4F0E-83B6-770F66124DBE}"/>
    <cellStyle name="Comma 3 5 2 2 2 3 2 2" xfId="38391" xr:uid="{7C745B35-8748-4FA6-A9D9-E7B1FCB2158D}"/>
    <cellStyle name="Comma 3 5 2 2 2 3 2 3" xfId="59415" xr:uid="{6D2AE161-9AB3-448F-BB3A-7F8CCD38C70C}"/>
    <cellStyle name="Comma 3 5 2 2 2 3 3" xfId="27881" xr:uid="{81C4C1AE-4096-4657-ABC6-7AE0E0494360}"/>
    <cellStyle name="Comma 3 5 2 2 2 3 4" xfId="48905" xr:uid="{0E94A304-94A6-404E-8F61-C74E7BA9344E}"/>
    <cellStyle name="Comma 3 5 2 2 2 4" xfId="9462" xr:uid="{A01C5356-B82D-4140-A01F-9887A1E6D975}"/>
    <cellStyle name="Comma 3 5 2 2 2 4 2" xfId="19996" xr:uid="{3B490B74-CF8B-4621-9A09-AAD2CA520D8A}"/>
    <cellStyle name="Comma 3 5 2 2 2 4 2 2" xfId="41018" xr:uid="{E52840A5-1920-4FB5-A0F7-2C2527F5EDD8}"/>
    <cellStyle name="Comma 3 5 2 2 2 4 2 3" xfId="62042" xr:uid="{DC0CD19D-1F5D-4832-924B-58D303BDF573}"/>
    <cellStyle name="Comma 3 5 2 2 2 4 3" xfId="30508" xr:uid="{1904B9DC-7FF4-4E7F-B365-C5B5D7C5EABD}"/>
    <cellStyle name="Comma 3 5 2 2 2 4 4" xfId="51532" xr:uid="{EAB5059C-8FBF-4030-B272-D1F238B4CCFA}"/>
    <cellStyle name="Comma 3 5 2 2 2 5" xfId="12114" xr:uid="{FC46F91B-E7AB-46B8-80BF-17F3C5F1973A}"/>
    <cellStyle name="Comma 3 5 2 2 2 5 2" xfId="33136" xr:uid="{90E46418-D523-477D-8F26-DD69F898F9DB}"/>
    <cellStyle name="Comma 3 5 2 2 2 5 3" xfId="54160" xr:uid="{754F42E4-2A0F-49CF-8C26-E0B7E3AE1235}"/>
    <cellStyle name="Comma 3 5 2 2 2 6" xfId="22625" xr:uid="{75EC2382-14D6-4F5B-9210-95C9202C398B}"/>
    <cellStyle name="Comma 3 5 2 2 2 7" xfId="43650" xr:uid="{EA4DB504-2957-40D7-86C2-F2AD708E771F}"/>
    <cellStyle name="Comma 3 5 2 2 3" xfId="4206" xr:uid="{DA1DAB54-2FEB-4D13-916C-038A6591E587}"/>
    <cellStyle name="Comma 3 5 2 2 3 2" xfId="14740" xr:uid="{113296AA-BBB7-4B14-B635-AC3E933E9640}"/>
    <cellStyle name="Comma 3 5 2 2 3 2 2" xfId="35762" xr:uid="{4BECFF7B-6A39-4EC7-B51E-8A673FA5A08B}"/>
    <cellStyle name="Comma 3 5 2 2 3 2 3" xfId="56786" xr:uid="{4ED4A92E-9A4F-4DA6-9123-FA76F7C177C2}"/>
    <cellStyle name="Comma 3 5 2 2 3 3" xfId="25252" xr:uid="{7BCC61AC-CEF8-4C46-8B99-CF67D1E33728}"/>
    <cellStyle name="Comma 3 5 2 2 3 4" xfId="46276" xr:uid="{B6291B17-901C-4A25-914A-3D20D4CA7043}"/>
    <cellStyle name="Comma 3 5 2 2 4" xfId="6834" xr:uid="{DFF828AE-227C-4D7A-A535-7FB97EE7D901}"/>
    <cellStyle name="Comma 3 5 2 2 4 2" xfId="17368" xr:uid="{58AEEB02-EBE6-4A7B-91C6-4F6187EEEFBB}"/>
    <cellStyle name="Comma 3 5 2 2 4 2 2" xfId="38390" xr:uid="{7C97B56D-150A-4F50-A363-8A9CAA1AD8F0}"/>
    <cellStyle name="Comma 3 5 2 2 4 2 3" xfId="59414" xr:uid="{1CEFB7BC-EB37-46E8-B0BC-B5872264ECB6}"/>
    <cellStyle name="Comma 3 5 2 2 4 3" xfId="27880" xr:uid="{EBE97959-2003-498A-9CC4-18F16D40B5F8}"/>
    <cellStyle name="Comma 3 5 2 2 4 4" xfId="48904" xr:uid="{90296875-03F1-4050-9344-3E295D6F9BB4}"/>
    <cellStyle name="Comma 3 5 2 2 5" xfId="9461" xr:uid="{DDD391E9-A375-488C-BB23-84D174A251C1}"/>
    <cellStyle name="Comma 3 5 2 2 5 2" xfId="19995" xr:uid="{331D5F01-2BDD-4F66-A9C9-0888F16883D4}"/>
    <cellStyle name="Comma 3 5 2 2 5 2 2" xfId="41017" xr:uid="{447A59E1-5979-404F-A4CA-DAD52EF31AD5}"/>
    <cellStyle name="Comma 3 5 2 2 5 2 3" xfId="62041" xr:uid="{24BF40B4-B5DC-4F86-8A88-AA5741C11827}"/>
    <cellStyle name="Comma 3 5 2 2 5 3" xfId="30507" xr:uid="{D34A321E-14CE-44C4-9AA9-2EEA2E4027FF}"/>
    <cellStyle name="Comma 3 5 2 2 5 4" xfId="51531" xr:uid="{49F65319-33A0-4551-AB31-E26AEA2FEEE6}"/>
    <cellStyle name="Comma 3 5 2 2 6" xfId="12113" xr:uid="{4AAB4D16-4289-47DF-9C52-67A2FB534627}"/>
    <cellStyle name="Comma 3 5 2 2 6 2" xfId="33135" xr:uid="{E3351C67-DDAD-447F-B177-A4909FFB9755}"/>
    <cellStyle name="Comma 3 5 2 2 6 3" xfId="54159" xr:uid="{D6B219A5-3FDC-4566-8217-76E89FEDB249}"/>
    <cellStyle name="Comma 3 5 2 2 7" xfId="22624" xr:uid="{234B191A-C52F-41B9-84B0-100B37BAC351}"/>
    <cellStyle name="Comma 3 5 2 2 8" xfId="43649" xr:uid="{51B9B9A8-57CD-47E5-8A1E-7DFAEB8D2833}"/>
    <cellStyle name="Comma 3 5 2 3" xfId="1530" xr:uid="{A02EAF26-C9BD-451C-81F6-FFBC2D6EA04F}"/>
    <cellStyle name="Comma 3 5 2 3 2" xfId="4208" xr:uid="{B3892059-6CFB-44D2-84F3-0AFAC7F8AC4B}"/>
    <cellStyle name="Comma 3 5 2 3 2 2" xfId="14742" xr:uid="{0D18A4AD-1E54-4052-835A-6C4DE8A49733}"/>
    <cellStyle name="Comma 3 5 2 3 2 2 2" xfId="35764" xr:uid="{119E00FD-4E35-41E5-A502-0A193ECB7FFF}"/>
    <cellStyle name="Comma 3 5 2 3 2 2 3" xfId="56788" xr:uid="{A2B9165F-EA7B-4CB4-BFC8-8B7E6005EE92}"/>
    <cellStyle name="Comma 3 5 2 3 2 3" xfId="25254" xr:uid="{469AE01D-9A9E-4018-8EDC-3B32208B64C2}"/>
    <cellStyle name="Comma 3 5 2 3 2 4" xfId="46278" xr:uid="{A3A5DE20-4145-4C23-9245-4E2CDAFF7ECA}"/>
    <cellStyle name="Comma 3 5 2 3 3" xfId="6836" xr:uid="{91332006-262E-43CE-885D-752A0D2B8525}"/>
    <cellStyle name="Comma 3 5 2 3 3 2" xfId="17370" xr:uid="{D3CFA58B-4E7E-43CF-B507-4117B24B676C}"/>
    <cellStyle name="Comma 3 5 2 3 3 2 2" xfId="38392" xr:uid="{9436824E-EE7A-4E5F-8258-BBEE92288EBA}"/>
    <cellStyle name="Comma 3 5 2 3 3 2 3" xfId="59416" xr:uid="{64C850E8-595D-4FB3-8189-11F8D07721E0}"/>
    <cellStyle name="Comma 3 5 2 3 3 3" xfId="27882" xr:uid="{FC4407DC-B0F9-4EB6-A6C2-D4792D4D068C}"/>
    <cellStyle name="Comma 3 5 2 3 3 4" xfId="48906" xr:uid="{2693F9E1-5748-40FF-8443-A57E6D857CAA}"/>
    <cellStyle name="Comma 3 5 2 3 4" xfId="9463" xr:uid="{AC365682-677D-4E3B-BDA3-24A188BE5C1B}"/>
    <cellStyle name="Comma 3 5 2 3 4 2" xfId="19997" xr:uid="{4DFE8129-CED9-49D4-A47C-5F28CDB5F22A}"/>
    <cellStyle name="Comma 3 5 2 3 4 2 2" xfId="41019" xr:uid="{DD7E1C94-1116-4873-A8CD-163034D5C349}"/>
    <cellStyle name="Comma 3 5 2 3 4 2 3" xfId="62043" xr:uid="{4FF8CBD7-C213-4669-B59F-30E68AAB1870}"/>
    <cellStyle name="Comma 3 5 2 3 4 3" xfId="30509" xr:uid="{D92D0B7E-36C9-4CC9-A7F6-284FB4D88133}"/>
    <cellStyle name="Comma 3 5 2 3 4 4" xfId="51533" xr:uid="{A1A756C1-6B50-4EC2-9D97-2EDBC6B0A39E}"/>
    <cellStyle name="Comma 3 5 2 3 5" xfId="12115" xr:uid="{6E7D3ECA-B5BF-4956-9258-F5CE0FC548D4}"/>
    <cellStyle name="Comma 3 5 2 3 5 2" xfId="33137" xr:uid="{76C87854-335A-4BCB-9063-ADD7E52C6A03}"/>
    <cellStyle name="Comma 3 5 2 3 5 3" xfId="54161" xr:uid="{4BCF3092-1B00-4A93-8109-FD25DC1E9178}"/>
    <cellStyle name="Comma 3 5 2 3 6" xfId="22626" xr:uid="{523D6482-DDDB-48F3-A01C-DB822889752E}"/>
    <cellStyle name="Comma 3 5 2 3 7" xfId="43651" xr:uid="{47FB1C0A-5270-4545-B8B1-264C1FE5117E}"/>
    <cellStyle name="Comma 3 5 2 4" xfId="1531" xr:uid="{5153837D-C381-4524-B6C8-DD0AED4FF788}"/>
    <cellStyle name="Comma 3 5 2 4 2" xfId="4209" xr:uid="{4BC35BD6-7931-4D67-B631-5EA4D62A01D0}"/>
    <cellStyle name="Comma 3 5 2 4 2 2" xfId="14743" xr:uid="{727BCC68-B26E-44A6-9FCD-2AB45BE76457}"/>
    <cellStyle name="Comma 3 5 2 4 2 2 2" xfId="35765" xr:uid="{89EFA103-CD44-4DAB-B3AE-B93B4E0D23B2}"/>
    <cellStyle name="Comma 3 5 2 4 2 2 3" xfId="56789" xr:uid="{8624B050-C44C-43A8-886A-FCD8508FE16D}"/>
    <cellStyle name="Comma 3 5 2 4 2 3" xfId="25255" xr:uid="{064E3C83-11FA-4355-9F97-D50CB3400786}"/>
    <cellStyle name="Comma 3 5 2 4 2 4" xfId="46279" xr:uid="{EDF298A2-6ABC-4C60-AD62-D6AD0D876D50}"/>
    <cellStyle name="Comma 3 5 2 4 3" xfId="6837" xr:uid="{8B5641CB-F726-4EA0-9464-4CDE54228DC6}"/>
    <cellStyle name="Comma 3 5 2 4 3 2" xfId="17371" xr:uid="{3CA2640A-4446-457E-AB05-BE007092020D}"/>
    <cellStyle name="Comma 3 5 2 4 3 2 2" xfId="38393" xr:uid="{EB636C64-A860-439F-BDEA-75A04EFDF3E5}"/>
    <cellStyle name="Comma 3 5 2 4 3 2 3" xfId="59417" xr:uid="{AC120936-916A-44A9-9020-784A78F35384}"/>
    <cellStyle name="Comma 3 5 2 4 3 3" xfId="27883" xr:uid="{B80594E8-904C-4D59-9845-42F5409F301B}"/>
    <cellStyle name="Comma 3 5 2 4 3 4" xfId="48907" xr:uid="{422DBB10-D809-4D32-BEB3-F9F4E0473F98}"/>
    <cellStyle name="Comma 3 5 2 4 4" xfId="9464" xr:uid="{B23785B5-8315-4939-A3D0-DFBF7EE776B0}"/>
    <cellStyle name="Comma 3 5 2 4 4 2" xfId="19998" xr:uid="{69F0CDCA-658F-499F-92C8-93071F28C41B}"/>
    <cellStyle name="Comma 3 5 2 4 4 2 2" xfId="41020" xr:uid="{64DDCD33-9D84-4835-92DD-335B62694199}"/>
    <cellStyle name="Comma 3 5 2 4 4 2 3" xfId="62044" xr:uid="{A67368B2-0922-40DF-A3F7-3B0F9F1316E2}"/>
    <cellStyle name="Comma 3 5 2 4 4 3" xfId="30510" xr:uid="{901050A8-066A-40D9-AFCB-25F1FA1F3FEE}"/>
    <cellStyle name="Comma 3 5 2 4 4 4" xfId="51534" xr:uid="{AC79EAED-EE27-4D65-972E-F2175D5C798C}"/>
    <cellStyle name="Comma 3 5 2 4 5" xfId="12116" xr:uid="{0907736F-AB48-4482-9C08-0B6BE5E8800C}"/>
    <cellStyle name="Comma 3 5 2 4 5 2" xfId="33138" xr:uid="{1E6CDEAC-FAE7-4C0A-8080-75381B0A4000}"/>
    <cellStyle name="Comma 3 5 2 4 5 3" xfId="54162" xr:uid="{2A011C92-450D-429C-A9B5-9A642DC17274}"/>
    <cellStyle name="Comma 3 5 2 4 6" xfId="22627" xr:uid="{CAE40454-CA49-4A14-B24A-FE4FCC215DF2}"/>
    <cellStyle name="Comma 3 5 2 4 7" xfId="43652" xr:uid="{92C4A991-3199-4C1C-A9D1-E61574D9B2CC}"/>
    <cellStyle name="Comma 3 5 2 5" xfId="4205" xr:uid="{9A454A64-0DA5-4BDE-941D-8BDD1143C610}"/>
    <cellStyle name="Comma 3 5 2 5 2" xfId="14739" xr:uid="{DE96F301-F6C4-4C7E-B0D8-8A92CD116005}"/>
    <cellStyle name="Comma 3 5 2 5 2 2" xfId="35761" xr:uid="{ACC48242-963A-488D-A730-D011B79DEA37}"/>
    <cellStyle name="Comma 3 5 2 5 2 3" xfId="56785" xr:uid="{7676043A-AB40-4FCA-9B5A-6B8A8EE559B2}"/>
    <cellStyle name="Comma 3 5 2 5 3" xfId="25251" xr:uid="{8D9D65C1-227D-42D5-9DB1-9623D05D5AAA}"/>
    <cellStyle name="Comma 3 5 2 5 4" xfId="46275" xr:uid="{0247442F-6500-4736-A5D9-FF2338724113}"/>
    <cellStyle name="Comma 3 5 2 6" xfId="6833" xr:uid="{85A69F69-2A33-48D1-8675-0D9F378E6C29}"/>
    <cellStyle name="Comma 3 5 2 6 2" xfId="17367" xr:uid="{77FE1660-D204-437B-997E-C1AC991656D4}"/>
    <cellStyle name="Comma 3 5 2 6 2 2" xfId="38389" xr:uid="{480F384C-A1A7-4DEA-9ABA-083FBEEF4453}"/>
    <cellStyle name="Comma 3 5 2 6 2 3" xfId="59413" xr:uid="{EC0DE86B-EE5A-4A9B-8AFC-A867BEE49C8B}"/>
    <cellStyle name="Comma 3 5 2 6 3" xfId="27879" xr:uid="{BC0296AA-741B-4819-A869-F2F2CA3434A7}"/>
    <cellStyle name="Comma 3 5 2 6 4" xfId="48903" xr:uid="{E6CBF359-1547-48ED-BF1F-FD34DA329F7E}"/>
    <cellStyle name="Comma 3 5 2 7" xfId="9460" xr:uid="{A0B06EB1-2F61-4CD5-8644-1EC849692E17}"/>
    <cellStyle name="Comma 3 5 2 7 2" xfId="19994" xr:uid="{27088A2E-2CC1-4CC6-9D5C-42ABA6ACD208}"/>
    <cellStyle name="Comma 3 5 2 7 2 2" xfId="41016" xr:uid="{1BC8B013-6BAE-4D12-B479-F74C051413F3}"/>
    <cellStyle name="Comma 3 5 2 7 2 3" xfId="62040" xr:uid="{338218D6-033F-49C7-89EC-0ADC22AB32A7}"/>
    <cellStyle name="Comma 3 5 2 7 3" xfId="30506" xr:uid="{98174FC5-B4F2-43E7-87F5-FE8DA50A8BF6}"/>
    <cellStyle name="Comma 3 5 2 7 4" xfId="51530" xr:uid="{C7D01D04-1B10-4F95-A277-7A348FA88DF2}"/>
    <cellStyle name="Comma 3 5 2 8" xfId="12112" xr:uid="{170DEFF9-56B7-4180-B77B-699B145C6FBC}"/>
    <cellStyle name="Comma 3 5 2 8 2" xfId="33134" xr:uid="{DE5A1D10-9C95-4346-ADB2-D759F995339E}"/>
    <cellStyle name="Comma 3 5 2 8 3" xfId="54158" xr:uid="{D0035CA8-5575-4B3A-8D97-383949F526A2}"/>
    <cellStyle name="Comma 3 5 2 9" xfId="22623" xr:uid="{144DAACB-6933-4A60-8922-196626745E2E}"/>
    <cellStyle name="Comma 3 5 3" xfId="1532" xr:uid="{A532FC10-A6BA-4E4E-B7A2-B4DF994EF92A}"/>
    <cellStyle name="Comma 3 5 3 10" xfId="43653" xr:uid="{E2ED07CF-EA21-4C1D-AE30-23EDD7BE4E9E}"/>
    <cellStyle name="Comma 3 5 3 2" xfId="1533" xr:uid="{CBDD06C8-7C51-4E65-831D-D1C278BCB735}"/>
    <cellStyle name="Comma 3 5 3 2 2" xfId="1534" xr:uid="{BD4217B7-8125-443A-9B19-0861D3856E3D}"/>
    <cellStyle name="Comma 3 5 3 2 2 2" xfId="4212" xr:uid="{613D79F4-6543-4993-B235-4B1FB08A0189}"/>
    <cellStyle name="Comma 3 5 3 2 2 2 2" xfId="14746" xr:uid="{B20DB86F-1CC6-4298-9FE6-E8530BDFC1BA}"/>
    <cellStyle name="Comma 3 5 3 2 2 2 2 2" xfId="35768" xr:uid="{3C661426-CE6C-4F9B-8667-B2247198C962}"/>
    <cellStyle name="Comma 3 5 3 2 2 2 2 3" xfId="56792" xr:uid="{8E6536CD-911D-410D-B5B8-81AB6E339E5C}"/>
    <cellStyle name="Comma 3 5 3 2 2 2 3" xfId="25258" xr:uid="{119E0B5A-A2F5-4DE1-9A0D-757FD6D0344D}"/>
    <cellStyle name="Comma 3 5 3 2 2 2 4" xfId="46282" xr:uid="{179EB914-0A46-4E3D-8663-173071BA1747}"/>
    <cellStyle name="Comma 3 5 3 2 2 3" xfId="6840" xr:uid="{0D915358-368C-4B14-8F36-61FC5526C4AD}"/>
    <cellStyle name="Comma 3 5 3 2 2 3 2" xfId="17374" xr:uid="{1479ECE3-F06C-4220-8EF4-173477AAC696}"/>
    <cellStyle name="Comma 3 5 3 2 2 3 2 2" xfId="38396" xr:uid="{764AF5DF-EEB8-4A3D-AB93-7451B8435322}"/>
    <cellStyle name="Comma 3 5 3 2 2 3 2 3" xfId="59420" xr:uid="{81710E11-F0C5-4043-B448-611BD687B558}"/>
    <cellStyle name="Comma 3 5 3 2 2 3 3" xfId="27886" xr:uid="{33C16FF6-EF2D-4056-9B45-983746D59322}"/>
    <cellStyle name="Comma 3 5 3 2 2 3 4" xfId="48910" xr:uid="{4B749F7B-7935-4743-8251-6E74BA85B3EC}"/>
    <cellStyle name="Comma 3 5 3 2 2 4" xfId="9467" xr:uid="{087EB30C-5583-48AF-8A65-EDD53B0A9B18}"/>
    <cellStyle name="Comma 3 5 3 2 2 4 2" xfId="20001" xr:uid="{32149C15-03A9-4E15-91A4-96C838A4292F}"/>
    <cellStyle name="Comma 3 5 3 2 2 4 2 2" xfId="41023" xr:uid="{275C0405-11EE-422C-A9B9-0798955D691B}"/>
    <cellStyle name="Comma 3 5 3 2 2 4 2 3" xfId="62047" xr:uid="{485C1E6C-E453-45AD-81F9-1886B58DAD69}"/>
    <cellStyle name="Comma 3 5 3 2 2 4 3" xfId="30513" xr:uid="{D4D5BFE1-FCE1-4BE5-A574-1405B5568A93}"/>
    <cellStyle name="Comma 3 5 3 2 2 4 4" xfId="51537" xr:uid="{C89A7D9A-7B7B-4556-91D8-F47792421997}"/>
    <cellStyle name="Comma 3 5 3 2 2 5" xfId="12119" xr:uid="{104D491E-2AE5-4FD1-A9EB-CA1483FA0A7D}"/>
    <cellStyle name="Comma 3 5 3 2 2 5 2" xfId="33141" xr:uid="{FCBDF6A3-3AA9-4DC8-98BE-4DE3EB1E042E}"/>
    <cellStyle name="Comma 3 5 3 2 2 5 3" xfId="54165" xr:uid="{8818547E-DF87-422B-BF77-D230EB0150A7}"/>
    <cellStyle name="Comma 3 5 3 2 2 6" xfId="22630" xr:uid="{0B2ADBED-C950-4EEB-92F5-91740AED99B2}"/>
    <cellStyle name="Comma 3 5 3 2 2 7" xfId="43655" xr:uid="{5E092D6F-D6B6-4BA2-9FA2-A1F3C05DC39D}"/>
    <cellStyle name="Comma 3 5 3 2 3" xfId="4211" xr:uid="{1BC6CD74-2BF2-4E6F-9B9A-6E899E716C89}"/>
    <cellStyle name="Comma 3 5 3 2 3 2" xfId="14745" xr:uid="{D5331436-0895-4626-9FB5-3293D5D0A67B}"/>
    <cellStyle name="Comma 3 5 3 2 3 2 2" xfId="35767" xr:uid="{A4E1E9D5-0763-4B8F-BCFE-4F8D2A151876}"/>
    <cellStyle name="Comma 3 5 3 2 3 2 3" xfId="56791" xr:uid="{8EF589AC-DE21-499D-B8A5-F39D6A844352}"/>
    <cellStyle name="Comma 3 5 3 2 3 3" xfId="25257" xr:uid="{66029D56-C071-41C1-B9FA-961026CC6F3A}"/>
    <cellStyle name="Comma 3 5 3 2 3 4" xfId="46281" xr:uid="{F8AA69B5-0C9A-46B1-820E-11157C4333CC}"/>
    <cellStyle name="Comma 3 5 3 2 4" xfId="6839" xr:uid="{3903F396-FE60-428D-ACBE-90422B8FA81A}"/>
    <cellStyle name="Comma 3 5 3 2 4 2" xfId="17373" xr:uid="{8947F704-31CE-4DC9-BF73-F47032AD0E19}"/>
    <cellStyle name="Comma 3 5 3 2 4 2 2" xfId="38395" xr:uid="{07134A4A-431B-4316-85A7-89B4C1D69460}"/>
    <cellStyle name="Comma 3 5 3 2 4 2 3" xfId="59419" xr:uid="{862AFEAA-440B-4496-B21B-379C5757084F}"/>
    <cellStyle name="Comma 3 5 3 2 4 3" xfId="27885" xr:uid="{5434D7DF-F4F1-44EB-8BBF-B0236DC4CA80}"/>
    <cellStyle name="Comma 3 5 3 2 4 4" xfId="48909" xr:uid="{00D6713D-B558-48F3-9D91-C74A204EC644}"/>
    <cellStyle name="Comma 3 5 3 2 5" xfId="9466" xr:uid="{45D31EDA-B252-440B-97C2-8F0407343063}"/>
    <cellStyle name="Comma 3 5 3 2 5 2" xfId="20000" xr:uid="{FF24090D-C505-419A-98CE-4EA45B1D8393}"/>
    <cellStyle name="Comma 3 5 3 2 5 2 2" xfId="41022" xr:uid="{1D3E81F0-970D-4195-BCA1-3359B44A1275}"/>
    <cellStyle name="Comma 3 5 3 2 5 2 3" xfId="62046" xr:uid="{2E7B3FBB-71CB-478A-8FE5-FD917C816E5B}"/>
    <cellStyle name="Comma 3 5 3 2 5 3" xfId="30512" xr:uid="{31B1A4B6-8609-44F5-91A3-64ED4236D8E1}"/>
    <cellStyle name="Comma 3 5 3 2 5 4" xfId="51536" xr:uid="{1BC3427E-61F7-4D8E-A04F-A951F97AF29E}"/>
    <cellStyle name="Comma 3 5 3 2 6" xfId="12118" xr:uid="{9A8C36AD-633D-4150-92FE-BA3BD51D63A8}"/>
    <cellStyle name="Comma 3 5 3 2 6 2" xfId="33140" xr:uid="{79FBFFEF-DA07-4850-9CA8-7FA93A7416D8}"/>
    <cellStyle name="Comma 3 5 3 2 6 3" xfId="54164" xr:uid="{24EB717B-8EB7-4CE0-91F3-5CA6FB13FC74}"/>
    <cellStyle name="Comma 3 5 3 2 7" xfId="22629" xr:uid="{8B594B86-50A3-4B1B-AF2C-2158CD5AC620}"/>
    <cellStyle name="Comma 3 5 3 2 8" xfId="43654" xr:uid="{7CC90025-0D2F-4EEB-AA77-F7A3B6618558}"/>
    <cellStyle name="Comma 3 5 3 3" xfId="1535" xr:uid="{02924A52-AC57-4458-9BE6-4AB590945611}"/>
    <cellStyle name="Comma 3 5 3 3 2" xfId="4213" xr:uid="{67B5F0D4-6660-4651-9657-A69BE5EDA0B9}"/>
    <cellStyle name="Comma 3 5 3 3 2 2" xfId="14747" xr:uid="{B7BA5C51-9EBA-4687-817B-9CA321FCC1AA}"/>
    <cellStyle name="Comma 3 5 3 3 2 2 2" xfId="35769" xr:uid="{9079A343-52A2-4622-80C8-CC78488CCB17}"/>
    <cellStyle name="Comma 3 5 3 3 2 2 3" xfId="56793" xr:uid="{5743DFC0-D3A4-4E57-8DC2-2540A4DD84C1}"/>
    <cellStyle name="Comma 3 5 3 3 2 3" xfId="25259" xr:uid="{348FC686-FD8B-4BB6-8CB9-5C624B618568}"/>
    <cellStyle name="Comma 3 5 3 3 2 4" xfId="46283" xr:uid="{9C753822-6026-430F-89F1-C37A725EB063}"/>
    <cellStyle name="Comma 3 5 3 3 3" xfId="6841" xr:uid="{D3D39A8C-980C-4970-B668-5F2999450794}"/>
    <cellStyle name="Comma 3 5 3 3 3 2" xfId="17375" xr:uid="{B2C4BEB7-0529-4F17-87B6-4DB4DF5BD62B}"/>
    <cellStyle name="Comma 3 5 3 3 3 2 2" xfId="38397" xr:uid="{A593F5AE-F95D-482D-9A6F-0DDE4BE7D86B}"/>
    <cellStyle name="Comma 3 5 3 3 3 2 3" xfId="59421" xr:uid="{4C2F8C48-50C6-4AFC-9BEC-C9FB7813F939}"/>
    <cellStyle name="Comma 3 5 3 3 3 3" xfId="27887" xr:uid="{9E4D0ED1-D647-45CD-84C8-75B169F7C590}"/>
    <cellStyle name="Comma 3 5 3 3 3 4" xfId="48911" xr:uid="{B32285FC-F385-4685-9154-92283EFE2357}"/>
    <cellStyle name="Comma 3 5 3 3 4" xfId="9468" xr:uid="{9163AAD4-54AC-4620-9BBD-AE76CC101B5D}"/>
    <cellStyle name="Comma 3 5 3 3 4 2" xfId="20002" xr:uid="{7457D99C-6F6E-41AE-AA13-0BAB6B4AB8F1}"/>
    <cellStyle name="Comma 3 5 3 3 4 2 2" xfId="41024" xr:uid="{21B14B16-2A47-4702-B6F1-4627FDC92D7D}"/>
    <cellStyle name="Comma 3 5 3 3 4 2 3" xfId="62048" xr:uid="{F094226E-F0F2-4A86-8CAD-CBE41DE20989}"/>
    <cellStyle name="Comma 3 5 3 3 4 3" xfId="30514" xr:uid="{47792EC6-46E3-40DA-BE0A-EB5271888B5C}"/>
    <cellStyle name="Comma 3 5 3 3 4 4" xfId="51538" xr:uid="{E68DFD7A-5B5F-426A-9860-D3AFE8395EE6}"/>
    <cellStyle name="Comma 3 5 3 3 5" xfId="12120" xr:uid="{1200FF01-C3B6-4557-BB6C-49EF58BAE01A}"/>
    <cellStyle name="Comma 3 5 3 3 5 2" xfId="33142" xr:uid="{4ADDE8FD-12A7-4AAE-834D-CB12FE014CC2}"/>
    <cellStyle name="Comma 3 5 3 3 5 3" xfId="54166" xr:uid="{C8996AD2-115E-4F74-8803-7186872BD65B}"/>
    <cellStyle name="Comma 3 5 3 3 6" xfId="22631" xr:uid="{036F4341-BE56-458F-B197-4C016A518FCB}"/>
    <cellStyle name="Comma 3 5 3 3 7" xfId="43656" xr:uid="{27AE0820-6885-410C-BA63-A18A7488B478}"/>
    <cellStyle name="Comma 3 5 3 4" xfId="1536" xr:uid="{B8C17D48-5956-4620-8819-8CEF6C81F05B}"/>
    <cellStyle name="Comma 3 5 3 4 2" xfId="4214" xr:uid="{D2535D0D-787A-4B29-A9E0-0BE372BB6B10}"/>
    <cellStyle name="Comma 3 5 3 4 2 2" xfId="14748" xr:uid="{03BD5472-EC6B-4A75-948E-DDED7B29BFC3}"/>
    <cellStyle name="Comma 3 5 3 4 2 2 2" xfId="35770" xr:uid="{8C938706-6AC8-46FE-929C-8384B87F40A2}"/>
    <cellStyle name="Comma 3 5 3 4 2 2 3" xfId="56794" xr:uid="{B5D9829E-12B6-4E37-A46C-03C11CDD4765}"/>
    <cellStyle name="Comma 3 5 3 4 2 3" xfId="25260" xr:uid="{D2C52508-BA27-40C0-AC15-3572EB9E41CA}"/>
    <cellStyle name="Comma 3 5 3 4 2 4" xfId="46284" xr:uid="{8BA88C60-0ED1-434E-AA8C-DF8FEA89EF64}"/>
    <cellStyle name="Comma 3 5 3 4 3" xfId="6842" xr:uid="{F043F253-CBE9-44C6-A0BC-548EBA8EC2D8}"/>
    <cellStyle name="Comma 3 5 3 4 3 2" xfId="17376" xr:uid="{C57E9ADC-F473-429A-B112-596EAAB54F19}"/>
    <cellStyle name="Comma 3 5 3 4 3 2 2" xfId="38398" xr:uid="{2C935767-4D89-429F-8A4C-53087E52F4DD}"/>
    <cellStyle name="Comma 3 5 3 4 3 2 3" xfId="59422" xr:uid="{5C41E023-B313-425A-B8EE-13B6FC5AB12A}"/>
    <cellStyle name="Comma 3 5 3 4 3 3" xfId="27888" xr:uid="{9FFA1FDE-4164-497F-B2EC-F340323FB099}"/>
    <cellStyle name="Comma 3 5 3 4 3 4" xfId="48912" xr:uid="{2724F05B-28C4-4F6F-9293-4801D2A1C473}"/>
    <cellStyle name="Comma 3 5 3 4 4" xfId="9469" xr:uid="{B6FC3CEA-192D-446E-A76C-8C43E0AF4058}"/>
    <cellStyle name="Comma 3 5 3 4 4 2" xfId="20003" xr:uid="{9480AAD2-DA24-44B5-B526-4C2A1C6C4FA4}"/>
    <cellStyle name="Comma 3 5 3 4 4 2 2" xfId="41025" xr:uid="{DECB2A28-C6AB-443D-8D91-5B95A3DA85F1}"/>
    <cellStyle name="Comma 3 5 3 4 4 2 3" xfId="62049" xr:uid="{4BAD2FB0-59A4-4AE4-B387-7E743A122742}"/>
    <cellStyle name="Comma 3 5 3 4 4 3" xfId="30515" xr:uid="{3BBAAEFA-5911-429C-94F5-FBD8B35BCE1A}"/>
    <cellStyle name="Comma 3 5 3 4 4 4" xfId="51539" xr:uid="{1796CB94-69FB-4DE0-AF43-63EE5294AF16}"/>
    <cellStyle name="Comma 3 5 3 4 5" xfId="12121" xr:uid="{CBD75EB4-FF7A-42EA-9902-81BBFE3F4560}"/>
    <cellStyle name="Comma 3 5 3 4 5 2" xfId="33143" xr:uid="{2B595129-C0D2-4FCA-A620-BE5C19798844}"/>
    <cellStyle name="Comma 3 5 3 4 5 3" xfId="54167" xr:uid="{E998D470-7FE0-4F69-8C05-05201481D518}"/>
    <cellStyle name="Comma 3 5 3 4 6" xfId="22632" xr:uid="{367CB071-330B-4EB9-9671-A80895B25FD8}"/>
    <cellStyle name="Comma 3 5 3 4 7" xfId="43657" xr:uid="{72166179-BA94-413D-80ED-7F0F587AA0A4}"/>
    <cellStyle name="Comma 3 5 3 5" xfId="4210" xr:uid="{DAF9E471-2F80-41AF-9B72-3169BC7B807B}"/>
    <cellStyle name="Comma 3 5 3 5 2" xfId="14744" xr:uid="{A2F43FC7-9394-4F38-BE0F-E8AF81592FE4}"/>
    <cellStyle name="Comma 3 5 3 5 2 2" xfId="35766" xr:uid="{C757180F-E92D-4022-AE62-D64F142FBE6B}"/>
    <cellStyle name="Comma 3 5 3 5 2 3" xfId="56790" xr:uid="{4BD04CA2-B3A5-425D-A958-B92EF6B51390}"/>
    <cellStyle name="Comma 3 5 3 5 3" xfId="25256" xr:uid="{E5BA4461-E037-4C4D-B3DC-404C8C4E1985}"/>
    <cellStyle name="Comma 3 5 3 5 4" xfId="46280" xr:uid="{6BB936DC-3A1E-4A47-947A-F1005800EB61}"/>
    <cellStyle name="Comma 3 5 3 6" xfId="6838" xr:uid="{BBB2EF42-94FE-4062-BD05-041EDEFAFBC3}"/>
    <cellStyle name="Comma 3 5 3 6 2" xfId="17372" xr:uid="{5E09604D-2808-41E0-B2AB-A80D37EEBBD7}"/>
    <cellStyle name="Comma 3 5 3 6 2 2" xfId="38394" xr:uid="{095DBACC-CDB9-4EF5-9BBF-5E8F5D086B86}"/>
    <cellStyle name="Comma 3 5 3 6 2 3" xfId="59418" xr:uid="{E8635409-A61E-4808-A055-0A17C21B0D18}"/>
    <cellStyle name="Comma 3 5 3 6 3" xfId="27884" xr:uid="{EA3E8F49-30E5-4E70-9764-D68B8CE8963A}"/>
    <cellStyle name="Comma 3 5 3 6 4" xfId="48908" xr:uid="{70E74874-7294-4512-91B9-8EA01C26E97C}"/>
    <cellStyle name="Comma 3 5 3 7" xfId="9465" xr:uid="{5A899E85-5BE0-467C-95E8-A10DCE64B91B}"/>
    <cellStyle name="Comma 3 5 3 7 2" xfId="19999" xr:uid="{96CDBADB-5AB1-4C19-B9B1-039E2A600BC5}"/>
    <cellStyle name="Comma 3 5 3 7 2 2" xfId="41021" xr:uid="{F6B363DA-D3B8-4BF5-ABC3-26D61083F718}"/>
    <cellStyle name="Comma 3 5 3 7 2 3" xfId="62045" xr:uid="{61814CF3-ECF6-41C8-A92F-9311D4CCC3EB}"/>
    <cellStyle name="Comma 3 5 3 7 3" xfId="30511" xr:uid="{A816F0C8-9D39-4A0A-B055-168A4B60FD39}"/>
    <cellStyle name="Comma 3 5 3 7 4" xfId="51535" xr:uid="{049B95E2-17CA-418D-8F48-02D1DEB6B1FE}"/>
    <cellStyle name="Comma 3 5 3 8" xfId="12117" xr:uid="{8F17B36D-235C-4FFA-BA47-09BF30251F24}"/>
    <cellStyle name="Comma 3 5 3 8 2" xfId="33139" xr:uid="{30586B3F-F0E8-4442-935E-A6254BEDAA1D}"/>
    <cellStyle name="Comma 3 5 3 8 3" xfId="54163" xr:uid="{7A385B20-FFBA-473F-942F-3BFE5FFB9B36}"/>
    <cellStyle name="Comma 3 5 3 9" xfId="22628" xr:uid="{777151F4-7601-4A6D-9884-6AF4F32C46BF}"/>
    <cellStyle name="Comma 3 5 4" xfId="1537" xr:uid="{C11C1FE5-6E5D-474F-88EC-6ED969FF2FFE}"/>
    <cellStyle name="Comma 3 5 4 10" xfId="43658" xr:uid="{C30DA95C-1B3C-4EEB-AC1B-00F489B3CAC8}"/>
    <cellStyle name="Comma 3 5 4 2" xfId="1538" xr:uid="{CB51808B-245E-418F-8944-DA3D80840400}"/>
    <cellStyle name="Comma 3 5 4 2 2" xfId="1539" xr:uid="{ED077633-6CFD-4A3F-A60C-07F6FE986921}"/>
    <cellStyle name="Comma 3 5 4 2 2 2" xfId="4217" xr:uid="{016F5DED-81F8-44C8-A26A-F7942BC380E1}"/>
    <cellStyle name="Comma 3 5 4 2 2 2 2" xfId="14751" xr:uid="{B1799340-F094-4838-8C85-7989C5D37B3C}"/>
    <cellStyle name="Comma 3 5 4 2 2 2 2 2" xfId="35773" xr:uid="{D998C449-B091-4B04-B700-8D73323E5D37}"/>
    <cellStyle name="Comma 3 5 4 2 2 2 2 3" xfId="56797" xr:uid="{0B50CC33-B9CB-4A06-838F-009139AC47D0}"/>
    <cellStyle name="Comma 3 5 4 2 2 2 3" xfId="25263" xr:uid="{E1912C0B-B0E2-4C9D-A3A5-3A4E5C3ECB62}"/>
    <cellStyle name="Comma 3 5 4 2 2 2 4" xfId="46287" xr:uid="{3AC694D1-BDF9-4BA5-9944-910AC17A61A3}"/>
    <cellStyle name="Comma 3 5 4 2 2 3" xfId="6845" xr:uid="{2F6D6BA0-14A6-43AD-986C-C1A42A748F2B}"/>
    <cellStyle name="Comma 3 5 4 2 2 3 2" xfId="17379" xr:uid="{B178D0C7-9EC6-4565-818C-8D975DA55AAA}"/>
    <cellStyle name="Comma 3 5 4 2 2 3 2 2" xfId="38401" xr:uid="{1CF26365-CDF4-450C-9C99-8A6EBE9D4193}"/>
    <cellStyle name="Comma 3 5 4 2 2 3 2 3" xfId="59425" xr:uid="{A6D51415-9E90-4DF5-BF7B-C750E220ABC4}"/>
    <cellStyle name="Comma 3 5 4 2 2 3 3" xfId="27891" xr:uid="{42D3F939-49F5-4BEB-8AEE-EE694B9A6E13}"/>
    <cellStyle name="Comma 3 5 4 2 2 3 4" xfId="48915" xr:uid="{00E721F7-B01E-4988-8FFF-F51D76968146}"/>
    <cellStyle name="Comma 3 5 4 2 2 4" xfId="9472" xr:uid="{B22C0FD9-21B2-4FBF-BE71-E90B7F56D302}"/>
    <cellStyle name="Comma 3 5 4 2 2 4 2" xfId="20006" xr:uid="{93CDE274-39EB-42DB-B15E-6AC0B5A37BB5}"/>
    <cellStyle name="Comma 3 5 4 2 2 4 2 2" xfId="41028" xr:uid="{DDFFB51B-8B7E-46EA-90B0-8461C89CC518}"/>
    <cellStyle name="Comma 3 5 4 2 2 4 2 3" xfId="62052" xr:uid="{27CB51A0-B918-4CAC-9E17-06C67DCC2D1A}"/>
    <cellStyle name="Comma 3 5 4 2 2 4 3" xfId="30518" xr:uid="{67D58483-AAEA-4D4B-AE68-E87D0E33BF83}"/>
    <cellStyle name="Comma 3 5 4 2 2 4 4" xfId="51542" xr:uid="{B2C1A5A3-0BD1-4094-9B3B-1345AFEF3796}"/>
    <cellStyle name="Comma 3 5 4 2 2 5" xfId="12124" xr:uid="{58D24D3A-470F-4FCF-9524-4A5834EB43F4}"/>
    <cellStyle name="Comma 3 5 4 2 2 5 2" xfId="33146" xr:uid="{34B4F5B1-2BDA-4C56-8461-E8E87A57E2FA}"/>
    <cellStyle name="Comma 3 5 4 2 2 5 3" xfId="54170" xr:uid="{FF684DA5-8E40-4BE8-AE18-100CAD665B52}"/>
    <cellStyle name="Comma 3 5 4 2 2 6" xfId="22635" xr:uid="{D443E796-A46F-4DFA-AC46-32198EE77044}"/>
    <cellStyle name="Comma 3 5 4 2 2 7" xfId="43660" xr:uid="{93469D66-4214-4061-9F51-5F1B83DDF31D}"/>
    <cellStyle name="Comma 3 5 4 2 3" xfId="4216" xr:uid="{9A914F31-584F-47E4-A116-A343CC5C9D28}"/>
    <cellStyle name="Comma 3 5 4 2 3 2" xfId="14750" xr:uid="{069C8084-A5A8-40FA-B2BB-E70FBD6361E4}"/>
    <cellStyle name="Comma 3 5 4 2 3 2 2" xfId="35772" xr:uid="{C1260FDB-30E7-49DC-8817-8ACEAD11F331}"/>
    <cellStyle name="Comma 3 5 4 2 3 2 3" xfId="56796" xr:uid="{C96540C6-87EE-460F-AE94-713E2A318548}"/>
    <cellStyle name="Comma 3 5 4 2 3 3" xfId="25262" xr:uid="{1080FC1A-42BA-4F75-A54E-153C4C4F007C}"/>
    <cellStyle name="Comma 3 5 4 2 3 4" xfId="46286" xr:uid="{863C3473-D9F0-4679-99C4-AD41ABBFDC72}"/>
    <cellStyle name="Comma 3 5 4 2 4" xfId="6844" xr:uid="{4E729789-DC50-44A8-9EB5-784D508704BB}"/>
    <cellStyle name="Comma 3 5 4 2 4 2" xfId="17378" xr:uid="{8370356E-8BE6-4B92-83C1-05850E6FE307}"/>
    <cellStyle name="Comma 3 5 4 2 4 2 2" xfId="38400" xr:uid="{B0843D55-CA4F-4389-84C0-87AAF15B9B40}"/>
    <cellStyle name="Comma 3 5 4 2 4 2 3" xfId="59424" xr:uid="{708C8DFA-90AE-4698-9117-A0B819F478A6}"/>
    <cellStyle name="Comma 3 5 4 2 4 3" xfId="27890" xr:uid="{ED0FC9AB-84BB-433C-B8EC-71675A01D400}"/>
    <cellStyle name="Comma 3 5 4 2 4 4" xfId="48914" xr:uid="{AE1C3A9C-CDC1-4B71-AA70-27C52880B709}"/>
    <cellStyle name="Comma 3 5 4 2 5" xfId="9471" xr:uid="{0D40389A-A7EA-4132-A941-C7576FCAFBC7}"/>
    <cellStyle name="Comma 3 5 4 2 5 2" xfId="20005" xr:uid="{D0AC932A-4122-40B8-880F-F0DFDC667C27}"/>
    <cellStyle name="Comma 3 5 4 2 5 2 2" xfId="41027" xr:uid="{7BED1FE8-CC8C-47CB-BA4E-FE95298E6EC9}"/>
    <cellStyle name="Comma 3 5 4 2 5 2 3" xfId="62051" xr:uid="{F6C82F3C-C19F-4A1C-BF9D-A9C3DE6E3616}"/>
    <cellStyle name="Comma 3 5 4 2 5 3" xfId="30517" xr:uid="{B63BDA35-A2F3-4B1F-A25A-E511DF6AA7D8}"/>
    <cellStyle name="Comma 3 5 4 2 5 4" xfId="51541" xr:uid="{16462AEF-F7C6-43F8-A1CD-9167177FF2C4}"/>
    <cellStyle name="Comma 3 5 4 2 6" xfId="12123" xr:uid="{CCB6C534-FD73-4B46-83E3-31E22720D862}"/>
    <cellStyle name="Comma 3 5 4 2 6 2" xfId="33145" xr:uid="{A6A8E533-9186-4295-8A3C-C0BFFC67A515}"/>
    <cellStyle name="Comma 3 5 4 2 6 3" xfId="54169" xr:uid="{8CC449FA-A49D-449F-BD74-CDA8AB440F55}"/>
    <cellStyle name="Comma 3 5 4 2 7" xfId="22634" xr:uid="{24F769B4-A92F-4EE5-A39A-015CD6986B36}"/>
    <cellStyle name="Comma 3 5 4 2 8" xfId="43659" xr:uid="{06119894-7E69-4425-94CC-A3069DF26E70}"/>
    <cellStyle name="Comma 3 5 4 3" xfId="1540" xr:uid="{165B8A94-E905-4A15-96D3-A7577D11E527}"/>
    <cellStyle name="Comma 3 5 4 3 2" xfId="4218" xr:uid="{EA970FDD-4503-401E-8BB3-6A53A4BB245D}"/>
    <cellStyle name="Comma 3 5 4 3 2 2" xfId="14752" xr:uid="{CB2758FA-2D42-44BD-9DC7-5788D9651919}"/>
    <cellStyle name="Comma 3 5 4 3 2 2 2" xfId="35774" xr:uid="{897CF907-9F98-4651-BD44-506969B8FF83}"/>
    <cellStyle name="Comma 3 5 4 3 2 2 3" xfId="56798" xr:uid="{89B4B133-52ED-4471-AEFC-0850F7197DC5}"/>
    <cellStyle name="Comma 3 5 4 3 2 3" xfId="25264" xr:uid="{C45C7FA2-D197-4E54-AC3C-389ADEC44564}"/>
    <cellStyle name="Comma 3 5 4 3 2 4" xfId="46288" xr:uid="{A6B17BA4-7956-45E5-A41F-E18BC56EA9D4}"/>
    <cellStyle name="Comma 3 5 4 3 3" xfId="6846" xr:uid="{87047515-1962-47EF-939C-DDCFCCDD9962}"/>
    <cellStyle name="Comma 3 5 4 3 3 2" xfId="17380" xr:uid="{D75E0D2E-FE90-43E5-97C2-38E74F66E6D4}"/>
    <cellStyle name="Comma 3 5 4 3 3 2 2" xfId="38402" xr:uid="{EB3134D8-92EA-49B9-BCCB-F8D1A3398A5D}"/>
    <cellStyle name="Comma 3 5 4 3 3 2 3" xfId="59426" xr:uid="{5CF5092C-1455-43E3-9B1A-65605170C98A}"/>
    <cellStyle name="Comma 3 5 4 3 3 3" xfId="27892" xr:uid="{4895B9FC-F3B4-4593-9EC5-F1E02F78A61E}"/>
    <cellStyle name="Comma 3 5 4 3 3 4" xfId="48916" xr:uid="{6B8263C0-2F59-43D9-B827-8D129F234FCF}"/>
    <cellStyle name="Comma 3 5 4 3 4" xfId="9473" xr:uid="{49810E53-CF6E-4F58-A298-54CDA366CB22}"/>
    <cellStyle name="Comma 3 5 4 3 4 2" xfId="20007" xr:uid="{93646DA0-F70A-4D97-A49F-A0B59413E42D}"/>
    <cellStyle name="Comma 3 5 4 3 4 2 2" xfId="41029" xr:uid="{EF7248D6-CA9E-46C6-A75C-77C0CE375C66}"/>
    <cellStyle name="Comma 3 5 4 3 4 2 3" xfId="62053" xr:uid="{A2740A13-01A8-4F85-917E-B6F8C7921850}"/>
    <cellStyle name="Comma 3 5 4 3 4 3" xfId="30519" xr:uid="{5FCDA6B3-C95C-48D0-BD7F-5394A3139591}"/>
    <cellStyle name="Comma 3 5 4 3 4 4" xfId="51543" xr:uid="{D0BA4351-00B3-46DF-8FEA-30A8D610B889}"/>
    <cellStyle name="Comma 3 5 4 3 5" xfId="12125" xr:uid="{EED3C734-30B0-42A2-81D0-23B2901AD369}"/>
    <cellStyle name="Comma 3 5 4 3 5 2" xfId="33147" xr:uid="{DEF9538E-8A0F-4C2E-B617-A56E1280C3DE}"/>
    <cellStyle name="Comma 3 5 4 3 5 3" xfId="54171" xr:uid="{3D45F8D4-D251-4D2A-B3AA-562FF4C64652}"/>
    <cellStyle name="Comma 3 5 4 3 6" xfId="22636" xr:uid="{A0AAC377-E983-4EF3-80A3-42E3837031D5}"/>
    <cellStyle name="Comma 3 5 4 3 7" xfId="43661" xr:uid="{927ED748-39C5-4F08-BF0B-0FFDCC67B0E7}"/>
    <cellStyle name="Comma 3 5 4 4" xfId="1541" xr:uid="{E4BBE350-43BF-4B7F-B02F-F3A0CA702DCB}"/>
    <cellStyle name="Comma 3 5 4 4 2" xfId="4219" xr:uid="{A7FE1532-A28E-4B8E-B573-2CB8024D4E6A}"/>
    <cellStyle name="Comma 3 5 4 4 2 2" xfId="14753" xr:uid="{5DC2FFD1-079E-439A-ADBE-A99D73975FE6}"/>
    <cellStyle name="Comma 3 5 4 4 2 2 2" xfId="35775" xr:uid="{E15AC13D-50A9-4F16-9E17-DB95B63AE0F6}"/>
    <cellStyle name="Comma 3 5 4 4 2 2 3" xfId="56799" xr:uid="{53537FE5-3C35-4B6C-B44C-4431F9A443DC}"/>
    <cellStyle name="Comma 3 5 4 4 2 3" xfId="25265" xr:uid="{215AD334-E994-401F-AA19-BBD6AAA66D26}"/>
    <cellStyle name="Comma 3 5 4 4 2 4" xfId="46289" xr:uid="{F416AFC5-60BD-4EF5-9976-14AE38BE4E94}"/>
    <cellStyle name="Comma 3 5 4 4 3" xfId="6847" xr:uid="{08EB3585-CAC4-4D17-82D3-C169D415A21C}"/>
    <cellStyle name="Comma 3 5 4 4 3 2" xfId="17381" xr:uid="{14B28D79-1946-493B-A5D2-0CC4B085FFEA}"/>
    <cellStyle name="Comma 3 5 4 4 3 2 2" xfId="38403" xr:uid="{DFD5AFCA-1765-45A1-AC72-A58C58D291A7}"/>
    <cellStyle name="Comma 3 5 4 4 3 2 3" xfId="59427" xr:uid="{CFFB281C-8D6B-47F3-A796-CDD2DC0BA451}"/>
    <cellStyle name="Comma 3 5 4 4 3 3" xfId="27893" xr:uid="{17A3A097-53BF-443F-B200-5C2FB9A8800B}"/>
    <cellStyle name="Comma 3 5 4 4 3 4" xfId="48917" xr:uid="{8FFADC9C-01B0-4AE2-8A71-B7B562E54973}"/>
    <cellStyle name="Comma 3 5 4 4 4" xfId="9474" xr:uid="{E02399AB-29EC-4DA8-BB01-46228C256E07}"/>
    <cellStyle name="Comma 3 5 4 4 4 2" xfId="20008" xr:uid="{D3999223-018D-4939-B649-7479CAF5DBE5}"/>
    <cellStyle name="Comma 3 5 4 4 4 2 2" xfId="41030" xr:uid="{FB909F45-4504-4B5C-B428-A2AD7253B265}"/>
    <cellStyle name="Comma 3 5 4 4 4 2 3" xfId="62054" xr:uid="{CB22598A-86F0-4768-B1A9-7C3E5FEAF9BE}"/>
    <cellStyle name="Comma 3 5 4 4 4 3" xfId="30520" xr:uid="{5B3BE8B2-BE98-4748-91E0-F928E26A5EB1}"/>
    <cellStyle name="Comma 3 5 4 4 4 4" xfId="51544" xr:uid="{EAA930C7-7070-42F6-ACD8-06BA563CAD28}"/>
    <cellStyle name="Comma 3 5 4 4 5" xfId="12126" xr:uid="{2D3D1DF8-0B76-4DD6-A88E-CD8123449C05}"/>
    <cellStyle name="Comma 3 5 4 4 5 2" xfId="33148" xr:uid="{CE0EEA26-947F-4102-933F-C2258C686185}"/>
    <cellStyle name="Comma 3 5 4 4 5 3" xfId="54172" xr:uid="{FCA6AFB1-542E-4B69-993E-4071A4B82427}"/>
    <cellStyle name="Comma 3 5 4 4 6" xfId="22637" xr:uid="{78AA7310-26FF-4F96-AF1C-0BF4AA780C9F}"/>
    <cellStyle name="Comma 3 5 4 4 7" xfId="43662" xr:uid="{AB82E17F-DF3C-422C-A078-EA441519B1BF}"/>
    <cellStyle name="Comma 3 5 4 5" xfId="4215" xr:uid="{96E7CDBC-B3FC-4F2C-8D02-15F38117A6FA}"/>
    <cellStyle name="Comma 3 5 4 5 2" xfId="14749" xr:uid="{452BE004-F239-4491-AB82-E3D87AF002C3}"/>
    <cellStyle name="Comma 3 5 4 5 2 2" xfId="35771" xr:uid="{FC22C07F-F4AC-44C1-924A-70A0FCA7A830}"/>
    <cellStyle name="Comma 3 5 4 5 2 3" xfId="56795" xr:uid="{BC5F89C2-AC74-4C49-ABBD-D8119E75CC8A}"/>
    <cellStyle name="Comma 3 5 4 5 3" xfId="25261" xr:uid="{2E4BD141-3AE3-432F-8181-A82C028945CB}"/>
    <cellStyle name="Comma 3 5 4 5 4" xfId="46285" xr:uid="{864D367A-9363-4B52-BF5E-A4C3F890C3DD}"/>
    <cellStyle name="Comma 3 5 4 6" xfId="6843" xr:uid="{12C29913-31F1-42D8-8ECC-31DE231B4D8C}"/>
    <cellStyle name="Comma 3 5 4 6 2" xfId="17377" xr:uid="{AF86C6D1-1F56-43B7-B3ED-A6BBB2C66EA4}"/>
    <cellStyle name="Comma 3 5 4 6 2 2" xfId="38399" xr:uid="{14F7BE64-6616-4F44-9D33-E9137E872C93}"/>
    <cellStyle name="Comma 3 5 4 6 2 3" xfId="59423" xr:uid="{78EA9B0B-E930-4644-9D22-251C097AA106}"/>
    <cellStyle name="Comma 3 5 4 6 3" xfId="27889" xr:uid="{E8A6F0BB-2AE5-4191-8D29-E41DB92B54EB}"/>
    <cellStyle name="Comma 3 5 4 6 4" xfId="48913" xr:uid="{6466F531-15E9-4421-8C0B-D5353A2C90AA}"/>
    <cellStyle name="Comma 3 5 4 7" xfId="9470" xr:uid="{87F0ABF5-2FE9-40FB-9F1D-ECC10F02C27C}"/>
    <cellStyle name="Comma 3 5 4 7 2" xfId="20004" xr:uid="{7324DC99-7566-45D6-980E-18D88BBCE534}"/>
    <cellStyle name="Comma 3 5 4 7 2 2" xfId="41026" xr:uid="{5E164D82-2BFB-4ED3-B178-B16D180E2FD5}"/>
    <cellStyle name="Comma 3 5 4 7 2 3" xfId="62050" xr:uid="{913051C5-911D-42B7-A519-362B822337A2}"/>
    <cellStyle name="Comma 3 5 4 7 3" xfId="30516" xr:uid="{0CBFD2DE-F1DF-4D19-BC73-2B30C247D79F}"/>
    <cellStyle name="Comma 3 5 4 7 4" xfId="51540" xr:uid="{DFCB4A11-36D6-46C7-BC34-39FC374E0B91}"/>
    <cellStyle name="Comma 3 5 4 8" xfId="12122" xr:uid="{0095B135-2167-4E7D-82EA-0A174331CAE0}"/>
    <cellStyle name="Comma 3 5 4 8 2" xfId="33144" xr:uid="{5E6449F5-FECF-461C-8FDE-2FA21CC1E004}"/>
    <cellStyle name="Comma 3 5 4 8 3" xfId="54168" xr:uid="{92DC7296-D0C6-4AF7-A9B6-94C97EB12182}"/>
    <cellStyle name="Comma 3 5 4 9" xfId="22633" xr:uid="{0123F78A-E350-4A67-B348-877990B7C7D7}"/>
    <cellStyle name="Comma 3 5 5" xfId="1542" xr:uid="{2EFBFEF5-99A6-474F-88E1-6746E48D11B0}"/>
    <cellStyle name="Comma 3 5 5 10" xfId="43663" xr:uid="{C31EDCF5-9FA3-4430-8645-25B7AF41B297}"/>
    <cellStyle name="Comma 3 5 5 2" xfId="1543" xr:uid="{44467B2B-B31C-4A5D-9FA0-59E411E6F714}"/>
    <cellStyle name="Comma 3 5 5 2 2" xfId="1544" xr:uid="{C5EFEEDB-8419-474A-B7CD-773622337BA2}"/>
    <cellStyle name="Comma 3 5 5 2 2 2" xfId="4222" xr:uid="{87E80698-F8DE-48BC-9580-044275746A0C}"/>
    <cellStyle name="Comma 3 5 5 2 2 2 2" xfId="14756" xr:uid="{CCC4B156-375E-45F8-844F-AED8711BDF3D}"/>
    <cellStyle name="Comma 3 5 5 2 2 2 2 2" xfId="35778" xr:uid="{1740BB94-C314-4524-921A-FBC6738386FE}"/>
    <cellStyle name="Comma 3 5 5 2 2 2 2 3" xfId="56802" xr:uid="{314B0B50-4015-4C70-8F27-9DD058BC0D9F}"/>
    <cellStyle name="Comma 3 5 5 2 2 2 3" xfId="25268" xr:uid="{C69F44C7-66B7-4B65-9856-19B5C06789B7}"/>
    <cellStyle name="Comma 3 5 5 2 2 2 4" xfId="46292" xr:uid="{EA4AE020-2A9C-4A9B-8F31-25960DB145AF}"/>
    <cellStyle name="Comma 3 5 5 2 2 3" xfId="6850" xr:uid="{D0CD299F-D716-4595-91D6-2F25367003C7}"/>
    <cellStyle name="Comma 3 5 5 2 2 3 2" xfId="17384" xr:uid="{03AA4171-CB60-43E3-A45A-1E435AE95B75}"/>
    <cellStyle name="Comma 3 5 5 2 2 3 2 2" xfId="38406" xr:uid="{C690D071-ADC2-43FA-BFA3-B7AA4887672E}"/>
    <cellStyle name="Comma 3 5 5 2 2 3 2 3" xfId="59430" xr:uid="{B385D5E7-FC3F-4BBF-9C2C-233809CA3CF8}"/>
    <cellStyle name="Comma 3 5 5 2 2 3 3" xfId="27896" xr:uid="{AAE6D2F9-508E-4B0E-BCAB-F28B0F57911F}"/>
    <cellStyle name="Comma 3 5 5 2 2 3 4" xfId="48920" xr:uid="{E8A892C7-C9BD-4C5A-9BF8-6C33B5CEC55E}"/>
    <cellStyle name="Comma 3 5 5 2 2 4" xfId="9477" xr:uid="{7DBE12F9-C814-4BDF-BF80-1B3E6FC0F15D}"/>
    <cellStyle name="Comma 3 5 5 2 2 4 2" xfId="20011" xr:uid="{8051FCB9-6163-42A6-A288-E454A48E9DC5}"/>
    <cellStyle name="Comma 3 5 5 2 2 4 2 2" xfId="41033" xr:uid="{7BC49D25-0432-460F-B8BA-0C49DB212B2E}"/>
    <cellStyle name="Comma 3 5 5 2 2 4 2 3" xfId="62057" xr:uid="{940B3693-199E-4249-8D48-75708CDC5499}"/>
    <cellStyle name="Comma 3 5 5 2 2 4 3" xfId="30523" xr:uid="{0E2185F7-C1D5-4E5E-8B08-9D61D6E334EE}"/>
    <cellStyle name="Comma 3 5 5 2 2 4 4" xfId="51547" xr:uid="{3CF7F141-7AE5-4BE2-8BDB-F1D54999C485}"/>
    <cellStyle name="Comma 3 5 5 2 2 5" xfId="12129" xr:uid="{075CE645-565A-4614-8D3C-F9CD04617AEB}"/>
    <cellStyle name="Comma 3 5 5 2 2 5 2" xfId="33151" xr:uid="{929ECD66-4E1D-4A01-9606-56B257A259A7}"/>
    <cellStyle name="Comma 3 5 5 2 2 5 3" xfId="54175" xr:uid="{9D9B767A-9C39-4829-A93E-270DEA9A8C96}"/>
    <cellStyle name="Comma 3 5 5 2 2 6" xfId="22640" xr:uid="{3E34C42B-8EBE-43C3-BB56-AB84680003DD}"/>
    <cellStyle name="Comma 3 5 5 2 2 7" xfId="43665" xr:uid="{2C2B420B-33BB-4585-9D38-7DE065485A17}"/>
    <cellStyle name="Comma 3 5 5 2 3" xfId="4221" xr:uid="{4E893BC1-F748-4CDB-9A28-71379BFC0208}"/>
    <cellStyle name="Comma 3 5 5 2 3 2" xfId="14755" xr:uid="{46005EAC-E433-4439-A1AA-7A77753A72D6}"/>
    <cellStyle name="Comma 3 5 5 2 3 2 2" xfId="35777" xr:uid="{B8458BE2-52C4-4290-A63A-7EF8D19430DF}"/>
    <cellStyle name="Comma 3 5 5 2 3 2 3" xfId="56801" xr:uid="{EE71F503-448E-47A7-805D-443C2A466399}"/>
    <cellStyle name="Comma 3 5 5 2 3 3" xfId="25267" xr:uid="{50B6FD12-ACD5-4175-8A48-2A3A073F96E5}"/>
    <cellStyle name="Comma 3 5 5 2 3 4" xfId="46291" xr:uid="{6994F7C0-B690-4981-A5C0-89CF8D8B80F3}"/>
    <cellStyle name="Comma 3 5 5 2 4" xfId="6849" xr:uid="{AFC31C5B-709F-4C6E-A405-0C730F4E798D}"/>
    <cellStyle name="Comma 3 5 5 2 4 2" xfId="17383" xr:uid="{11FE5238-FA8C-4389-81C0-696DDEDA10E9}"/>
    <cellStyle name="Comma 3 5 5 2 4 2 2" xfId="38405" xr:uid="{A1DF790E-882F-46F5-8A81-8AA1F9D301A4}"/>
    <cellStyle name="Comma 3 5 5 2 4 2 3" xfId="59429" xr:uid="{2AF2E65F-1013-4831-8857-C5AD93FCEEB2}"/>
    <cellStyle name="Comma 3 5 5 2 4 3" xfId="27895" xr:uid="{273BC8A2-39B4-4971-8578-E507B0A35AE0}"/>
    <cellStyle name="Comma 3 5 5 2 4 4" xfId="48919" xr:uid="{A32D8F0A-9854-42E8-83D0-D5688B4D2AD5}"/>
    <cellStyle name="Comma 3 5 5 2 5" xfId="9476" xr:uid="{E2FA1806-0754-4FD3-8EE3-3635FF2E8312}"/>
    <cellStyle name="Comma 3 5 5 2 5 2" xfId="20010" xr:uid="{1CD3FBB7-6B03-4600-A099-A0631A780ED7}"/>
    <cellStyle name="Comma 3 5 5 2 5 2 2" xfId="41032" xr:uid="{3B18C990-C88A-4265-A399-E5B32183F4C2}"/>
    <cellStyle name="Comma 3 5 5 2 5 2 3" xfId="62056" xr:uid="{86742A38-EDCE-46D2-9766-4E5ED5B20017}"/>
    <cellStyle name="Comma 3 5 5 2 5 3" xfId="30522" xr:uid="{E3AE34EB-5661-4A81-8478-D5145C4D3327}"/>
    <cellStyle name="Comma 3 5 5 2 5 4" xfId="51546" xr:uid="{E39DC8C6-26B9-4350-83D9-5587F2794A73}"/>
    <cellStyle name="Comma 3 5 5 2 6" xfId="12128" xr:uid="{A52D8A15-8FD5-40E7-9B6A-6F8FEF7D1014}"/>
    <cellStyle name="Comma 3 5 5 2 6 2" xfId="33150" xr:uid="{C11FEAB1-4DCA-46BB-938D-1B7761BDCAF0}"/>
    <cellStyle name="Comma 3 5 5 2 6 3" xfId="54174" xr:uid="{9AA3827F-F664-4B0A-954C-E7C1BBF1333C}"/>
    <cellStyle name="Comma 3 5 5 2 7" xfId="22639" xr:uid="{F3364B96-5EA3-43AB-8445-F14E2E6BCB99}"/>
    <cellStyle name="Comma 3 5 5 2 8" xfId="43664" xr:uid="{31BCCDD7-AAFB-40D1-9BE0-3C9D995BABDD}"/>
    <cellStyle name="Comma 3 5 5 3" xfId="1545" xr:uid="{EFD368DA-389C-443A-9E51-4E5917FDB287}"/>
    <cellStyle name="Comma 3 5 5 3 2" xfId="4223" xr:uid="{9F9B3484-5175-4BE1-8B6A-EC94E832AFD4}"/>
    <cellStyle name="Comma 3 5 5 3 2 2" xfId="14757" xr:uid="{67C3CED2-907B-4CF1-9336-787965A302F6}"/>
    <cellStyle name="Comma 3 5 5 3 2 2 2" xfId="35779" xr:uid="{431B46F3-0080-4CE3-9AA9-26C390318089}"/>
    <cellStyle name="Comma 3 5 5 3 2 2 3" xfId="56803" xr:uid="{02F42767-9BD5-4437-930A-6B9623B90AFE}"/>
    <cellStyle name="Comma 3 5 5 3 2 3" xfId="25269" xr:uid="{AF64E7A7-C5E3-4912-9EBE-789AF80E5E27}"/>
    <cellStyle name="Comma 3 5 5 3 2 4" xfId="46293" xr:uid="{4EFACA7F-BC91-4749-A7E6-14B9D5056266}"/>
    <cellStyle name="Comma 3 5 5 3 3" xfId="6851" xr:uid="{24509100-3A9A-46A7-9081-6387B88F9EE7}"/>
    <cellStyle name="Comma 3 5 5 3 3 2" xfId="17385" xr:uid="{EB7FB9B6-9374-4F4C-802B-D0E22CB9E40A}"/>
    <cellStyle name="Comma 3 5 5 3 3 2 2" xfId="38407" xr:uid="{5BCFB45F-69FE-42C1-A00B-587C4A52E389}"/>
    <cellStyle name="Comma 3 5 5 3 3 2 3" xfId="59431" xr:uid="{1D3EAC2C-0C8D-4ACC-93F7-14D999298B20}"/>
    <cellStyle name="Comma 3 5 5 3 3 3" xfId="27897" xr:uid="{E94EEABF-18E3-4360-B06D-F6D8BDCC48BA}"/>
    <cellStyle name="Comma 3 5 5 3 3 4" xfId="48921" xr:uid="{F4560753-8C76-4EDF-884C-A1C6D12BDB6E}"/>
    <cellStyle name="Comma 3 5 5 3 4" xfId="9478" xr:uid="{67F9F361-78AE-41A7-A984-4AADD3C5CED6}"/>
    <cellStyle name="Comma 3 5 5 3 4 2" xfId="20012" xr:uid="{90DBBF82-0596-4E47-A162-A036BA19DA4E}"/>
    <cellStyle name="Comma 3 5 5 3 4 2 2" xfId="41034" xr:uid="{30ECBAA7-CE33-42DA-8430-2A8B1A80D737}"/>
    <cellStyle name="Comma 3 5 5 3 4 2 3" xfId="62058" xr:uid="{C8D69800-9F89-4E9A-A0E6-CA508AE50DC5}"/>
    <cellStyle name="Comma 3 5 5 3 4 3" xfId="30524" xr:uid="{98FD070C-86CE-4346-8026-FEF7B83133B6}"/>
    <cellStyle name="Comma 3 5 5 3 4 4" xfId="51548" xr:uid="{586BD03A-179A-4BB9-A275-B6B9043891FA}"/>
    <cellStyle name="Comma 3 5 5 3 5" xfId="12130" xr:uid="{88E814BB-B758-450B-9BD8-A15D02E7CCC8}"/>
    <cellStyle name="Comma 3 5 5 3 5 2" xfId="33152" xr:uid="{ACC853D3-3025-4213-AB8E-E39AA0DDD99E}"/>
    <cellStyle name="Comma 3 5 5 3 5 3" xfId="54176" xr:uid="{BE9F0D9F-BA53-4151-B5C1-CFEFD2A14F57}"/>
    <cellStyle name="Comma 3 5 5 3 6" xfId="22641" xr:uid="{6ADE605C-F7E5-4E26-9A3D-95563A8B3EE1}"/>
    <cellStyle name="Comma 3 5 5 3 7" xfId="43666" xr:uid="{CE114A2D-3256-485C-908E-76BBF00E848A}"/>
    <cellStyle name="Comma 3 5 5 4" xfId="1546" xr:uid="{A7281E47-AFB3-45C9-A313-B16EF96AC887}"/>
    <cellStyle name="Comma 3 5 5 4 2" xfId="4224" xr:uid="{4E4C6D51-237C-4052-A055-FCF87D41161C}"/>
    <cellStyle name="Comma 3 5 5 4 2 2" xfId="14758" xr:uid="{FCDE3534-5B08-4CBD-A5EB-1378F1FFF5E1}"/>
    <cellStyle name="Comma 3 5 5 4 2 2 2" xfId="35780" xr:uid="{D581060F-0E9F-4CB5-89CE-0357E0E6C9FF}"/>
    <cellStyle name="Comma 3 5 5 4 2 2 3" xfId="56804" xr:uid="{3E193179-AF9D-4E20-8BA4-8B946DE4136A}"/>
    <cellStyle name="Comma 3 5 5 4 2 3" xfId="25270" xr:uid="{23240B95-8271-4616-89A6-5689334483A3}"/>
    <cellStyle name="Comma 3 5 5 4 2 4" xfId="46294" xr:uid="{6C29FF22-8523-48C8-A1EA-0C324FBAC2F0}"/>
    <cellStyle name="Comma 3 5 5 4 3" xfId="6852" xr:uid="{1C51A495-4008-49CC-963B-52BBDC7B5E54}"/>
    <cellStyle name="Comma 3 5 5 4 3 2" xfId="17386" xr:uid="{C33DF63A-097F-4C6D-9962-507F8CC6F169}"/>
    <cellStyle name="Comma 3 5 5 4 3 2 2" xfId="38408" xr:uid="{8AAEABF9-A2F3-451A-9C71-3DF794920B5C}"/>
    <cellStyle name="Comma 3 5 5 4 3 2 3" xfId="59432" xr:uid="{11FB2302-FE85-40A0-B428-176FADB99668}"/>
    <cellStyle name="Comma 3 5 5 4 3 3" xfId="27898" xr:uid="{59792128-10BD-4B56-AD95-38569E198B3D}"/>
    <cellStyle name="Comma 3 5 5 4 3 4" xfId="48922" xr:uid="{ED55C60D-F14A-41B3-A726-3A98BE0C142A}"/>
    <cellStyle name="Comma 3 5 5 4 4" xfId="9479" xr:uid="{861B2AEC-F964-41BC-826D-4860790003F3}"/>
    <cellStyle name="Comma 3 5 5 4 4 2" xfId="20013" xr:uid="{FF6318EC-B85D-479F-AF30-387EA5BC9554}"/>
    <cellStyle name="Comma 3 5 5 4 4 2 2" xfId="41035" xr:uid="{BE27908D-E656-41D3-9051-F5DB12C286E2}"/>
    <cellStyle name="Comma 3 5 5 4 4 2 3" xfId="62059" xr:uid="{A83F3C17-AA58-4676-B982-E6771C875F1A}"/>
    <cellStyle name="Comma 3 5 5 4 4 3" xfId="30525" xr:uid="{5451F4AE-DE42-4602-B367-3623805AD4FD}"/>
    <cellStyle name="Comma 3 5 5 4 4 4" xfId="51549" xr:uid="{9C3AF6AE-BC2A-4681-9774-C1AB8BA3E4E0}"/>
    <cellStyle name="Comma 3 5 5 4 5" xfId="12131" xr:uid="{E457CDCF-E390-4BAB-902D-E53957427F95}"/>
    <cellStyle name="Comma 3 5 5 4 5 2" xfId="33153" xr:uid="{5B3DB262-BD34-4064-A648-E0665D4A81AB}"/>
    <cellStyle name="Comma 3 5 5 4 5 3" xfId="54177" xr:uid="{FF91406C-21E3-4F79-B9B9-A1B83521F486}"/>
    <cellStyle name="Comma 3 5 5 4 6" xfId="22642" xr:uid="{3A81B08A-46C0-48B2-B68F-B22344478CBE}"/>
    <cellStyle name="Comma 3 5 5 4 7" xfId="43667" xr:uid="{AC743359-FBA3-4EF4-8E79-226E952CA8AE}"/>
    <cellStyle name="Comma 3 5 5 5" xfId="4220" xr:uid="{C5256402-D354-451A-9C86-D2AB3215C8E7}"/>
    <cellStyle name="Comma 3 5 5 5 2" xfId="14754" xr:uid="{1DDB49C0-34AA-4C38-AA5C-4CC0702EBBEF}"/>
    <cellStyle name="Comma 3 5 5 5 2 2" xfId="35776" xr:uid="{97A99092-6C4D-468D-BD91-5F406F89CC79}"/>
    <cellStyle name="Comma 3 5 5 5 2 3" xfId="56800" xr:uid="{A26D5080-C259-4D9B-A0B5-36D195C61EA7}"/>
    <cellStyle name="Comma 3 5 5 5 3" xfId="25266" xr:uid="{126C7BED-F173-4BD3-A2A6-213B7C2C001E}"/>
    <cellStyle name="Comma 3 5 5 5 4" xfId="46290" xr:uid="{333DD4E8-C128-4EF0-82B2-43211A742F18}"/>
    <cellStyle name="Comma 3 5 5 6" xfId="6848" xr:uid="{4276FA08-6739-49E2-8C7C-A3FEF04BBC66}"/>
    <cellStyle name="Comma 3 5 5 6 2" xfId="17382" xr:uid="{2D41525B-4710-4D40-836F-0F3FB0624494}"/>
    <cellStyle name="Comma 3 5 5 6 2 2" xfId="38404" xr:uid="{71E87668-7BC5-4E9E-83E1-27FDDC3310C5}"/>
    <cellStyle name="Comma 3 5 5 6 2 3" xfId="59428" xr:uid="{F439D8EF-43DE-4CED-8E40-9AC11B376E86}"/>
    <cellStyle name="Comma 3 5 5 6 3" xfId="27894" xr:uid="{2C53FF96-EA90-4143-8092-1C915AC35FEF}"/>
    <cellStyle name="Comma 3 5 5 6 4" xfId="48918" xr:uid="{C888A331-5D6E-4F9F-9C05-57A72B0E793C}"/>
    <cellStyle name="Comma 3 5 5 7" xfId="9475" xr:uid="{70750A54-04B0-4D77-A0C9-04040A006962}"/>
    <cellStyle name="Comma 3 5 5 7 2" xfId="20009" xr:uid="{CD1A9313-B65B-4140-A855-C14E11332A40}"/>
    <cellStyle name="Comma 3 5 5 7 2 2" xfId="41031" xr:uid="{C81F185A-7EC4-430B-BFB9-4631DB966DFF}"/>
    <cellStyle name="Comma 3 5 5 7 2 3" xfId="62055" xr:uid="{8EA46A66-A759-414D-BDED-66F47970D97B}"/>
    <cellStyle name="Comma 3 5 5 7 3" xfId="30521" xr:uid="{2262BD7A-FB81-4848-9D2E-13B35F89946B}"/>
    <cellStyle name="Comma 3 5 5 7 4" xfId="51545" xr:uid="{E2E4C284-7927-432D-97DE-48F5619C59FD}"/>
    <cellStyle name="Comma 3 5 5 8" xfId="12127" xr:uid="{10E76810-14F7-49A5-9922-17DB2D198362}"/>
    <cellStyle name="Comma 3 5 5 8 2" xfId="33149" xr:uid="{B74CA6D4-3E93-46B3-938C-CEC4BA28A59B}"/>
    <cellStyle name="Comma 3 5 5 8 3" xfId="54173" xr:uid="{3A6AAAB9-031D-4A15-B080-6EAF2BE4A117}"/>
    <cellStyle name="Comma 3 5 5 9" xfId="22638" xr:uid="{F180484C-585E-47BD-AFC8-CADB233C26CC}"/>
    <cellStyle name="Comma 3 5 6" xfId="1547" xr:uid="{62434CB8-FBE3-4CF9-9098-5B978C552100}"/>
    <cellStyle name="Comma 3 5 6 2" xfId="1548" xr:uid="{2F0183A7-7192-47E0-8EB0-7EBA8276911B}"/>
    <cellStyle name="Comma 3 5 6 2 2" xfId="4226" xr:uid="{6EC621E5-DBD5-4242-8533-15D08F2EC8BE}"/>
    <cellStyle name="Comma 3 5 6 2 2 2" xfId="14760" xr:uid="{EDC0C935-D004-4608-B7FD-CCE07227E936}"/>
    <cellStyle name="Comma 3 5 6 2 2 2 2" xfId="35782" xr:uid="{687187CA-9457-49A3-AC60-9ECC7063D38B}"/>
    <cellStyle name="Comma 3 5 6 2 2 2 3" xfId="56806" xr:uid="{FFB26E1B-C365-4063-8845-6569AF203834}"/>
    <cellStyle name="Comma 3 5 6 2 2 3" xfId="25272" xr:uid="{A3313A5E-4FF3-404C-B31E-ACFE17721906}"/>
    <cellStyle name="Comma 3 5 6 2 2 4" xfId="46296" xr:uid="{CEC3F88F-3B87-481F-A808-F0E71BA9CD4C}"/>
    <cellStyle name="Comma 3 5 6 2 3" xfId="6854" xr:uid="{EED3CA91-1D7B-4B24-9FA2-A3D029BC3B36}"/>
    <cellStyle name="Comma 3 5 6 2 3 2" xfId="17388" xr:uid="{BBCE0CE4-52E9-4C89-A9D9-DBBE01674AAE}"/>
    <cellStyle name="Comma 3 5 6 2 3 2 2" xfId="38410" xr:uid="{00784994-74E6-4F1E-A3BF-9286FA950D02}"/>
    <cellStyle name="Comma 3 5 6 2 3 2 3" xfId="59434" xr:uid="{8A2161D9-F90F-407C-8C13-C3358F466479}"/>
    <cellStyle name="Comma 3 5 6 2 3 3" xfId="27900" xr:uid="{829D1C0C-FED2-413F-9B91-2F074DE1E127}"/>
    <cellStyle name="Comma 3 5 6 2 3 4" xfId="48924" xr:uid="{CE8B2F5E-3005-4C53-A18F-E985D553D19E}"/>
    <cellStyle name="Comma 3 5 6 2 4" xfId="9481" xr:uid="{68F51FA4-D9A7-46BC-B49E-C3305B7E9C96}"/>
    <cellStyle name="Comma 3 5 6 2 4 2" xfId="20015" xr:uid="{F1EB75E6-1C3D-47C5-93C6-CFD2DFCC5962}"/>
    <cellStyle name="Comma 3 5 6 2 4 2 2" xfId="41037" xr:uid="{84C1D9B7-8429-4A56-8DB2-47F7B8377984}"/>
    <cellStyle name="Comma 3 5 6 2 4 2 3" xfId="62061" xr:uid="{9EBC8432-EBEE-4B96-8217-281E406745BA}"/>
    <cellStyle name="Comma 3 5 6 2 4 3" xfId="30527" xr:uid="{0E7D83F5-4617-495C-AD1F-3264CEF78F95}"/>
    <cellStyle name="Comma 3 5 6 2 4 4" xfId="51551" xr:uid="{1EDF0232-87B2-4198-BEFB-68F0F6734E55}"/>
    <cellStyle name="Comma 3 5 6 2 5" xfId="12133" xr:uid="{254A5555-0F6A-4599-A2D9-CBECD79B994A}"/>
    <cellStyle name="Comma 3 5 6 2 5 2" xfId="33155" xr:uid="{4F423CB9-085F-4BEF-A231-CAE109787D43}"/>
    <cellStyle name="Comma 3 5 6 2 5 3" xfId="54179" xr:uid="{33D7B97D-8BE6-4F76-945F-F03000D0B8E5}"/>
    <cellStyle name="Comma 3 5 6 2 6" xfId="22644" xr:uid="{648C42E0-1B61-4ED3-831F-80940A7A647A}"/>
    <cellStyle name="Comma 3 5 6 2 7" xfId="43669" xr:uid="{5CA053A2-1761-4ADF-82AF-10AE29294239}"/>
    <cellStyle name="Comma 3 5 6 3" xfId="1549" xr:uid="{6243FF4B-F34C-4EBD-80A6-E94941D0A0C0}"/>
    <cellStyle name="Comma 3 5 6 3 2" xfId="4227" xr:uid="{7EA4F87C-C1A1-449F-B926-1502A42915DF}"/>
    <cellStyle name="Comma 3 5 6 3 2 2" xfId="14761" xr:uid="{DF4EC859-FA25-46CB-AC2F-EE9BFAFF6EC7}"/>
    <cellStyle name="Comma 3 5 6 3 2 2 2" xfId="35783" xr:uid="{987F3E64-1532-4DE5-94DD-51BB40304640}"/>
    <cellStyle name="Comma 3 5 6 3 2 2 3" xfId="56807" xr:uid="{E000C1E7-C6D1-41ED-AC6E-01D005AF3DFF}"/>
    <cellStyle name="Comma 3 5 6 3 2 3" xfId="25273" xr:uid="{305793D3-5451-418B-8B86-7628BB8BF186}"/>
    <cellStyle name="Comma 3 5 6 3 2 4" xfId="46297" xr:uid="{D21A1A27-61AE-4832-918F-C562110D80DF}"/>
    <cellStyle name="Comma 3 5 6 3 3" xfId="6855" xr:uid="{BF824DF9-91E0-4A01-B42D-AC78F30C819D}"/>
    <cellStyle name="Comma 3 5 6 3 3 2" xfId="17389" xr:uid="{02C8DFB0-4154-4238-9483-87CEF6DAD585}"/>
    <cellStyle name="Comma 3 5 6 3 3 2 2" xfId="38411" xr:uid="{CA5A7F8D-E156-4E52-A111-ED6BC691B412}"/>
    <cellStyle name="Comma 3 5 6 3 3 2 3" xfId="59435" xr:uid="{1B0AAC4E-A799-4C2B-9273-994FB75E903D}"/>
    <cellStyle name="Comma 3 5 6 3 3 3" xfId="27901" xr:uid="{71180BC0-81B8-411E-8E50-1CDC3DCF0C01}"/>
    <cellStyle name="Comma 3 5 6 3 3 4" xfId="48925" xr:uid="{EE532CD8-9429-4872-AB51-99610321ACD7}"/>
    <cellStyle name="Comma 3 5 6 3 4" xfId="9482" xr:uid="{55BBFF49-8165-470C-BD1B-78CAE2F69931}"/>
    <cellStyle name="Comma 3 5 6 3 4 2" xfId="20016" xr:uid="{418BEA42-85CB-4B20-AC11-E4DFCDD7DC70}"/>
    <cellStyle name="Comma 3 5 6 3 4 2 2" xfId="41038" xr:uid="{EA198C28-F5D4-49C2-9FDF-0B88492BEEE8}"/>
    <cellStyle name="Comma 3 5 6 3 4 2 3" xfId="62062" xr:uid="{21CD4B0C-8A55-4D21-9D4F-8167EB613C53}"/>
    <cellStyle name="Comma 3 5 6 3 4 3" xfId="30528" xr:uid="{AF7089EE-CF2A-4E76-852E-3B5A666BB6EA}"/>
    <cellStyle name="Comma 3 5 6 3 4 4" xfId="51552" xr:uid="{901A6D23-5B20-40FE-B420-425C437EAA10}"/>
    <cellStyle name="Comma 3 5 6 3 5" xfId="12134" xr:uid="{60CF27D0-B6ED-4DDA-9FFA-F44507EB1D7A}"/>
    <cellStyle name="Comma 3 5 6 3 5 2" xfId="33156" xr:uid="{3D28F2B9-30CF-4564-AED1-6BF5320A0788}"/>
    <cellStyle name="Comma 3 5 6 3 5 3" xfId="54180" xr:uid="{DE13936A-94F0-48F5-BDC3-37376E40DBEA}"/>
    <cellStyle name="Comma 3 5 6 3 6" xfId="22645" xr:uid="{36701B26-16E9-41EC-BB35-FCDF3C08BC98}"/>
    <cellStyle name="Comma 3 5 6 3 7" xfId="43670" xr:uid="{1AD1BE1F-1EF9-4343-9B8A-1DFF65812FF7}"/>
    <cellStyle name="Comma 3 5 6 4" xfId="4225" xr:uid="{4237D423-195A-43A4-B45C-9CC2422416C6}"/>
    <cellStyle name="Comma 3 5 6 4 2" xfId="14759" xr:uid="{BCB0A5F3-7092-4589-AE42-446237E65C1F}"/>
    <cellStyle name="Comma 3 5 6 4 2 2" xfId="35781" xr:uid="{769E134B-5F78-4DCC-A061-435B93144FF3}"/>
    <cellStyle name="Comma 3 5 6 4 2 3" xfId="56805" xr:uid="{4CA43180-EA1D-44E2-8F7B-DF24676AB558}"/>
    <cellStyle name="Comma 3 5 6 4 3" xfId="25271" xr:uid="{EDD8CE7C-1C7E-4AE0-95D4-B8ECDFAA9A1D}"/>
    <cellStyle name="Comma 3 5 6 4 4" xfId="46295" xr:uid="{955A0382-6333-4AAB-BCE2-922FAE179D66}"/>
    <cellStyle name="Comma 3 5 6 5" xfId="6853" xr:uid="{D6D35E9D-23DA-4A3E-ADE1-69050362043F}"/>
    <cellStyle name="Comma 3 5 6 5 2" xfId="17387" xr:uid="{8AD4A9AA-FEC3-4801-8A96-9F47E371E3DE}"/>
    <cellStyle name="Comma 3 5 6 5 2 2" xfId="38409" xr:uid="{1A9C93E5-4794-4F44-9E31-9A74FD8B4712}"/>
    <cellStyle name="Comma 3 5 6 5 2 3" xfId="59433" xr:uid="{BD6D6C6E-F0AE-4DD0-A8BD-0C1224BB11DF}"/>
    <cellStyle name="Comma 3 5 6 5 3" xfId="27899" xr:uid="{B3912C09-100F-45E0-9C8E-C53ABF2FB579}"/>
    <cellStyle name="Comma 3 5 6 5 4" xfId="48923" xr:uid="{6B4A4924-7008-41E8-913B-ABF66B7B274E}"/>
    <cellStyle name="Comma 3 5 6 6" xfId="9480" xr:uid="{72DAC725-E58C-469F-BBE3-8E9104609B87}"/>
    <cellStyle name="Comma 3 5 6 6 2" xfId="20014" xr:uid="{98AD83B1-033D-46E6-BADA-6A1BF9E652BC}"/>
    <cellStyle name="Comma 3 5 6 6 2 2" xfId="41036" xr:uid="{8F404B00-301F-46DA-A005-1E6354D916F1}"/>
    <cellStyle name="Comma 3 5 6 6 2 3" xfId="62060" xr:uid="{A63B2E7E-98DD-4A54-AED2-43A40E9677A7}"/>
    <cellStyle name="Comma 3 5 6 6 3" xfId="30526" xr:uid="{D74DCCCE-3DF4-406A-A61A-0F9811339DEF}"/>
    <cellStyle name="Comma 3 5 6 6 4" xfId="51550" xr:uid="{C5D0E88A-3BDA-49DA-98D4-DB0B90648EF4}"/>
    <cellStyle name="Comma 3 5 6 7" xfId="12132" xr:uid="{4E151A39-4F28-45DB-ABB3-9B6960CCA33C}"/>
    <cellStyle name="Comma 3 5 6 7 2" xfId="33154" xr:uid="{FAFBF262-9ACC-4DD1-B6E7-CEE17EEF4640}"/>
    <cellStyle name="Comma 3 5 6 7 3" xfId="54178" xr:uid="{82F6D4D8-48FD-44C9-BA8E-45A4A7D3AD10}"/>
    <cellStyle name="Comma 3 5 6 8" xfId="22643" xr:uid="{1C580C0C-6A12-4057-96AA-68C87E927CFA}"/>
    <cellStyle name="Comma 3 5 6 9" xfId="43668" xr:uid="{7BB891FA-16DD-4164-B2C5-39756D76D65B}"/>
    <cellStyle name="Comma 3 5 7" xfId="1550" xr:uid="{420C1321-3B36-4E89-A670-B2985D8402BA}"/>
    <cellStyle name="Comma 3 5 7 2" xfId="1551" xr:uid="{3C8A2E5F-C116-4931-BD0C-D2A81324E9EB}"/>
    <cellStyle name="Comma 3 5 7 2 2" xfId="4229" xr:uid="{A8FBEE9B-78AB-490B-A69E-EB548FABEF29}"/>
    <cellStyle name="Comma 3 5 7 2 2 2" xfId="14763" xr:uid="{EC94FF9E-73B5-498D-A2D8-7F062B9C9FFB}"/>
    <cellStyle name="Comma 3 5 7 2 2 2 2" xfId="35785" xr:uid="{3606F019-77AB-402A-AAAE-3672D8A4ADE7}"/>
    <cellStyle name="Comma 3 5 7 2 2 2 3" xfId="56809" xr:uid="{DED5352F-D7C8-4A5D-A728-7D227A04D112}"/>
    <cellStyle name="Comma 3 5 7 2 2 3" xfId="25275" xr:uid="{D615586B-7E77-435E-98C4-546CA66B3672}"/>
    <cellStyle name="Comma 3 5 7 2 2 4" xfId="46299" xr:uid="{45C201FA-174A-47E6-911C-716D4ABF96FD}"/>
    <cellStyle name="Comma 3 5 7 2 3" xfId="6857" xr:uid="{7F8B7DA0-A5C8-4D8E-ABB1-47B3B6F361A3}"/>
    <cellStyle name="Comma 3 5 7 2 3 2" xfId="17391" xr:uid="{2461875D-6A8A-4005-BF5E-A5CDE671BD2C}"/>
    <cellStyle name="Comma 3 5 7 2 3 2 2" xfId="38413" xr:uid="{3ABBF60B-D000-439D-A9B5-B184CA9DCF17}"/>
    <cellStyle name="Comma 3 5 7 2 3 2 3" xfId="59437" xr:uid="{14E3393C-B699-47D6-AD1A-B338ACC6AAF0}"/>
    <cellStyle name="Comma 3 5 7 2 3 3" xfId="27903" xr:uid="{9130B1C4-93D4-4800-BD35-1E43A5D0096A}"/>
    <cellStyle name="Comma 3 5 7 2 3 4" xfId="48927" xr:uid="{00EE7C73-AABE-43BF-9104-8582C0EBE651}"/>
    <cellStyle name="Comma 3 5 7 2 4" xfId="9484" xr:uid="{BB33B232-C19F-4B02-B240-67DF9E7B70EF}"/>
    <cellStyle name="Comma 3 5 7 2 4 2" xfId="20018" xr:uid="{836C3419-E3BB-4DE1-A258-17AD7786EBDD}"/>
    <cellStyle name="Comma 3 5 7 2 4 2 2" xfId="41040" xr:uid="{2C3DF7A2-4139-499F-ACBA-88F1B7EE3604}"/>
    <cellStyle name="Comma 3 5 7 2 4 2 3" xfId="62064" xr:uid="{C9ED7FFB-06AF-4975-A6A1-D43AC08FDEDC}"/>
    <cellStyle name="Comma 3 5 7 2 4 3" xfId="30530" xr:uid="{37B10020-6000-47A2-B293-CDB907154D0C}"/>
    <cellStyle name="Comma 3 5 7 2 4 4" xfId="51554" xr:uid="{952446B8-4FD6-4F70-B150-787A5CD5D7EA}"/>
    <cellStyle name="Comma 3 5 7 2 5" xfId="12136" xr:uid="{FF986553-BD4E-4594-89E7-6B90D587FFF9}"/>
    <cellStyle name="Comma 3 5 7 2 5 2" xfId="33158" xr:uid="{43ED86A3-EA8D-49B8-BE78-E9C7E001FEB9}"/>
    <cellStyle name="Comma 3 5 7 2 5 3" xfId="54182" xr:uid="{D9492F7A-3443-4895-B57D-CBF70E5A6852}"/>
    <cellStyle name="Comma 3 5 7 2 6" xfId="22647" xr:uid="{97210083-263B-446F-A89E-421CDFB62F9E}"/>
    <cellStyle name="Comma 3 5 7 2 7" xfId="43672" xr:uid="{A9FEC8BE-B80B-4935-9099-F44329B692A7}"/>
    <cellStyle name="Comma 3 5 7 3" xfId="4228" xr:uid="{E78E8FAF-8CFC-4733-A658-08098952EAF0}"/>
    <cellStyle name="Comma 3 5 7 3 2" xfId="14762" xr:uid="{FBD3967E-3F44-422E-A6EC-E3E82443D9F0}"/>
    <cellStyle name="Comma 3 5 7 3 2 2" xfId="35784" xr:uid="{47B017E4-95C0-408B-8848-769E57F261FE}"/>
    <cellStyle name="Comma 3 5 7 3 2 3" xfId="56808" xr:uid="{872500BF-7CD3-42F0-92D6-553B255BF5E5}"/>
    <cellStyle name="Comma 3 5 7 3 3" xfId="25274" xr:uid="{EC34B206-CEF7-4AFA-AF1B-C0806C5E7A57}"/>
    <cellStyle name="Comma 3 5 7 3 4" xfId="46298" xr:uid="{74515DB4-613E-493E-A984-ACA3AE8C053E}"/>
    <cellStyle name="Comma 3 5 7 4" xfId="6856" xr:uid="{A3767A6E-73A5-455A-A7C9-A0BE3D484BAD}"/>
    <cellStyle name="Comma 3 5 7 4 2" xfId="17390" xr:uid="{2513979A-2B60-4B04-B167-5A9ED830F157}"/>
    <cellStyle name="Comma 3 5 7 4 2 2" xfId="38412" xr:uid="{322373A8-DE1A-483F-8B98-C166E742B718}"/>
    <cellStyle name="Comma 3 5 7 4 2 3" xfId="59436" xr:uid="{7BED293A-9002-4CD8-AC9A-C55210506ABA}"/>
    <cellStyle name="Comma 3 5 7 4 3" xfId="27902" xr:uid="{8C0D1014-F6F1-4B56-B757-7CF129F4EBA7}"/>
    <cellStyle name="Comma 3 5 7 4 4" xfId="48926" xr:uid="{17C9B6DD-9ABD-472A-8EAE-E86DD3EB931D}"/>
    <cellStyle name="Comma 3 5 7 5" xfId="9483" xr:uid="{2E35044E-666B-4C9B-965A-3212E36F9ABA}"/>
    <cellStyle name="Comma 3 5 7 5 2" xfId="20017" xr:uid="{404A55E9-0B1C-44A7-8068-046F5A203AAA}"/>
    <cellStyle name="Comma 3 5 7 5 2 2" xfId="41039" xr:uid="{B288D1DD-8552-43A0-9E9C-34D3DC80EAF6}"/>
    <cellStyle name="Comma 3 5 7 5 2 3" xfId="62063" xr:uid="{12792ABC-21D9-48B3-9A56-95680BAACBAA}"/>
    <cellStyle name="Comma 3 5 7 5 3" xfId="30529" xr:uid="{21162DBD-A170-451C-AEAB-E5326CA39A95}"/>
    <cellStyle name="Comma 3 5 7 5 4" xfId="51553" xr:uid="{41929565-6EDC-4724-99F8-848736879C71}"/>
    <cellStyle name="Comma 3 5 7 6" xfId="12135" xr:uid="{D7D58BF4-631A-4064-AC84-1A8FA7181231}"/>
    <cellStyle name="Comma 3 5 7 6 2" xfId="33157" xr:uid="{7195CF8B-0323-4447-90D7-BB7E55B885B3}"/>
    <cellStyle name="Comma 3 5 7 6 3" xfId="54181" xr:uid="{4A07D752-7D70-40B1-BF3F-55815D27A5F1}"/>
    <cellStyle name="Comma 3 5 7 7" xfId="22646" xr:uid="{95BEB41B-4AEA-4F7A-9215-8CF9F691A8E6}"/>
    <cellStyle name="Comma 3 5 7 8" xfId="43671" xr:uid="{F59D768A-BC4E-48C9-906D-8F3FE212A82D}"/>
    <cellStyle name="Comma 3 5 8" xfId="1552" xr:uid="{21D5C248-7689-4A54-B695-95289C019644}"/>
    <cellStyle name="Comma 3 5 8 2" xfId="4230" xr:uid="{A9F32F41-984D-4C7D-B395-CE6A8382C964}"/>
    <cellStyle name="Comma 3 5 8 2 2" xfId="14764" xr:uid="{2DEBEABE-FF9A-4EF9-8798-28B873267419}"/>
    <cellStyle name="Comma 3 5 8 2 2 2" xfId="35786" xr:uid="{22578D3D-73D3-4CEB-8D6B-241FF6A15AF7}"/>
    <cellStyle name="Comma 3 5 8 2 2 3" xfId="56810" xr:uid="{1660896D-F9AB-4010-A384-98B4AFD24FA7}"/>
    <cellStyle name="Comma 3 5 8 2 3" xfId="25276" xr:uid="{814075BD-FF74-44F2-BD7F-FEA5AEB60593}"/>
    <cellStyle name="Comma 3 5 8 2 4" xfId="46300" xr:uid="{1D8AFF69-6E6B-42EE-A1A1-94E78EB560CB}"/>
    <cellStyle name="Comma 3 5 8 3" xfId="6858" xr:uid="{029F9C8A-F255-46C0-9E96-F231D5D7F46C}"/>
    <cellStyle name="Comma 3 5 8 3 2" xfId="17392" xr:uid="{D9A1485B-CB6E-4F0F-A6E2-281DFE389F6C}"/>
    <cellStyle name="Comma 3 5 8 3 2 2" xfId="38414" xr:uid="{337EB347-BAE6-4486-A723-97152381903E}"/>
    <cellStyle name="Comma 3 5 8 3 2 3" xfId="59438" xr:uid="{0CE9FEFA-75E7-4E03-AC7B-891B279E0F8B}"/>
    <cellStyle name="Comma 3 5 8 3 3" xfId="27904" xr:uid="{8D94796A-5B64-4AFE-A5A5-C2DD4A5D0C37}"/>
    <cellStyle name="Comma 3 5 8 3 4" xfId="48928" xr:uid="{C817A41A-E6C9-488F-B8CD-A1EBC2BA0274}"/>
    <cellStyle name="Comma 3 5 8 4" xfId="9485" xr:uid="{BE70E2BE-1B96-4DCA-ADC9-A79F15A6EBDA}"/>
    <cellStyle name="Comma 3 5 8 4 2" xfId="20019" xr:uid="{E891CCEB-2055-4DEC-98A3-70C5BA490D5A}"/>
    <cellStyle name="Comma 3 5 8 4 2 2" xfId="41041" xr:uid="{DFDFF978-3483-4D4D-9079-52A63D867EBB}"/>
    <cellStyle name="Comma 3 5 8 4 2 3" xfId="62065" xr:uid="{FFC95C68-7B74-441F-82A3-69EA1D6B703F}"/>
    <cellStyle name="Comma 3 5 8 4 3" xfId="30531" xr:uid="{F4C0688C-F192-4BCC-BFAF-709AD9A7132E}"/>
    <cellStyle name="Comma 3 5 8 4 4" xfId="51555" xr:uid="{2A3F8950-7A0A-4106-862C-36E4991BF4B1}"/>
    <cellStyle name="Comma 3 5 8 5" xfId="12137" xr:uid="{BFC2EC58-B086-46B6-944D-4A8A500CD422}"/>
    <cellStyle name="Comma 3 5 8 5 2" xfId="33159" xr:uid="{4D8B235D-E083-482F-B271-AAC278C4059F}"/>
    <cellStyle name="Comma 3 5 8 5 3" xfId="54183" xr:uid="{0785E587-4443-46B4-AA1D-EC87F45935FC}"/>
    <cellStyle name="Comma 3 5 8 6" xfId="22648" xr:uid="{C7092163-6E4D-459E-B8D3-2291547985A1}"/>
    <cellStyle name="Comma 3 5 8 7" xfId="43673" xr:uid="{569235CA-0BC4-41AB-AC44-F3EAEA60790B}"/>
    <cellStyle name="Comma 3 5 9" xfId="1553" xr:uid="{69FECE5B-BBF2-4654-AF81-C6C695A28083}"/>
    <cellStyle name="Comma 3 5 9 2" xfId="4231" xr:uid="{8B1909DC-D375-4976-A0E1-FBB6EB00F8C0}"/>
    <cellStyle name="Comma 3 5 9 2 2" xfId="14765" xr:uid="{DC7AC710-3456-4FA3-A319-A6375D485798}"/>
    <cellStyle name="Comma 3 5 9 2 2 2" xfId="35787" xr:uid="{539C7EBF-678A-44DE-AE23-B4A84FA1AF01}"/>
    <cellStyle name="Comma 3 5 9 2 2 3" xfId="56811" xr:uid="{78DF4EBC-6A9D-429E-8A81-C71FF921C411}"/>
    <cellStyle name="Comma 3 5 9 2 3" xfId="25277" xr:uid="{8F96E379-D505-44BD-BD4B-EFA8B1723002}"/>
    <cellStyle name="Comma 3 5 9 2 4" xfId="46301" xr:uid="{8A228DAB-A7D5-4245-969C-403C51CA9124}"/>
    <cellStyle name="Comma 3 5 9 3" xfId="6859" xr:uid="{D82917F5-416A-4715-A5C8-0CB5E53AAA4C}"/>
    <cellStyle name="Comma 3 5 9 3 2" xfId="17393" xr:uid="{A9CB9AB3-2080-49DE-A014-7C46741364A2}"/>
    <cellStyle name="Comma 3 5 9 3 2 2" xfId="38415" xr:uid="{99A84915-E50A-49BA-9AFA-96DCCF02B1CA}"/>
    <cellStyle name="Comma 3 5 9 3 2 3" xfId="59439" xr:uid="{6FB8ECAF-52DC-4F95-8044-F67ECCA8AD7C}"/>
    <cellStyle name="Comma 3 5 9 3 3" xfId="27905" xr:uid="{250E85AF-A8B2-41CA-893D-9F1BBF611449}"/>
    <cellStyle name="Comma 3 5 9 3 4" xfId="48929" xr:uid="{1F60DEAC-6E58-47CF-83DB-FA8019BA01DD}"/>
    <cellStyle name="Comma 3 5 9 4" xfId="9486" xr:uid="{7E3FE691-86E8-48A0-A2C0-3F3D9CE7C3D4}"/>
    <cellStyle name="Comma 3 5 9 4 2" xfId="20020" xr:uid="{206588DA-DECB-4888-9ED7-C1928646B708}"/>
    <cellStyle name="Comma 3 5 9 4 2 2" xfId="41042" xr:uid="{A2D9C15C-CE4C-4B5D-BCC5-4B349886840C}"/>
    <cellStyle name="Comma 3 5 9 4 2 3" xfId="62066" xr:uid="{4EB36974-C3E2-4E7B-A9A8-35A72418322F}"/>
    <cellStyle name="Comma 3 5 9 4 3" xfId="30532" xr:uid="{C4CFC30E-EF1B-479E-99AA-A6791D5E91DE}"/>
    <cellStyle name="Comma 3 5 9 4 4" xfId="51556" xr:uid="{466B7FC0-15E1-4B6D-AE42-5F017BC8D94E}"/>
    <cellStyle name="Comma 3 5 9 5" xfId="12138" xr:uid="{827264D6-1AAC-4B6E-B346-C4D80EFDB6FE}"/>
    <cellStyle name="Comma 3 5 9 5 2" xfId="33160" xr:uid="{94EE9E4C-C866-455A-AD18-C231F7A6286B}"/>
    <cellStyle name="Comma 3 5 9 5 3" xfId="54184" xr:uid="{51841B71-F9DB-46B9-A62F-05C69C68F953}"/>
    <cellStyle name="Comma 3 5 9 6" xfId="22649" xr:uid="{D65E330B-E5DD-4B1F-8811-66FE0E92AD72}"/>
    <cellStyle name="Comma 3 5 9 7" xfId="43674" xr:uid="{33BA3BFE-8B84-4951-8B70-BED3C1F502B2}"/>
    <cellStyle name="Comma 3 6" xfId="1554" xr:uid="{7B7912B5-1C49-4ACA-BE7E-3BF0D0F217F2}"/>
    <cellStyle name="Comma 3 6 10" xfId="43675" xr:uid="{16FED5A2-CB8A-4CFE-876E-08FFCCFDA025}"/>
    <cellStyle name="Comma 3 6 11" xfId="63341" xr:uid="{C55EBE5B-C52F-45FA-9A81-7CDFAEE11FEF}"/>
    <cellStyle name="Comma 3 6 2" xfId="1555" xr:uid="{41937822-650C-448F-BC4A-ADB84C2FFC3E}"/>
    <cellStyle name="Comma 3 6 2 2" xfId="1556" xr:uid="{7CA81533-E9AD-44C8-AF4E-08870C6250EB}"/>
    <cellStyle name="Comma 3 6 2 2 2" xfId="4234" xr:uid="{D4E257FD-66A5-460A-86D6-15C0A3FF04BC}"/>
    <cellStyle name="Comma 3 6 2 2 2 2" xfId="14768" xr:uid="{0BD4BB24-E9BD-4120-B7CD-B1D1765A1A97}"/>
    <cellStyle name="Comma 3 6 2 2 2 2 2" xfId="35790" xr:uid="{B2A4F0BD-385A-4BD0-87FA-F5C680FD9B87}"/>
    <cellStyle name="Comma 3 6 2 2 2 2 3" xfId="56814" xr:uid="{740A30DC-DDAA-466C-96DE-0056083902EE}"/>
    <cellStyle name="Comma 3 6 2 2 2 3" xfId="25280" xr:uid="{81C2D9C5-DD39-42C8-9CBD-10CD16F94E92}"/>
    <cellStyle name="Comma 3 6 2 2 2 4" xfId="46304" xr:uid="{F91B1620-1249-47B7-AF6A-E3F7F571A304}"/>
    <cellStyle name="Comma 3 6 2 2 3" xfId="6862" xr:uid="{A2456504-7AE7-45A8-9C72-C9A984506872}"/>
    <cellStyle name="Comma 3 6 2 2 3 2" xfId="17396" xr:uid="{19BEA66B-C084-464B-AB46-CB17B0E56682}"/>
    <cellStyle name="Comma 3 6 2 2 3 2 2" xfId="38418" xr:uid="{BF36AA87-0A6F-488C-9346-AE894B83407C}"/>
    <cellStyle name="Comma 3 6 2 2 3 2 3" xfId="59442" xr:uid="{B1873321-E294-494F-ACD4-B69BD5F12E68}"/>
    <cellStyle name="Comma 3 6 2 2 3 3" xfId="27908" xr:uid="{DE704F64-80B3-4226-AC20-A8A49E71885E}"/>
    <cellStyle name="Comma 3 6 2 2 3 4" xfId="48932" xr:uid="{D6438A50-9C15-44D3-B75B-3E49A911AB3B}"/>
    <cellStyle name="Comma 3 6 2 2 4" xfId="9489" xr:uid="{4A9DED59-59D0-4E86-96A1-F2A82D2C2DC8}"/>
    <cellStyle name="Comma 3 6 2 2 4 2" xfId="20023" xr:uid="{3EDE13AB-802F-4D75-ABF6-C7BAC4265F27}"/>
    <cellStyle name="Comma 3 6 2 2 4 2 2" xfId="41045" xr:uid="{315E52CB-C66C-4719-A452-F3D30F6C915B}"/>
    <cellStyle name="Comma 3 6 2 2 4 2 3" xfId="62069" xr:uid="{F071938F-0433-4AB1-AA39-8FB789D2A7F6}"/>
    <cellStyle name="Comma 3 6 2 2 4 3" xfId="30535" xr:uid="{FB841B82-1999-48CF-81B9-AC044EE6CF5C}"/>
    <cellStyle name="Comma 3 6 2 2 4 4" xfId="51559" xr:uid="{5C7C8B6C-CCDE-4107-BE3E-5B31D7A5CA0D}"/>
    <cellStyle name="Comma 3 6 2 2 5" xfId="12141" xr:uid="{EAA602DE-859F-47EA-A74C-9EF34F4BA0A5}"/>
    <cellStyle name="Comma 3 6 2 2 5 2" xfId="33163" xr:uid="{55133507-A954-4347-9756-F80A051C0D4A}"/>
    <cellStyle name="Comma 3 6 2 2 5 3" xfId="54187" xr:uid="{32570E77-107B-4817-BB4F-B634CC96CC99}"/>
    <cellStyle name="Comma 3 6 2 2 6" xfId="22652" xr:uid="{D40128AD-B6CA-421A-A988-D6359B2A09B5}"/>
    <cellStyle name="Comma 3 6 2 2 7" xfId="43677" xr:uid="{25C6A177-424C-4222-95D4-C3FA701DAAB3}"/>
    <cellStyle name="Comma 3 6 2 3" xfId="4233" xr:uid="{B7174D2E-E923-4A2A-B55C-E3E72180ABB9}"/>
    <cellStyle name="Comma 3 6 2 3 2" xfId="14767" xr:uid="{4FEB53DE-21B9-4A47-A72D-1DB1C3925582}"/>
    <cellStyle name="Comma 3 6 2 3 2 2" xfId="35789" xr:uid="{87EBDB53-0C07-4D8F-B90E-B9DA74426932}"/>
    <cellStyle name="Comma 3 6 2 3 2 3" xfId="56813" xr:uid="{4C2E28CF-840A-4813-8ECC-4F055D0A0DE5}"/>
    <cellStyle name="Comma 3 6 2 3 3" xfId="25279" xr:uid="{65648F94-AF01-4774-9221-22071FAB8232}"/>
    <cellStyle name="Comma 3 6 2 3 4" xfId="46303" xr:uid="{D27353C8-8477-4CB0-8C9A-A6EE57BB1AB4}"/>
    <cellStyle name="Comma 3 6 2 4" xfId="6861" xr:uid="{9DB6ACFC-F8D8-4844-930F-6B177F57A136}"/>
    <cellStyle name="Comma 3 6 2 4 2" xfId="17395" xr:uid="{B9B3E8EE-C348-4265-9A80-20DFA66D974F}"/>
    <cellStyle name="Comma 3 6 2 4 2 2" xfId="38417" xr:uid="{22D138C3-3D82-4C2E-B9F4-809AF3FE0C13}"/>
    <cellStyle name="Comma 3 6 2 4 2 3" xfId="59441" xr:uid="{8DA20741-14F6-445E-AE3B-9CF071A95550}"/>
    <cellStyle name="Comma 3 6 2 4 3" xfId="27907" xr:uid="{AB81072B-8651-447E-8476-E1E7B1F527A9}"/>
    <cellStyle name="Comma 3 6 2 4 4" xfId="48931" xr:uid="{DBB81AF3-6E8D-4E70-AA53-CA321702289C}"/>
    <cellStyle name="Comma 3 6 2 5" xfId="9488" xr:uid="{4E168811-4431-4F79-A538-031186385796}"/>
    <cellStyle name="Comma 3 6 2 5 2" xfId="20022" xr:uid="{0927A98D-1A14-46B2-8EF8-5A3298E84969}"/>
    <cellStyle name="Comma 3 6 2 5 2 2" xfId="41044" xr:uid="{50078134-369E-4F42-8BCE-892BE87009DB}"/>
    <cellStyle name="Comma 3 6 2 5 2 3" xfId="62068" xr:uid="{7E3179A8-4AE1-4EAD-B20D-09FE8077A11E}"/>
    <cellStyle name="Comma 3 6 2 5 3" xfId="30534" xr:uid="{C6DCB36B-6CDB-4E5A-80EC-39647794D43A}"/>
    <cellStyle name="Comma 3 6 2 5 4" xfId="51558" xr:uid="{B6D60EE4-F25D-4D5B-8CF9-FD6089C7ED56}"/>
    <cellStyle name="Comma 3 6 2 6" xfId="12140" xr:uid="{14051F8A-3D2A-4D7E-B75B-1E80F998CE94}"/>
    <cellStyle name="Comma 3 6 2 6 2" xfId="33162" xr:uid="{175FFBB1-E08C-4275-A552-7A05F7ECAD2E}"/>
    <cellStyle name="Comma 3 6 2 6 3" xfId="54186" xr:uid="{6D9A75DC-696D-42DA-803F-F1A5E2B8E9BA}"/>
    <cellStyle name="Comma 3 6 2 7" xfId="22651" xr:uid="{CB8C2BCE-57E3-4E2E-8F28-9A3EC33B4F08}"/>
    <cellStyle name="Comma 3 6 2 8" xfId="43676" xr:uid="{24461BE7-D463-4F44-BF7B-FE76550972E4}"/>
    <cellStyle name="Comma 3 6 3" xfId="1557" xr:uid="{F9A5ECBF-FD03-497B-916D-C084F4BB77DE}"/>
    <cellStyle name="Comma 3 6 3 2" xfId="4235" xr:uid="{436E416D-36D4-4F63-83BD-137C097FC2AE}"/>
    <cellStyle name="Comma 3 6 3 2 2" xfId="14769" xr:uid="{0DE00F45-FBA3-4C4D-AB21-B8706F37C068}"/>
    <cellStyle name="Comma 3 6 3 2 2 2" xfId="35791" xr:uid="{3859A571-0F40-4738-8299-1182CEA924E5}"/>
    <cellStyle name="Comma 3 6 3 2 2 3" xfId="56815" xr:uid="{E4FB974E-6324-4A5F-9F81-C7B2D11C9704}"/>
    <cellStyle name="Comma 3 6 3 2 3" xfId="25281" xr:uid="{BFF5E5F2-47FD-4A99-B1BC-92E439F7EFC2}"/>
    <cellStyle name="Comma 3 6 3 2 4" xfId="46305" xr:uid="{1F94A4CE-7014-43A1-A22B-005B1A9C3CE6}"/>
    <cellStyle name="Comma 3 6 3 3" xfId="6863" xr:uid="{39DFA5F1-CAF8-41CC-916A-B9910DC2C1D8}"/>
    <cellStyle name="Comma 3 6 3 3 2" xfId="17397" xr:uid="{C9BC82CC-8A41-4958-8A15-8A216A7B4B9F}"/>
    <cellStyle name="Comma 3 6 3 3 2 2" xfId="38419" xr:uid="{C87177B0-4226-4E3F-8671-6637C0E2EAE4}"/>
    <cellStyle name="Comma 3 6 3 3 2 3" xfId="59443" xr:uid="{56692784-7D57-4938-84C5-DB6B3F814993}"/>
    <cellStyle name="Comma 3 6 3 3 3" xfId="27909" xr:uid="{1A8D8A12-46CE-49C0-BDC5-CFC25EB440E0}"/>
    <cellStyle name="Comma 3 6 3 3 4" xfId="48933" xr:uid="{DFB86974-CC5F-459F-8AA4-CEE9D3B8D8C4}"/>
    <cellStyle name="Comma 3 6 3 4" xfId="9490" xr:uid="{7F416A66-45C6-420A-BE1A-72FD1448A158}"/>
    <cellStyle name="Comma 3 6 3 4 2" xfId="20024" xr:uid="{E8AEE5B8-BC25-4406-BD3A-0D56D0C62AA8}"/>
    <cellStyle name="Comma 3 6 3 4 2 2" xfId="41046" xr:uid="{2B5EB2A2-9DBA-4DE7-B14C-3CBD6A1CC97A}"/>
    <cellStyle name="Comma 3 6 3 4 2 3" xfId="62070" xr:uid="{7CF6D8AA-F19E-46B5-9E3B-928CE35102DC}"/>
    <cellStyle name="Comma 3 6 3 4 3" xfId="30536" xr:uid="{4615E4B5-BE70-41E1-90E2-9595DC728172}"/>
    <cellStyle name="Comma 3 6 3 4 4" xfId="51560" xr:uid="{0876F8E9-8C79-4F95-B4AD-CDA31A6A1644}"/>
    <cellStyle name="Comma 3 6 3 5" xfId="12142" xr:uid="{7A3C514C-1656-4DA2-BAD2-925238E904AE}"/>
    <cellStyle name="Comma 3 6 3 5 2" xfId="33164" xr:uid="{BF4DB5DC-EF8D-4188-B460-C913E66F5F26}"/>
    <cellStyle name="Comma 3 6 3 5 3" xfId="54188" xr:uid="{D925B340-465B-4E1E-93AF-468941D36288}"/>
    <cellStyle name="Comma 3 6 3 6" xfId="22653" xr:uid="{C589D02C-B9A7-4E35-BCEE-20027987D7A9}"/>
    <cellStyle name="Comma 3 6 3 7" xfId="43678" xr:uid="{173E0A25-DBAC-438E-A77C-8682FFE0368D}"/>
    <cellStyle name="Comma 3 6 4" xfId="1558" xr:uid="{8ED65CA8-A23D-4777-B96B-9B65AA0709E8}"/>
    <cellStyle name="Comma 3 6 4 2" xfId="4236" xr:uid="{849E4F68-8491-4D27-B8E9-441BBDB18CCC}"/>
    <cellStyle name="Comma 3 6 4 2 2" xfId="14770" xr:uid="{214285A1-87FB-4725-BACD-E362BF654CBA}"/>
    <cellStyle name="Comma 3 6 4 2 2 2" xfId="35792" xr:uid="{A44E4E3D-1C0C-454D-9B6E-33129D3E3D1C}"/>
    <cellStyle name="Comma 3 6 4 2 2 3" xfId="56816" xr:uid="{9277956B-04B0-4318-A1EB-9BC83285BED4}"/>
    <cellStyle name="Comma 3 6 4 2 3" xfId="25282" xr:uid="{6F60DB87-6600-4534-A3AB-0CE42FF75991}"/>
    <cellStyle name="Comma 3 6 4 2 4" xfId="46306" xr:uid="{51EFBA81-BFAC-489F-AF0D-64BEE4C781C6}"/>
    <cellStyle name="Comma 3 6 4 3" xfId="6864" xr:uid="{0E009DD9-EA67-4BB3-ACC7-E94183E4B608}"/>
    <cellStyle name="Comma 3 6 4 3 2" xfId="17398" xr:uid="{E5977A4A-028E-41A8-AE4B-AEF1DBB50794}"/>
    <cellStyle name="Comma 3 6 4 3 2 2" xfId="38420" xr:uid="{64FA69AA-6776-4A4C-9A47-01FAE31FDBF3}"/>
    <cellStyle name="Comma 3 6 4 3 2 3" xfId="59444" xr:uid="{14747B41-7B61-4F6D-A861-57D8DC407C82}"/>
    <cellStyle name="Comma 3 6 4 3 3" xfId="27910" xr:uid="{EEEC72F7-D2BD-427E-9EB5-A9B6E6BE5119}"/>
    <cellStyle name="Comma 3 6 4 3 4" xfId="48934" xr:uid="{290B7D0E-E39C-4930-8AEA-A78C9B9DA07B}"/>
    <cellStyle name="Comma 3 6 4 4" xfId="9491" xr:uid="{E8B44CA5-2126-4732-9E2E-79DDF40EC66E}"/>
    <cellStyle name="Comma 3 6 4 4 2" xfId="20025" xr:uid="{D7C1F5BB-F702-4449-A6E6-5ACBE3642407}"/>
    <cellStyle name="Comma 3 6 4 4 2 2" xfId="41047" xr:uid="{09BA0E24-C685-4EFD-B999-C9ABE3942E2C}"/>
    <cellStyle name="Comma 3 6 4 4 2 3" xfId="62071" xr:uid="{9DC632D3-2442-4BE7-B8E5-80E3FF1F2685}"/>
    <cellStyle name="Comma 3 6 4 4 3" xfId="30537" xr:uid="{F1C7C24B-46C2-43AA-B52B-D57DC6349237}"/>
    <cellStyle name="Comma 3 6 4 4 4" xfId="51561" xr:uid="{D17C377A-D837-4819-B37C-B53A809CD957}"/>
    <cellStyle name="Comma 3 6 4 5" xfId="12143" xr:uid="{532C233F-CDE2-4F19-8B76-686978BB3618}"/>
    <cellStyle name="Comma 3 6 4 5 2" xfId="33165" xr:uid="{B04BD6BB-1366-492B-8A33-7836C3F4168C}"/>
    <cellStyle name="Comma 3 6 4 5 3" xfId="54189" xr:uid="{6264EDA6-9F9F-4498-B111-0E1E5A384D4B}"/>
    <cellStyle name="Comma 3 6 4 6" xfId="22654" xr:uid="{82A27600-3E86-4A74-8FCF-13237BA2A8F2}"/>
    <cellStyle name="Comma 3 6 4 7" xfId="43679" xr:uid="{22A6C31B-A637-4961-9E13-621E7DF57F85}"/>
    <cellStyle name="Comma 3 6 5" xfId="4232" xr:uid="{ED2FCE43-1711-4423-8D08-21D01FE6162E}"/>
    <cellStyle name="Comma 3 6 5 2" xfId="14766" xr:uid="{4DBBB947-617F-47FB-8586-D0212E17A64F}"/>
    <cellStyle name="Comma 3 6 5 2 2" xfId="35788" xr:uid="{D7D57142-05A9-40BD-BDD2-9BF984636797}"/>
    <cellStyle name="Comma 3 6 5 2 3" xfId="56812" xr:uid="{DBB9547F-2E7C-4C33-949D-47A530E86685}"/>
    <cellStyle name="Comma 3 6 5 3" xfId="25278" xr:uid="{97BD8545-07E7-4EFF-BC0A-7D4C608F54BE}"/>
    <cellStyle name="Comma 3 6 5 4" xfId="46302" xr:uid="{84743D05-AB77-4D50-8F7F-E9D21FA767DE}"/>
    <cellStyle name="Comma 3 6 6" xfId="6860" xr:uid="{323E491E-1D11-4B6C-AFC2-41FF14702AA8}"/>
    <cellStyle name="Comma 3 6 6 2" xfId="17394" xr:uid="{35C1B376-2AFA-444C-A030-4913B348C9B3}"/>
    <cellStyle name="Comma 3 6 6 2 2" xfId="38416" xr:uid="{61D7E8B3-C8E4-4188-9B61-E22753DC1F11}"/>
    <cellStyle name="Comma 3 6 6 2 3" xfId="59440" xr:uid="{5C9CD818-04E1-41FD-8555-419E91C77149}"/>
    <cellStyle name="Comma 3 6 6 3" xfId="27906" xr:uid="{F000EB78-A6E7-4FA6-8E8D-CBBA22585F28}"/>
    <cellStyle name="Comma 3 6 6 4" xfId="48930" xr:uid="{BACFEE61-88F7-43F0-B26E-F0ACE2ED0AC7}"/>
    <cellStyle name="Comma 3 6 7" xfId="9487" xr:uid="{660AFDE6-CC32-46C0-841C-0637F5B2DA1B}"/>
    <cellStyle name="Comma 3 6 7 2" xfId="20021" xr:uid="{A233192C-3FBC-487E-8AE6-5F4622C8037C}"/>
    <cellStyle name="Comma 3 6 7 2 2" xfId="41043" xr:uid="{7B6CB308-658F-437C-946C-C32197B3C28C}"/>
    <cellStyle name="Comma 3 6 7 2 3" xfId="62067" xr:uid="{8996F1D5-8206-4A1F-968B-FDC29A83FFDC}"/>
    <cellStyle name="Comma 3 6 7 3" xfId="30533" xr:uid="{609D08C7-F40C-4AFD-B608-808B49D1AD8B}"/>
    <cellStyle name="Comma 3 6 7 4" xfId="51557" xr:uid="{D7EF67BC-3330-408C-A4D3-53ABE18808E2}"/>
    <cellStyle name="Comma 3 6 8" xfId="12139" xr:uid="{63BB2839-1B48-49AE-AC38-09966D4AAA2A}"/>
    <cellStyle name="Comma 3 6 8 2" xfId="33161" xr:uid="{48AA0765-1977-4CC4-B45A-F008941CAF89}"/>
    <cellStyle name="Comma 3 6 8 3" xfId="54185" xr:uid="{83CCA911-C6A7-42BE-8004-58F9FF55CA7A}"/>
    <cellStyle name="Comma 3 6 9" xfId="22650" xr:uid="{7CB15DAE-72E5-42B7-AB4F-AC9A0330F336}"/>
    <cellStyle name="Comma 3 7" xfId="1559" xr:uid="{D99DB6E4-93E1-4959-BF28-CEAA9070140B}"/>
    <cellStyle name="Comma 3 7 10" xfId="43680" xr:uid="{165F755D-3903-4EF7-8002-4262899FAC26}"/>
    <cellStyle name="Comma 3 7 2" xfId="1560" xr:uid="{0CA7C70C-6EF7-426B-8194-4BBD8174AFB9}"/>
    <cellStyle name="Comma 3 7 2 2" xfId="1561" xr:uid="{BD58511D-8EA4-4EC4-9240-F9D10122E939}"/>
    <cellStyle name="Comma 3 7 2 2 2" xfId="4239" xr:uid="{22C260B3-7D52-4515-B334-D23B07BE8065}"/>
    <cellStyle name="Comma 3 7 2 2 2 2" xfId="14773" xr:uid="{5F7689BD-AEBC-44F4-B975-C45994B54822}"/>
    <cellStyle name="Comma 3 7 2 2 2 2 2" xfId="35795" xr:uid="{24E97DF3-86BA-4C65-92A3-B22A5FCBAD53}"/>
    <cellStyle name="Comma 3 7 2 2 2 2 3" xfId="56819" xr:uid="{E62DFCBB-6B68-4C0A-8EE7-48BA947DB974}"/>
    <cellStyle name="Comma 3 7 2 2 2 3" xfId="25285" xr:uid="{6F3BAD3D-5795-4A43-9A0D-E31725419A7A}"/>
    <cellStyle name="Comma 3 7 2 2 2 4" xfId="46309" xr:uid="{07801594-927F-4F83-96CE-A98B08FA50C4}"/>
    <cellStyle name="Comma 3 7 2 2 3" xfId="6867" xr:uid="{E416055B-EC6E-4F1E-8CDC-F486A3702B7B}"/>
    <cellStyle name="Comma 3 7 2 2 3 2" xfId="17401" xr:uid="{8F3CB41A-4D9F-470C-AA38-C65E450D3C49}"/>
    <cellStyle name="Comma 3 7 2 2 3 2 2" xfId="38423" xr:uid="{044144D8-D341-4A56-B7D0-0158C312C108}"/>
    <cellStyle name="Comma 3 7 2 2 3 2 3" xfId="59447" xr:uid="{A5C97BD8-9E3D-43C3-A04B-7B33D05DF528}"/>
    <cellStyle name="Comma 3 7 2 2 3 3" xfId="27913" xr:uid="{DAE28A18-0198-4B60-8D3D-17BBAC6FC76B}"/>
    <cellStyle name="Comma 3 7 2 2 3 4" xfId="48937" xr:uid="{60DD93BA-F6D9-49BE-956C-86764E8096BE}"/>
    <cellStyle name="Comma 3 7 2 2 4" xfId="9494" xr:uid="{2E1EC9BD-D90F-402B-AFAE-318D56A5FC38}"/>
    <cellStyle name="Comma 3 7 2 2 4 2" xfId="20028" xr:uid="{6F4B99A2-65BA-4560-B5B4-0EF45428EA0D}"/>
    <cellStyle name="Comma 3 7 2 2 4 2 2" xfId="41050" xr:uid="{69C6433C-7436-453C-BC30-0864638FFEDE}"/>
    <cellStyle name="Comma 3 7 2 2 4 2 3" xfId="62074" xr:uid="{8E795B8E-0445-48A4-BC6F-47A12449A830}"/>
    <cellStyle name="Comma 3 7 2 2 4 3" xfId="30540" xr:uid="{E64374DF-B630-45A2-B24A-B3FFBA3E6ACD}"/>
    <cellStyle name="Comma 3 7 2 2 4 4" xfId="51564" xr:uid="{D4CBDC20-773B-474C-871B-F0276D4D40A5}"/>
    <cellStyle name="Comma 3 7 2 2 5" xfId="12146" xr:uid="{678371B7-5691-48CE-B763-CA9D857212F6}"/>
    <cellStyle name="Comma 3 7 2 2 5 2" xfId="33168" xr:uid="{E5EC74A7-1738-4FA0-AF99-183FBDEA00EE}"/>
    <cellStyle name="Comma 3 7 2 2 5 3" xfId="54192" xr:uid="{05788B19-202B-43EA-9FD5-5AE2E185B0D7}"/>
    <cellStyle name="Comma 3 7 2 2 6" xfId="22657" xr:uid="{1CDBDB93-3958-49F3-8DFA-A8395E08119D}"/>
    <cellStyle name="Comma 3 7 2 2 7" xfId="43682" xr:uid="{3DFF6C16-9637-4C60-B877-D95C8B0AE228}"/>
    <cellStyle name="Comma 3 7 2 3" xfId="4238" xr:uid="{486DA3A0-932B-4F41-B34C-D0FFCC8376F2}"/>
    <cellStyle name="Comma 3 7 2 3 2" xfId="14772" xr:uid="{C69F37D7-5625-436E-B6AD-683E4A751A3D}"/>
    <cellStyle name="Comma 3 7 2 3 2 2" xfId="35794" xr:uid="{E33DB89E-E314-4926-A25F-8355ED64A83B}"/>
    <cellStyle name="Comma 3 7 2 3 2 3" xfId="56818" xr:uid="{78BE0ACC-7B41-4CA0-805A-D8FCF06DEE98}"/>
    <cellStyle name="Comma 3 7 2 3 3" xfId="25284" xr:uid="{D4DFA97B-AB53-4B43-9FD2-5C36B91DD027}"/>
    <cellStyle name="Comma 3 7 2 3 4" xfId="46308" xr:uid="{CD07C929-FE8C-4D23-B5AB-525B715C8B31}"/>
    <cellStyle name="Comma 3 7 2 4" xfId="6866" xr:uid="{905ACCA4-20D6-40F8-85EC-869C49F84CD0}"/>
    <cellStyle name="Comma 3 7 2 4 2" xfId="17400" xr:uid="{6549C8C2-1448-4F30-8197-85A225D2627D}"/>
    <cellStyle name="Comma 3 7 2 4 2 2" xfId="38422" xr:uid="{B72AF7F1-2521-4897-8D42-27B91FDF0300}"/>
    <cellStyle name="Comma 3 7 2 4 2 3" xfId="59446" xr:uid="{6393267C-F060-4A69-AFAB-7B68D8859C00}"/>
    <cellStyle name="Comma 3 7 2 4 3" xfId="27912" xr:uid="{C1AB0D20-85BA-4674-A979-052887DDA697}"/>
    <cellStyle name="Comma 3 7 2 4 4" xfId="48936" xr:uid="{E9499796-5EC0-429C-9FB9-529C6B383D59}"/>
    <cellStyle name="Comma 3 7 2 5" xfId="9493" xr:uid="{D261A44F-7F9D-4004-9ABF-43A3784C73A7}"/>
    <cellStyle name="Comma 3 7 2 5 2" xfId="20027" xr:uid="{984AAFCB-C8E6-461D-888F-6E4130D795AB}"/>
    <cellStyle name="Comma 3 7 2 5 2 2" xfId="41049" xr:uid="{3065EB14-F0A6-4800-8A62-217BE7FD8EE2}"/>
    <cellStyle name="Comma 3 7 2 5 2 3" xfId="62073" xr:uid="{CC29EF8C-149E-45E8-8414-D4CE79D2DF57}"/>
    <cellStyle name="Comma 3 7 2 5 3" xfId="30539" xr:uid="{21A55CCA-2FAC-43EA-B40C-E68A46061D3A}"/>
    <cellStyle name="Comma 3 7 2 5 4" xfId="51563" xr:uid="{9B79A2B4-15ED-449D-A101-7C82038C4DBC}"/>
    <cellStyle name="Comma 3 7 2 6" xfId="12145" xr:uid="{DCDA68FE-76B5-459D-BD5D-62B43AA3CC2F}"/>
    <cellStyle name="Comma 3 7 2 6 2" xfId="33167" xr:uid="{4DE5F074-42B5-41C9-9611-5088D5D823EF}"/>
    <cellStyle name="Comma 3 7 2 6 3" xfId="54191" xr:uid="{CA271CDC-051B-4F77-9C59-915996F11641}"/>
    <cellStyle name="Comma 3 7 2 7" xfId="22656" xr:uid="{BBA30DB7-BF92-470E-BEC3-58F4A77368C0}"/>
    <cellStyle name="Comma 3 7 2 8" xfId="43681" xr:uid="{A38F3B41-0085-4486-9394-4AE732D19CA9}"/>
    <cellStyle name="Comma 3 7 3" xfId="1562" xr:uid="{E5DC5B04-80CB-4AC9-B8AC-9ED2E822CE8B}"/>
    <cellStyle name="Comma 3 7 3 2" xfId="4240" xr:uid="{BBD9B397-489A-473C-B66F-7AC9D18A105A}"/>
    <cellStyle name="Comma 3 7 3 2 2" xfId="14774" xr:uid="{5294B543-750A-4E90-8D29-00F224213243}"/>
    <cellStyle name="Comma 3 7 3 2 2 2" xfId="35796" xr:uid="{24773E1B-676F-4DD3-8C55-C0C61B0B50D1}"/>
    <cellStyle name="Comma 3 7 3 2 2 3" xfId="56820" xr:uid="{498CFB45-595B-4EA2-A240-2C3261E89618}"/>
    <cellStyle name="Comma 3 7 3 2 3" xfId="25286" xr:uid="{C9CADF32-073C-44F0-B67B-6D47A7225571}"/>
    <cellStyle name="Comma 3 7 3 2 4" xfId="46310" xr:uid="{4BA08996-09F9-4124-B79E-6C6B7E6C2D12}"/>
    <cellStyle name="Comma 3 7 3 3" xfId="6868" xr:uid="{A60F4B46-3A9E-475E-838E-65AFE2E0E7FE}"/>
    <cellStyle name="Comma 3 7 3 3 2" xfId="17402" xr:uid="{2A2019A0-C155-470C-8455-81DC0BD299CF}"/>
    <cellStyle name="Comma 3 7 3 3 2 2" xfId="38424" xr:uid="{4000E08B-BF18-4AD1-A62B-17FA5B3FA40F}"/>
    <cellStyle name="Comma 3 7 3 3 2 3" xfId="59448" xr:uid="{144AF6FB-A788-455D-9883-1ECF76FB11BA}"/>
    <cellStyle name="Comma 3 7 3 3 3" xfId="27914" xr:uid="{0733AAF2-3778-4538-A448-CC0AEDBD8DFA}"/>
    <cellStyle name="Comma 3 7 3 3 4" xfId="48938" xr:uid="{5D1E5237-EAF2-4EB3-9229-CC6A3E7B4AC5}"/>
    <cellStyle name="Comma 3 7 3 4" xfId="9495" xr:uid="{B8AFA23D-5C4F-4E67-A8C6-DF8859472B48}"/>
    <cellStyle name="Comma 3 7 3 4 2" xfId="20029" xr:uid="{71A55A5C-C0F2-41B4-8E16-50453D560A7D}"/>
    <cellStyle name="Comma 3 7 3 4 2 2" xfId="41051" xr:uid="{9C68E668-40D4-4157-97C9-A73B532F6B82}"/>
    <cellStyle name="Comma 3 7 3 4 2 3" xfId="62075" xr:uid="{0C0F1129-3323-430D-9F3F-53C68B6A7013}"/>
    <cellStyle name="Comma 3 7 3 4 3" xfId="30541" xr:uid="{F6BD8557-544B-420B-BC11-80AD81C7E07E}"/>
    <cellStyle name="Comma 3 7 3 4 4" xfId="51565" xr:uid="{7A24E3C9-8D55-43A1-9A3E-A763E5F6D431}"/>
    <cellStyle name="Comma 3 7 3 5" xfId="12147" xr:uid="{17812FAA-7439-4977-9F07-6425E027588D}"/>
    <cellStyle name="Comma 3 7 3 5 2" xfId="33169" xr:uid="{F8742920-DE75-4232-9EE9-0BE2E8859ED7}"/>
    <cellStyle name="Comma 3 7 3 5 3" xfId="54193" xr:uid="{E2DEA1A4-6C82-427C-ADB9-F0EA31AD2BF8}"/>
    <cellStyle name="Comma 3 7 3 6" xfId="22658" xr:uid="{2D063971-F4F4-4716-A6D3-B066631D0AB2}"/>
    <cellStyle name="Comma 3 7 3 7" xfId="43683" xr:uid="{88276416-8205-467F-8AB5-CF71E927706F}"/>
    <cellStyle name="Comma 3 7 4" xfId="1563" xr:uid="{E2EB1CEB-8E04-4AC7-B5A5-8E924480A417}"/>
    <cellStyle name="Comma 3 7 4 2" xfId="4241" xr:uid="{69E5A3AA-D33F-4C25-83FE-0BEF45D6A1B3}"/>
    <cellStyle name="Comma 3 7 4 2 2" xfId="14775" xr:uid="{FD19EE88-69DA-4D60-A354-1A0979B1583B}"/>
    <cellStyle name="Comma 3 7 4 2 2 2" xfId="35797" xr:uid="{00A12F2F-CDAD-443F-BB39-EF85AA6254F9}"/>
    <cellStyle name="Comma 3 7 4 2 2 3" xfId="56821" xr:uid="{5E27948C-F7F6-4713-92ED-50FEEFBEC7A0}"/>
    <cellStyle name="Comma 3 7 4 2 3" xfId="25287" xr:uid="{12C90916-EA51-49B4-A3D9-47FC2FF69426}"/>
    <cellStyle name="Comma 3 7 4 2 4" xfId="46311" xr:uid="{97C95AAE-9879-40DD-9B9C-AB462C1D8B2D}"/>
    <cellStyle name="Comma 3 7 4 3" xfId="6869" xr:uid="{9065E519-5BC5-4DF9-9CEA-99A3B8BBFE06}"/>
    <cellStyle name="Comma 3 7 4 3 2" xfId="17403" xr:uid="{C5936B7C-0290-43CF-BF09-0B4BB6891BFF}"/>
    <cellStyle name="Comma 3 7 4 3 2 2" xfId="38425" xr:uid="{A4ED84A3-299A-409B-BF15-EA5D0BDDC28C}"/>
    <cellStyle name="Comma 3 7 4 3 2 3" xfId="59449" xr:uid="{9C5313B7-DA87-4DC3-B3C2-072060BAE7DC}"/>
    <cellStyle name="Comma 3 7 4 3 3" xfId="27915" xr:uid="{5829B71C-EA9C-4512-8618-FF62285B6B63}"/>
    <cellStyle name="Comma 3 7 4 3 4" xfId="48939" xr:uid="{1963A611-C6EE-4A5A-AC93-8D2141D93BEE}"/>
    <cellStyle name="Comma 3 7 4 4" xfId="9496" xr:uid="{ED807520-F38E-4DBB-9957-B8C9A0078E02}"/>
    <cellStyle name="Comma 3 7 4 4 2" xfId="20030" xr:uid="{8E1080DC-5A03-4B7E-91CD-0E93F5D05371}"/>
    <cellStyle name="Comma 3 7 4 4 2 2" xfId="41052" xr:uid="{E19636FD-4F8B-4C75-988D-E97D71E642A1}"/>
    <cellStyle name="Comma 3 7 4 4 2 3" xfId="62076" xr:uid="{673F8E0F-A185-469D-A244-BADF1AC8CB22}"/>
    <cellStyle name="Comma 3 7 4 4 3" xfId="30542" xr:uid="{4C114AEF-2ED3-4594-86D8-BEF74E6CA1FA}"/>
    <cellStyle name="Comma 3 7 4 4 4" xfId="51566" xr:uid="{76D7C5A9-4C83-4AE5-8D4F-1C3C9610C860}"/>
    <cellStyle name="Comma 3 7 4 5" xfId="12148" xr:uid="{4DDB01BA-649E-496C-ABF0-47AE091EE973}"/>
    <cellStyle name="Comma 3 7 4 5 2" xfId="33170" xr:uid="{125C0A3A-5714-4D19-8295-00A672F70C31}"/>
    <cellStyle name="Comma 3 7 4 5 3" xfId="54194" xr:uid="{8B56D88C-B892-499D-9224-02F9ED4F5B78}"/>
    <cellStyle name="Comma 3 7 4 6" xfId="22659" xr:uid="{9F9B5FE9-A9F5-4306-B034-73A8CCFC5053}"/>
    <cellStyle name="Comma 3 7 4 7" xfId="43684" xr:uid="{0E2BEC3A-6E4A-48A1-9907-2AFE08746340}"/>
    <cellStyle name="Comma 3 7 5" xfId="4237" xr:uid="{DE145CF2-4BC2-4CD1-A886-B9E44037A254}"/>
    <cellStyle name="Comma 3 7 5 2" xfId="14771" xr:uid="{DD07B1FC-767D-4480-BE54-5DE07FE89277}"/>
    <cellStyle name="Comma 3 7 5 2 2" xfId="35793" xr:uid="{0635ECB1-57E4-4171-918B-9FBD3CA80F34}"/>
    <cellStyle name="Comma 3 7 5 2 3" xfId="56817" xr:uid="{6AAEBA1F-F881-40A4-95D6-DA0862DC22FB}"/>
    <cellStyle name="Comma 3 7 5 3" xfId="25283" xr:uid="{48B57BF5-7A79-4DED-8DE8-4D33E2701027}"/>
    <cellStyle name="Comma 3 7 5 4" xfId="46307" xr:uid="{633E8FCE-D659-432E-B7A2-CD8CA844CDD1}"/>
    <cellStyle name="Comma 3 7 6" xfId="6865" xr:uid="{1BFD20D8-3661-48FC-9EF0-C87CCAF64600}"/>
    <cellStyle name="Comma 3 7 6 2" xfId="17399" xr:uid="{CFB311D4-F3FA-429A-98DB-162F070FF6CD}"/>
    <cellStyle name="Comma 3 7 6 2 2" xfId="38421" xr:uid="{96DEF83A-905E-4CF8-BA09-8D0EA4CEDD29}"/>
    <cellStyle name="Comma 3 7 6 2 3" xfId="59445" xr:uid="{2AD65D28-338D-43CD-9F77-51ED593F7EC4}"/>
    <cellStyle name="Comma 3 7 6 3" xfId="27911" xr:uid="{4F28C274-DD38-41DF-8A6E-AE267A584BC2}"/>
    <cellStyle name="Comma 3 7 6 4" xfId="48935" xr:uid="{4551F31E-B930-4C15-A9ED-9C8230EF5FF7}"/>
    <cellStyle name="Comma 3 7 7" xfId="9492" xr:uid="{7689AEE6-6D83-4A7C-B580-0471A634901D}"/>
    <cellStyle name="Comma 3 7 7 2" xfId="20026" xr:uid="{38D3B28B-BFA0-4573-9AFA-8A3A8E2A124E}"/>
    <cellStyle name="Comma 3 7 7 2 2" xfId="41048" xr:uid="{C37A4094-7EFC-4B71-96F3-A0D94741D742}"/>
    <cellStyle name="Comma 3 7 7 2 3" xfId="62072" xr:uid="{361C94EC-B597-419F-8E7B-5E0507CF8A79}"/>
    <cellStyle name="Comma 3 7 7 3" xfId="30538" xr:uid="{D2690220-7F8C-4C1D-9DDD-971EB0761150}"/>
    <cellStyle name="Comma 3 7 7 4" xfId="51562" xr:uid="{9D9B9A71-66B4-42BD-93A3-965A25E22F8A}"/>
    <cellStyle name="Comma 3 7 8" xfId="12144" xr:uid="{F299EE6E-523D-4582-8195-4B50BA136D09}"/>
    <cellStyle name="Comma 3 7 8 2" xfId="33166" xr:uid="{6714960A-074E-4CE0-8138-71A9247C1F53}"/>
    <cellStyle name="Comma 3 7 8 3" xfId="54190" xr:uid="{F0726662-2D2D-44E9-9E33-EED9A4763A2A}"/>
    <cellStyle name="Comma 3 7 9" xfId="22655" xr:uid="{59B0F692-4051-4A1C-B1CC-BBE0E63098AA}"/>
    <cellStyle name="Comma 3 8" xfId="1564" xr:uid="{AEC73B87-EC1C-49EF-8872-A62C05A2B204}"/>
    <cellStyle name="Comma 3 8 10" xfId="43685" xr:uid="{A108282C-4327-4610-895F-AC5F6B3BA20D}"/>
    <cellStyle name="Comma 3 8 2" xfId="1565" xr:uid="{71A77E9B-053E-402C-A78C-9A7794092F9F}"/>
    <cellStyle name="Comma 3 8 2 2" xfId="1566" xr:uid="{4F719CFC-B67D-4D86-82FC-4D47926502F6}"/>
    <cellStyle name="Comma 3 8 2 2 2" xfId="4244" xr:uid="{08ECB724-8026-4CC3-B699-EFDC906C11E2}"/>
    <cellStyle name="Comma 3 8 2 2 2 2" xfId="14778" xr:uid="{424D0522-1820-42FF-AC21-70FC738535F1}"/>
    <cellStyle name="Comma 3 8 2 2 2 2 2" xfId="35800" xr:uid="{AF790529-73D9-4339-86FB-31EA5BFE7E62}"/>
    <cellStyle name="Comma 3 8 2 2 2 2 3" xfId="56824" xr:uid="{49A460FA-ADF4-4B3C-AD24-042715DC49BB}"/>
    <cellStyle name="Comma 3 8 2 2 2 3" xfId="25290" xr:uid="{22B152EC-496A-451D-B5F4-0E2398368E0C}"/>
    <cellStyle name="Comma 3 8 2 2 2 4" xfId="46314" xr:uid="{9935EBC7-A74F-4BCF-8716-B90894C039E1}"/>
    <cellStyle name="Comma 3 8 2 2 3" xfId="6872" xr:uid="{1DA1EED5-A294-4417-B35D-A6E431B56B48}"/>
    <cellStyle name="Comma 3 8 2 2 3 2" xfId="17406" xr:uid="{DFDEAAE0-EFFF-4104-90C5-39B317A29A69}"/>
    <cellStyle name="Comma 3 8 2 2 3 2 2" xfId="38428" xr:uid="{0AD5F7AA-4F43-495F-B287-376BB6D80FA7}"/>
    <cellStyle name="Comma 3 8 2 2 3 2 3" xfId="59452" xr:uid="{931C146A-9B49-4550-A128-B1D712C1AA36}"/>
    <cellStyle name="Comma 3 8 2 2 3 3" xfId="27918" xr:uid="{5C9537AC-925A-48A0-AD38-CAC067D33EED}"/>
    <cellStyle name="Comma 3 8 2 2 3 4" xfId="48942" xr:uid="{BE903FCE-370D-4649-A024-AE5238D37288}"/>
    <cellStyle name="Comma 3 8 2 2 4" xfId="9499" xr:uid="{13DECCE2-BEEB-4197-8C0F-D6017AB6EAE1}"/>
    <cellStyle name="Comma 3 8 2 2 4 2" xfId="20033" xr:uid="{847DF4A3-0593-4F34-AF74-5B68018A540C}"/>
    <cellStyle name="Comma 3 8 2 2 4 2 2" xfId="41055" xr:uid="{A5F57DF9-5C96-4AB7-9040-DFE0FE86BEFE}"/>
    <cellStyle name="Comma 3 8 2 2 4 2 3" xfId="62079" xr:uid="{7BAC7785-61AD-47DF-B77D-45CEDFD0D050}"/>
    <cellStyle name="Comma 3 8 2 2 4 3" xfId="30545" xr:uid="{D15BEA9B-4A88-4F0D-8801-D7971DA42787}"/>
    <cellStyle name="Comma 3 8 2 2 4 4" xfId="51569" xr:uid="{B806C1E9-D818-4CAD-A800-988DEE77D9E5}"/>
    <cellStyle name="Comma 3 8 2 2 5" xfId="12151" xr:uid="{78349FE8-C701-4BFC-BA67-26369B3A8FA5}"/>
    <cellStyle name="Comma 3 8 2 2 5 2" xfId="33173" xr:uid="{9A1051C3-7B6D-46DE-901B-6E142693FA13}"/>
    <cellStyle name="Comma 3 8 2 2 5 3" xfId="54197" xr:uid="{F13F5940-E714-40D9-9D8D-07E07851217D}"/>
    <cellStyle name="Comma 3 8 2 2 6" xfId="22662" xr:uid="{DA3DA78B-3FDE-44E4-92DF-30A4A2F56A5E}"/>
    <cellStyle name="Comma 3 8 2 2 7" xfId="43687" xr:uid="{50D7884E-50F6-458F-8EB5-0D96DC055215}"/>
    <cellStyle name="Comma 3 8 2 3" xfId="4243" xr:uid="{B41ED713-68C9-44EF-8838-65EF528B1307}"/>
    <cellStyle name="Comma 3 8 2 3 2" xfId="14777" xr:uid="{6779DF9E-5651-4E86-8D27-4498C10EBF9B}"/>
    <cellStyle name="Comma 3 8 2 3 2 2" xfId="35799" xr:uid="{2CBB71F4-BB8B-45C9-9C7D-85839652A867}"/>
    <cellStyle name="Comma 3 8 2 3 2 3" xfId="56823" xr:uid="{6560AFE7-D408-4DBE-9EB8-01A533A9BAF6}"/>
    <cellStyle name="Comma 3 8 2 3 3" xfId="25289" xr:uid="{D0C9705E-BDF5-4AC5-9079-FD171D7B55D1}"/>
    <cellStyle name="Comma 3 8 2 3 4" xfId="46313" xr:uid="{8AF7C7C1-668D-434B-8D18-6C843B3B9492}"/>
    <cellStyle name="Comma 3 8 2 4" xfId="6871" xr:uid="{A21F1FC2-BAAE-46F8-A306-02C1BA7FF1B2}"/>
    <cellStyle name="Comma 3 8 2 4 2" xfId="17405" xr:uid="{838618CA-96F3-4424-BD1E-B2D7582AABBB}"/>
    <cellStyle name="Comma 3 8 2 4 2 2" xfId="38427" xr:uid="{D5921432-E9EB-4149-AE45-DC699E2A792F}"/>
    <cellStyle name="Comma 3 8 2 4 2 3" xfId="59451" xr:uid="{7F4A7EEB-567C-4A96-AA45-778992EFECC1}"/>
    <cellStyle name="Comma 3 8 2 4 3" xfId="27917" xr:uid="{0F62CAEE-EDD8-491D-A364-428C498EE4B3}"/>
    <cellStyle name="Comma 3 8 2 4 4" xfId="48941" xr:uid="{281656B6-7458-4CC6-B967-064C94C18629}"/>
    <cellStyle name="Comma 3 8 2 5" xfId="9498" xr:uid="{5E41D2CC-5324-4DC3-BFCB-BD5E6DDEEF97}"/>
    <cellStyle name="Comma 3 8 2 5 2" xfId="20032" xr:uid="{BE1EDCCE-8144-4A78-B7F1-EA0907F27919}"/>
    <cellStyle name="Comma 3 8 2 5 2 2" xfId="41054" xr:uid="{AD982BA0-4A7D-40B5-810F-C06C393253DC}"/>
    <cellStyle name="Comma 3 8 2 5 2 3" xfId="62078" xr:uid="{23C8154A-E3E0-4E87-9C1C-85344B2D7711}"/>
    <cellStyle name="Comma 3 8 2 5 3" xfId="30544" xr:uid="{A44A06A4-B6C7-41ED-85CE-E392E325E1CD}"/>
    <cellStyle name="Comma 3 8 2 5 4" xfId="51568" xr:uid="{7395BD78-794D-494A-AA35-FD09098C608F}"/>
    <cellStyle name="Comma 3 8 2 6" xfId="12150" xr:uid="{089000CD-5C93-445F-B5A8-D890E9CDAA16}"/>
    <cellStyle name="Comma 3 8 2 6 2" xfId="33172" xr:uid="{6B0A9103-D79B-4A62-B55D-2956A6B6C597}"/>
    <cellStyle name="Comma 3 8 2 6 3" xfId="54196" xr:uid="{7E9ADDA6-BDF3-48EC-9BE5-A136D60A02F4}"/>
    <cellStyle name="Comma 3 8 2 7" xfId="22661" xr:uid="{D9889905-C115-408B-A3D8-A4DF0FB82C4A}"/>
    <cellStyle name="Comma 3 8 2 8" xfId="43686" xr:uid="{3D7D049A-F0B6-40C7-8AF4-EB82C1BF080A}"/>
    <cellStyle name="Comma 3 8 3" xfId="1567" xr:uid="{B18F8BE7-67CB-49C9-873F-825D53EF65BC}"/>
    <cellStyle name="Comma 3 8 3 2" xfId="4245" xr:uid="{DA931420-DD81-4F23-8126-546B6E2A7887}"/>
    <cellStyle name="Comma 3 8 3 2 2" xfId="14779" xr:uid="{164CD741-710D-461B-A262-2A6F483D7248}"/>
    <cellStyle name="Comma 3 8 3 2 2 2" xfId="35801" xr:uid="{42D355A3-C9B9-4FF2-86AC-E23C741FE7D3}"/>
    <cellStyle name="Comma 3 8 3 2 2 3" xfId="56825" xr:uid="{E7634EC6-99A2-46C1-8182-DC4AD6A96EB2}"/>
    <cellStyle name="Comma 3 8 3 2 3" xfId="25291" xr:uid="{37E23EF9-1C18-4B79-98DC-019212A31A7D}"/>
    <cellStyle name="Comma 3 8 3 2 4" xfId="46315" xr:uid="{C400C33C-F098-4E58-A6F8-681BF89E2696}"/>
    <cellStyle name="Comma 3 8 3 3" xfId="6873" xr:uid="{12D783C9-CF8C-4C6E-9F05-72E8F392EA9D}"/>
    <cellStyle name="Comma 3 8 3 3 2" xfId="17407" xr:uid="{34461E4E-2286-4F3B-97F2-F290A959F414}"/>
    <cellStyle name="Comma 3 8 3 3 2 2" xfId="38429" xr:uid="{0CC99340-9B9F-431C-A321-1E77EEB15678}"/>
    <cellStyle name="Comma 3 8 3 3 2 3" xfId="59453" xr:uid="{43ECAD08-D295-467C-9953-EF183EE3EA10}"/>
    <cellStyle name="Comma 3 8 3 3 3" xfId="27919" xr:uid="{7A0CD0D6-3C42-4553-AA25-BD3C31E1BB08}"/>
    <cellStyle name="Comma 3 8 3 3 4" xfId="48943" xr:uid="{21767820-E6A4-4A24-9CA8-F38447F1A2FE}"/>
    <cellStyle name="Comma 3 8 3 4" xfId="9500" xr:uid="{661D12B4-C1C5-4B45-A0EC-558D514DD576}"/>
    <cellStyle name="Comma 3 8 3 4 2" xfId="20034" xr:uid="{5A90ECEC-7A53-4E76-9765-54D1DFB143B9}"/>
    <cellStyle name="Comma 3 8 3 4 2 2" xfId="41056" xr:uid="{C3D98B7D-008B-49A3-8DB3-8BBD569AF79F}"/>
    <cellStyle name="Comma 3 8 3 4 2 3" xfId="62080" xr:uid="{1B7ABFA8-BC7A-457A-96FB-C245977D4DA7}"/>
    <cellStyle name="Comma 3 8 3 4 3" xfId="30546" xr:uid="{CC6D3DD7-1736-4347-9098-6B08E249B366}"/>
    <cellStyle name="Comma 3 8 3 4 4" xfId="51570" xr:uid="{BF41522C-C947-4512-A5EA-D01BF50C03A9}"/>
    <cellStyle name="Comma 3 8 3 5" xfId="12152" xr:uid="{159FEF49-050A-4184-944B-D95D587932A4}"/>
    <cellStyle name="Comma 3 8 3 5 2" xfId="33174" xr:uid="{C2F87FC6-7CB3-4723-A2B3-A7672A53859F}"/>
    <cellStyle name="Comma 3 8 3 5 3" xfId="54198" xr:uid="{C0DE77C0-D43F-4118-81DC-1B23742E4F59}"/>
    <cellStyle name="Comma 3 8 3 6" xfId="22663" xr:uid="{7C49A1D3-28AC-467F-8527-338EE4A3D99E}"/>
    <cellStyle name="Comma 3 8 3 7" xfId="43688" xr:uid="{9E98ED29-D104-49B3-85DD-960A47F5AC76}"/>
    <cellStyle name="Comma 3 8 4" xfId="1568" xr:uid="{40856EB7-B900-440E-AA51-C33F1EB76CF7}"/>
    <cellStyle name="Comma 3 8 4 2" xfId="4246" xr:uid="{4A803AE3-9892-40C7-A022-3992F1F1C246}"/>
    <cellStyle name="Comma 3 8 4 2 2" xfId="14780" xr:uid="{C69E5FD0-575F-4B74-A897-A3C88C68367E}"/>
    <cellStyle name="Comma 3 8 4 2 2 2" xfId="35802" xr:uid="{A1356023-FE90-49AD-9136-454ACA108081}"/>
    <cellStyle name="Comma 3 8 4 2 2 3" xfId="56826" xr:uid="{B90FE472-C533-436B-BAC4-876873DDB28D}"/>
    <cellStyle name="Comma 3 8 4 2 3" xfId="25292" xr:uid="{7169C4B1-2892-46A9-80E7-56AABCD5D019}"/>
    <cellStyle name="Comma 3 8 4 2 4" xfId="46316" xr:uid="{BC1D1A1A-1B4C-4C68-93AA-1C86A4B6573F}"/>
    <cellStyle name="Comma 3 8 4 3" xfId="6874" xr:uid="{FA8FB4B1-9A51-4F45-8BB3-1E7AA8DDABA7}"/>
    <cellStyle name="Comma 3 8 4 3 2" xfId="17408" xr:uid="{AF497EF5-326C-45A6-9983-BFEECB14FA32}"/>
    <cellStyle name="Comma 3 8 4 3 2 2" xfId="38430" xr:uid="{14199DDF-9309-46A6-B9E2-F4F3BF21ABF9}"/>
    <cellStyle name="Comma 3 8 4 3 2 3" xfId="59454" xr:uid="{D75EA5A1-11B2-4EA3-A2AF-016701A0BAF6}"/>
    <cellStyle name="Comma 3 8 4 3 3" xfId="27920" xr:uid="{31AE03B7-FE0D-4B7D-B1A7-857FB04489F9}"/>
    <cellStyle name="Comma 3 8 4 3 4" xfId="48944" xr:uid="{858005DB-A93D-475E-9B57-899DF9DD52F6}"/>
    <cellStyle name="Comma 3 8 4 4" xfId="9501" xr:uid="{18964A8B-ED48-4CB3-979E-FB2F5A434554}"/>
    <cellStyle name="Comma 3 8 4 4 2" xfId="20035" xr:uid="{DC015987-DFB7-4087-B507-E2232FA69223}"/>
    <cellStyle name="Comma 3 8 4 4 2 2" xfId="41057" xr:uid="{C9084C5C-3734-4A30-8116-505C12C3B308}"/>
    <cellStyle name="Comma 3 8 4 4 2 3" xfId="62081" xr:uid="{AFAFEFE4-0F6A-4390-B73F-15E6C9DB9324}"/>
    <cellStyle name="Comma 3 8 4 4 3" xfId="30547" xr:uid="{8C4D666D-FEEA-4F42-8D3C-C3087156E883}"/>
    <cellStyle name="Comma 3 8 4 4 4" xfId="51571" xr:uid="{F3E13D0E-72A3-4886-AD4D-64AD85E1F8A2}"/>
    <cellStyle name="Comma 3 8 4 5" xfId="12153" xr:uid="{96274ACA-0C63-4BEA-91EA-CBC8A28F882C}"/>
    <cellStyle name="Comma 3 8 4 5 2" xfId="33175" xr:uid="{F03C6B75-CCD3-404B-A9ED-51ABC2D6C475}"/>
    <cellStyle name="Comma 3 8 4 5 3" xfId="54199" xr:uid="{E0F51082-C8B8-4230-A599-37886CCF09F1}"/>
    <cellStyle name="Comma 3 8 4 6" xfId="22664" xr:uid="{524D7C57-685A-47DD-9CEC-92356A58063D}"/>
    <cellStyle name="Comma 3 8 4 7" xfId="43689" xr:uid="{7D7529DE-E4CD-4A8C-9B72-0D01BB381BE0}"/>
    <cellStyle name="Comma 3 8 5" xfId="4242" xr:uid="{CF58A8BB-5E3C-4123-B0F8-DCC99D66BCDD}"/>
    <cellStyle name="Comma 3 8 5 2" xfId="14776" xr:uid="{0DFB7AFF-6FBC-41DB-AC95-B574E2400FB6}"/>
    <cellStyle name="Comma 3 8 5 2 2" xfId="35798" xr:uid="{DC1A97C3-CEAD-492F-A7CE-385D46C93023}"/>
    <cellStyle name="Comma 3 8 5 2 3" xfId="56822" xr:uid="{6B5DF094-0893-4117-8F93-CCB57EF65DA2}"/>
    <cellStyle name="Comma 3 8 5 3" xfId="25288" xr:uid="{B50EA894-B88E-4BEA-8276-CCD3DCFC5513}"/>
    <cellStyle name="Comma 3 8 5 4" xfId="46312" xr:uid="{A7DA273D-8C9B-4F1B-9DDE-DCCD15290E2B}"/>
    <cellStyle name="Comma 3 8 6" xfId="6870" xr:uid="{89A2FCD8-A543-48D7-9F4A-755AE735839B}"/>
    <cellStyle name="Comma 3 8 6 2" xfId="17404" xr:uid="{6E0F465A-B1CF-49B2-952C-82136922FB38}"/>
    <cellStyle name="Comma 3 8 6 2 2" xfId="38426" xr:uid="{C61053A2-A709-4F33-9EA9-14F631BC1743}"/>
    <cellStyle name="Comma 3 8 6 2 3" xfId="59450" xr:uid="{5079CA09-7CD3-4093-8704-A64D0245F869}"/>
    <cellStyle name="Comma 3 8 6 3" xfId="27916" xr:uid="{230BF408-980C-4D2A-85B3-463641DCDA49}"/>
    <cellStyle name="Comma 3 8 6 4" xfId="48940" xr:uid="{B6B3DBE3-2511-498C-980A-D513E95C3F55}"/>
    <cellStyle name="Comma 3 8 7" xfId="9497" xr:uid="{2FEF6DB3-6306-424D-81DA-F04E3F679C18}"/>
    <cellStyle name="Comma 3 8 7 2" xfId="20031" xr:uid="{6496AFB0-4BBF-48F6-8C42-F023156B1110}"/>
    <cellStyle name="Comma 3 8 7 2 2" xfId="41053" xr:uid="{C3039A13-145D-4C70-9836-9DFE8912B79A}"/>
    <cellStyle name="Comma 3 8 7 2 3" xfId="62077" xr:uid="{1C64F173-F351-4222-96F6-79D7939BBC00}"/>
    <cellStyle name="Comma 3 8 7 3" xfId="30543" xr:uid="{DDB65B10-0AF6-421C-8DF1-37221F3D5AB2}"/>
    <cellStyle name="Comma 3 8 7 4" xfId="51567" xr:uid="{9E582FDB-3701-464B-BA71-2C9E824964A8}"/>
    <cellStyle name="Comma 3 8 8" xfId="12149" xr:uid="{2A3E4EA5-31D5-45B5-BA18-99B4DF223779}"/>
    <cellStyle name="Comma 3 8 8 2" xfId="33171" xr:uid="{1DB0680F-CF8C-4549-AE46-F6EAC8A3425C}"/>
    <cellStyle name="Comma 3 8 8 3" xfId="54195" xr:uid="{44FCF347-B238-4094-A061-E707F2582357}"/>
    <cellStyle name="Comma 3 8 9" xfId="22660" xr:uid="{A23A9597-BF37-49C4-9947-C9188654DA2A}"/>
    <cellStyle name="Comma 3 9" xfId="1569" xr:uid="{CD7D9635-2228-44E2-A9EC-5CEA26687999}"/>
    <cellStyle name="Comma 3 9 10" xfId="43690" xr:uid="{BC96B2E2-2A42-47C0-BF04-42EDB1AF23A0}"/>
    <cellStyle name="Comma 3 9 2" xfId="1570" xr:uid="{9A96C45F-1F03-4E9A-9076-38C375A57542}"/>
    <cellStyle name="Comma 3 9 2 2" xfId="1571" xr:uid="{2CA88B69-2858-4C45-97D1-E25496325AC6}"/>
    <cellStyle name="Comma 3 9 2 2 2" xfId="4249" xr:uid="{B6C0DD6D-15A5-4348-BB7B-6296F72BFB6C}"/>
    <cellStyle name="Comma 3 9 2 2 2 2" xfId="14783" xr:uid="{61C02522-475A-426E-BB0E-24E5533A7EF0}"/>
    <cellStyle name="Comma 3 9 2 2 2 2 2" xfId="35805" xr:uid="{7EAE1303-5862-4FC8-A4E1-343A81364908}"/>
    <cellStyle name="Comma 3 9 2 2 2 2 3" xfId="56829" xr:uid="{3D1B8440-41FE-4330-992A-99D8BC1FC56F}"/>
    <cellStyle name="Comma 3 9 2 2 2 3" xfId="25295" xr:uid="{DF6D6D9F-144B-40C2-A02C-35E227DC1163}"/>
    <cellStyle name="Comma 3 9 2 2 2 4" xfId="46319" xr:uid="{C4E9765F-1859-48E5-B38C-76C41291DE69}"/>
    <cellStyle name="Comma 3 9 2 2 3" xfId="6877" xr:uid="{03D6E8E8-2E23-40DD-9066-392362352FE7}"/>
    <cellStyle name="Comma 3 9 2 2 3 2" xfId="17411" xr:uid="{C9CBB499-A24E-4B9C-9870-09133A538CC4}"/>
    <cellStyle name="Comma 3 9 2 2 3 2 2" xfId="38433" xr:uid="{A3E26744-DEF1-48F2-A64D-EFB180179F0C}"/>
    <cellStyle name="Comma 3 9 2 2 3 2 3" xfId="59457" xr:uid="{5ADF982B-6AB5-4264-8CA4-C3F8E7ABBFED}"/>
    <cellStyle name="Comma 3 9 2 2 3 3" xfId="27923" xr:uid="{6F046D8C-D9AF-41FD-9F07-3C9DBECD654A}"/>
    <cellStyle name="Comma 3 9 2 2 3 4" xfId="48947" xr:uid="{5F41DD93-1FC6-43A8-981B-051BA9A914A8}"/>
    <cellStyle name="Comma 3 9 2 2 4" xfId="9504" xr:uid="{16A9A5F6-4EB2-4F3E-B1B0-BFC41AFF439E}"/>
    <cellStyle name="Comma 3 9 2 2 4 2" xfId="20038" xr:uid="{9D478DD8-92E0-4CBA-92EE-D642D6840AEF}"/>
    <cellStyle name="Comma 3 9 2 2 4 2 2" xfId="41060" xr:uid="{8211B7CD-C137-4560-96CB-3FD75CFFD435}"/>
    <cellStyle name="Comma 3 9 2 2 4 2 3" xfId="62084" xr:uid="{06168F40-F521-4966-AFC3-32288E00A6ED}"/>
    <cellStyle name="Comma 3 9 2 2 4 3" xfId="30550" xr:uid="{1C66D38D-B093-4CFA-9FA0-86DE65B5BF69}"/>
    <cellStyle name="Comma 3 9 2 2 4 4" xfId="51574" xr:uid="{FCB1909F-86CD-4DEB-BF2D-6FDCE120166D}"/>
    <cellStyle name="Comma 3 9 2 2 5" xfId="12156" xr:uid="{84219AA2-1E8C-4B3B-9471-D1FC9B2063B4}"/>
    <cellStyle name="Comma 3 9 2 2 5 2" xfId="33178" xr:uid="{0B379A20-6485-46AC-84FD-CD65DF37F2DF}"/>
    <cellStyle name="Comma 3 9 2 2 5 3" xfId="54202" xr:uid="{D19FEAF6-71FD-4A9B-8490-E95C912A3977}"/>
    <cellStyle name="Comma 3 9 2 2 6" xfId="22667" xr:uid="{2DCB7B0D-6D1C-43DD-92ED-F9F095127166}"/>
    <cellStyle name="Comma 3 9 2 2 7" xfId="43692" xr:uid="{09025ED9-6073-4E7C-9CAE-45B326B5C4EA}"/>
    <cellStyle name="Comma 3 9 2 3" xfId="4248" xr:uid="{15D0BFC7-BFC0-4D23-8F5C-BED0AA17909F}"/>
    <cellStyle name="Comma 3 9 2 3 2" xfId="14782" xr:uid="{F3537665-F53D-4795-9CD5-B57935D20831}"/>
    <cellStyle name="Comma 3 9 2 3 2 2" xfId="35804" xr:uid="{8ECA7F51-7631-49AE-B79C-01FE05238535}"/>
    <cellStyle name="Comma 3 9 2 3 2 3" xfId="56828" xr:uid="{C399F289-9652-44EC-93E3-9F690D258BE1}"/>
    <cellStyle name="Comma 3 9 2 3 3" xfId="25294" xr:uid="{DC856FCF-9D28-4CA0-BE04-3837D9A53D46}"/>
    <cellStyle name="Comma 3 9 2 3 4" xfId="46318" xr:uid="{26672104-D373-47F4-B726-5E350BE8AEB8}"/>
    <cellStyle name="Comma 3 9 2 4" xfId="6876" xr:uid="{7669D64F-348C-427C-800A-D26C5BB05859}"/>
    <cellStyle name="Comma 3 9 2 4 2" xfId="17410" xr:uid="{5D482058-864A-4BF7-AD9E-68F902ACDD91}"/>
    <cellStyle name="Comma 3 9 2 4 2 2" xfId="38432" xr:uid="{AF3FA88C-CDF5-4653-B7AA-5DD644F4D67E}"/>
    <cellStyle name="Comma 3 9 2 4 2 3" xfId="59456" xr:uid="{1F7B316A-33D3-4D63-91E0-9023EBC516EC}"/>
    <cellStyle name="Comma 3 9 2 4 3" xfId="27922" xr:uid="{E7FA0E30-6DBD-4C63-8ECB-9841FF9354D1}"/>
    <cellStyle name="Comma 3 9 2 4 4" xfId="48946" xr:uid="{1065BEED-A732-438A-8D00-183EC4A584C5}"/>
    <cellStyle name="Comma 3 9 2 5" xfId="9503" xr:uid="{CA644379-73E7-4517-A356-61BAAFB51332}"/>
    <cellStyle name="Comma 3 9 2 5 2" xfId="20037" xr:uid="{C1B3808B-F651-4682-B631-7B24D49DC2AF}"/>
    <cellStyle name="Comma 3 9 2 5 2 2" xfId="41059" xr:uid="{8DE146D1-E182-4419-9394-8B5C3D9672C1}"/>
    <cellStyle name="Comma 3 9 2 5 2 3" xfId="62083" xr:uid="{22BF8F4C-C2DE-4572-A8D8-6AD0DAE59AF5}"/>
    <cellStyle name="Comma 3 9 2 5 3" xfId="30549" xr:uid="{721239CA-5DA9-4C75-BE42-A0F1E30348A5}"/>
    <cellStyle name="Comma 3 9 2 5 4" xfId="51573" xr:uid="{AB0BA48C-6677-4E3F-82C2-ECE6CD24111B}"/>
    <cellStyle name="Comma 3 9 2 6" xfId="12155" xr:uid="{1ABBE25A-7015-47B4-9A4B-C807D5429027}"/>
    <cellStyle name="Comma 3 9 2 6 2" xfId="33177" xr:uid="{F4EAEDA0-998B-4D52-A87D-16A9BC061DEA}"/>
    <cellStyle name="Comma 3 9 2 6 3" xfId="54201" xr:uid="{BD8A4407-58F0-40C3-9069-FDEF16230241}"/>
    <cellStyle name="Comma 3 9 2 7" xfId="22666" xr:uid="{A20B7919-02A0-45B8-BE69-E87F70536F89}"/>
    <cellStyle name="Comma 3 9 2 8" xfId="43691" xr:uid="{C548ED1D-7E3F-4274-92C4-CF7901D573C1}"/>
    <cellStyle name="Comma 3 9 3" xfId="1572" xr:uid="{B3995243-13FA-4BDB-8156-0AE6480157BB}"/>
    <cellStyle name="Comma 3 9 3 2" xfId="4250" xr:uid="{0E032DCD-214C-42C2-82C6-DC116EFAF1A6}"/>
    <cellStyle name="Comma 3 9 3 2 2" xfId="14784" xr:uid="{B6A366E9-AE2F-4FF5-9C6A-3B30711397E4}"/>
    <cellStyle name="Comma 3 9 3 2 2 2" xfId="35806" xr:uid="{A886A39D-1CA5-429B-9B66-A059FE512175}"/>
    <cellStyle name="Comma 3 9 3 2 2 3" xfId="56830" xr:uid="{A600DFA4-255A-4ED0-BAC4-4B60A5CFA363}"/>
    <cellStyle name="Comma 3 9 3 2 3" xfId="25296" xr:uid="{7D7CED7A-BA4C-4FBB-8DC3-94507F20961E}"/>
    <cellStyle name="Comma 3 9 3 2 4" xfId="46320" xr:uid="{0544C710-D9DB-484F-90E3-EB87120EF387}"/>
    <cellStyle name="Comma 3 9 3 3" xfId="6878" xr:uid="{4A807AA9-5830-4F22-9A21-5451B692E1BB}"/>
    <cellStyle name="Comma 3 9 3 3 2" xfId="17412" xr:uid="{D3D5E05C-81D3-42F0-865E-F591F1CB6B9E}"/>
    <cellStyle name="Comma 3 9 3 3 2 2" xfId="38434" xr:uid="{3C8E703E-1DDD-4A80-819F-AB621B8A482E}"/>
    <cellStyle name="Comma 3 9 3 3 2 3" xfId="59458" xr:uid="{F93EE137-D828-4651-93A6-1D7681428A59}"/>
    <cellStyle name="Comma 3 9 3 3 3" xfId="27924" xr:uid="{D177564B-C807-4EA1-96EC-EBD304DC11DF}"/>
    <cellStyle name="Comma 3 9 3 3 4" xfId="48948" xr:uid="{DE498036-B233-42C3-A02C-E8B0C1696B29}"/>
    <cellStyle name="Comma 3 9 3 4" xfId="9505" xr:uid="{24956BA2-0EFD-4A34-825B-16A37D2C9214}"/>
    <cellStyle name="Comma 3 9 3 4 2" xfId="20039" xr:uid="{F89F0E28-AA74-43D0-BEDF-2D820ABC8DE5}"/>
    <cellStyle name="Comma 3 9 3 4 2 2" xfId="41061" xr:uid="{95C449EF-783B-4589-B907-181270528671}"/>
    <cellStyle name="Comma 3 9 3 4 2 3" xfId="62085" xr:uid="{6C76CF26-E255-4E88-8998-10AAA5627642}"/>
    <cellStyle name="Comma 3 9 3 4 3" xfId="30551" xr:uid="{F878447B-0781-45C0-9872-938ED930DBE8}"/>
    <cellStyle name="Comma 3 9 3 4 4" xfId="51575" xr:uid="{30711A47-F862-42FA-A074-437AB00B27CC}"/>
    <cellStyle name="Comma 3 9 3 5" xfId="12157" xr:uid="{3BF7EBFF-E7CD-4826-8CCD-C354F090571B}"/>
    <cellStyle name="Comma 3 9 3 5 2" xfId="33179" xr:uid="{E9081899-0C2B-42DD-9D64-2BCCEB52C46B}"/>
    <cellStyle name="Comma 3 9 3 5 3" xfId="54203" xr:uid="{38763C90-2A85-42DD-9774-B7EE79D32FF7}"/>
    <cellStyle name="Comma 3 9 3 6" xfId="22668" xr:uid="{BB5E7AA4-CA53-40E8-8902-1F8BD95F0298}"/>
    <cellStyle name="Comma 3 9 3 7" xfId="43693" xr:uid="{2EF4546A-74D2-4D24-9A22-E641F42D732C}"/>
    <cellStyle name="Comma 3 9 4" xfId="1573" xr:uid="{FE28B2E5-7530-4E21-BBCA-F81F64DDBA5E}"/>
    <cellStyle name="Comma 3 9 4 2" xfId="4251" xr:uid="{2A3B329C-86EA-4655-A49B-CD5DCFD1BB93}"/>
    <cellStyle name="Comma 3 9 4 2 2" xfId="14785" xr:uid="{845474FA-D09B-496C-8573-E4344C2706FD}"/>
    <cellStyle name="Comma 3 9 4 2 2 2" xfId="35807" xr:uid="{8492BDE0-E831-422A-8BC4-9054F32F6E1A}"/>
    <cellStyle name="Comma 3 9 4 2 2 3" xfId="56831" xr:uid="{99B84BDF-BB3F-4641-B946-DA7317529BC9}"/>
    <cellStyle name="Comma 3 9 4 2 3" xfId="25297" xr:uid="{A2F20EBE-D65C-4435-B3AC-A2E15B6E77D9}"/>
    <cellStyle name="Comma 3 9 4 2 4" xfId="46321" xr:uid="{65B69E07-CAFF-4265-83F2-732384E82B7A}"/>
    <cellStyle name="Comma 3 9 4 3" xfId="6879" xr:uid="{2090C327-2506-471B-98D3-D483BD867486}"/>
    <cellStyle name="Comma 3 9 4 3 2" xfId="17413" xr:uid="{A385A470-0A2E-45D2-8D78-9B744432553D}"/>
    <cellStyle name="Comma 3 9 4 3 2 2" xfId="38435" xr:uid="{64051567-D12B-45F3-BEA8-DF474D742232}"/>
    <cellStyle name="Comma 3 9 4 3 2 3" xfId="59459" xr:uid="{64F5CC73-C577-4311-A977-54D03C83A749}"/>
    <cellStyle name="Comma 3 9 4 3 3" xfId="27925" xr:uid="{7F31039C-F4CE-4FC7-B6D7-6341AF98E7AD}"/>
    <cellStyle name="Comma 3 9 4 3 4" xfId="48949" xr:uid="{F237692D-FCDB-4AA9-A8C6-0994D37A41E0}"/>
    <cellStyle name="Comma 3 9 4 4" xfId="9506" xr:uid="{52BCDE60-D8B4-4593-BA9E-A388326496D3}"/>
    <cellStyle name="Comma 3 9 4 4 2" xfId="20040" xr:uid="{C581BE3A-DF06-43A9-8271-707CE1856312}"/>
    <cellStyle name="Comma 3 9 4 4 2 2" xfId="41062" xr:uid="{CAB7858D-AA8D-492B-830F-6CC406F9FE8D}"/>
    <cellStyle name="Comma 3 9 4 4 2 3" xfId="62086" xr:uid="{3DBFCE65-527E-482E-8450-9FE35138287A}"/>
    <cellStyle name="Comma 3 9 4 4 3" xfId="30552" xr:uid="{832266E3-78C0-4C2D-BC7C-B16A98D0F964}"/>
    <cellStyle name="Comma 3 9 4 4 4" xfId="51576" xr:uid="{58AB6AB0-9C3E-4047-A3F1-73AD6B22946C}"/>
    <cellStyle name="Comma 3 9 4 5" xfId="12158" xr:uid="{8C5D5C81-6830-48A2-A4A5-918AB6F46809}"/>
    <cellStyle name="Comma 3 9 4 5 2" xfId="33180" xr:uid="{97EC87D7-1431-4E67-B609-BBFE65A65C58}"/>
    <cellStyle name="Comma 3 9 4 5 3" xfId="54204" xr:uid="{EBED46F6-C0B4-4C45-A44E-C88AABFD4252}"/>
    <cellStyle name="Comma 3 9 4 6" xfId="22669" xr:uid="{209C0930-CB89-4719-9FA4-A10A42507393}"/>
    <cellStyle name="Comma 3 9 4 7" xfId="43694" xr:uid="{5E332E0C-04D6-442C-82FC-BCBF31FF7B5F}"/>
    <cellStyle name="Comma 3 9 5" xfId="4247" xr:uid="{02D9CD79-B4A9-43A6-B358-7FFEC785C970}"/>
    <cellStyle name="Comma 3 9 5 2" xfId="14781" xr:uid="{7341C2F3-D84E-4484-B93E-6DE53368B732}"/>
    <cellStyle name="Comma 3 9 5 2 2" xfId="35803" xr:uid="{1168179B-6851-4870-AEEB-1280ECD653EB}"/>
    <cellStyle name="Comma 3 9 5 2 3" xfId="56827" xr:uid="{36C9083B-F829-4E5E-9C8D-1D1A27C8573D}"/>
    <cellStyle name="Comma 3 9 5 3" xfId="25293" xr:uid="{A25468C9-C66A-4BF6-AC3A-537CDF067978}"/>
    <cellStyle name="Comma 3 9 5 4" xfId="46317" xr:uid="{92796A19-A569-4207-9A4C-5428E689DBD7}"/>
    <cellStyle name="Comma 3 9 6" xfId="6875" xr:uid="{62DBDB94-30EC-4D4D-8714-0FACFACE8CEF}"/>
    <cellStyle name="Comma 3 9 6 2" xfId="17409" xr:uid="{BD73694F-1C4B-4946-9CC2-6218A01A6367}"/>
    <cellStyle name="Comma 3 9 6 2 2" xfId="38431" xr:uid="{2F7EBDD7-C39E-444F-9E93-5F1C4D380659}"/>
    <cellStyle name="Comma 3 9 6 2 3" xfId="59455" xr:uid="{D67F70F3-70DD-42B9-8788-30B5107F2884}"/>
    <cellStyle name="Comma 3 9 6 3" xfId="27921" xr:uid="{23407EB1-0321-4535-8DF6-101C59600F9A}"/>
    <cellStyle name="Comma 3 9 6 4" xfId="48945" xr:uid="{AC448520-42B1-46F8-84E6-FC7F378694AD}"/>
    <cellStyle name="Comma 3 9 7" xfId="9502" xr:uid="{F4A9DCB1-AADF-4E26-BAAE-8AFB617F305D}"/>
    <cellStyle name="Comma 3 9 7 2" xfId="20036" xr:uid="{F59F81AE-CA40-4735-BB7B-A26562ACED15}"/>
    <cellStyle name="Comma 3 9 7 2 2" xfId="41058" xr:uid="{6F0BB55C-3CFE-46A4-AAB5-D00943FC84D0}"/>
    <cellStyle name="Comma 3 9 7 2 3" xfId="62082" xr:uid="{0C3E02B8-84ED-45B4-A7B2-A7DE6C97906B}"/>
    <cellStyle name="Comma 3 9 7 3" xfId="30548" xr:uid="{3B32B3D4-CD29-4A0D-AF19-305CEC6C983E}"/>
    <cellStyle name="Comma 3 9 7 4" xfId="51572" xr:uid="{E33AF5B1-36D4-47CF-AD4B-6EE01DCEEE1B}"/>
    <cellStyle name="Comma 3 9 8" xfId="12154" xr:uid="{119B391F-C6A8-49E9-A538-BA865F12567B}"/>
    <cellStyle name="Comma 3 9 8 2" xfId="33176" xr:uid="{3B593F06-89D7-4677-9CDD-007321411D9F}"/>
    <cellStyle name="Comma 3 9 8 3" xfId="54200" xr:uid="{131AA598-E3DE-4D6B-93F7-34A572B40623}"/>
    <cellStyle name="Comma 3 9 9" xfId="22665" xr:uid="{2863DE85-933B-4905-915C-8975DED89AAF}"/>
    <cellStyle name="Comma 4" xfId="135" xr:uid="{29A5C469-0AA5-41E6-A734-C2504AC6359E}"/>
    <cellStyle name="Comma 4 10" xfId="1575" xr:uid="{FEFC57C5-78C7-4D21-A18E-E4B9C7A8F37C}"/>
    <cellStyle name="Comma 4 10 2" xfId="1576" xr:uid="{D1AB21FB-BC83-4ECE-9D5E-7A14BB059FBC}"/>
    <cellStyle name="Comma 4 10 2 2" xfId="4254" xr:uid="{93317C77-BB4A-4E2F-BC88-1B32082F2876}"/>
    <cellStyle name="Comma 4 10 2 2 2" xfId="14788" xr:uid="{913A484F-E9A0-47FD-807E-C2813A43780C}"/>
    <cellStyle name="Comma 4 10 2 2 2 2" xfId="35810" xr:uid="{DDA1B843-6A7D-4C08-B43E-C751324FD9AA}"/>
    <cellStyle name="Comma 4 10 2 2 2 3" xfId="56834" xr:uid="{9F1B6C30-8A84-4CF5-98AE-1E4A52DAEA02}"/>
    <cellStyle name="Comma 4 10 2 2 3" xfId="25300" xr:uid="{24D214EB-2D01-4C61-AB33-05E2B7244FCE}"/>
    <cellStyle name="Comma 4 10 2 2 4" xfId="46324" xr:uid="{647DFF5E-293C-4DA2-9C92-BC377B73292C}"/>
    <cellStyle name="Comma 4 10 2 3" xfId="6882" xr:uid="{8A818ACA-7698-4E55-BCBB-2A1B1CF97261}"/>
    <cellStyle name="Comma 4 10 2 3 2" xfId="17416" xr:uid="{39C17AB7-2A56-4465-82F4-4DC8947292C3}"/>
    <cellStyle name="Comma 4 10 2 3 2 2" xfId="38438" xr:uid="{4EEB5869-5B6B-438F-AA34-90D0884D3BE5}"/>
    <cellStyle name="Comma 4 10 2 3 2 3" xfId="59462" xr:uid="{BDBC553C-25F1-4A04-A31D-0936B5F5B6FF}"/>
    <cellStyle name="Comma 4 10 2 3 3" xfId="27928" xr:uid="{C2046641-0E2B-48F8-AAF3-0A8B2E2F7791}"/>
    <cellStyle name="Comma 4 10 2 3 4" xfId="48952" xr:uid="{A67170B1-BA04-4DFE-9D10-1E380A18F30E}"/>
    <cellStyle name="Comma 4 10 2 4" xfId="9509" xr:uid="{A1569B49-B250-4E50-94D5-366EA363B44B}"/>
    <cellStyle name="Comma 4 10 2 4 2" xfId="20043" xr:uid="{01888A9D-9DE8-4E7A-9B65-FD5EEE39B4FC}"/>
    <cellStyle name="Comma 4 10 2 4 2 2" xfId="41065" xr:uid="{7786DF06-49EB-442F-AEDF-EDAF57E5FA46}"/>
    <cellStyle name="Comma 4 10 2 4 2 3" xfId="62089" xr:uid="{3830C5DF-B5F2-460D-AB32-07945B189CBF}"/>
    <cellStyle name="Comma 4 10 2 4 3" xfId="30555" xr:uid="{44911446-E169-4685-B4CA-4F1627BA7656}"/>
    <cellStyle name="Comma 4 10 2 4 4" xfId="51579" xr:uid="{89A35925-EB56-4F0A-9F5B-D5F8D429DCD7}"/>
    <cellStyle name="Comma 4 10 2 5" xfId="12161" xr:uid="{4F3D28C8-463C-44FC-A3BA-122D24206C48}"/>
    <cellStyle name="Comma 4 10 2 5 2" xfId="33183" xr:uid="{0907108F-67C8-4154-88F0-D5C64226BF69}"/>
    <cellStyle name="Comma 4 10 2 5 3" xfId="54207" xr:uid="{5FC53B36-6D42-4370-99CF-DD242537EB99}"/>
    <cellStyle name="Comma 4 10 2 6" xfId="22672" xr:uid="{BCBF72B3-DC54-4846-9E95-518CC540CB4F}"/>
    <cellStyle name="Comma 4 10 2 7" xfId="43697" xr:uid="{E12A3EBB-9BB4-42A6-8AB9-8DCD26549285}"/>
    <cellStyle name="Comma 4 10 3" xfId="1577" xr:uid="{603F1B2E-7778-4A76-B2E4-87CD3FFC9C55}"/>
    <cellStyle name="Comma 4 10 3 2" xfId="4255" xr:uid="{2F556033-4BFB-4D4C-8A8E-83E7D81695F4}"/>
    <cellStyle name="Comma 4 10 3 2 2" xfId="14789" xr:uid="{73D2495C-6F4C-42A9-B2D8-42B41BB327A7}"/>
    <cellStyle name="Comma 4 10 3 2 2 2" xfId="35811" xr:uid="{52ED83AA-59B7-4615-A174-618482EC4ABA}"/>
    <cellStyle name="Comma 4 10 3 2 2 3" xfId="56835" xr:uid="{402415B9-1BA7-4CB0-A826-E54D61247A7B}"/>
    <cellStyle name="Comma 4 10 3 2 3" xfId="25301" xr:uid="{9C5DB44E-E196-4E2D-BF50-0A2656233194}"/>
    <cellStyle name="Comma 4 10 3 2 4" xfId="46325" xr:uid="{0660F6C2-875C-4327-807E-84A76CB93AFF}"/>
    <cellStyle name="Comma 4 10 3 3" xfId="6883" xr:uid="{A83F11CC-DC8A-45B6-A801-194D7B399BC3}"/>
    <cellStyle name="Comma 4 10 3 3 2" xfId="17417" xr:uid="{0FC1BB5B-64F7-436E-97E0-A9346B1BB6EF}"/>
    <cellStyle name="Comma 4 10 3 3 2 2" xfId="38439" xr:uid="{DE701BCA-FDA1-412A-A831-FCCE77875348}"/>
    <cellStyle name="Comma 4 10 3 3 2 3" xfId="59463" xr:uid="{D1D1C9F0-96A6-4732-A238-AF3870341EB6}"/>
    <cellStyle name="Comma 4 10 3 3 3" xfId="27929" xr:uid="{F8B8143C-D11A-44DD-8998-E69AA3D61DED}"/>
    <cellStyle name="Comma 4 10 3 3 4" xfId="48953" xr:uid="{5A9647DE-1514-4913-9BAE-A84D5670637A}"/>
    <cellStyle name="Comma 4 10 3 4" xfId="9510" xr:uid="{0604ECA4-D28F-40F2-941A-5B8CD5C665D1}"/>
    <cellStyle name="Comma 4 10 3 4 2" xfId="20044" xr:uid="{A85EB30F-FCA8-4E2C-A058-4B7B4D8A66B3}"/>
    <cellStyle name="Comma 4 10 3 4 2 2" xfId="41066" xr:uid="{0C311EB7-19B8-435F-87FE-FD2F386075FD}"/>
    <cellStyle name="Comma 4 10 3 4 2 3" xfId="62090" xr:uid="{87982C08-F6E0-46B6-B539-098E0BD137E4}"/>
    <cellStyle name="Comma 4 10 3 4 3" xfId="30556" xr:uid="{0D6C8763-893C-4307-B28D-11380D0DC7B6}"/>
    <cellStyle name="Comma 4 10 3 4 4" xfId="51580" xr:uid="{49DED058-0F1E-4008-B590-DA079598FC5C}"/>
    <cellStyle name="Comma 4 10 3 5" xfId="12162" xr:uid="{377BD924-744A-4297-8228-DDE356A40942}"/>
    <cellStyle name="Comma 4 10 3 5 2" xfId="33184" xr:uid="{EDA3A7D3-60D4-4EA6-B1C3-3C0F984193C3}"/>
    <cellStyle name="Comma 4 10 3 5 3" xfId="54208" xr:uid="{609F9D78-792A-4C5D-8AA8-E8E185FC848A}"/>
    <cellStyle name="Comma 4 10 3 6" xfId="22673" xr:uid="{E0E14466-9507-40A3-A52C-9F65D5406A39}"/>
    <cellStyle name="Comma 4 10 3 7" xfId="43698" xr:uid="{5DB33AC9-AE7E-4484-AC5A-CCB36E9936C8}"/>
    <cellStyle name="Comma 4 10 4" xfId="4253" xr:uid="{F34521AC-6090-406A-A1F3-AF3C2EC3757D}"/>
    <cellStyle name="Comma 4 10 4 2" xfId="14787" xr:uid="{FC977143-59E2-4815-A961-E03A270EC592}"/>
    <cellStyle name="Comma 4 10 4 2 2" xfId="35809" xr:uid="{F0A894CD-5A06-4BC8-BDAF-E0DA7A2DF1D7}"/>
    <cellStyle name="Comma 4 10 4 2 3" xfId="56833" xr:uid="{BE1F5596-9E01-4C05-B67D-3C6246A37527}"/>
    <cellStyle name="Comma 4 10 4 3" xfId="25299" xr:uid="{7D82D41A-E118-490F-A668-B43E6B56F26B}"/>
    <cellStyle name="Comma 4 10 4 4" xfId="46323" xr:uid="{14F01D13-0175-440C-B16F-3D74E65BBC7E}"/>
    <cellStyle name="Comma 4 10 5" xfId="6881" xr:uid="{9B2A2B49-4DAC-4FC1-B483-32F0D9CF0B0C}"/>
    <cellStyle name="Comma 4 10 5 2" xfId="17415" xr:uid="{1870A609-6F68-453B-AA1D-E26C243773C7}"/>
    <cellStyle name="Comma 4 10 5 2 2" xfId="38437" xr:uid="{272B4A73-2C04-4C2D-B607-626F6BD8F77D}"/>
    <cellStyle name="Comma 4 10 5 2 3" xfId="59461" xr:uid="{A0193D25-6ACD-4C9F-9615-EB964F7F5B17}"/>
    <cellStyle name="Comma 4 10 5 3" xfId="27927" xr:uid="{ED1E37BF-39B1-43E5-89B4-C42D2C14F008}"/>
    <cellStyle name="Comma 4 10 5 4" xfId="48951" xr:uid="{0BB3C329-7F90-4FF8-AE11-B5222B3BEEFC}"/>
    <cellStyle name="Comma 4 10 6" xfId="9508" xr:uid="{9D096D60-560E-4E12-AFF8-923E78E0D06B}"/>
    <cellStyle name="Comma 4 10 6 2" xfId="20042" xr:uid="{E21ABB81-A9C5-42E6-A049-71EC1B397509}"/>
    <cellStyle name="Comma 4 10 6 2 2" xfId="41064" xr:uid="{FBB45A5C-7AAF-4CF6-BB30-D9923BBE023A}"/>
    <cellStyle name="Comma 4 10 6 2 3" xfId="62088" xr:uid="{04B8B6BC-BC6C-4FA5-A401-945C03B95A91}"/>
    <cellStyle name="Comma 4 10 6 3" xfId="30554" xr:uid="{3EC441BD-6BA0-401F-B392-A23543BFD8F5}"/>
    <cellStyle name="Comma 4 10 6 4" xfId="51578" xr:uid="{43E797E9-03F9-4454-B403-F770EC53FC6D}"/>
    <cellStyle name="Comma 4 10 7" xfId="12160" xr:uid="{01E110BD-6990-4AA0-A735-90888785A631}"/>
    <cellStyle name="Comma 4 10 7 2" xfId="33182" xr:uid="{A130E3B2-82A5-41E0-ABD0-B4BCEF043E10}"/>
    <cellStyle name="Comma 4 10 7 3" xfId="54206" xr:uid="{84983960-BA9B-4C68-93D1-4BD6764BD6F4}"/>
    <cellStyle name="Comma 4 10 8" xfId="22671" xr:uid="{5C7DE289-9A07-4072-A56F-0B246283EB5E}"/>
    <cellStyle name="Comma 4 10 9" xfId="43696" xr:uid="{5400E33B-5A8B-446B-8F7B-1C005BE589E1}"/>
    <cellStyle name="Comma 4 11" xfId="1578" xr:uid="{405C859C-6F52-48F9-B648-560FCD14C2FB}"/>
    <cellStyle name="Comma 4 11 2" xfId="1579" xr:uid="{381CE98A-142A-4FE5-9B3B-5B42E5CC6C76}"/>
    <cellStyle name="Comma 4 11 2 2" xfId="4257" xr:uid="{1F3121A6-4D44-403D-963C-C3481479B560}"/>
    <cellStyle name="Comma 4 11 2 2 2" xfId="14791" xr:uid="{655BB505-EBFE-4AB8-B614-7239B0196FE4}"/>
    <cellStyle name="Comma 4 11 2 2 2 2" xfId="35813" xr:uid="{963330CF-2159-4579-AAB6-B7FC9E24B0B5}"/>
    <cellStyle name="Comma 4 11 2 2 2 3" xfId="56837" xr:uid="{1E8F6259-5E93-41AF-B03E-2DC8E14916BF}"/>
    <cellStyle name="Comma 4 11 2 2 3" xfId="25303" xr:uid="{FD07C1CD-C751-4EAF-A8E9-ED7F9D46CFC5}"/>
    <cellStyle name="Comma 4 11 2 2 4" xfId="46327" xr:uid="{6D4DBB34-14DD-4655-8D3D-400C62F1DF6B}"/>
    <cellStyle name="Comma 4 11 2 3" xfId="6885" xr:uid="{93E1F339-33CF-491F-B484-41035073FBCE}"/>
    <cellStyle name="Comma 4 11 2 3 2" xfId="17419" xr:uid="{E7D9145B-28ED-4504-AA87-76D3B034D463}"/>
    <cellStyle name="Comma 4 11 2 3 2 2" xfId="38441" xr:uid="{9DEDBCED-0C65-4EB9-8F99-646C97DEA5B5}"/>
    <cellStyle name="Comma 4 11 2 3 2 3" xfId="59465" xr:uid="{19566349-1F90-45D9-986F-8788537A803D}"/>
    <cellStyle name="Comma 4 11 2 3 3" xfId="27931" xr:uid="{A15EB8A3-9A56-43B9-A2FF-B84AC33F92FF}"/>
    <cellStyle name="Comma 4 11 2 3 4" xfId="48955" xr:uid="{A0EAD478-97DA-4EA9-85FC-789B042FB089}"/>
    <cellStyle name="Comma 4 11 2 4" xfId="9512" xr:uid="{A1AA1EE7-9D38-4253-B3D0-B19917FEC16E}"/>
    <cellStyle name="Comma 4 11 2 4 2" xfId="20046" xr:uid="{6FF846EE-1D19-4D61-B119-A6E10B762F6D}"/>
    <cellStyle name="Comma 4 11 2 4 2 2" xfId="41068" xr:uid="{5BA17CEF-53BC-429D-B117-4922993CA4A7}"/>
    <cellStyle name="Comma 4 11 2 4 2 3" xfId="62092" xr:uid="{504B7F9B-E01B-4A5D-9375-9DC981A6C9D0}"/>
    <cellStyle name="Comma 4 11 2 4 3" xfId="30558" xr:uid="{7F18F928-70BE-432C-932A-DD29F4F646C0}"/>
    <cellStyle name="Comma 4 11 2 4 4" xfId="51582" xr:uid="{E10C21CE-C567-49F4-806F-E915A0F85ABF}"/>
    <cellStyle name="Comma 4 11 2 5" xfId="12164" xr:uid="{12D7D84C-B894-495C-A5FD-F1B198800DDD}"/>
    <cellStyle name="Comma 4 11 2 5 2" xfId="33186" xr:uid="{170E447C-1E79-4106-AEAE-E42B4445E400}"/>
    <cellStyle name="Comma 4 11 2 5 3" xfId="54210" xr:uid="{BBC2D31C-CEAD-4522-A4AC-1A0FCC48861C}"/>
    <cellStyle name="Comma 4 11 2 6" xfId="22675" xr:uid="{28251CF2-2AB8-4170-9561-4814664E15A1}"/>
    <cellStyle name="Comma 4 11 2 7" xfId="43700" xr:uid="{9585CB65-1FF7-41A4-8069-0C15A4C2AB06}"/>
    <cellStyle name="Comma 4 11 3" xfId="4256" xr:uid="{119E355D-E59D-4AF4-8D7D-6DA77BAE4B7E}"/>
    <cellStyle name="Comma 4 11 3 2" xfId="14790" xr:uid="{BA5E0B0B-70EA-485F-83B0-C9CDAF02468B}"/>
    <cellStyle name="Comma 4 11 3 2 2" xfId="35812" xr:uid="{C0BFB0B3-4981-41A5-8174-0B7C38CDFE1A}"/>
    <cellStyle name="Comma 4 11 3 2 3" xfId="56836" xr:uid="{5AFD79A1-EDE9-42F2-8344-3639A1E224FD}"/>
    <cellStyle name="Comma 4 11 3 3" xfId="25302" xr:uid="{DDE54546-7DCB-48CB-8723-70AED58F946F}"/>
    <cellStyle name="Comma 4 11 3 4" xfId="46326" xr:uid="{AE53FB2A-D24D-4AAD-887D-527067D3CF34}"/>
    <cellStyle name="Comma 4 11 4" xfId="6884" xr:uid="{91D6BF4E-7C28-458B-8722-CF227B563680}"/>
    <cellStyle name="Comma 4 11 4 2" xfId="17418" xr:uid="{369E395F-E5E6-47EC-8907-5ADA37ACB158}"/>
    <cellStyle name="Comma 4 11 4 2 2" xfId="38440" xr:uid="{D603CD74-C20A-4894-B4F4-057871052789}"/>
    <cellStyle name="Comma 4 11 4 2 3" xfId="59464" xr:uid="{CF4B900A-778D-4F70-A02A-37996C7F332A}"/>
    <cellStyle name="Comma 4 11 4 3" xfId="27930" xr:uid="{A7760D4B-9295-4DBE-92CF-223006BA8C49}"/>
    <cellStyle name="Comma 4 11 4 4" xfId="48954" xr:uid="{2EC07270-F0A6-4E2C-A286-323DDAF11771}"/>
    <cellStyle name="Comma 4 11 5" xfId="9511" xr:uid="{FA0E293A-FAF9-49AE-A1EB-E748BDE00345}"/>
    <cellStyle name="Comma 4 11 5 2" xfId="20045" xr:uid="{18BAF3D2-816F-4BF1-91C0-237658E5EBE0}"/>
    <cellStyle name="Comma 4 11 5 2 2" xfId="41067" xr:uid="{AD0717E3-8725-483F-A9C8-D4F3484A5258}"/>
    <cellStyle name="Comma 4 11 5 2 3" xfId="62091" xr:uid="{EE12CD9F-CEC8-45A4-8ECB-6411AFE444FF}"/>
    <cellStyle name="Comma 4 11 5 3" xfId="30557" xr:uid="{29D20DF2-8370-4E2D-9611-3E913EB280C1}"/>
    <cellStyle name="Comma 4 11 5 4" xfId="51581" xr:uid="{C45C5601-62C3-455A-9E78-E550D07DB772}"/>
    <cellStyle name="Comma 4 11 6" xfId="12163" xr:uid="{EBFB01DC-7CDD-4FA4-BCC3-7301AA6AFB3B}"/>
    <cellStyle name="Comma 4 11 6 2" xfId="33185" xr:uid="{073C5A2D-1D46-4C84-8AFA-26BD7CA9A141}"/>
    <cellStyle name="Comma 4 11 6 3" xfId="54209" xr:uid="{3F4D3E2B-2FAA-4C84-9116-DD1CC0A9D898}"/>
    <cellStyle name="Comma 4 11 7" xfId="22674" xr:uid="{B1D61D17-5F8E-45B4-860B-FD305F29DA8A}"/>
    <cellStyle name="Comma 4 11 8" xfId="43699" xr:uid="{AB18389D-EE87-40DD-8925-811423E9FB72}"/>
    <cellStyle name="Comma 4 12" xfId="1580" xr:uid="{09E5F5D5-897F-4AEF-928D-D0884F2E76B4}"/>
    <cellStyle name="Comma 4 12 2" xfId="4258" xr:uid="{594144EB-29E2-4D91-9F86-26AB205AD5AD}"/>
    <cellStyle name="Comma 4 12 2 2" xfId="14792" xr:uid="{9D576E60-2F8F-4EEE-B132-1C4B95361201}"/>
    <cellStyle name="Comma 4 12 2 2 2" xfId="35814" xr:uid="{77DDBB3A-63C5-4BD7-B4ED-807C443F00F5}"/>
    <cellStyle name="Comma 4 12 2 2 3" xfId="56838" xr:uid="{2D76559C-EE43-4BBB-8C46-0B5147148679}"/>
    <cellStyle name="Comma 4 12 2 3" xfId="25304" xr:uid="{ECF02454-BB31-4A2C-B1FC-EBB59878B700}"/>
    <cellStyle name="Comma 4 12 2 4" xfId="46328" xr:uid="{17F6C7FD-BD49-461E-A7FD-34B847DC02D8}"/>
    <cellStyle name="Comma 4 12 3" xfId="6886" xr:uid="{08B858F5-CF48-45AE-85F8-D14BFD94395F}"/>
    <cellStyle name="Comma 4 12 3 2" xfId="17420" xr:uid="{0D31CDE5-91D7-41D2-A052-B8F04722554B}"/>
    <cellStyle name="Comma 4 12 3 2 2" xfId="38442" xr:uid="{349E829B-5DAA-4A13-8DDE-077D7D83A36F}"/>
    <cellStyle name="Comma 4 12 3 2 3" xfId="59466" xr:uid="{3A5FACDD-059B-4F4F-969B-35100D93538B}"/>
    <cellStyle name="Comma 4 12 3 3" xfId="27932" xr:uid="{2D293CA2-67EB-4185-9A10-8CD579B9A981}"/>
    <cellStyle name="Comma 4 12 3 4" xfId="48956" xr:uid="{C60A5C5D-4B91-46B8-BE0B-068E94380769}"/>
    <cellStyle name="Comma 4 12 4" xfId="9513" xr:uid="{751BD143-1BB4-4761-ABBA-D3EBA41D3DE6}"/>
    <cellStyle name="Comma 4 12 4 2" xfId="20047" xr:uid="{3E5B55B4-528F-4B6C-A778-646FDFB735AD}"/>
    <cellStyle name="Comma 4 12 4 2 2" xfId="41069" xr:uid="{7963A87C-C377-4A39-8013-45118FA4F676}"/>
    <cellStyle name="Comma 4 12 4 2 3" xfId="62093" xr:uid="{29D72109-F50F-488B-B6FF-0BB0D5AFE4CF}"/>
    <cellStyle name="Comma 4 12 4 3" xfId="30559" xr:uid="{DB32A41A-4DAF-47B9-BD09-35A679835222}"/>
    <cellStyle name="Comma 4 12 4 4" xfId="51583" xr:uid="{7341CEC0-5771-45DF-85B2-915C90E55FEA}"/>
    <cellStyle name="Comma 4 12 5" xfId="12165" xr:uid="{D8220334-2651-429B-9A49-CEF3053F209E}"/>
    <cellStyle name="Comma 4 12 5 2" xfId="33187" xr:uid="{E1A7F1DD-C38F-4847-BC27-493312356CCA}"/>
    <cellStyle name="Comma 4 12 5 3" xfId="54211" xr:uid="{B0E812A3-8217-4B20-B581-6F60B801DEAC}"/>
    <cellStyle name="Comma 4 12 6" xfId="22676" xr:uid="{D9F17F11-2750-4ED9-B71E-3D274B1C7259}"/>
    <cellStyle name="Comma 4 12 7" xfId="43701" xr:uid="{020BEDBC-6483-4585-A0C6-0A08414C7328}"/>
    <cellStyle name="Comma 4 13" xfId="1581" xr:uid="{A45654C5-6D00-4ED0-BEC0-69CA31775F3C}"/>
    <cellStyle name="Comma 4 13 2" xfId="4259" xr:uid="{B79F0134-D9C2-486F-93B4-1D9D0DFBACD0}"/>
    <cellStyle name="Comma 4 13 2 2" xfId="14793" xr:uid="{CF4E4CA7-6CBA-45ED-A2EA-8EEDE7C781B7}"/>
    <cellStyle name="Comma 4 13 2 2 2" xfId="35815" xr:uid="{EFC7B8BA-FBB2-4651-8DE2-ABD44B9D6C25}"/>
    <cellStyle name="Comma 4 13 2 2 3" xfId="56839" xr:uid="{777E2A90-48E7-42EF-B906-1C66CC45F633}"/>
    <cellStyle name="Comma 4 13 2 3" xfId="25305" xr:uid="{1BB1F634-03E3-47D5-80AE-F6ADB503AD36}"/>
    <cellStyle name="Comma 4 13 2 4" xfId="46329" xr:uid="{03F44ECB-EEE3-4192-A573-AFAFC7B0D16E}"/>
    <cellStyle name="Comma 4 13 3" xfId="6887" xr:uid="{D1CB437F-4724-49DF-A66E-D729382DD0C5}"/>
    <cellStyle name="Comma 4 13 3 2" xfId="17421" xr:uid="{AF435714-A940-4D1B-A78C-62DC50482A6E}"/>
    <cellStyle name="Comma 4 13 3 2 2" xfId="38443" xr:uid="{0E7EEE25-CCDF-48B8-A879-EF164795EE29}"/>
    <cellStyle name="Comma 4 13 3 2 3" xfId="59467" xr:uid="{97F9E1DF-102C-4100-8446-238A9BDB52D6}"/>
    <cellStyle name="Comma 4 13 3 3" xfId="27933" xr:uid="{52FFE011-6316-45A6-A7B1-7DC82617DF85}"/>
    <cellStyle name="Comma 4 13 3 4" xfId="48957" xr:uid="{38965A6F-C479-4439-B309-C76ACD7F54FB}"/>
    <cellStyle name="Comma 4 13 4" xfId="9514" xr:uid="{5BB3E2CF-3707-44EA-B815-B94E5829D3A0}"/>
    <cellStyle name="Comma 4 13 4 2" xfId="20048" xr:uid="{F5A861D0-D995-40E4-9158-1F3689774DED}"/>
    <cellStyle name="Comma 4 13 4 2 2" xfId="41070" xr:uid="{0A226554-8C11-4622-B5B3-C5B07222F963}"/>
    <cellStyle name="Comma 4 13 4 2 3" xfId="62094" xr:uid="{9A1FFA50-2EBF-401D-8A7B-F690D4FBEA2E}"/>
    <cellStyle name="Comma 4 13 4 3" xfId="30560" xr:uid="{E84BCE53-79DA-4100-B611-6D58ED9D0873}"/>
    <cellStyle name="Comma 4 13 4 4" xfId="51584" xr:uid="{BA0D7BF6-4F04-483C-9723-E18B862BB9C7}"/>
    <cellStyle name="Comma 4 13 5" xfId="12166" xr:uid="{5214BE18-02C8-4FC2-8EAB-DBB1B48272BF}"/>
    <cellStyle name="Comma 4 13 5 2" xfId="33188" xr:uid="{ABAFF50D-38A9-472D-B224-2E89D0AACAA1}"/>
    <cellStyle name="Comma 4 13 5 3" xfId="54212" xr:uid="{FB94840C-7405-47C0-BEA7-555193B5726D}"/>
    <cellStyle name="Comma 4 13 6" xfId="22677" xr:uid="{454D03EF-B380-468C-ADF5-5CA786FE3252}"/>
    <cellStyle name="Comma 4 13 7" xfId="43702" xr:uid="{6C82FE08-CD95-4329-9FE0-DDF0B020FFCE}"/>
    <cellStyle name="Comma 4 14" xfId="2652" xr:uid="{DA445A1F-E5DD-43FB-8D1A-C4B1499AE414}"/>
    <cellStyle name="Comma 4 14 2" xfId="5289" xr:uid="{78D3D78C-DC5C-4D5B-BC88-6020E48994AF}"/>
    <cellStyle name="Comma 4 14 2 2" xfId="15823" xr:uid="{1FAD8D77-8FE7-4A7B-9F0E-39470E989E70}"/>
    <cellStyle name="Comma 4 14 2 2 2" xfId="36845" xr:uid="{699FB8D8-AC4C-4993-9199-AA5A628080F0}"/>
    <cellStyle name="Comma 4 14 2 2 3" xfId="57869" xr:uid="{EB35333D-6AB1-40CA-BB67-6F309AEF049F}"/>
    <cellStyle name="Comma 4 14 2 3" xfId="26335" xr:uid="{1ACD0E30-903B-4D38-85C6-EE04DC2B3BAA}"/>
    <cellStyle name="Comma 4 14 2 4" xfId="47359" xr:uid="{69DEBA7C-7424-469B-8CF0-F69B82B64B31}"/>
    <cellStyle name="Comma 4 14 3" xfId="7917" xr:uid="{1F80B915-2CC3-4EB4-9956-F4C8F22C95C7}"/>
    <cellStyle name="Comma 4 14 3 2" xfId="18451" xr:uid="{F32C45C2-B9BE-4C05-8059-A31F38D4E078}"/>
    <cellStyle name="Comma 4 14 3 2 2" xfId="39473" xr:uid="{BC3529A9-1B5E-409F-90CB-9C810162E016}"/>
    <cellStyle name="Comma 4 14 3 2 3" xfId="60497" xr:uid="{4DF433C8-358C-48ED-B3F1-B1F18B1B1CF2}"/>
    <cellStyle name="Comma 4 14 3 3" xfId="28963" xr:uid="{655F9DD1-1576-458F-B1FB-B1F87466FCD0}"/>
    <cellStyle name="Comma 4 14 3 4" xfId="49987" xr:uid="{BC334AE8-B2F8-4205-A04F-D282ED0D1CA0}"/>
    <cellStyle name="Comma 4 14 4" xfId="10544" xr:uid="{E3E17363-70CB-4934-B9BC-D26F584A299E}"/>
    <cellStyle name="Comma 4 14 4 2" xfId="21078" xr:uid="{D90053C1-D023-416F-8F64-B2CAAB9931AD}"/>
    <cellStyle name="Comma 4 14 4 2 2" xfId="42100" xr:uid="{FA4C074C-4C3F-4805-A864-73677DC82548}"/>
    <cellStyle name="Comma 4 14 4 2 3" xfId="63124" xr:uid="{B852AFA4-3964-4FF6-B0C8-18CAF1356663}"/>
    <cellStyle name="Comma 4 14 4 3" xfId="31590" xr:uid="{09E04EE1-7B79-4A0F-8BB6-8DEECEC475F0}"/>
    <cellStyle name="Comma 4 14 4 4" xfId="52614" xr:uid="{9B21C028-1FD6-49BC-A6EA-60FF2F2401BF}"/>
    <cellStyle name="Comma 4 14 5" xfId="13196" xr:uid="{D8AAF869-2CC7-48EA-8DD3-E166382DA0E0}"/>
    <cellStyle name="Comma 4 14 5 2" xfId="34218" xr:uid="{C5AA6078-88A8-40BF-B12A-D628DEE98347}"/>
    <cellStyle name="Comma 4 14 5 3" xfId="55242" xr:uid="{B77C155C-6791-444C-86FC-A402997B96FC}"/>
    <cellStyle name="Comma 4 14 6" xfId="23707" xr:uid="{0B41D928-35C2-411A-873F-5384C35C6FC8}"/>
    <cellStyle name="Comma 4 14 7" xfId="44732" xr:uid="{2A1BCAB9-0FED-46E9-9352-E26D14FBD9DC}"/>
    <cellStyle name="Comma 4 15" xfId="2711" xr:uid="{59BBBD8B-2351-44B8-B46F-33F123DBB99E}"/>
    <cellStyle name="Comma 4 15 2" xfId="5343" xr:uid="{0C61470E-5F99-47E1-992F-EEFC6E130ADD}"/>
    <cellStyle name="Comma 4 15 2 2" xfId="15877" xr:uid="{270BB28B-0ACB-4CBB-BB2D-34F21AAB6E9E}"/>
    <cellStyle name="Comma 4 15 2 2 2" xfId="36899" xr:uid="{15661BCF-CDFD-4D2A-87AA-D5E5A3A3FF9B}"/>
    <cellStyle name="Comma 4 15 2 2 3" xfId="57923" xr:uid="{7839B960-9F43-4263-ADF8-C2FCFC6C2C3C}"/>
    <cellStyle name="Comma 4 15 2 3" xfId="26389" xr:uid="{F3E1B592-6B8E-4A61-83E8-0906A7CA55BA}"/>
    <cellStyle name="Comma 4 15 2 4" xfId="47413" xr:uid="{16A31CDD-70BE-4AC7-ABE9-525B63A3C062}"/>
    <cellStyle name="Comma 4 15 3" xfId="7971" xr:uid="{F30B37E1-9BBF-41B2-A0B1-C0C04C64C0A7}"/>
    <cellStyle name="Comma 4 15 3 2" xfId="18505" xr:uid="{92E0C345-B865-4EF2-9C74-6F380ECFBD59}"/>
    <cellStyle name="Comma 4 15 3 2 2" xfId="39527" xr:uid="{3A14FB62-27C4-4B72-B102-B022451BAAE5}"/>
    <cellStyle name="Comma 4 15 3 2 3" xfId="60551" xr:uid="{87A77A44-66DF-4D30-94BE-596D878FC1F7}"/>
    <cellStyle name="Comma 4 15 3 3" xfId="29017" xr:uid="{4B16C682-10A2-4952-9223-6E3678E242B9}"/>
    <cellStyle name="Comma 4 15 3 4" xfId="50041" xr:uid="{2EAFD767-A046-4309-971B-EA9C769FB442}"/>
    <cellStyle name="Comma 4 15 4" xfId="10598" xr:uid="{F98F9F42-EC48-4668-8496-74013A28151A}"/>
    <cellStyle name="Comma 4 15 4 2" xfId="21132" xr:uid="{B386A7F7-0F37-4ED7-87A8-DC1A37E0E969}"/>
    <cellStyle name="Comma 4 15 4 2 2" xfId="42154" xr:uid="{A8272F92-2901-465F-B890-DE734C147E89}"/>
    <cellStyle name="Comma 4 15 4 2 3" xfId="63178" xr:uid="{5C5F14F2-DF6C-4EB5-A3B1-5FAF38E826F4}"/>
    <cellStyle name="Comma 4 15 4 3" xfId="31644" xr:uid="{2B29C924-6F1C-46DC-82F6-5B4AD85DBC10}"/>
    <cellStyle name="Comma 4 15 4 4" xfId="52668" xr:uid="{6448BFFB-0ABC-4578-881C-318553BC6BF0}"/>
    <cellStyle name="Comma 4 15 5" xfId="13250" xr:uid="{BE6F307F-A85B-4D71-836B-19D17D9E8D4E}"/>
    <cellStyle name="Comma 4 15 5 2" xfId="34272" xr:uid="{FCF1DD3C-C29F-4FEF-A856-C6D125C555BA}"/>
    <cellStyle name="Comma 4 15 5 3" xfId="55296" xr:uid="{248E726C-BF6A-45FC-A0E1-05977350725B}"/>
    <cellStyle name="Comma 4 15 6" xfId="23761" xr:uid="{ECD94F77-805E-483E-B35E-0053A7BBDB19}"/>
    <cellStyle name="Comma 4 15 7" xfId="44786" xr:uid="{E0426FA3-E0AF-4E0B-8F6A-0FA3C9098E5F}"/>
    <cellStyle name="Comma 4 16" xfId="1574" xr:uid="{DEADBC37-765D-4746-915E-78D0BCF2D357}"/>
    <cellStyle name="Comma 4 16 2" xfId="4252" xr:uid="{5B91BD21-8317-47B3-98E7-52E1D6744038}"/>
    <cellStyle name="Comma 4 16 2 2" xfId="14786" xr:uid="{E39F976F-1C4B-48A5-9D39-64B2494C4674}"/>
    <cellStyle name="Comma 4 16 2 2 2" xfId="35808" xr:uid="{A88332B6-51F5-415B-852A-24917950E989}"/>
    <cellStyle name="Comma 4 16 2 2 3" xfId="56832" xr:uid="{709FBFC3-EA37-41FF-B90C-8B35AB50843E}"/>
    <cellStyle name="Comma 4 16 2 3" xfId="25298" xr:uid="{770BF2D2-5C59-4288-8543-F97663E2E488}"/>
    <cellStyle name="Comma 4 16 2 4" xfId="46322" xr:uid="{0606272F-A3C4-41B2-A4B0-DB84665634C9}"/>
    <cellStyle name="Comma 4 16 3" xfId="6880" xr:uid="{72E145C3-2037-4A87-BAD9-577982BDDA5B}"/>
    <cellStyle name="Comma 4 16 3 2" xfId="17414" xr:uid="{5EBAA682-7E84-4834-AE5A-3193F49319A1}"/>
    <cellStyle name="Comma 4 16 3 2 2" xfId="38436" xr:uid="{E267FAA8-434F-4986-9F55-5864C3E0F41E}"/>
    <cellStyle name="Comma 4 16 3 2 3" xfId="59460" xr:uid="{08889707-009D-4DBA-A4B0-6685D5349E4E}"/>
    <cellStyle name="Comma 4 16 3 3" xfId="27926" xr:uid="{5BCB6A47-C70F-4862-A3CD-2696EFF666B9}"/>
    <cellStyle name="Comma 4 16 3 4" xfId="48950" xr:uid="{9E2CB64D-1D37-47E6-A9D0-DD41FCF56D01}"/>
    <cellStyle name="Comma 4 16 4" xfId="9507" xr:uid="{3D1F69E1-8E41-4374-B1A6-B6CA623C6503}"/>
    <cellStyle name="Comma 4 16 4 2" xfId="20041" xr:uid="{F6BC826B-ED68-419A-AC29-90F7364F62A7}"/>
    <cellStyle name="Comma 4 16 4 2 2" xfId="41063" xr:uid="{02E329C1-458B-4B10-95D8-D83B5D3BA6C6}"/>
    <cellStyle name="Comma 4 16 4 2 3" xfId="62087" xr:uid="{E7C23757-F50B-40D1-92D9-2BFEF55857D9}"/>
    <cellStyle name="Comma 4 16 4 3" xfId="30553" xr:uid="{078A6C82-B289-4854-B476-84A3C13CB57C}"/>
    <cellStyle name="Comma 4 16 4 4" xfId="51577" xr:uid="{1E3AC65A-E806-4A6A-AD7A-16B3CAD60BBD}"/>
    <cellStyle name="Comma 4 16 5" xfId="12159" xr:uid="{00EC83DC-DA7F-44E5-8C1F-7211ACEC8464}"/>
    <cellStyle name="Comma 4 16 5 2" xfId="33181" xr:uid="{CE5C7EC0-E6BC-4EDA-8C90-3A593A571FE8}"/>
    <cellStyle name="Comma 4 16 5 3" xfId="54205" xr:uid="{40FB3A9F-211F-4209-B6D7-720F3455D228}"/>
    <cellStyle name="Comma 4 16 6" xfId="22670" xr:uid="{ED8D8DC8-9CDE-4F27-91C2-A792D065CFEE}"/>
    <cellStyle name="Comma 4 16 7" xfId="43695" xr:uid="{C5F9D1E9-8737-4A4B-A3A1-27FE54C0F52D}"/>
    <cellStyle name="Comma 4 17" xfId="2824" xr:uid="{CDE68C24-8AA6-40CC-A152-431DFF19C662}"/>
    <cellStyle name="Comma 4 17 2" xfId="13358" xr:uid="{E0F04149-2D14-46CF-921C-657DFB6EC7BB}"/>
    <cellStyle name="Comma 4 17 2 2" xfId="34380" xr:uid="{FE1BF084-585D-4474-BF15-C68EB86F8340}"/>
    <cellStyle name="Comma 4 17 2 3" xfId="55404" xr:uid="{F176FC00-B44B-4CD7-B752-4F14DF7AF964}"/>
    <cellStyle name="Comma 4 17 3" xfId="23870" xr:uid="{59C285A4-1BF7-40C1-B97D-A01887C872C8}"/>
    <cellStyle name="Comma 4 17 4" xfId="44894" xr:uid="{80C39CCE-8ECA-4D86-811B-A51468700ABA}"/>
    <cellStyle name="Comma 4 18" xfId="5452" xr:uid="{4D824397-EF6D-468F-9DDE-075D99FC4E0B}"/>
    <cellStyle name="Comma 4 18 2" xfId="15986" xr:uid="{AE5CC579-A19D-4683-B1BE-99C095CA3A68}"/>
    <cellStyle name="Comma 4 18 2 2" xfId="37008" xr:uid="{BB50FB8A-EA59-474E-8E94-6ACF62B2CF96}"/>
    <cellStyle name="Comma 4 18 2 3" xfId="58032" xr:uid="{FC1A5BF9-C822-45DB-8230-8B5EEC8CB26A}"/>
    <cellStyle name="Comma 4 18 3" xfId="26498" xr:uid="{BEE1E496-76F3-4ECE-8549-F9C3225FBDA9}"/>
    <cellStyle name="Comma 4 18 4" xfId="47522" xr:uid="{75A9D4B9-F3C3-4BA2-BE86-10E2970ED939}"/>
    <cellStyle name="Comma 4 19" xfId="8079" xr:uid="{C33D0A52-74AC-4186-9533-EF68749D56C4}"/>
    <cellStyle name="Comma 4 19 2" xfId="18613" xr:uid="{527836C6-5367-490F-AB49-D884A63EB4A2}"/>
    <cellStyle name="Comma 4 19 2 2" xfId="39635" xr:uid="{B4FBC7A4-9603-4019-B4B9-21302B7A70AA}"/>
    <cellStyle name="Comma 4 19 2 3" xfId="60659" xr:uid="{B78A5D4B-BB57-4904-B49D-1D11E0967709}"/>
    <cellStyle name="Comma 4 19 3" xfId="29125" xr:uid="{B7267FC5-295A-4DA6-8FB6-E0A8F537FFF9}"/>
    <cellStyle name="Comma 4 19 4" xfId="50149" xr:uid="{E130F8E2-2F1B-4266-9E42-72DA19D1116A}"/>
    <cellStyle name="Comma 4 2" xfId="85" xr:uid="{5DAE05B9-7A20-44A5-832A-CB39B91104E0}"/>
    <cellStyle name="Comma 4 2 10" xfId="1583" xr:uid="{C46AC965-21E9-4FA6-9E3D-4A12AE200170}"/>
    <cellStyle name="Comma 4 2 10 2" xfId="1584" xr:uid="{7B3B9CD7-9A66-4225-A7F3-69AC4C81DBDA}"/>
    <cellStyle name="Comma 4 2 10 2 2" xfId="4262" xr:uid="{6CFBD069-39C2-4B17-9B22-02933A66E556}"/>
    <cellStyle name="Comma 4 2 10 2 2 2" xfId="14796" xr:uid="{6AA9A77A-1C9D-4436-96CA-FF4E51406A87}"/>
    <cellStyle name="Comma 4 2 10 2 2 2 2" xfId="35818" xr:uid="{566F3CA0-D9CA-4962-8F1B-4CAB170E627E}"/>
    <cellStyle name="Comma 4 2 10 2 2 2 3" xfId="56842" xr:uid="{6FFD409A-21A2-44D4-A294-471319336755}"/>
    <cellStyle name="Comma 4 2 10 2 2 3" xfId="25308" xr:uid="{A6344563-0EA4-4E59-9A90-D9422A87377E}"/>
    <cellStyle name="Comma 4 2 10 2 2 4" xfId="46332" xr:uid="{2894465C-5803-403E-A04A-8CCC92DABA47}"/>
    <cellStyle name="Comma 4 2 10 2 3" xfId="6890" xr:uid="{1F1D1809-D002-4ACC-9713-26EB93223F0A}"/>
    <cellStyle name="Comma 4 2 10 2 3 2" xfId="17424" xr:uid="{5722E14F-682C-4835-9DEE-4163FC71BC40}"/>
    <cellStyle name="Comma 4 2 10 2 3 2 2" xfId="38446" xr:uid="{AC24AEA9-12FF-481D-9F1F-0734904FD92E}"/>
    <cellStyle name="Comma 4 2 10 2 3 2 3" xfId="59470" xr:uid="{63389507-D313-4C45-9DC8-F11EACCCC155}"/>
    <cellStyle name="Comma 4 2 10 2 3 3" xfId="27936" xr:uid="{490E707E-7011-454B-9FAA-5C31E946CE43}"/>
    <cellStyle name="Comma 4 2 10 2 3 4" xfId="48960" xr:uid="{9E77FC88-4398-4250-9980-4EFCD62FB9F3}"/>
    <cellStyle name="Comma 4 2 10 2 4" xfId="9517" xr:uid="{1EDC73C6-BBB3-4AD0-945B-CC871E62BA1A}"/>
    <cellStyle name="Comma 4 2 10 2 4 2" xfId="20051" xr:uid="{389698DD-92CF-4A8F-B38B-11AF531FC23C}"/>
    <cellStyle name="Comma 4 2 10 2 4 2 2" xfId="41073" xr:uid="{699BCACD-EC0E-4FB7-8C25-3DFD0B87598F}"/>
    <cellStyle name="Comma 4 2 10 2 4 2 3" xfId="62097" xr:uid="{ADD47AF2-E0C8-4178-BD7A-45857417841F}"/>
    <cellStyle name="Comma 4 2 10 2 4 3" xfId="30563" xr:uid="{9061FD87-C512-48AA-961E-F24B28D08D8C}"/>
    <cellStyle name="Comma 4 2 10 2 4 4" xfId="51587" xr:uid="{67CFCC03-DFC0-4049-88B2-A6A6AC7E3CB2}"/>
    <cellStyle name="Comma 4 2 10 2 5" xfId="12169" xr:uid="{363A771B-E8EF-4F22-81C8-351098FD99EC}"/>
    <cellStyle name="Comma 4 2 10 2 5 2" xfId="33191" xr:uid="{8D04FEFB-6771-4796-BA10-F7E7AA77890A}"/>
    <cellStyle name="Comma 4 2 10 2 5 3" xfId="54215" xr:uid="{4183FFD9-706E-499C-92C6-EBEA0E87631B}"/>
    <cellStyle name="Comma 4 2 10 2 6" xfId="22680" xr:uid="{4E73CDDA-B0E5-4B34-AEC9-E28B1976DA88}"/>
    <cellStyle name="Comma 4 2 10 2 7" xfId="43705" xr:uid="{B72877A6-3775-4DCD-9922-339AE845281A}"/>
    <cellStyle name="Comma 4 2 10 3" xfId="4261" xr:uid="{F728C6AD-5F9D-4266-AC97-BD46F122C799}"/>
    <cellStyle name="Comma 4 2 10 3 2" xfId="14795" xr:uid="{8FEE1A82-4889-4C45-ACC2-74E0B14917A2}"/>
    <cellStyle name="Comma 4 2 10 3 2 2" xfId="35817" xr:uid="{8B89F918-5ECC-4E24-97AC-97979DA1CF86}"/>
    <cellStyle name="Comma 4 2 10 3 2 3" xfId="56841" xr:uid="{81096968-3474-4EA1-ADC2-6DEBD176BBCF}"/>
    <cellStyle name="Comma 4 2 10 3 3" xfId="25307" xr:uid="{2EA8E6A4-B97F-48F5-82DA-C388299B8A5F}"/>
    <cellStyle name="Comma 4 2 10 3 4" xfId="46331" xr:uid="{51260099-9AC3-4DC2-AF30-7B1FBD73A775}"/>
    <cellStyle name="Comma 4 2 10 4" xfId="6889" xr:uid="{80490E95-CC98-48AC-B62C-D7B25D32F164}"/>
    <cellStyle name="Comma 4 2 10 4 2" xfId="17423" xr:uid="{B153A71B-92FA-4367-ADF1-91BDA2D6580B}"/>
    <cellStyle name="Comma 4 2 10 4 2 2" xfId="38445" xr:uid="{84D04F16-61CB-4F4E-B5A1-D919409C4325}"/>
    <cellStyle name="Comma 4 2 10 4 2 3" xfId="59469" xr:uid="{3933B57C-4F39-4FFA-AC52-17DBA072801E}"/>
    <cellStyle name="Comma 4 2 10 4 3" xfId="27935" xr:uid="{3F860E8F-C806-4C8C-AA86-97942BDDF3BE}"/>
    <cellStyle name="Comma 4 2 10 4 4" xfId="48959" xr:uid="{3FD65784-70AF-4D8E-BBCA-8EE514872D60}"/>
    <cellStyle name="Comma 4 2 10 5" xfId="9516" xr:uid="{F70685B9-31C6-4CE0-9F33-1C792BEC9E41}"/>
    <cellStyle name="Comma 4 2 10 5 2" xfId="20050" xr:uid="{897DD0F3-D43A-4B81-B376-A943D340B1C3}"/>
    <cellStyle name="Comma 4 2 10 5 2 2" xfId="41072" xr:uid="{3DE824F0-B0B7-4D81-B5CE-DE1D57EC6FB2}"/>
    <cellStyle name="Comma 4 2 10 5 2 3" xfId="62096" xr:uid="{397BCB7A-FF7C-48CE-92CF-6552E1AC4B5C}"/>
    <cellStyle name="Comma 4 2 10 5 3" xfId="30562" xr:uid="{EEBCF126-5D98-4431-93B2-BE29E1F88E4D}"/>
    <cellStyle name="Comma 4 2 10 5 4" xfId="51586" xr:uid="{F82B3D80-3C87-4AA0-84E0-E344FE2862BB}"/>
    <cellStyle name="Comma 4 2 10 6" xfId="12168" xr:uid="{C25A563A-57DB-4396-8997-A098534EF7F0}"/>
    <cellStyle name="Comma 4 2 10 6 2" xfId="33190" xr:uid="{7CCF1AA7-24F8-47D1-86C0-8DFE1AB81426}"/>
    <cellStyle name="Comma 4 2 10 6 3" xfId="54214" xr:uid="{06A81FBF-986A-4A6D-B9E8-2FAD600B14AA}"/>
    <cellStyle name="Comma 4 2 10 7" xfId="22679" xr:uid="{20569FEA-3650-4ED1-99D4-6DA7884D12D0}"/>
    <cellStyle name="Comma 4 2 10 8" xfId="43704" xr:uid="{184B26D4-522B-4EB2-939C-B3123B9E2CD3}"/>
    <cellStyle name="Comma 4 2 11" xfId="1585" xr:uid="{08146C74-A45E-4D53-8346-BC355878A8D6}"/>
    <cellStyle name="Comma 4 2 11 2" xfId="4263" xr:uid="{925D0E36-4130-433D-A856-95D0BAAAA0CF}"/>
    <cellStyle name="Comma 4 2 11 2 2" xfId="14797" xr:uid="{B51F325D-64FD-4F1A-B9A6-646DA28BEAA2}"/>
    <cellStyle name="Comma 4 2 11 2 2 2" xfId="35819" xr:uid="{6D7DACF6-DF54-4BC2-9E37-264261EF3365}"/>
    <cellStyle name="Comma 4 2 11 2 2 3" xfId="56843" xr:uid="{665BF111-260E-4D96-AE83-736AAAA31E11}"/>
    <cellStyle name="Comma 4 2 11 2 3" xfId="25309" xr:uid="{211F91B8-C0F4-48B1-9E2F-10FA529C2248}"/>
    <cellStyle name="Comma 4 2 11 2 4" xfId="46333" xr:uid="{6C103452-1781-4FD7-B993-DF6E569FB31A}"/>
    <cellStyle name="Comma 4 2 11 3" xfId="6891" xr:uid="{96F8E410-A872-4634-9B4B-703361ADABD0}"/>
    <cellStyle name="Comma 4 2 11 3 2" xfId="17425" xr:uid="{8ED6379A-654B-4C27-8173-2488EA4B4ECE}"/>
    <cellStyle name="Comma 4 2 11 3 2 2" xfId="38447" xr:uid="{8785B5BF-0241-45CB-8535-9BBF44A1C0BD}"/>
    <cellStyle name="Comma 4 2 11 3 2 3" xfId="59471" xr:uid="{A09EC30F-78D9-4F64-A402-2D8A4875FBD5}"/>
    <cellStyle name="Comma 4 2 11 3 3" xfId="27937" xr:uid="{655A3D44-E478-4D18-B043-D71E5F5C38B1}"/>
    <cellStyle name="Comma 4 2 11 3 4" xfId="48961" xr:uid="{558A26B4-3EE7-4D39-B925-37C1476D0DB3}"/>
    <cellStyle name="Comma 4 2 11 4" xfId="9518" xr:uid="{40A8EE15-B651-422B-993A-E6B93C61BA22}"/>
    <cellStyle name="Comma 4 2 11 4 2" xfId="20052" xr:uid="{50DB043B-0419-40A2-A089-1B9ADA95A0B8}"/>
    <cellStyle name="Comma 4 2 11 4 2 2" xfId="41074" xr:uid="{F770D8E6-B179-46AC-B393-D9635A35EEED}"/>
    <cellStyle name="Comma 4 2 11 4 2 3" xfId="62098" xr:uid="{7D185766-D792-46E2-8D6B-35558F8A67F5}"/>
    <cellStyle name="Comma 4 2 11 4 3" xfId="30564" xr:uid="{2B006292-AF3C-4CEE-957F-4DB3F736FB07}"/>
    <cellStyle name="Comma 4 2 11 4 4" xfId="51588" xr:uid="{1C6956E7-71F2-45EC-A4AA-AC36452ECAC1}"/>
    <cellStyle name="Comma 4 2 11 5" xfId="12170" xr:uid="{73F1CF8E-BB25-4CD1-B34F-2B2AD27AB450}"/>
    <cellStyle name="Comma 4 2 11 5 2" xfId="33192" xr:uid="{5F9D4558-E196-40AA-A297-87B0699EF112}"/>
    <cellStyle name="Comma 4 2 11 5 3" xfId="54216" xr:uid="{227677AD-1B1A-4EDB-9BF9-3126A3CD7087}"/>
    <cellStyle name="Comma 4 2 11 6" xfId="22681" xr:uid="{A2C2BE4F-3E24-42CC-8662-D9E586407B2C}"/>
    <cellStyle name="Comma 4 2 11 7" xfId="43706" xr:uid="{3A3FCC16-096C-4372-9ECE-CE745BA38BF7}"/>
    <cellStyle name="Comma 4 2 12" xfId="1586" xr:uid="{E318E60E-CBC2-4035-AF76-64B4893FDBDF}"/>
    <cellStyle name="Comma 4 2 12 2" xfId="4264" xr:uid="{47CE89C3-BA1D-40BF-A2ED-F746F315D84F}"/>
    <cellStyle name="Comma 4 2 12 2 2" xfId="14798" xr:uid="{B8D6AFED-4B13-4E5A-B392-C9343FCE5232}"/>
    <cellStyle name="Comma 4 2 12 2 2 2" xfId="35820" xr:uid="{3E0B649E-AC97-4A58-A92F-1EDE25844418}"/>
    <cellStyle name="Comma 4 2 12 2 2 3" xfId="56844" xr:uid="{A3B2E801-8AA0-4852-BFEE-61E62F444F46}"/>
    <cellStyle name="Comma 4 2 12 2 3" xfId="25310" xr:uid="{0659064D-2B9B-4C77-9C33-0F08DF29E268}"/>
    <cellStyle name="Comma 4 2 12 2 4" xfId="46334" xr:uid="{A580DFFC-3A65-4903-869C-C121A82AE6F9}"/>
    <cellStyle name="Comma 4 2 12 3" xfId="6892" xr:uid="{80C9C2CB-C23C-4717-8555-B62BAD1B6972}"/>
    <cellStyle name="Comma 4 2 12 3 2" xfId="17426" xr:uid="{30034964-A2BB-4145-AD97-42FB3FD6CA67}"/>
    <cellStyle name="Comma 4 2 12 3 2 2" xfId="38448" xr:uid="{9A290517-5543-479F-ABF0-D6FAA7D6B16E}"/>
    <cellStyle name="Comma 4 2 12 3 2 3" xfId="59472" xr:uid="{987C00AE-9D7E-4C30-A379-4E43045CA320}"/>
    <cellStyle name="Comma 4 2 12 3 3" xfId="27938" xr:uid="{2E352219-D0C4-4038-9729-6EB08BAD7A85}"/>
    <cellStyle name="Comma 4 2 12 3 4" xfId="48962" xr:uid="{097DF086-E761-4DD8-84EE-54CDC93E83DF}"/>
    <cellStyle name="Comma 4 2 12 4" xfId="9519" xr:uid="{0C14F8AE-DFB3-42E5-AEC8-8715F589A897}"/>
    <cellStyle name="Comma 4 2 12 4 2" xfId="20053" xr:uid="{85C91B05-E827-46DF-81D1-97B31ACAB035}"/>
    <cellStyle name="Comma 4 2 12 4 2 2" xfId="41075" xr:uid="{36EC6512-2B91-4C23-8270-9E2374816B36}"/>
    <cellStyle name="Comma 4 2 12 4 2 3" xfId="62099" xr:uid="{79813D17-04A0-4B69-B869-1232B8894DB3}"/>
    <cellStyle name="Comma 4 2 12 4 3" xfId="30565" xr:uid="{E1874738-6BF2-4137-95DF-4AD6AB9AA6AD}"/>
    <cellStyle name="Comma 4 2 12 4 4" xfId="51589" xr:uid="{14A6952D-EC0E-4E7F-AFAB-ECE436164F59}"/>
    <cellStyle name="Comma 4 2 12 5" xfId="12171" xr:uid="{94147565-2B29-4B7D-8B04-408162ECC899}"/>
    <cellStyle name="Comma 4 2 12 5 2" xfId="33193" xr:uid="{381FFD23-D500-4CBE-870F-3A05ADC24943}"/>
    <cellStyle name="Comma 4 2 12 5 3" xfId="54217" xr:uid="{567A3091-4781-40EF-B577-1790F0FD263B}"/>
    <cellStyle name="Comma 4 2 12 6" xfId="22682" xr:uid="{1C29264D-A44B-4AEE-A939-BA9998C569C4}"/>
    <cellStyle name="Comma 4 2 12 7" xfId="43707" xr:uid="{37924881-C9F7-41E7-88B2-A54B094DA12D}"/>
    <cellStyle name="Comma 4 2 13" xfId="1587" xr:uid="{9F254A6C-4017-4F4D-ADE7-258D51191A5A}"/>
    <cellStyle name="Comma 4 2 13 2" xfId="4265" xr:uid="{625B4950-E8D3-4223-AAFA-AC52E7489C9B}"/>
    <cellStyle name="Comma 4 2 13 2 2" xfId="14799" xr:uid="{536C4810-BA29-495F-B19F-F7AB231D6DC3}"/>
    <cellStyle name="Comma 4 2 13 2 2 2" xfId="35821" xr:uid="{DCBB2DF4-8DAD-4F57-9B5B-89FF5A4B4370}"/>
    <cellStyle name="Comma 4 2 13 2 2 3" xfId="56845" xr:uid="{C2909FC3-F35A-430B-BD01-4FF224E30DB6}"/>
    <cellStyle name="Comma 4 2 13 2 3" xfId="25311" xr:uid="{8CF803DF-7F82-4A74-AE65-339655B92CF5}"/>
    <cellStyle name="Comma 4 2 13 2 4" xfId="46335" xr:uid="{BE496B25-AAED-428E-958F-6F5A42FED75E}"/>
    <cellStyle name="Comma 4 2 13 3" xfId="6893" xr:uid="{90A3DD67-A392-4468-A1B1-6C169A8EACDE}"/>
    <cellStyle name="Comma 4 2 13 3 2" xfId="17427" xr:uid="{EE79A25A-8472-4C10-916C-3AF6EF665A9F}"/>
    <cellStyle name="Comma 4 2 13 3 2 2" xfId="38449" xr:uid="{82AA7C24-F389-436D-80D1-AC4D60E619E8}"/>
    <cellStyle name="Comma 4 2 13 3 2 3" xfId="59473" xr:uid="{3ED42E8D-368D-4E62-8736-A89F46185221}"/>
    <cellStyle name="Comma 4 2 13 3 3" xfId="27939" xr:uid="{DCB0A2AE-2E59-4BF1-8D57-265601BB8C7A}"/>
    <cellStyle name="Comma 4 2 13 3 4" xfId="48963" xr:uid="{1997D064-7BEC-4C29-996E-48304F40758D}"/>
    <cellStyle name="Comma 4 2 13 4" xfId="9520" xr:uid="{5C67A857-70E9-4BE0-8137-61F1E0FB700F}"/>
    <cellStyle name="Comma 4 2 13 4 2" xfId="20054" xr:uid="{264D0117-BE9E-4F05-BFBE-519BC9C7147B}"/>
    <cellStyle name="Comma 4 2 13 4 2 2" xfId="41076" xr:uid="{1DF1D3EC-F63B-4367-B80F-6C2C50DAB2F9}"/>
    <cellStyle name="Comma 4 2 13 4 2 3" xfId="62100" xr:uid="{E71C47DD-507D-4F3B-A27A-2F05752433A7}"/>
    <cellStyle name="Comma 4 2 13 4 3" xfId="30566" xr:uid="{05FAF8BA-314F-421C-A9C5-3239EAD125DD}"/>
    <cellStyle name="Comma 4 2 13 4 4" xfId="51590" xr:uid="{5F010DFE-EC40-42E3-BC44-8E6D9913191C}"/>
    <cellStyle name="Comma 4 2 13 5" xfId="12172" xr:uid="{84146D72-206E-4169-BBF5-748BF0593F80}"/>
    <cellStyle name="Comma 4 2 13 5 2" xfId="33194" xr:uid="{A8B4CF85-85F4-47AE-B279-022A457B340D}"/>
    <cellStyle name="Comma 4 2 13 5 3" xfId="54218" xr:uid="{CB8FDA02-9117-460D-97CC-900C8934082C}"/>
    <cellStyle name="Comma 4 2 13 6" xfId="22683" xr:uid="{3808ADE0-37BD-4ADA-9A87-1F23C1F081BD}"/>
    <cellStyle name="Comma 4 2 13 7" xfId="43708" xr:uid="{0526D0E1-3B6E-4AFA-B8CC-F99EA927BD47}"/>
    <cellStyle name="Comma 4 2 14" xfId="2625" xr:uid="{AE5987AC-5927-4E30-B880-5F71DC11C066}"/>
    <cellStyle name="Comma 4 2 14 2" xfId="5265" xr:uid="{F276155A-0FBE-493F-BDEA-25830CB7F1EC}"/>
    <cellStyle name="Comma 4 2 14 2 2" xfId="15799" xr:uid="{B687AAAD-C2A2-4988-A74E-79F357754C9A}"/>
    <cellStyle name="Comma 4 2 14 2 2 2" xfId="36821" xr:uid="{35D6A1F2-41CD-437E-B8FB-3505D0177901}"/>
    <cellStyle name="Comma 4 2 14 2 2 3" xfId="57845" xr:uid="{E80EEAFC-1921-485B-BBE0-2E0B22D506C8}"/>
    <cellStyle name="Comma 4 2 14 2 3" xfId="26311" xr:uid="{8626F6B2-E227-468F-AFD6-F0821E68FB44}"/>
    <cellStyle name="Comma 4 2 14 2 4" xfId="47335" xr:uid="{A726DE58-FB55-4E67-9E0E-D4F76107EFF8}"/>
    <cellStyle name="Comma 4 2 14 3" xfId="7893" xr:uid="{55829546-DBCF-488D-92A1-3310DD2E94DB}"/>
    <cellStyle name="Comma 4 2 14 3 2" xfId="18427" xr:uid="{292AD3B8-27D9-4186-BCC0-58581ACEE8C0}"/>
    <cellStyle name="Comma 4 2 14 3 2 2" xfId="39449" xr:uid="{EC75F214-3236-47DC-BDB6-2CCEA6F8F020}"/>
    <cellStyle name="Comma 4 2 14 3 2 3" xfId="60473" xr:uid="{24BD33D8-480A-4419-A2D3-D32228445A3E}"/>
    <cellStyle name="Comma 4 2 14 3 3" xfId="28939" xr:uid="{54A49C1F-9D71-4A19-B884-6B4CDBED923C}"/>
    <cellStyle name="Comma 4 2 14 3 4" xfId="49963" xr:uid="{29AAD1AF-720F-4660-9C63-0695ADBEC5A0}"/>
    <cellStyle name="Comma 4 2 14 4" xfId="10520" xr:uid="{886ACB95-E9A6-43E4-AE13-E23F215CC839}"/>
    <cellStyle name="Comma 4 2 14 4 2" xfId="21054" xr:uid="{2CF25ED0-2493-4195-9E8F-839E600EAFE5}"/>
    <cellStyle name="Comma 4 2 14 4 2 2" xfId="42076" xr:uid="{576C09AE-21BC-44A8-BA66-22D6FCBBAB1F}"/>
    <cellStyle name="Comma 4 2 14 4 2 3" xfId="63100" xr:uid="{37AACD5F-E5D2-4DC9-A0F9-8E17CCD3A66C}"/>
    <cellStyle name="Comma 4 2 14 4 3" xfId="31566" xr:uid="{9670EA32-B3D9-49F0-B359-A432AB03DBE6}"/>
    <cellStyle name="Comma 4 2 14 4 4" xfId="52590" xr:uid="{A5965073-68BD-479A-9FE9-93E2190565D0}"/>
    <cellStyle name="Comma 4 2 14 5" xfId="13172" xr:uid="{1DEDBF93-4777-4304-945A-613286ACE318}"/>
    <cellStyle name="Comma 4 2 14 5 2" xfId="34194" xr:uid="{C0C6569E-5002-4D08-9CB8-ECD6B5CA7849}"/>
    <cellStyle name="Comma 4 2 14 5 3" xfId="55218" xr:uid="{F314324D-674F-4E22-AE34-A0B4D606C4CF}"/>
    <cellStyle name="Comma 4 2 14 6" xfId="23683" xr:uid="{0E705335-51E8-47C3-90E1-86F7417FA3CD}"/>
    <cellStyle name="Comma 4 2 14 7" xfId="44708" xr:uid="{36048828-B9F7-40DA-B262-E9F6991EEF6C}"/>
    <cellStyle name="Comma 4 2 15" xfId="2687" xr:uid="{344070B1-4A3F-453A-86C4-238B2375B19D}"/>
    <cellStyle name="Comma 4 2 15 2" xfId="5319" xr:uid="{62F5D359-247A-4017-9912-4C900BB3A7BA}"/>
    <cellStyle name="Comma 4 2 15 2 2" xfId="15853" xr:uid="{871C45D5-A30D-4FCB-B381-2AD042A1D7E1}"/>
    <cellStyle name="Comma 4 2 15 2 2 2" xfId="36875" xr:uid="{858FCD8B-BDE3-41BE-9E3C-75E24D1947E8}"/>
    <cellStyle name="Comma 4 2 15 2 2 3" xfId="57899" xr:uid="{0F20D167-5635-4419-8008-80DA56E0AEA7}"/>
    <cellStyle name="Comma 4 2 15 2 3" xfId="26365" xr:uid="{DF8AF8C6-BFE1-438D-9E70-FDC5116FC729}"/>
    <cellStyle name="Comma 4 2 15 2 4" xfId="47389" xr:uid="{8AE201F4-4AE0-4C50-98E9-4A15FBBEED1B}"/>
    <cellStyle name="Comma 4 2 15 3" xfId="7947" xr:uid="{5C119FBE-8683-4FFA-A67E-29BF2E2A9A7C}"/>
    <cellStyle name="Comma 4 2 15 3 2" xfId="18481" xr:uid="{6804F15C-0E63-48C8-B9C1-F7C7168D14E9}"/>
    <cellStyle name="Comma 4 2 15 3 2 2" xfId="39503" xr:uid="{93CAE70F-9E52-4076-9593-EE4FB66C1709}"/>
    <cellStyle name="Comma 4 2 15 3 2 3" xfId="60527" xr:uid="{55F2EA63-A492-447B-B039-12E4BDD45FB5}"/>
    <cellStyle name="Comma 4 2 15 3 3" xfId="28993" xr:uid="{8EAC4140-1977-4E99-91AA-F6EC6B16028F}"/>
    <cellStyle name="Comma 4 2 15 3 4" xfId="50017" xr:uid="{08D072CC-08E9-491A-9766-ED215565961A}"/>
    <cellStyle name="Comma 4 2 15 4" xfId="10574" xr:uid="{8B2AA52A-2E0A-43FF-A72B-E3D3D1A3DCA8}"/>
    <cellStyle name="Comma 4 2 15 4 2" xfId="21108" xr:uid="{E0885508-BAB8-473A-92D0-A393D80065B7}"/>
    <cellStyle name="Comma 4 2 15 4 2 2" xfId="42130" xr:uid="{495BDB26-CE32-4AB3-A4CC-8EC5BB4B084F}"/>
    <cellStyle name="Comma 4 2 15 4 2 3" xfId="63154" xr:uid="{EB92BF03-E0C7-4EED-BE34-0055B42CA00A}"/>
    <cellStyle name="Comma 4 2 15 4 3" xfId="31620" xr:uid="{1245A1F7-3D91-440D-A03F-8B1FD5686D37}"/>
    <cellStyle name="Comma 4 2 15 4 4" xfId="52644" xr:uid="{AB905455-0009-413F-B0B5-C13704AE15F9}"/>
    <cellStyle name="Comma 4 2 15 5" xfId="13226" xr:uid="{8955F51A-6B42-4AA8-9241-B8DFB7AE7086}"/>
    <cellStyle name="Comma 4 2 15 5 2" xfId="34248" xr:uid="{A7053658-DC40-47CD-AAEC-D3D61C2FC3B0}"/>
    <cellStyle name="Comma 4 2 15 5 3" xfId="55272" xr:uid="{E5CD3CC7-5F65-4C32-86C3-3BD9A65B2012}"/>
    <cellStyle name="Comma 4 2 15 6" xfId="23737" xr:uid="{4A4C1C68-56F6-42BE-88EC-64C31C4E9D71}"/>
    <cellStyle name="Comma 4 2 15 7" xfId="44762" xr:uid="{B73F420F-BF20-4651-B889-C8F946273344}"/>
    <cellStyle name="Comma 4 2 16" xfId="1582" xr:uid="{8D9E6AAE-798F-4FC4-B533-5AEECBB93D20}"/>
    <cellStyle name="Comma 4 2 16 2" xfId="4260" xr:uid="{4921693B-14E8-488D-A304-33DFA1DA33AC}"/>
    <cellStyle name="Comma 4 2 16 2 2" xfId="14794" xr:uid="{91E31822-E6A6-4051-B43F-EC736E807976}"/>
    <cellStyle name="Comma 4 2 16 2 2 2" xfId="35816" xr:uid="{E114F88F-E2FC-4C30-8092-71E038A83B9F}"/>
    <cellStyle name="Comma 4 2 16 2 2 3" xfId="56840" xr:uid="{A55275D2-7E26-4823-B4FF-3BAA060CB2C9}"/>
    <cellStyle name="Comma 4 2 16 2 3" xfId="25306" xr:uid="{76587997-F4D9-4771-B5C6-26D2A74AFD1E}"/>
    <cellStyle name="Comma 4 2 16 2 4" xfId="46330" xr:uid="{2A0BE736-5679-4EFB-ACD1-2C9EAC212EBF}"/>
    <cellStyle name="Comma 4 2 16 3" xfId="6888" xr:uid="{E4E7C9A2-BFFA-4C69-BEA1-78C6BCDE3415}"/>
    <cellStyle name="Comma 4 2 16 3 2" xfId="17422" xr:uid="{CD11DE2A-11E8-4EE3-9909-599513E0A5CB}"/>
    <cellStyle name="Comma 4 2 16 3 2 2" xfId="38444" xr:uid="{1626C417-3FD0-44D0-B2A7-0105DC0DBD12}"/>
    <cellStyle name="Comma 4 2 16 3 2 3" xfId="59468" xr:uid="{E9188381-AF0F-42DF-8D34-2D3CB13BDE34}"/>
    <cellStyle name="Comma 4 2 16 3 3" xfId="27934" xr:uid="{A6631972-1183-4651-B83E-D69D7F0CDCF3}"/>
    <cellStyle name="Comma 4 2 16 3 4" xfId="48958" xr:uid="{B2C81A55-7659-4FEA-A714-BBD907F31975}"/>
    <cellStyle name="Comma 4 2 16 4" xfId="9515" xr:uid="{B4E1461C-5420-4BDD-A277-E11D2FDD6B7E}"/>
    <cellStyle name="Comma 4 2 16 4 2" xfId="20049" xr:uid="{3C5438DC-F52A-4AD0-868F-1874B26B72D1}"/>
    <cellStyle name="Comma 4 2 16 4 2 2" xfId="41071" xr:uid="{DDB72885-B8E4-4FC4-8A40-EDE11A1EE87E}"/>
    <cellStyle name="Comma 4 2 16 4 2 3" xfId="62095" xr:uid="{9B288145-32D4-4A13-91AD-F02270BA45B8}"/>
    <cellStyle name="Comma 4 2 16 4 3" xfId="30561" xr:uid="{2E4A878E-70F3-4BF5-A31B-40901BC475DB}"/>
    <cellStyle name="Comma 4 2 16 4 4" xfId="51585" xr:uid="{8333F5F7-D893-4E00-BD0A-2B79710876DF}"/>
    <cellStyle name="Comma 4 2 16 5" xfId="12167" xr:uid="{B1262201-1251-4BCA-A5E7-0C56F6E06E5D}"/>
    <cellStyle name="Comma 4 2 16 5 2" xfId="33189" xr:uid="{DF17D748-5E6F-4109-A538-629A952E8B49}"/>
    <cellStyle name="Comma 4 2 16 5 3" xfId="54213" xr:uid="{AF9FC3F3-B86B-46BB-8036-5AC9198011B6}"/>
    <cellStyle name="Comma 4 2 16 6" xfId="22678" xr:uid="{2F718FED-433E-4D35-80E3-9559D2871034}"/>
    <cellStyle name="Comma 4 2 16 7" xfId="43703" xr:uid="{E3499773-FE2E-4EB2-921A-279568CBEE1A}"/>
    <cellStyle name="Comma 4 2 17" xfId="2801" xr:uid="{A819C8C7-6C88-47CB-B3CE-98A1185692EB}"/>
    <cellStyle name="Comma 4 2 17 2" xfId="13335" xr:uid="{BCFAE740-FA4B-480E-8D47-24FE51B1A5AB}"/>
    <cellStyle name="Comma 4 2 17 2 2" xfId="34357" xr:uid="{446B45DF-0330-44ED-800C-573539F0F53F}"/>
    <cellStyle name="Comma 4 2 17 2 3" xfId="55381" xr:uid="{936A5491-BA4D-46A1-9E39-A025F1CCB248}"/>
    <cellStyle name="Comma 4 2 17 3" xfId="23847" xr:uid="{F0DB6334-3F6B-4A9D-A653-3896F440F39F}"/>
    <cellStyle name="Comma 4 2 17 4" xfId="44871" xr:uid="{76016B38-CD0C-4609-8147-00D82E98CEB0}"/>
    <cellStyle name="Comma 4 2 18" xfId="5429" xr:uid="{416814FE-CFE2-4FCF-B5CF-DDC9A496E422}"/>
    <cellStyle name="Comma 4 2 18 2" xfId="15963" xr:uid="{42C304F6-1190-481E-8645-10167BD30E21}"/>
    <cellStyle name="Comma 4 2 18 2 2" xfId="36985" xr:uid="{DB16B7B0-50CF-40C8-8087-ADD2967F136B}"/>
    <cellStyle name="Comma 4 2 18 2 3" xfId="58009" xr:uid="{5A4C4A4F-2EC5-4C4C-B99D-DEFCA4AA3BF1}"/>
    <cellStyle name="Comma 4 2 18 3" xfId="26475" xr:uid="{6339962A-252A-47F2-B081-54BF28D92C88}"/>
    <cellStyle name="Comma 4 2 18 4" xfId="47499" xr:uid="{C511534E-71C9-4190-B034-962965C1BD3F}"/>
    <cellStyle name="Comma 4 2 19" xfId="8056" xr:uid="{D5D815AC-7FC0-48C2-824B-8C35DE8A4DDE}"/>
    <cellStyle name="Comma 4 2 19 2" xfId="18590" xr:uid="{43B5B06A-BA0E-4C2C-ADCF-9848F3F86804}"/>
    <cellStyle name="Comma 4 2 19 2 2" xfId="39612" xr:uid="{71B3AF58-4F35-4845-9A16-8C63705548B2}"/>
    <cellStyle name="Comma 4 2 19 2 3" xfId="60636" xr:uid="{EA16ACC5-0FC0-4A1B-99A3-BE78D83988A2}"/>
    <cellStyle name="Comma 4 2 19 3" xfId="29102" xr:uid="{CFF60527-63D3-493C-ADFA-12056D288174}"/>
    <cellStyle name="Comma 4 2 19 4" xfId="50126" xr:uid="{26C4D5A2-1BEF-4BA1-A46E-223F9D1910CF}"/>
    <cellStyle name="Comma 4 2 2" xfId="96" xr:uid="{E4F60132-CE8E-4816-A8C8-60C69D52BCE4}"/>
    <cellStyle name="Comma 4 2 2 10" xfId="1589" xr:uid="{138D87B3-5AA2-41C9-B4CD-79EEF1CB7454}"/>
    <cellStyle name="Comma 4 2 2 10 2" xfId="4267" xr:uid="{941EC514-30FF-4B79-A904-C7CEBE85E3C8}"/>
    <cellStyle name="Comma 4 2 2 10 2 2" xfId="14801" xr:uid="{A571FB82-D73B-45D5-9025-F3A190EEC2A3}"/>
    <cellStyle name="Comma 4 2 2 10 2 2 2" xfId="35823" xr:uid="{645ADF70-6B4B-4B93-A401-E0085ADF6C0B}"/>
    <cellStyle name="Comma 4 2 2 10 2 2 3" xfId="56847" xr:uid="{F9E225CD-D1A9-41F4-8802-B502DB9587CE}"/>
    <cellStyle name="Comma 4 2 2 10 2 3" xfId="25313" xr:uid="{DFD997ED-F0C7-427A-930B-D91F7FE08E42}"/>
    <cellStyle name="Comma 4 2 2 10 2 4" xfId="46337" xr:uid="{391D38D9-8A6D-4C98-B233-61F17BD54D31}"/>
    <cellStyle name="Comma 4 2 2 10 3" xfId="6895" xr:uid="{B36237CF-B8FC-48BE-A0DD-46431FE4C665}"/>
    <cellStyle name="Comma 4 2 2 10 3 2" xfId="17429" xr:uid="{51CA33BF-1780-4A8D-A57C-CAEADAA56BF8}"/>
    <cellStyle name="Comma 4 2 2 10 3 2 2" xfId="38451" xr:uid="{B9CB7938-0049-42E0-AAD3-A53FDB92F7AB}"/>
    <cellStyle name="Comma 4 2 2 10 3 2 3" xfId="59475" xr:uid="{4C931AE2-8A37-4621-8FFB-426C08052C5F}"/>
    <cellStyle name="Comma 4 2 2 10 3 3" xfId="27941" xr:uid="{46F6B1AF-10B8-490B-A604-37AE87C32E96}"/>
    <cellStyle name="Comma 4 2 2 10 3 4" xfId="48965" xr:uid="{5D477079-B307-4695-8774-485EDEA1BD39}"/>
    <cellStyle name="Comma 4 2 2 10 4" xfId="9522" xr:uid="{6145F142-4251-443A-8F95-2FEDCC445E88}"/>
    <cellStyle name="Comma 4 2 2 10 4 2" xfId="20056" xr:uid="{5CC22C46-B9DD-42D7-AB7A-9F902CA7AD03}"/>
    <cellStyle name="Comma 4 2 2 10 4 2 2" xfId="41078" xr:uid="{235EF3E9-0291-474B-93A8-8A41DB3E8E2E}"/>
    <cellStyle name="Comma 4 2 2 10 4 2 3" xfId="62102" xr:uid="{35623187-7931-4993-B40A-E710C0524120}"/>
    <cellStyle name="Comma 4 2 2 10 4 3" xfId="30568" xr:uid="{71F71306-EA59-436D-850E-51C67091A471}"/>
    <cellStyle name="Comma 4 2 2 10 4 4" xfId="51592" xr:uid="{0374B97E-E744-4599-AC75-0552B13C3C0D}"/>
    <cellStyle name="Comma 4 2 2 10 5" xfId="12174" xr:uid="{3E82DE83-1C66-408D-8EAF-2966490A4613}"/>
    <cellStyle name="Comma 4 2 2 10 5 2" xfId="33196" xr:uid="{FBD7D3D7-1C8C-47C2-A630-C3F8C27E536C}"/>
    <cellStyle name="Comma 4 2 2 10 5 3" xfId="54220" xr:uid="{0ED7B8C6-803C-4F24-B4F9-0BD56738C52D}"/>
    <cellStyle name="Comma 4 2 2 10 6" xfId="22685" xr:uid="{DB70CCD7-720F-4F9B-BA27-E41B5E63E4C7}"/>
    <cellStyle name="Comma 4 2 2 10 7" xfId="43710" xr:uid="{96578A7D-8414-4577-B67D-FEA02C7329B2}"/>
    <cellStyle name="Comma 4 2 2 11" xfId="2629" xr:uid="{0C248A04-6EBD-460B-92B4-673814F434C8}"/>
    <cellStyle name="Comma 4 2 2 11 2" xfId="5268" xr:uid="{E66E75F3-3BB7-473D-BC64-9772370D20D8}"/>
    <cellStyle name="Comma 4 2 2 11 2 2" xfId="15802" xr:uid="{CE130A05-0E35-40BD-9200-A9DCC3EDF95C}"/>
    <cellStyle name="Comma 4 2 2 11 2 2 2" xfId="36824" xr:uid="{3E6F4A08-5A5D-4A48-A261-E0E0A5751923}"/>
    <cellStyle name="Comma 4 2 2 11 2 2 3" xfId="57848" xr:uid="{CFEFD5D1-1EAF-4CD9-853D-609AE835F590}"/>
    <cellStyle name="Comma 4 2 2 11 2 3" xfId="26314" xr:uid="{15F4C4D5-E923-4DBA-9811-4231B8152D4A}"/>
    <cellStyle name="Comma 4 2 2 11 2 4" xfId="47338" xr:uid="{908E27C9-3102-4B42-B430-76DD54C5B6ED}"/>
    <cellStyle name="Comma 4 2 2 11 3" xfId="7896" xr:uid="{AA67ACFA-9DD7-4A64-87EB-E7D50D9079B7}"/>
    <cellStyle name="Comma 4 2 2 11 3 2" xfId="18430" xr:uid="{38E549BD-BD28-44EF-A519-1633E9FFE811}"/>
    <cellStyle name="Comma 4 2 2 11 3 2 2" xfId="39452" xr:uid="{FCF70C32-6DFA-4F78-8767-F38AA65169AC}"/>
    <cellStyle name="Comma 4 2 2 11 3 2 3" xfId="60476" xr:uid="{5EA096F1-07DF-44AC-B6E3-34BC0C88232D}"/>
    <cellStyle name="Comma 4 2 2 11 3 3" xfId="28942" xr:uid="{EF5571A3-8773-4EA4-9BE9-0375FE1B489B}"/>
    <cellStyle name="Comma 4 2 2 11 3 4" xfId="49966" xr:uid="{88473F5D-1253-47B1-BE82-02A18FA0408C}"/>
    <cellStyle name="Comma 4 2 2 11 4" xfId="10523" xr:uid="{5D6C864E-F6CF-4CC4-8608-B2C6A9D38C46}"/>
    <cellStyle name="Comma 4 2 2 11 4 2" xfId="21057" xr:uid="{1D3F77D7-197F-4893-9FB7-C9203EF0E85E}"/>
    <cellStyle name="Comma 4 2 2 11 4 2 2" xfId="42079" xr:uid="{AAFB7637-E142-4124-AABE-96C34040ACB2}"/>
    <cellStyle name="Comma 4 2 2 11 4 2 3" xfId="63103" xr:uid="{F487C202-10C7-4D01-B948-EAD8079F6966}"/>
    <cellStyle name="Comma 4 2 2 11 4 3" xfId="31569" xr:uid="{10F84C8A-6484-47C8-AF37-24E69BFA3E06}"/>
    <cellStyle name="Comma 4 2 2 11 4 4" xfId="52593" xr:uid="{986E9676-DCE6-40B3-97EF-DD8E61D20375}"/>
    <cellStyle name="Comma 4 2 2 11 5" xfId="13175" xr:uid="{5C1F2E80-B9C8-452A-863D-1862F8E3D3CE}"/>
    <cellStyle name="Comma 4 2 2 11 5 2" xfId="34197" xr:uid="{4D2BA189-BDDD-436A-9CD1-FF04E3881EC3}"/>
    <cellStyle name="Comma 4 2 2 11 5 3" xfId="55221" xr:uid="{AB453C27-53AD-41F3-924B-06DFEE6C2382}"/>
    <cellStyle name="Comma 4 2 2 11 6" xfId="23686" xr:uid="{37C3B77B-E88B-4E57-8DBD-5C7E35A744DC}"/>
    <cellStyle name="Comma 4 2 2 11 7" xfId="44711" xr:uid="{813FC704-98FC-4EC9-A919-B18BA2C3B235}"/>
    <cellStyle name="Comma 4 2 2 12" xfId="2690" xr:uid="{21AD6F38-3B4F-4A61-81F7-09D61C646FF9}"/>
    <cellStyle name="Comma 4 2 2 12 2" xfId="5322" xr:uid="{6B9E1B17-CEB2-4A16-A664-7DE8A5FDCE7D}"/>
    <cellStyle name="Comma 4 2 2 12 2 2" xfId="15856" xr:uid="{E78C057F-041C-47BB-970C-340E2DE37819}"/>
    <cellStyle name="Comma 4 2 2 12 2 2 2" xfId="36878" xr:uid="{B105C5E6-734F-402D-8E93-45E7AFEB608C}"/>
    <cellStyle name="Comma 4 2 2 12 2 2 3" xfId="57902" xr:uid="{BD801E6B-5224-46D4-8F8A-F4805D8B9F9D}"/>
    <cellStyle name="Comma 4 2 2 12 2 3" xfId="26368" xr:uid="{4E7C08B0-028D-43BB-9D92-D6127DC16C74}"/>
    <cellStyle name="Comma 4 2 2 12 2 4" xfId="47392" xr:uid="{1206FC97-BDAC-4D03-8944-2D3B9F71893E}"/>
    <cellStyle name="Comma 4 2 2 12 3" xfId="7950" xr:uid="{8C4BAB2D-A109-4DBD-BB6C-3C6A5ECFD658}"/>
    <cellStyle name="Comma 4 2 2 12 3 2" xfId="18484" xr:uid="{44943B33-A531-403A-9336-CAC73B465129}"/>
    <cellStyle name="Comma 4 2 2 12 3 2 2" xfId="39506" xr:uid="{884E20F6-D66A-47CA-A7D0-E8C719BF30AB}"/>
    <cellStyle name="Comma 4 2 2 12 3 2 3" xfId="60530" xr:uid="{09E14874-E6CF-4FFE-BAE1-47034CB6F728}"/>
    <cellStyle name="Comma 4 2 2 12 3 3" xfId="28996" xr:uid="{7CB1151A-0388-4E1B-9197-9ACA0BAACD97}"/>
    <cellStyle name="Comma 4 2 2 12 3 4" xfId="50020" xr:uid="{07385990-2731-48D6-8D6A-8ADA024BEE67}"/>
    <cellStyle name="Comma 4 2 2 12 4" xfId="10577" xr:uid="{48B2C70B-3607-4F0E-AE02-8125D32B7B0D}"/>
    <cellStyle name="Comma 4 2 2 12 4 2" xfId="21111" xr:uid="{21E94EFC-1C65-4DD9-A6FF-0235AE91E6D7}"/>
    <cellStyle name="Comma 4 2 2 12 4 2 2" xfId="42133" xr:uid="{7FE605D8-B8EB-45C8-B4E9-32AC10BD1598}"/>
    <cellStyle name="Comma 4 2 2 12 4 2 3" xfId="63157" xr:uid="{BE3CDB2F-2A7C-4513-A02B-FD793F69B7FB}"/>
    <cellStyle name="Comma 4 2 2 12 4 3" xfId="31623" xr:uid="{C892551D-E568-47D3-B1C7-204A593D64E1}"/>
    <cellStyle name="Comma 4 2 2 12 4 4" xfId="52647" xr:uid="{DC631500-E68A-430C-8FD2-F65B9C3BFF69}"/>
    <cellStyle name="Comma 4 2 2 12 5" xfId="13229" xr:uid="{FD6D46EE-DD80-464B-8C7D-CA4A4D7AB475}"/>
    <cellStyle name="Comma 4 2 2 12 5 2" xfId="34251" xr:uid="{8E267588-2D38-4BCB-A14C-B3CF59F0657A}"/>
    <cellStyle name="Comma 4 2 2 12 5 3" xfId="55275" xr:uid="{A42D7463-D847-4E1E-8BAF-93DD77635CA1}"/>
    <cellStyle name="Comma 4 2 2 12 6" xfId="23740" xr:uid="{8BA12991-E10E-44D2-808F-64347E7710CA}"/>
    <cellStyle name="Comma 4 2 2 12 7" xfId="44765" xr:uid="{A2F76E62-61FE-4570-B7E6-0FA28C28A344}"/>
    <cellStyle name="Comma 4 2 2 13" xfId="1588" xr:uid="{97035334-B604-4C93-8638-6F0CCDCB1669}"/>
    <cellStyle name="Comma 4 2 2 13 2" xfId="4266" xr:uid="{E18A1B14-CAF9-4C7C-86C4-F0F95D9F6251}"/>
    <cellStyle name="Comma 4 2 2 13 2 2" xfId="14800" xr:uid="{57090AAD-307C-4952-B2D9-BB6364B27D9C}"/>
    <cellStyle name="Comma 4 2 2 13 2 2 2" xfId="35822" xr:uid="{5C24A07F-69E5-4AB8-A4C1-EA58A0D14AF3}"/>
    <cellStyle name="Comma 4 2 2 13 2 2 3" xfId="56846" xr:uid="{A4936BDE-949D-43F8-845D-E82390F34F3F}"/>
    <cellStyle name="Comma 4 2 2 13 2 3" xfId="25312" xr:uid="{39C6D245-967E-4187-B34E-02F45EE10DE8}"/>
    <cellStyle name="Comma 4 2 2 13 2 4" xfId="46336" xr:uid="{EA8332B0-C8F6-4CDB-8B5A-130F5C875209}"/>
    <cellStyle name="Comma 4 2 2 13 3" xfId="6894" xr:uid="{C879947C-9771-49F9-A0C8-2D68AF6FB485}"/>
    <cellStyle name="Comma 4 2 2 13 3 2" xfId="17428" xr:uid="{9A4DECF4-3BBD-4E42-A73E-C9584EC53107}"/>
    <cellStyle name="Comma 4 2 2 13 3 2 2" xfId="38450" xr:uid="{5759192C-5199-45FD-8321-1106ECAF0D30}"/>
    <cellStyle name="Comma 4 2 2 13 3 2 3" xfId="59474" xr:uid="{A231C9FD-F32C-4950-A8D7-2CD5CCD866FB}"/>
    <cellStyle name="Comma 4 2 2 13 3 3" xfId="27940" xr:uid="{D035180C-0A25-4674-A873-01AEB5F4DBA5}"/>
    <cellStyle name="Comma 4 2 2 13 3 4" xfId="48964" xr:uid="{EA97E04E-0559-495E-AF65-FE0C8319DE78}"/>
    <cellStyle name="Comma 4 2 2 13 4" xfId="9521" xr:uid="{9A836126-8CB7-4FED-8E51-FFC4864B640C}"/>
    <cellStyle name="Comma 4 2 2 13 4 2" xfId="20055" xr:uid="{A078A900-D003-4B68-8570-CB4B455DBF48}"/>
    <cellStyle name="Comma 4 2 2 13 4 2 2" xfId="41077" xr:uid="{CF6D53BE-D935-410A-91D4-A1D2A7294038}"/>
    <cellStyle name="Comma 4 2 2 13 4 2 3" xfId="62101" xr:uid="{BC4552CA-30E8-4E09-B005-33DDB5F2FA40}"/>
    <cellStyle name="Comma 4 2 2 13 4 3" xfId="30567" xr:uid="{A236CCC6-234D-4035-B547-61DA6A20B618}"/>
    <cellStyle name="Comma 4 2 2 13 4 4" xfId="51591" xr:uid="{62FA4853-4B36-4557-A3B3-2C6DE9E3839D}"/>
    <cellStyle name="Comma 4 2 2 13 5" xfId="12173" xr:uid="{63C9B3B4-DCA0-4D33-9F4C-02CE3C70356E}"/>
    <cellStyle name="Comma 4 2 2 13 5 2" xfId="33195" xr:uid="{F97ABC10-EFB0-41E5-BADE-FA5B32819EDA}"/>
    <cellStyle name="Comma 4 2 2 13 5 3" xfId="54219" xr:uid="{85D2AB0F-6703-4BB0-8DE9-90949CE8CA9D}"/>
    <cellStyle name="Comma 4 2 2 13 6" xfId="22684" xr:uid="{96417F29-5B17-47C8-9A68-9BDD5AC77C91}"/>
    <cellStyle name="Comma 4 2 2 13 7" xfId="43709" xr:uid="{1B592C1A-1C61-40E3-8408-231302832919}"/>
    <cellStyle name="Comma 4 2 2 14" xfId="2804" xr:uid="{5BC59647-5743-4DE4-AB72-877F5D9E3F21}"/>
    <cellStyle name="Comma 4 2 2 14 2" xfId="13338" xr:uid="{76283376-00AF-4C71-AD66-827A83AEBCAD}"/>
    <cellStyle name="Comma 4 2 2 14 2 2" xfId="34360" xr:uid="{65C37679-5CDB-47E3-AABE-6A3A22D5A15B}"/>
    <cellStyle name="Comma 4 2 2 14 2 3" xfId="55384" xr:uid="{5C1C04CB-2825-4B5D-A43E-0293843AEDF2}"/>
    <cellStyle name="Comma 4 2 2 14 3" xfId="23850" xr:uid="{51556756-D900-4CCA-879C-735EB8CDAEE5}"/>
    <cellStyle name="Comma 4 2 2 14 4" xfId="44874" xr:uid="{DED0E2A0-5705-4678-A380-0D5F8EED373C}"/>
    <cellStyle name="Comma 4 2 2 15" xfId="5432" xr:uid="{C8977FA6-79DF-49A3-9EEA-B22A62812A4A}"/>
    <cellStyle name="Comma 4 2 2 15 2" xfId="15966" xr:uid="{DE9AFF2F-EF0C-4518-9DF7-E332912A4C4F}"/>
    <cellStyle name="Comma 4 2 2 15 2 2" xfId="36988" xr:uid="{DB7EBA41-AD50-43EB-8197-194D43B6485D}"/>
    <cellStyle name="Comma 4 2 2 15 2 3" xfId="58012" xr:uid="{43A7C7F1-F3CC-454C-9A40-E67D81B2B712}"/>
    <cellStyle name="Comma 4 2 2 15 3" xfId="26478" xr:uid="{0FFD46F3-CC84-4D20-9F8F-C547E421025D}"/>
    <cellStyle name="Comma 4 2 2 15 4" xfId="47502" xr:uid="{BB4533F2-451E-4DB6-AB7F-4EC3BCE23EE3}"/>
    <cellStyle name="Comma 4 2 2 16" xfId="8059" xr:uid="{C5231667-27E4-4AFB-B2C4-8D285165A378}"/>
    <cellStyle name="Comma 4 2 2 16 2" xfId="18593" xr:uid="{D7F69FB0-7CF3-427D-806B-35CA5D3DD9EF}"/>
    <cellStyle name="Comma 4 2 2 16 2 2" xfId="39615" xr:uid="{BA44160D-7B39-47B2-9288-2825F95B3E1D}"/>
    <cellStyle name="Comma 4 2 2 16 2 3" xfId="60639" xr:uid="{4BED277F-20BC-47B8-86E5-3BCFA0AD4C97}"/>
    <cellStyle name="Comma 4 2 2 16 3" xfId="29105" xr:uid="{C2B51964-AA11-4F90-923E-9D9247AC65D2}"/>
    <cellStyle name="Comma 4 2 2 16 4" xfId="50129" xr:uid="{D4765BD3-C9F4-4F0B-8548-0617CEB5F553}"/>
    <cellStyle name="Comma 4 2 2 17" xfId="10712" xr:uid="{C1DBEF4B-8FD8-449B-A58C-1277191DF56F}"/>
    <cellStyle name="Comma 4 2 2 17 2" xfId="31734" xr:uid="{B9EA8FAB-9831-476E-A8C1-F42741B4AF50}"/>
    <cellStyle name="Comma 4 2 2 17 3" xfId="52758" xr:uid="{9BFE6E29-ABB3-4762-9919-56D8E097619C}"/>
    <cellStyle name="Comma 4 2 2 18" xfId="21222" xr:uid="{5ACF52DF-61CC-4371-8326-9FA8BE870F0C}"/>
    <cellStyle name="Comma 4 2 2 19" xfId="42247" xr:uid="{A101B091-CD74-4169-A17B-CC1F9484E1B2}"/>
    <cellStyle name="Comma 4 2 2 2" xfId="119" xr:uid="{F5402322-AB75-4199-979A-C3F3DD96325B}"/>
    <cellStyle name="Comma 4 2 2 2 10" xfId="2637" xr:uid="{CBB39F1C-1DB6-4C93-ABE3-50505C37FF97}"/>
    <cellStyle name="Comma 4 2 2 2 10 2" xfId="5275" xr:uid="{07E1F57D-1E55-4FD8-9320-85A3881944F0}"/>
    <cellStyle name="Comma 4 2 2 2 10 2 2" xfId="15809" xr:uid="{522F081C-875F-4B04-A40B-C3EA452D3004}"/>
    <cellStyle name="Comma 4 2 2 2 10 2 2 2" xfId="36831" xr:uid="{43EDBFB1-B6E5-49FA-B1BC-50DDFB88A51F}"/>
    <cellStyle name="Comma 4 2 2 2 10 2 2 3" xfId="57855" xr:uid="{B8251B97-C205-4947-8D97-80AF74BCF25D}"/>
    <cellStyle name="Comma 4 2 2 2 10 2 3" xfId="26321" xr:uid="{141F8D1D-D8D7-415D-930F-E37376BAF9BB}"/>
    <cellStyle name="Comma 4 2 2 2 10 2 4" xfId="47345" xr:uid="{17B3DF1E-F70C-4803-802E-7FAFA0B23993}"/>
    <cellStyle name="Comma 4 2 2 2 10 3" xfId="7903" xr:uid="{15E1F0B6-3261-4129-B9D6-09CA53B916CC}"/>
    <cellStyle name="Comma 4 2 2 2 10 3 2" xfId="18437" xr:uid="{A72A81DF-E612-4869-95B4-8477F4FDA042}"/>
    <cellStyle name="Comma 4 2 2 2 10 3 2 2" xfId="39459" xr:uid="{925A6373-90F6-4F82-A1E0-5C15CAC94415}"/>
    <cellStyle name="Comma 4 2 2 2 10 3 2 3" xfId="60483" xr:uid="{D7269130-CE49-4AB1-9AC8-4A561F909A02}"/>
    <cellStyle name="Comma 4 2 2 2 10 3 3" xfId="28949" xr:uid="{945BD037-945A-405A-89FD-6897B1B81585}"/>
    <cellStyle name="Comma 4 2 2 2 10 3 4" xfId="49973" xr:uid="{0C27E27E-0C17-4E4D-BC9F-756FB95EEAAC}"/>
    <cellStyle name="Comma 4 2 2 2 10 4" xfId="10530" xr:uid="{DD1AA204-7519-43D8-BF0C-27B8661C1D28}"/>
    <cellStyle name="Comma 4 2 2 2 10 4 2" xfId="21064" xr:uid="{B6F6C5FC-654E-4523-9F4B-2644CB8C2751}"/>
    <cellStyle name="Comma 4 2 2 2 10 4 2 2" xfId="42086" xr:uid="{54F2B1D3-EAA4-42F5-96A3-693420F925E5}"/>
    <cellStyle name="Comma 4 2 2 2 10 4 2 3" xfId="63110" xr:uid="{71E7A0F1-7AD5-4069-8636-904BEC622AD2}"/>
    <cellStyle name="Comma 4 2 2 2 10 4 3" xfId="31576" xr:uid="{B01C5CAC-E0A1-4922-A0C5-829F41CCFEF4}"/>
    <cellStyle name="Comma 4 2 2 2 10 4 4" xfId="52600" xr:uid="{067BE03C-F1A2-4C39-BC5A-C710BF3AA63F}"/>
    <cellStyle name="Comma 4 2 2 2 10 5" xfId="13182" xr:uid="{4C7D5595-52FB-4E80-A4D2-82EA712C6FD2}"/>
    <cellStyle name="Comma 4 2 2 2 10 5 2" xfId="34204" xr:uid="{0FEC4C41-0CE5-49B8-9BE9-2C6522DBC238}"/>
    <cellStyle name="Comma 4 2 2 2 10 5 3" xfId="55228" xr:uid="{E811E8DA-D7D6-4C10-9B77-78C265870651}"/>
    <cellStyle name="Comma 4 2 2 2 10 6" xfId="23693" xr:uid="{11DCA94C-69C7-448D-B572-739C55FF2303}"/>
    <cellStyle name="Comma 4 2 2 2 10 7" xfId="44718" xr:uid="{DAE558C8-FE49-42CD-BB13-F1F60CA5601A}"/>
    <cellStyle name="Comma 4 2 2 2 11" xfId="2697" xr:uid="{11660D24-2F33-4986-9980-7C3151BEA62E}"/>
    <cellStyle name="Comma 4 2 2 2 11 2" xfId="5329" xr:uid="{1D0BEE01-D810-4FAC-A39F-562F597B2D4F}"/>
    <cellStyle name="Comma 4 2 2 2 11 2 2" xfId="15863" xr:uid="{80C97880-107F-4721-833E-E0C0792CAC1B}"/>
    <cellStyle name="Comma 4 2 2 2 11 2 2 2" xfId="36885" xr:uid="{79BCFEDD-13FC-4EE9-A9CB-3E3E5C051F17}"/>
    <cellStyle name="Comma 4 2 2 2 11 2 2 3" xfId="57909" xr:uid="{E7C13789-7596-427E-ABDA-4CD3D7C57FE8}"/>
    <cellStyle name="Comma 4 2 2 2 11 2 3" xfId="26375" xr:uid="{A23A1CC8-7A07-4312-BB56-DD62AB845BAB}"/>
    <cellStyle name="Comma 4 2 2 2 11 2 4" xfId="47399" xr:uid="{611E913F-FC54-4FAA-9A03-D8AC14A805B2}"/>
    <cellStyle name="Comma 4 2 2 2 11 3" xfId="7957" xr:uid="{50052772-84E6-4D65-B531-C5D5A1C44425}"/>
    <cellStyle name="Comma 4 2 2 2 11 3 2" xfId="18491" xr:uid="{7FBCE28F-2BDB-46B0-9AD5-936D100ED1AA}"/>
    <cellStyle name="Comma 4 2 2 2 11 3 2 2" xfId="39513" xr:uid="{5D77EC12-A849-4B1B-A935-40220B353AC5}"/>
    <cellStyle name="Comma 4 2 2 2 11 3 2 3" xfId="60537" xr:uid="{79480284-DD70-4D1F-9050-ACAB09A15A25}"/>
    <cellStyle name="Comma 4 2 2 2 11 3 3" xfId="29003" xr:uid="{3E2E3032-C70D-4ED8-B36F-215E3E214C25}"/>
    <cellStyle name="Comma 4 2 2 2 11 3 4" xfId="50027" xr:uid="{E2E5A7F1-CE55-43E8-883B-C9250653486C}"/>
    <cellStyle name="Comma 4 2 2 2 11 4" xfId="10584" xr:uid="{FC2E9C92-1D64-448A-887D-25FAB4B982AF}"/>
    <cellStyle name="Comma 4 2 2 2 11 4 2" xfId="21118" xr:uid="{7605E3AD-81C1-454D-9C4D-27643DEC1856}"/>
    <cellStyle name="Comma 4 2 2 2 11 4 2 2" xfId="42140" xr:uid="{9416139F-2769-45A9-8CF7-7828CF9F5753}"/>
    <cellStyle name="Comma 4 2 2 2 11 4 2 3" xfId="63164" xr:uid="{D4AF8AD9-A700-4524-B6D9-921FAEB9D9DF}"/>
    <cellStyle name="Comma 4 2 2 2 11 4 3" xfId="31630" xr:uid="{92C9B6EB-EF79-4F39-AD75-0EE2CFE208F5}"/>
    <cellStyle name="Comma 4 2 2 2 11 4 4" xfId="52654" xr:uid="{7298438A-BB74-44D3-8FFE-6BDDE62EE6E2}"/>
    <cellStyle name="Comma 4 2 2 2 11 5" xfId="13236" xr:uid="{16207895-07F8-4E19-BDFD-C35C0597ADFA}"/>
    <cellStyle name="Comma 4 2 2 2 11 5 2" xfId="34258" xr:uid="{3C53C645-3C52-4B2E-902C-FC17704E47BC}"/>
    <cellStyle name="Comma 4 2 2 2 11 5 3" xfId="55282" xr:uid="{8604B011-8E51-49C0-A901-16D9698EBA29}"/>
    <cellStyle name="Comma 4 2 2 2 11 6" xfId="23747" xr:uid="{C029DD6A-0AFE-4B0C-8561-7A7667D16BED}"/>
    <cellStyle name="Comma 4 2 2 2 11 7" xfId="44772" xr:uid="{D35FFEDC-3C3F-41DC-8711-2B992164B332}"/>
    <cellStyle name="Comma 4 2 2 2 12" xfId="1590" xr:uid="{C1CCB607-05C3-4A7A-9567-C1FB7737488A}"/>
    <cellStyle name="Comma 4 2 2 2 12 2" xfId="4268" xr:uid="{BA2C3BF0-6EE2-4682-9F08-AD067447D70B}"/>
    <cellStyle name="Comma 4 2 2 2 12 2 2" xfId="14802" xr:uid="{6E5C0DF6-C6D7-4DEE-AD5A-746A8067B638}"/>
    <cellStyle name="Comma 4 2 2 2 12 2 2 2" xfId="35824" xr:uid="{6CB9FEBC-4B78-41AD-8950-4A5FCC562B3A}"/>
    <cellStyle name="Comma 4 2 2 2 12 2 2 3" xfId="56848" xr:uid="{829C9421-727D-453F-807C-1263E2091789}"/>
    <cellStyle name="Comma 4 2 2 2 12 2 3" xfId="25314" xr:uid="{27B4AEF0-E05A-416E-9C31-6DCB8FD2664F}"/>
    <cellStyle name="Comma 4 2 2 2 12 2 4" xfId="46338" xr:uid="{109F5C6E-5FDF-4C1C-8825-123D90136F9C}"/>
    <cellStyle name="Comma 4 2 2 2 12 3" xfId="6896" xr:uid="{8BAACE22-30C4-412A-A303-E41529E279B3}"/>
    <cellStyle name="Comma 4 2 2 2 12 3 2" xfId="17430" xr:uid="{683AB4F9-390F-497C-BEC6-627E0F4819BB}"/>
    <cellStyle name="Comma 4 2 2 2 12 3 2 2" xfId="38452" xr:uid="{974935FB-7EEF-439F-9152-92F15BE5911B}"/>
    <cellStyle name="Comma 4 2 2 2 12 3 2 3" xfId="59476" xr:uid="{FEF00B37-4DD4-4C8C-B1E7-625931E224D0}"/>
    <cellStyle name="Comma 4 2 2 2 12 3 3" xfId="27942" xr:uid="{4CD8D439-EE58-40A9-BC9D-24F232E569A7}"/>
    <cellStyle name="Comma 4 2 2 2 12 3 4" xfId="48966" xr:uid="{2203C6F9-8D2E-4379-839D-1864452AA8E1}"/>
    <cellStyle name="Comma 4 2 2 2 12 4" xfId="9523" xr:uid="{AE28FC0C-B7A4-4C91-8508-103D2D5715BB}"/>
    <cellStyle name="Comma 4 2 2 2 12 4 2" xfId="20057" xr:uid="{77E7AD54-5064-43FF-A364-91AEE74502D0}"/>
    <cellStyle name="Comma 4 2 2 2 12 4 2 2" xfId="41079" xr:uid="{B1C6AEF4-F8D3-4A40-AA36-B381323D295F}"/>
    <cellStyle name="Comma 4 2 2 2 12 4 2 3" xfId="62103" xr:uid="{D341E807-2C26-405E-BC77-6D3B4460EFA2}"/>
    <cellStyle name="Comma 4 2 2 2 12 4 3" xfId="30569" xr:uid="{10F6B840-AF22-45BA-AB56-F112A29D6182}"/>
    <cellStyle name="Comma 4 2 2 2 12 4 4" xfId="51593" xr:uid="{47175269-1289-4AD8-BB58-C9FCE5BF36F5}"/>
    <cellStyle name="Comma 4 2 2 2 12 5" xfId="12175" xr:uid="{2BF0FDA1-E29A-498D-9E0E-00BDDFFE22C4}"/>
    <cellStyle name="Comma 4 2 2 2 12 5 2" xfId="33197" xr:uid="{31556675-4CAD-4FA2-ADC7-F8A71FE08F15}"/>
    <cellStyle name="Comma 4 2 2 2 12 5 3" xfId="54221" xr:uid="{3F1ECD1D-4ACE-495D-A950-F4EBDF2C035A}"/>
    <cellStyle name="Comma 4 2 2 2 12 6" xfId="22686" xr:uid="{A4847E58-127C-4C94-A78B-10B27B4E625D}"/>
    <cellStyle name="Comma 4 2 2 2 12 7" xfId="43711" xr:uid="{72AE065D-3058-4CB1-9177-9F2EE5E15C2F}"/>
    <cellStyle name="Comma 4 2 2 2 13" xfId="2810" xr:uid="{0183756E-9202-41F6-9162-95961AD75744}"/>
    <cellStyle name="Comma 4 2 2 2 13 2" xfId="13344" xr:uid="{3359CBD8-BAC4-4059-A643-A6795E7BA7D3}"/>
    <cellStyle name="Comma 4 2 2 2 13 2 2" xfId="34366" xr:uid="{18E7F7F3-936D-474D-A8B9-61A591960BB4}"/>
    <cellStyle name="Comma 4 2 2 2 13 2 3" xfId="55390" xr:uid="{BBAF73C9-CBF7-4E32-B39C-DE85537653AC}"/>
    <cellStyle name="Comma 4 2 2 2 13 3" xfId="23856" xr:uid="{6248A795-9813-45D4-A87F-37FC8865167B}"/>
    <cellStyle name="Comma 4 2 2 2 13 4" xfId="44880" xr:uid="{8F883E35-438F-48AF-BE27-77C527D9CAA3}"/>
    <cellStyle name="Comma 4 2 2 2 14" xfId="5438" xr:uid="{FF459153-531C-4109-94E1-1B7798C8BF2A}"/>
    <cellStyle name="Comma 4 2 2 2 14 2" xfId="15972" xr:uid="{7B403090-0832-45DC-BB77-0013100CBF26}"/>
    <cellStyle name="Comma 4 2 2 2 14 2 2" xfId="36994" xr:uid="{88961E2A-1BBA-403B-9AB3-FE2F2917AF50}"/>
    <cellStyle name="Comma 4 2 2 2 14 2 3" xfId="58018" xr:uid="{83B186D6-448F-438E-B968-3950E6C831D6}"/>
    <cellStyle name="Comma 4 2 2 2 14 3" xfId="26484" xr:uid="{A78D8411-3A2E-4723-957D-5C70937C64F2}"/>
    <cellStyle name="Comma 4 2 2 2 14 4" xfId="47508" xr:uid="{02C2B448-13F3-4425-85F5-0500E5E37738}"/>
    <cellStyle name="Comma 4 2 2 2 15" xfId="8065" xr:uid="{3097E79C-DFD1-4EC7-A0E2-962EF9A79A1D}"/>
    <cellStyle name="Comma 4 2 2 2 15 2" xfId="18599" xr:uid="{A9ACBBFB-CF5C-4A67-BDF9-3DCE1B2D5FAD}"/>
    <cellStyle name="Comma 4 2 2 2 15 2 2" xfId="39621" xr:uid="{3A526421-58FA-4EED-8FC4-7606CD3FAD91}"/>
    <cellStyle name="Comma 4 2 2 2 15 2 3" xfId="60645" xr:uid="{45488039-2417-4B06-9E41-E149AD143C44}"/>
    <cellStyle name="Comma 4 2 2 2 15 3" xfId="29111" xr:uid="{E68985A9-028D-4DF5-83AD-659EC8BEF9B6}"/>
    <cellStyle name="Comma 4 2 2 2 15 4" xfId="50135" xr:uid="{F4691127-6CF9-46FD-837B-18BE8EE9519F}"/>
    <cellStyle name="Comma 4 2 2 2 16" xfId="10718" xr:uid="{B457EA2E-6D1D-46ED-897B-C61942D904F5}"/>
    <cellStyle name="Comma 4 2 2 2 16 2" xfId="31740" xr:uid="{BA799F89-4232-4954-A8DD-964396617C91}"/>
    <cellStyle name="Comma 4 2 2 2 16 3" xfId="52764" xr:uid="{46AF3FB7-D835-41A7-B379-0B57EC63638F}"/>
    <cellStyle name="Comma 4 2 2 2 17" xfId="21228" xr:uid="{D24FB6AF-E215-49B5-902E-72441E75BF8B}"/>
    <cellStyle name="Comma 4 2 2 2 18" xfId="42253" xr:uid="{ECF347B8-A5D7-4E11-ADD9-34233ADDDFB4}"/>
    <cellStyle name="Comma 4 2 2 2 2" xfId="132" xr:uid="{BC6535E5-3BAC-4E74-B474-4945028C01CC}"/>
    <cellStyle name="Comma 4 2 2 2 2 10" xfId="8078" xr:uid="{90E5ED0B-0F18-41B2-903D-C90CDDB4AD63}"/>
    <cellStyle name="Comma 4 2 2 2 2 10 2" xfId="18612" xr:uid="{5E784BEA-1B0F-4BA8-841B-A642DA57C11B}"/>
    <cellStyle name="Comma 4 2 2 2 2 10 2 2" xfId="39634" xr:uid="{32BB0AB4-9739-41CB-805C-DC2DB462A2B1}"/>
    <cellStyle name="Comma 4 2 2 2 2 10 2 3" xfId="60658" xr:uid="{E71786D6-B82C-4750-B909-2DAD11881FDB}"/>
    <cellStyle name="Comma 4 2 2 2 2 10 3" xfId="29124" xr:uid="{C088ED1B-CA03-43C2-8BCB-2C67A9092E71}"/>
    <cellStyle name="Comma 4 2 2 2 2 10 4" xfId="50148" xr:uid="{A5A364EE-B9CA-4192-A40B-950388D5A00B}"/>
    <cellStyle name="Comma 4 2 2 2 2 11" xfId="10731" xr:uid="{2474FDC7-293F-4780-9201-B765D2238DCE}"/>
    <cellStyle name="Comma 4 2 2 2 2 11 2" xfId="31753" xr:uid="{256CAD77-72A4-443A-B8EE-AD198B33561D}"/>
    <cellStyle name="Comma 4 2 2 2 2 11 3" xfId="52777" xr:uid="{C34734B2-6B71-444D-BDB6-7C900ADC6B9A}"/>
    <cellStyle name="Comma 4 2 2 2 2 12" xfId="21241" xr:uid="{19D221B6-8175-43F9-BAAE-BA535C5F8CE4}"/>
    <cellStyle name="Comma 4 2 2 2 2 13" xfId="42266" xr:uid="{23201764-AF3F-4566-A782-819137096339}"/>
    <cellStyle name="Comma 4 2 2 2 2 2" xfId="161" xr:uid="{0883CA00-37BE-4730-AAA5-7583E3AB821F}"/>
    <cellStyle name="Comma 4 2 2 2 2 2 10" xfId="21268" xr:uid="{8B1368F7-A6F9-47B7-AC71-B0044D9449AB}"/>
    <cellStyle name="Comma 4 2 2 2 2 2 11" xfId="42293" xr:uid="{B2A6FFFA-9016-4F83-9A8E-40C094E02D32}"/>
    <cellStyle name="Comma 4 2 2 2 2 2 2" xfId="215" xr:uid="{EEBCEB3F-519D-42E0-B704-37BEFA763684}"/>
    <cellStyle name="Comma 4 2 2 2 2 2 2 2" xfId="2791" xr:uid="{8AF1DCFA-E33B-4710-8460-48516E90CBC2}"/>
    <cellStyle name="Comma 4 2 2 2 2 2 2 2 2" xfId="5423" xr:uid="{F7766CEA-59A2-40FB-9039-71894F93E722}"/>
    <cellStyle name="Comma 4 2 2 2 2 2 2 2 2 2" xfId="15957" xr:uid="{F837BC28-9CE3-4CF3-AFA0-EF0E58E5E855}"/>
    <cellStyle name="Comma 4 2 2 2 2 2 2 2 2 2 2" xfId="36979" xr:uid="{9F6A9760-F685-45B8-9B92-0413C7C61DF0}"/>
    <cellStyle name="Comma 4 2 2 2 2 2 2 2 2 2 3" xfId="58003" xr:uid="{8F425988-DB70-4C01-8788-49AA8037A81D}"/>
    <cellStyle name="Comma 4 2 2 2 2 2 2 2 2 3" xfId="26469" xr:uid="{AFD84905-4120-441D-B9D7-69F81199D3A6}"/>
    <cellStyle name="Comma 4 2 2 2 2 2 2 2 2 4" xfId="47493" xr:uid="{BC290FFB-19BD-415C-87E0-6FCC4313AA06}"/>
    <cellStyle name="Comma 4 2 2 2 2 2 2 2 3" xfId="8051" xr:uid="{BA1E395F-500C-4EE4-992F-F15C12C55740}"/>
    <cellStyle name="Comma 4 2 2 2 2 2 2 2 3 2" xfId="18585" xr:uid="{EEF3640C-B470-461A-BA7E-25028DB2D376}"/>
    <cellStyle name="Comma 4 2 2 2 2 2 2 2 3 2 2" xfId="39607" xr:uid="{A7D3FF6F-6CE3-4450-B54D-C62C44776EBD}"/>
    <cellStyle name="Comma 4 2 2 2 2 2 2 2 3 2 3" xfId="60631" xr:uid="{27B31F0D-4FA3-4BCD-9AEA-063A0737C51C}"/>
    <cellStyle name="Comma 4 2 2 2 2 2 2 2 3 3" xfId="29097" xr:uid="{79DCE6A8-8D64-4282-AFF1-8D178F4C9176}"/>
    <cellStyle name="Comma 4 2 2 2 2 2 2 2 3 4" xfId="50121" xr:uid="{4A5E994F-E76C-4C6E-A58B-4F35CDE1FF52}"/>
    <cellStyle name="Comma 4 2 2 2 2 2 2 2 4" xfId="10678" xr:uid="{9FA32ED4-2357-446E-B312-F798880C51CF}"/>
    <cellStyle name="Comma 4 2 2 2 2 2 2 2 4 2" xfId="21212" xr:uid="{CBA4C508-20B1-482C-8651-1297F86C546E}"/>
    <cellStyle name="Comma 4 2 2 2 2 2 2 2 4 2 2" xfId="42234" xr:uid="{CF749975-BEE5-4951-AB84-2C40DB5970B6}"/>
    <cellStyle name="Comma 4 2 2 2 2 2 2 2 4 2 3" xfId="63258" xr:uid="{CDC74EFF-E8FD-4D59-AF8A-ECE2129D0F56}"/>
    <cellStyle name="Comma 4 2 2 2 2 2 2 2 4 3" xfId="31724" xr:uid="{EBB26F84-2572-4C9B-A60D-7A61F987E6FE}"/>
    <cellStyle name="Comma 4 2 2 2 2 2 2 2 4 4" xfId="52748" xr:uid="{E08ACB03-91D0-45C9-8B4B-4A64959A45DE}"/>
    <cellStyle name="Comma 4 2 2 2 2 2 2 2 5" xfId="13330" xr:uid="{F894CD6B-BC54-4324-9636-A05A65725F62}"/>
    <cellStyle name="Comma 4 2 2 2 2 2 2 2 5 2" xfId="34352" xr:uid="{E1BC16F6-C6E2-41A5-8E3B-5B7E139BF43C}"/>
    <cellStyle name="Comma 4 2 2 2 2 2 2 2 5 3" xfId="55376" xr:uid="{D11F75DB-07C8-43BB-95B9-023EEC43E0A4}"/>
    <cellStyle name="Comma 4 2 2 2 2 2 2 2 6" xfId="23841" xr:uid="{59D35719-13DE-4C69-B9F7-8C08692CEBE7}"/>
    <cellStyle name="Comma 4 2 2 2 2 2 2 2 7" xfId="44866" xr:uid="{16E7370F-D705-4E8F-8391-BBEF7F9A2B27}"/>
    <cellStyle name="Comma 4 2 2 2 2 2 2 3" xfId="1593" xr:uid="{7EC1878C-B29A-4197-A909-0AE6911CF1D1}"/>
    <cellStyle name="Comma 4 2 2 2 2 2 2 3 2" xfId="4271" xr:uid="{7601F953-244F-42C3-9296-A74917FF3015}"/>
    <cellStyle name="Comma 4 2 2 2 2 2 2 3 2 2" xfId="14805" xr:uid="{F7085020-79CF-4C20-A888-5D825391B2DA}"/>
    <cellStyle name="Comma 4 2 2 2 2 2 2 3 2 2 2" xfId="35827" xr:uid="{132141FD-459B-4073-BD51-30ADAA439BBC}"/>
    <cellStyle name="Comma 4 2 2 2 2 2 2 3 2 2 3" xfId="56851" xr:uid="{0D2AAB05-1374-4756-ACA1-6DFCA9EB689A}"/>
    <cellStyle name="Comma 4 2 2 2 2 2 2 3 2 3" xfId="25317" xr:uid="{25DF2375-43F7-4635-9344-E359F7CDAB82}"/>
    <cellStyle name="Comma 4 2 2 2 2 2 2 3 2 4" xfId="46341" xr:uid="{024F04E8-831F-4010-B918-D3E1101F982A}"/>
    <cellStyle name="Comma 4 2 2 2 2 2 2 3 3" xfId="6899" xr:uid="{F1B4B586-87C1-4E1A-8AFE-7709B96F2728}"/>
    <cellStyle name="Comma 4 2 2 2 2 2 2 3 3 2" xfId="17433" xr:uid="{3CA42A8E-3967-4A6D-AC37-2E3FD8448751}"/>
    <cellStyle name="Comma 4 2 2 2 2 2 2 3 3 2 2" xfId="38455" xr:uid="{2DC3BE5F-73CB-45FF-B066-4FE82613F830}"/>
    <cellStyle name="Comma 4 2 2 2 2 2 2 3 3 2 3" xfId="59479" xr:uid="{BA9354C0-38B3-40F1-AFCA-FC89459800A6}"/>
    <cellStyle name="Comma 4 2 2 2 2 2 2 3 3 3" xfId="27945" xr:uid="{148A2853-6804-4E69-B02E-DC768888CDEC}"/>
    <cellStyle name="Comma 4 2 2 2 2 2 2 3 3 4" xfId="48969" xr:uid="{3CADA0B2-6E2F-47D7-B16C-4325FE55797A}"/>
    <cellStyle name="Comma 4 2 2 2 2 2 2 3 4" xfId="9526" xr:uid="{A8E9D731-4BAD-4C02-9E0A-2235C8FC3F2C}"/>
    <cellStyle name="Comma 4 2 2 2 2 2 2 3 4 2" xfId="20060" xr:uid="{BEF74110-8C3E-472E-A492-945C00E4BC93}"/>
    <cellStyle name="Comma 4 2 2 2 2 2 2 3 4 2 2" xfId="41082" xr:uid="{007CC609-C5AD-4ED1-A51B-AB306373E4BA}"/>
    <cellStyle name="Comma 4 2 2 2 2 2 2 3 4 2 3" xfId="62106" xr:uid="{8B891819-AADA-400D-8AC3-F930524570CA}"/>
    <cellStyle name="Comma 4 2 2 2 2 2 2 3 4 3" xfId="30572" xr:uid="{C730575C-EFB1-481E-B870-5E68F6BCD1AA}"/>
    <cellStyle name="Comma 4 2 2 2 2 2 2 3 4 4" xfId="51596" xr:uid="{DE1C26E1-8051-48B7-8A7F-C4E110447C1F}"/>
    <cellStyle name="Comma 4 2 2 2 2 2 2 3 5" xfId="12178" xr:uid="{C42B74BA-5ABC-44C1-B503-A22B475240AF}"/>
    <cellStyle name="Comma 4 2 2 2 2 2 2 3 5 2" xfId="33200" xr:uid="{9756976D-0052-46CB-9CA2-82A1CE987169}"/>
    <cellStyle name="Comma 4 2 2 2 2 2 2 3 5 3" xfId="54224" xr:uid="{4655BE2D-C87C-4C42-B905-170E137FD8C3}"/>
    <cellStyle name="Comma 4 2 2 2 2 2 2 3 6" xfId="22689" xr:uid="{DBA5673C-1FAB-4614-A062-CCBF107023C2}"/>
    <cellStyle name="Comma 4 2 2 2 2 2 2 3 7" xfId="43714" xr:uid="{A51D4491-5F9C-4195-8DDF-963558030046}"/>
    <cellStyle name="Comma 4 2 2 2 2 2 2 4" xfId="2904" xr:uid="{D934626B-91D3-4A4F-86CC-D76DC41D417F}"/>
    <cellStyle name="Comma 4 2 2 2 2 2 2 4 2" xfId="13438" xr:uid="{84664227-92C3-4742-944E-574565DEBB32}"/>
    <cellStyle name="Comma 4 2 2 2 2 2 2 4 2 2" xfId="34460" xr:uid="{ED8CAF53-0D58-4961-92B4-F27A76F081EA}"/>
    <cellStyle name="Comma 4 2 2 2 2 2 2 4 2 3" xfId="55484" xr:uid="{24CED6D1-E938-4D2F-B293-045D113526DE}"/>
    <cellStyle name="Comma 4 2 2 2 2 2 2 4 3" xfId="23950" xr:uid="{964333C9-CBC8-4607-9D90-0F81496C6FC9}"/>
    <cellStyle name="Comma 4 2 2 2 2 2 2 4 4" xfId="44974" xr:uid="{98D4591C-377D-433A-B720-6B0B87B6436C}"/>
    <cellStyle name="Comma 4 2 2 2 2 2 2 5" xfId="5532" xr:uid="{B9E1AACA-E63F-4429-AED5-04D266D8E7B2}"/>
    <cellStyle name="Comma 4 2 2 2 2 2 2 5 2" xfId="16066" xr:uid="{0D09B545-B930-48AC-B86F-15CEF46010D0}"/>
    <cellStyle name="Comma 4 2 2 2 2 2 2 5 2 2" xfId="37088" xr:uid="{3BCA7F47-E819-4B95-8659-8520B53DF406}"/>
    <cellStyle name="Comma 4 2 2 2 2 2 2 5 2 3" xfId="58112" xr:uid="{14156207-E5EF-42A7-A2D8-3B30C16D7F67}"/>
    <cellStyle name="Comma 4 2 2 2 2 2 2 5 3" xfId="26578" xr:uid="{70A17632-10B9-4039-AA57-51D6F9B02024}"/>
    <cellStyle name="Comma 4 2 2 2 2 2 2 5 4" xfId="47602" xr:uid="{052BC6AC-37A1-4F63-B485-346F944EE4E6}"/>
    <cellStyle name="Comma 4 2 2 2 2 2 2 6" xfId="8159" xr:uid="{032D7DDD-C3E9-453C-BC39-D624DEACE846}"/>
    <cellStyle name="Comma 4 2 2 2 2 2 2 6 2" xfId="18693" xr:uid="{7EF4E44B-F9C2-4CD0-B56D-D9C6C0F1A005}"/>
    <cellStyle name="Comma 4 2 2 2 2 2 2 6 2 2" xfId="39715" xr:uid="{522514D8-5128-48F5-9F19-47F528DE82F3}"/>
    <cellStyle name="Comma 4 2 2 2 2 2 2 6 2 3" xfId="60739" xr:uid="{8BF8D53D-220B-48FE-A19F-B384587A4C77}"/>
    <cellStyle name="Comma 4 2 2 2 2 2 2 6 3" xfId="29205" xr:uid="{0B35A533-8594-496D-9D35-212FBA664F3F}"/>
    <cellStyle name="Comma 4 2 2 2 2 2 2 6 4" xfId="50229" xr:uid="{B7FCD029-9401-4776-B460-D09341A065ED}"/>
    <cellStyle name="Comma 4 2 2 2 2 2 2 7" xfId="10811" xr:uid="{2DBD6B5F-9A8A-4FFD-A585-D8964C5A08C9}"/>
    <cellStyle name="Comma 4 2 2 2 2 2 2 7 2" xfId="31833" xr:uid="{D864006E-D3AC-45E4-8311-8C3947E507D9}"/>
    <cellStyle name="Comma 4 2 2 2 2 2 2 7 3" xfId="52857" xr:uid="{1885392A-97D1-4A7C-A420-3CDB0A833275}"/>
    <cellStyle name="Comma 4 2 2 2 2 2 2 8" xfId="21322" xr:uid="{44B3D535-0B46-4CBD-BCD4-535454A5B78C}"/>
    <cellStyle name="Comma 4 2 2 2 2 2 2 9" xfId="42347" xr:uid="{2FB7BA12-C5D5-44C4-A10F-D0CDD004C3BC}"/>
    <cellStyle name="Comma 4 2 2 2 2 2 3" xfId="2678" xr:uid="{40B84B0B-1B64-4F7D-B559-003DF5979D42}"/>
    <cellStyle name="Comma 4 2 2 2 2 2 3 2" xfId="5315" xr:uid="{94989493-3AD1-4BE1-983E-29DC9BA40623}"/>
    <cellStyle name="Comma 4 2 2 2 2 2 3 2 2" xfId="15849" xr:uid="{4B3452B3-BB4C-45A2-B591-CF5A9A1CA8B1}"/>
    <cellStyle name="Comma 4 2 2 2 2 2 3 2 2 2" xfId="36871" xr:uid="{6B1FE5BB-9581-4BBF-A36D-6DD80D1C9EA2}"/>
    <cellStyle name="Comma 4 2 2 2 2 2 3 2 2 3" xfId="57895" xr:uid="{87A6788A-3464-4619-AAB1-5229F37EFC11}"/>
    <cellStyle name="Comma 4 2 2 2 2 2 3 2 3" xfId="26361" xr:uid="{D5B624B7-FCF4-4492-8141-C470D76463FA}"/>
    <cellStyle name="Comma 4 2 2 2 2 2 3 2 4" xfId="47385" xr:uid="{689C51E4-930F-4A6E-95A3-8BAE817BAF2C}"/>
    <cellStyle name="Comma 4 2 2 2 2 2 3 3" xfId="7943" xr:uid="{2E17BAB1-F7E3-4E63-9BC2-14A27DF5C2F7}"/>
    <cellStyle name="Comma 4 2 2 2 2 2 3 3 2" xfId="18477" xr:uid="{62E85A7F-BE2C-4B4B-B184-2C95CC36281A}"/>
    <cellStyle name="Comma 4 2 2 2 2 2 3 3 2 2" xfId="39499" xr:uid="{D2F5A945-2DA9-4EAD-852F-2BE4A7EF3BC6}"/>
    <cellStyle name="Comma 4 2 2 2 2 2 3 3 2 3" xfId="60523" xr:uid="{FCC31691-80FA-4663-8F4F-0A811A7D912E}"/>
    <cellStyle name="Comma 4 2 2 2 2 2 3 3 3" xfId="28989" xr:uid="{F393EF11-70D5-44A2-B531-6B85C2AF8C33}"/>
    <cellStyle name="Comma 4 2 2 2 2 2 3 3 4" xfId="50013" xr:uid="{D5231DB9-A07F-43C8-9241-A34346868686}"/>
    <cellStyle name="Comma 4 2 2 2 2 2 3 4" xfId="10570" xr:uid="{889F86A4-E425-4879-B7C6-99069A0DB7FA}"/>
    <cellStyle name="Comma 4 2 2 2 2 2 3 4 2" xfId="21104" xr:uid="{E2F0FB6E-470C-454E-BA27-7FC9600E7A95}"/>
    <cellStyle name="Comma 4 2 2 2 2 2 3 4 2 2" xfId="42126" xr:uid="{6F6F1DE8-5F49-4C05-8BDA-5F0065CC0CD5}"/>
    <cellStyle name="Comma 4 2 2 2 2 2 3 4 2 3" xfId="63150" xr:uid="{A519AC6C-67AA-4B25-AF44-97A3C0D90E97}"/>
    <cellStyle name="Comma 4 2 2 2 2 2 3 4 3" xfId="31616" xr:uid="{08343E40-210D-494F-B21B-C6FA2612735C}"/>
    <cellStyle name="Comma 4 2 2 2 2 2 3 4 4" xfId="52640" xr:uid="{79D6C098-620C-4F7C-A833-4400DA7C16DA}"/>
    <cellStyle name="Comma 4 2 2 2 2 2 3 5" xfId="13222" xr:uid="{78738027-FBC0-409E-86D4-A05B5577BC7E}"/>
    <cellStyle name="Comma 4 2 2 2 2 2 3 5 2" xfId="34244" xr:uid="{2D764141-164F-4BE9-BFE6-2AF3477963B9}"/>
    <cellStyle name="Comma 4 2 2 2 2 2 3 5 3" xfId="55268" xr:uid="{4B695E5F-2E82-4952-91B5-B93EF0AF83FD}"/>
    <cellStyle name="Comma 4 2 2 2 2 2 3 6" xfId="23733" xr:uid="{2EDE29DA-DF15-4864-89C4-1E0DF185B96B}"/>
    <cellStyle name="Comma 4 2 2 2 2 2 3 7" xfId="44758" xr:uid="{8AA4E0E7-BD4B-4F2A-8CE5-64E5B5708EED}"/>
    <cellStyle name="Comma 4 2 2 2 2 2 4" xfId="2737" xr:uid="{7A582A78-CFF3-4E0C-82E9-F63B5FC4736F}"/>
    <cellStyle name="Comma 4 2 2 2 2 2 4 2" xfId="5369" xr:uid="{58BBEB72-7F07-446F-B575-5B8A9357C050}"/>
    <cellStyle name="Comma 4 2 2 2 2 2 4 2 2" xfId="15903" xr:uid="{CFE1E874-DC3D-4F75-9BEE-9F89E33644A8}"/>
    <cellStyle name="Comma 4 2 2 2 2 2 4 2 2 2" xfId="36925" xr:uid="{FDA98D31-A252-49B6-BD4C-33D7FB18A74F}"/>
    <cellStyle name="Comma 4 2 2 2 2 2 4 2 2 3" xfId="57949" xr:uid="{B63A28F6-7D11-4511-A200-3459EDE4D541}"/>
    <cellStyle name="Comma 4 2 2 2 2 2 4 2 3" xfId="26415" xr:uid="{FF644EAD-7FBF-427E-8E6A-B932BEFD0C5C}"/>
    <cellStyle name="Comma 4 2 2 2 2 2 4 2 4" xfId="47439" xr:uid="{3A32A78E-0CD9-4D9C-AD15-E962F00BA126}"/>
    <cellStyle name="Comma 4 2 2 2 2 2 4 3" xfId="7997" xr:uid="{3F45C819-4A65-4CD1-995C-9023946F1FB9}"/>
    <cellStyle name="Comma 4 2 2 2 2 2 4 3 2" xfId="18531" xr:uid="{5216D3F2-3B6A-4A2A-860A-A4159D8A62D6}"/>
    <cellStyle name="Comma 4 2 2 2 2 2 4 3 2 2" xfId="39553" xr:uid="{B0960DAD-274C-4D70-B085-4CAEA3B44562}"/>
    <cellStyle name="Comma 4 2 2 2 2 2 4 3 2 3" xfId="60577" xr:uid="{8980908B-EA7B-412C-981E-F2705C57FB51}"/>
    <cellStyle name="Comma 4 2 2 2 2 2 4 3 3" xfId="29043" xr:uid="{FB581BE9-8BE8-4F34-9FBC-3671242133FC}"/>
    <cellStyle name="Comma 4 2 2 2 2 2 4 3 4" xfId="50067" xr:uid="{00A72635-BADD-403C-A3A0-E153EF0D3BCB}"/>
    <cellStyle name="Comma 4 2 2 2 2 2 4 4" xfId="10624" xr:uid="{D505B13B-14C6-4B67-9B79-E48C880AE420}"/>
    <cellStyle name="Comma 4 2 2 2 2 2 4 4 2" xfId="21158" xr:uid="{7771617C-DD81-4291-84D2-EF887BF90A1F}"/>
    <cellStyle name="Comma 4 2 2 2 2 2 4 4 2 2" xfId="42180" xr:uid="{423A436C-2E11-4736-8B42-50E977050562}"/>
    <cellStyle name="Comma 4 2 2 2 2 2 4 4 2 3" xfId="63204" xr:uid="{2DE49174-9D23-4090-980E-61535E160381}"/>
    <cellStyle name="Comma 4 2 2 2 2 2 4 4 3" xfId="31670" xr:uid="{FFF987C3-47C9-4E70-B7EB-014AAB913160}"/>
    <cellStyle name="Comma 4 2 2 2 2 2 4 4 4" xfId="52694" xr:uid="{5373FB40-499D-43C8-B7B2-3D58B1FEF8AF}"/>
    <cellStyle name="Comma 4 2 2 2 2 2 4 5" xfId="13276" xr:uid="{076790C4-95D3-463F-B277-1DB54EEE0191}"/>
    <cellStyle name="Comma 4 2 2 2 2 2 4 5 2" xfId="34298" xr:uid="{B9FFCEDD-F710-45EE-B3EE-281B4E8C06FD}"/>
    <cellStyle name="Comma 4 2 2 2 2 2 4 5 3" xfId="55322" xr:uid="{5956AD8A-EF4C-4C8B-8FDA-941E478BEAC4}"/>
    <cellStyle name="Comma 4 2 2 2 2 2 4 6" xfId="23787" xr:uid="{6284F118-E2C9-4B1F-A34B-2E3D2EBD0310}"/>
    <cellStyle name="Comma 4 2 2 2 2 2 4 7" xfId="44812" xr:uid="{D5B8B11D-9277-4091-877F-4863A7459A24}"/>
    <cellStyle name="Comma 4 2 2 2 2 2 5" xfId="1592" xr:uid="{32E71CE6-550E-47E5-AD27-DAC266C3FCB3}"/>
    <cellStyle name="Comma 4 2 2 2 2 2 5 2" xfId="4270" xr:uid="{4F7EE569-129C-43C0-8451-40F321529B01}"/>
    <cellStyle name="Comma 4 2 2 2 2 2 5 2 2" xfId="14804" xr:uid="{7D627925-33FD-4D4E-B094-60D01BB5DCA8}"/>
    <cellStyle name="Comma 4 2 2 2 2 2 5 2 2 2" xfId="35826" xr:uid="{31772566-1A22-41BF-B314-C8C632DD3D38}"/>
    <cellStyle name="Comma 4 2 2 2 2 2 5 2 2 3" xfId="56850" xr:uid="{3BE04711-197B-4FB8-9D50-BCC44A8283B4}"/>
    <cellStyle name="Comma 4 2 2 2 2 2 5 2 3" xfId="25316" xr:uid="{AA2CCA23-83B9-4DDF-BA10-2396875CF653}"/>
    <cellStyle name="Comma 4 2 2 2 2 2 5 2 4" xfId="46340" xr:uid="{F196FFDF-0624-4150-A0A6-260D4F98B0C3}"/>
    <cellStyle name="Comma 4 2 2 2 2 2 5 3" xfId="6898" xr:uid="{8F39E4A9-54EF-451E-B8D4-5844C88289AB}"/>
    <cellStyle name="Comma 4 2 2 2 2 2 5 3 2" xfId="17432" xr:uid="{A4D2CD15-5F03-417A-A6CC-CFB2A65AC7B0}"/>
    <cellStyle name="Comma 4 2 2 2 2 2 5 3 2 2" xfId="38454" xr:uid="{F03B8659-74E6-40F9-BF13-51F3CF475B77}"/>
    <cellStyle name="Comma 4 2 2 2 2 2 5 3 2 3" xfId="59478" xr:uid="{52516E8B-6C74-45D6-938C-0EFC6E2D36D8}"/>
    <cellStyle name="Comma 4 2 2 2 2 2 5 3 3" xfId="27944" xr:uid="{1D943CA2-69AF-48ED-8961-AEB42D82E98F}"/>
    <cellStyle name="Comma 4 2 2 2 2 2 5 3 4" xfId="48968" xr:uid="{740625FD-7BA3-42C0-B7EB-CC37AD9DD88E}"/>
    <cellStyle name="Comma 4 2 2 2 2 2 5 4" xfId="9525" xr:uid="{BCBB86BE-327B-4D47-92FA-76A92DED56BD}"/>
    <cellStyle name="Comma 4 2 2 2 2 2 5 4 2" xfId="20059" xr:uid="{0C59CD3C-6446-4655-A845-EFABC209E522}"/>
    <cellStyle name="Comma 4 2 2 2 2 2 5 4 2 2" xfId="41081" xr:uid="{B809977A-020B-40D1-8E53-D5E241A93444}"/>
    <cellStyle name="Comma 4 2 2 2 2 2 5 4 2 3" xfId="62105" xr:uid="{F85E62A8-6528-476D-8BC3-3F2B4134D3DA}"/>
    <cellStyle name="Comma 4 2 2 2 2 2 5 4 3" xfId="30571" xr:uid="{9049DB07-58D1-4835-8041-8A51F2591A5A}"/>
    <cellStyle name="Comma 4 2 2 2 2 2 5 4 4" xfId="51595" xr:uid="{894FDB14-5C9E-41AB-9837-10F6C9515666}"/>
    <cellStyle name="Comma 4 2 2 2 2 2 5 5" xfId="12177" xr:uid="{86EF24C7-8EC3-45A1-A788-CF20BE1D306B}"/>
    <cellStyle name="Comma 4 2 2 2 2 2 5 5 2" xfId="33199" xr:uid="{7AA5FB59-510F-4FB3-9BF9-F34C83C1EACE}"/>
    <cellStyle name="Comma 4 2 2 2 2 2 5 5 3" xfId="54223" xr:uid="{B7624E53-902B-4F0A-9028-CE5445F03B67}"/>
    <cellStyle name="Comma 4 2 2 2 2 2 5 6" xfId="22688" xr:uid="{9FC98659-832E-40A2-9A66-BF583FC0DFD1}"/>
    <cellStyle name="Comma 4 2 2 2 2 2 5 7" xfId="43713" xr:uid="{B607301E-E628-4310-9D3F-17922F7F3CD8}"/>
    <cellStyle name="Comma 4 2 2 2 2 2 6" xfId="2850" xr:uid="{38248379-E74F-4560-B82B-417C12A0F47D}"/>
    <cellStyle name="Comma 4 2 2 2 2 2 6 2" xfId="13384" xr:uid="{2E1BA51B-D724-499F-BC1F-BDE3BF0E8D27}"/>
    <cellStyle name="Comma 4 2 2 2 2 2 6 2 2" xfId="34406" xr:uid="{D3A76908-7216-4F8A-9F49-0106E3A1965C}"/>
    <cellStyle name="Comma 4 2 2 2 2 2 6 2 3" xfId="55430" xr:uid="{EFE899C0-55D5-48B7-86FB-90A0DE1BFC59}"/>
    <cellStyle name="Comma 4 2 2 2 2 2 6 3" xfId="23896" xr:uid="{5C8F7153-DBEE-4A7E-A5E8-B36130A6BCA7}"/>
    <cellStyle name="Comma 4 2 2 2 2 2 6 4" xfId="44920" xr:uid="{5AAF14FB-A91D-413C-A698-E8EAF6FA314A}"/>
    <cellStyle name="Comma 4 2 2 2 2 2 7" xfId="5478" xr:uid="{3900686C-A861-43F7-88D7-8689E80585D8}"/>
    <cellStyle name="Comma 4 2 2 2 2 2 7 2" xfId="16012" xr:uid="{C730C3C2-C347-454A-8135-726DF7B2BDC8}"/>
    <cellStyle name="Comma 4 2 2 2 2 2 7 2 2" xfId="37034" xr:uid="{9DCEC909-1C12-4A6B-B51A-65327445CBF5}"/>
    <cellStyle name="Comma 4 2 2 2 2 2 7 2 3" xfId="58058" xr:uid="{BDC0AB26-3001-40AB-86F1-87B01607CF01}"/>
    <cellStyle name="Comma 4 2 2 2 2 2 7 3" xfId="26524" xr:uid="{60D2BF00-8B79-4802-B7E1-CF843AD57CC9}"/>
    <cellStyle name="Comma 4 2 2 2 2 2 7 4" xfId="47548" xr:uid="{2335B786-FF37-4822-BA4A-208D5413003A}"/>
    <cellStyle name="Comma 4 2 2 2 2 2 8" xfId="8105" xr:uid="{D26FBDB0-E669-4D01-B8D3-B55087058C76}"/>
    <cellStyle name="Comma 4 2 2 2 2 2 8 2" xfId="18639" xr:uid="{25336AE6-99E7-4E7B-A465-F23C8149D301}"/>
    <cellStyle name="Comma 4 2 2 2 2 2 8 2 2" xfId="39661" xr:uid="{3E321973-EAB5-4128-9B3F-6889E2BB35B8}"/>
    <cellStyle name="Comma 4 2 2 2 2 2 8 2 3" xfId="60685" xr:uid="{D98A21DA-D749-47E1-A34C-EB316EAE5110}"/>
    <cellStyle name="Comma 4 2 2 2 2 2 8 3" xfId="29151" xr:uid="{D9339E12-ACED-44E6-8AD8-BBA596B95762}"/>
    <cellStyle name="Comma 4 2 2 2 2 2 8 4" xfId="50175" xr:uid="{269D985C-977F-4908-9159-8762087C6CB7}"/>
    <cellStyle name="Comma 4 2 2 2 2 2 9" xfId="10757" xr:uid="{5E2D79F3-8874-4027-85F3-F09A65631E8A}"/>
    <cellStyle name="Comma 4 2 2 2 2 2 9 2" xfId="31779" xr:uid="{D8C8275F-861A-4456-9F18-11876EBC07FC}"/>
    <cellStyle name="Comma 4 2 2 2 2 2 9 3" xfId="52803" xr:uid="{8D1BE743-D3BD-4A50-8D83-58AEA3194CE2}"/>
    <cellStyle name="Comma 4 2 2 2 2 3" xfId="188" xr:uid="{F692DD5D-0157-4E34-896A-4EA80FE27FC1}"/>
    <cellStyle name="Comma 4 2 2 2 2 3 2" xfId="2764" xr:uid="{2193A84F-E9DF-4D0E-B390-E0D7CAA0968E}"/>
    <cellStyle name="Comma 4 2 2 2 2 3 2 2" xfId="5396" xr:uid="{B2EFE03E-FF9F-4EE1-B32A-7EDDC133DEF0}"/>
    <cellStyle name="Comma 4 2 2 2 2 3 2 2 2" xfId="15930" xr:uid="{BE4E541E-E65E-40DF-81ED-121FAE2DE74F}"/>
    <cellStyle name="Comma 4 2 2 2 2 3 2 2 2 2" xfId="36952" xr:uid="{12EEE262-8759-4220-940E-F50568933C3B}"/>
    <cellStyle name="Comma 4 2 2 2 2 3 2 2 2 3" xfId="57976" xr:uid="{C5E8F3B0-673B-422E-B75B-A7FAC71536E6}"/>
    <cellStyle name="Comma 4 2 2 2 2 3 2 2 3" xfId="26442" xr:uid="{4872CE0F-C9AD-47EB-BF0B-953E8F004075}"/>
    <cellStyle name="Comma 4 2 2 2 2 3 2 2 4" xfId="47466" xr:uid="{EBDEF973-06EC-47D4-AB55-C4B772829E1C}"/>
    <cellStyle name="Comma 4 2 2 2 2 3 2 3" xfId="8024" xr:uid="{7559483C-168D-4FB8-962E-1DCC6A3D6B0C}"/>
    <cellStyle name="Comma 4 2 2 2 2 3 2 3 2" xfId="18558" xr:uid="{8520C715-1178-433E-9A7B-6BF5828A75AC}"/>
    <cellStyle name="Comma 4 2 2 2 2 3 2 3 2 2" xfId="39580" xr:uid="{34482D78-DF7E-45D2-866F-6DEB58603254}"/>
    <cellStyle name="Comma 4 2 2 2 2 3 2 3 2 3" xfId="60604" xr:uid="{207615BF-653A-43A5-A502-2720C4741825}"/>
    <cellStyle name="Comma 4 2 2 2 2 3 2 3 3" xfId="29070" xr:uid="{8F6B94A2-B611-43E1-AAFA-A94662F312F5}"/>
    <cellStyle name="Comma 4 2 2 2 2 3 2 3 4" xfId="50094" xr:uid="{744C9CF2-B713-46BE-B3F3-85B6EFD84A41}"/>
    <cellStyle name="Comma 4 2 2 2 2 3 2 4" xfId="10651" xr:uid="{9A1A75DF-A90A-4159-B114-DA977A2CFC22}"/>
    <cellStyle name="Comma 4 2 2 2 2 3 2 4 2" xfId="21185" xr:uid="{49E9C864-FF39-4FEF-BB9D-B74ED0FB6B6B}"/>
    <cellStyle name="Comma 4 2 2 2 2 3 2 4 2 2" xfId="42207" xr:uid="{6B5DD161-28ED-4C87-BA07-C239880924D7}"/>
    <cellStyle name="Comma 4 2 2 2 2 3 2 4 2 3" xfId="63231" xr:uid="{7F347A2B-42C4-4B14-94B8-13126BAD9945}"/>
    <cellStyle name="Comma 4 2 2 2 2 3 2 4 3" xfId="31697" xr:uid="{C7065D8E-20D3-42CE-B608-789CE509F3B9}"/>
    <cellStyle name="Comma 4 2 2 2 2 3 2 4 4" xfId="52721" xr:uid="{11ACE5E5-1BF1-4965-9849-1C59CF9766F1}"/>
    <cellStyle name="Comma 4 2 2 2 2 3 2 5" xfId="13303" xr:uid="{D3A741CB-B8E2-4977-BAFD-BE64F507CE4D}"/>
    <cellStyle name="Comma 4 2 2 2 2 3 2 5 2" xfId="34325" xr:uid="{B7DE7631-A461-49EF-AFCF-A53821167E4A}"/>
    <cellStyle name="Comma 4 2 2 2 2 3 2 5 3" xfId="55349" xr:uid="{EBF61354-D489-4EA3-9976-92B5EA3B2298}"/>
    <cellStyle name="Comma 4 2 2 2 2 3 2 6" xfId="23814" xr:uid="{A813A6B3-B688-47DE-AA46-285412D98763}"/>
    <cellStyle name="Comma 4 2 2 2 2 3 2 7" xfId="44839" xr:uid="{B4A05FED-EEBF-4E4B-85A1-07942F91D6ED}"/>
    <cellStyle name="Comma 4 2 2 2 2 3 3" xfId="1594" xr:uid="{DCD02CEC-5D8B-423A-8020-72A126FAB7E8}"/>
    <cellStyle name="Comma 4 2 2 2 2 3 3 2" xfId="4272" xr:uid="{FD123FA8-E583-459A-956A-3CB29C2CDD1D}"/>
    <cellStyle name="Comma 4 2 2 2 2 3 3 2 2" xfId="14806" xr:uid="{F07CFECB-8B0A-43DD-B228-6E9ED7A417A8}"/>
    <cellStyle name="Comma 4 2 2 2 2 3 3 2 2 2" xfId="35828" xr:uid="{1D480518-4E64-4421-95B0-7ED491FA09DC}"/>
    <cellStyle name="Comma 4 2 2 2 2 3 3 2 2 3" xfId="56852" xr:uid="{0785C9D9-10B0-470A-8A78-1668F54A1FD5}"/>
    <cellStyle name="Comma 4 2 2 2 2 3 3 2 3" xfId="25318" xr:uid="{3A1136C6-DEE0-4B47-953E-07985213309A}"/>
    <cellStyle name="Comma 4 2 2 2 2 3 3 2 4" xfId="46342" xr:uid="{F7F5781B-AAFB-40AD-8627-D445A7B2502C}"/>
    <cellStyle name="Comma 4 2 2 2 2 3 3 3" xfId="6900" xr:uid="{B4074043-770E-4127-A78A-D4F5D3C90C93}"/>
    <cellStyle name="Comma 4 2 2 2 2 3 3 3 2" xfId="17434" xr:uid="{3875DA40-2CE6-4A3F-885C-CB632165356D}"/>
    <cellStyle name="Comma 4 2 2 2 2 3 3 3 2 2" xfId="38456" xr:uid="{38A4F295-7792-46A6-8A21-2B39AE4C57FB}"/>
    <cellStyle name="Comma 4 2 2 2 2 3 3 3 2 3" xfId="59480" xr:uid="{7942B6DA-40FD-432F-9A60-EB0CB117D4D5}"/>
    <cellStyle name="Comma 4 2 2 2 2 3 3 3 3" xfId="27946" xr:uid="{11F82C43-9763-40BF-A887-FF6D788E3635}"/>
    <cellStyle name="Comma 4 2 2 2 2 3 3 3 4" xfId="48970" xr:uid="{293EE102-016A-44D4-93CE-E594C95476EE}"/>
    <cellStyle name="Comma 4 2 2 2 2 3 3 4" xfId="9527" xr:uid="{EDC25E86-8AB6-4D86-862B-86ACE5DC600E}"/>
    <cellStyle name="Comma 4 2 2 2 2 3 3 4 2" xfId="20061" xr:uid="{E0F617D9-AF87-4BB2-9FEB-5EA524570E23}"/>
    <cellStyle name="Comma 4 2 2 2 2 3 3 4 2 2" xfId="41083" xr:uid="{BE799896-71CF-4EFB-948F-B70B89F4076A}"/>
    <cellStyle name="Comma 4 2 2 2 2 3 3 4 2 3" xfId="62107" xr:uid="{B551674F-79CE-4957-B67A-F4CECDDEE34B}"/>
    <cellStyle name="Comma 4 2 2 2 2 3 3 4 3" xfId="30573" xr:uid="{C3A84427-78BA-42A8-A053-FDA089348A07}"/>
    <cellStyle name="Comma 4 2 2 2 2 3 3 4 4" xfId="51597" xr:uid="{428BAA0A-3B0F-4E03-8E84-1B7E4C519078}"/>
    <cellStyle name="Comma 4 2 2 2 2 3 3 5" xfId="12179" xr:uid="{35B69640-339F-47F1-80AF-0F3FE8799CB3}"/>
    <cellStyle name="Comma 4 2 2 2 2 3 3 5 2" xfId="33201" xr:uid="{92E7593C-4EDF-4627-843B-5DAEA479B104}"/>
    <cellStyle name="Comma 4 2 2 2 2 3 3 5 3" xfId="54225" xr:uid="{EE38520B-CC58-4B72-9A75-CAB7379A9E2C}"/>
    <cellStyle name="Comma 4 2 2 2 2 3 3 6" xfId="22690" xr:uid="{A76FE8B2-9B25-463D-9037-7416E3A8F3F5}"/>
    <cellStyle name="Comma 4 2 2 2 2 3 3 7" xfId="43715" xr:uid="{2152B56A-AB43-4BCB-A1C1-90D64BB40A77}"/>
    <cellStyle name="Comma 4 2 2 2 2 3 4" xfId="2877" xr:uid="{2429AD9F-88EC-4C4E-984C-EEA900A62BAD}"/>
    <cellStyle name="Comma 4 2 2 2 2 3 4 2" xfId="13411" xr:uid="{C72E28EA-1CF7-4CB7-89B2-E75DEBCFB17C}"/>
    <cellStyle name="Comma 4 2 2 2 2 3 4 2 2" xfId="34433" xr:uid="{5998452F-20D5-4638-A6C0-85E95646B4E7}"/>
    <cellStyle name="Comma 4 2 2 2 2 3 4 2 3" xfId="55457" xr:uid="{C209C37E-932B-4D00-A0BD-4DBA07E35F93}"/>
    <cellStyle name="Comma 4 2 2 2 2 3 4 3" xfId="23923" xr:uid="{E65FB4AF-467C-403C-B061-5BC901A58BD8}"/>
    <cellStyle name="Comma 4 2 2 2 2 3 4 4" xfId="44947" xr:uid="{15B54CDE-F222-4C7A-9940-195AFA5DFCA4}"/>
    <cellStyle name="Comma 4 2 2 2 2 3 5" xfId="5505" xr:uid="{3863090F-784C-44BD-944F-196AD2599954}"/>
    <cellStyle name="Comma 4 2 2 2 2 3 5 2" xfId="16039" xr:uid="{E678B258-4A22-4C3D-84CA-A5B4B7154407}"/>
    <cellStyle name="Comma 4 2 2 2 2 3 5 2 2" xfId="37061" xr:uid="{B2945694-E7D9-4A52-A25B-BFF407F30704}"/>
    <cellStyle name="Comma 4 2 2 2 2 3 5 2 3" xfId="58085" xr:uid="{60C84561-318B-45D6-9891-983AA898A431}"/>
    <cellStyle name="Comma 4 2 2 2 2 3 5 3" xfId="26551" xr:uid="{BFCC17ED-21FE-44A1-B3A8-DB67538C61C4}"/>
    <cellStyle name="Comma 4 2 2 2 2 3 5 4" xfId="47575" xr:uid="{2D656E16-DA3E-482C-B1C2-53D3E756AB11}"/>
    <cellStyle name="Comma 4 2 2 2 2 3 6" xfId="8132" xr:uid="{F6E1FC75-BFBD-4C94-9991-FB9A002C11DE}"/>
    <cellStyle name="Comma 4 2 2 2 2 3 6 2" xfId="18666" xr:uid="{9E2AD4A1-A785-49AC-9F18-2DB2E08E006F}"/>
    <cellStyle name="Comma 4 2 2 2 2 3 6 2 2" xfId="39688" xr:uid="{CF74A7DE-C68F-4AD8-A761-72F04B96DB6F}"/>
    <cellStyle name="Comma 4 2 2 2 2 3 6 2 3" xfId="60712" xr:uid="{E0A314FF-A2AD-47BC-984E-EBFE31A48E63}"/>
    <cellStyle name="Comma 4 2 2 2 2 3 6 3" xfId="29178" xr:uid="{7DBD117D-2C2B-4C0D-975E-FB5355444134}"/>
    <cellStyle name="Comma 4 2 2 2 2 3 6 4" xfId="50202" xr:uid="{3C02F931-4BD0-48F7-BFD3-52EAFB4D64ED}"/>
    <cellStyle name="Comma 4 2 2 2 2 3 7" xfId="10784" xr:uid="{3B8B092E-F34B-4A74-8CE6-0DC3F517F014}"/>
    <cellStyle name="Comma 4 2 2 2 2 3 7 2" xfId="31806" xr:uid="{F663A6C1-F1D2-4A21-84A9-B4C6D92C6D7B}"/>
    <cellStyle name="Comma 4 2 2 2 2 3 7 3" xfId="52830" xr:uid="{5F283691-E484-4013-B0F8-7FB0295B3276}"/>
    <cellStyle name="Comma 4 2 2 2 2 3 8" xfId="21295" xr:uid="{6A674036-D1C0-4157-A8CD-7D0D3868CC5C}"/>
    <cellStyle name="Comma 4 2 2 2 2 3 9" xfId="42320" xr:uid="{02F34B5C-74E5-4593-8AB1-95380D457C9C}"/>
    <cellStyle name="Comma 4 2 2 2 2 4" xfId="1595" xr:uid="{667B9421-1190-4302-8EB3-75803E0F352F}"/>
    <cellStyle name="Comma 4 2 2 2 2 4 2" xfId="4273" xr:uid="{C96BB8F1-3772-4327-890C-CE7722A8F7EA}"/>
    <cellStyle name="Comma 4 2 2 2 2 4 2 2" xfId="14807" xr:uid="{EB5A4355-71F4-4BEB-8CC0-03702978056F}"/>
    <cellStyle name="Comma 4 2 2 2 2 4 2 2 2" xfId="35829" xr:uid="{A98E2E42-D0DA-41EA-8057-F6598A8BA931}"/>
    <cellStyle name="Comma 4 2 2 2 2 4 2 2 3" xfId="56853" xr:uid="{9743A59E-3B12-4219-8F0A-B6F54883D2BF}"/>
    <cellStyle name="Comma 4 2 2 2 2 4 2 3" xfId="25319" xr:uid="{9D6C3AFA-EC5B-4416-BB96-4B0EF1580BB2}"/>
    <cellStyle name="Comma 4 2 2 2 2 4 2 4" xfId="46343" xr:uid="{79B3C66D-1D74-47A9-B4A8-AFF27F2E8D79}"/>
    <cellStyle name="Comma 4 2 2 2 2 4 3" xfId="6901" xr:uid="{E061A17B-EEFC-4437-9F46-7C883D2D2AD0}"/>
    <cellStyle name="Comma 4 2 2 2 2 4 3 2" xfId="17435" xr:uid="{945F7533-3AEC-4481-9475-2DDF45880F0C}"/>
    <cellStyle name="Comma 4 2 2 2 2 4 3 2 2" xfId="38457" xr:uid="{55520984-E4A7-4878-AAC6-B09FBD527D19}"/>
    <cellStyle name="Comma 4 2 2 2 2 4 3 2 3" xfId="59481" xr:uid="{79F2806F-0A24-448A-A1C0-504D8AD1DA68}"/>
    <cellStyle name="Comma 4 2 2 2 2 4 3 3" xfId="27947" xr:uid="{3CAEAB11-F0EF-4F08-836B-92DABCEA0E1A}"/>
    <cellStyle name="Comma 4 2 2 2 2 4 3 4" xfId="48971" xr:uid="{F451AB7B-36E0-45F9-9D30-272144383E08}"/>
    <cellStyle name="Comma 4 2 2 2 2 4 4" xfId="9528" xr:uid="{F775D32A-300A-465A-B56A-4F88EDE2CD7D}"/>
    <cellStyle name="Comma 4 2 2 2 2 4 4 2" xfId="20062" xr:uid="{94028474-638A-4957-9CC4-90176D022D5E}"/>
    <cellStyle name="Comma 4 2 2 2 2 4 4 2 2" xfId="41084" xr:uid="{AE55153F-8E40-4A2D-9EA0-1112A2EDDF9E}"/>
    <cellStyle name="Comma 4 2 2 2 2 4 4 2 3" xfId="62108" xr:uid="{A366CE85-2419-4037-A1EC-0F95D18D2C43}"/>
    <cellStyle name="Comma 4 2 2 2 2 4 4 3" xfId="30574" xr:uid="{97A07B16-C0B1-4013-92D9-564805DF04D4}"/>
    <cellStyle name="Comma 4 2 2 2 2 4 4 4" xfId="51598" xr:uid="{E6641400-4AFE-48E0-AD1C-F6F0945AD689}"/>
    <cellStyle name="Comma 4 2 2 2 2 4 5" xfId="12180" xr:uid="{78F3B446-6F0C-4422-9010-20A208327560}"/>
    <cellStyle name="Comma 4 2 2 2 2 4 5 2" xfId="33202" xr:uid="{EBD0ACB7-045D-4173-B66B-55327F5AB413}"/>
    <cellStyle name="Comma 4 2 2 2 2 4 5 3" xfId="54226" xr:uid="{5DF962EA-AEBA-4673-8AE5-FC8E3C3BABF0}"/>
    <cellStyle name="Comma 4 2 2 2 2 4 6" xfId="22691" xr:uid="{3F100CE8-ACD4-42EC-B5F9-CCD3AD420EF3}"/>
    <cellStyle name="Comma 4 2 2 2 2 4 7" xfId="43716" xr:uid="{55D0B42F-CD63-4894-8D3F-50FCDE6109D8}"/>
    <cellStyle name="Comma 4 2 2 2 2 5" xfId="2650" xr:uid="{262F3B86-2AF4-4BC3-B685-5DBD856EDACB}"/>
    <cellStyle name="Comma 4 2 2 2 2 5 2" xfId="5288" xr:uid="{46871E6C-601E-4DAF-BDBE-F596DC2AE573}"/>
    <cellStyle name="Comma 4 2 2 2 2 5 2 2" xfId="15822" xr:uid="{C2E7152A-7C89-4B08-85C6-506C3A0AB2DA}"/>
    <cellStyle name="Comma 4 2 2 2 2 5 2 2 2" xfId="36844" xr:uid="{D69D1A7B-F701-40BF-8774-BCB76C951B6A}"/>
    <cellStyle name="Comma 4 2 2 2 2 5 2 2 3" xfId="57868" xr:uid="{F7E10807-D8EF-4EE8-BF2D-98E92416C902}"/>
    <cellStyle name="Comma 4 2 2 2 2 5 2 3" xfId="26334" xr:uid="{B3616065-0BE3-4AC2-B952-4C127D7A4E6F}"/>
    <cellStyle name="Comma 4 2 2 2 2 5 2 4" xfId="47358" xr:uid="{B230D7B0-F756-4C0A-8D2B-23AD11B09791}"/>
    <cellStyle name="Comma 4 2 2 2 2 5 3" xfId="7916" xr:uid="{45E2653C-EC31-44DB-97A1-05B04FC655AF}"/>
    <cellStyle name="Comma 4 2 2 2 2 5 3 2" xfId="18450" xr:uid="{6B653965-E3F3-4928-BD74-BEE1E65AD0A2}"/>
    <cellStyle name="Comma 4 2 2 2 2 5 3 2 2" xfId="39472" xr:uid="{809991E2-6BD2-4F3B-91C9-AB61EC01300C}"/>
    <cellStyle name="Comma 4 2 2 2 2 5 3 2 3" xfId="60496" xr:uid="{EEDADDCC-255F-47BF-A167-F511AA2745AA}"/>
    <cellStyle name="Comma 4 2 2 2 2 5 3 3" xfId="28962" xr:uid="{5044A168-C4ED-4E7E-832A-D88E93AA9356}"/>
    <cellStyle name="Comma 4 2 2 2 2 5 3 4" xfId="49986" xr:uid="{46DFDFDA-0A16-4459-8D1A-1D8830F0BB53}"/>
    <cellStyle name="Comma 4 2 2 2 2 5 4" xfId="10543" xr:uid="{D2FC32BD-4D28-4761-B73B-B0FFC0C2BB2F}"/>
    <cellStyle name="Comma 4 2 2 2 2 5 4 2" xfId="21077" xr:uid="{B52D27F0-DCDE-401A-A3D5-CC92AA58824C}"/>
    <cellStyle name="Comma 4 2 2 2 2 5 4 2 2" xfId="42099" xr:uid="{BE0B0BE4-F453-4647-B5CD-881873BECAFE}"/>
    <cellStyle name="Comma 4 2 2 2 2 5 4 2 3" xfId="63123" xr:uid="{1226E78B-F955-4427-A9F4-E84979FF6A28}"/>
    <cellStyle name="Comma 4 2 2 2 2 5 4 3" xfId="31589" xr:uid="{5E8E2283-10A2-4F37-8788-F1EAFFBEFDE1}"/>
    <cellStyle name="Comma 4 2 2 2 2 5 4 4" xfId="52613" xr:uid="{F626B2AF-9264-4BE4-B37A-93ABB7B7EBC7}"/>
    <cellStyle name="Comma 4 2 2 2 2 5 5" xfId="13195" xr:uid="{E9491E38-F116-4D74-B126-054E48E5B09C}"/>
    <cellStyle name="Comma 4 2 2 2 2 5 5 2" xfId="34217" xr:uid="{5BE4C638-04ED-4319-BC99-FFDD7209A83C}"/>
    <cellStyle name="Comma 4 2 2 2 2 5 5 3" xfId="55241" xr:uid="{9A33306C-3BB6-40B9-8E1C-3928C35FD8D7}"/>
    <cellStyle name="Comma 4 2 2 2 2 5 6" xfId="23706" xr:uid="{17F86FF7-09D4-4291-9540-BD12B82FB310}"/>
    <cellStyle name="Comma 4 2 2 2 2 5 7" xfId="44731" xr:uid="{CF363C98-9B45-4575-867C-BEBF4385DF94}"/>
    <cellStyle name="Comma 4 2 2 2 2 6" xfId="2710" xr:uid="{21525747-62E7-4584-9FC6-6B270F6D94CA}"/>
    <cellStyle name="Comma 4 2 2 2 2 6 2" xfId="5342" xr:uid="{E459F6A9-E383-4D99-8232-632101A5D8A3}"/>
    <cellStyle name="Comma 4 2 2 2 2 6 2 2" xfId="15876" xr:uid="{650673C5-8593-4AB3-992C-B44B2C84F996}"/>
    <cellStyle name="Comma 4 2 2 2 2 6 2 2 2" xfId="36898" xr:uid="{E9FA006B-910B-450A-A838-B29BE1B4E1AC}"/>
    <cellStyle name="Comma 4 2 2 2 2 6 2 2 3" xfId="57922" xr:uid="{9183C2C0-76B0-4AAC-A4FF-13120B2D3A62}"/>
    <cellStyle name="Comma 4 2 2 2 2 6 2 3" xfId="26388" xr:uid="{274F7505-954F-4B57-8D80-7C207D7F7D94}"/>
    <cellStyle name="Comma 4 2 2 2 2 6 2 4" xfId="47412" xr:uid="{4A65DE1D-8A06-4EF6-9868-09DB989BFB0F}"/>
    <cellStyle name="Comma 4 2 2 2 2 6 3" xfId="7970" xr:uid="{01FE7A6A-9B97-4D7C-87B3-DEC4D895CB67}"/>
    <cellStyle name="Comma 4 2 2 2 2 6 3 2" xfId="18504" xr:uid="{601BC9CF-53D9-4D1A-B2EA-81B2EEBAEC1F}"/>
    <cellStyle name="Comma 4 2 2 2 2 6 3 2 2" xfId="39526" xr:uid="{D92EF990-DA72-4D94-9B21-9F0454292201}"/>
    <cellStyle name="Comma 4 2 2 2 2 6 3 2 3" xfId="60550" xr:uid="{E4336F52-DAD1-4B3C-ABA3-CC6A80ED58E1}"/>
    <cellStyle name="Comma 4 2 2 2 2 6 3 3" xfId="29016" xr:uid="{DF0398C6-D8B4-4FE3-BC53-541AC1E4C57D}"/>
    <cellStyle name="Comma 4 2 2 2 2 6 3 4" xfId="50040" xr:uid="{3E02F922-E7A2-414B-8BBA-C3038B4BFD53}"/>
    <cellStyle name="Comma 4 2 2 2 2 6 4" xfId="10597" xr:uid="{81934657-321E-4B08-892B-75685AC53716}"/>
    <cellStyle name="Comma 4 2 2 2 2 6 4 2" xfId="21131" xr:uid="{2CB184C3-99D9-4B9A-86AB-48F457C1A20E}"/>
    <cellStyle name="Comma 4 2 2 2 2 6 4 2 2" xfId="42153" xr:uid="{5D0FE5F9-3E4F-4DB8-A62C-882D5A681454}"/>
    <cellStyle name="Comma 4 2 2 2 2 6 4 2 3" xfId="63177" xr:uid="{1F6587D2-76C5-480D-8524-A54615F6832D}"/>
    <cellStyle name="Comma 4 2 2 2 2 6 4 3" xfId="31643" xr:uid="{BE65DB8A-4F34-47D5-8856-FC4710B453C3}"/>
    <cellStyle name="Comma 4 2 2 2 2 6 4 4" xfId="52667" xr:uid="{8DD56F35-DC52-4FBA-AB51-3117A54C61E7}"/>
    <cellStyle name="Comma 4 2 2 2 2 6 5" xfId="13249" xr:uid="{94B240FF-1987-4A9D-9E6B-81690B267CA6}"/>
    <cellStyle name="Comma 4 2 2 2 2 6 5 2" xfId="34271" xr:uid="{59ECED10-D131-449C-8556-D2992C9DA1D5}"/>
    <cellStyle name="Comma 4 2 2 2 2 6 5 3" xfId="55295" xr:uid="{2733322F-C266-42AD-8A3C-5A25B7CCAA47}"/>
    <cellStyle name="Comma 4 2 2 2 2 6 6" xfId="23760" xr:uid="{12C7AAEC-AAC8-423E-B6C5-9D1B253479ED}"/>
    <cellStyle name="Comma 4 2 2 2 2 6 7" xfId="44785" xr:uid="{E63DE688-55FA-4061-8710-BFAA66496AD1}"/>
    <cellStyle name="Comma 4 2 2 2 2 7" xfId="1591" xr:uid="{4F321F82-C0E1-4977-A015-4F362188CBCF}"/>
    <cellStyle name="Comma 4 2 2 2 2 7 2" xfId="4269" xr:uid="{152A9DC2-B7B5-40FA-8921-F7B1C54EE4BD}"/>
    <cellStyle name="Comma 4 2 2 2 2 7 2 2" xfId="14803" xr:uid="{91A259BA-274F-44A8-B7F7-4E265184E32D}"/>
    <cellStyle name="Comma 4 2 2 2 2 7 2 2 2" xfId="35825" xr:uid="{15256396-E945-423D-8AC9-559B77F9ECDB}"/>
    <cellStyle name="Comma 4 2 2 2 2 7 2 2 3" xfId="56849" xr:uid="{A27267E1-79F2-41D5-8761-CCCE72159B11}"/>
    <cellStyle name="Comma 4 2 2 2 2 7 2 3" xfId="25315" xr:uid="{D09C0EB9-D648-4598-9CEE-E8F838C34415}"/>
    <cellStyle name="Comma 4 2 2 2 2 7 2 4" xfId="46339" xr:uid="{D9F4FB1A-49EC-4297-B144-E96462C69029}"/>
    <cellStyle name="Comma 4 2 2 2 2 7 3" xfId="6897" xr:uid="{DE0D02AF-CA65-4374-827F-9CD0A7D407B4}"/>
    <cellStyle name="Comma 4 2 2 2 2 7 3 2" xfId="17431" xr:uid="{6C618685-A43D-41DE-A7C3-9D0DAE19ECFC}"/>
    <cellStyle name="Comma 4 2 2 2 2 7 3 2 2" xfId="38453" xr:uid="{F6BAA3ED-D208-42BB-988B-EBDC16810D90}"/>
    <cellStyle name="Comma 4 2 2 2 2 7 3 2 3" xfId="59477" xr:uid="{E4A0DC46-3260-4AC4-AE4C-36EA450FB940}"/>
    <cellStyle name="Comma 4 2 2 2 2 7 3 3" xfId="27943" xr:uid="{CD882809-4522-453F-AD4F-FF2EAC03827C}"/>
    <cellStyle name="Comma 4 2 2 2 2 7 3 4" xfId="48967" xr:uid="{8766CB1B-EF3E-415C-8B05-65531EF014BE}"/>
    <cellStyle name="Comma 4 2 2 2 2 7 4" xfId="9524" xr:uid="{C8F94F8B-E06E-4D7D-B953-DAB5FAC24EE8}"/>
    <cellStyle name="Comma 4 2 2 2 2 7 4 2" xfId="20058" xr:uid="{214E9F3C-BAB4-4557-96AD-9EEFDD5D0F61}"/>
    <cellStyle name="Comma 4 2 2 2 2 7 4 2 2" xfId="41080" xr:uid="{26034229-35CA-45E4-A312-19C7512FFF63}"/>
    <cellStyle name="Comma 4 2 2 2 2 7 4 2 3" xfId="62104" xr:uid="{38236F6E-D91E-48AD-8A4D-3B6BE45E8C5A}"/>
    <cellStyle name="Comma 4 2 2 2 2 7 4 3" xfId="30570" xr:uid="{4EBA5FF2-3CAE-443E-9182-C08B30C48C5A}"/>
    <cellStyle name="Comma 4 2 2 2 2 7 4 4" xfId="51594" xr:uid="{F5278170-4C28-4277-8503-007190242A2E}"/>
    <cellStyle name="Comma 4 2 2 2 2 7 5" xfId="12176" xr:uid="{492CC22E-C4DC-4354-85DB-2C991340BBC3}"/>
    <cellStyle name="Comma 4 2 2 2 2 7 5 2" xfId="33198" xr:uid="{1F003242-C5EE-4D99-9DA2-2B6D3CAD3869}"/>
    <cellStyle name="Comma 4 2 2 2 2 7 5 3" xfId="54222" xr:uid="{7520CA1A-0607-4DA9-A48F-DE53C76D6B01}"/>
    <cellStyle name="Comma 4 2 2 2 2 7 6" xfId="22687" xr:uid="{1CBA393A-607A-4798-A180-F5C35504264B}"/>
    <cellStyle name="Comma 4 2 2 2 2 7 7" xfId="43712" xr:uid="{07B78CF4-9390-45BC-8038-DC2CD81E7A1A}"/>
    <cellStyle name="Comma 4 2 2 2 2 8" xfId="2823" xr:uid="{8CE48000-700B-4B8C-AC0F-FBB4A1F20E21}"/>
    <cellStyle name="Comma 4 2 2 2 2 8 2" xfId="13357" xr:uid="{CDF93FD5-4E59-4A3E-BAA9-02C7CCC27344}"/>
    <cellStyle name="Comma 4 2 2 2 2 8 2 2" xfId="34379" xr:uid="{220AC7B7-DCFB-4965-914C-8AF23B7CDCDA}"/>
    <cellStyle name="Comma 4 2 2 2 2 8 2 3" xfId="55403" xr:uid="{CE10A865-BD0E-4443-8980-B6227A4FAD66}"/>
    <cellStyle name="Comma 4 2 2 2 2 8 3" xfId="23869" xr:uid="{D13EBE0E-209A-47C5-A8D3-F660A202CF63}"/>
    <cellStyle name="Comma 4 2 2 2 2 8 4" xfId="44893" xr:uid="{5AF51135-178F-462C-95EA-8ECA978F6A99}"/>
    <cellStyle name="Comma 4 2 2 2 2 9" xfId="5451" xr:uid="{72EF8871-A5CB-4D55-9B82-5D9B0869CF8C}"/>
    <cellStyle name="Comma 4 2 2 2 2 9 2" xfId="15985" xr:uid="{AF1366F1-6EE8-42F1-B72A-F76F7AF46B68}"/>
    <cellStyle name="Comma 4 2 2 2 2 9 2 2" xfId="37007" xr:uid="{7D245749-24EA-4877-9691-2BDE312818D5}"/>
    <cellStyle name="Comma 4 2 2 2 2 9 2 3" xfId="58031" xr:uid="{40A56046-6189-46C7-AF16-3C69113DCD0C}"/>
    <cellStyle name="Comma 4 2 2 2 2 9 3" xfId="26497" xr:uid="{F3C52351-32A4-48D6-A65C-B85F9FC8DAA2}"/>
    <cellStyle name="Comma 4 2 2 2 2 9 4" xfId="47521" xr:uid="{F18E8315-FED9-4248-92E3-193726AECB7C}"/>
    <cellStyle name="Comma 4 2 2 2 3" xfId="148" xr:uid="{4C71594A-A806-461E-A16E-0C789F9CF7D7}"/>
    <cellStyle name="Comma 4 2 2 2 3 10" xfId="8092" xr:uid="{3AC6A92A-255F-4679-A0E5-C6A530E05BD5}"/>
    <cellStyle name="Comma 4 2 2 2 3 10 2" xfId="18626" xr:uid="{932E732C-E7EB-4900-B934-4D68F834D186}"/>
    <cellStyle name="Comma 4 2 2 2 3 10 2 2" xfId="39648" xr:uid="{FE46B8C3-3303-4EE4-83C1-D1B6F120D7B2}"/>
    <cellStyle name="Comma 4 2 2 2 3 10 2 3" xfId="60672" xr:uid="{EE02633D-D287-4B30-8EFC-8B1F2852B442}"/>
    <cellStyle name="Comma 4 2 2 2 3 10 3" xfId="29138" xr:uid="{D1CC4F98-AEC0-49B5-A2BB-1246497E98A1}"/>
    <cellStyle name="Comma 4 2 2 2 3 10 4" xfId="50162" xr:uid="{25FE8BC8-1728-43CD-AAAA-6894506BB9C1}"/>
    <cellStyle name="Comma 4 2 2 2 3 11" xfId="10744" xr:uid="{FA6468AC-9D6E-4614-9B57-94940E46B78C}"/>
    <cellStyle name="Comma 4 2 2 2 3 11 2" xfId="31766" xr:uid="{15B06425-0CA6-4689-9ECD-FD2A28E61459}"/>
    <cellStyle name="Comma 4 2 2 2 3 11 3" xfId="52790" xr:uid="{E8EDD70F-6ED2-4F99-BC0C-CFC3F2A475D2}"/>
    <cellStyle name="Comma 4 2 2 2 3 12" xfId="21255" xr:uid="{89F0E32C-7085-44BB-84C6-7C000EA23F70}"/>
    <cellStyle name="Comma 4 2 2 2 3 13" xfId="42280" xr:uid="{A02D88E8-F8B8-4AA8-B1C3-AF6ACB2C5767}"/>
    <cellStyle name="Comma 4 2 2 2 3 2" xfId="202" xr:uid="{8C2FA0FE-93E5-402B-9D34-0C493B572745}"/>
    <cellStyle name="Comma 4 2 2 2 3 2 10" xfId="42334" xr:uid="{842A9D1C-EE73-47CA-BEC1-A41388F2E9EE}"/>
    <cellStyle name="Comma 4 2 2 2 3 2 2" xfId="1598" xr:uid="{DC15461D-7BCB-4403-8DE4-9D4713FD2006}"/>
    <cellStyle name="Comma 4 2 2 2 3 2 2 2" xfId="4276" xr:uid="{5C476A0E-9A27-4225-B513-B8B8B34216AA}"/>
    <cellStyle name="Comma 4 2 2 2 3 2 2 2 2" xfId="14810" xr:uid="{177D7F53-5331-43EC-9806-0892773EA005}"/>
    <cellStyle name="Comma 4 2 2 2 3 2 2 2 2 2" xfId="35832" xr:uid="{0520A19D-2AAF-42E0-A3B9-4948DE38D88C}"/>
    <cellStyle name="Comma 4 2 2 2 3 2 2 2 2 3" xfId="56856" xr:uid="{012875AC-05ED-42F1-B5D8-E672D9384C75}"/>
    <cellStyle name="Comma 4 2 2 2 3 2 2 2 3" xfId="25322" xr:uid="{EFB318F9-779A-437F-A037-2DB47D623416}"/>
    <cellStyle name="Comma 4 2 2 2 3 2 2 2 4" xfId="46346" xr:uid="{A3B5E748-1719-43C7-8B8E-3BCD97C28DA6}"/>
    <cellStyle name="Comma 4 2 2 2 3 2 2 3" xfId="6904" xr:uid="{95962F01-5E2D-49B2-B8CB-040AC455E136}"/>
    <cellStyle name="Comma 4 2 2 2 3 2 2 3 2" xfId="17438" xr:uid="{B351198D-6A08-449C-BF0F-F522C79FAEFA}"/>
    <cellStyle name="Comma 4 2 2 2 3 2 2 3 2 2" xfId="38460" xr:uid="{E9D89428-8C54-45A9-BB60-DCC235738E29}"/>
    <cellStyle name="Comma 4 2 2 2 3 2 2 3 2 3" xfId="59484" xr:uid="{013F72A6-36FA-4053-9398-FC0DED89FE0D}"/>
    <cellStyle name="Comma 4 2 2 2 3 2 2 3 3" xfId="27950" xr:uid="{18EBEADC-A6D7-4F63-BE36-9B9411E54B21}"/>
    <cellStyle name="Comma 4 2 2 2 3 2 2 3 4" xfId="48974" xr:uid="{EA3F918D-28D9-42B5-9F71-71360538E193}"/>
    <cellStyle name="Comma 4 2 2 2 3 2 2 4" xfId="9531" xr:uid="{7BB09794-59E1-43CB-9FC9-73C0F413DA0A}"/>
    <cellStyle name="Comma 4 2 2 2 3 2 2 4 2" xfId="20065" xr:uid="{87E5658B-18EC-492B-BF2E-587F86E43F30}"/>
    <cellStyle name="Comma 4 2 2 2 3 2 2 4 2 2" xfId="41087" xr:uid="{5A7E7743-BF21-4ACA-97EE-E3C658F5600C}"/>
    <cellStyle name="Comma 4 2 2 2 3 2 2 4 2 3" xfId="62111" xr:uid="{2CFC42B8-BA96-4B84-90BC-CBF00ECC8DAD}"/>
    <cellStyle name="Comma 4 2 2 2 3 2 2 4 3" xfId="30577" xr:uid="{7417048E-49AC-4A54-8ABE-90AE03E97CE1}"/>
    <cellStyle name="Comma 4 2 2 2 3 2 2 4 4" xfId="51601" xr:uid="{AC9EC546-C876-41DC-A32C-CBE5AD75CBCD}"/>
    <cellStyle name="Comma 4 2 2 2 3 2 2 5" xfId="12183" xr:uid="{F3137B10-FF37-4234-BA01-C29F9404DA57}"/>
    <cellStyle name="Comma 4 2 2 2 3 2 2 5 2" xfId="33205" xr:uid="{683A329B-F150-4934-B6FA-859DCAC2D2E6}"/>
    <cellStyle name="Comma 4 2 2 2 3 2 2 5 3" xfId="54229" xr:uid="{5B727BC7-23DB-4565-8B50-753678858A76}"/>
    <cellStyle name="Comma 4 2 2 2 3 2 2 6" xfId="22694" xr:uid="{70631C1C-8E56-4561-9BA8-C03A16BA059A}"/>
    <cellStyle name="Comma 4 2 2 2 3 2 2 7" xfId="43719" xr:uid="{F744769F-7FA8-4B86-891A-173D7E77B573}"/>
    <cellStyle name="Comma 4 2 2 2 3 2 3" xfId="2778" xr:uid="{14A94156-706B-40D1-B6F1-AA3F785EC542}"/>
    <cellStyle name="Comma 4 2 2 2 3 2 3 2" xfId="5410" xr:uid="{A96773E5-E722-41BE-8945-29A3DAE8A5EB}"/>
    <cellStyle name="Comma 4 2 2 2 3 2 3 2 2" xfId="15944" xr:uid="{EA042131-5692-42AD-9A7D-F83D5D9E0CAD}"/>
    <cellStyle name="Comma 4 2 2 2 3 2 3 2 2 2" xfId="36966" xr:uid="{EC709BF2-4BC3-4F25-A628-212B04232C10}"/>
    <cellStyle name="Comma 4 2 2 2 3 2 3 2 2 3" xfId="57990" xr:uid="{666506DB-52A6-47C5-95B2-8A9D92007F28}"/>
    <cellStyle name="Comma 4 2 2 2 3 2 3 2 3" xfId="26456" xr:uid="{005006A5-E602-4FF7-A182-5523F9DA92F2}"/>
    <cellStyle name="Comma 4 2 2 2 3 2 3 2 4" xfId="47480" xr:uid="{73A35594-786C-4EAE-BE73-CDF96C5AFD30}"/>
    <cellStyle name="Comma 4 2 2 2 3 2 3 3" xfId="8038" xr:uid="{50EE4891-6820-4845-B7BE-D26453E7A0D0}"/>
    <cellStyle name="Comma 4 2 2 2 3 2 3 3 2" xfId="18572" xr:uid="{A98FD09A-F4C2-409E-9268-A6BA9347D936}"/>
    <cellStyle name="Comma 4 2 2 2 3 2 3 3 2 2" xfId="39594" xr:uid="{E9A02896-58F7-4333-A605-63750B805FC2}"/>
    <cellStyle name="Comma 4 2 2 2 3 2 3 3 2 3" xfId="60618" xr:uid="{6591EA89-119D-456B-BE3C-03C8CDF2D71A}"/>
    <cellStyle name="Comma 4 2 2 2 3 2 3 3 3" xfId="29084" xr:uid="{2D06E352-E4EC-4BE4-A12F-DEADF9EDF71D}"/>
    <cellStyle name="Comma 4 2 2 2 3 2 3 3 4" xfId="50108" xr:uid="{438AC879-6F79-49A6-942E-C9C030E902B9}"/>
    <cellStyle name="Comma 4 2 2 2 3 2 3 4" xfId="10665" xr:uid="{C485DFE6-A2D8-4B60-8CD2-C04A69C3D483}"/>
    <cellStyle name="Comma 4 2 2 2 3 2 3 4 2" xfId="21199" xr:uid="{BAB19A3C-CCB2-40B0-BBB1-30921F4A196F}"/>
    <cellStyle name="Comma 4 2 2 2 3 2 3 4 2 2" xfId="42221" xr:uid="{C2460167-211C-49FD-B5C0-AD6F19B7B524}"/>
    <cellStyle name="Comma 4 2 2 2 3 2 3 4 2 3" xfId="63245" xr:uid="{ACAFEB75-E6F9-4A8C-9471-1F06FD955B6C}"/>
    <cellStyle name="Comma 4 2 2 2 3 2 3 4 3" xfId="31711" xr:uid="{B47F24A7-0D8B-4CF5-B175-36F79124F266}"/>
    <cellStyle name="Comma 4 2 2 2 3 2 3 4 4" xfId="52735" xr:uid="{0FBB7345-FE64-4B83-AD43-C42DB8EFCE96}"/>
    <cellStyle name="Comma 4 2 2 2 3 2 3 5" xfId="13317" xr:uid="{63477577-46CE-49EB-9F03-296F4A20D388}"/>
    <cellStyle name="Comma 4 2 2 2 3 2 3 5 2" xfId="34339" xr:uid="{E041AEB1-71B3-4A88-87D1-A52DCC559393}"/>
    <cellStyle name="Comma 4 2 2 2 3 2 3 5 3" xfId="55363" xr:uid="{D1363450-E2CB-43A1-8E95-9A3AD72D4466}"/>
    <cellStyle name="Comma 4 2 2 2 3 2 3 6" xfId="23828" xr:uid="{F4076C24-B09D-4BCF-B63B-4F0473AF65A1}"/>
    <cellStyle name="Comma 4 2 2 2 3 2 3 7" xfId="44853" xr:uid="{B332A59F-E3FE-4043-A313-1789C6603498}"/>
    <cellStyle name="Comma 4 2 2 2 3 2 4" xfId="1597" xr:uid="{30E349C5-284B-4730-94E3-75390C563437}"/>
    <cellStyle name="Comma 4 2 2 2 3 2 4 2" xfId="4275" xr:uid="{F9615C18-7C50-4803-8F6D-19075DC3DC04}"/>
    <cellStyle name="Comma 4 2 2 2 3 2 4 2 2" xfId="14809" xr:uid="{C77422FF-CBC9-44A4-870F-995C1B4AD78E}"/>
    <cellStyle name="Comma 4 2 2 2 3 2 4 2 2 2" xfId="35831" xr:uid="{040C03AB-DA54-4CED-AC11-51D66BFE0397}"/>
    <cellStyle name="Comma 4 2 2 2 3 2 4 2 2 3" xfId="56855" xr:uid="{4759F7F5-2EE3-4483-AD29-36C6A20A59A5}"/>
    <cellStyle name="Comma 4 2 2 2 3 2 4 2 3" xfId="25321" xr:uid="{51772697-1B90-46AE-980F-92F3DE6C2D03}"/>
    <cellStyle name="Comma 4 2 2 2 3 2 4 2 4" xfId="46345" xr:uid="{6E4DF876-72A8-4828-8C8E-BC49D690DA1B}"/>
    <cellStyle name="Comma 4 2 2 2 3 2 4 3" xfId="6903" xr:uid="{24A3B8BF-B2EB-4206-B9F5-98556E4D893D}"/>
    <cellStyle name="Comma 4 2 2 2 3 2 4 3 2" xfId="17437" xr:uid="{A330C01F-C238-472F-B5C4-5214AC18F86A}"/>
    <cellStyle name="Comma 4 2 2 2 3 2 4 3 2 2" xfId="38459" xr:uid="{3FF94B5F-3049-441B-B70A-703FC0DFB138}"/>
    <cellStyle name="Comma 4 2 2 2 3 2 4 3 2 3" xfId="59483" xr:uid="{806AEACB-53CD-4F5D-841D-39D73422798C}"/>
    <cellStyle name="Comma 4 2 2 2 3 2 4 3 3" xfId="27949" xr:uid="{599D858A-B02C-48FE-B212-690E092C2846}"/>
    <cellStyle name="Comma 4 2 2 2 3 2 4 3 4" xfId="48973" xr:uid="{D875E178-3EF1-4282-8BA4-7409EA18492C}"/>
    <cellStyle name="Comma 4 2 2 2 3 2 4 4" xfId="9530" xr:uid="{74BC3517-E7AE-4D3A-8704-7709FFFF7488}"/>
    <cellStyle name="Comma 4 2 2 2 3 2 4 4 2" xfId="20064" xr:uid="{6F013D29-E27D-4DB4-A0BC-F2D266324D57}"/>
    <cellStyle name="Comma 4 2 2 2 3 2 4 4 2 2" xfId="41086" xr:uid="{995FC3F9-6E97-4DC4-8E5A-8E7492CD44CD}"/>
    <cellStyle name="Comma 4 2 2 2 3 2 4 4 2 3" xfId="62110" xr:uid="{ACE11384-057D-4F13-8E55-4041D1D506FA}"/>
    <cellStyle name="Comma 4 2 2 2 3 2 4 4 3" xfId="30576" xr:uid="{90BC5956-2D19-4A50-ACB1-21A9A32F3202}"/>
    <cellStyle name="Comma 4 2 2 2 3 2 4 4 4" xfId="51600" xr:uid="{91C944C7-4652-432F-9693-518883AE09B4}"/>
    <cellStyle name="Comma 4 2 2 2 3 2 4 5" xfId="12182" xr:uid="{12E9DC2C-26A9-4989-9719-7D41970123D3}"/>
    <cellStyle name="Comma 4 2 2 2 3 2 4 5 2" xfId="33204" xr:uid="{0D42880B-CB5E-41A4-B10B-CCB1060C5BD1}"/>
    <cellStyle name="Comma 4 2 2 2 3 2 4 5 3" xfId="54228" xr:uid="{4390EB1F-B224-47EA-8A23-D5AD6FA86A35}"/>
    <cellStyle name="Comma 4 2 2 2 3 2 4 6" xfId="22693" xr:uid="{B2635A5A-322B-4F3A-A768-2406E7A2E246}"/>
    <cellStyle name="Comma 4 2 2 2 3 2 4 7" xfId="43718" xr:uid="{3C94EE31-2BBC-4025-9E1E-88AB58C60BF5}"/>
    <cellStyle name="Comma 4 2 2 2 3 2 5" xfId="2891" xr:uid="{3E466007-EF28-425D-BA51-57E0EAF78A7A}"/>
    <cellStyle name="Comma 4 2 2 2 3 2 5 2" xfId="13425" xr:uid="{A49000BF-F015-4629-A7D4-24C6DF6D6CAD}"/>
    <cellStyle name="Comma 4 2 2 2 3 2 5 2 2" xfId="34447" xr:uid="{5DBBA9CA-BEA4-4F4B-ADBF-1CE695B1870B}"/>
    <cellStyle name="Comma 4 2 2 2 3 2 5 2 3" xfId="55471" xr:uid="{D995A623-D63C-4B06-89C5-330DE7117DCB}"/>
    <cellStyle name="Comma 4 2 2 2 3 2 5 3" xfId="23937" xr:uid="{4A45003D-66F2-42B2-BA92-DCE31E7A2F3C}"/>
    <cellStyle name="Comma 4 2 2 2 3 2 5 4" xfId="44961" xr:uid="{104976E6-4D9C-4C35-8505-EEF40A516C03}"/>
    <cellStyle name="Comma 4 2 2 2 3 2 6" xfId="5519" xr:uid="{5EEAE95D-DE58-4699-BE1C-045917224502}"/>
    <cellStyle name="Comma 4 2 2 2 3 2 6 2" xfId="16053" xr:uid="{53AAA08C-DF39-4253-BB03-D4FFC6DD43A1}"/>
    <cellStyle name="Comma 4 2 2 2 3 2 6 2 2" xfId="37075" xr:uid="{79156884-465B-48E9-BF11-48C20E8DC955}"/>
    <cellStyle name="Comma 4 2 2 2 3 2 6 2 3" xfId="58099" xr:uid="{70764D8F-9659-441E-B6EA-5A4F163686B0}"/>
    <cellStyle name="Comma 4 2 2 2 3 2 6 3" xfId="26565" xr:uid="{9CDC7239-C8B0-42D2-AB18-F7C30AFD8BEB}"/>
    <cellStyle name="Comma 4 2 2 2 3 2 6 4" xfId="47589" xr:uid="{36069334-DCDC-4092-A552-A94BBCFC2EBA}"/>
    <cellStyle name="Comma 4 2 2 2 3 2 7" xfId="8146" xr:uid="{49D6A78D-5D07-4464-B5BE-8B8F1FD7C1A1}"/>
    <cellStyle name="Comma 4 2 2 2 3 2 7 2" xfId="18680" xr:uid="{C083E821-7922-4CD4-B380-DB0C44FC540A}"/>
    <cellStyle name="Comma 4 2 2 2 3 2 7 2 2" xfId="39702" xr:uid="{8BEAB35B-E900-4998-8946-B1CE4090EFFB}"/>
    <cellStyle name="Comma 4 2 2 2 3 2 7 2 3" xfId="60726" xr:uid="{0A346FCE-8B28-4B55-BBA4-230501F2C2FE}"/>
    <cellStyle name="Comma 4 2 2 2 3 2 7 3" xfId="29192" xr:uid="{7F093309-8196-45AC-9ED8-EF617716FB55}"/>
    <cellStyle name="Comma 4 2 2 2 3 2 7 4" xfId="50216" xr:uid="{D76EB850-3552-4D30-952D-4D86CE873894}"/>
    <cellStyle name="Comma 4 2 2 2 3 2 8" xfId="10798" xr:uid="{AAC55DDC-6D19-4722-9E9F-31CCD257E946}"/>
    <cellStyle name="Comma 4 2 2 2 3 2 8 2" xfId="31820" xr:uid="{A3CC81C2-87DE-4EFB-8B2D-6C0D68C2A028}"/>
    <cellStyle name="Comma 4 2 2 2 3 2 8 3" xfId="52844" xr:uid="{DC2B190D-0EA8-4923-8C3B-70F89ACE7285}"/>
    <cellStyle name="Comma 4 2 2 2 3 2 9" xfId="21309" xr:uid="{89ED8C53-4440-48B4-8937-425A76D9766D}"/>
    <cellStyle name="Comma 4 2 2 2 3 3" xfId="1599" xr:uid="{3E8E6611-B3A8-4D08-AE89-62BF876AEF03}"/>
    <cellStyle name="Comma 4 2 2 2 3 3 2" xfId="4277" xr:uid="{E9ED7518-C3E6-4C4A-B794-21DB91508003}"/>
    <cellStyle name="Comma 4 2 2 2 3 3 2 2" xfId="14811" xr:uid="{3B5709B8-FB45-4E06-867A-EE4B43409CA6}"/>
    <cellStyle name="Comma 4 2 2 2 3 3 2 2 2" xfId="35833" xr:uid="{4A45A9AF-8A9D-483B-80C4-BCF85813814D}"/>
    <cellStyle name="Comma 4 2 2 2 3 3 2 2 3" xfId="56857" xr:uid="{DA8064F0-17EC-493D-AC30-5557B3AB0F67}"/>
    <cellStyle name="Comma 4 2 2 2 3 3 2 3" xfId="25323" xr:uid="{A6D22562-EB8E-426A-852E-F6E90A38F879}"/>
    <cellStyle name="Comma 4 2 2 2 3 3 2 4" xfId="46347" xr:uid="{BCB17E85-09B6-4053-8C6F-35A6B40064F8}"/>
    <cellStyle name="Comma 4 2 2 2 3 3 3" xfId="6905" xr:uid="{D9F3685A-68E2-4694-A8AD-8E5F666E052F}"/>
    <cellStyle name="Comma 4 2 2 2 3 3 3 2" xfId="17439" xr:uid="{A4E7A06F-734D-4ADA-86FC-7214AFA4E976}"/>
    <cellStyle name="Comma 4 2 2 2 3 3 3 2 2" xfId="38461" xr:uid="{01CB466A-FD11-4544-924F-1A83FDCE687E}"/>
    <cellStyle name="Comma 4 2 2 2 3 3 3 2 3" xfId="59485" xr:uid="{0A806BD5-7891-4C2D-A36C-CF08AADC89DF}"/>
    <cellStyle name="Comma 4 2 2 2 3 3 3 3" xfId="27951" xr:uid="{C1A102AB-CEA2-4EAF-B46E-7878889D0C12}"/>
    <cellStyle name="Comma 4 2 2 2 3 3 3 4" xfId="48975" xr:uid="{BDBCE826-D118-46A9-A756-B2C898A46A86}"/>
    <cellStyle name="Comma 4 2 2 2 3 3 4" xfId="9532" xr:uid="{7C601BA7-9720-4BBD-B84B-D494163B488B}"/>
    <cellStyle name="Comma 4 2 2 2 3 3 4 2" xfId="20066" xr:uid="{EEADFBE5-9D2E-49B4-952C-BEE3504A6070}"/>
    <cellStyle name="Comma 4 2 2 2 3 3 4 2 2" xfId="41088" xr:uid="{92E51D70-06AC-4074-86FD-98D27D702605}"/>
    <cellStyle name="Comma 4 2 2 2 3 3 4 2 3" xfId="62112" xr:uid="{6B88CA23-99AD-4C91-A611-87FFAD6877BA}"/>
    <cellStyle name="Comma 4 2 2 2 3 3 4 3" xfId="30578" xr:uid="{C0B32425-6998-4188-B36C-4AB52B1E33C8}"/>
    <cellStyle name="Comma 4 2 2 2 3 3 4 4" xfId="51602" xr:uid="{BFB208C4-A2C9-44F4-9241-3822CAE8F66F}"/>
    <cellStyle name="Comma 4 2 2 2 3 3 5" xfId="12184" xr:uid="{F04D84FB-67CF-4905-9F4A-1D6BCA03D86F}"/>
    <cellStyle name="Comma 4 2 2 2 3 3 5 2" xfId="33206" xr:uid="{16D0C0B1-0146-47AF-942B-5251A90DCA56}"/>
    <cellStyle name="Comma 4 2 2 2 3 3 5 3" xfId="54230" xr:uid="{F9ABD8F6-B0C7-4769-9FAC-5BF0D58DB6E2}"/>
    <cellStyle name="Comma 4 2 2 2 3 3 6" xfId="22695" xr:uid="{1BFDDC92-B3D0-4B50-88A1-1D4E1929EAD0}"/>
    <cellStyle name="Comma 4 2 2 2 3 3 7" xfId="43720" xr:uid="{414311EC-0DAB-47B2-96AD-CF9200BBCE20}"/>
    <cellStyle name="Comma 4 2 2 2 3 4" xfId="1600" xr:uid="{6AEEAB62-E558-47E9-A22E-AE11BCD53442}"/>
    <cellStyle name="Comma 4 2 2 2 3 4 2" xfId="4278" xr:uid="{9129FA1A-F990-4370-91A0-07F8A0527106}"/>
    <cellStyle name="Comma 4 2 2 2 3 4 2 2" xfId="14812" xr:uid="{BB39CC7A-0972-4E16-BA78-51FECBBF9156}"/>
    <cellStyle name="Comma 4 2 2 2 3 4 2 2 2" xfId="35834" xr:uid="{FECE93F5-BBEC-479A-A1ED-B307354F7196}"/>
    <cellStyle name="Comma 4 2 2 2 3 4 2 2 3" xfId="56858" xr:uid="{D99C427B-4284-4FBB-8426-8C3B0EA63E80}"/>
    <cellStyle name="Comma 4 2 2 2 3 4 2 3" xfId="25324" xr:uid="{411CE964-A7E3-4E46-928A-FAF81D4BE76F}"/>
    <cellStyle name="Comma 4 2 2 2 3 4 2 4" xfId="46348" xr:uid="{52BE3420-6F38-49CA-846C-E159067D0A6F}"/>
    <cellStyle name="Comma 4 2 2 2 3 4 3" xfId="6906" xr:uid="{9D88B2AD-20E5-45F0-9D2E-029F92DE795F}"/>
    <cellStyle name="Comma 4 2 2 2 3 4 3 2" xfId="17440" xr:uid="{F3746319-C1F6-4959-96E3-CB5232E63505}"/>
    <cellStyle name="Comma 4 2 2 2 3 4 3 2 2" xfId="38462" xr:uid="{5B847CF5-0BE1-4349-80B8-8998F88A1748}"/>
    <cellStyle name="Comma 4 2 2 2 3 4 3 2 3" xfId="59486" xr:uid="{2E4D57DB-91A9-42ED-894D-59374DDBAC76}"/>
    <cellStyle name="Comma 4 2 2 2 3 4 3 3" xfId="27952" xr:uid="{B12BB6C8-8CAE-4095-8633-7BFCFD97D8EB}"/>
    <cellStyle name="Comma 4 2 2 2 3 4 3 4" xfId="48976" xr:uid="{A09265EF-55BF-4DD2-B0D9-3439C130E519}"/>
    <cellStyle name="Comma 4 2 2 2 3 4 4" xfId="9533" xr:uid="{8E96BE2E-496C-4399-8F20-E7551F791FF7}"/>
    <cellStyle name="Comma 4 2 2 2 3 4 4 2" xfId="20067" xr:uid="{DE8AC744-F79E-498F-8F99-18B4779CCE58}"/>
    <cellStyle name="Comma 4 2 2 2 3 4 4 2 2" xfId="41089" xr:uid="{7C20504D-CE8C-462A-A29B-127FFBACBA76}"/>
    <cellStyle name="Comma 4 2 2 2 3 4 4 2 3" xfId="62113" xr:uid="{7940C03C-6E1E-469D-B213-33B985916031}"/>
    <cellStyle name="Comma 4 2 2 2 3 4 4 3" xfId="30579" xr:uid="{F3DA3A15-A1DE-4E61-B5DC-7C09B47E11D6}"/>
    <cellStyle name="Comma 4 2 2 2 3 4 4 4" xfId="51603" xr:uid="{DC4822AF-F174-4E68-AF02-BDB87848C1A3}"/>
    <cellStyle name="Comma 4 2 2 2 3 4 5" xfId="12185" xr:uid="{BCAD16CF-FEB9-4C85-B82F-253E97297671}"/>
    <cellStyle name="Comma 4 2 2 2 3 4 5 2" xfId="33207" xr:uid="{52DEEF0A-55D4-4BF7-9C62-BE2205C7E3FB}"/>
    <cellStyle name="Comma 4 2 2 2 3 4 5 3" xfId="54231" xr:uid="{06ED3D3E-08C9-4422-81FA-76740226331D}"/>
    <cellStyle name="Comma 4 2 2 2 3 4 6" xfId="22696" xr:uid="{AFF13EA5-9282-407F-BA2A-AB19920990F5}"/>
    <cellStyle name="Comma 4 2 2 2 3 4 7" xfId="43721" xr:uid="{B843184F-4073-4D1E-BAB9-7C2447008064}"/>
    <cellStyle name="Comma 4 2 2 2 3 5" xfId="2665" xr:uid="{F135BE3A-EEC4-4ED9-BDEF-9FAA300AC6A1}"/>
    <cellStyle name="Comma 4 2 2 2 3 5 2" xfId="5302" xr:uid="{A63D591D-8246-4824-AF89-161731D7AA8B}"/>
    <cellStyle name="Comma 4 2 2 2 3 5 2 2" xfId="15836" xr:uid="{CE6F48BD-1E4F-437E-A763-F3F14961AB3F}"/>
    <cellStyle name="Comma 4 2 2 2 3 5 2 2 2" xfId="36858" xr:uid="{4DCF10EB-6016-4AF8-9AB6-96A4FC432425}"/>
    <cellStyle name="Comma 4 2 2 2 3 5 2 2 3" xfId="57882" xr:uid="{3A4BF025-C2F7-4B51-A81A-3E6494D4BF73}"/>
    <cellStyle name="Comma 4 2 2 2 3 5 2 3" xfId="26348" xr:uid="{2E325042-B2CE-4B02-AC18-C4C905ABFAF1}"/>
    <cellStyle name="Comma 4 2 2 2 3 5 2 4" xfId="47372" xr:uid="{77C7D499-965E-467E-A230-58DA23FC13C0}"/>
    <cellStyle name="Comma 4 2 2 2 3 5 3" xfId="7930" xr:uid="{0E2A451F-D8B4-4297-9217-ED4F991985F9}"/>
    <cellStyle name="Comma 4 2 2 2 3 5 3 2" xfId="18464" xr:uid="{FE5EC604-0AA3-41E5-A291-1E634CB674B4}"/>
    <cellStyle name="Comma 4 2 2 2 3 5 3 2 2" xfId="39486" xr:uid="{43DAF0E3-6BD2-49EE-99E5-571A66B3D235}"/>
    <cellStyle name="Comma 4 2 2 2 3 5 3 2 3" xfId="60510" xr:uid="{BDC37D98-B835-4C3C-B80D-DDE27A368A69}"/>
    <cellStyle name="Comma 4 2 2 2 3 5 3 3" xfId="28976" xr:uid="{8C2C9642-E699-4A26-86B5-27899E01685F}"/>
    <cellStyle name="Comma 4 2 2 2 3 5 3 4" xfId="50000" xr:uid="{3FCF4D76-5F58-49E2-93C0-3D3E5351F395}"/>
    <cellStyle name="Comma 4 2 2 2 3 5 4" xfId="10557" xr:uid="{6FB37B2A-D157-4172-A46D-653F0526FC1B}"/>
    <cellStyle name="Comma 4 2 2 2 3 5 4 2" xfId="21091" xr:uid="{8CE92B72-15BC-4393-BAF5-8504F06C37BC}"/>
    <cellStyle name="Comma 4 2 2 2 3 5 4 2 2" xfId="42113" xr:uid="{805DCAF9-A374-48C4-83B9-A29131D180DC}"/>
    <cellStyle name="Comma 4 2 2 2 3 5 4 2 3" xfId="63137" xr:uid="{F56C02C6-A8E0-4994-BBCE-806BB0C53827}"/>
    <cellStyle name="Comma 4 2 2 2 3 5 4 3" xfId="31603" xr:uid="{DADB52A0-09AA-4DA2-BCFF-F69B20DB7FF9}"/>
    <cellStyle name="Comma 4 2 2 2 3 5 4 4" xfId="52627" xr:uid="{3B9EBF92-1ABA-4C1A-89A6-E7BE9C9F608A}"/>
    <cellStyle name="Comma 4 2 2 2 3 5 5" xfId="13209" xr:uid="{CB26A92E-74CB-442E-9DB7-CC7E2103C1DC}"/>
    <cellStyle name="Comma 4 2 2 2 3 5 5 2" xfId="34231" xr:uid="{808F9653-36E7-4E12-8C8F-1ADFD30472B4}"/>
    <cellStyle name="Comma 4 2 2 2 3 5 5 3" xfId="55255" xr:uid="{0AAAA98A-93C6-4D8D-8087-68B07F4B2D90}"/>
    <cellStyle name="Comma 4 2 2 2 3 5 6" xfId="23720" xr:uid="{5AFC1287-A00D-4FA5-A62A-94BCB7FF931E}"/>
    <cellStyle name="Comma 4 2 2 2 3 5 7" xfId="44745" xr:uid="{2972787A-1B0F-44A5-AAE0-C31EA2C17301}"/>
    <cellStyle name="Comma 4 2 2 2 3 6" xfId="2724" xr:uid="{5DD8729B-689E-4CF2-8BA7-E5383AB52694}"/>
    <cellStyle name="Comma 4 2 2 2 3 6 2" xfId="5356" xr:uid="{1B71E9EB-0B58-4738-89C2-2AAD659A399B}"/>
    <cellStyle name="Comma 4 2 2 2 3 6 2 2" xfId="15890" xr:uid="{7131CFE5-DFA5-406E-8B10-9DB79ED2A305}"/>
    <cellStyle name="Comma 4 2 2 2 3 6 2 2 2" xfId="36912" xr:uid="{653921F7-D1F5-46CD-A33C-C3FF25E89476}"/>
    <cellStyle name="Comma 4 2 2 2 3 6 2 2 3" xfId="57936" xr:uid="{640C5EE5-82CD-43E6-B810-1E6292647E1C}"/>
    <cellStyle name="Comma 4 2 2 2 3 6 2 3" xfId="26402" xr:uid="{478D3149-9EFF-4345-A360-94295775B45F}"/>
    <cellStyle name="Comma 4 2 2 2 3 6 2 4" xfId="47426" xr:uid="{6F1CAC1A-2C48-458E-A0DF-D0ADDBA59B81}"/>
    <cellStyle name="Comma 4 2 2 2 3 6 3" xfId="7984" xr:uid="{F2C8237E-C926-459B-AF5E-FE5FECF31C38}"/>
    <cellStyle name="Comma 4 2 2 2 3 6 3 2" xfId="18518" xr:uid="{A433844B-46F7-429B-8E20-5C5D124AE8A8}"/>
    <cellStyle name="Comma 4 2 2 2 3 6 3 2 2" xfId="39540" xr:uid="{658B98C6-E908-46B5-B2ED-4318F5118162}"/>
    <cellStyle name="Comma 4 2 2 2 3 6 3 2 3" xfId="60564" xr:uid="{E46803AA-43CA-4AD3-820E-91EB4B2E13EA}"/>
    <cellStyle name="Comma 4 2 2 2 3 6 3 3" xfId="29030" xr:uid="{F56FC006-2B9F-46DB-81E6-61E1C027F0F2}"/>
    <cellStyle name="Comma 4 2 2 2 3 6 3 4" xfId="50054" xr:uid="{AA838925-9EA3-4909-AE42-CD0EF3AF070F}"/>
    <cellStyle name="Comma 4 2 2 2 3 6 4" xfId="10611" xr:uid="{0C65BD15-E25A-42E6-8EFB-1354FDC696EA}"/>
    <cellStyle name="Comma 4 2 2 2 3 6 4 2" xfId="21145" xr:uid="{5DED4DEB-61A1-4A9A-8D39-D751723C9672}"/>
    <cellStyle name="Comma 4 2 2 2 3 6 4 2 2" xfId="42167" xr:uid="{F8AFA66C-29D3-4D69-8544-DF83BC129B50}"/>
    <cellStyle name="Comma 4 2 2 2 3 6 4 2 3" xfId="63191" xr:uid="{145D309E-8CFB-4619-BB29-C41BBD7A06BF}"/>
    <cellStyle name="Comma 4 2 2 2 3 6 4 3" xfId="31657" xr:uid="{B9D5A2CF-A829-43E8-812C-BC9B6F7DA387}"/>
    <cellStyle name="Comma 4 2 2 2 3 6 4 4" xfId="52681" xr:uid="{56818F95-0E63-4960-8858-43329DE1E983}"/>
    <cellStyle name="Comma 4 2 2 2 3 6 5" xfId="13263" xr:uid="{764BF3A7-7C8C-4580-BD8F-9BDC537F2FB2}"/>
    <cellStyle name="Comma 4 2 2 2 3 6 5 2" xfId="34285" xr:uid="{02A3EDD3-83EE-45F6-89D5-84156D14AC6D}"/>
    <cellStyle name="Comma 4 2 2 2 3 6 5 3" xfId="55309" xr:uid="{AF9904FD-CB3A-40B7-8641-E60C8FDC464C}"/>
    <cellStyle name="Comma 4 2 2 2 3 6 6" xfId="23774" xr:uid="{5DAFDF2C-1280-4780-9178-572C54E9C6A0}"/>
    <cellStyle name="Comma 4 2 2 2 3 6 7" xfId="44799" xr:uid="{23D102BD-2782-4BA7-8015-2B06C41385C0}"/>
    <cellStyle name="Comma 4 2 2 2 3 7" xfId="1596" xr:uid="{A51FE1B3-4883-4518-BD7C-D4718895DBAD}"/>
    <cellStyle name="Comma 4 2 2 2 3 7 2" xfId="4274" xr:uid="{60DF3087-437D-4516-8597-01DDF6E2A33D}"/>
    <cellStyle name="Comma 4 2 2 2 3 7 2 2" xfId="14808" xr:uid="{5469FFB0-3B89-477F-BD7F-43C3BFFF7E19}"/>
    <cellStyle name="Comma 4 2 2 2 3 7 2 2 2" xfId="35830" xr:uid="{FA073C27-8449-4495-B8D3-1E5F22BB07FA}"/>
    <cellStyle name="Comma 4 2 2 2 3 7 2 2 3" xfId="56854" xr:uid="{3BABABD7-025B-4F5A-AE59-E37E93AF899E}"/>
    <cellStyle name="Comma 4 2 2 2 3 7 2 3" xfId="25320" xr:uid="{B5941A5C-EAB8-4E76-AD1D-4A2976344B5A}"/>
    <cellStyle name="Comma 4 2 2 2 3 7 2 4" xfId="46344" xr:uid="{8B2FF1DF-0D91-4211-85FD-15353CD3763E}"/>
    <cellStyle name="Comma 4 2 2 2 3 7 3" xfId="6902" xr:uid="{887BA827-7A1E-411B-985B-E945F73AA436}"/>
    <cellStyle name="Comma 4 2 2 2 3 7 3 2" xfId="17436" xr:uid="{FF9215F0-D2C9-4765-9A2C-AD4E9E958C91}"/>
    <cellStyle name="Comma 4 2 2 2 3 7 3 2 2" xfId="38458" xr:uid="{5A82D2B4-B09B-474C-B7A3-B1A204B7AD10}"/>
    <cellStyle name="Comma 4 2 2 2 3 7 3 2 3" xfId="59482" xr:uid="{306BCD9A-0A32-4AB9-B3F1-0B0FAD619583}"/>
    <cellStyle name="Comma 4 2 2 2 3 7 3 3" xfId="27948" xr:uid="{3F602512-2EB2-490F-8D4E-7266B9FF0A85}"/>
    <cellStyle name="Comma 4 2 2 2 3 7 3 4" xfId="48972" xr:uid="{52D560EF-7EC7-4427-892C-39E33677F2BA}"/>
    <cellStyle name="Comma 4 2 2 2 3 7 4" xfId="9529" xr:uid="{6199B913-4CF6-4706-B3FF-9930CE4559B0}"/>
    <cellStyle name="Comma 4 2 2 2 3 7 4 2" xfId="20063" xr:uid="{312CAE02-D58E-4C19-92E8-CC78387EC8DC}"/>
    <cellStyle name="Comma 4 2 2 2 3 7 4 2 2" xfId="41085" xr:uid="{75F30784-BDBE-4540-A057-83ED27866BB0}"/>
    <cellStyle name="Comma 4 2 2 2 3 7 4 2 3" xfId="62109" xr:uid="{DE426A42-41B4-4525-8721-DA66269694F0}"/>
    <cellStyle name="Comma 4 2 2 2 3 7 4 3" xfId="30575" xr:uid="{793FA08C-2019-4CB0-8A7B-BCAA2A74A7B6}"/>
    <cellStyle name="Comma 4 2 2 2 3 7 4 4" xfId="51599" xr:uid="{99469031-77F9-4B7A-9CF5-5847E6B254A7}"/>
    <cellStyle name="Comma 4 2 2 2 3 7 5" xfId="12181" xr:uid="{55FE6AAA-F74D-4C49-AE6C-FEFA6BF273B7}"/>
    <cellStyle name="Comma 4 2 2 2 3 7 5 2" xfId="33203" xr:uid="{51927C2D-3945-4D0E-B6F3-33D7CEA46D0A}"/>
    <cellStyle name="Comma 4 2 2 2 3 7 5 3" xfId="54227" xr:uid="{1A6A8194-14C3-4CD7-9CC6-0E59DBBD845B}"/>
    <cellStyle name="Comma 4 2 2 2 3 7 6" xfId="22692" xr:uid="{2EA78A9E-9FD6-4310-8D5C-49C3129E16CB}"/>
    <cellStyle name="Comma 4 2 2 2 3 7 7" xfId="43717" xr:uid="{BC57B9DF-80B0-4B36-BF78-F3BA3D469841}"/>
    <cellStyle name="Comma 4 2 2 2 3 8" xfId="2837" xr:uid="{52524494-6A1A-47C3-A197-E0B24BE733AB}"/>
    <cellStyle name="Comma 4 2 2 2 3 8 2" xfId="13371" xr:uid="{119F6BD3-A0A7-44B5-A053-DD7DA81783A9}"/>
    <cellStyle name="Comma 4 2 2 2 3 8 2 2" xfId="34393" xr:uid="{65995A39-3A61-486C-AE61-920CB726B2E2}"/>
    <cellStyle name="Comma 4 2 2 2 3 8 2 3" xfId="55417" xr:uid="{95814C3E-D10F-4852-BA60-DB966B0DB2E3}"/>
    <cellStyle name="Comma 4 2 2 2 3 8 3" xfId="23883" xr:uid="{5285127C-2380-48EC-A84C-FDD0810F9729}"/>
    <cellStyle name="Comma 4 2 2 2 3 8 4" xfId="44907" xr:uid="{F2E74898-2184-44BE-AAC5-62C06B2AC95C}"/>
    <cellStyle name="Comma 4 2 2 2 3 9" xfId="5465" xr:uid="{4B1352A8-E34E-45F8-9461-7B4DF3564ECE}"/>
    <cellStyle name="Comma 4 2 2 2 3 9 2" xfId="15999" xr:uid="{ABDC3D70-DEF6-407D-88B1-B823DA753081}"/>
    <cellStyle name="Comma 4 2 2 2 3 9 2 2" xfId="37021" xr:uid="{4B551183-5F00-4E30-A63A-336D13CF63F2}"/>
    <cellStyle name="Comma 4 2 2 2 3 9 2 3" xfId="58045" xr:uid="{9B804CA7-3968-4975-B6C0-B8F033D77B48}"/>
    <cellStyle name="Comma 4 2 2 2 3 9 3" xfId="26511" xr:uid="{9C681921-B16D-41CC-8DD1-0FFE2B3A973B}"/>
    <cellStyle name="Comma 4 2 2 2 3 9 4" xfId="47535" xr:uid="{0D14FA1F-6291-4E96-B8EB-5400B3745AEA}"/>
    <cellStyle name="Comma 4 2 2 2 4" xfId="175" xr:uid="{3AB39DA5-FDCC-47DD-8E1C-4B89D986C3B1}"/>
    <cellStyle name="Comma 4 2 2 2 4 10" xfId="10771" xr:uid="{3D6A07BA-A249-48D2-A2FD-FCD73B4A41BC}"/>
    <cellStyle name="Comma 4 2 2 2 4 10 2" xfId="31793" xr:uid="{2383168D-A441-4C45-AFE8-CA4BE637E0F8}"/>
    <cellStyle name="Comma 4 2 2 2 4 10 3" xfId="52817" xr:uid="{E07C4833-F9C2-4171-8596-2AFCCA3E113A}"/>
    <cellStyle name="Comma 4 2 2 2 4 11" xfId="21282" xr:uid="{2E2F8A30-1893-45B2-88C4-9CC790266919}"/>
    <cellStyle name="Comma 4 2 2 2 4 12" xfId="42307" xr:uid="{F988332A-ADBF-43C2-A98C-19C729CDEE5B}"/>
    <cellStyle name="Comma 4 2 2 2 4 2" xfId="1602" xr:uid="{4374D458-56D9-404A-B033-0C606B555156}"/>
    <cellStyle name="Comma 4 2 2 2 4 2 2" xfId="1603" xr:uid="{6AC470DD-272A-40BD-B5E9-F43E44AB3EB8}"/>
    <cellStyle name="Comma 4 2 2 2 4 2 2 2" xfId="4281" xr:uid="{F66A3BA8-8DF9-491B-AD83-594146ED140C}"/>
    <cellStyle name="Comma 4 2 2 2 4 2 2 2 2" xfId="14815" xr:uid="{376906F4-4F98-477C-A19D-63FF8CABE67C}"/>
    <cellStyle name="Comma 4 2 2 2 4 2 2 2 2 2" xfId="35837" xr:uid="{0329BF91-9763-43C2-85A0-9556D7D22570}"/>
    <cellStyle name="Comma 4 2 2 2 4 2 2 2 2 3" xfId="56861" xr:uid="{F8F5D9C1-E090-4ECE-8551-17A17E00BFC0}"/>
    <cellStyle name="Comma 4 2 2 2 4 2 2 2 3" xfId="25327" xr:uid="{CBD6061E-71E2-448D-8975-3604A3858D12}"/>
    <cellStyle name="Comma 4 2 2 2 4 2 2 2 4" xfId="46351" xr:uid="{3D4FCFE8-7AA0-4267-AD4B-6AB9243137E8}"/>
    <cellStyle name="Comma 4 2 2 2 4 2 2 3" xfId="6909" xr:uid="{DF56A25B-32C2-46F6-8B51-0EA6FB0838C5}"/>
    <cellStyle name="Comma 4 2 2 2 4 2 2 3 2" xfId="17443" xr:uid="{41FB21E4-7D02-43D8-AD66-FD133AB5E0CB}"/>
    <cellStyle name="Comma 4 2 2 2 4 2 2 3 2 2" xfId="38465" xr:uid="{3FAEAE19-60C0-41B8-B8C7-5C9D079CF0D9}"/>
    <cellStyle name="Comma 4 2 2 2 4 2 2 3 2 3" xfId="59489" xr:uid="{6B65FBC2-9636-4DE2-A2E8-E983A6041D52}"/>
    <cellStyle name="Comma 4 2 2 2 4 2 2 3 3" xfId="27955" xr:uid="{591231EA-E96B-48AB-8470-42B1CB924089}"/>
    <cellStyle name="Comma 4 2 2 2 4 2 2 3 4" xfId="48979" xr:uid="{5E54B8CC-D852-4A56-8C12-A4EBEAC21772}"/>
    <cellStyle name="Comma 4 2 2 2 4 2 2 4" xfId="9536" xr:uid="{33386FE1-4E80-4C45-990B-2C87FF911065}"/>
    <cellStyle name="Comma 4 2 2 2 4 2 2 4 2" xfId="20070" xr:uid="{DFED0C52-E037-43C0-94F1-21C68F3BD5DA}"/>
    <cellStyle name="Comma 4 2 2 2 4 2 2 4 2 2" xfId="41092" xr:uid="{5642AFDE-1B32-42BD-91A6-F066D571433C}"/>
    <cellStyle name="Comma 4 2 2 2 4 2 2 4 2 3" xfId="62116" xr:uid="{BA1289EC-5733-460E-BD12-91ED4525B195}"/>
    <cellStyle name="Comma 4 2 2 2 4 2 2 4 3" xfId="30582" xr:uid="{7A445FA5-7E72-40ED-8B0C-354FE9BF5FCD}"/>
    <cellStyle name="Comma 4 2 2 2 4 2 2 4 4" xfId="51606" xr:uid="{5CB21590-4156-4A6E-9D67-5B79BDDC7625}"/>
    <cellStyle name="Comma 4 2 2 2 4 2 2 5" xfId="12188" xr:uid="{A576DBBF-6CB4-45DE-B98C-45D810504FE9}"/>
    <cellStyle name="Comma 4 2 2 2 4 2 2 5 2" xfId="33210" xr:uid="{C0F528E4-F1B6-419B-9F07-0CCD8ED3CBF8}"/>
    <cellStyle name="Comma 4 2 2 2 4 2 2 5 3" xfId="54234" xr:uid="{419048CF-9868-4E54-BFD6-8C6E34C220BF}"/>
    <cellStyle name="Comma 4 2 2 2 4 2 2 6" xfId="22699" xr:uid="{61AFB107-EAE4-41A1-9791-BB1B6349B4F9}"/>
    <cellStyle name="Comma 4 2 2 2 4 2 2 7" xfId="43724" xr:uid="{DCD085B4-788A-4071-912A-779533FE8086}"/>
    <cellStyle name="Comma 4 2 2 2 4 2 3" xfId="4280" xr:uid="{600E556C-ECBB-458F-8623-A4E7F767EA02}"/>
    <cellStyle name="Comma 4 2 2 2 4 2 3 2" xfId="14814" xr:uid="{25DD289A-031F-4BF3-AB26-F18B9C1F59BF}"/>
    <cellStyle name="Comma 4 2 2 2 4 2 3 2 2" xfId="35836" xr:uid="{CDB6A17B-1140-4DD7-8684-7FEB25418D5A}"/>
    <cellStyle name="Comma 4 2 2 2 4 2 3 2 3" xfId="56860" xr:uid="{495AA293-5CB9-4C41-982E-EB16DBCB7A16}"/>
    <cellStyle name="Comma 4 2 2 2 4 2 3 3" xfId="25326" xr:uid="{F091A6BC-FA80-48FA-AD0B-74B2411A21CC}"/>
    <cellStyle name="Comma 4 2 2 2 4 2 3 4" xfId="46350" xr:uid="{A02EB4DB-3C4B-4F91-BB6B-ABB327566F69}"/>
    <cellStyle name="Comma 4 2 2 2 4 2 4" xfId="6908" xr:uid="{AB52E6D3-338B-4200-B2BD-10BE1F599B1E}"/>
    <cellStyle name="Comma 4 2 2 2 4 2 4 2" xfId="17442" xr:uid="{A1E5943B-466E-46D0-BE1D-FA798ED9131B}"/>
    <cellStyle name="Comma 4 2 2 2 4 2 4 2 2" xfId="38464" xr:uid="{C84E7CB2-E33B-4C88-9A41-2CD0F9BF59AF}"/>
    <cellStyle name="Comma 4 2 2 2 4 2 4 2 3" xfId="59488" xr:uid="{EAB157F2-950E-4ABF-90F3-6B3D09A465B1}"/>
    <cellStyle name="Comma 4 2 2 2 4 2 4 3" xfId="27954" xr:uid="{A8327145-D83D-40D9-982A-9C1A2B92EDC3}"/>
    <cellStyle name="Comma 4 2 2 2 4 2 4 4" xfId="48978" xr:uid="{FA7BC352-940C-448B-89D4-EED03956CD2A}"/>
    <cellStyle name="Comma 4 2 2 2 4 2 5" xfId="9535" xr:uid="{CAA8F6AC-4F61-4C26-827C-C05299844895}"/>
    <cellStyle name="Comma 4 2 2 2 4 2 5 2" xfId="20069" xr:uid="{D9F1F01A-2DD4-4803-8519-70DB50D6B9B7}"/>
    <cellStyle name="Comma 4 2 2 2 4 2 5 2 2" xfId="41091" xr:uid="{05632CB3-01D2-4102-91C8-A796B8C69C31}"/>
    <cellStyle name="Comma 4 2 2 2 4 2 5 2 3" xfId="62115" xr:uid="{7418BFF2-0B51-4F41-B5DF-5EDDE69425D5}"/>
    <cellStyle name="Comma 4 2 2 2 4 2 5 3" xfId="30581" xr:uid="{7431DCB3-C64F-4E7E-B73C-60217BCB5449}"/>
    <cellStyle name="Comma 4 2 2 2 4 2 5 4" xfId="51605" xr:uid="{5797BA70-7D54-498C-9D85-42974220D2CD}"/>
    <cellStyle name="Comma 4 2 2 2 4 2 6" xfId="12187" xr:uid="{70BB387C-1256-4D84-93CD-0A8C206AAD4D}"/>
    <cellStyle name="Comma 4 2 2 2 4 2 6 2" xfId="33209" xr:uid="{0D9A4123-2763-4B99-9D53-A5D7B7CAB167}"/>
    <cellStyle name="Comma 4 2 2 2 4 2 6 3" xfId="54233" xr:uid="{7D0337C2-4053-44CD-9056-4E38512AD891}"/>
    <cellStyle name="Comma 4 2 2 2 4 2 7" xfId="22698" xr:uid="{7C7709B5-BB29-4773-9E17-2BF2B49D3720}"/>
    <cellStyle name="Comma 4 2 2 2 4 2 8" xfId="43723" xr:uid="{F37FA128-A9E0-4005-9CC3-AEC8D201E095}"/>
    <cellStyle name="Comma 4 2 2 2 4 3" xfId="1604" xr:uid="{8A1CD3AD-6B18-464D-A6A3-3C2578EDD21D}"/>
    <cellStyle name="Comma 4 2 2 2 4 3 2" xfId="4282" xr:uid="{6C67AF2A-B1FC-49F1-8B0A-24A76B2AEE3E}"/>
    <cellStyle name="Comma 4 2 2 2 4 3 2 2" xfId="14816" xr:uid="{BB838D4D-4032-4E9A-83EC-483C9552D064}"/>
    <cellStyle name="Comma 4 2 2 2 4 3 2 2 2" xfId="35838" xr:uid="{2D290C21-DE78-43D3-B4EE-949213F1AFB8}"/>
    <cellStyle name="Comma 4 2 2 2 4 3 2 2 3" xfId="56862" xr:uid="{CAE22FAF-8727-4D2D-B9DC-41FA050DFD98}"/>
    <cellStyle name="Comma 4 2 2 2 4 3 2 3" xfId="25328" xr:uid="{8E4C0F23-5AF9-4A19-A9D9-9A43C4F8EF40}"/>
    <cellStyle name="Comma 4 2 2 2 4 3 2 4" xfId="46352" xr:uid="{92668B50-BC55-427E-8637-048E4FED355E}"/>
    <cellStyle name="Comma 4 2 2 2 4 3 3" xfId="6910" xr:uid="{BE1F7639-92CE-4E3C-B5D1-CF67A8012BAB}"/>
    <cellStyle name="Comma 4 2 2 2 4 3 3 2" xfId="17444" xr:uid="{9A47282E-27AE-4424-90A3-DE3E43488645}"/>
    <cellStyle name="Comma 4 2 2 2 4 3 3 2 2" xfId="38466" xr:uid="{A531D679-3935-4CBF-A5AD-3F11E41C0C6A}"/>
    <cellStyle name="Comma 4 2 2 2 4 3 3 2 3" xfId="59490" xr:uid="{0D5B17D6-F6E2-48E8-AC22-0A117B817FE1}"/>
    <cellStyle name="Comma 4 2 2 2 4 3 3 3" xfId="27956" xr:uid="{234BF367-429D-406B-AC00-9F662FB72AD7}"/>
    <cellStyle name="Comma 4 2 2 2 4 3 3 4" xfId="48980" xr:uid="{579CF7B1-1997-4755-872D-B2EE88AE3226}"/>
    <cellStyle name="Comma 4 2 2 2 4 3 4" xfId="9537" xr:uid="{73896A9C-0A6B-4C53-B973-0C191AB78139}"/>
    <cellStyle name="Comma 4 2 2 2 4 3 4 2" xfId="20071" xr:uid="{E515BDEE-9F21-4349-99AF-6287436F152D}"/>
    <cellStyle name="Comma 4 2 2 2 4 3 4 2 2" xfId="41093" xr:uid="{3F9B6376-8671-46F5-903F-8A4CCFAEE1C4}"/>
    <cellStyle name="Comma 4 2 2 2 4 3 4 2 3" xfId="62117" xr:uid="{13C078CB-CEA4-48F0-84C0-A554F7A112FA}"/>
    <cellStyle name="Comma 4 2 2 2 4 3 4 3" xfId="30583" xr:uid="{A00C96AE-C2BF-400B-ACAF-2371B7233EEC}"/>
    <cellStyle name="Comma 4 2 2 2 4 3 4 4" xfId="51607" xr:uid="{7248A314-B523-4CF8-83A5-DED8AD92C6EC}"/>
    <cellStyle name="Comma 4 2 2 2 4 3 5" xfId="12189" xr:uid="{B4C8DC54-035E-4BF6-BE6D-71C090C1A9E1}"/>
    <cellStyle name="Comma 4 2 2 2 4 3 5 2" xfId="33211" xr:uid="{07C2BD7F-5CC7-4F07-9FD4-F0E7CABF2CDA}"/>
    <cellStyle name="Comma 4 2 2 2 4 3 5 3" xfId="54235" xr:uid="{2782562D-4E21-4D0B-9B5B-B3A0FE57AEB4}"/>
    <cellStyle name="Comma 4 2 2 2 4 3 6" xfId="22700" xr:uid="{9EBEBDFC-9EA6-4011-925E-BE13A92E502F}"/>
    <cellStyle name="Comma 4 2 2 2 4 3 7" xfId="43725" xr:uid="{FD4F181F-6084-4774-B3E0-97F20C22A317}"/>
    <cellStyle name="Comma 4 2 2 2 4 4" xfId="1605" xr:uid="{3CD18FB5-2498-408E-8220-9D04651E6DD1}"/>
    <cellStyle name="Comma 4 2 2 2 4 4 2" xfId="4283" xr:uid="{F751398C-468F-4610-B2AE-6107FEB840A4}"/>
    <cellStyle name="Comma 4 2 2 2 4 4 2 2" xfId="14817" xr:uid="{D95ADF5D-1EF1-4B53-9D58-D39E3661FB26}"/>
    <cellStyle name="Comma 4 2 2 2 4 4 2 2 2" xfId="35839" xr:uid="{9E5A8DE1-8363-48D5-A62F-107FE6CE28AE}"/>
    <cellStyle name="Comma 4 2 2 2 4 4 2 2 3" xfId="56863" xr:uid="{A05B5C17-926C-44CD-832F-BC3A49C62696}"/>
    <cellStyle name="Comma 4 2 2 2 4 4 2 3" xfId="25329" xr:uid="{BFE01DCB-3CBB-4603-AD12-9C3EFD5A5A2E}"/>
    <cellStyle name="Comma 4 2 2 2 4 4 2 4" xfId="46353" xr:uid="{AFDF5C07-C145-4FCD-A201-60E032D98C2E}"/>
    <cellStyle name="Comma 4 2 2 2 4 4 3" xfId="6911" xr:uid="{032CEA5D-54FD-4EE0-9AA3-340F23C370BD}"/>
    <cellStyle name="Comma 4 2 2 2 4 4 3 2" xfId="17445" xr:uid="{DEAE2024-93D7-49B9-B4A3-77BE06CD27B9}"/>
    <cellStyle name="Comma 4 2 2 2 4 4 3 2 2" xfId="38467" xr:uid="{0DCB1D90-5272-422D-AB52-F3FF1C697A02}"/>
    <cellStyle name="Comma 4 2 2 2 4 4 3 2 3" xfId="59491" xr:uid="{473A0CED-01A6-4A6B-B185-D50DDD7607FB}"/>
    <cellStyle name="Comma 4 2 2 2 4 4 3 3" xfId="27957" xr:uid="{9A4AAB06-11B9-4847-A0E9-D1296D9531FF}"/>
    <cellStyle name="Comma 4 2 2 2 4 4 3 4" xfId="48981" xr:uid="{09E67F21-722D-4037-AAD7-0A97EB833CF1}"/>
    <cellStyle name="Comma 4 2 2 2 4 4 4" xfId="9538" xr:uid="{76D1C9C7-DF23-496E-B1B9-FA7B985EA826}"/>
    <cellStyle name="Comma 4 2 2 2 4 4 4 2" xfId="20072" xr:uid="{7D5AEA7E-A9E5-4BFF-96BC-36DDA9A6848E}"/>
    <cellStyle name="Comma 4 2 2 2 4 4 4 2 2" xfId="41094" xr:uid="{4CEBC8BE-3522-43E9-BCC6-CAF6C64771CA}"/>
    <cellStyle name="Comma 4 2 2 2 4 4 4 2 3" xfId="62118" xr:uid="{8D20405A-6D42-4687-B06A-1D19BCB9C6DF}"/>
    <cellStyle name="Comma 4 2 2 2 4 4 4 3" xfId="30584" xr:uid="{5F0597ED-B870-44FB-8704-EDBE82F49BD2}"/>
    <cellStyle name="Comma 4 2 2 2 4 4 4 4" xfId="51608" xr:uid="{FBA0F6F0-1CD0-4808-9CE1-6211CA278780}"/>
    <cellStyle name="Comma 4 2 2 2 4 4 5" xfId="12190" xr:uid="{52D52826-395C-4EF4-A6C8-0DD02A29E28E}"/>
    <cellStyle name="Comma 4 2 2 2 4 4 5 2" xfId="33212" xr:uid="{551C41BF-5588-4B93-9049-BE7CB3B7D7FA}"/>
    <cellStyle name="Comma 4 2 2 2 4 4 5 3" xfId="54236" xr:uid="{C734F736-9E58-45B5-8CA0-E35C646D8A6A}"/>
    <cellStyle name="Comma 4 2 2 2 4 4 6" xfId="22701" xr:uid="{1D7F18B7-F1A9-49DA-8C22-B7A88A6BE86C}"/>
    <cellStyle name="Comma 4 2 2 2 4 4 7" xfId="43726" xr:uid="{C9D6FDF7-D75E-41EE-B31D-8B2180BF9607}"/>
    <cellStyle name="Comma 4 2 2 2 4 5" xfId="2751" xr:uid="{EBF95CD1-DAB8-4DD3-AB46-7900844F540B}"/>
    <cellStyle name="Comma 4 2 2 2 4 5 2" xfId="5383" xr:uid="{7EDE7705-CCBA-49A4-87F9-FC3B8AEC3B09}"/>
    <cellStyle name="Comma 4 2 2 2 4 5 2 2" xfId="15917" xr:uid="{3D28E5BA-710D-41A2-AC24-360C09F115B9}"/>
    <cellStyle name="Comma 4 2 2 2 4 5 2 2 2" xfId="36939" xr:uid="{CC759D7F-97B9-4918-B269-91158852F99A}"/>
    <cellStyle name="Comma 4 2 2 2 4 5 2 2 3" xfId="57963" xr:uid="{A11D42AF-6DD4-41AF-A0D3-35A1B4DF0966}"/>
    <cellStyle name="Comma 4 2 2 2 4 5 2 3" xfId="26429" xr:uid="{F3B9A9A7-944D-4656-825D-0B9F708642D6}"/>
    <cellStyle name="Comma 4 2 2 2 4 5 2 4" xfId="47453" xr:uid="{3325C287-F960-4765-A5B7-0F1EC1E80A29}"/>
    <cellStyle name="Comma 4 2 2 2 4 5 3" xfId="8011" xr:uid="{5B6F1DCD-016C-4B5F-9C01-4C7994A2C3C7}"/>
    <cellStyle name="Comma 4 2 2 2 4 5 3 2" xfId="18545" xr:uid="{57D783D8-62B6-441C-A65B-98E64398EDD0}"/>
    <cellStyle name="Comma 4 2 2 2 4 5 3 2 2" xfId="39567" xr:uid="{337BD014-DBFB-49A2-BC7B-10909E820625}"/>
    <cellStyle name="Comma 4 2 2 2 4 5 3 2 3" xfId="60591" xr:uid="{A5E7F79C-B4F0-4FD6-A27E-F609236D1210}"/>
    <cellStyle name="Comma 4 2 2 2 4 5 3 3" xfId="29057" xr:uid="{C03DCC9E-C618-4B49-BE53-8DA77816491B}"/>
    <cellStyle name="Comma 4 2 2 2 4 5 3 4" xfId="50081" xr:uid="{E5FD7A53-32A5-4221-8985-CC66CAACDC78}"/>
    <cellStyle name="Comma 4 2 2 2 4 5 4" xfId="10638" xr:uid="{B96C3F33-EF64-4D13-9AE7-36949FA5C762}"/>
    <cellStyle name="Comma 4 2 2 2 4 5 4 2" xfId="21172" xr:uid="{776F65E1-1578-4EEB-8C93-9E433A1D03C9}"/>
    <cellStyle name="Comma 4 2 2 2 4 5 4 2 2" xfId="42194" xr:uid="{E11B98C8-C314-4370-B03C-4F754A01BC25}"/>
    <cellStyle name="Comma 4 2 2 2 4 5 4 2 3" xfId="63218" xr:uid="{7AE27AA1-5309-4870-A6D4-401BEA7ABA13}"/>
    <cellStyle name="Comma 4 2 2 2 4 5 4 3" xfId="31684" xr:uid="{ADEC72FC-20AE-4358-B035-BC03E290BFBA}"/>
    <cellStyle name="Comma 4 2 2 2 4 5 4 4" xfId="52708" xr:uid="{43C685E5-B452-4699-BB04-7EA316799372}"/>
    <cellStyle name="Comma 4 2 2 2 4 5 5" xfId="13290" xr:uid="{5E00C58F-5768-4F1F-877B-C5D5D4023F50}"/>
    <cellStyle name="Comma 4 2 2 2 4 5 5 2" xfId="34312" xr:uid="{A92979B0-A497-41B4-B33E-FE41AC9DD6FB}"/>
    <cellStyle name="Comma 4 2 2 2 4 5 5 3" xfId="55336" xr:uid="{532D87E6-30AA-41E7-9C80-D81D9F295519}"/>
    <cellStyle name="Comma 4 2 2 2 4 5 6" xfId="23801" xr:uid="{CE4E15AF-342C-40A1-90FE-60691FB44255}"/>
    <cellStyle name="Comma 4 2 2 2 4 5 7" xfId="44826" xr:uid="{0FDC2368-5465-4740-88F5-0A2D9DB29ADA}"/>
    <cellStyle name="Comma 4 2 2 2 4 6" xfId="1601" xr:uid="{120031D6-C519-4005-9677-5189E31071A7}"/>
    <cellStyle name="Comma 4 2 2 2 4 6 2" xfId="4279" xr:uid="{E74A00DC-D4F3-4679-8645-4B4DE2BBB10E}"/>
    <cellStyle name="Comma 4 2 2 2 4 6 2 2" xfId="14813" xr:uid="{CB82280C-1942-4084-AC05-34C63C898E48}"/>
    <cellStyle name="Comma 4 2 2 2 4 6 2 2 2" xfId="35835" xr:uid="{4DF26710-9214-4A80-917B-30253721A429}"/>
    <cellStyle name="Comma 4 2 2 2 4 6 2 2 3" xfId="56859" xr:uid="{E44DAD94-C41A-4D34-B5D8-80A0AB465023}"/>
    <cellStyle name="Comma 4 2 2 2 4 6 2 3" xfId="25325" xr:uid="{9A4F39C2-1C49-4DA6-AEEC-E14DDC0244FB}"/>
    <cellStyle name="Comma 4 2 2 2 4 6 2 4" xfId="46349" xr:uid="{7AB6FF2D-8F35-4788-B3F4-81030917E1DD}"/>
    <cellStyle name="Comma 4 2 2 2 4 6 3" xfId="6907" xr:uid="{EBD4B7D3-810D-4B1A-B44F-0B71694E38E2}"/>
    <cellStyle name="Comma 4 2 2 2 4 6 3 2" xfId="17441" xr:uid="{AC3A9CA8-D694-4849-A98C-7CAF4B1FE0DA}"/>
    <cellStyle name="Comma 4 2 2 2 4 6 3 2 2" xfId="38463" xr:uid="{FD82883B-C8D4-472C-A026-45D1B4D9CFAB}"/>
    <cellStyle name="Comma 4 2 2 2 4 6 3 2 3" xfId="59487" xr:uid="{3DFBAE4B-A4D5-4601-998D-6F61BB95EB09}"/>
    <cellStyle name="Comma 4 2 2 2 4 6 3 3" xfId="27953" xr:uid="{8947B5E8-1879-4069-A63D-BFA6B8A26E50}"/>
    <cellStyle name="Comma 4 2 2 2 4 6 3 4" xfId="48977" xr:uid="{FC19626C-CECC-405D-A14D-4D8C82D57E48}"/>
    <cellStyle name="Comma 4 2 2 2 4 6 4" xfId="9534" xr:uid="{BED92CC2-5A1D-462C-876A-8D3EF154E9FC}"/>
    <cellStyle name="Comma 4 2 2 2 4 6 4 2" xfId="20068" xr:uid="{6116C6CD-702C-4892-BEE2-D3DC4E98D1C7}"/>
    <cellStyle name="Comma 4 2 2 2 4 6 4 2 2" xfId="41090" xr:uid="{E973F54D-332E-4FAC-801E-8BD718B9AC2B}"/>
    <cellStyle name="Comma 4 2 2 2 4 6 4 2 3" xfId="62114" xr:uid="{52F6C26B-E0EE-426B-BE29-5F6A95BE90B1}"/>
    <cellStyle name="Comma 4 2 2 2 4 6 4 3" xfId="30580" xr:uid="{C70D5401-3C15-45E3-A306-DFE0171E6523}"/>
    <cellStyle name="Comma 4 2 2 2 4 6 4 4" xfId="51604" xr:uid="{83DAA0AE-C948-4AA4-9D39-C0BAA86F97EC}"/>
    <cellStyle name="Comma 4 2 2 2 4 6 5" xfId="12186" xr:uid="{B1F02CEE-003B-4C95-BF1D-C55A53802712}"/>
    <cellStyle name="Comma 4 2 2 2 4 6 5 2" xfId="33208" xr:uid="{32D7AC4A-3FA9-4E3A-9C98-BF06CFE0B899}"/>
    <cellStyle name="Comma 4 2 2 2 4 6 5 3" xfId="54232" xr:uid="{4FCF3EC9-E3AC-4751-A57F-936B8C843EB2}"/>
    <cellStyle name="Comma 4 2 2 2 4 6 6" xfId="22697" xr:uid="{51402A28-B147-4FAA-8DC8-3473EE5480D3}"/>
    <cellStyle name="Comma 4 2 2 2 4 6 7" xfId="43722" xr:uid="{87DB21B3-D351-467A-9A7A-FADF78CFC128}"/>
    <cellStyle name="Comma 4 2 2 2 4 7" xfId="2864" xr:uid="{E76D8DC0-57CB-47BE-BD0C-D1D32D546972}"/>
    <cellStyle name="Comma 4 2 2 2 4 7 2" xfId="13398" xr:uid="{0FE58C04-9357-4F37-8908-7D35630D0435}"/>
    <cellStyle name="Comma 4 2 2 2 4 7 2 2" xfId="34420" xr:uid="{DF52B2A4-B62E-4467-8FB8-3DADDE2AF5DC}"/>
    <cellStyle name="Comma 4 2 2 2 4 7 2 3" xfId="55444" xr:uid="{C46453E8-E9E9-49BC-B451-DB667EA7CE1E}"/>
    <cellStyle name="Comma 4 2 2 2 4 7 3" xfId="23910" xr:uid="{B92800BD-1926-4D44-BE38-8EAEF6EA94CC}"/>
    <cellStyle name="Comma 4 2 2 2 4 7 4" xfId="44934" xr:uid="{E3D52680-E98D-4633-AAD4-E61D0909E5E5}"/>
    <cellStyle name="Comma 4 2 2 2 4 8" xfId="5492" xr:uid="{E3A20112-2BC0-401A-A87A-9D2B22EB62C9}"/>
    <cellStyle name="Comma 4 2 2 2 4 8 2" xfId="16026" xr:uid="{AC75EA5A-5C7F-476F-8F10-755DDAD72B1F}"/>
    <cellStyle name="Comma 4 2 2 2 4 8 2 2" xfId="37048" xr:uid="{27338EE4-668B-426E-9B2A-14D94D84549F}"/>
    <cellStyle name="Comma 4 2 2 2 4 8 2 3" xfId="58072" xr:uid="{353B9F7D-D537-4C12-81B1-7932D540A369}"/>
    <cellStyle name="Comma 4 2 2 2 4 8 3" xfId="26538" xr:uid="{F349415D-0C98-4C8C-8CB2-549687AC8F79}"/>
    <cellStyle name="Comma 4 2 2 2 4 8 4" xfId="47562" xr:uid="{555C4FE9-B6E1-401F-BAD6-B35FECDDD759}"/>
    <cellStyle name="Comma 4 2 2 2 4 9" xfId="8119" xr:uid="{094729AD-DAEC-4414-AA18-DEEE16660EA0}"/>
    <cellStyle name="Comma 4 2 2 2 4 9 2" xfId="18653" xr:uid="{BD68BDFF-C10B-440C-AF2E-4FF3A913B2D0}"/>
    <cellStyle name="Comma 4 2 2 2 4 9 2 2" xfId="39675" xr:uid="{F24F3E1A-8A3A-4E4D-8B2E-193214E47DA0}"/>
    <cellStyle name="Comma 4 2 2 2 4 9 2 3" xfId="60699" xr:uid="{E3E06ED3-AF7B-445C-A37A-A83D4BAE14CE}"/>
    <cellStyle name="Comma 4 2 2 2 4 9 3" xfId="29165" xr:uid="{9E3DD8EF-8DAF-4470-9DE6-2B0140E26B0B}"/>
    <cellStyle name="Comma 4 2 2 2 4 9 4" xfId="50189" xr:uid="{59128CE9-6CE1-45ED-BB87-11FEA184298A}"/>
    <cellStyle name="Comma 4 2 2 2 5" xfId="1606" xr:uid="{11B4406D-5078-491D-B683-F4A5E0DD4435}"/>
    <cellStyle name="Comma 4 2 2 2 5 10" xfId="43727" xr:uid="{ABFD2C85-6A50-4B6B-B111-7820F3B0472E}"/>
    <cellStyle name="Comma 4 2 2 2 5 2" xfId="1607" xr:uid="{E6E552E4-E79C-4CEF-A6A9-F3B679B0A631}"/>
    <cellStyle name="Comma 4 2 2 2 5 2 2" xfId="1608" xr:uid="{C40CFD27-90E0-4B02-9762-49B65875FD18}"/>
    <cellStyle name="Comma 4 2 2 2 5 2 2 2" xfId="4286" xr:uid="{5DAA9370-6121-40DB-BE6F-64D6D7EE56EF}"/>
    <cellStyle name="Comma 4 2 2 2 5 2 2 2 2" xfId="14820" xr:uid="{8D93ACF7-01CD-4207-83B7-99C1BBED668A}"/>
    <cellStyle name="Comma 4 2 2 2 5 2 2 2 2 2" xfId="35842" xr:uid="{2ABC7E91-DCA6-4077-9152-0AAF6B3F6871}"/>
    <cellStyle name="Comma 4 2 2 2 5 2 2 2 2 3" xfId="56866" xr:uid="{C432ECD9-0900-4CD2-8887-E66322B54331}"/>
    <cellStyle name="Comma 4 2 2 2 5 2 2 2 3" xfId="25332" xr:uid="{F389F0EA-E109-4550-8973-834E98B77424}"/>
    <cellStyle name="Comma 4 2 2 2 5 2 2 2 4" xfId="46356" xr:uid="{21A8E5B8-01B8-45F3-9FD1-77B9E49C5458}"/>
    <cellStyle name="Comma 4 2 2 2 5 2 2 3" xfId="6914" xr:uid="{FCDAC2B7-2BF3-45A3-B3EF-B9E9C07FA3AA}"/>
    <cellStyle name="Comma 4 2 2 2 5 2 2 3 2" xfId="17448" xr:uid="{CF8AE382-FA45-401C-A1D8-5DC99A62890A}"/>
    <cellStyle name="Comma 4 2 2 2 5 2 2 3 2 2" xfId="38470" xr:uid="{7D492ADD-3867-4C10-8287-0342A5CDA761}"/>
    <cellStyle name="Comma 4 2 2 2 5 2 2 3 2 3" xfId="59494" xr:uid="{7753D3AC-D3BA-4099-8C44-83F62300101C}"/>
    <cellStyle name="Comma 4 2 2 2 5 2 2 3 3" xfId="27960" xr:uid="{04CD41BA-69FB-45A6-ABFF-2B9ADFBC8A4B}"/>
    <cellStyle name="Comma 4 2 2 2 5 2 2 3 4" xfId="48984" xr:uid="{6C7E0007-FBE5-4B9B-81DD-4649941A7325}"/>
    <cellStyle name="Comma 4 2 2 2 5 2 2 4" xfId="9541" xr:uid="{064B8426-98D7-434F-9D70-91DCD2BB035B}"/>
    <cellStyle name="Comma 4 2 2 2 5 2 2 4 2" xfId="20075" xr:uid="{BE6549D1-1339-412A-986C-9CBAF20CD2B6}"/>
    <cellStyle name="Comma 4 2 2 2 5 2 2 4 2 2" xfId="41097" xr:uid="{DD92E006-630D-487C-AA33-835E2C142316}"/>
    <cellStyle name="Comma 4 2 2 2 5 2 2 4 2 3" xfId="62121" xr:uid="{8C781317-F744-46DD-9DE2-E787F242BE8E}"/>
    <cellStyle name="Comma 4 2 2 2 5 2 2 4 3" xfId="30587" xr:uid="{1EE3D213-1387-4F76-BFFE-75676B6AB228}"/>
    <cellStyle name="Comma 4 2 2 2 5 2 2 4 4" xfId="51611" xr:uid="{288D924B-5F5E-4D53-82FD-55292B2F3E07}"/>
    <cellStyle name="Comma 4 2 2 2 5 2 2 5" xfId="12193" xr:uid="{9C5EE202-8C34-47FA-951F-64E77D726CE0}"/>
    <cellStyle name="Comma 4 2 2 2 5 2 2 5 2" xfId="33215" xr:uid="{971FDD14-E695-4D63-AC1A-324D43F433D4}"/>
    <cellStyle name="Comma 4 2 2 2 5 2 2 5 3" xfId="54239" xr:uid="{A8C9BEEA-ACFA-4954-8352-DB1AA86AC61D}"/>
    <cellStyle name="Comma 4 2 2 2 5 2 2 6" xfId="22704" xr:uid="{4587804D-6A80-4E21-940F-BD7AF5B947B8}"/>
    <cellStyle name="Comma 4 2 2 2 5 2 2 7" xfId="43729" xr:uid="{21ABEA6A-D108-4D1B-82B6-A6B2782BB272}"/>
    <cellStyle name="Comma 4 2 2 2 5 2 3" xfId="4285" xr:uid="{ECCAF8D6-0781-4F09-93F1-2142CE3F0E82}"/>
    <cellStyle name="Comma 4 2 2 2 5 2 3 2" xfId="14819" xr:uid="{293C8CA9-C1AF-4E1E-AC12-909434545E04}"/>
    <cellStyle name="Comma 4 2 2 2 5 2 3 2 2" xfId="35841" xr:uid="{04CD8438-A3B3-4AAA-942B-A1BEC877D903}"/>
    <cellStyle name="Comma 4 2 2 2 5 2 3 2 3" xfId="56865" xr:uid="{1213BB3C-E727-4A2C-B769-1BD7D65EBE37}"/>
    <cellStyle name="Comma 4 2 2 2 5 2 3 3" xfId="25331" xr:uid="{D3271974-C970-408F-AD88-A320A3EFF7DF}"/>
    <cellStyle name="Comma 4 2 2 2 5 2 3 4" xfId="46355" xr:uid="{B0AB1F54-3523-4700-9491-0BD039F6D0EA}"/>
    <cellStyle name="Comma 4 2 2 2 5 2 4" xfId="6913" xr:uid="{E2A9A23E-C01F-48DB-8DCB-AD44AF149F34}"/>
    <cellStyle name="Comma 4 2 2 2 5 2 4 2" xfId="17447" xr:uid="{31B0D227-2630-490C-B1C8-A6C501E362D9}"/>
    <cellStyle name="Comma 4 2 2 2 5 2 4 2 2" xfId="38469" xr:uid="{76694FE7-42F1-4EBD-8E73-7844C87869C1}"/>
    <cellStyle name="Comma 4 2 2 2 5 2 4 2 3" xfId="59493" xr:uid="{4DAACFFA-4654-48A2-80AF-E205AAD17726}"/>
    <cellStyle name="Comma 4 2 2 2 5 2 4 3" xfId="27959" xr:uid="{E051A679-C039-47B7-815C-34B914D50CD8}"/>
    <cellStyle name="Comma 4 2 2 2 5 2 4 4" xfId="48983" xr:uid="{85CD804E-6C6D-4FFE-905A-F5FB6F891ED9}"/>
    <cellStyle name="Comma 4 2 2 2 5 2 5" xfId="9540" xr:uid="{6611B4B5-B90C-4CAA-8A9F-ED60C51E6032}"/>
    <cellStyle name="Comma 4 2 2 2 5 2 5 2" xfId="20074" xr:uid="{9FBD51D8-DE12-4F2F-A8BA-580E337771FA}"/>
    <cellStyle name="Comma 4 2 2 2 5 2 5 2 2" xfId="41096" xr:uid="{5653A1FE-3E8C-4868-B63A-B237F0392405}"/>
    <cellStyle name="Comma 4 2 2 2 5 2 5 2 3" xfId="62120" xr:uid="{B5E48286-C850-4BBE-924D-6AC1D07E08AF}"/>
    <cellStyle name="Comma 4 2 2 2 5 2 5 3" xfId="30586" xr:uid="{0F46229A-46D2-467F-A703-C37FD2577ED1}"/>
    <cellStyle name="Comma 4 2 2 2 5 2 5 4" xfId="51610" xr:uid="{D8B259E0-4942-4E43-8DB0-DA5B5CB4490A}"/>
    <cellStyle name="Comma 4 2 2 2 5 2 6" xfId="12192" xr:uid="{4C71BBB9-E0E5-4B3F-A13B-8369871D9470}"/>
    <cellStyle name="Comma 4 2 2 2 5 2 6 2" xfId="33214" xr:uid="{90DFEE7A-706D-4D81-A8D0-3C6433A6E95E}"/>
    <cellStyle name="Comma 4 2 2 2 5 2 6 3" xfId="54238" xr:uid="{C497A6B8-D206-4BFC-8D1C-A2147B7991F8}"/>
    <cellStyle name="Comma 4 2 2 2 5 2 7" xfId="22703" xr:uid="{DEACEED9-B4C6-4572-83B3-F9630CD39CF1}"/>
    <cellStyle name="Comma 4 2 2 2 5 2 8" xfId="43728" xr:uid="{C98A71E3-A138-4926-A67A-7CE31247F295}"/>
    <cellStyle name="Comma 4 2 2 2 5 3" xfId="1609" xr:uid="{3EA6D18E-D8E5-4D3A-8A8E-87BA58C21BA9}"/>
    <cellStyle name="Comma 4 2 2 2 5 3 2" xfId="4287" xr:uid="{E6E11E35-77B9-41D4-9AE8-89D1C2610846}"/>
    <cellStyle name="Comma 4 2 2 2 5 3 2 2" xfId="14821" xr:uid="{03F34305-B34E-469D-A78D-4DF76C976A35}"/>
    <cellStyle name="Comma 4 2 2 2 5 3 2 2 2" xfId="35843" xr:uid="{9A389259-9639-4547-B042-B2BF27D22BE4}"/>
    <cellStyle name="Comma 4 2 2 2 5 3 2 2 3" xfId="56867" xr:uid="{742E4623-E373-408D-9C67-CC10322B4426}"/>
    <cellStyle name="Comma 4 2 2 2 5 3 2 3" xfId="25333" xr:uid="{64E0A35D-9A18-47F2-8F71-9FB29D7AA238}"/>
    <cellStyle name="Comma 4 2 2 2 5 3 2 4" xfId="46357" xr:uid="{7FBB2213-55E8-489D-B780-16990A6D4BB8}"/>
    <cellStyle name="Comma 4 2 2 2 5 3 3" xfId="6915" xr:uid="{408B2ABA-4A6B-499A-871D-253BCD31D5F8}"/>
    <cellStyle name="Comma 4 2 2 2 5 3 3 2" xfId="17449" xr:uid="{E4309CDC-7540-44D7-925B-F971A4AFB1EC}"/>
    <cellStyle name="Comma 4 2 2 2 5 3 3 2 2" xfId="38471" xr:uid="{E477663A-DC36-4154-942B-85C08F9DF18D}"/>
    <cellStyle name="Comma 4 2 2 2 5 3 3 2 3" xfId="59495" xr:uid="{E53C6CB4-8B35-4BA7-9D5A-BFDE47E33398}"/>
    <cellStyle name="Comma 4 2 2 2 5 3 3 3" xfId="27961" xr:uid="{0372BE90-3FFC-4A8D-98B4-CA65E159550D}"/>
    <cellStyle name="Comma 4 2 2 2 5 3 3 4" xfId="48985" xr:uid="{AD486262-1967-432E-9E70-2C3DE98D8676}"/>
    <cellStyle name="Comma 4 2 2 2 5 3 4" xfId="9542" xr:uid="{AD8DC3B7-3770-41C1-B886-0A437295EB28}"/>
    <cellStyle name="Comma 4 2 2 2 5 3 4 2" xfId="20076" xr:uid="{FF30C8CA-02AC-44A9-9900-3DEFD0397950}"/>
    <cellStyle name="Comma 4 2 2 2 5 3 4 2 2" xfId="41098" xr:uid="{3299BD52-3F12-436E-8F06-3D2398A7533B}"/>
    <cellStyle name="Comma 4 2 2 2 5 3 4 2 3" xfId="62122" xr:uid="{82C1C208-F2B9-4A06-B1DF-1B7400F650A6}"/>
    <cellStyle name="Comma 4 2 2 2 5 3 4 3" xfId="30588" xr:uid="{8118630E-59E3-45BC-8589-33CDDA1E9EB2}"/>
    <cellStyle name="Comma 4 2 2 2 5 3 4 4" xfId="51612" xr:uid="{6E35AC4C-5AFA-4788-B7B7-4E4191BDDC85}"/>
    <cellStyle name="Comma 4 2 2 2 5 3 5" xfId="12194" xr:uid="{E94888B1-172C-4A54-BD38-AE1F6CFDF2F8}"/>
    <cellStyle name="Comma 4 2 2 2 5 3 5 2" xfId="33216" xr:uid="{F2C972A2-2A66-4079-96D3-02155E4E60D1}"/>
    <cellStyle name="Comma 4 2 2 2 5 3 5 3" xfId="54240" xr:uid="{45AFB821-ABD0-487A-8A61-9BA6360D46FB}"/>
    <cellStyle name="Comma 4 2 2 2 5 3 6" xfId="22705" xr:uid="{01F1E4E1-E371-4801-9C87-F85122EC24FB}"/>
    <cellStyle name="Comma 4 2 2 2 5 3 7" xfId="43730" xr:uid="{57F18DC7-09C5-496F-86EE-A318AB5B3407}"/>
    <cellStyle name="Comma 4 2 2 2 5 4" xfId="1610" xr:uid="{9D3805B7-00A8-4182-BC5A-F991283223C5}"/>
    <cellStyle name="Comma 4 2 2 2 5 4 2" xfId="4288" xr:uid="{84849B94-EDE2-4481-A211-63FDF61C86A0}"/>
    <cellStyle name="Comma 4 2 2 2 5 4 2 2" xfId="14822" xr:uid="{7370F824-6C60-4E54-B03E-B5F87A5F2A49}"/>
    <cellStyle name="Comma 4 2 2 2 5 4 2 2 2" xfId="35844" xr:uid="{8ABFD5A8-8903-43DB-B24F-88D4701CA608}"/>
    <cellStyle name="Comma 4 2 2 2 5 4 2 2 3" xfId="56868" xr:uid="{7DB09A89-4AB5-49F2-B5B2-0CC29C987B60}"/>
    <cellStyle name="Comma 4 2 2 2 5 4 2 3" xfId="25334" xr:uid="{A74F90C4-BDCA-4C67-AC40-8902E3E6ACE6}"/>
    <cellStyle name="Comma 4 2 2 2 5 4 2 4" xfId="46358" xr:uid="{9E23EC8E-7487-4FF0-931A-CB16D043C7AE}"/>
    <cellStyle name="Comma 4 2 2 2 5 4 3" xfId="6916" xr:uid="{1A70F747-BFB4-41BE-AD90-F071C9CFEDAC}"/>
    <cellStyle name="Comma 4 2 2 2 5 4 3 2" xfId="17450" xr:uid="{5A90F978-6564-43FF-85E3-485A2ADE7010}"/>
    <cellStyle name="Comma 4 2 2 2 5 4 3 2 2" xfId="38472" xr:uid="{14FBCD5A-C9A8-405E-87CB-6675F8FD7B48}"/>
    <cellStyle name="Comma 4 2 2 2 5 4 3 2 3" xfId="59496" xr:uid="{25A5AF44-F89A-4414-86D0-C31AAE5968D7}"/>
    <cellStyle name="Comma 4 2 2 2 5 4 3 3" xfId="27962" xr:uid="{936DEFCF-B8AF-403D-A8AA-410F336399DD}"/>
    <cellStyle name="Comma 4 2 2 2 5 4 3 4" xfId="48986" xr:uid="{74C118BB-5C0B-416D-A696-A1D7BB38E5CE}"/>
    <cellStyle name="Comma 4 2 2 2 5 4 4" xfId="9543" xr:uid="{FA188521-C284-419A-898C-E78DAE3E5E45}"/>
    <cellStyle name="Comma 4 2 2 2 5 4 4 2" xfId="20077" xr:uid="{CEB612CD-1C34-4BC0-A0CA-EF78AE0F52D0}"/>
    <cellStyle name="Comma 4 2 2 2 5 4 4 2 2" xfId="41099" xr:uid="{535C6859-AFDB-40AA-B616-E8CC102BE290}"/>
    <cellStyle name="Comma 4 2 2 2 5 4 4 2 3" xfId="62123" xr:uid="{FA88B099-821B-4667-A249-AEC4FE77D05E}"/>
    <cellStyle name="Comma 4 2 2 2 5 4 4 3" xfId="30589" xr:uid="{4FE971D4-0938-46AE-9170-4C3EEAEE54CB}"/>
    <cellStyle name="Comma 4 2 2 2 5 4 4 4" xfId="51613" xr:uid="{858CE954-F79A-4D0B-A328-53A78AB1F482}"/>
    <cellStyle name="Comma 4 2 2 2 5 4 5" xfId="12195" xr:uid="{75C04A9E-00E3-4F9C-AEFE-F3AE34B97A48}"/>
    <cellStyle name="Comma 4 2 2 2 5 4 5 2" xfId="33217" xr:uid="{7AAC7833-CB4C-42C7-BCC3-04E5FE5C005A}"/>
    <cellStyle name="Comma 4 2 2 2 5 4 5 3" xfId="54241" xr:uid="{F4261215-D364-407D-9DBF-AF75ADA02EBC}"/>
    <cellStyle name="Comma 4 2 2 2 5 4 6" xfId="22706" xr:uid="{DC2C1D77-1710-4394-B3E7-F62F947B2875}"/>
    <cellStyle name="Comma 4 2 2 2 5 4 7" xfId="43731" xr:uid="{C605EDA4-2792-4269-BF75-53DAAA8F9325}"/>
    <cellStyle name="Comma 4 2 2 2 5 5" xfId="4284" xr:uid="{C2A0C076-29CB-4C4B-8DA8-7ED726DF8A63}"/>
    <cellStyle name="Comma 4 2 2 2 5 5 2" xfId="14818" xr:uid="{AD109CBA-B60D-42D3-9AE7-E9813CE03E68}"/>
    <cellStyle name="Comma 4 2 2 2 5 5 2 2" xfId="35840" xr:uid="{2C9DE62A-907B-4EB6-BBB7-4F6814181F63}"/>
    <cellStyle name="Comma 4 2 2 2 5 5 2 3" xfId="56864" xr:uid="{4D934F7A-F3B6-4CA1-88E0-8941245A796E}"/>
    <cellStyle name="Comma 4 2 2 2 5 5 3" xfId="25330" xr:uid="{B9AC49AF-41CA-4B9F-AB0A-7BE0EEFB2567}"/>
    <cellStyle name="Comma 4 2 2 2 5 5 4" xfId="46354" xr:uid="{BD55A8FC-518E-40A3-82BD-FB8B9BC604CE}"/>
    <cellStyle name="Comma 4 2 2 2 5 6" xfId="6912" xr:uid="{E06C2F77-72A2-4D20-B2E5-A899C31417E5}"/>
    <cellStyle name="Comma 4 2 2 2 5 6 2" xfId="17446" xr:uid="{E72FC906-ACF1-4945-A654-97369541125C}"/>
    <cellStyle name="Comma 4 2 2 2 5 6 2 2" xfId="38468" xr:uid="{8975658B-5A3C-4F19-83E4-3268B512935B}"/>
    <cellStyle name="Comma 4 2 2 2 5 6 2 3" xfId="59492" xr:uid="{4BE44FF9-9449-4518-BF3D-97A980F0D78E}"/>
    <cellStyle name="Comma 4 2 2 2 5 6 3" xfId="27958" xr:uid="{44C5D8E8-80B6-4A41-854C-EFDBBAE8ADF9}"/>
    <cellStyle name="Comma 4 2 2 2 5 6 4" xfId="48982" xr:uid="{DA025268-F0AB-4604-B83E-CC65FB62D36A}"/>
    <cellStyle name="Comma 4 2 2 2 5 7" xfId="9539" xr:uid="{86D0013C-CDD3-4278-BBC5-BC88FEB631AE}"/>
    <cellStyle name="Comma 4 2 2 2 5 7 2" xfId="20073" xr:uid="{46D20123-FD07-451C-8B7E-27BE51448EA6}"/>
    <cellStyle name="Comma 4 2 2 2 5 7 2 2" xfId="41095" xr:uid="{9160C979-642D-455A-ABEE-3264ABE0D9A0}"/>
    <cellStyle name="Comma 4 2 2 2 5 7 2 3" xfId="62119" xr:uid="{C8834E74-18BE-4C23-9113-6073A827B1D3}"/>
    <cellStyle name="Comma 4 2 2 2 5 7 3" xfId="30585" xr:uid="{ECA5B59F-867E-4A3D-83EB-F87B9372573E}"/>
    <cellStyle name="Comma 4 2 2 2 5 7 4" xfId="51609" xr:uid="{E9B321EA-8B13-4CD2-B16A-D7258CC53AE0}"/>
    <cellStyle name="Comma 4 2 2 2 5 8" xfId="12191" xr:uid="{7630AFBA-9BFA-405A-BE39-09A83A652ABB}"/>
    <cellStyle name="Comma 4 2 2 2 5 8 2" xfId="33213" xr:uid="{E17F3CD9-1C19-43A5-BAA2-CBC6A5E4328D}"/>
    <cellStyle name="Comma 4 2 2 2 5 8 3" xfId="54237" xr:uid="{0312EFE7-B2F5-406B-B27F-E282E9A73F65}"/>
    <cellStyle name="Comma 4 2 2 2 5 9" xfId="22702" xr:uid="{7D319C0F-8D2B-477F-AB98-DE9DEA0A26FF}"/>
    <cellStyle name="Comma 4 2 2 2 6" xfId="1611" xr:uid="{449B85EA-FAAF-47DD-938A-F3CF5F6DA8F1}"/>
    <cellStyle name="Comma 4 2 2 2 6 2" xfId="1612" xr:uid="{9270CEC1-7EEA-4062-BA64-AC5B95CA300E}"/>
    <cellStyle name="Comma 4 2 2 2 6 2 2" xfId="4290" xr:uid="{2A2EE329-AE4F-4CE5-BFAA-70CC5116E2FE}"/>
    <cellStyle name="Comma 4 2 2 2 6 2 2 2" xfId="14824" xr:uid="{1794EDE3-64E0-4AE1-8C10-5F27EB1EC1A1}"/>
    <cellStyle name="Comma 4 2 2 2 6 2 2 2 2" xfId="35846" xr:uid="{CF9137AA-130E-4A7F-B038-25B7F19BC6B2}"/>
    <cellStyle name="Comma 4 2 2 2 6 2 2 2 3" xfId="56870" xr:uid="{B4BBD5C0-D00A-49A7-955A-AB1702DC6B7F}"/>
    <cellStyle name="Comma 4 2 2 2 6 2 2 3" xfId="25336" xr:uid="{7E5ED1B5-FA00-41C6-A146-F487D5B4EB95}"/>
    <cellStyle name="Comma 4 2 2 2 6 2 2 4" xfId="46360" xr:uid="{B31C16F5-3A83-4AFF-8F2B-226468D5EF1D}"/>
    <cellStyle name="Comma 4 2 2 2 6 2 3" xfId="6918" xr:uid="{22D9F1CF-52E1-4F93-80F9-3446617165C1}"/>
    <cellStyle name="Comma 4 2 2 2 6 2 3 2" xfId="17452" xr:uid="{3B3CBC8E-5824-4E0A-8149-1C0613F795AF}"/>
    <cellStyle name="Comma 4 2 2 2 6 2 3 2 2" xfId="38474" xr:uid="{62595243-7FFD-453E-BCDD-766DB30EDDC7}"/>
    <cellStyle name="Comma 4 2 2 2 6 2 3 2 3" xfId="59498" xr:uid="{CDF60F3D-640D-440C-8D97-535AD6AD6AB0}"/>
    <cellStyle name="Comma 4 2 2 2 6 2 3 3" xfId="27964" xr:uid="{964D60E3-6AC6-401F-AFAB-9985BC59FEF9}"/>
    <cellStyle name="Comma 4 2 2 2 6 2 3 4" xfId="48988" xr:uid="{9C394F5B-E0BD-4316-A230-8CBC0815E604}"/>
    <cellStyle name="Comma 4 2 2 2 6 2 4" xfId="9545" xr:uid="{53854608-0B7E-4D6A-8C3A-171AEAE5C7C6}"/>
    <cellStyle name="Comma 4 2 2 2 6 2 4 2" xfId="20079" xr:uid="{BA21B131-62F1-4326-96A9-32550537D2FE}"/>
    <cellStyle name="Comma 4 2 2 2 6 2 4 2 2" xfId="41101" xr:uid="{99AC1A99-92B0-4CB3-9723-1A724DF5E2C9}"/>
    <cellStyle name="Comma 4 2 2 2 6 2 4 2 3" xfId="62125" xr:uid="{353CCCAD-91CD-4396-B44A-C35895066341}"/>
    <cellStyle name="Comma 4 2 2 2 6 2 4 3" xfId="30591" xr:uid="{5DCE7F16-3A61-4F50-A6E5-4A17C4F356F1}"/>
    <cellStyle name="Comma 4 2 2 2 6 2 4 4" xfId="51615" xr:uid="{856B69C2-E92B-471B-8B73-237288FADBEF}"/>
    <cellStyle name="Comma 4 2 2 2 6 2 5" xfId="12197" xr:uid="{A20999B6-5216-4D43-A392-050964392916}"/>
    <cellStyle name="Comma 4 2 2 2 6 2 5 2" xfId="33219" xr:uid="{C8B471E3-D407-4106-9F8A-64017BC43814}"/>
    <cellStyle name="Comma 4 2 2 2 6 2 5 3" xfId="54243" xr:uid="{A2FDE86E-12F7-48B8-8C5C-17B53AB71FC9}"/>
    <cellStyle name="Comma 4 2 2 2 6 2 6" xfId="22708" xr:uid="{89861B07-ACD1-4E20-A0A3-2B412ED272E2}"/>
    <cellStyle name="Comma 4 2 2 2 6 2 7" xfId="43733" xr:uid="{19A7C3D6-ADF3-4D86-ACC2-691EBD4259B1}"/>
    <cellStyle name="Comma 4 2 2 2 6 3" xfId="1613" xr:uid="{5C0CF122-48A0-4391-8044-11ADB965DA1C}"/>
    <cellStyle name="Comma 4 2 2 2 6 3 2" xfId="4291" xr:uid="{B76FEE29-F4F8-4BCB-BAF3-6F50C6972662}"/>
    <cellStyle name="Comma 4 2 2 2 6 3 2 2" xfId="14825" xr:uid="{24234689-3EEC-48D6-9AB4-8B8D4007E288}"/>
    <cellStyle name="Comma 4 2 2 2 6 3 2 2 2" xfId="35847" xr:uid="{66E4C4CE-FA3B-4365-AB06-FFA746C51B2A}"/>
    <cellStyle name="Comma 4 2 2 2 6 3 2 2 3" xfId="56871" xr:uid="{C5C795CA-33D5-4042-A2D1-509472A67C12}"/>
    <cellStyle name="Comma 4 2 2 2 6 3 2 3" xfId="25337" xr:uid="{FC6ED394-FB26-445C-ACD1-DD7FB0F9E9DE}"/>
    <cellStyle name="Comma 4 2 2 2 6 3 2 4" xfId="46361" xr:uid="{C07575C8-6FEA-4830-86CA-4198ECC73113}"/>
    <cellStyle name="Comma 4 2 2 2 6 3 3" xfId="6919" xr:uid="{8C6EE513-8D42-44B4-85DA-3FAFBE669108}"/>
    <cellStyle name="Comma 4 2 2 2 6 3 3 2" xfId="17453" xr:uid="{D06B5D95-467F-4F9E-B66E-A695DE3DA2AE}"/>
    <cellStyle name="Comma 4 2 2 2 6 3 3 2 2" xfId="38475" xr:uid="{A1D4B827-957B-42D4-A0CA-FC85C550B113}"/>
    <cellStyle name="Comma 4 2 2 2 6 3 3 2 3" xfId="59499" xr:uid="{F0B98DD7-FA62-4A2C-988C-4CBCE4337756}"/>
    <cellStyle name="Comma 4 2 2 2 6 3 3 3" xfId="27965" xr:uid="{43156117-5F5F-4A0F-8FFF-50B424ACEF30}"/>
    <cellStyle name="Comma 4 2 2 2 6 3 3 4" xfId="48989" xr:uid="{CF5773DE-3C63-4C4B-A87F-5B0E54B4E96C}"/>
    <cellStyle name="Comma 4 2 2 2 6 3 4" xfId="9546" xr:uid="{24ED9AFB-D680-44B4-9453-71C22A54BCCE}"/>
    <cellStyle name="Comma 4 2 2 2 6 3 4 2" xfId="20080" xr:uid="{458D87F1-D970-42EF-BE22-ECA30C03F90A}"/>
    <cellStyle name="Comma 4 2 2 2 6 3 4 2 2" xfId="41102" xr:uid="{ADA99689-0142-4DE8-8571-656C82CAD032}"/>
    <cellStyle name="Comma 4 2 2 2 6 3 4 2 3" xfId="62126" xr:uid="{2545E27A-AA27-4669-B393-FC65EE782A28}"/>
    <cellStyle name="Comma 4 2 2 2 6 3 4 3" xfId="30592" xr:uid="{82A84B3B-FBD5-400F-BFF5-C2A6472392D2}"/>
    <cellStyle name="Comma 4 2 2 2 6 3 4 4" xfId="51616" xr:uid="{1A0D5C18-12F8-46B8-9CB1-070672B36A38}"/>
    <cellStyle name="Comma 4 2 2 2 6 3 5" xfId="12198" xr:uid="{115AF7FA-80A5-4695-93CE-09D6578F3A27}"/>
    <cellStyle name="Comma 4 2 2 2 6 3 5 2" xfId="33220" xr:uid="{B2EDF39C-B048-475A-86B4-CFAE6E8305EF}"/>
    <cellStyle name="Comma 4 2 2 2 6 3 5 3" xfId="54244" xr:uid="{3FC7560B-B7C5-4513-A76D-1B902C966975}"/>
    <cellStyle name="Comma 4 2 2 2 6 3 6" xfId="22709" xr:uid="{687B9D31-668E-4AFC-938C-339240D13201}"/>
    <cellStyle name="Comma 4 2 2 2 6 3 7" xfId="43734" xr:uid="{C4AB8CDA-0D5F-4F94-BCC5-2D78D4F7FD84}"/>
    <cellStyle name="Comma 4 2 2 2 6 4" xfId="4289" xr:uid="{8F0B22A4-6154-4692-9060-978F949AACA3}"/>
    <cellStyle name="Comma 4 2 2 2 6 4 2" xfId="14823" xr:uid="{2A45DF4B-26E0-4C2F-AAA4-26C0EF464947}"/>
    <cellStyle name="Comma 4 2 2 2 6 4 2 2" xfId="35845" xr:uid="{D0282055-150D-47C6-9757-9F28ECAE79FA}"/>
    <cellStyle name="Comma 4 2 2 2 6 4 2 3" xfId="56869" xr:uid="{1F361E8D-6ADD-4729-B9E9-133274127FDD}"/>
    <cellStyle name="Comma 4 2 2 2 6 4 3" xfId="25335" xr:uid="{5E95594F-F737-4D18-8D4A-7F2579219041}"/>
    <cellStyle name="Comma 4 2 2 2 6 4 4" xfId="46359" xr:uid="{BF35BD92-8214-4F91-966F-2603F0BEA18D}"/>
    <cellStyle name="Comma 4 2 2 2 6 5" xfId="6917" xr:uid="{E100B586-ED80-4F05-BEC7-8C438D9E914A}"/>
    <cellStyle name="Comma 4 2 2 2 6 5 2" xfId="17451" xr:uid="{B27757FB-17E4-40D9-8B70-75BCF1511D13}"/>
    <cellStyle name="Comma 4 2 2 2 6 5 2 2" xfId="38473" xr:uid="{107A7755-366E-49D7-9C5E-E697862B048A}"/>
    <cellStyle name="Comma 4 2 2 2 6 5 2 3" xfId="59497" xr:uid="{CD358E32-1CD5-463C-B642-1953FA177A37}"/>
    <cellStyle name="Comma 4 2 2 2 6 5 3" xfId="27963" xr:uid="{D3B3C365-7B4C-4DA5-9FC1-57714147909A}"/>
    <cellStyle name="Comma 4 2 2 2 6 5 4" xfId="48987" xr:uid="{BFF8C5D5-6474-4A9A-BC94-B43E4C49E630}"/>
    <cellStyle name="Comma 4 2 2 2 6 6" xfId="9544" xr:uid="{56E2BCD3-7F8E-45A8-84C2-AA802D0903A5}"/>
    <cellStyle name="Comma 4 2 2 2 6 6 2" xfId="20078" xr:uid="{4B3056E4-540F-4281-80A6-D1933AA31314}"/>
    <cellStyle name="Comma 4 2 2 2 6 6 2 2" xfId="41100" xr:uid="{3BD0F7BB-7E3D-4F20-9579-BB29341376DD}"/>
    <cellStyle name="Comma 4 2 2 2 6 6 2 3" xfId="62124" xr:uid="{5D72FEBA-D5C2-4693-8F2A-2430CA1D7991}"/>
    <cellStyle name="Comma 4 2 2 2 6 6 3" xfId="30590" xr:uid="{D28A929D-FD15-4602-9665-5B756DB36EBD}"/>
    <cellStyle name="Comma 4 2 2 2 6 6 4" xfId="51614" xr:uid="{E7568DF5-61B5-4325-8E0C-531DCFC16BF5}"/>
    <cellStyle name="Comma 4 2 2 2 6 7" xfId="12196" xr:uid="{A160C380-A691-4AFB-9B31-1327B7EA2EEB}"/>
    <cellStyle name="Comma 4 2 2 2 6 7 2" xfId="33218" xr:uid="{5F608BEE-6F31-4C3A-B05A-3176F3C73895}"/>
    <cellStyle name="Comma 4 2 2 2 6 7 3" xfId="54242" xr:uid="{4A174B24-E45F-4889-9C69-4557FCCACE35}"/>
    <cellStyle name="Comma 4 2 2 2 6 8" xfId="22707" xr:uid="{87013AF3-B9D7-4B3D-847B-B1DB697F2A30}"/>
    <cellStyle name="Comma 4 2 2 2 6 9" xfId="43732" xr:uid="{0BF031C7-AD5E-4029-972D-9A23BBBD23DC}"/>
    <cellStyle name="Comma 4 2 2 2 7" xfId="1614" xr:uid="{1598CC13-C57F-4D13-95E0-8FE165F17EDA}"/>
    <cellStyle name="Comma 4 2 2 2 7 2" xfId="1615" xr:uid="{F2A02DA6-DD87-4720-A106-6AC4AEA89B45}"/>
    <cellStyle name="Comma 4 2 2 2 7 2 2" xfId="4293" xr:uid="{77F5CD9C-A138-4A1C-8078-88D98D377699}"/>
    <cellStyle name="Comma 4 2 2 2 7 2 2 2" xfId="14827" xr:uid="{FA0FB633-3825-4A8C-B8DD-4997C04789CF}"/>
    <cellStyle name="Comma 4 2 2 2 7 2 2 2 2" xfId="35849" xr:uid="{F462A21C-D12B-4CFC-B904-62CF4F228E33}"/>
    <cellStyle name="Comma 4 2 2 2 7 2 2 2 3" xfId="56873" xr:uid="{5D473DC7-091C-4B25-98BC-FC0A6C345F7F}"/>
    <cellStyle name="Comma 4 2 2 2 7 2 2 3" xfId="25339" xr:uid="{51578552-DB94-4D5A-8328-F7C3D4DD17D7}"/>
    <cellStyle name="Comma 4 2 2 2 7 2 2 4" xfId="46363" xr:uid="{7CF44E09-DA08-4D18-8AE9-2A3CE3AD1650}"/>
    <cellStyle name="Comma 4 2 2 2 7 2 3" xfId="6921" xr:uid="{814DF068-6BEA-450D-AE8F-7313A5B5238C}"/>
    <cellStyle name="Comma 4 2 2 2 7 2 3 2" xfId="17455" xr:uid="{9696B3AF-4BDB-4A6B-AF51-293B47ADE5F9}"/>
    <cellStyle name="Comma 4 2 2 2 7 2 3 2 2" xfId="38477" xr:uid="{98C875A9-93B8-41E6-AAE6-DDAE383D0075}"/>
    <cellStyle name="Comma 4 2 2 2 7 2 3 2 3" xfId="59501" xr:uid="{D12C2C48-E1DE-4A39-808D-E82D1500D551}"/>
    <cellStyle name="Comma 4 2 2 2 7 2 3 3" xfId="27967" xr:uid="{1AC984F0-0AF5-44C9-A6B4-D712C8A2DA02}"/>
    <cellStyle name="Comma 4 2 2 2 7 2 3 4" xfId="48991" xr:uid="{52DFFEA8-DEEB-419D-A5E7-7DE5E94ADC51}"/>
    <cellStyle name="Comma 4 2 2 2 7 2 4" xfId="9548" xr:uid="{B7149A11-C191-4837-8276-1F38755A3925}"/>
    <cellStyle name="Comma 4 2 2 2 7 2 4 2" xfId="20082" xr:uid="{33BF6B33-E363-42BB-9F4E-7F362987DA9B}"/>
    <cellStyle name="Comma 4 2 2 2 7 2 4 2 2" xfId="41104" xr:uid="{89C9D6F8-C040-469A-873F-BCDB7700D761}"/>
    <cellStyle name="Comma 4 2 2 2 7 2 4 2 3" xfId="62128" xr:uid="{A9F2F43E-53F0-4789-9EF8-3B75B1C66900}"/>
    <cellStyle name="Comma 4 2 2 2 7 2 4 3" xfId="30594" xr:uid="{EFBCFE83-33C3-4AF8-92E8-B0C71264F528}"/>
    <cellStyle name="Comma 4 2 2 2 7 2 4 4" xfId="51618" xr:uid="{D6FB1662-F14D-427C-9870-086A7E1D66CB}"/>
    <cellStyle name="Comma 4 2 2 2 7 2 5" xfId="12200" xr:uid="{79CA4648-E321-4396-A379-BB64609B6233}"/>
    <cellStyle name="Comma 4 2 2 2 7 2 5 2" xfId="33222" xr:uid="{20CE7618-DCDD-4741-A9AB-358C8E699F98}"/>
    <cellStyle name="Comma 4 2 2 2 7 2 5 3" xfId="54246" xr:uid="{28A3F55B-5ADB-4741-B8ED-2ED353AE3FA3}"/>
    <cellStyle name="Comma 4 2 2 2 7 2 6" xfId="22711" xr:uid="{15D79B72-F386-4A14-BD15-127EE08439E8}"/>
    <cellStyle name="Comma 4 2 2 2 7 2 7" xfId="43736" xr:uid="{F01B5C31-2A02-40D7-BEFC-F29514BF22EE}"/>
    <cellStyle name="Comma 4 2 2 2 7 3" xfId="4292" xr:uid="{4EF29717-7A2D-4485-992D-659727DDF6A2}"/>
    <cellStyle name="Comma 4 2 2 2 7 3 2" xfId="14826" xr:uid="{150315BD-185D-448D-A622-964DBEAB9F63}"/>
    <cellStyle name="Comma 4 2 2 2 7 3 2 2" xfId="35848" xr:uid="{C12F1502-ABAF-49A8-8BD2-6CD5E128690D}"/>
    <cellStyle name="Comma 4 2 2 2 7 3 2 3" xfId="56872" xr:uid="{08A494E2-9024-42CC-A4AE-008F86EA75AC}"/>
    <cellStyle name="Comma 4 2 2 2 7 3 3" xfId="25338" xr:uid="{8434612C-600F-4F4C-8B1F-404B493D9030}"/>
    <cellStyle name="Comma 4 2 2 2 7 3 4" xfId="46362" xr:uid="{D7E7E263-23B1-48A3-99F5-964E020CE61E}"/>
    <cellStyle name="Comma 4 2 2 2 7 4" xfId="6920" xr:uid="{4F74F80C-396A-4911-872F-E34AB5B28C59}"/>
    <cellStyle name="Comma 4 2 2 2 7 4 2" xfId="17454" xr:uid="{2FEE8825-A643-449E-AD12-9A494B2D347C}"/>
    <cellStyle name="Comma 4 2 2 2 7 4 2 2" xfId="38476" xr:uid="{FB76D362-3058-45E1-B261-22D04ABEA7D5}"/>
    <cellStyle name="Comma 4 2 2 2 7 4 2 3" xfId="59500" xr:uid="{F9158C54-2440-456C-B1DD-C769E7DE4234}"/>
    <cellStyle name="Comma 4 2 2 2 7 4 3" xfId="27966" xr:uid="{80B8818D-9115-45FD-911E-EC00551D50F7}"/>
    <cellStyle name="Comma 4 2 2 2 7 4 4" xfId="48990" xr:uid="{2D0F9418-9FF9-4FBC-9A70-601569E6BD82}"/>
    <cellStyle name="Comma 4 2 2 2 7 5" xfId="9547" xr:uid="{076EDC7F-84CA-4953-9A29-F2C19A629233}"/>
    <cellStyle name="Comma 4 2 2 2 7 5 2" xfId="20081" xr:uid="{351C8862-E7A2-481F-9ACA-BAD0D801D370}"/>
    <cellStyle name="Comma 4 2 2 2 7 5 2 2" xfId="41103" xr:uid="{6BC2F410-CACA-423B-AA2D-421E76584759}"/>
    <cellStyle name="Comma 4 2 2 2 7 5 2 3" xfId="62127" xr:uid="{A2E68153-8040-4593-AA47-4D3A18824B67}"/>
    <cellStyle name="Comma 4 2 2 2 7 5 3" xfId="30593" xr:uid="{278EC35A-D24A-49DF-8293-BB18AC68BBC2}"/>
    <cellStyle name="Comma 4 2 2 2 7 5 4" xfId="51617" xr:uid="{BDCCA8C8-D3E6-4944-9D5C-84C633F5483D}"/>
    <cellStyle name="Comma 4 2 2 2 7 6" xfId="12199" xr:uid="{85F371B9-28DB-4739-93F5-2E4569DD89F4}"/>
    <cellStyle name="Comma 4 2 2 2 7 6 2" xfId="33221" xr:uid="{2AC69C3E-83C6-47C5-8A29-A695FA59FE98}"/>
    <cellStyle name="Comma 4 2 2 2 7 6 3" xfId="54245" xr:uid="{4D17F317-5410-413E-8723-AD0129224448}"/>
    <cellStyle name="Comma 4 2 2 2 7 7" xfId="22710" xr:uid="{061946D3-60B7-49E9-9648-68FFCABDEAFE}"/>
    <cellStyle name="Comma 4 2 2 2 7 8" xfId="43735" xr:uid="{76843C43-3C0B-4BA0-872B-EDC098B80559}"/>
    <cellStyle name="Comma 4 2 2 2 8" xfId="1616" xr:uid="{C6E24065-8591-4CD1-9288-A6E3B32BC009}"/>
    <cellStyle name="Comma 4 2 2 2 8 2" xfId="4294" xr:uid="{7123F239-1384-4A91-A516-C7B1B894BDDE}"/>
    <cellStyle name="Comma 4 2 2 2 8 2 2" xfId="14828" xr:uid="{2E4A8619-DB97-448C-BDD8-7D5F296E6086}"/>
    <cellStyle name="Comma 4 2 2 2 8 2 2 2" xfId="35850" xr:uid="{A28747F2-DFE9-42C3-900D-858F9B0B148C}"/>
    <cellStyle name="Comma 4 2 2 2 8 2 2 3" xfId="56874" xr:uid="{7EF8B523-5464-4028-88CD-28DB91812730}"/>
    <cellStyle name="Comma 4 2 2 2 8 2 3" xfId="25340" xr:uid="{5E387274-619B-4255-AA20-B4F7A462E5D5}"/>
    <cellStyle name="Comma 4 2 2 2 8 2 4" xfId="46364" xr:uid="{1A11047C-C0BF-4209-9A77-E8C67836CB19}"/>
    <cellStyle name="Comma 4 2 2 2 8 3" xfId="6922" xr:uid="{E0C185C4-F03B-41F3-B0A3-7C46894C52BD}"/>
    <cellStyle name="Comma 4 2 2 2 8 3 2" xfId="17456" xr:uid="{74957C8D-1EBA-470A-B71A-70E2F4BBE095}"/>
    <cellStyle name="Comma 4 2 2 2 8 3 2 2" xfId="38478" xr:uid="{158F0EE7-A4DE-4A07-8022-6F5312BFD2E5}"/>
    <cellStyle name="Comma 4 2 2 2 8 3 2 3" xfId="59502" xr:uid="{97DB59A8-0BCB-4778-8118-416163DB68AE}"/>
    <cellStyle name="Comma 4 2 2 2 8 3 3" xfId="27968" xr:uid="{FD372756-E7E9-4C4D-9D0E-6C3F3D853D56}"/>
    <cellStyle name="Comma 4 2 2 2 8 3 4" xfId="48992" xr:uid="{F72C0A25-53C1-48CF-A37C-DA38A3753D65}"/>
    <cellStyle name="Comma 4 2 2 2 8 4" xfId="9549" xr:uid="{DA21625A-5495-4421-BE10-0D87CA431E20}"/>
    <cellStyle name="Comma 4 2 2 2 8 4 2" xfId="20083" xr:uid="{E5D9F678-A159-4130-B333-4ED5E50E1E55}"/>
    <cellStyle name="Comma 4 2 2 2 8 4 2 2" xfId="41105" xr:uid="{8809CB13-3360-4281-ABA1-32A05B7FA0FC}"/>
    <cellStyle name="Comma 4 2 2 2 8 4 2 3" xfId="62129" xr:uid="{767B1BC7-CD03-46B1-8879-452E8678303B}"/>
    <cellStyle name="Comma 4 2 2 2 8 4 3" xfId="30595" xr:uid="{36DABDD6-300A-4539-9625-8E40C1B3D7CE}"/>
    <cellStyle name="Comma 4 2 2 2 8 4 4" xfId="51619" xr:uid="{F926EFF4-EFA9-4A6E-8B2C-25C606232F84}"/>
    <cellStyle name="Comma 4 2 2 2 8 5" xfId="12201" xr:uid="{45A308B5-A7CA-40F6-B118-78CF0C592AC1}"/>
    <cellStyle name="Comma 4 2 2 2 8 5 2" xfId="33223" xr:uid="{4D338249-06B8-415F-BDC3-D98A8AAAA419}"/>
    <cellStyle name="Comma 4 2 2 2 8 5 3" xfId="54247" xr:uid="{FD0523AA-41A3-44D2-B3E4-D215C8AFA9FE}"/>
    <cellStyle name="Comma 4 2 2 2 8 6" xfId="22712" xr:uid="{CC7E25EE-0BF3-40A4-9464-3ABE4B32BA4E}"/>
    <cellStyle name="Comma 4 2 2 2 8 7" xfId="43737" xr:uid="{49F4DF5D-3B05-414C-8919-C97BA6973853}"/>
    <cellStyle name="Comma 4 2 2 2 9" xfId="1617" xr:uid="{EE18ACAD-7FB9-4806-85E5-BDEAC7522688}"/>
    <cellStyle name="Comma 4 2 2 2 9 2" xfId="4295" xr:uid="{89A35265-B26E-4291-A06D-781F1FC2DD78}"/>
    <cellStyle name="Comma 4 2 2 2 9 2 2" xfId="14829" xr:uid="{5AEE0DC4-022C-40FC-A982-529934C5C1A6}"/>
    <cellStyle name="Comma 4 2 2 2 9 2 2 2" xfId="35851" xr:uid="{6C3CA9B6-1510-4478-A18D-C208A972DDCD}"/>
    <cellStyle name="Comma 4 2 2 2 9 2 2 3" xfId="56875" xr:uid="{8FFE9369-8E20-446D-BB7F-619495DFDB8E}"/>
    <cellStyle name="Comma 4 2 2 2 9 2 3" xfId="25341" xr:uid="{63818882-B686-4B8F-9432-7408B4447B17}"/>
    <cellStyle name="Comma 4 2 2 2 9 2 4" xfId="46365" xr:uid="{C37736EA-DE78-4697-BC23-58AE5F209B42}"/>
    <cellStyle name="Comma 4 2 2 2 9 3" xfId="6923" xr:uid="{3AC87220-22FA-40B3-B8B0-CDFEEB6FDE5D}"/>
    <cellStyle name="Comma 4 2 2 2 9 3 2" xfId="17457" xr:uid="{F984A29E-CF8C-458D-9C1F-35D7DABFBEF2}"/>
    <cellStyle name="Comma 4 2 2 2 9 3 2 2" xfId="38479" xr:uid="{ABC8ECF4-E99D-4998-B327-2A9C2968C5F3}"/>
    <cellStyle name="Comma 4 2 2 2 9 3 2 3" xfId="59503" xr:uid="{BE7716DD-9769-4CD3-8548-E18878F0B2AD}"/>
    <cellStyle name="Comma 4 2 2 2 9 3 3" xfId="27969" xr:uid="{B00C5395-54BB-4CF1-AA76-9F5A408107C8}"/>
    <cellStyle name="Comma 4 2 2 2 9 3 4" xfId="48993" xr:uid="{31BAB84A-12DA-41E2-8385-34880B8083B7}"/>
    <cellStyle name="Comma 4 2 2 2 9 4" xfId="9550" xr:uid="{B95BD1CF-4A46-42AC-90C0-A0E2A138EEAE}"/>
    <cellStyle name="Comma 4 2 2 2 9 4 2" xfId="20084" xr:uid="{DE9B85A7-688F-4351-92DD-571600FD55F2}"/>
    <cellStyle name="Comma 4 2 2 2 9 4 2 2" xfId="41106" xr:uid="{D9A67951-BE62-4ECF-8221-AFDE7C3925E9}"/>
    <cellStyle name="Comma 4 2 2 2 9 4 2 3" xfId="62130" xr:uid="{032D7A42-C44B-4B15-ABB5-5C945A305666}"/>
    <cellStyle name="Comma 4 2 2 2 9 4 3" xfId="30596" xr:uid="{271FEF66-6D7C-4CA4-A6DB-81A1D1B96501}"/>
    <cellStyle name="Comma 4 2 2 2 9 4 4" xfId="51620" xr:uid="{0568568C-5801-46E3-ADB0-59E403CF23BE}"/>
    <cellStyle name="Comma 4 2 2 2 9 5" xfId="12202" xr:uid="{AE3F3D72-B6BD-4B1F-A050-2CD099DC0556}"/>
    <cellStyle name="Comma 4 2 2 2 9 5 2" xfId="33224" xr:uid="{966C3E41-7E22-4CE0-87F0-376A52C27D8A}"/>
    <cellStyle name="Comma 4 2 2 2 9 5 3" xfId="54248" xr:uid="{E6380CC4-3928-4645-B5CB-CCFAE6C341D0}"/>
    <cellStyle name="Comma 4 2 2 2 9 6" xfId="22713" xr:uid="{BF693FE1-42A8-4783-B8DB-7CF257CE2715}"/>
    <cellStyle name="Comma 4 2 2 2 9 7" xfId="43738" xr:uid="{76112215-65C6-4BD9-B5BB-0E633E91670B}"/>
    <cellStyle name="Comma 4 2 2 20" xfId="63356" xr:uid="{DB7B9FF1-F6BB-4155-892F-EF6DFA8FC492}"/>
    <cellStyle name="Comma 4 2 2 3" xfId="125" xr:uid="{358B25C1-3C5D-4BDB-832C-2A6DE1C200AE}"/>
    <cellStyle name="Comma 4 2 2 3 10" xfId="8071" xr:uid="{3E60921A-717B-4802-85E3-AAEA4C9B3688}"/>
    <cellStyle name="Comma 4 2 2 3 10 2" xfId="18605" xr:uid="{E853EF82-173E-44C9-8F0B-CE71D1A0ECF2}"/>
    <cellStyle name="Comma 4 2 2 3 10 2 2" xfId="39627" xr:uid="{7F189FD1-0BCF-4BF4-9EBD-BFE6FA39C81E}"/>
    <cellStyle name="Comma 4 2 2 3 10 2 3" xfId="60651" xr:uid="{66844B2D-315F-47BF-8310-9540F931936C}"/>
    <cellStyle name="Comma 4 2 2 3 10 3" xfId="29117" xr:uid="{8F0E5254-C917-4CF1-8863-D9AEE52FA50F}"/>
    <cellStyle name="Comma 4 2 2 3 10 4" xfId="50141" xr:uid="{A32731B4-50B1-4899-9C9E-8DC796811924}"/>
    <cellStyle name="Comma 4 2 2 3 11" xfId="10724" xr:uid="{B0295BC8-F7A9-44EB-862C-89348429D236}"/>
    <cellStyle name="Comma 4 2 2 3 11 2" xfId="31746" xr:uid="{645FF70D-708C-4445-8875-B95F748124C6}"/>
    <cellStyle name="Comma 4 2 2 3 11 3" xfId="52770" xr:uid="{758C2B56-B94F-4208-99F4-ABC24E97CA4D}"/>
    <cellStyle name="Comma 4 2 2 3 12" xfId="21234" xr:uid="{5A6C4809-AAAC-455D-8AFE-6B2D05F08138}"/>
    <cellStyle name="Comma 4 2 2 3 13" xfId="42259" xr:uid="{68802446-E393-425A-983B-1866B3E92354}"/>
    <cellStyle name="Comma 4 2 2 3 2" xfId="154" xr:uid="{50BDF751-298A-42BC-90F2-712EAC0C8522}"/>
    <cellStyle name="Comma 4 2 2 3 2 10" xfId="21261" xr:uid="{2EA4F1B4-8D77-437A-A1A3-DC038D9F30AF}"/>
    <cellStyle name="Comma 4 2 2 3 2 11" xfId="42286" xr:uid="{5ED9C0DE-5F97-4756-A246-473AE66009C7}"/>
    <cellStyle name="Comma 4 2 2 3 2 2" xfId="208" xr:uid="{167D9BA5-7FB1-47DE-BFDD-D9D586DA153A}"/>
    <cellStyle name="Comma 4 2 2 3 2 2 2" xfId="2784" xr:uid="{54D4F5D3-7E3B-4FB6-9BFA-C810158D7656}"/>
    <cellStyle name="Comma 4 2 2 3 2 2 2 2" xfId="5416" xr:uid="{E896CA35-E7BC-4294-A1CE-3C781EAD7F59}"/>
    <cellStyle name="Comma 4 2 2 3 2 2 2 2 2" xfId="15950" xr:uid="{04638988-B60A-4897-BEDE-3FC92118DF35}"/>
    <cellStyle name="Comma 4 2 2 3 2 2 2 2 2 2" xfId="36972" xr:uid="{ED9D971B-3F0A-454E-85C0-1D02FEFE354F}"/>
    <cellStyle name="Comma 4 2 2 3 2 2 2 2 2 3" xfId="57996" xr:uid="{C1574F08-3167-46CF-BFA0-46C8ACE4E154}"/>
    <cellStyle name="Comma 4 2 2 3 2 2 2 2 3" xfId="26462" xr:uid="{94BBC69E-9D1E-4D80-BBDE-7260A49CBDFF}"/>
    <cellStyle name="Comma 4 2 2 3 2 2 2 2 4" xfId="47486" xr:uid="{9D158F5D-562D-47C2-91F2-0F04E8AFBD40}"/>
    <cellStyle name="Comma 4 2 2 3 2 2 2 3" xfId="8044" xr:uid="{533CB804-2EAE-4206-AC5C-9FB14680084F}"/>
    <cellStyle name="Comma 4 2 2 3 2 2 2 3 2" xfId="18578" xr:uid="{DD3AFB3A-0BB7-4A93-A3AF-1F65867C4490}"/>
    <cellStyle name="Comma 4 2 2 3 2 2 2 3 2 2" xfId="39600" xr:uid="{D63977CD-5C08-4727-8694-F7FB85CE46CD}"/>
    <cellStyle name="Comma 4 2 2 3 2 2 2 3 2 3" xfId="60624" xr:uid="{C72C549E-5ABE-4844-83D0-56498D8AE214}"/>
    <cellStyle name="Comma 4 2 2 3 2 2 2 3 3" xfId="29090" xr:uid="{79DB9C78-91E8-4046-8C9B-300B0F1DE68D}"/>
    <cellStyle name="Comma 4 2 2 3 2 2 2 3 4" xfId="50114" xr:uid="{B60590EB-F64D-4E11-8585-191AA8D6ECF4}"/>
    <cellStyle name="Comma 4 2 2 3 2 2 2 4" xfId="10671" xr:uid="{C090371B-A264-47D6-9802-BF19ADD61550}"/>
    <cellStyle name="Comma 4 2 2 3 2 2 2 4 2" xfId="21205" xr:uid="{4220593D-9A8C-4E77-A5C5-D9614430BD75}"/>
    <cellStyle name="Comma 4 2 2 3 2 2 2 4 2 2" xfId="42227" xr:uid="{4DE6B042-8E96-4789-B510-D72C0A347D63}"/>
    <cellStyle name="Comma 4 2 2 3 2 2 2 4 2 3" xfId="63251" xr:uid="{23131E30-036C-4623-A91A-4EA610DD6174}"/>
    <cellStyle name="Comma 4 2 2 3 2 2 2 4 3" xfId="31717" xr:uid="{99EAD722-8CAA-46FB-99D6-0C210C5B010B}"/>
    <cellStyle name="Comma 4 2 2 3 2 2 2 4 4" xfId="52741" xr:uid="{427365F4-C3B6-439D-B182-CE785FAC07D6}"/>
    <cellStyle name="Comma 4 2 2 3 2 2 2 5" xfId="13323" xr:uid="{65BC7B95-D58D-4D97-8EED-5CEC25D90D43}"/>
    <cellStyle name="Comma 4 2 2 3 2 2 2 5 2" xfId="34345" xr:uid="{2EB4F8E8-946E-4B53-AD6F-8E8441F9C124}"/>
    <cellStyle name="Comma 4 2 2 3 2 2 2 5 3" xfId="55369" xr:uid="{B7658EB7-3E2C-417E-B65F-B106F18DC9D7}"/>
    <cellStyle name="Comma 4 2 2 3 2 2 2 6" xfId="23834" xr:uid="{B7086FC2-7AE2-44E6-A1EB-9EDE4FD13361}"/>
    <cellStyle name="Comma 4 2 2 3 2 2 2 7" xfId="44859" xr:uid="{9ED4B98C-C969-4D05-880B-6E48367590B2}"/>
    <cellStyle name="Comma 4 2 2 3 2 2 3" xfId="1620" xr:uid="{D970237F-E83A-457C-8BFF-911B8EC0AA5A}"/>
    <cellStyle name="Comma 4 2 2 3 2 2 3 2" xfId="4298" xr:uid="{DC53B910-EFB7-4318-AA94-50A22E0B1BC2}"/>
    <cellStyle name="Comma 4 2 2 3 2 2 3 2 2" xfId="14832" xr:uid="{4DF3D2D0-8299-4267-A03E-1E65E2098E73}"/>
    <cellStyle name="Comma 4 2 2 3 2 2 3 2 2 2" xfId="35854" xr:uid="{19962B34-CDEB-4E71-A55F-13F9DF6DA8FB}"/>
    <cellStyle name="Comma 4 2 2 3 2 2 3 2 2 3" xfId="56878" xr:uid="{4FF83E04-C36A-42F1-9FEC-AA910E6C4711}"/>
    <cellStyle name="Comma 4 2 2 3 2 2 3 2 3" xfId="25344" xr:uid="{88D59399-1360-47B6-8728-C85B65E0F333}"/>
    <cellStyle name="Comma 4 2 2 3 2 2 3 2 4" xfId="46368" xr:uid="{DE9C5B8E-DEED-4A97-83EE-F662EE460783}"/>
    <cellStyle name="Comma 4 2 2 3 2 2 3 3" xfId="6926" xr:uid="{46346011-862D-413F-89A6-782963BD11B5}"/>
    <cellStyle name="Comma 4 2 2 3 2 2 3 3 2" xfId="17460" xr:uid="{CF6B7FE8-07A4-4B38-89D5-5A374DED14E1}"/>
    <cellStyle name="Comma 4 2 2 3 2 2 3 3 2 2" xfId="38482" xr:uid="{0ADD445C-3C61-4763-AD9E-E2C6C89FC7C0}"/>
    <cellStyle name="Comma 4 2 2 3 2 2 3 3 2 3" xfId="59506" xr:uid="{62223852-5574-4436-9A0D-067CE6B7EB7A}"/>
    <cellStyle name="Comma 4 2 2 3 2 2 3 3 3" xfId="27972" xr:uid="{3FD5FE38-C376-4571-B3D0-BCFDFF677F75}"/>
    <cellStyle name="Comma 4 2 2 3 2 2 3 3 4" xfId="48996" xr:uid="{45E26CFA-CB91-4D56-A242-60BF780FF9D6}"/>
    <cellStyle name="Comma 4 2 2 3 2 2 3 4" xfId="9553" xr:uid="{A849093E-50C9-4548-94DF-F87DF96787D7}"/>
    <cellStyle name="Comma 4 2 2 3 2 2 3 4 2" xfId="20087" xr:uid="{C1E6C995-6B01-449D-AFB1-FB0A91CF1D3C}"/>
    <cellStyle name="Comma 4 2 2 3 2 2 3 4 2 2" xfId="41109" xr:uid="{CE520891-D640-49CF-AC70-F14D0B0E0E58}"/>
    <cellStyle name="Comma 4 2 2 3 2 2 3 4 2 3" xfId="62133" xr:uid="{9AAB892A-808C-44D5-AF06-4BD7F7881AE5}"/>
    <cellStyle name="Comma 4 2 2 3 2 2 3 4 3" xfId="30599" xr:uid="{40CA2A0C-389A-4D1D-A083-E0653ECC3093}"/>
    <cellStyle name="Comma 4 2 2 3 2 2 3 4 4" xfId="51623" xr:uid="{E0F3936E-71BB-493C-8DF9-E4186D61D125}"/>
    <cellStyle name="Comma 4 2 2 3 2 2 3 5" xfId="12205" xr:uid="{354C19F0-8408-43EB-B5AF-4F9C33C55EF4}"/>
    <cellStyle name="Comma 4 2 2 3 2 2 3 5 2" xfId="33227" xr:uid="{4658E64D-3503-4830-A409-7CF47A30EE8B}"/>
    <cellStyle name="Comma 4 2 2 3 2 2 3 5 3" xfId="54251" xr:uid="{F2F07394-87D0-496C-A73B-A1A7B73C8874}"/>
    <cellStyle name="Comma 4 2 2 3 2 2 3 6" xfId="22716" xr:uid="{AABB1B31-B53B-4056-B885-7C6239227CDF}"/>
    <cellStyle name="Comma 4 2 2 3 2 2 3 7" xfId="43741" xr:uid="{7F417B56-2B32-4B0D-995C-BEEC3F4D7728}"/>
    <cellStyle name="Comma 4 2 2 3 2 2 4" xfId="2897" xr:uid="{AD94B663-6DD1-4DB9-A911-1317537C1AD6}"/>
    <cellStyle name="Comma 4 2 2 3 2 2 4 2" xfId="13431" xr:uid="{5B7D8FE4-EB66-4A8E-BC76-EE5532A701C5}"/>
    <cellStyle name="Comma 4 2 2 3 2 2 4 2 2" xfId="34453" xr:uid="{3F919D66-741C-4678-ACD3-E9BA45F3ADAA}"/>
    <cellStyle name="Comma 4 2 2 3 2 2 4 2 3" xfId="55477" xr:uid="{827F2A45-0EC2-4F3A-865A-96716CD657AB}"/>
    <cellStyle name="Comma 4 2 2 3 2 2 4 3" xfId="23943" xr:uid="{E28B9C10-9891-41E6-9303-67550420523C}"/>
    <cellStyle name="Comma 4 2 2 3 2 2 4 4" xfId="44967" xr:uid="{E88EDC18-7A48-4622-8718-5755BBB03148}"/>
    <cellStyle name="Comma 4 2 2 3 2 2 5" xfId="5525" xr:uid="{6BF66F37-173B-4CF2-A4A4-533B936C432A}"/>
    <cellStyle name="Comma 4 2 2 3 2 2 5 2" xfId="16059" xr:uid="{37614031-7A5C-4899-AB12-4011E647D895}"/>
    <cellStyle name="Comma 4 2 2 3 2 2 5 2 2" xfId="37081" xr:uid="{22DF8411-B7F9-45A5-B8A1-3828CE15CF70}"/>
    <cellStyle name="Comma 4 2 2 3 2 2 5 2 3" xfId="58105" xr:uid="{E614167C-B3B7-4EB7-B062-7D20A18A66E9}"/>
    <cellStyle name="Comma 4 2 2 3 2 2 5 3" xfId="26571" xr:uid="{B4F83FE8-E0CB-4412-AE03-4C5E5D12F169}"/>
    <cellStyle name="Comma 4 2 2 3 2 2 5 4" xfId="47595" xr:uid="{27AB27C7-DB1C-4B03-9CFF-A349422391ED}"/>
    <cellStyle name="Comma 4 2 2 3 2 2 6" xfId="8152" xr:uid="{DC5D473C-DE1B-45D0-A9D8-182DBEF6DEE2}"/>
    <cellStyle name="Comma 4 2 2 3 2 2 6 2" xfId="18686" xr:uid="{F70770E9-AD71-4EEF-AEEC-58E04AE09F7C}"/>
    <cellStyle name="Comma 4 2 2 3 2 2 6 2 2" xfId="39708" xr:uid="{F68FBA8B-E35B-4C2C-9B74-9D4C8C06D9E3}"/>
    <cellStyle name="Comma 4 2 2 3 2 2 6 2 3" xfId="60732" xr:uid="{1E03A848-46C5-4F9D-81F3-57619FC9C220}"/>
    <cellStyle name="Comma 4 2 2 3 2 2 6 3" xfId="29198" xr:uid="{D6BE1AE5-C583-4851-8075-DC5C2BE65CF7}"/>
    <cellStyle name="Comma 4 2 2 3 2 2 6 4" xfId="50222" xr:uid="{832BD33B-F6DB-454F-8EDF-C136DBB48EDF}"/>
    <cellStyle name="Comma 4 2 2 3 2 2 7" xfId="10804" xr:uid="{68C067EC-B116-4F57-B3C2-521D61B329AE}"/>
    <cellStyle name="Comma 4 2 2 3 2 2 7 2" xfId="31826" xr:uid="{F792E12D-9473-4AE5-9670-6FE478484618}"/>
    <cellStyle name="Comma 4 2 2 3 2 2 7 3" xfId="52850" xr:uid="{82A260DF-0859-4D9D-91EC-8E98834D2871}"/>
    <cellStyle name="Comma 4 2 2 3 2 2 8" xfId="21315" xr:uid="{F0A20427-67BF-428B-918F-A91CA48D8E0C}"/>
    <cellStyle name="Comma 4 2 2 3 2 2 9" xfId="42340" xr:uid="{4A6270B9-BFB2-4395-817F-EA9717B18231}"/>
    <cellStyle name="Comma 4 2 2 3 2 3" xfId="2671" xr:uid="{482EECE3-C807-409B-B59A-8C3B858F873D}"/>
    <cellStyle name="Comma 4 2 2 3 2 3 2" xfId="5308" xr:uid="{0A81DF9F-2071-4576-AA67-48A6BBFF7D54}"/>
    <cellStyle name="Comma 4 2 2 3 2 3 2 2" xfId="15842" xr:uid="{23C6FBD1-47A3-4755-A188-DF6C230B56B7}"/>
    <cellStyle name="Comma 4 2 2 3 2 3 2 2 2" xfId="36864" xr:uid="{02AF9C38-75A0-4C58-88FE-BF682FFBC718}"/>
    <cellStyle name="Comma 4 2 2 3 2 3 2 2 3" xfId="57888" xr:uid="{A7A574CB-D4D9-4C32-90F5-0E0F0946D495}"/>
    <cellStyle name="Comma 4 2 2 3 2 3 2 3" xfId="26354" xr:uid="{7F7017D8-53CC-4F20-BBE1-245AE22D29AE}"/>
    <cellStyle name="Comma 4 2 2 3 2 3 2 4" xfId="47378" xr:uid="{F1F41CB0-0AE0-4FF3-B630-A9E8C4DFF561}"/>
    <cellStyle name="Comma 4 2 2 3 2 3 3" xfId="7936" xr:uid="{6D72708D-6A66-414E-8C2F-60514EF1334C}"/>
    <cellStyle name="Comma 4 2 2 3 2 3 3 2" xfId="18470" xr:uid="{7ABD1F00-CD88-42CA-97EC-1B55237C09D7}"/>
    <cellStyle name="Comma 4 2 2 3 2 3 3 2 2" xfId="39492" xr:uid="{F3F167EE-170F-43FD-9DF7-70A5ED0391CA}"/>
    <cellStyle name="Comma 4 2 2 3 2 3 3 2 3" xfId="60516" xr:uid="{52B68ED1-274D-49E7-AFEF-C6B2567074E2}"/>
    <cellStyle name="Comma 4 2 2 3 2 3 3 3" xfId="28982" xr:uid="{15531834-5B33-40D5-A935-AEAFA84F70D9}"/>
    <cellStyle name="Comma 4 2 2 3 2 3 3 4" xfId="50006" xr:uid="{E2AFE5FF-5AA7-4120-9BDC-22F89F36C46C}"/>
    <cellStyle name="Comma 4 2 2 3 2 3 4" xfId="10563" xr:uid="{7D0F2592-D208-4383-A57B-EBB151A1E21A}"/>
    <cellStyle name="Comma 4 2 2 3 2 3 4 2" xfId="21097" xr:uid="{5A2CC38C-DE08-4FBC-9BDB-2BB51610B29E}"/>
    <cellStyle name="Comma 4 2 2 3 2 3 4 2 2" xfId="42119" xr:uid="{F12BD5BD-682A-4183-8F6B-F764CC8F9CDC}"/>
    <cellStyle name="Comma 4 2 2 3 2 3 4 2 3" xfId="63143" xr:uid="{4027F9C4-7EEC-49ED-B146-1609A77E2D39}"/>
    <cellStyle name="Comma 4 2 2 3 2 3 4 3" xfId="31609" xr:uid="{362B6972-8E3B-4F27-99D6-B55F7E7403BB}"/>
    <cellStyle name="Comma 4 2 2 3 2 3 4 4" xfId="52633" xr:uid="{D016C5D5-99E7-4465-8E84-5A9DAF4DC62C}"/>
    <cellStyle name="Comma 4 2 2 3 2 3 5" xfId="13215" xr:uid="{4F137AE4-DB53-434F-AE03-E9BF8C9787AD}"/>
    <cellStyle name="Comma 4 2 2 3 2 3 5 2" xfId="34237" xr:uid="{5E1FB4B5-1AC3-4D31-926C-AD476F67A221}"/>
    <cellStyle name="Comma 4 2 2 3 2 3 5 3" xfId="55261" xr:uid="{6456CD7E-1437-47A3-BB57-F6DA7C9BC8FB}"/>
    <cellStyle name="Comma 4 2 2 3 2 3 6" xfId="23726" xr:uid="{8EFE440B-4F38-47EE-B3C6-522F3AE5BC92}"/>
    <cellStyle name="Comma 4 2 2 3 2 3 7" xfId="44751" xr:uid="{4B86B101-22CE-45C3-A21E-20896B484FFD}"/>
    <cellStyle name="Comma 4 2 2 3 2 4" xfId="2730" xr:uid="{76B473A2-22FA-4198-BAC6-7D3E265431C3}"/>
    <cellStyle name="Comma 4 2 2 3 2 4 2" xfId="5362" xr:uid="{E6F2282A-6F4E-481D-9238-14426F81ADA3}"/>
    <cellStyle name="Comma 4 2 2 3 2 4 2 2" xfId="15896" xr:uid="{1BD18531-73DB-444D-B5FD-C6EC8D587C20}"/>
    <cellStyle name="Comma 4 2 2 3 2 4 2 2 2" xfId="36918" xr:uid="{3ADCBDAB-11E9-42A7-8566-861A9C727AAB}"/>
    <cellStyle name="Comma 4 2 2 3 2 4 2 2 3" xfId="57942" xr:uid="{7147D4CC-5007-43E3-9466-D0C6B293D6DA}"/>
    <cellStyle name="Comma 4 2 2 3 2 4 2 3" xfId="26408" xr:uid="{B88D3BB7-245D-4464-8667-02A948DC28CB}"/>
    <cellStyle name="Comma 4 2 2 3 2 4 2 4" xfId="47432" xr:uid="{6EC561D9-74F6-46EE-933A-55EBB96C6F0F}"/>
    <cellStyle name="Comma 4 2 2 3 2 4 3" xfId="7990" xr:uid="{1DE07E11-4CE8-4D47-A36A-09870F1B8C1A}"/>
    <cellStyle name="Comma 4 2 2 3 2 4 3 2" xfId="18524" xr:uid="{0D7A2513-7274-4B84-94B7-B965A9577393}"/>
    <cellStyle name="Comma 4 2 2 3 2 4 3 2 2" xfId="39546" xr:uid="{1E658D3A-8213-4DCC-A1DF-31BCE5101B12}"/>
    <cellStyle name="Comma 4 2 2 3 2 4 3 2 3" xfId="60570" xr:uid="{CFA509EA-303E-49D5-B4F6-F2F78250F1D4}"/>
    <cellStyle name="Comma 4 2 2 3 2 4 3 3" xfId="29036" xr:uid="{4103A08E-2220-4C18-A8AE-4F45414A43A5}"/>
    <cellStyle name="Comma 4 2 2 3 2 4 3 4" xfId="50060" xr:uid="{B15430D1-7DC0-479C-966D-A3F6B61C5462}"/>
    <cellStyle name="Comma 4 2 2 3 2 4 4" xfId="10617" xr:uid="{7BFB141F-F383-4DE6-9558-2BF088E4069C}"/>
    <cellStyle name="Comma 4 2 2 3 2 4 4 2" xfId="21151" xr:uid="{C58606F6-855B-4321-8E5E-74A09103BDE4}"/>
    <cellStyle name="Comma 4 2 2 3 2 4 4 2 2" xfId="42173" xr:uid="{722E9E1D-4BD6-4CF2-8FCD-5E5CB71BCF27}"/>
    <cellStyle name="Comma 4 2 2 3 2 4 4 2 3" xfId="63197" xr:uid="{289B54F8-4811-4DED-9079-508493CB88DC}"/>
    <cellStyle name="Comma 4 2 2 3 2 4 4 3" xfId="31663" xr:uid="{C78B2859-EACD-4006-81A7-F7FD58EEACCD}"/>
    <cellStyle name="Comma 4 2 2 3 2 4 4 4" xfId="52687" xr:uid="{EC29F72E-0493-4CFE-BF99-C001E8D948FE}"/>
    <cellStyle name="Comma 4 2 2 3 2 4 5" xfId="13269" xr:uid="{38DD724B-FC64-4A31-A5AB-E2E3DCBA1C82}"/>
    <cellStyle name="Comma 4 2 2 3 2 4 5 2" xfId="34291" xr:uid="{587BCBA9-1D57-4496-9070-894781DB20B5}"/>
    <cellStyle name="Comma 4 2 2 3 2 4 5 3" xfId="55315" xr:uid="{61FD96D2-915C-4223-AD23-2F9DD465C5F3}"/>
    <cellStyle name="Comma 4 2 2 3 2 4 6" xfId="23780" xr:uid="{AE464D79-AE07-400C-98CC-22430AD7DB36}"/>
    <cellStyle name="Comma 4 2 2 3 2 4 7" xfId="44805" xr:uid="{5F1A684A-99AD-4C69-9661-3C37FBF7F394}"/>
    <cellStyle name="Comma 4 2 2 3 2 5" xfId="1619" xr:uid="{C2D6010C-FB49-4638-8770-E416DB07381C}"/>
    <cellStyle name="Comma 4 2 2 3 2 5 2" xfId="4297" xr:uid="{57A7C376-879A-48C3-8BB6-6961EA528144}"/>
    <cellStyle name="Comma 4 2 2 3 2 5 2 2" xfId="14831" xr:uid="{86C87296-8BFB-4120-A276-67FC42BF49C2}"/>
    <cellStyle name="Comma 4 2 2 3 2 5 2 2 2" xfId="35853" xr:uid="{E7352E8D-3A73-40CD-AA47-446F3A55DAB3}"/>
    <cellStyle name="Comma 4 2 2 3 2 5 2 2 3" xfId="56877" xr:uid="{7DAA991A-15DC-4D71-AC6F-E53C8C6B278B}"/>
    <cellStyle name="Comma 4 2 2 3 2 5 2 3" xfId="25343" xr:uid="{11D46E3C-B3CD-4214-9A65-B3B1E77562FA}"/>
    <cellStyle name="Comma 4 2 2 3 2 5 2 4" xfId="46367" xr:uid="{34713889-CD09-4862-9ADE-4B5BBCE0D4EF}"/>
    <cellStyle name="Comma 4 2 2 3 2 5 3" xfId="6925" xr:uid="{1F40F6E3-5661-4845-878F-6361C869C092}"/>
    <cellStyle name="Comma 4 2 2 3 2 5 3 2" xfId="17459" xr:uid="{7063A589-5699-4F27-AC2D-6A2E0C21D75C}"/>
    <cellStyle name="Comma 4 2 2 3 2 5 3 2 2" xfId="38481" xr:uid="{805A68B4-47A8-4786-B8DD-F3E49C74020B}"/>
    <cellStyle name="Comma 4 2 2 3 2 5 3 2 3" xfId="59505" xr:uid="{E53612F8-3C8B-4B02-BCA2-9BA6D2B5DF90}"/>
    <cellStyle name="Comma 4 2 2 3 2 5 3 3" xfId="27971" xr:uid="{28588541-435E-4BE5-B3AC-3597CACCAC19}"/>
    <cellStyle name="Comma 4 2 2 3 2 5 3 4" xfId="48995" xr:uid="{AEFCB3F6-698A-4F20-B393-2695348CEC80}"/>
    <cellStyle name="Comma 4 2 2 3 2 5 4" xfId="9552" xr:uid="{728DF0DD-9688-4BF7-BE30-9058C630D485}"/>
    <cellStyle name="Comma 4 2 2 3 2 5 4 2" xfId="20086" xr:uid="{D7F3CA89-5621-4165-A6B9-3854F7D296CE}"/>
    <cellStyle name="Comma 4 2 2 3 2 5 4 2 2" xfId="41108" xr:uid="{4809CB92-A661-4D7A-96D9-644993621731}"/>
    <cellStyle name="Comma 4 2 2 3 2 5 4 2 3" xfId="62132" xr:uid="{C3F73B63-E6F9-417F-A4CD-AB4F8019ED4C}"/>
    <cellStyle name="Comma 4 2 2 3 2 5 4 3" xfId="30598" xr:uid="{C0F6A693-D2E3-46B0-8050-F4519D2789D4}"/>
    <cellStyle name="Comma 4 2 2 3 2 5 4 4" xfId="51622" xr:uid="{EC24C10F-A74C-4830-9C62-04303633A443}"/>
    <cellStyle name="Comma 4 2 2 3 2 5 5" xfId="12204" xr:uid="{40F278C3-EFFA-4C72-B529-A83C55D3E95E}"/>
    <cellStyle name="Comma 4 2 2 3 2 5 5 2" xfId="33226" xr:uid="{1A12EF29-8970-4E64-B960-5886D8B2B89C}"/>
    <cellStyle name="Comma 4 2 2 3 2 5 5 3" xfId="54250" xr:uid="{3D2F2125-6E7C-4710-BD05-891C3C9A8566}"/>
    <cellStyle name="Comma 4 2 2 3 2 5 6" xfId="22715" xr:uid="{FC10F9CB-325C-4B88-86A6-547C05013297}"/>
    <cellStyle name="Comma 4 2 2 3 2 5 7" xfId="43740" xr:uid="{1484CDB1-783C-4194-A448-48398106C740}"/>
    <cellStyle name="Comma 4 2 2 3 2 6" xfId="2843" xr:uid="{BC3402F8-7167-407C-BEFB-C0097AB2AFB1}"/>
    <cellStyle name="Comma 4 2 2 3 2 6 2" xfId="13377" xr:uid="{B506CBFB-3E58-44CE-B1BB-64581BB39932}"/>
    <cellStyle name="Comma 4 2 2 3 2 6 2 2" xfId="34399" xr:uid="{46C7233A-79DB-46BC-8F01-8A6A9A596A79}"/>
    <cellStyle name="Comma 4 2 2 3 2 6 2 3" xfId="55423" xr:uid="{CEC7493C-CD18-4721-A268-F80D833FFFA0}"/>
    <cellStyle name="Comma 4 2 2 3 2 6 3" xfId="23889" xr:uid="{5AAC5EFE-59F5-4A3D-A1EA-74E712C48A3F}"/>
    <cellStyle name="Comma 4 2 2 3 2 6 4" xfId="44913" xr:uid="{E6C7119E-5205-4D66-AFB4-F8B1336A4D15}"/>
    <cellStyle name="Comma 4 2 2 3 2 7" xfId="5471" xr:uid="{427238BF-9C89-4821-8CC5-CC5F6692B6DF}"/>
    <cellStyle name="Comma 4 2 2 3 2 7 2" xfId="16005" xr:uid="{FD1AA57B-0324-4A78-B8AD-3921D64E3BAD}"/>
    <cellStyle name="Comma 4 2 2 3 2 7 2 2" xfId="37027" xr:uid="{FBCC3FA5-488C-4ED8-A692-5E2C62B0A214}"/>
    <cellStyle name="Comma 4 2 2 3 2 7 2 3" xfId="58051" xr:uid="{0A3E463C-B236-4C60-AC0A-81E991A2EBBD}"/>
    <cellStyle name="Comma 4 2 2 3 2 7 3" xfId="26517" xr:uid="{AC196022-DC49-44BF-8F3A-4A488CF27F89}"/>
    <cellStyle name="Comma 4 2 2 3 2 7 4" xfId="47541" xr:uid="{887990A4-3120-49CC-B048-091D09D61801}"/>
    <cellStyle name="Comma 4 2 2 3 2 8" xfId="8098" xr:uid="{B3FCE57D-D2D3-45FC-BB3F-43E18DFC0409}"/>
    <cellStyle name="Comma 4 2 2 3 2 8 2" xfId="18632" xr:uid="{E33F94FE-64F0-4728-8D54-946E273A2441}"/>
    <cellStyle name="Comma 4 2 2 3 2 8 2 2" xfId="39654" xr:uid="{4A7FC777-D07E-43BC-B25F-7CA9E9CB23FA}"/>
    <cellStyle name="Comma 4 2 2 3 2 8 2 3" xfId="60678" xr:uid="{024D08E3-6AEC-484B-ADA0-8C168393801E}"/>
    <cellStyle name="Comma 4 2 2 3 2 8 3" xfId="29144" xr:uid="{5A185F74-AFEB-4D19-AAFD-B4240966DF29}"/>
    <cellStyle name="Comma 4 2 2 3 2 8 4" xfId="50168" xr:uid="{89401DE7-464E-40C5-BA80-703236BE8CC4}"/>
    <cellStyle name="Comma 4 2 2 3 2 9" xfId="10750" xr:uid="{B77876D6-3C60-4867-B451-079E484F38A0}"/>
    <cellStyle name="Comma 4 2 2 3 2 9 2" xfId="31772" xr:uid="{01907F6D-8B15-44D9-BA43-A00F3574AD2E}"/>
    <cellStyle name="Comma 4 2 2 3 2 9 3" xfId="52796" xr:uid="{6B3E9D61-0206-4F29-802C-DEE045907C60}"/>
    <cellStyle name="Comma 4 2 2 3 3" xfId="181" xr:uid="{3F2495D2-1B2E-41B7-B08C-C411468C9613}"/>
    <cellStyle name="Comma 4 2 2 3 3 2" xfId="2757" xr:uid="{603E17EC-3DC7-44A6-97A0-F6D416E1BA59}"/>
    <cellStyle name="Comma 4 2 2 3 3 2 2" xfId="5389" xr:uid="{FC2E66C5-E1F0-445C-9457-2FE9C9D1CD1A}"/>
    <cellStyle name="Comma 4 2 2 3 3 2 2 2" xfId="15923" xr:uid="{A58DE5CE-E616-4F5C-9E59-CB0003DC0A8C}"/>
    <cellStyle name="Comma 4 2 2 3 3 2 2 2 2" xfId="36945" xr:uid="{7E26B397-CE2B-4C5E-A009-E1DFDCFC853B}"/>
    <cellStyle name="Comma 4 2 2 3 3 2 2 2 3" xfId="57969" xr:uid="{27686604-0D32-47F3-B70A-D23327DEEB1D}"/>
    <cellStyle name="Comma 4 2 2 3 3 2 2 3" xfId="26435" xr:uid="{F8269927-D63A-4379-B732-5C4D16DD3FC0}"/>
    <cellStyle name="Comma 4 2 2 3 3 2 2 4" xfId="47459" xr:uid="{6B1C5B91-E2D3-40AF-96AC-F85BCAEE7C3F}"/>
    <cellStyle name="Comma 4 2 2 3 3 2 3" xfId="8017" xr:uid="{42995BF6-7D8C-4FA5-B1FB-3D9C7DECDDEE}"/>
    <cellStyle name="Comma 4 2 2 3 3 2 3 2" xfId="18551" xr:uid="{7A1A3134-79B2-47D3-9042-848EC4154447}"/>
    <cellStyle name="Comma 4 2 2 3 3 2 3 2 2" xfId="39573" xr:uid="{504C9642-E527-4F22-8FA3-B23D93BEFD5C}"/>
    <cellStyle name="Comma 4 2 2 3 3 2 3 2 3" xfId="60597" xr:uid="{E794AC9D-CFDF-4B75-A67F-E7DF95C79909}"/>
    <cellStyle name="Comma 4 2 2 3 3 2 3 3" xfId="29063" xr:uid="{5B9D8061-A51C-4D28-A49C-074C7A0CC385}"/>
    <cellStyle name="Comma 4 2 2 3 3 2 3 4" xfId="50087" xr:uid="{5A799F47-FABB-4E0B-A9A1-FA22519ADE3E}"/>
    <cellStyle name="Comma 4 2 2 3 3 2 4" xfId="10644" xr:uid="{C863C00A-099C-4C8F-9F22-E23A5322BB80}"/>
    <cellStyle name="Comma 4 2 2 3 3 2 4 2" xfId="21178" xr:uid="{5EBA8DDD-419D-480C-8319-06BA868A638E}"/>
    <cellStyle name="Comma 4 2 2 3 3 2 4 2 2" xfId="42200" xr:uid="{E6D16353-C760-42FE-AB34-E7C73EA08816}"/>
    <cellStyle name="Comma 4 2 2 3 3 2 4 2 3" xfId="63224" xr:uid="{B141D725-A87A-44B9-B318-003BD6F20D19}"/>
    <cellStyle name="Comma 4 2 2 3 3 2 4 3" xfId="31690" xr:uid="{2A7C65D7-F5BF-45AB-8911-C79FFBFCEACD}"/>
    <cellStyle name="Comma 4 2 2 3 3 2 4 4" xfId="52714" xr:uid="{22FEA508-76B4-4D04-A521-CB43022E114F}"/>
    <cellStyle name="Comma 4 2 2 3 3 2 5" xfId="13296" xr:uid="{931D677E-CEB0-466D-9120-87364B92D75C}"/>
    <cellStyle name="Comma 4 2 2 3 3 2 5 2" xfId="34318" xr:uid="{EDE385DD-6A4F-4D09-A819-10F7DF2DBE3E}"/>
    <cellStyle name="Comma 4 2 2 3 3 2 5 3" xfId="55342" xr:uid="{E2B27BB2-3778-47FD-869F-B6B49D622AA9}"/>
    <cellStyle name="Comma 4 2 2 3 3 2 6" xfId="23807" xr:uid="{D027B346-9C24-42C5-B1EC-1DDC98EA2045}"/>
    <cellStyle name="Comma 4 2 2 3 3 2 7" xfId="44832" xr:uid="{B5B5CBAE-1622-4F99-BA8A-BD3C7E167B96}"/>
    <cellStyle name="Comma 4 2 2 3 3 3" xfId="1621" xr:uid="{F5E18615-4405-4F3B-A182-CAF5DD6F0DF4}"/>
    <cellStyle name="Comma 4 2 2 3 3 3 2" xfId="4299" xr:uid="{335A6A09-D479-4B14-A765-9916AE9B4FBF}"/>
    <cellStyle name="Comma 4 2 2 3 3 3 2 2" xfId="14833" xr:uid="{0EFC83BE-0CCF-4015-85D2-41ED73883EE4}"/>
    <cellStyle name="Comma 4 2 2 3 3 3 2 2 2" xfId="35855" xr:uid="{8ED55B4B-9CA4-4B5A-97A5-1DB1DD3F7955}"/>
    <cellStyle name="Comma 4 2 2 3 3 3 2 2 3" xfId="56879" xr:uid="{22036B66-07AD-4EC6-8DA5-722B2B95204B}"/>
    <cellStyle name="Comma 4 2 2 3 3 3 2 3" xfId="25345" xr:uid="{6A7C4852-26CA-4095-86AF-B5F772ADA4B2}"/>
    <cellStyle name="Comma 4 2 2 3 3 3 2 4" xfId="46369" xr:uid="{68D56DDD-9FA9-418D-AEBC-1BB371A2AC4F}"/>
    <cellStyle name="Comma 4 2 2 3 3 3 3" xfId="6927" xr:uid="{BB922591-840B-4472-8B21-2E5B9DD9C6FA}"/>
    <cellStyle name="Comma 4 2 2 3 3 3 3 2" xfId="17461" xr:uid="{F9827766-7F9E-40F2-B626-43E4BE6E5000}"/>
    <cellStyle name="Comma 4 2 2 3 3 3 3 2 2" xfId="38483" xr:uid="{C29FD834-6A4D-4904-B503-F52971A9B985}"/>
    <cellStyle name="Comma 4 2 2 3 3 3 3 2 3" xfId="59507" xr:uid="{D3F80E50-0AA1-4625-9A32-224431A20366}"/>
    <cellStyle name="Comma 4 2 2 3 3 3 3 3" xfId="27973" xr:uid="{FDFA507B-0ECB-4235-9B58-85AC3966E45F}"/>
    <cellStyle name="Comma 4 2 2 3 3 3 3 4" xfId="48997" xr:uid="{4F9D5345-FC58-437A-9D3D-47D157E68316}"/>
    <cellStyle name="Comma 4 2 2 3 3 3 4" xfId="9554" xr:uid="{0FA3BC38-301E-4787-9C5E-FF7AF21F1355}"/>
    <cellStyle name="Comma 4 2 2 3 3 3 4 2" xfId="20088" xr:uid="{7E77DE0E-613A-41EB-BC6D-B7663890A637}"/>
    <cellStyle name="Comma 4 2 2 3 3 3 4 2 2" xfId="41110" xr:uid="{644D2C70-48AE-463C-97FE-A53F4394E81A}"/>
    <cellStyle name="Comma 4 2 2 3 3 3 4 2 3" xfId="62134" xr:uid="{62267E7B-1671-48F2-A57C-F87D3C04DA34}"/>
    <cellStyle name="Comma 4 2 2 3 3 3 4 3" xfId="30600" xr:uid="{8F2782E6-6F62-4C73-B05D-2B99629BD669}"/>
    <cellStyle name="Comma 4 2 2 3 3 3 4 4" xfId="51624" xr:uid="{274DDA24-E22F-4EAF-97AC-DF7D374508BC}"/>
    <cellStyle name="Comma 4 2 2 3 3 3 5" xfId="12206" xr:uid="{C670F193-85A5-4D3E-9D47-03A1FA5D82E6}"/>
    <cellStyle name="Comma 4 2 2 3 3 3 5 2" xfId="33228" xr:uid="{1ABA4388-A307-42BB-9CDD-20296F50BC69}"/>
    <cellStyle name="Comma 4 2 2 3 3 3 5 3" xfId="54252" xr:uid="{9D97D2FB-23FB-4C15-9639-D45D6132FF19}"/>
    <cellStyle name="Comma 4 2 2 3 3 3 6" xfId="22717" xr:uid="{350EA16F-F9CF-4D51-AE8D-5C01899ED3EA}"/>
    <cellStyle name="Comma 4 2 2 3 3 3 7" xfId="43742" xr:uid="{25F300ED-A1F6-49A3-9DCB-07AB445C0B72}"/>
    <cellStyle name="Comma 4 2 2 3 3 4" xfId="2870" xr:uid="{95F8BE51-B028-4E7F-8CE1-0436F3686AD4}"/>
    <cellStyle name="Comma 4 2 2 3 3 4 2" xfId="13404" xr:uid="{9CC968E0-3555-4903-ADA5-C287243E6E31}"/>
    <cellStyle name="Comma 4 2 2 3 3 4 2 2" xfId="34426" xr:uid="{1B079765-B9E3-4ED0-9D41-8C47C99908F6}"/>
    <cellStyle name="Comma 4 2 2 3 3 4 2 3" xfId="55450" xr:uid="{117CC46E-48F4-4F1B-8A95-85EB5A50E3A7}"/>
    <cellStyle name="Comma 4 2 2 3 3 4 3" xfId="23916" xr:uid="{F93E9E77-2ACC-4CF0-93CB-C845C0F52CB4}"/>
    <cellStyle name="Comma 4 2 2 3 3 4 4" xfId="44940" xr:uid="{A630EDD9-3356-490B-92B8-BE2747D31D39}"/>
    <cellStyle name="Comma 4 2 2 3 3 5" xfId="5498" xr:uid="{1614E4CD-A1E7-49FD-BC7E-93E573EBC115}"/>
    <cellStyle name="Comma 4 2 2 3 3 5 2" xfId="16032" xr:uid="{74C19897-654A-469D-8063-2EC3BE87CC56}"/>
    <cellStyle name="Comma 4 2 2 3 3 5 2 2" xfId="37054" xr:uid="{384CB2B8-AE26-4091-AD40-B66EF569D5B9}"/>
    <cellStyle name="Comma 4 2 2 3 3 5 2 3" xfId="58078" xr:uid="{E3161CF4-B1AA-499F-952B-25C917404EEF}"/>
    <cellStyle name="Comma 4 2 2 3 3 5 3" xfId="26544" xr:uid="{A25583D9-02AB-40EB-88C1-252A3AFE5048}"/>
    <cellStyle name="Comma 4 2 2 3 3 5 4" xfId="47568" xr:uid="{2B167163-2F85-40F4-8E25-94B8731EB5CC}"/>
    <cellStyle name="Comma 4 2 2 3 3 6" xfId="8125" xr:uid="{A28FCDFE-9799-4601-A52B-BEF3BBA66244}"/>
    <cellStyle name="Comma 4 2 2 3 3 6 2" xfId="18659" xr:uid="{35930B81-DBF7-4CAB-A6A1-5AF40492CDB9}"/>
    <cellStyle name="Comma 4 2 2 3 3 6 2 2" xfId="39681" xr:uid="{CBDD6133-DD86-433E-896E-B10BA8DEBDC0}"/>
    <cellStyle name="Comma 4 2 2 3 3 6 2 3" xfId="60705" xr:uid="{50693E22-E9BA-4017-B9E8-99C1F1E89264}"/>
    <cellStyle name="Comma 4 2 2 3 3 6 3" xfId="29171" xr:uid="{901BE4F1-C4D5-4829-99B3-03AF9C407C86}"/>
    <cellStyle name="Comma 4 2 2 3 3 6 4" xfId="50195" xr:uid="{35A06674-7990-4393-92F8-356023777522}"/>
    <cellStyle name="Comma 4 2 2 3 3 7" xfId="10777" xr:uid="{AA3089BF-2FCD-48B2-A051-9B275048D36D}"/>
    <cellStyle name="Comma 4 2 2 3 3 7 2" xfId="31799" xr:uid="{EBD7E765-ABB6-4347-8599-79BDCC8327B9}"/>
    <cellStyle name="Comma 4 2 2 3 3 7 3" xfId="52823" xr:uid="{7719310A-9EAA-4F97-A636-30F7EFEB633A}"/>
    <cellStyle name="Comma 4 2 2 3 3 8" xfId="21288" xr:uid="{321ABE3C-70F9-4B0C-B65E-0BF3FFF3CA84}"/>
    <cellStyle name="Comma 4 2 2 3 3 9" xfId="42313" xr:uid="{2CF9423E-D930-40AE-9E37-DE901E66E0EE}"/>
    <cellStyle name="Comma 4 2 2 3 4" xfId="1622" xr:uid="{047209A5-B2C0-474A-A664-58D50EC28943}"/>
    <cellStyle name="Comma 4 2 2 3 4 2" xfId="4300" xr:uid="{62347B8B-5C82-470B-9567-CBDB2124C989}"/>
    <cellStyle name="Comma 4 2 2 3 4 2 2" xfId="14834" xr:uid="{255123A0-C3B7-4BA5-A9D9-B0BE4E0D3763}"/>
    <cellStyle name="Comma 4 2 2 3 4 2 2 2" xfId="35856" xr:uid="{A83B8622-B342-49C5-83D4-447CBF4DB946}"/>
    <cellStyle name="Comma 4 2 2 3 4 2 2 3" xfId="56880" xr:uid="{68E1CEB3-BD62-4987-9E48-9B7527A922B0}"/>
    <cellStyle name="Comma 4 2 2 3 4 2 3" xfId="25346" xr:uid="{36C3C9CE-1CBF-402C-BF68-DD627A126ED8}"/>
    <cellStyle name="Comma 4 2 2 3 4 2 4" xfId="46370" xr:uid="{61FEDA43-8CB9-4D19-A1A3-BCBEEB86E605}"/>
    <cellStyle name="Comma 4 2 2 3 4 3" xfId="6928" xr:uid="{1E120D5C-9892-4B58-8993-A2B9CADF257A}"/>
    <cellStyle name="Comma 4 2 2 3 4 3 2" xfId="17462" xr:uid="{8F012FB8-E9E8-481C-88AE-D0F3C867552B}"/>
    <cellStyle name="Comma 4 2 2 3 4 3 2 2" xfId="38484" xr:uid="{232B2280-0A32-438F-9D97-F11106582ACE}"/>
    <cellStyle name="Comma 4 2 2 3 4 3 2 3" xfId="59508" xr:uid="{6F035C5E-06B7-4F32-8435-70D8FD604330}"/>
    <cellStyle name="Comma 4 2 2 3 4 3 3" xfId="27974" xr:uid="{1F264B0E-252B-4371-9BBA-A8F6828F3A8D}"/>
    <cellStyle name="Comma 4 2 2 3 4 3 4" xfId="48998" xr:uid="{D2AA8177-D6AA-4FC9-9017-B077BB6A5447}"/>
    <cellStyle name="Comma 4 2 2 3 4 4" xfId="9555" xr:uid="{44AFFA44-C5C8-4341-8C6B-A71B54008E28}"/>
    <cellStyle name="Comma 4 2 2 3 4 4 2" xfId="20089" xr:uid="{95A4E24F-454E-402C-8647-C46AAB7DD354}"/>
    <cellStyle name="Comma 4 2 2 3 4 4 2 2" xfId="41111" xr:uid="{8F51B8D5-EC8B-46E0-94E4-74C372181C33}"/>
    <cellStyle name="Comma 4 2 2 3 4 4 2 3" xfId="62135" xr:uid="{D34D253E-A3B2-4168-8BFA-4D65E97DE5C3}"/>
    <cellStyle name="Comma 4 2 2 3 4 4 3" xfId="30601" xr:uid="{AD6BD091-C9B3-4272-8D78-137380536581}"/>
    <cellStyle name="Comma 4 2 2 3 4 4 4" xfId="51625" xr:uid="{7559A1D1-1897-4887-9558-558FDD509DE5}"/>
    <cellStyle name="Comma 4 2 2 3 4 5" xfId="12207" xr:uid="{5BCC312D-4E49-45CD-B2C2-6BD1F83D6C76}"/>
    <cellStyle name="Comma 4 2 2 3 4 5 2" xfId="33229" xr:uid="{4CD7213C-BC49-423C-BEE7-B6CD4C6B115A}"/>
    <cellStyle name="Comma 4 2 2 3 4 5 3" xfId="54253" xr:uid="{F6224BB5-0A96-43DF-91C3-4BF11BE80CE7}"/>
    <cellStyle name="Comma 4 2 2 3 4 6" xfId="22718" xr:uid="{DA2426B2-7F0C-43F3-B870-B7B192960F28}"/>
    <cellStyle name="Comma 4 2 2 3 4 7" xfId="43743" xr:uid="{EB3C978E-B633-4F58-958D-F374846A08D0}"/>
    <cellStyle name="Comma 4 2 2 3 5" xfId="2643" xr:uid="{DE1CFD2A-993E-4C1C-950F-52EC37F2EF92}"/>
    <cellStyle name="Comma 4 2 2 3 5 2" xfId="5281" xr:uid="{53B015F4-B079-4632-AF7F-674D625D3C7B}"/>
    <cellStyle name="Comma 4 2 2 3 5 2 2" xfId="15815" xr:uid="{7F7ACA9C-D13B-4A22-994B-82F42AF9CCFC}"/>
    <cellStyle name="Comma 4 2 2 3 5 2 2 2" xfId="36837" xr:uid="{FAAB95B7-3050-46EB-BE39-FECCC931D1C2}"/>
    <cellStyle name="Comma 4 2 2 3 5 2 2 3" xfId="57861" xr:uid="{D7E2C814-C754-46D9-9B4A-C1A96E722043}"/>
    <cellStyle name="Comma 4 2 2 3 5 2 3" xfId="26327" xr:uid="{6CFAE4BE-7B29-47F3-81C4-2FB4734D3AAA}"/>
    <cellStyle name="Comma 4 2 2 3 5 2 4" xfId="47351" xr:uid="{D3B8D159-8925-4515-8A08-E49BBBD88575}"/>
    <cellStyle name="Comma 4 2 2 3 5 3" xfId="7909" xr:uid="{E1745A8F-090F-4B86-B895-5F6CA4861E66}"/>
    <cellStyle name="Comma 4 2 2 3 5 3 2" xfId="18443" xr:uid="{77EFB8D2-FD80-41BE-A59C-384D5BB195AF}"/>
    <cellStyle name="Comma 4 2 2 3 5 3 2 2" xfId="39465" xr:uid="{EC230268-B610-4D77-BA9D-F08B84977A5C}"/>
    <cellStyle name="Comma 4 2 2 3 5 3 2 3" xfId="60489" xr:uid="{8644B671-811C-4B2B-AD8F-DEC04D5915F9}"/>
    <cellStyle name="Comma 4 2 2 3 5 3 3" xfId="28955" xr:uid="{73C99535-67C5-44EA-B529-DEFE1D523BD6}"/>
    <cellStyle name="Comma 4 2 2 3 5 3 4" xfId="49979" xr:uid="{59728782-C468-4051-8EA5-DC3FFCE0D5EC}"/>
    <cellStyle name="Comma 4 2 2 3 5 4" xfId="10536" xr:uid="{C92B0FDF-E80E-49D8-9CD3-564D99AA3141}"/>
    <cellStyle name="Comma 4 2 2 3 5 4 2" xfId="21070" xr:uid="{7255FE3A-14D4-40CF-BC9D-8867A019594B}"/>
    <cellStyle name="Comma 4 2 2 3 5 4 2 2" xfId="42092" xr:uid="{7D42E9F1-13FB-45DF-90DB-81B3D2992D43}"/>
    <cellStyle name="Comma 4 2 2 3 5 4 2 3" xfId="63116" xr:uid="{17552D78-3154-4005-BF7C-F4DB13B92009}"/>
    <cellStyle name="Comma 4 2 2 3 5 4 3" xfId="31582" xr:uid="{71230408-D938-4B55-949F-0143B11DF3E7}"/>
    <cellStyle name="Comma 4 2 2 3 5 4 4" xfId="52606" xr:uid="{4B96B4B8-5929-4052-A438-01A68BA8A548}"/>
    <cellStyle name="Comma 4 2 2 3 5 5" xfId="13188" xr:uid="{610443EF-4D85-4299-A8BA-2F5299885B6F}"/>
    <cellStyle name="Comma 4 2 2 3 5 5 2" xfId="34210" xr:uid="{6113A9EC-6787-4A32-B660-67D8D18D445A}"/>
    <cellStyle name="Comma 4 2 2 3 5 5 3" xfId="55234" xr:uid="{CF648B20-742D-4B8D-AB57-4CEDF075F029}"/>
    <cellStyle name="Comma 4 2 2 3 5 6" xfId="23699" xr:uid="{B6E266BB-4E54-4379-A037-5BE89BFD2D1E}"/>
    <cellStyle name="Comma 4 2 2 3 5 7" xfId="44724" xr:uid="{0A7B35AE-370E-4D63-B744-00F542625D06}"/>
    <cellStyle name="Comma 4 2 2 3 6" xfId="2703" xr:uid="{0A78BA2D-E122-409D-BD34-DEACCAC34269}"/>
    <cellStyle name="Comma 4 2 2 3 6 2" xfId="5335" xr:uid="{B5B40F81-FD90-427B-9DB4-D7A147475C4B}"/>
    <cellStyle name="Comma 4 2 2 3 6 2 2" xfId="15869" xr:uid="{F6E39EE9-0B89-499A-A422-CDCC475646A0}"/>
    <cellStyle name="Comma 4 2 2 3 6 2 2 2" xfId="36891" xr:uid="{442128E4-2C0E-42D2-98AC-A6600AB55FB2}"/>
    <cellStyle name="Comma 4 2 2 3 6 2 2 3" xfId="57915" xr:uid="{B3730A6B-F00A-4505-9873-0F54A1830A97}"/>
    <cellStyle name="Comma 4 2 2 3 6 2 3" xfId="26381" xr:uid="{246CFBBC-F6E0-4272-B555-AD2920D2EF34}"/>
    <cellStyle name="Comma 4 2 2 3 6 2 4" xfId="47405" xr:uid="{F54595F2-62F3-40D1-9FD4-9CCCEFA6DD30}"/>
    <cellStyle name="Comma 4 2 2 3 6 3" xfId="7963" xr:uid="{73BDE05E-0254-4FAF-94D5-0B5B082D400E}"/>
    <cellStyle name="Comma 4 2 2 3 6 3 2" xfId="18497" xr:uid="{8425A40A-7821-4A69-B269-F7E2D0259D10}"/>
    <cellStyle name="Comma 4 2 2 3 6 3 2 2" xfId="39519" xr:uid="{FD1CB793-84D3-4F4F-9F26-3D971E93BB55}"/>
    <cellStyle name="Comma 4 2 2 3 6 3 2 3" xfId="60543" xr:uid="{9D02048A-1794-43E9-8341-50AE830993A2}"/>
    <cellStyle name="Comma 4 2 2 3 6 3 3" xfId="29009" xr:uid="{B37AAB4C-A3F2-4646-BA35-A3DB5C793E44}"/>
    <cellStyle name="Comma 4 2 2 3 6 3 4" xfId="50033" xr:uid="{80388A06-EA71-49B4-BF29-D151652D048B}"/>
    <cellStyle name="Comma 4 2 2 3 6 4" xfId="10590" xr:uid="{65667CD0-151E-4FD8-B235-C6F35FA97A3B}"/>
    <cellStyle name="Comma 4 2 2 3 6 4 2" xfId="21124" xr:uid="{76A9B7A6-4BEA-4CD3-B447-48CA4A7BB2CE}"/>
    <cellStyle name="Comma 4 2 2 3 6 4 2 2" xfId="42146" xr:uid="{ED07D59F-CAD4-4BAD-95C9-84FAF2BF7C17}"/>
    <cellStyle name="Comma 4 2 2 3 6 4 2 3" xfId="63170" xr:uid="{524C2CC8-A041-49A0-B095-BEFFB949788B}"/>
    <cellStyle name="Comma 4 2 2 3 6 4 3" xfId="31636" xr:uid="{3D8C17D0-A5FB-4E6C-851D-ECE76D744D17}"/>
    <cellStyle name="Comma 4 2 2 3 6 4 4" xfId="52660" xr:uid="{42197044-71CB-4501-A594-2F1EC4DA46A2}"/>
    <cellStyle name="Comma 4 2 2 3 6 5" xfId="13242" xr:uid="{CD7A6541-C7D9-4936-861A-E8904EDEA6E6}"/>
    <cellStyle name="Comma 4 2 2 3 6 5 2" xfId="34264" xr:uid="{B2976EA0-39BD-48DE-9B7A-9FF15BFB236D}"/>
    <cellStyle name="Comma 4 2 2 3 6 5 3" xfId="55288" xr:uid="{91B7BD52-FBA1-4737-A3C2-74E65220E2EF}"/>
    <cellStyle name="Comma 4 2 2 3 6 6" xfId="23753" xr:uid="{2F70F7E9-A918-4058-9ECD-26BECF0265DB}"/>
    <cellStyle name="Comma 4 2 2 3 6 7" xfId="44778" xr:uid="{EE208FD1-CB10-41DB-A12E-94215CCF8246}"/>
    <cellStyle name="Comma 4 2 2 3 7" xfId="1618" xr:uid="{817A2F89-4782-4585-A7D8-90CA4826410B}"/>
    <cellStyle name="Comma 4 2 2 3 7 2" xfId="4296" xr:uid="{B673B863-3AF8-4F9A-BE33-1FD37886A8A1}"/>
    <cellStyle name="Comma 4 2 2 3 7 2 2" xfId="14830" xr:uid="{E2DFE98B-ABBD-439E-872E-9871ED991453}"/>
    <cellStyle name="Comma 4 2 2 3 7 2 2 2" xfId="35852" xr:uid="{18A84493-74CA-4F8A-8EA1-0159EEF2BDD1}"/>
    <cellStyle name="Comma 4 2 2 3 7 2 2 3" xfId="56876" xr:uid="{D8AA23E1-3E4C-4D82-B3DE-C006419886EC}"/>
    <cellStyle name="Comma 4 2 2 3 7 2 3" xfId="25342" xr:uid="{75A9DD88-2474-48AE-94D4-6C1C7833C296}"/>
    <cellStyle name="Comma 4 2 2 3 7 2 4" xfId="46366" xr:uid="{D22EF474-CDAE-4DB6-84F6-2E643F61E4BD}"/>
    <cellStyle name="Comma 4 2 2 3 7 3" xfId="6924" xr:uid="{17558B2D-9701-409A-8C12-5BCDF783E277}"/>
    <cellStyle name="Comma 4 2 2 3 7 3 2" xfId="17458" xr:uid="{4459E94A-9EB1-433A-BE49-09FCBD46EE15}"/>
    <cellStyle name="Comma 4 2 2 3 7 3 2 2" xfId="38480" xr:uid="{BFE0162C-7A53-4D32-8C17-04F7B399C523}"/>
    <cellStyle name="Comma 4 2 2 3 7 3 2 3" xfId="59504" xr:uid="{0C1FFCC6-D70C-4CF7-B3CD-41AABE304D14}"/>
    <cellStyle name="Comma 4 2 2 3 7 3 3" xfId="27970" xr:uid="{95D82A46-605B-4D8B-8688-CF910FFBF922}"/>
    <cellStyle name="Comma 4 2 2 3 7 3 4" xfId="48994" xr:uid="{3BD46186-AEAA-4EDD-8059-77B608C53CEA}"/>
    <cellStyle name="Comma 4 2 2 3 7 4" xfId="9551" xr:uid="{72252172-0CC3-4A31-BCF7-CBD7D028FF1B}"/>
    <cellStyle name="Comma 4 2 2 3 7 4 2" xfId="20085" xr:uid="{DE1C8C55-8A82-4F30-9600-8055CF61EAB3}"/>
    <cellStyle name="Comma 4 2 2 3 7 4 2 2" xfId="41107" xr:uid="{6CF72BED-B4C4-42FC-9EA1-65F16F3B4501}"/>
    <cellStyle name="Comma 4 2 2 3 7 4 2 3" xfId="62131" xr:uid="{59D58103-9835-4E4B-98A8-610EF4978E66}"/>
    <cellStyle name="Comma 4 2 2 3 7 4 3" xfId="30597" xr:uid="{98A46264-8C1D-4E72-BD8E-292AB96ACB1F}"/>
    <cellStyle name="Comma 4 2 2 3 7 4 4" xfId="51621" xr:uid="{198208C0-4068-4B9B-B93A-42629959F30D}"/>
    <cellStyle name="Comma 4 2 2 3 7 5" xfId="12203" xr:uid="{7EB8FF36-2B68-4A15-B06F-5914EA8275FC}"/>
    <cellStyle name="Comma 4 2 2 3 7 5 2" xfId="33225" xr:uid="{8B9D9A5D-3B01-4430-8732-697C3E497E09}"/>
    <cellStyle name="Comma 4 2 2 3 7 5 3" xfId="54249" xr:uid="{E3B19EDC-1498-4007-AE44-83728D3DE6D7}"/>
    <cellStyle name="Comma 4 2 2 3 7 6" xfId="22714" xr:uid="{B00A898C-C8F9-4D9E-B8AF-3808A4442040}"/>
    <cellStyle name="Comma 4 2 2 3 7 7" xfId="43739" xr:uid="{0583917E-F3C1-4A20-9133-618170B1779A}"/>
    <cellStyle name="Comma 4 2 2 3 8" xfId="2816" xr:uid="{4EF3993D-1DAE-4B95-B7BA-B431A63CB60F}"/>
    <cellStyle name="Comma 4 2 2 3 8 2" xfId="13350" xr:uid="{2E2B7C7B-6191-45B4-A289-D2B38FCE63AA}"/>
    <cellStyle name="Comma 4 2 2 3 8 2 2" xfId="34372" xr:uid="{E7AD6414-924D-4975-9DC8-9F2EB02AD062}"/>
    <cellStyle name="Comma 4 2 2 3 8 2 3" xfId="55396" xr:uid="{5150FA61-960F-48B6-95EE-415480989F3A}"/>
    <cellStyle name="Comma 4 2 2 3 8 3" xfId="23862" xr:uid="{8FE49BBB-2825-4865-95FA-1F7D2A920291}"/>
    <cellStyle name="Comma 4 2 2 3 8 4" xfId="44886" xr:uid="{F95539D6-C6C7-4A36-A2AD-B3ED1179C9C7}"/>
    <cellStyle name="Comma 4 2 2 3 9" xfId="5444" xr:uid="{1907F456-93D6-4E24-B30E-19A0822B44AB}"/>
    <cellStyle name="Comma 4 2 2 3 9 2" xfId="15978" xr:uid="{1375F931-F52C-4F5E-B6EB-433CAA331492}"/>
    <cellStyle name="Comma 4 2 2 3 9 2 2" xfId="37000" xr:uid="{0F2A1622-7F1C-4C65-8943-B0B8533F8C50}"/>
    <cellStyle name="Comma 4 2 2 3 9 2 3" xfId="58024" xr:uid="{7E41C69D-2932-464F-9530-BBF3C49D220C}"/>
    <cellStyle name="Comma 4 2 2 3 9 3" xfId="26490" xr:uid="{C4BB9A23-77F6-41AE-AC90-D1DD648E0B64}"/>
    <cellStyle name="Comma 4 2 2 3 9 4" xfId="47514" xr:uid="{40BA1E10-5C16-460F-AAE3-555F42C82B52}"/>
    <cellStyle name="Comma 4 2 2 4" xfId="141" xr:uid="{A9B3A384-7887-4CC3-B6F8-F587D086592D}"/>
    <cellStyle name="Comma 4 2 2 4 10" xfId="8085" xr:uid="{DA7FFC97-9E46-488A-9235-932A4A98588A}"/>
    <cellStyle name="Comma 4 2 2 4 10 2" xfId="18619" xr:uid="{5EAA2ADA-E453-46B3-B5DA-6C1853600F68}"/>
    <cellStyle name="Comma 4 2 2 4 10 2 2" xfId="39641" xr:uid="{32BB3711-5423-404D-926A-F24B791CF839}"/>
    <cellStyle name="Comma 4 2 2 4 10 2 3" xfId="60665" xr:uid="{78F6EBB5-A96A-42C9-A586-E45BC8BF1EE6}"/>
    <cellStyle name="Comma 4 2 2 4 10 3" xfId="29131" xr:uid="{5EC67567-D00C-49AC-A506-F6D9DE36DA96}"/>
    <cellStyle name="Comma 4 2 2 4 10 4" xfId="50155" xr:uid="{CCE9C8F4-8148-4B3D-A974-831E06DA75B8}"/>
    <cellStyle name="Comma 4 2 2 4 11" xfId="10737" xr:uid="{5B3E9BF0-A651-4D45-903C-52432B8BC905}"/>
    <cellStyle name="Comma 4 2 2 4 11 2" xfId="31759" xr:uid="{91F73E9E-F429-45BF-A8D9-6756C901BE88}"/>
    <cellStyle name="Comma 4 2 2 4 11 3" xfId="52783" xr:uid="{3E636D5A-C45A-49B5-B974-6E64002029DE}"/>
    <cellStyle name="Comma 4 2 2 4 12" xfId="21248" xr:uid="{3364C41B-15E8-4390-A6DA-CFD7AD212F6F}"/>
    <cellStyle name="Comma 4 2 2 4 13" xfId="42273" xr:uid="{63288ECC-1482-4AFE-96C5-C22916C816BD}"/>
    <cellStyle name="Comma 4 2 2 4 2" xfId="195" xr:uid="{55BAD0A0-8A51-4630-9CC0-22CCA09311DB}"/>
    <cellStyle name="Comma 4 2 2 4 2 10" xfId="42327" xr:uid="{EBB48FFA-CFDA-490E-9612-A6949D8B9A73}"/>
    <cellStyle name="Comma 4 2 2 4 2 2" xfId="1625" xr:uid="{4959BC7F-540C-4796-B197-E89C1AC7D7D7}"/>
    <cellStyle name="Comma 4 2 2 4 2 2 2" xfId="4303" xr:uid="{09CF43E6-9C54-4E33-AD77-A1793C76BAC1}"/>
    <cellStyle name="Comma 4 2 2 4 2 2 2 2" xfId="14837" xr:uid="{D57E3AF9-5C36-44A2-AAB8-AFE50EA2E640}"/>
    <cellStyle name="Comma 4 2 2 4 2 2 2 2 2" xfId="35859" xr:uid="{E30C97EF-B656-4EE5-950D-DE96827E6E70}"/>
    <cellStyle name="Comma 4 2 2 4 2 2 2 2 3" xfId="56883" xr:uid="{8BA6EC5E-2781-4C70-9FB1-BFDD7CCCD941}"/>
    <cellStyle name="Comma 4 2 2 4 2 2 2 3" xfId="25349" xr:uid="{3B69B29A-B32E-48F1-8C22-34728FC36912}"/>
    <cellStyle name="Comma 4 2 2 4 2 2 2 4" xfId="46373" xr:uid="{331E3748-D309-4058-BEE7-A21E4F4BC536}"/>
    <cellStyle name="Comma 4 2 2 4 2 2 3" xfId="6931" xr:uid="{51864D0E-9EF8-4C0C-BAE8-C6A4807CEECB}"/>
    <cellStyle name="Comma 4 2 2 4 2 2 3 2" xfId="17465" xr:uid="{744AD735-5D99-4719-A4C0-D2A8DD774906}"/>
    <cellStyle name="Comma 4 2 2 4 2 2 3 2 2" xfId="38487" xr:uid="{CC155DF0-DCE6-40CA-9C2F-7EFACF648AF5}"/>
    <cellStyle name="Comma 4 2 2 4 2 2 3 2 3" xfId="59511" xr:uid="{709373E7-65AB-4C90-A806-9A1540435A24}"/>
    <cellStyle name="Comma 4 2 2 4 2 2 3 3" xfId="27977" xr:uid="{530096B8-0165-48C3-A934-3AEDDAB6FE32}"/>
    <cellStyle name="Comma 4 2 2 4 2 2 3 4" xfId="49001" xr:uid="{E71982A6-4E4F-4661-82DE-D36E3B54D60C}"/>
    <cellStyle name="Comma 4 2 2 4 2 2 4" xfId="9558" xr:uid="{E4334BDC-D16A-4873-8F1F-3E22236A23F2}"/>
    <cellStyle name="Comma 4 2 2 4 2 2 4 2" xfId="20092" xr:uid="{0AA62FBF-292B-4C1A-8D2F-F1D84C52410E}"/>
    <cellStyle name="Comma 4 2 2 4 2 2 4 2 2" xfId="41114" xr:uid="{02E1DE26-9CB5-4B8D-AD8F-AA0D81F99F22}"/>
    <cellStyle name="Comma 4 2 2 4 2 2 4 2 3" xfId="62138" xr:uid="{149F02B0-97E6-4F35-8205-2FB623DAE932}"/>
    <cellStyle name="Comma 4 2 2 4 2 2 4 3" xfId="30604" xr:uid="{0F7804E8-5F1E-4DE8-86FF-EF57EE3953E5}"/>
    <cellStyle name="Comma 4 2 2 4 2 2 4 4" xfId="51628" xr:uid="{B8F7EA6A-AC1A-460A-AFBD-EF73D5B13093}"/>
    <cellStyle name="Comma 4 2 2 4 2 2 5" xfId="12210" xr:uid="{C2CC6B3A-E1C3-4E36-A00D-EAF74743AA24}"/>
    <cellStyle name="Comma 4 2 2 4 2 2 5 2" xfId="33232" xr:uid="{D7596735-D5E4-4F97-BDF4-5E08454627A5}"/>
    <cellStyle name="Comma 4 2 2 4 2 2 5 3" xfId="54256" xr:uid="{F0C9C0EC-DA40-437F-9CC1-33324202DB89}"/>
    <cellStyle name="Comma 4 2 2 4 2 2 6" xfId="22721" xr:uid="{0515AA32-AAE0-4DD9-8FB5-A47F3460CAD9}"/>
    <cellStyle name="Comma 4 2 2 4 2 2 7" xfId="43746" xr:uid="{BFF984AD-7CF2-44F2-917F-41FBEE20137A}"/>
    <cellStyle name="Comma 4 2 2 4 2 3" xfId="2771" xr:uid="{9C74F160-4E2A-4716-B7FD-8DB4EECE6924}"/>
    <cellStyle name="Comma 4 2 2 4 2 3 2" xfId="5403" xr:uid="{414855B2-00FF-4D11-9388-423F8690B4E7}"/>
    <cellStyle name="Comma 4 2 2 4 2 3 2 2" xfId="15937" xr:uid="{51830BFF-9AC5-4FAA-BE4E-A8ED26A46A86}"/>
    <cellStyle name="Comma 4 2 2 4 2 3 2 2 2" xfId="36959" xr:uid="{3FA9D0FC-0F24-4F4A-B8D8-45E58BA35419}"/>
    <cellStyle name="Comma 4 2 2 4 2 3 2 2 3" xfId="57983" xr:uid="{FE3987AF-7088-4691-891B-48021BEB4FB6}"/>
    <cellStyle name="Comma 4 2 2 4 2 3 2 3" xfId="26449" xr:uid="{DF057CA4-DFCB-4CD3-8FB2-96982982A281}"/>
    <cellStyle name="Comma 4 2 2 4 2 3 2 4" xfId="47473" xr:uid="{4DE7781B-C8E5-42D8-83AF-EDAC41D9A176}"/>
    <cellStyle name="Comma 4 2 2 4 2 3 3" xfId="8031" xr:uid="{C1A70E4C-2414-42C4-994D-F8C7E79770A1}"/>
    <cellStyle name="Comma 4 2 2 4 2 3 3 2" xfId="18565" xr:uid="{916C85AA-AB37-41B7-950C-E8F7C9CD1CCE}"/>
    <cellStyle name="Comma 4 2 2 4 2 3 3 2 2" xfId="39587" xr:uid="{D89F9E2E-A602-4B43-870B-266DD6CA2DF5}"/>
    <cellStyle name="Comma 4 2 2 4 2 3 3 2 3" xfId="60611" xr:uid="{386EEA5B-484B-4230-8E74-C6DAE09E2790}"/>
    <cellStyle name="Comma 4 2 2 4 2 3 3 3" xfId="29077" xr:uid="{5974E272-3ECA-4508-ADCC-205A28EDEF36}"/>
    <cellStyle name="Comma 4 2 2 4 2 3 3 4" xfId="50101" xr:uid="{220EFB46-1CF9-4525-8471-71140A64D6D6}"/>
    <cellStyle name="Comma 4 2 2 4 2 3 4" xfId="10658" xr:uid="{F48F7E7A-3783-4462-AE94-61DE2E5750E6}"/>
    <cellStyle name="Comma 4 2 2 4 2 3 4 2" xfId="21192" xr:uid="{E5A5DA1D-D9EB-4305-BBD5-ABBB07F6C5A3}"/>
    <cellStyle name="Comma 4 2 2 4 2 3 4 2 2" xfId="42214" xr:uid="{6C08487B-A66D-490F-A398-E03E8B7FAFB4}"/>
    <cellStyle name="Comma 4 2 2 4 2 3 4 2 3" xfId="63238" xr:uid="{85938EC6-1ED4-405E-8DD4-ED86B9D2FA21}"/>
    <cellStyle name="Comma 4 2 2 4 2 3 4 3" xfId="31704" xr:uid="{F4AA3B16-8BA5-4C4D-9F3D-1D9B02F6C93F}"/>
    <cellStyle name="Comma 4 2 2 4 2 3 4 4" xfId="52728" xr:uid="{86BE8A19-2BD2-4075-8E63-BF65889B9A1E}"/>
    <cellStyle name="Comma 4 2 2 4 2 3 5" xfId="13310" xr:uid="{4ACF8EB1-0531-47B7-9C6C-067381774F48}"/>
    <cellStyle name="Comma 4 2 2 4 2 3 5 2" xfId="34332" xr:uid="{94B7ECC2-0BBA-4FA2-9F79-FFEB013BD5A8}"/>
    <cellStyle name="Comma 4 2 2 4 2 3 5 3" xfId="55356" xr:uid="{2878F291-E309-4A5B-91F8-BE904740D805}"/>
    <cellStyle name="Comma 4 2 2 4 2 3 6" xfId="23821" xr:uid="{9943B07D-493D-4D6F-9064-A18328EA8443}"/>
    <cellStyle name="Comma 4 2 2 4 2 3 7" xfId="44846" xr:uid="{7F9CC21B-EADD-423F-9C0A-7E1CA92948AD}"/>
    <cellStyle name="Comma 4 2 2 4 2 4" xfId="1624" xr:uid="{FFD4C6BF-96CF-45C2-8181-61A226E1449B}"/>
    <cellStyle name="Comma 4 2 2 4 2 4 2" xfId="4302" xr:uid="{EA522AD2-CCCF-4B5D-8DDB-A7001C425FF7}"/>
    <cellStyle name="Comma 4 2 2 4 2 4 2 2" xfId="14836" xr:uid="{94D921DA-4053-4025-AF42-BC26D9081CD8}"/>
    <cellStyle name="Comma 4 2 2 4 2 4 2 2 2" xfId="35858" xr:uid="{BCC67613-88E7-40B1-98A5-47C7FCA52384}"/>
    <cellStyle name="Comma 4 2 2 4 2 4 2 2 3" xfId="56882" xr:uid="{B36EA5D2-E347-4F9F-84B9-1690266AD497}"/>
    <cellStyle name="Comma 4 2 2 4 2 4 2 3" xfId="25348" xr:uid="{0D8FE72D-3917-4405-A879-FB3DEC907DF3}"/>
    <cellStyle name="Comma 4 2 2 4 2 4 2 4" xfId="46372" xr:uid="{9F4B5C18-6228-4578-B788-D5E4D376EA1A}"/>
    <cellStyle name="Comma 4 2 2 4 2 4 3" xfId="6930" xr:uid="{2C5C6C09-9DFC-41A8-9B7C-6237B9EC1B56}"/>
    <cellStyle name="Comma 4 2 2 4 2 4 3 2" xfId="17464" xr:uid="{5A575AE2-A24F-4A3A-95EB-09D743FB64C6}"/>
    <cellStyle name="Comma 4 2 2 4 2 4 3 2 2" xfId="38486" xr:uid="{46FC6C13-DC49-4692-AFB6-AD3628E03449}"/>
    <cellStyle name="Comma 4 2 2 4 2 4 3 2 3" xfId="59510" xr:uid="{B228D04E-30A7-403D-A5BE-486856D68F49}"/>
    <cellStyle name="Comma 4 2 2 4 2 4 3 3" xfId="27976" xr:uid="{4E5994A3-85D8-4C7A-B000-983EE38FF8AE}"/>
    <cellStyle name="Comma 4 2 2 4 2 4 3 4" xfId="49000" xr:uid="{E4A4BF95-498A-443C-B770-CB4001C48C31}"/>
    <cellStyle name="Comma 4 2 2 4 2 4 4" xfId="9557" xr:uid="{A4BA4D29-84CD-47F2-A6D4-B348ABFC7C26}"/>
    <cellStyle name="Comma 4 2 2 4 2 4 4 2" xfId="20091" xr:uid="{72E5B093-C00A-40D1-9E7D-4612590BF25F}"/>
    <cellStyle name="Comma 4 2 2 4 2 4 4 2 2" xfId="41113" xr:uid="{868133DB-8A20-4982-BCA5-BD82F9C77222}"/>
    <cellStyle name="Comma 4 2 2 4 2 4 4 2 3" xfId="62137" xr:uid="{8DA21FAE-831B-4200-AAED-4BFE710AC9E2}"/>
    <cellStyle name="Comma 4 2 2 4 2 4 4 3" xfId="30603" xr:uid="{54B59E2A-B8BE-4692-86DB-0165A66ABBBC}"/>
    <cellStyle name="Comma 4 2 2 4 2 4 4 4" xfId="51627" xr:uid="{71D2C18B-23B4-4E5E-B296-BA919CC3A441}"/>
    <cellStyle name="Comma 4 2 2 4 2 4 5" xfId="12209" xr:uid="{CADF24A5-87D9-4D0E-85BE-4CF8A2998589}"/>
    <cellStyle name="Comma 4 2 2 4 2 4 5 2" xfId="33231" xr:uid="{54D1C08D-8E8B-4B66-98B5-6DC3D3013EA9}"/>
    <cellStyle name="Comma 4 2 2 4 2 4 5 3" xfId="54255" xr:uid="{74DF7AD4-AF95-45D3-B439-AABE4EFFE2CE}"/>
    <cellStyle name="Comma 4 2 2 4 2 4 6" xfId="22720" xr:uid="{56C3933C-52C0-406E-8027-2D0FCFA73180}"/>
    <cellStyle name="Comma 4 2 2 4 2 4 7" xfId="43745" xr:uid="{C59FC09D-0591-4D30-B239-E7FC53F170DA}"/>
    <cellStyle name="Comma 4 2 2 4 2 5" xfId="2884" xr:uid="{C6B90FFD-B3A1-43A0-85AB-89F54687C73E}"/>
    <cellStyle name="Comma 4 2 2 4 2 5 2" xfId="13418" xr:uid="{1D502BFD-E249-4D7B-9687-CB6CF83F8F71}"/>
    <cellStyle name="Comma 4 2 2 4 2 5 2 2" xfId="34440" xr:uid="{120DBD58-879C-4C6C-BBF5-BD661F3650E5}"/>
    <cellStyle name="Comma 4 2 2 4 2 5 2 3" xfId="55464" xr:uid="{D8074028-E486-4D6F-99AA-BD7320FA202E}"/>
    <cellStyle name="Comma 4 2 2 4 2 5 3" xfId="23930" xr:uid="{4414BB8C-576C-4BB8-97BE-1C7912D2D79B}"/>
    <cellStyle name="Comma 4 2 2 4 2 5 4" xfId="44954" xr:uid="{80F954A5-9673-47C9-9306-2467B8269067}"/>
    <cellStyle name="Comma 4 2 2 4 2 6" xfId="5512" xr:uid="{DA020FDF-16F0-4D21-ABC4-E039B5338B67}"/>
    <cellStyle name="Comma 4 2 2 4 2 6 2" xfId="16046" xr:uid="{5C7D943E-AFB0-4A46-82B9-97D73CC3B265}"/>
    <cellStyle name="Comma 4 2 2 4 2 6 2 2" xfId="37068" xr:uid="{593730B9-321D-4F9E-B8E4-E43F4998F8FC}"/>
    <cellStyle name="Comma 4 2 2 4 2 6 2 3" xfId="58092" xr:uid="{54544B40-ABCD-4884-93B4-A24896C60575}"/>
    <cellStyle name="Comma 4 2 2 4 2 6 3" xfId="26558" xr:uid="{BF1B5509-CDCA-4AC3-81ED-AC640D070A63}"/>
    <cellStyle name="Comma 4 2 2 4 2 6 4" xfId="47582" xr:uid="{34F398EB-AEE4-4666-8BA6-F0A4E7F220A4}"/>
    <cellStyle name="Comma 4 2 2 4 2 7" xfId="8139" xr:uid="{AC9BE762-FFD1-4F87-B58F-5FA00DF179CC}"/>
    <cellStyle name="Comma 4 2 2 4 2 7 2" xfId="18673" xr:uid="{408839D6-9E0D-45E9-91E0-E3A25623CD62}"/>
    <cellStyle name="Comma 4 2 2 4 2 7 2 2" xfId="39695" xr:uid="{5663486B-07C7-447C-86AA-4A6C678C3C04}"/>
    <cellStyle name="Comma 4 2 2 4 2 7 2 3" xfId="60719" xr:uid="{E60C2C1B-5388-4BA2-BDF4-08AEF0140CFB}"/>
    <cellStyle name="Comma 4 2 2 4 2 7 3" xfId="29185" xr:uid="{58CE81ED-F306-4736-9580-2EE883AB725E}"/>
    <cellStyle name="Comma 4 2 2 4 2 7 4" xfId="50209" xr:uid="{98897C1F-4534-4545-B38D-9A7C253B919C}"/>
    <cellStyle name="Comma 4 2 2 4 2 8" xfId="10791" xr:uid="{98C0348E-7205-435B-AC2A-13E3C8A81DA9}"/>
    <cellStyle name="Comma 4 2 2 4 2 8 2" xfId="31813" xr:uid="{F6088139-E35B-4A82-A52C-EE4134A03C85}"/>
    <cellStyle name="Comma 4 2 2 4 2 8 3" xfId="52837" xr:uid="{91D25A4D-24DE-429F-999D-CC6C28735785}"/>
    <cellStyle name="Comma 4 2 2 4 2 9" xfId="21302" xr:uid="{A0C29052-DECF-498E-8AD8-806425542806}"/>
    <cellStyle name="Comma 4 2 2 4 3" xfId="1626" xr:uid="{95588CFE-93EA-4B50-95B0-39E4CC8B5144}"/>
    <cellStyle name="Comma 4 2 2 4 3 2" xfId="4304" xr:uid="{2E03D9F6-A182-4A9B-956F-3D90E93258BC}"/>
    <cellStyle name="Comma 4 2 2 4 3 2 2" xfId="14838" xr:uid="{7C4EBB38-FC48-4982-B054-FFAD33E5F804}"/>
    <cellStyle name="Comma 4 2 2 4 3 2 2 2" xfId="35860" xr:uid="{262CFCCD-B1CF-428B-A62F-BC52902FBD5E}"/>
    <cellStyle name="Comma 4 2 2 4 3 2 2 3" xfId="56884" xr:uid="{B71A25AC-C18A-4976-B21A-DFD62261FC38}"/>
    <cellStyle name="Comma 4 2 2 4 3 2 3" xfId="25350" xr:uid="{49A410C8-995A-425C-BC1D-4D32544F0F8A}"/>
    <cellStyle name="Comma 4 2 2 4 3 2 4" xfId="46374" xr:uid="{72C9F038-4656-44F8-B9F2-8122B19752B9}"/>
    <cellStyle name="Comma 4 2 2 4 3 3" xfId="6932" xr:uid="{60DE9546-EDFB-41E9-8043-76D3F879AD2C}"/>
    <cellStyle name="Comma 4 2 2 4 3 3 2" xfId="17466" xr:uid="{09412720-2A64-48CE-917F-AC65122EB6D4}"/>
    <cellStyle name="Comma 4 2 2 4 3 3 2 2" xfId="38488" xr:uid="{FA4D7B54-A40C-4A41-A542-C3CCBBEDE19B}"/>
    <cellStyle name="Comma 4 2 2 4 3 3 2 3" xfId="59512" xr:uid="{A0B371D5-FCF7-4B33-9C4C-960022F51B7F}"/>
    <cellStyle name="Comma 4 2 2 4 3 3 3" xfId="27978" xr:uid="{7E95454B-F535-4D7F-8D6A-93B7FA4659DF}"/>
    <cellStyle name="Comma 4 2 2 4 3 3 4" xfId="49002" xr:uid="{A3CFA68C-78A3-4E74-A8C2-01F1B762FB21}"/>
    <cellStyle name="Comma 4 2 2 4 3 4" xfId="9559" xr:uid="{332A7597-C185-4272-9D6E-518A1235D5CE}"/>
    <cellStyle name="Comma 4 2 2 4 3 4 2" xfId="20093" xr:uid="{0E670A39-DC8E-4A16-8488-E63481B585B3}"/>
    <cellStyle name="Comma 4 2 2 4 3 4 2 2" xfId="41115" xr:uid="{36EC2A38-74BC-4786-A061-20CFF3B0AA87}"/>
    <cellStyle name="Comma 4 2 2 4 3 4 2 3" xfId="62139" xr:uid="{C8DA5603-7132-4912-B259-5466F23921E8}"/>
    <cellStyle name="Comma 4 2 2 4 3 4 3" xfId="30605" xr:uid="{6F456A6F-9F40-4166-BF01-81B9A89AB56D}"/>
    <cellStyle name="Comma 4 2 2 4 3 4 4" xfId="51629" xr:uid="{D599ABCF-CCA8-4DD5-903C-B4F7F0B2C2CE}"/>
    <cellStyle name="Comma 4 2 2 4 3 5" xfId="12211" xr:uid="{D2D9C7C2-5857-4989-9AE3-6D60E0780EB1}"/>
    <cellStyle name="Comma 4 2 2 4 3 5 2" xfId="33233" xr:uid="{AE163396-3F87-4B60-9CEF-F32E44613DA9}"/>
    <cellStyle name="Comma 4 2 2 4 3 5 3" xfId="54257" xr:uid="{001A230F-191D-4021-89F9-54E32AA0AC28}"/>
    <cellStyle name="Comma 4 2 2 4 3 6" xfId="22722" xr:uid="{880B13BA-E420-49DB-AB70-1E9CFDC6BB41}"/>
    <cellStyle name="Comma 4 2 2 4 3 7" xfId="43747" xr:uid="{6D2E63CA-6CF2-4288-A2C1-7DD122A566D4}"/>
    <cellStyle name="Comma 4 2 2 4 4" xfId="1627" xr:uid="{C424D7B3-4A79-4E32-968D-BEE2F64513A0}"/>
    <cellStyle name="Comma 4 2 2 4 4 2" xfId="4305" xr:uid="{3714B719-90A1-4060-A393-914E0697AB07}"/>
    <cellStyle name="Comma 4 2 2 4 4 2 2" xfId="14839" xr:uid="{BE71ADFE-1B7F-4C21-B5B5-AD55F6A4ED4C}"/>
    <cellStyle name="Comma 4 2 2 4 4 2 2 2" xfId="35861" xr:uid="{F278305B-7118-4E85-945B-FBB9A03FE62F}"/>
    <cellStyle name="Comma 4 2 2 4 4 2 2 3" xfId="56885" xr:uid="{1712FF6A-3E12-476A-ADE2-B7C4C89CBDC3}"/>
    <cellStyle name="Comma 4 2 2 4 4 2 3" xfId="25351" xr:uid="{F330B71A-9607-4882-AA9B-4351ACA2175C}"/>
    <cellStyle name="Comma 4 2 2 4 4 2 4" xfId="46375" xr:uid="{31C1F7EB-7151-48FF-96E2-921EDFA15D7A}"/>
    <cellStyle name="Comma 4 2 2 4 4 3" xfId="6933" xr:uid="{CA8B771B-BCF5-421B-A547-43E9DACA53CF}"/>
    <cellStyle name="Comma 4 2 2 4 4 3 2" xfId="17467" xr:uid="{CFE71192-0A27-4B2D-8673-D9D6AE74A7E6}"/>
    <cellStyle name="Comma 4 2 2 4 4 3 2 2" xfId="38489" xr:uid="{F15270A4-A4E3-47FC-BCCA-A290583B8609}"/>
    <cellStyle name="Comma 4 2 2 4 4 3 2 3" xfId="59513" xr:uid="{BB2070C7-3D80-403D-8789-98E5816714CC}"/>
    <cellStyle name="Comma 4 2 2 4 4 3 3" xfId="27979" xr:uid="{B7E118EA-19C5-4FCA-BBEB-5598B8A39649}"/>
    <cellStyle name="Comma 4 2 2 4 4 3 4" xfId="49003" xr:uid="{EB7C3460-15CE-4449-83C5-AAC361BBCEF2}"/>
    <cellStyle name="Comma 4 2 2 4 4 4" xfId="9560" xr:uid="{1E007B4D-769A-4EAD-BB48-0318C16377E9}"/>
    <cellStyle name="Comma 4 2 2 4 4 4 2" xfId="20094" xr:uid="{ABA13DC7-9C87-4D17-ACEF-E1BCDC33C006}"/>
    <cellStyle name="Comma 4 2 2 4 4 4 2 2" xfId="41116" xr:uid="{0A5D46E0-C638-42B0-B999-61AD2C46E4FA}"/>
    <cellStyle name="Comma 4 2 2 4 4 4 2 3" xfId="62140" xr:uid="{9615E4D8-0B2B-41FB-A6B6-DC523EB1DE58}"/>
    <cellStyle name="Comma 4 2 2 4 4 4 3" xfId="30606" xr:uid="{C5D95526-E557-4D04-AA58-D362172E0B42}"/>
    <cellStyle name="Comma 4 2 2 4 4 4 4" xfId="51630" xr:uid="{86B2ECBA-4AD4-446F-AF6D-A4E331196C0D}"/>
    <cellStyle name="Comma 4 2 2 4 4 5" xfId="12212" xr:uid="{75BF00E3-4B8E-41F0-AA6D-E1F49268282B}"/>
    <cellStyle name="Comma 4 2 2 4 4 5 2" xfId="33234" xr:uid="{79F57186-C405-449C-A37F-0B6578433E56}"/>
    <cellStyle name="Comma 4 2 2 4 4 5 3" xfId="54258" xr:uid="{CB3A2281-DB1F-47A2-B683-8263D93BBC45}"/>
    <cellStyle name="Comma 4 2 2 4 4 6" xfId="22723" xr:uid="{D9476828-B076-4A4A-B7F3-EB191F3EEB56}"/>
    <cellStyle name="Comma 4 2 2 4 4 7" xfId="43748" xr:uid="{8E2E8C4A-36D6-4CB4-89C6-C9E9ABD071C6}"/>
    <cellStyle name="Comma 4 2 2 4 5" xfId="2658" xr:uid="{240670A5-33FE-4674-8DBE-7D7F83C1D794}"/>
    <cellStyle name="Comma 4 2 2 4 5 2" xfId="5295" xr:uid="{AEEC8FB4-CD6F-4C2F-B1FB-2951BD01E07F}"/>
    <cellStyle name="Comma 4 2 2 4 5 2 2" xfId="15829" xr:uid="{669D35D8-8F29-43A4-B57F-80950646F4DB}"/>
    <cellStyle name="Comma 4 2 2 4 5 2 2 2" xfId="36851" xr:uid="{C57124F9-85F0-49AC-BB60-AAF89811EA80}"/>
    <cellStyle name="Comma 4 2 2 4 5 2 2 3" xfId="57875" xr:uid="{A723D348-F978-487D-8013-212F752ED542}"/>
    <cellStyle name="Comma 4 2 2 4 5 2 3" xfId="26341" xr:uid="{2C45130B-EE06-4F7A-A1F3-76A12C43CCF5}"/>
    <cellStyle name="Comma 4 2 2 4 5 2 4" xfId="47365" xr:uid="{4FAAB44D-DAF5-4A00-921F-1289DAC13B9B}"/>
    <cellStyle name="Comma 4 2 2 4 5 3" xfId="7923" xr:uid="{9711D71A-E4A5-432B-B398-F359763CC265}"/>
    <cellStyle name="Comma 4 2 2 4 5 3 2" xfId="18457" xr:uid="{B55051B9-4005-4A52-A22E-B04FE063F62F}"/>
    <cellStyle name="Comma 4 2 2 4 5 3 2 2" xfId="39479" xr:uid="{0F0EA74C-614D-45C2-AE86-9EFDF3CEC85F}"/>
    <cellStyle name="Comma 4 2 2 4 5 3 2 3" xfId="60503" xr:uid="{425DD2D8-B5E5-4BC5-8F6E-33A7EB32F0BB}"/>
    <cellStyle name="Comma 4 2 2 4 5 3 3" xfId="28969" xr:uid="{DD7D94BA-0409-4205-B94D-0E36D2863677}"/>
    <cellStyle name="Comma 4 2 2 4 5 3 4" xfId="49993" xr:uid="{0289471E-6655-4F01-9E8A-344C96ADD501}"/>
    <cellStyle name="Comma 4 2 2 4 5 4" xfId="10550" xr:uid="{997AEED6-E760-4C66-B034-23627B3F9B7E}"/>
    <cellStyle name="Comma 4 2 2 4 5 4 2" xfId="21084" xr:uid="{AB0CA84D-6457-44B4-8AD5-5588EEAA023C}"/>
    <cellStyle name="Comma 4 2 2 4 5 4 2 2" xfId="42106" xr:uid="{211FE375-CB93-4AF0-ACD0-DF47D41BC9FE}"/>
    <cellStyle name="Comma 4 2 2 4 5 4 2 3" xfId="63130" xr:uid="{F0B399FB-F732-4568-B4CE-3CCB85DE9E35}"/>
    <cellStyle name="Comma 4 2 2 4 5 4 3" xfId="31596" xr:uid="{09D4B805-A6F3-4CAC-A7DC-62585BB04E91}"/>
    <cellStyle name="Comma 4 2 2 4 5 4 4" xfId="52620" xr:uid="{C6E8BA68-81D3-4288-979A-11F2F02BB3A6}"/>
    <cellStyle name="Comma 4 2 2 4 5 5" xfId="13202" xr:uid="{55030B8A-02C3-432A-AAC2-BAB466DDADE5}"/>
    <cellStyle name="Comma 4 2 2 4 5 5 2" xfId="34224" xr:uid="{B97B0EF2-1C24-4FBE-BAD3-09E6F8A0C996}"/>
    <cellStyle name="Comma 4 2 2 4 5 5 3" xfId="55248" xr:uid="{6BC3C89F-E698-4B0E-B3EF-9B002467C286}"/>
    <cellStyle name="Comma 4 2 2 4 5 6" xfId="23713" xr:uid="{86F59325-5108-4F36-85F5-2A3DE6FAD6EC}"/>
    <cellStyle name="Comma 4 2 2 4 5 7" xfId="44738" xr:uid="{7ECE6EA6-0BD7-4006-82E4-D75F3B84CA1A}"/>
    <cellStyle name="Comma 4 2 2 4 6" xfId="2717" xr:uid="{44426D57-1C43-43EE-8385-A6B5A7532803}"/>
    <cellStyle name="Comma 4 2 2 4 6 2" xfId="5349" xr:uid="{0DC3A9BB-A6A4-4D21-A4E2-97A75016ADAE}"/>
    <cellStyle name="Comma 4 2 2 4 6 2 2" xfId="15883" xr:uid="{D6EE5837-88D8-4330-A04C-6B98E532614F}"/>
    <cellStyle name="Comma 4 2 2 4 6 2 2 2" xfId="36905" xr:uid="{AA1D47E5-9693-4375-8322-B2198BF98D65}"/>
    <cellStyle name="Comma 4 2 2 4 6 2 2 3" xfId="57929" xr:uid="{9B90C166-0932-4AE6-A764-D147168480E0}"/>
    <cellStyle name="Comma 4 2 2 4 6 2 3" xfId="26395" xr:uid="{897EE769-6639-485A-84C4-3DE68CD0822C}"/>
    <cellStyle name="Comma 4 2 2 4 6 2 4" xfId="47419" xr:uid="{F417F1F5-6A18-4B62-A1B9-9D21482FD21E}"/>
    <cellStyle name="Comma 4 2 2 4 6 3" xfId="7977" xr:uid="{3C05C907-5F3A-4432-8B18-1767B381F80F}"/>
    <cellStyle name="Comma 4 2 2 4 6 3 2" xfId="18511" xr:uid="{D427350A-2C07-4477-9603-81AC6E18B0C7}"/>
    <cellStyle name="Comma 4 2 2 4 6 3 2 2" xfId="39533" xr:uid="{100E6923-9C9C-4800-95A2-B27B8F1D240A}"/>
    <cellStyle name="Comma 4 2 2 4 6 3 2 3" xfId="60557" xr:uid="{096533E6-7978-44D5-AF08-D19E547310AC}"/>
    <cellStyle name="Comma 4 2 2 4 6 3 3" xfId="29023" xr:uid="{C03E3FD5-4278-4A1C-B64B-96A8FA71C6D9}"/>
    <cellStyle name="Comma 4 2 2 4 6 3 4" xfId="50047" xr:uid="{7EA148AF-27E9-49CA-A7B7-87C9A57B7183}"/>
    <cellStyle name="Comma 4 2 2 4 6 4" xfId="10604" xr:uid="{C644751D-E962-4898-BAD3-9C88FF381CE2}"/>
    <cellStyle name="Comma 4 2 2 4 6 4 2" xfId="21138" xr:uid="{8DFAB956-920D-4A66-A407-D291B836DDBF}"/>
    <cellStyle name="Comma 4 2 2 4 6 4 2 2" xfId="42160" xr:uid="{4F9F7327-7732-4CCE-A68E-B9C9E3B20701}"/>
    <cellStyle name="Comma 4 2 2 4 6 4 2 3" xfId="63184" xr:uid="{FED1A36E-7A76-47ED-823C-89B07B70A2B1}"/>
    <cellStyle name="Comma 4 2 2 4 6 4 3" xfId="31650" xr:uid="{EB17C993-7D87-4CC7-B21B-C3A4F727AAAE}"/>
    <cellStyle name="Comma 4 2 2 4 6 4 4" xfId="52674" xr:uid="{682D24B3-93C8-4A28-941A-EBFFCBC727C5}"/>
    <cellStyle name="Comma 4 2 2 4 6 5" xfId="13256" xr:uid="{0B18E6E8-499F-49C5-9B83-EF222C05D032}"/>
    <cellStyle name="Comma 4 2 2 4 6 5 2" xfId="34278" xr:uid="{49FBED34-162E-42C6-9B7E-B93D78028425}"/>
    <cellStyle name="Comma 4 2 2 4 6 5 3" xfId="55302" xr:uid="{8B81C807-EAB8-4E45-86FD-1BCAA57EDFAD}"/>
    <cellStyle name="Comma 4 2 2 4 6 6" xfId="23767" xr:uid="{B92E4D1B-2676-4910-A1EA-4BF9E8CC585E}"/>
    <cellStyle name="Comma 4 2 2 4 6 7" xfId="44792" xr:uid="{619D658A-C45A-4BC5-B7C6-8C8D3A7C8713}"/>
    <cellStyle name="Comma 4 2 2 4 7" xfId="1623" xr:uid="{A5C7FFD0-B808-48FE-BF8C-1E55128CC58C}"/>
    <cellStyle name="Comma 4 2 2 4 7 2" xfId="4301" xr:uid="{81E6EC96-DF4E-4CE8-AD70-DDED6D01B8A5}"/>
    <cellStyle name="Comma 4 2 2 4 7 2 2" xfId="14835" xr:uid="{77E811CC-FF41-42F1-B1E2-D5E1C57F5F54}"/>
    <cellStyle name="Comma 4 2 2 4 7 2 2 2" xfId="35857" xr:uid="{F8AA358C-5738-4D71-8CD4-84CA99F3A969}"/>
    <cellStyle name="Comma 4 2 2 4 7 2 2 3" xfId="56881" xr:uid="{63C977FD-7644-4804-B2E2-20AA9E4D3D4D}"/>
    <cellStyle name="Comma 4 2 2 4 7 2 3" xfId="25347" xr:uid="{42C3D6D3-165C-45E2-8A0E-767105185FB3}"/>
    <cellStyle name="Comma 4 2 2 4 7 2 4" xfId="46371" xr:uid="{98B68C01-B605-4D3E-BF4B-5CF7185476F6}"/>
    <cellStyle name="Comma 4 2 2 4 7 3" xfId="6929" xr:uid="{51B11E6B-1AB7-4990-B885-5CACA9557772}"/>
    <cellStyle name="Comma 4 2 2 4 7 3 2" xfId="17463" xr:uid="{696EC124-6075-43D2-B7AE-D2684419456B}"/>
    <cellStyle name="Comma 4 2 2 4 7 3 2 2" xfId="38485" xr:uid="{6B014CE1-8B3C-44D3-AD5C-613E5589D569}"/>
    <cellStyle name="Comma 4 2 2 4 7 3 2 3" xfId="59509" xr:uid="{970C537E-5D60-40BE-AE80-1244C2622AF8}"/>
    <cellStyle name="Comma 4 2 2 4 7 3 3" xfId="27975" xr:uid="{595818D2-9502-404C-B528-36B4CB1405FF}"/>
    <cellStyle name="Comma 4 2 2 4 7 3 4" xfId="48999" xr:uid="{358D9B95-28FD-4349-9E37-AE420E194064}"/>
    <cellStyle name="Comma 4 2 2 4 7 4" xfId="9556" xr:uid="{100BA333-CD80-4FFA-95ED-2B0FA47014D3}"/>
    <cellStyle name="Comma 4 2 2 4 7 4 2" xfId="20090" xr:uid="{3E2CCB7C-E432-470A-9E04-5A217E1F2A7D}"/>
    <cellStyle name="Comma 4 2 2 4 7 4 2 2" xfId="41112" xr:uid="{9B7C08C8-E307-4886-84F8-07C7EF1F4B2D}"/>
    <cellStyle name="Comma 4 2 2 4 7 4 2 3" xfId="62136" xr:uid="{D4F4C75C-C68F-4E69-A9C2-0640E4B7B6FB}"/>
    <cellStyle name="Comma 4 2 2 4 7 4 3" xfId="30602" xr:uid="{27C82F78-45A5-422B-AC75-4F595F0C29BC}"/>
    <cellStyle name="Comma 4 2 2 4 7 4 4" xfId="51626" xr:uid="{022F2DF3-2CBC-41B1-8F25-A135E622A65A}"/>
    <cellStyle name="Comma 4 2 2 4 7 5" xfId="12208" xr:uid="{D9B18C3E-E1C4-4044-B067-C496444881D0}"/>
    <cellStyle name="Comma 4 2 2 4 7 5 2" xfId="33230" xr:uid="{2F35BFA9-44B1-4B41-8186-155072AB2520}"/>
    <cellStyle name="Comma 4 2 2 4 7 5 3" xfId="54254" xr:uid="{5925055A-8631-4076-8420-E63EB02C4E07}"/>
    <cellStyle name="Comma 4 2 2 4 7 6" xfId="22719" xr:uid="{CB8412B8-D918-4FD1-BD67-B36FD46E8ADF}"/>
    <cellStyle name="Comma 4 2 2 4 7 7" xfId="43744" xr:uid="{BCBF1518-B49D-4657-882B-F561EC831ADF}"/>
    <cellStyle name="Comma 4 2 2 4 8" xfId="2830" xr:uid="{87F3DAC5-EFCF-4738-9CA9-405DC5646E89}"/>
    <cellStyle name="Comma 4 2 2 4 8 2" xfId="13364" xr:uid="{E85E4B24-87FB-47CF-85E8-3993A38888F3}"/>
    <cellStyle name="Comma 4 2 2 4 8 2 2" xfId="34386" xr:uid="{AF215DA6-8BBA-4373-BCAD-9C359929E5B5}"/>
    <cellStyle name="Comma 4 2 2 4 8 2 3" xfId="55410" xr:uid="{B7EDC5E8-3138-4D58-895B-257660B6135A}"/>
    <cellStyle name="Comma 4 2 2 4 8 3" xfId="23876" xr:uid="{13FEE725-0B71-4AEA-974E-007294C158FF}"/>
    <cellStyle name="Comma 4 2 2 4 8 4" xfId="44900" xr:uid="{CFDB2142-AF0F-4626-B1CD-2174BCECDEAA}"/>
    <cellStyle name="Comma 4 2 2 4 9" xfId="5458" xr:uid="{49D542A5-97EC-4236-AC87-5B9ECB63CF8D}"/>
    <cellStyle name="Comma 4 2 2 4 9 2" xfId="15992" xr:uid="{2517DEB7-F7E3-4CB5-9742-6599FFC339FA}"/>
    <cellStyle name="Comma 4 2 2 4 9 2 2" xfId="37014" xr:uid="{150B0A73-6A09-4298-A4CB-5000915AE493}"/>
    <cellStyle name="Comma 4 2 2 4 9 2 3" xfId="58038" xr:uid="{B905C5D9-80CD-4339-9E76-ECCE300FDBA7}"/>
    <cellStyle name="Comma 4 2 2 4 9 3" xfId="26504" xr:uid="{E12AF654-7AA0-444C-9B46-7CCEDAB44B40}"/>
    <cellStyle name="Comma 4 2 2 4 9 4" xfId="47528" xr:uid="{27E6A4BF-767D-4DA3-B3E2-00C63061526A}"/>
    <cellStyle name="Comma 4 2 2 5" xfId="168" xr:uid="{385F758D-0D33-4618-9835-07D841308545}"/>
    <cellStyle name="Comma 4 2 2 5 10" xfId="10764" xr:uid="{71163F16-21ED-4E65-9F12-C0CECA72229F}"/>
    <cellStyle name="Comma 4 2 2 5 10 2" xfId="31786" xr:uid="{DDA09B8D-E8DB-420D-9094-A2BC760D7BC9}"/>
    <cellStyle name="Comma 4 2 2 5 10 3" xfId="52810" xr:uid="{D8C113F6-2565-4BC6-828E-7CAB04BCE6D9}"/>
    <cellStyle name="Comma 4 2 2 5 11" xfId="21275" xr:uid="{678FCC2D-4BFC-4F5D-A923-A9BFBEFFE4F7}"/>
    <cellStyle name="Comma 4 2 2 5 12" xfId="42300" xr:uid="{6E7F567D-C523-4332-BD14-C21BFFCDAA82}"/>
    <cellStyle name="Comma 4 2 2 5 2" xfId="1629" xr:uid="{6D4FEB4E-6982-4E49-B646-BDD26D542A58}"/>
    <cellStyle name="Comma 4 2 2 5 2 2" xfId="1630" xr:uid="{E7831E41-1AFF-40D8-8D7D-DE995F1DE605}"/>
    <cellStyle name="Comma 4 2 2 5 2 2 2" xfId="4308" xr:uid="{37F5B54A-FA3F-4C74-A5E0-512517399872}"/>
    <cellStyle name="Comma 4 2 2 5 2 2 2 2" xfId="14842" xr:uid="{5424F559-C206-418C-BFA3-6D76380079D9}"/>
    <cellStyle name="Comma 4 2 2 5 2 2 2 2 2" xfId="35864" xr:uid="{4821E67C-2BC7-4B23-99E3-233BAEAEB450}"/>
    <cellStyle name="Comma 4 2 2 5 2 2 2 2 3" xfId="56888" xr:uid="{87DB9EA6-C88A-449B-A24F-D0057838F8FD}"/>
    <cellStyle name="Comma 4 2 2 5 2 2 2 3" xfId="25354" xr:uid="{1FBFC991-C43B-43B5-AC5F-47A152DDF479}"/>
    <cellStyle name="Comma 4 2 2 5 2 2 2 4" xfId="46378" xr:uid="{5C134F58-C0B7-40AE-AA3A-71F7DE2E4F16}"/>
    <cellStyle name="Comma 4 2 2 5 2 2 3" xfId="6936" xr:uid="{59F4648E-7548-481E-A554-D5A1A8882AE0}"/>
    <cellStyle name="Comma 4 2 2 5 2 2 3 2" xfId="17470" xr:uid="{3B3376F5-5A36-4DAA-BEC2-E24A516AD202}"/>
    <cellStyle name="Comma 4 2 2 5 2 2 3 2 2" xfId="38492" xr:uid="{B6345D33-A727-40F8-B200-39EC20CB2D74}"/>
    <cellStyle name="Comma 4 2 2 5 2 2 3 2 3" xfId="59516" xr:uid="{40F217AD-F73F-4485-B792-7ED7333168D9}"/>
    <cellStyle name="Comma 4 2 2 5 2 2 3 3" xfId="27982" xr:uid="{B9DB0754-1E84-41C7-9EA3-3A9466799121}"/>
    <cellStyle name="Comma 4 2 2 5 2 2 3 4" xfId="49006" xr:uid="{71520F06-160C-43D5-9A6D-022EEF2B25E1}"/>
    <cellStyle name="Comma 4 2 2 5 2 2 4" xfId="9563" xr:uid="{431C2175-A1FD-465E-BAA6-91B55B985265}"/>
    <cellStyle name="Comma 4 2 2 5 2 2 4 2" xfId="20097" xr:uid="{848FA2D3-9387-43E2-AF61-B219017D2306}"/>
    <cellStyle name="Comma 4 2 2 5 2 2 4 2 2" xfId="41119" xr:uid="{CFADA860-B606-420F-87DD-29D0DCA3A9DC}"/>
    <cellStyle name="Comma 4 2 2 5 2 2 4 2 3" xfId="62143" xr:uid="{CFCCA933-295F-444A-8E78-224E9E7F7DDD}"/>
    <cellStyle name="Comma 4 2 2 5 2 2 4 3" xfId="30609" xr:uid="{312E94E4-93F7-4D57-B131-69331B504B4E}"/>
    <cellStyle name="Comma 4 2 2 5 2 2 4 4" xfId="51633" xr:uid="{05843FF9-098C-4E16-98F4-E9B432D43D42}"/>
    <cellStyle name="Comma 4 2 2 5 2 2 5" xfId="12215" xr:uid="{A1A956C1-940E-450B-82E6-504A2B099B0B}"/>
    <cellStyle name="Comma 4 2 2 5 2 2 5 2" xfId="33237" xr:uid="{4B81BFAE-4025-46C0-96DE-B4867F24D3AE}"/>
    <cellStyle name="Comma 4 2 2 5 2 2 5 3" xfId="54261" xr:uid="{64EB31BA-7C9A-4A9A-851F-18886C3B684C}"/>
    <cellStyle name="Comma 4 2 2 5 2 2 6" xfId="22726" xr:uid="{ACE26A4D-C6D6-41D6-824C-C6D5DD5ABD35}"/>
    <cellStyle name="Comma 4 2 2 5 2 2 7" xfId="43751" xr:uid="{6F4494E5-1171-4CE7-89E0-33320ED3E791}"/>
    <cellStyle name="Comma 4 2 2 5 2 3" xfId="4307" xr:uid="{26D275CC-1FE4-4931-97C0-F9BE1A15D291}"/>
    <cellStyle name="Comma 4 2 2 5 2 3 2" xfId="14841" xr:uid="{2F8D6309-999A-44F7-8DED-175BDB4B6D33}"/>
    <cellStyle name="Comma 4 2 2 5 2 3 2 2" xfId="35863" xr:uid="{1FFC580A-4ED2-4580-8587-7270C9F7BC84}"/>
    <cellStyle name="Comma 4 2 2 5 2 3 2 3" xfId="56887" xr:uid="{891E44A1-71CE-47B4-B1B6-D7089F49586D}"/>
    <cellStyle name="Comma 4 2 2 5 2 3 3" xfId="25353" xr:uid="{AA0E27F8-D0AF-40F3-820C-8EA364BF06AE}"/>
    <cellStyle name="Comma 4 2 2 5 2 3 4" xfId="46377" xr:uid="{D9133EDA-FB83-479A-B906-5CDCF1E7DDDC}"/>
    <cellStyle name="Comma 4 2 2 5 2 4" xfId="6935" xr:uid="{DA457116-0321-49FC-855D-43C7B40CDB2A}"/>
    <cellStyle name="Comma 4 2 2 5 2 4 2" xfId="17469" xr:uid="{9E7D9193-C30E-4FDD-BB4E-1C33CB50F0AE}"/>
    <cellStyle name="Comma 4 2 2 5 2 4 2 2" xfId="38491" xr:uid="{3892F5AE-6477-481B-80FE-6A7CCC9E6B03}"/>
    <cellStyle name="Comma 4 2 2 5 2 4 2 3" xfId="59515" xr:uid="{28DDA5BE-B03A-4AB4-920D-FE5943320424}"/>
    <cellStyle name="Comma 4 2 2 5 2 4 3" xfId="27981" xr:uid="{4B0C419C-98AE-42B7-949E-C61A6DF8CAB6}"/>
    <cellStyle name="Comma 4 2 2 5 2 4 4" xfId="49005" xr:uid="{87125C29-18FA-4599-BBF1-F5DF4D4F0ADD}"/>
    <cellStyle name="Comma 4 2 2 5 2 5" xfId="9562" xr:uid="{A6ADA7A5-B847-4EBA-8D5B-B3C86A6898F1}"/>
    <cellStyle name="Comma 4 2 2 5 2 5 2" xfId="20096" xr:uid="{1FBFA2DA-A786-4F40-BD1E-F56A7C49C439}"/>
    <cellStyle name="Comma 4 2 2 5 2 5 2 2" xfId="41118" xr:uid="{F6AEE0F6-8E7C-4B03-B15F-238141EA14F4}"/>
    <cellStyle name="Comma 4 2 2 5 2 5 2 3" xfId="62142" xr:uid="{9E65087A-EB2E-4DFE-9350-93693AB476A9}"/>
    <cellStyle name="Comma 4 2 2 5 2 5 3" xfId="30608" xr:uid="{6FF4F56B-84AD-4DBB-AF6B-5166BFAD572B}"/>
    <cellStyle name="Comma 4 2 2 5 2 5 4" xfId="51632" xr:uid="{5DE8C647-8018-4CCA-8187-42C3A3E45946}"/>
    <cellStyle name="Comma 4 2 2 5 2 6" xfId="12214" xr:uid="{E18D8692-07C8-452D-B085-72EBB4C6CA96}"/>
    <cellStyle name="Comma 4 2 2 5 2 6 2" xfId="33236" xr:uid="{3CC001D1-9BB8-4099-9EDD-3A7FED98CCEB}"/>
    <cellStyle name="Comma 4 2 2 5 2 6 3" xfId="54260" xr:uid="{1EDCE937-A788-4C5E-BF6D-2DB50EE8E699}"/>
    <cellStyle name="Comma 4 2 2 5 2 7" xfId="22725" xr:uid="{7F207BDC-602E-4060-94B0-11D3D91F719A}"/>
    <cellStyle name="Comma 4 2 2 5 2 8" xfId="43750" xr:uid="{ED7A002F-ABC8-4D0C-9586-81A38C71BF92}"/>
    <cellStyle name="Comma 4 2 2 5 3" xfId="1631" xr:uid="{0922CC33-395A-43FE-AA6E-C302A6DC94D0}"/>
    <cellStyle name="Comma 4 2 2 5 3 2" xfId="4309" xr:uid="{0340C1C3-B7D9-4091-A845-88BADF179786}"/>
    <cellStyle name="Comma 4 2 2 5 3 2 2" xfId="14843" xr:uid="{68B2C152-2923-4BA3-8C00-AD548CA25488}"/>
    <cellStyle name="Comma 4 2 2 5 3 2 2 2" xfId="35865" xr:uid="{ADF3DF68-8379-4150-AF04-33FFD9195BD3}"/>
    <cellStyle name="Comma 4 2 2 5 3 2 2 3" xfId="56889" xr:uid="{3F412CB8-2795-40CD-8FE6-16F829B949D2}"/>
    <cellStyle name="Comma 4 2 2 5 3 2 3" xfId="25355" xr:uid="{B5B3C4A6-68B4-4DEA-B3EF-8DAAA4089A47}"/>
    <cellStyle name="Comma 4 2 2 5 3 2 4" xfId="46379" xr:uid="{D66116ED-139C-42F7-820F-CA615BFE2FA1}"/>
    <cellStyle name="Comma 4 2 2 5 3 3" xfId="6937" xr:uid="{A8C239A4-B6E7-4677-9F24-EEC6537370F8}"/>
    <cellStyle name="Comma 4 2 2 5 3 3 2" xfId="17471" xr:uid="{C274ACC6-61A2-4A42-99AE-50F6B5C82A1E}"/>
    <cellStyle name="Comma 4 2 2 5 3 3 2 2" xfId="38493" xr:uid="{828427EA-2172-4FD1-A809-DE84C02F5886}"/>
    <cellStyle name="Comma 4 2 2 5 3 3 2 3" xfId="59517" xr:uid="{C55693E6-8EB2-4FAF-9E87-248A03C4C1FA}"/>
    <cellStyle name="Comma 4 2 2 5 3 3 3" xfId="27983" xr:uid="{948EF74F-AF36-4D16-A590-94642457F18F}"/>
    <cellStyle name="Comma 4 2 2 5 3 3 4" xfId="49007" xr:uid="{32CFE460-D710-4D09-9E6C-4188E5E647CA}"/>
    <cellStyle name="Comma 4 2 2 5 3 4" xfId="9564" xr:uid="{3DA8911C-59D1-4B92-8B23-AE29631EC2C1}"/>
    <cellStyle name="Comma 4 2 2 5 3 4 2" xfId="20098" xr:uid="{1FFFD654-08A2-459E-B0FB-3141A9444693}"/>
    <cellStyle name="Comma 4 2 2 5 3 4 2 2" xfId="41120" xr:uid="{6DDA310F-F691-473E-8F46-5ECDA673CA67}"/>
    <cellStyle name="Comma 4 2 2 5 3 4 2 3" xfId="62144" xr:uid="{CBDE46F0-F0EE-46D5-92B9-41CD9BD12AAF}"/>
    <cellStyle name="Comma 4 2 2 5 3 4 3" xfId="30610" xr:uid="{D4CDF8C7-21C3-4990-9D41-5332279AD2BD}"/>
    <cellStyle name="Comma 4 2 2 5 3 4 4" xfId="51634" xr:uid="{6C1B8997-231A-49A1-8A81-0F1648F00D7C}"/>
    <cellStyle name="Comma 4 2 2 5 3 5" xfId="12216" xr:uid="{F2578402-6CFF-49EF-A2C2-B1C831DF3394}"/>
    <cellStyle name="Comma 4 2 2 5 3 5 2" xfId="33238" xr:uid="{5F5E97BA-2359-44C1-8865-FD1BEB87EA80}"/>
    <cellStyle name="Comma 4 2 2 5 3 5 3" xfId="54262" xr:uid="{7AC144B9-CC52-4F19-83F6-382DC4E11CFD}"/>
    <cellStyle name="Comma 4 2 2 5 3 6" xfId="22727" xr:uid="{949C1043-8315-4216-8237-0B383495A898}"/>
    <cellStyle name="Comma 4 2 2 5 3 7" xfId="43752" xr:uid="{FE394616-9A3D-4C25-827A-E0487E4D7226}"/>
    <cellStyle name="Comma 4 2 2 5 4" xfId="1632" xr:uid="{1887CD7C-D210-4616-ACDA-3AA5B68DB2B7}"/>
    <cellStyle name="Comma 4 2 2 5 4 2" xfId="4310" xr:uid="{9295EC7C-30A8-4347-9681-60E5918F81B1}"/>
    <cellStyle name="Comma 4 2 2 5 4 2 2" xfId="14844" xr:uid="{05100D9D-6F15-48EE-8617-E44D2CC483E3}"/>
    <cellStyle name="Comma 4 2 2 5 4 2 2 2" xfId="35866" xr:uid="{8D1FB392-E8F5-4AA3-8E02-1931A3043ECA}"/>
    <cellStyle name="Comma 4 2 2 5 4 2 2 3" xfId="56890" xr:uid="{BA09B8AF-C104-4618-9473-996F5A1EC41E}"/>
    <cellStyle name="Comma 4 2 2 5 4 2 3" xfId="25356" xr:uid="{360BB1E0-FE6F-4099-B0A9-B92DFB80F9F6}"/>
    <cellStyle name="Comma 4 2 2 5 4 2 4" xfId="46380" xr:uid="{4BF06760-75E3-4FA8-828B-45639DE5B693}"/>
    <cellStyle name="Comma 4 2 2 5 4 3" xfId="6938" xr:uid="{0FCE7501-7010-4A33-BBB4-4C3D174AE2BC}"/>
    <cellStyle name="Comma 4 2 2 5 4 3 2" xfId="17472" xr:uid="{10529582-9B22-44F7-BCA4-C405F891F8BD}"/>
    <cellStyle name="Comma 4 2 2 5 4 3 2 2" xfId="38494" xr:uid="{A1140C18-4720-41A1-BDB2-8810E2A663E0}"/>
    <cellStyle name="Comma 4 2 2 5 4 3 2 3" xfId="59518" xr:uid="{852B9A52-838B-4E05-81FA-3AACC025C23D}"/>
    <cellStyle name="Comma 4 2 2 5 4 3 3" xfId="27984" xr:uid="{AB9E0600-98D3-4B5F-8679-A0CB5877C70C}"/>
    <cellStyle name="Comma 4 2 2 5 4 3 4" xfId="49008" xr:uid="{9775BB4B-0494-47F2-867B-B7EFF32270A9}"/>
    <cellStyle name="Comma 4 2 2 5 4 4" xfId="9565" xr:uid="{106C7A47-988B-44EB-87DC-745293652E0D}"/>
    <cellStyle name="Comma 4 2 2 5 4 4 2" xfId="20099" xr:uid="{EF89DC51-39A0-48D7-9AA0-11571140B1DC}"/>
    <cellStyle name="Comma 4 2 2 5 4 4 2 2" xfId="41121" xr:uid="{FABA6B61-8342-4EC4-A9AC-735252187D47}"/>
    <cellStyle name="Comma 4 2 2 5 4 4 2 3" xfId="62145" xr:uid="{651E31CD-D590-4678-871B-6824AD874CA6}"/>
    <cellStyle name="Comma 4 2 2 5 4 4 3" xfId="30611" xr:uid="{96E615CB-B150-4569-91E7-FEC18DE1E410}"/>
    <cellStyle name="Comma 4 2 2 5 4 4 4" xfId="51635" xr:uid="{AAD872B0-4C5C-4FCE-8DE3-8EF990507B3A}"/>
    <cellStyle name="Comma 4 2 2 5 4 5" xfId="12217" xr:uid="{D546798A-FB4E-443B-8367-79C7F4047EFF}"/>
    <cellStyle name="Comma 4 2 2 5 4 5 2" xfId="33239" xr:uid="{58623BC1-6086-42B4-B4D6-A381450C3B04}"/>
    <cellStyle name="Comma 4 2 2 5 4 5 3" xfId="54263" xr:uid="{1D21EC62-25F6-49D9-BF83-50928CF1758D}"/>
    <cellStyle name="Comma 4 2 2 5 4 6" xfId="22728" xr:uid="{C45AA23E-26D3-4508-A178-3C56116B84EE}"/>
    <cellStyle name="Comma 4 2 2 5 4 7" xfId="43753" xr:uid="{7FFEE6DD-8344-42E8-A8BA-F63E9DFBDE4B}"/>
    <cellStyle name="Comma 4 2 2 5 5" xfId="2744" xr:uid="{5D2922FE-62F8-4A78-9F2C-6922BAE87A9A}"/>
    <cellStyle name="Comma 4 2 2 5 5 2" xfId="5376" xr:uid="{140FA787-A303-4EB0-AFAE-FD504DC20DA3}"/>
    <cellStyle name="Comma 4 2 2 5 5 2 2" xfId="15910" xr:uid="{11F8F259-A342-4671-9730-0B93F2A4FDFB}"/>
    <cellStyle name="Comma 4 2 2 5 5 2 2 2" xfId="36932" xr:uid="{D710CA7A-F26B-4F30-B76B-E1C69E373B50}"/>
    <cellStyle name="Comma 4 2 2 5 5 2 2 3" xfId="57956" xr:uid="{3D358F2A-A46C-4E26-93B2-F99A99F11B81}"/>
    <cellStyle name="Comma 4 2 2 5 5 2 3" xfId="26422" xr:uid="{327AA6C7-5FD7-412E-A76C-F6ECAA62F673}"/>
    <cellStyle name="Comma 4 2 2 5 5 2 4" xfId="47446" xr:uid="{415CB8A2-9D02-4550-A6D7-5D9C544D05FD}"/>
    <cellStyle name="Comma 4 2 2 5 5 3" xfId="8004" xr:uid="{3F43012A-88A8-455B-9427-B5B376E7A898}"/>
    <cellStyle name="Comma 4 2 2 5 5 3 2" xfId="18538" xr:uid="{DF8FCA5A-5819-4FBB-88BC-9452F3E71228}"/>
    <cellStyle name="Comma 4 2 2 5 5 3 2 2" xfId="39560" xr:uid="{FA2E6564-842A-44AF-915D-1985E544B070}"/>
    <cellStyle name="Comma 4 2 2 5 5 3 2 3" xfId="60584" xr:uid="{7AB5A2AE-2926-48DA-A6DF-949A34F10FB2}"/>
    <cellStyle name="Comma 4 2 2 5 5 3 3" xfId="29050" xr:uid="{B14721E4-DCEE-4CE7-BE7B-F57BB56829D6}"/>
    <cellStyle name="Comma 4 2 2 5 5 3 4" xfId="50074" xr:uid="{91DA968D-052A-4CE6-9E23-9CF9B5449B08}"/>
    <cellStyle name="Comma 4 2 2 5 5 4" xfId="10631" xr:uid="{89898672-0A7E-4210-9B4E-04AEAC6349AF}"/>
    <cellStyle name="Comma 4 2 2 5 5 4 2" xfId="21165" xr:uid="{56F498F6-94CC-4F01-A511-0AE6ACF7447A}"/>
    <cellStyle name="Comma 4 2 2 5 5 4 2 2" xfId="42187" xr:uid="{CF1BF483-3217-450A-A522-62BB7A7D228D}"/>
    <cellStyle name="Comma 4 2 2 5 5 4 2 3" xfId="63211" xr:uid="{BE2B7A06-80F6-4B2F-94AA-37A16AAEEA9F}"/>
    <cellStyle name="Comma 4 2 2 5 5 4 3" xfId="31677" xr:uid="{31736EF7-482F-4496-9521-6B78908832B2}"/>
    <cellStyle name="Comma 4 2 2 5 5 4 4" xfId="52701" xr:uid="{F8243119-75A3-41E7-AEEE-456CE827684C}"/>
    <cellStyle name="Comma 4 2 2 5 5 5" xfId="13283" xr:uid="{A93A4285-C959-4283-BE35-A8C05CAD142A}"/>
    <cellStyle name="Comma 4 2 2 5 5 5 2" xfId="34305" xr:uid="{817DA4F0-3E7F-4065-BD44-8C0600D90EDE}"/>
    <cellStyle name="Comma 4 2 2 5 5 5 3" xfId="55329" xr:uid="{2F7C5F1E-B1A7-4E42-A8B1-FC371BCCA343}"/>
    <cellStyle name="Comma 4 2 2 5 5 6" xfId="23794" xr:uid="{0C407783-DD30-4A0A-9855-98B0D3F27F83}"/>
    <cellStyle name="Comma 4 2 2 5 5 7" xfId="44819" xr:uid="{589AAD0C-690D-455E-BA63-69D90AFA8040}"/>
    <cellStyle name="Comma 4 2 2 5 6" xfId="1628" xr:uid="{15082423-9F2F-4490-9EBF-281A1A630CC6}"/>
    <cellStyle name="Comma 4 2 2 5 6 2" xfId="4306" xr:uid="{F467323C-D3D3-4FD9-BC69-33E76F31F5B2}"/>
    <cellStyle name="Comma 4 2 2 5 6 2 2" xfId="14840" xr:uid="{50B6C4A6-DF68-42DE-BAE6-10BE7D99B267}"/>
    <cellStyle name="Comma 4 2 2 5 6 2 2 2" xfId="35862" xr:uid="{2F5ACF60-9056-4855-934F-84F091929259}"/>
    <cellStyle name="Comma 4 2 2 5 6 2 2 3" xfId="56886" xr:uid="{5C823DF3-9B80-4300-A8FC-A087208B265A}"/>
    <cellStyle name="Comma 4 2 2 5 6 2 3" xfId="25352" xr:uid="{9BFAD513-0766-4AD1-A31E-4D5D2BEF9A13}"/>
    <cellStyle name="Comma 4 2 2 5 6 2 4" xfId="46376" xr:uid="{625B4DBA-3AE8-4140-A1C8-8CC610EC7B79}"/>
    <cellStyle name="Comma 4 2 2 5 6 3" xfId="6934" xr:uid="{905CA57F-4896-4A9D-B11E-6978A2AC4CC9}"/>
    <cellStyle name="Comma 4 2 2 5 6 3 2" xfId="17468" xr:uid="{CE8B47B2-6643-40F9-BFE6-58D9062C1230}"/>
    <cellStyle name="Comma 4 2 2 5 6 3 2 2" xfId="38490" xr:uid="{57A1B6AF-EF56-49BA-B6BE-3772D3584DCF}"/>
    <cellStyle name="Comma 4 2 2 5 6 3 2 3" xfId="59514" xr:uid="{269A8B03-8CEB-44E8-90DB-311658A04035}"/>
    <cellStyle name="Comma 4 2 2 5 6 3 3" xfId="27980" xr:uid="{70EE823F-20E6-4028-B926-D19F3783F566}"/>
    <cellStyle name="Comma 4 2 2 5 6 3 4" xfId="49004" xr:uid="{35481930-1390-49CC-9E79-7DCA734DF6AA}"/>
    <cellStyle name="Comma 4 2 2 5 6 4" xfId="9561" xr:uid="{668FF782-89AE-4BF9-B467-288217592087}"/>
    <cellStyle name="Comma 4 2 2 5 6 4 2" xfId="20095" xr:uid="{11F447C7-B158-489B-A5ED-D68CBF2E1E18}"/>
    <cellStyle name="Comma 4 2 2 5 6 4 2 2" xfId="41117" xr:uid="{B4CA961F-A97A-447A-A5E6-BAE842DE28E9}"/>
    <cellStyle name="Comma 4 2 2 5 6 4 2 3" xfId="62141" xr:uid="{868B06CC-0BB5-4E51-9FA0-0156C3008072}"/>
    <cellStyle name="Comma 4 2 2 5 6 4 3" xfId="30607" xr:uid="{65D3627E-EA97-42B2-B685-5A36BFC0A150}"/>
    <cellStyle name="Comma 4 2 2 5 6 4 4" xfId="51631" xr:uid="{3CB5973E-2809-42A2-A0F2-9702BCFE722B}"/>
    <cellStyle name="Comma 4 2 2 5 6 5" xfId="12213" xr:uid="{775746CD-43C2-4ED0-B281-F81A88758E6E}"/>
    <cellStyle name="Comma 4 2 2 5 6 5 2" xfId="33235" xr:uid="{6AEE5AB2-83EE-4CE4-9730-A2272B2FC7A4}"/>
    <cellStyle name="Comma 4 2 2 5 6 5 3" xfId="54259" xr:uid="{84F6DE1E-49A1-46DA-947A-32A3E2396972}"/>
    <cellStyle name="Comma 4 2 2 5 6 6" xfId="22724" xr:uid="{F49D35DC-D590-447C-8C9B-DA2F778D289B}"/>
    <cellStyle name="Comma 4 2 2 5 6 7" xfId="43749" xr:uid="{4AF6C5EE-4B01-474C-A366-873382E3F5F1}"/>
    <cellStyle name="Comma 4 2 2 5 7" xfId="2857" xr:uid="{B44714BF-B4E9-4700-B86E-E7FBDAC48FA2}"/>
    <cellStyle name="Comma 4 2 2 5 7 2" xfId="13391" xr:uid="{66B6432E-B0D1-4982-B8E8-E90FF7715D35}"/>
    <cellStyle name="Comma 4 2 2 5 7 2 2" xfId="34413" xr:uid="{B02FA4BC-01F3-435B-B7A1-8E0FE6434F9B}"/>
    <cellStyle name="Comma 4 2 2 5 7 2 3" xfId="55437" xr:uid="{18613816-256D-4412-805F-80ACA0044875}"/>
    <cellStyle name="Comma 4 2 2 5 7 3" xfId="23903" xr:uid="{844D43F0-B65D-4987-A8E8-47806552F5DF}"/>
    <cellStyle name="Comma 4 2 2 5 7 4" xfId="44927" xr:uid="{942AA2D7-B131-4BC9-A96F-0B374B4D97D9}"/>
    <cellStyle name="Comma 4 2 2 5 8" xfId="5485" xr:uid="{50F24806-CCFC-482A-8092-D5AD273B3C5E}"/>
    <cellStyle name="Comma 4 2 2 5 8 2" xfId="16019" xr:uid="{62F7236A-5E3D-47B7-9E7C-B636559A1333}"/>
    <cellStyle name="Comma 4 2 2 5 8 2 2" xfId="37041" xr:uid="{19B61554-3530-498A-8F62-1962A91F827B}"/>
    <cellStyle name="Comma 4 2 2 5 8 2 3" xfId="58065" xr:uid="{4ACD1898-78E6-410A-8A21-A70654AA9193}"/>
    <cellStyle name="Comma 4 2 2 5 8 3" xfId="26531" xr:uid="{46E0B772-D25D-4838-9040-0A68F092B037}"/>
    <cellStyle name="Comma 4 2 2 5 8 4" xfId="47555" xr:uid="{70E7087F-2BAA-4EA6-ACD9-75A51831B06E}"/>
    <cellStyle name="Comma 4 2 2 5 9" xfId="8112" xr:uid="{62B28FE6-B673-46A8-B02C-B58EEF6300BE}"/>
    <cellStyle name="Comma 4 2 2 5 9 2" xfId="18646" xr:uid="{DDFF50A7-FBFF-4143-84E1-98A4AD5B7743}"/>
    <cellStyle name="Comma 4 2 2 5 9 2 2" xfId="39668" xr:uid="{AE9D7D7E-21D2-4398-9BDF-45E939764390}"/>
    <cellStyle name="Comma 4 2 2 5 9 2 3" xfId="60692" xr:uid="{BE98CD33-1128-482E-898B-5F3658D948A7}"/>
    <cellStyle name="Comma 4 2 2 5 9 3" xfId="29158" xr:uid="{D09FB942-63AB-444F-8A60-4EB819E1E75E}"/>
    <cellStyle name="Comma 4 2 2 5 9 4" xfId="50182" xr:uid="{B58ADF1A-5AC6-4371-9B23-F42B23CBC05E}"/>
    <cellStyle name="Comma 4 2 2 6" xfId="1633" xr:uid="{B6A3C396-4FD1-4B02-9F2E-035DA505F370}"/>
    <cellStyle name="Comma 4 2 2 6 10" xfId="43754" xr:uid="{70782AE3-5454-4715-A795-35BEDCFCC7FF}"/>
    <cellStyle name="Comma 4 2 2 6 2" xfId="1634" xr:uid="{CD223A81-CB8C-44BC-B9BB-A50B8CAB20A5}"/>
    <cellStyle name="Comma 4 2 2 6 2 2" xfId="1635" xr:uid="{F9F0C3CF-936F-4BC8-BAB9-946A8A300851}"/>
    <cellStyle name="Comma 4 2 2 6 2 2 2" xfId="4313" xr:uid="{A68931EF-81A4-478B-830A-1BDC97A833D5}"/>
    <cellStyle name="Comma 4 2 2 6 2 2 2 2" xfId="14847" xr:uid="{16C02D47-CE1D-4D92-8CD4-C2B2DC47FEB2}"/>
    <cellStyle name="Comma 4 2 2 6 2 2 2 2 2" xfId="35869" xr:uid="{E0623F93-70C6-41F3-8060-D905C98112B5}"/>
    <cellStyle name="Comma 4 2 2 6 2 2 2 2 3" xfId="56893" xr:uid="{56C1531B-DF4B-457B-8A44-148AFCF24A40}"/>
    <cellStyle name="Comma 4 2 2 6 2 2 2 3" xfId="25359" xr:uid="{BAC18A6F-A095-4F2E-BE40-715A51C094B0}"/>
    <cellStyle name="Comma 4 2 2 6 2 2 2 4" xfId="46383" xr:uid="{8E7765E4-82D2-47F9-86A7-BB03BD59C40A}"/>
    <cellStyle name="Comma 4 2 2 6 2 2 3" xfId="6941" xr:uid="{F3F54B96-9A80-4928-A36D-8954CF167804}"/>
    <cellStyle name="Comma 4 2 2 6 2 2 3 2" xfId="17475" xr:uid="{9E39568B-1B4E-4796-B455-42B84F1B5FE4}"/>
    <cellStyle name="Comma 4 2 2 6 2 2 3 2 2" xfId="38497" xr:uid="{107E17AE-C22A-4181-94A6-A7586782032A}"/>
    <cellStyle name="Comma 4 2 2 6 2 2 3 2 3" xfId="59521" xr:uid="{6C89F987-B73F-4774-9839-DA47E9EEF1E9}"/>
    <cellStyle name="Comma 4 2 2 6 2 2 3 3" xfId="27987" xr:uid="{1146AB25-8F6F-41A2-8869-177E479E38C0}"/>
    <cellStyle name="Comma 4 2 2 6 2 2 3 4" xfId="49011" xr:uid="{DC481E3C-1863-4081-B02C-B7F8F84F51B4}"/>
    <cellStyle name="Comma 4 2 2 6 2 2 4" xfId="9568" xr:uid="{092F832E-78FF-4909-8EA9-07A91CF27809}"/>
    <cellStyle name="Comma 4 2 2 6 2 2 4 2" xfId="20102" xr:uid="{796A2539-117D-41E3-91A2-31EC6DF5269B}"/>
    <cellStyle name="Comma 4 2 2 6 2 2 4 2 2" xfId="41124" xr:uid="{3C12C177-BBFC-4BD7-8ED3-D675580CBF08}"/>
    <cellStyle name="Comma 4 2 2 6 2 2 4 2 3" xfId="62148" xr:uid="{AD7CE250-44B5-4026-A123-7735E307069A}"/>
    <cellStyle name="Comma 4 2 2 6 2 2 4 3" xfId="30614" xr:uid="{4A8DA3B0-D560-4386-AF20-8C37B6622AD6}"/>
    <cellStyle name="Comma 4 2 2 6 2 2 4 4" xfId="51638" xr:uid="{24ED1B82-B550-4294-AC91-72A135C8A937}"/>
    <cellStyle name="Comma 4 2 2 6 2 2 5" xfId="12220" xr:uid="{68ACC99B-B5D6-48F0-8C13-9AC8C4748BB4}"/>
    <cellStyle name="Comma 4 2 2 6 2 2 5 2" xfId="33242" xr:uid="{0AD25D04-ECA6-4BD1-8012-CDD6AE117461}"/>
    <cellStyle name="Comma 4 2 2 6 2 2 5 3" xfId="54266" xr:uid="{559FC8BB-572C-4DDE-A8D4-9D39E02C8CDC}"/>
    <cellStyle name="Comma 4 2 2 6 2 2 6" xfId="22731" xr:uid="{EC24AEEF-5980-43CC-8983-DDA58A1CE592}"/>
    <cellStyle name="Comma 4 2 2 6 2 2 7" xfId="43756" xr:uid="{4EABAF25-2680-4668-998C-0512FC972CE6}"/>
    <cellStyle name="Comma 4 2 2 6 2 3" xfId="4312" xr:uid="{7F0FEF9B-625D-4D6E-92CF-9B863DB81200}"/>
    <cellStyle name="Comma 4 2 2 6 2 3 2" xfId="14846" xr:uid="{EC28B6D9-FE38-43A3-9B4E-01BF3FE815B7}"/>
    <cellStyle name="Comma 4 2 2 6 2 3 2 2" xfId="35868" xr:uid="{D45F1C30-6398-4C40-85F9-EAAEF72E7D5E}"/>
    <cellStyle name="Comma 4 2 2 6 2 3 2 3" xfId="56892" xr:uid="{67E04260-B22E-4BA8-BC75-A31518D320A8}"/>
    <cellStyle name="Comma 4 2 2 6 2 3 3" xfId="25358" xr:uid="{AFB7895A-97A1-42C2-8F84-158825460250}"/>
    <cellStyle name="Comma 4 2 2 6 2 3 4" xfId="46382" xr:uid="{CEE4168A-2DE6-4758-9D5A-7732FB33D352}"/>
    <cellStyle name="Comma 4 2 2 6 2 4" xfId="6940" xr:uid="{A2C6FDEB-DE29-44B8-B561-5124024E3662}"/>
    <cellStyle name="Comma 4 2 2 6 2 4 2" xfId="17474" xr:uid="{BE27C804-B6F6-4D18-BCE1-E2C363FA0539}"/>
    <cellStyle name="Comma 4 2 2 6 2 4 2 2" xfId="38496" xr:uid="{CEE113ED-A31D-4BB1-8D41-69E4E308E735}"/>
    <cellStyle name="Comma 4 2 2 6 2 4 2 3" xfId="59520" xr:uid="{118FF2E6-73E0-4708-B15C-06F48172893E}"/>
    <cellStyle name="Comma 4 2 2 6 2 4 3" xfId="27986" xr:uid="{4D37D66A-1491-4263-8BDA-246D09B0FDB9}"/>
    <cellStyle name="Comma 4 2 2 6 2 4 4" xfId="49010" xr:uid="{A6C27297-1434-4607-BC2E-FD0C4AFD645E}"/>
    <cellStyle name="Comma 4 2 2 6 2 5" xfId="9567" xr:uid="{AB296B73-5801-4D4C-9D97-F43E6F92F84D}"/>
    <cellStyle name="Comma 4 2 2 6 2 5 2" xfId="20101" xr:uid="{0A37391F-3D93-4D3A-9401-A19408242556}"/>
    <cellStyle name="Comma 4 2 2 6 2 5 2 2" xfId="41123" xr:uid="{5E4C3D00-2059-43A2-9AFC-7D079650E227}"/>
    <cellStyle name="Comma 4 2 2 6 2 5 2 3" xfId="62147" xr:uid="{90561BFB-3978-4DCE-95BF-1F418BFC45D2}"/>
    <cellStyle name="Comma 4 2 2 6 2 5 3" xfId="30613" xr:uid="{2BAC3B07-0133-4F12-8B27-3D282F9F4FB1}"/>
    <cellStyle name="Comma 4 2 2 6 2 5 4" xfId="51637" xr:uid="{04A2A319-B251-4BD3-B39E-4AAED53A2214}"/>
    <cellStyle name="Comma 4 2 2 6 2 6" xfId="12219" xr:uid="{3D60DFE9-14AB-42D9-BDE9-C0F4469D5262}"/>
    <cellStyle name="Comma 4 2 2 6 2 6 2" xfId="33241" xr:uid="{B630C49D-0BC5-4CEF-905D-A545F3AF2700}"/>
    <cellStyle name="Comma 4 2 2 6 2 6 3" xfId="54265" xr:uid="{94769820-3744-4142-9FE7-FD2C87F9AF2A}"/>
    <cellStyle name="Comma 4 2 2 6 2 7" xfId="22730" xr:uid="{A0866C5C-6182-461D-8F9B-4220C2A0A261}"/>
    <cellStyle name="Comma 4 2 2 6 2 8" xfId="43755" xr:uid="{396C40FF-D9EA-4418-850A-3C96503023B9}"/>
    <cellStyle name="Comma 4 2 2 6 3" xfId="1636" xr:uid="{088E1919-5CAE-4E71-8DDA-0841562382DB}"/>
    <cellStyle name="Comma 4 2 2 6 3 2" xfId="4314" xr:uid="{8292834F-6002-40AD-839F-8AB7109810AC}"/>
    <cellStyle name="Comma 4 2 2 6 3 2 2" xfId="14848" xr:uid="{9FF1CBFA-1558-45E0-BFAA-AC710B2E41CB}"/>
    <cellStyle name="Comma 4 2 2 6 3 2 2 2" xfId="35870" xr:uid="{5ECF19B0-E822-4F33-A130-AF8A24FA9F22}"/>
    <cellStyle name="Comma 4 2 2 6 3 2 2 3" xfId="56894" xr:uid="{EBBC979B-87D7-44C3-A722-6DC2CC9800F5}"/>
    <cellStyle name="Comma 4 2 2 6 3 2 3" xfId="25360" xr:uid="{AC10AAC9-9ACA-4DE2-84AC-277241C414FB}"/>
    <cellStyle name="Comma 4 2 2 6 3 2 4" xfId="46384" xr:uid="{7502CD89-4D11-414E-878B-59587CFB90BE}"/>
    <cellStyle name="Comma 4 2 2 6 3 3" xfId="6942" xr:uid="{17561112-F425-4A05-BDF0-D1573E755234}"/>
    <cellStyle name="Comma 4 2 2 6 3 3 2" xfId="17476" xr:uid="{7DACD428-B297-43DA-BF9D-10509AD9E1CA}"/>
    <cellStyle name="Comma 4 2 2 6 3 3 2 2" xfId="38498" xr:uid="{90A17196-DCE4-425D-A9E0-52E44B9A4E7E}"/>
    <cellStyle name="Comma 4 2 2 6 3 3 2 3" xfId="59522" xr:uid="{1763A05F-050F-4DB7-A527-6A20D7BC1D6B}"/>
    <cellStyle name="Comma 4 2 2 6 3 3 3" xfId="27988" xr:uid="{12EA3B6C-5770-41E9-A112-C14575386324}"/>
    <cellStyle name="Comma 4 2 2 6 3 3 4" xfId="49012" xr:uid="{77CCF1FE-989B-4C3C-B87D-E84168E1F2C8}"/>
    <cellStyle name="Comma 4 2 2 6 3 4" xfId="9569" xr:uid="{A1C745DA-7278-4B3D-876B-F2A434887BC9}"/>
    <cellStyle name="Comma 4 2 2 6 3 4 2" xfId="20103" xr:uid="{1ACB58D5-B4BD-414D-A36A-DA71B7305FC1}"/>
    <cellStyle name="Comma 4 2 2 6 3 4 2 2" xfId="41125" xr:uid="{12D217E0-9295-4F56-A162-8DFED5049DE4}"/>
    <cellStyle name="Comma 4 2 2 6 3 4 2 3" xfId="62149" xr:uid="{CE591D2A-F948-495C-B827-CD8E345DF9D7}"/>
    <cellStyle name="Comma 4 2 2 6 3 4 3" xfId="30615" xr:uid="{0581F977-FF7A-4C16-901A-E72C48133B98}"/>
    <cellStyle name="Comma 4 2 2 6 3 4 4" xfId="51639" xr:uid="{FB9A78A8-6E13-410D-A3DB-59DF1840D475}"/>
    <cellStyle name="Comma 4 2 2 6 3 5" xfId="12221" xr:uid="{8280EE19-52AC-4EC3-9531-4E720A59CAF9}"/>
    <cellStyle name="Comma 4 2 2 6 3 5 2" xfId="33243" xr:uid="{B891D745-D5F3-4639-A76B-2B76868A0B13}"/>
    <cellStyle name="Comma 4 2 2 6 3 5 3" xfId="54267" xr:uid="{F8B7094B-4B05-481D-B8D5-BA44C11183F6}"/>
    <cellStyle name="Comma 4 2 2 6 3 6" xfId="22732" xr:uid="{9404C092-FD50-43EA-9F3F-27DA493A42B6}"/>
    <cellStyle name="Comma 4 2 2 6 3 7" xfId="43757" xr:uid="{1AB58642-F50D-4DFB-9745-E20863E3097D}"/>
    <cellStyle name="Comma 4 2 2 6 4" xfId="1637" xr:uid="{FDBF62C9-A6F0-4D3B-A269-71DB9D34A3DD}"/>
    <cellStyle name="Comma 4 2 2 6 4 2" xfId="4315" xr:uid="{7AEC2D8A-A4F0-48E3-AEF9-2919B9B3F151}"/>
    <cellStyle name="Comma 4 2 2 6 4 2 2" xfId="14849" xr:uid="{12D93AC7-90CE-465C-9831-7416C1814604}"/>
    <cellStyle name="Comma 4 2 2 6 4 2 2 2" xfId="35871" xr:uid="{E0397FFF-642A-4CD3-9505-BCDF7D026F7E}"/>
    <cellStyle name="Comma 4 2 2 6 4 2 2 3" xfId="56895" xr:uid="{086C1F11-AD6B-452F-97FC-233F11180921}"/>
    <cellStyle name="Comma 4 2 2 6 4 2 3" xfId="25361" xr:uid="{56067EFB-40B2-41BF-A2B7-2AAF555451A9}"/>
    <cellStyle name="Comma 4 2 2 6 4 2 4" xfId="46385" xr:uid="{A39298C0-2CB3-4EA1-A307-4ADE5347ADD6}"/>
    <cellStyle name="Comma 4 2 2 6 4 3" xfId="6943" xr:uid="{81484C39-5382-43D0-A97A-B19CED62A6C7}"/>
    <cellStyle name="Comma 4 2 2 6 4 3 2" xfId="17477" xr:uid="{EEE4BCFF-30AE-42A1-A25C-1D0925BD71AC}"/>
    <cellStyle name="Comma 4 2 2 6 4 3 2 2" xfId="38499" xr:uid="{07528549-46D9-495A-9C79-4F5806A14903}"/>
    <cellStyle name="Comma 4 2 2 6 4 3 2 3" xfId="59523" xr:uid="{162B6B25-B4E2-41EB-B42D-9E79B380710D}"/>
    <cellStyle name="Comma 4 2 2 6 4 3 3" xfId="27989" xr:uid="{AE4CAC30-1A85-4C74-9FEC-7F29E4C5BA80}"/>
    <cellStyle name="Comma 4 2 2 6 4 3 4" xfId="49013" xr:uid="{2F18425C-2EE7-4474-A503-0321477823D1}"/>
    <cellStyle name="Comma 4 2 2 6 4 4" xfId="9570" xr:uid="{4E2BAED5-25B3-4665-B2C9-C2EB5DEB68F3}"/>
    <cellStyle name="Comma 4 2 2 6 4 4 2" xfId="20104" xr:uid="{E2C85520-CEC0-4413-A386-CAE873D8FA19}"/>
    <cellStyle name="Comma 4 2 2 6 4 4 2 2" xfId="41126" xr:uid="{0BA4CDBF-3A05-4A40-B4D4-DFE90681FCF0}"/>
    <cellStyle name="Comma 4 2 2 6 4 4 2 3" xfId="62150" xr:uid="{15563189-8AFA-4AD3-A3CF-45F1B94F8BBC}"/>
    <cellStyle name="Comma 4 2 2 6 4 4 3" xfId="30616" xr:uid="{C70D4984-036E-45AA-ACB5-0AACBAC07C7A}"/>
    <cellStyle name="Comma 4 2 2 6 4 4 4" xfId="51640" xr:uid="{8F3FC199-5468-4FA4-BDFA-F5241E105F2F}"/>
    <cellStyle name="Comma 4 2 2 6 4 5" xfId="12222" xr:uid="{7D006189-EC5E-45B5-81A3-DBEBFD0A1DAB}"/>
    <cellStyle name="Comma 4 2 2 6 4 5 2" xfId="33244" xr:uid="{2BC908BE-5897-42CC-B27A-D09D7C613BA9}"/>
    <cellStyle name="Comma 4 2 2 6 4 5 3" xfId="54268" xr:uid="{A0ECC8C7-96EE-4195-AA6B-E4CC06343468}"/>
    <cellStyle name="Comma 4 2 2 6 4 6" xfId="22733" xr:uid="{54C3E247-FEE0-41B8-A013-1DE8DDB8E3EF}"/>
    <cellStyle name="Comma 4 2 2 6 4 7" xfId="43758" xr:uid="{5E3A8321-7A7A-4496-9ED1-82D38BEC32D0}"/>
    <cellStyle name="Comma 4 2 2 6 5" xfId="4311" xr:uid="{91137434-016C-480D-8C1B-C1078CA27221}"/>
    <cellStyle name="Comma 4 2 2 6 5 2" xfId="14845" xr:uid="{C619BA60-E89D-4D52-BBB9-A677D0883259}"/>
    <cellStyle name="Comma 4 2 2 6 5 2 2" xfId="35867" xr:uid="{52665A5A-E1F3-4979-A7EB-A91EE8ACE302}"/>
    <cellStyle name="Comma 4 2 2 6 5 2 3" xfId="56891" xr:uid="{C5004E7D-4406-4AD5-9AED-0F9BFD242BD0}"/>
    <cellStyle name="Comma 4 2 2 6 5 3" xfId="25357" xr:uid="{6F5B2BB2-755C-49F4-99AA-53984ABDF439}"/>
    <cellStyle name="Comma 4 2 2 6 5 4" xfId="46381" xr:uid="{A4B897DE-413F-47E8-931A-20F9ECBC10D8}"/>
    <cellStyle name="Comma 4 2 2 6 6" xfId="6939" xr:uid="{129E6B10-D50F-4B4D-9D92-BA83402FB3BF}"/>
    <cellStyle name="Comma 4 2 2 6 6 2" xfId="17473" xr:uid="{09765AE2-17C0-44C8-9CB6-8B9AC046E81A}"/>
    <cellStyle name="Comma 4 2 2 6 6 2 2" xfId="38495" xr:uid="{E21AB9F3-6939-43B4-B003-074002F30CA4}"/>
    <cellStyle name="Comma 4 2 2 6 6 2 3" xfId="59519" xr:uid="{36A0D31E-D6E5-46C5-8127-4999F4164B2B}"/>
    <cellStyle name="Comma 4 2 2 6 6 3" xfId="27985" xr:uid="{D8077070-B409-4C75-9C5B-CD92E124EC8D}"/>
    <cellStyle name="Comma 4 2 2 6 6 4" xfId="49009" xr:uid="{956368D8-9AD3-4C04-BAB2-81D16B5C930A}"/>
    <cellStyle name="Comma 4 2 2 6 7" xfId="9566" xr:uid="{16D3A2C9-C4AE-475B-88CF-97ED12878D32}"/>
    <cellStyle name="Comma 4 2 2 6 7 2" xfId="20100" xr:uid="{229850CA-90FC-45BD-9D21-63DB5BCED67B}"/>
    <cellStyle name="Comma 4 2 2 6 7 2 2" xfId="41122" xr:uid="{8396BE59-AF2A-4FA6-97E6-B6421192BD96}"/>
    <cellStyle name="Comma 4 2 2 6 7 2 3" xfId="62146" xr:uid="{80FA06F5-CC12-49DF-8698-A20DCD0CD12B}"/>
    <cellStyle name="Comma 4 2 2 6 7 3" xfId="30612" xr:uid="{E839E6AC-5581-4D9B-A6E1-AD22605D1D98}"/>
    <cellStyle name="Comma 4 2 2 6 7 4" xfId="51636" xr:uid="{4EA20032-6E3E-44D8-B533-604518C75F44}"/>
    <cellStyle name="Comma 4 2 2 6 8" xfId="12218" xr:uid="{103AC768-7F6C-4B16-85A1-2649658BFA04}"/>
    <cellStyle name="Comma 4 2 2 6 8 2" xfId="33240" xr:uid="{B4013CAE-3FC9-4796-9927-0169184EAAD0}"/>
    <cellStyle name="Comma 4 2 2 6 8 3" xfId="54264" xr:uid="{ACD863B7-E087-4614-8331-FA22AC2C16E1}"/>
    <cellStyle name="Comma 4 2 2 6 9" xfId="22729" xr:uid="{ABBE2D7A-AE27-4DBB-BE6C-2A6399882345}"/>
    <cellStyle name="Comma 4 2 2 7" xfId="1638" xr:uid="{0BD2D51D-AF80-4F4B-A88B-C6EB34F1949A}"/>
    <cellStyle name="Comma 4 2 2 7 2" xfId="1639" xr:uid="{8C24383B-57A2-4CEC-8D1F-6F81D670A071}"/>
    <cellStyle name="Comma 4 2 2 7 2 2" xfId="4317" xr:uid="{435A2037-4DCA-44C9-B731-45456CFDA7BE}"/>
    <cellStyle name="Comma 4 2 2 7 2 2 2" xfId="14851" xr:uid="{9AF158DA-9D0F-4D03-9C94-757CA19DC56C}"/>
    <cellStyle name="Comma 4 2 2 7 2 2 2 2" xfId="35873" xr:uid="{6A5ADD75-68E2-4332-B7A4-7237A820BAC8}"/>
    <cellStyle name="Comma 4 2 2 7 2 2 2 3" xfId="56897" xr:uid="{DBDB60A8-7085-430C-AFB3-A869FEC3EC60}"/>
    <cellStyle name="Comma 4 2 2 7 2 2 3" xfId="25363" xr:uid="{B0795F8C-A4BE-41AF-A033-023EAC18C2F2}"/>
    <cellStyle name="Comma 4 2 2 7 2 2 4" xfId="46387" xr:uid="{DD23E604-4441-467B-B839-F7C865F4D3FE}"/>
    <cellStyle name="Comma 4 2 2 7 2 3" xfId="6945" xr:uid="{AA71F85C-F963-461E-BC7C-8823D251E944}"/>
    <cellStyle name="Comma 4 2 2 7 2 3 2" xfId="17479" xr:uid="{F6AA4D0C-CDC4-49C0-8DEE-18493845BF67}"/>
    <cellStyle name="Comma 4 2 2 7 2 3 2 2" xfId="38501" xr:uid="{3357A85F-1D3D-4731-9D88-8B1312B84780}"/>
    <cellStyle name="Comma 4 2 2 7 2 3 2 3" xfId="59525" xr:uid="{7DD5E56B-0751-4DB8-9257-65D3383270AC}"/>
    <cellStyle name="Comma 4 2 2 7 2 3 3" xfId="27991" xr:uid="{DB2DF7D1-2E14-4269-8731-F8085B7B8EB4}"/>
    <cellStyle name="Comma 4 2 2 7 2 3 4" xfId="49015" xr:uid="{10E26D9A-8D3E-4727-AA2C-95F54BCBFC07}"/>
    <cellStyle name="Comma 4 2 2 7 2 4" xfId="9572" xr:uid="{03086227-D743-4E00-9332-C5AE17DCD4A5}"/>
    <cellStyle name="Comma 4 2 2 7 2 4 2" xfId="20106" xr:uid="{349C7452-741D-48A8-A224-B2959D61A04F}"/>
    <cellStyle name="Comma 4 2 2 7 2 4 2 2" xfId="41128" xr:uid="{29CE1881-C12F-4124-B342-31AFF10CA1A7}"/>
    <cellStyle name="Comma 4 2 2 7 2 4 2 3" xfId="62152" xr:uid="{4242517B-16D7-4620-9EB2-E977B4ABF41B}"/>
    <cellStyle name="Comma 4 2 2 7 2 4 3" xfId="30618" xr:uid="{BF82BF2A-1508-487D-9AB6-CA497FFC6E46}"/>
    <cellStyle name="Comma 4 2 2 7 2 4 4" xfId="51642" xr:uid="{5C64E489-D41A-4761-B847-70136F101075}"/>
    <cellStyle name="Comma 4 2 2 7 2 5" xfId="12224" xr:uid="{E75C0CE3-051C-4C09-B6B6-4E76BF99F85E}"/>
    <cellStyle name="Comma 4 2 2 7 2 5 2" xfId="33246" xr:uid="{E3B6B289-3860-4991-8012-136B6C7804D3}"/>
    <cellStyle name="Comma 4 2 2 7 2 5 3" xfId="54270" xr:uid="{50B04B76-9CD6-4E64-B3F8-0F9F4EF41CFF}"/>
    <cellStyle name="Comma 4 2 2 7 2 6" xfId="22735" xr:uid="{FEF7CB7F-0BBB-4685-991E-C0219D0D6B70}"/>
    <cellStyle name="Comma 4 2 2 7 2 7" xfId="43760" xr:uid="{435BA367-D3FF-43BA-8A80-DA22B712ED5A}"/>
    <cellStyle name="Comma 4 2 2 7 3" xfId="1640" xr:uid="{8CF9E800-DE07-4FEB-8375-4360BE7174FD}"/>
    <cellStyle name="Comma 4 2 2 7 3 2" xfId="4318" xr:uid="{968A20DA-57E3-4BAF-AD9D-CF79C0DA6639}"/>
    <cellStyle name="Comma 4 2 2 7 3 2 2" xfId="14852" xr:uid="{B2339ED0-91D2-4A67-B9DF-2E7B27C4A1CC}"/>
    <cellStyle name="Comma 4 2 2 7 3 2 2 2" xfId="35874" xr:uid="{8E605700-6155-4E44-BB29-51E2B6DC6205}"/>
    <cellStyle name="Comma 4 2 2 7 3 2 2 3" xfId="56898" xr:uid="{ADB6030E-96C5-4CE6-BFC1-36BD3107B07B}"/>
    <cellStyle name="Comma 4 2 2 7 3 2 3" xfId="25364" xr:uid="{FBA9E16C-7957-4900-8EBD-4B2E4F8A979B}"/>
    <cellStyle name="Comma 4 2 2 7 3 2 4" xfId="46388" xr:uid="{5AD56F38-7EEC-41D0-A8ED-9E1F311C6DA6}"/>
    <cellStyle name="Comma 4 2 2 7 3 3" xfId="6946" xr:uid="{F35B0D43-BB27-43EB-A216-032DDD5D61B2}"/>
    <cellStyle name="Comma 4 2 2 7 3 3 2" xfId="17480" xr:uid="{B0B13976-8205-49A9-AB42-347907884F7D}"/>
    <cellStyle name="Comma 4 2 2 7 3 3 2 2" xfId="38502" xr:uid="{F146A51A-510F-4BF3-BDE9-674E837394B9}"/>
    <cellStyle name="Comma 4 2 2 7 3 3 2 3" xfId="59526" xr:uid="{25BDED77-2F2A-4770-8089-B1082A3BC350}"/>
    <cellStyle name="Comma 4 2 2 7 3 3 3" xfId="27992" xr:uid="{6C85BDB7-4D15-4B37-AEBA-3BC5248AB7D0}"/>
    <cellStyle name="Comma 4 2 2 7 3 3 4" xfId="49016" xr:uid="{DC53B895-8356-46EB-AD05-6707B35F3FC5}"/>
    <cellStyle name="Comma 4 2 2 7 3 4" xfId="9573" xr:uid="{BE2A8726-D945-4B2E-B6A2-33D0764498B5}"/>
    <cellStyle name="Comma 4 2 2 7 3 4 2" xfId="20107" xr:uid="{7660C393-7148-4148-BCE2-300A7CCC76E8}"/>
    <cellStyle name="Comma 4 2 2 7 3 4 2 2" xfId="41129" xr:uid="{D38A669E-CF60-4FCD-82EE-B2260B7A896E}"/>
    <cellStyle name="Comma 4 2 2 7 3 4 2 3" xfId="62153" xr:uid="{EB68F895-4031-4CC9-AB64-D96BA23B349B}"/>
    <cellStyle name="Comma 4 2 2 7 3 4 3" xfId="30619" xr:uid="{83653A1F-5035-458E-B119-A92E6235F64E}"/>
    <cellStyle name="Comma 4 2 2 7 3 4 4" xfId="51643" xr:uid="{28EFAA95-7CC4-44E5-8773-670D5291FDCE}"/>
    <cellStyle name="Comma 4 2 2 7 3 5" xfId="12225" xr:uid="{89A06B05-41A0-4AF6-8506-6368AC4880A8}"/>
    <cellStyle name="Comma 4 2 2 7 3 5 2" xfId="33247" xr:uid="{D76FE6FA-CA90-4ED5-AAFD-55C83DE376ED}"/>
    <cellStyle name="Comma 4 2 2 7 3 5 3" xfId="54271" xr:uid="{27D30F55-4C43-4F4A-A8F8-481D0EE9ADFA}"/>
    <cellStyle name="Comma 4 2 2 7 3 6" xfId="22736" xr:uid="{2C0F084B-CC48-4E0C-8C5A-BAD5C8992268}"/>
    <cellStyle name="Comma 4 2 2 7 3 7" xfId="43761" xr:uid="{3818562E-9115-439A-83BD-CBA8FEC79BCF}"/>
    <cellStyle name="Comma 4 2 2 7 4" xfId="4316" xr:uid="{E40676EC-A405-4773-B4C5-C50A999F9852}"/>
    <cellStyle name="Comma 4 2 2 7 4 2" xfId="14850" xr:uid="{C14CAD08-FBCD-4229-814A-F4F55AA5A9F9}"/>
    <cellStyle name="Comma 4 2 2 7 4 2 2" xfId="35872" xr:uid="{AC477EE8-5B5A-4527-AFCF-DFE005A32CCB}"/>
    <cellStyle name="Comma 4 2 2 7 4 2 3" xfId="56896" xr:uid="{F5D50485-74EB-4EB0-AACD-A2D50CC87DC1}"/>
    <cellStyle name="Comma 4 2 2 7 4 3" xfId="25362" xr:uid="{895696BC-84D7-4410-81F0-5381E1707E10}"/>
    <cellStyle name="Comma 4 2 2 7 4 4" xfId="46386" xr:uid="{CAA01844-8DD1-4674-B5A4-AD210DCA692C}"/>
    <cellStyle name="Comma 4 2 2 7 5" xfId="6944" xr:uid="{99F96AEB-1A37-4474-AF63-549DBFA39AC5}"/>
    <cellStyle name="Comma 4 2 2 7 5 2" xfId="17478" xr:uid="{A099B11C-A162-486B-B8AE-6ACEC24A5B10}"/>
    <cellStyle name="Comma 4 2 2 7 5 2 2" xfId="38500" xr:uid="{5AFEFF2E-D412-46AC-8A15-11EE6242B79F}"/>
    <cellStyle name="Comma 4 2 2 7 5 2 3" xfId="59524" xr:uid="{740BCAB1-820B-487D-9B3C-FADEE3DF36E9}"/>
    <cellStyle name="Comma 4 2 2 7 5 3" xfId="27990" xr:uid="{54E0CEA3-0CB9-4547-A36F-1608803C018C}"/>
    <cellStyle name="Comma 4 2 2 7 5 4" xfId="49014" xr:uid="{83A78337-270E-4725-AD30-3048AE57BFDF}"/>
    <cellStyle name="Comma 4 2 2 7 6" xfId="9571" xr:uid="{53670AE4-AB29-433D-8C15-707A2CF4E3FE}"/>
    <cellStyle name="Comma 4 2 2 7 6 2" xfId="20105" xr:uid="{ABD00D5C-1F59-413B-9001-2D223A0B6311}"/>
    <cellStyle name="Comma 4 2 2 7 6 2 2" xfId="41127" xr:uid="{00A59FCB-25BA-4752-9AE9-0AC3674D453A}"/>
    <cellStyle name="Comma 4 2 2 7 6 2 3" xfId="62151" xr:uid="{06A88C19-A412-4E40-A3FC-BE7D043026BD}"/>
    <cellStyle name="Comma 4 2 2 7 6 3" xfId="30617" xr:uid="{7FE9ACE5-2DC6-473E-8370-2B1381E3F607}"/>
    <cellStyle name="Comma 4 2 2 7 6 4" xfId="51641" xr:uid="{AD20C8BD-A0CE-443D-B91F-70E99F64484A}"/>
    <cellStyle name="Comma 4 2 2 7 7" xfId="12223" xr:uid="{51197CB2-C4E5-4F4E-906E-74DE2FF38F7D}"/>
    <cellStyle name="Comma 4 2 2 7 7 2" xfId="33245" xr:uid="{651A3749-01E4-4FBA-A354-319B75ED1DFE}"/>
    <cellStyle name="Comma 4 2 2 7 7 3" xfId="54269" xr:uid="{6B45D993-4326-461F-A8F7-2C90A09B79A2}"/>
    <cellStyle name="Comma 4 2 2 7 8" xfId="22734" xr:uid="{4F54804C-1C03-4B6B-BF91-D3C8334025FA}"/>
    <cellStyle name="Comma 4 2 2 7 9" xfId="43759" xr:uid="{245F0602-A068-45B7-B103-A51564F87CE1}"/>
    <cellStyle name="Comma 4 2 2 8" xfId="1641" xr:uid="{5C7F64B3-910D-45D1-AEBE-2A99AE029295}"/>
    <cellStyle name="Comma 4 2 2 8 2" xfId="1642" xr:uid="{42A2EAF1-B97F-4B04-BE13-9CCA5659D3C1}"/>
    <cellStyle name="Comma 4 2 2 8 2 2" xfId="4320" xr:uid="{CD724959-17CA-4679-A233-92CD9B8A0D6D}"/>
    <cellStyle name="Comma 4 2 2 8 2 2 2" xfId="14854" xr:uid="{9AC39EBD-8834-413E-A3CD-CA8129EC1219}"/>
    <cellStyle name="Comma 4 2 2 8 2 2 2 2" xfId="35876" xr:uid="{01119B5E-1940-4400-8988-3A0933B86390}"/>
    <cellStyle name="Comma 4 2 2 8 2 2 2 3" xfId="56900" xr:uid="{D5AE33C3-E95F-418B-9F00-7C9BE6C26159}"/>
    <cellStyle name="Comma 4 2 2 8 2 2 3" xfId="25366" xr:uid="{3FF64DB6-D794-41E3-AB08-50C6426F5E48}"/>
    <cellStyle name="Comma 4 2 2 8 2 2 4" xfId="46390" xr:uid="{26284894-ED48-4F25-A409-1FDDF8DCCF56}"/>
    <cellStyle name="Comma 4 2 2 8 2 3" xfId="6948" xr:uid="{BB0603B1-408D-41C8-B086-706426EADAC8}"/>
    <cellStyle name="Comma 4 2 2 8 2 3 2" xfId="17482" xr:uid="{586F2653-63CC-4256-B53E-1CCFFFB6D49C}"/>
    <cellStyle name="Comma 4 2 2 8 2 3 2 2" xfId="38504" xr:uid="{8DBF7587-50AD-4829-874E-64AC3E2E153C}"/>
    <cellStyle name="Comma 4 2 2 8 2 3 2 3" xfId="59528" xr:uid="{8B5A4F8C-84A5-4B40-A152-67C44505C579}"/>
    <cellStyle name="Comma 4 2 2 8 2 3 3" xfId="27994" xr:uid="{A3C7E924-A12C-4C27-A0C9-E1247815D5DB}"/>
    <cellStyle name="Comma 4 2 2 8 2 3 4" xfId="49018" xr:uid="{5F838F2E-D6B1-4D50-9323-8137C3EC60CC}"/>
    <cellStyle name="Comma 4 2 2 8 2 4" xfId="9575" xr:uid="{301198AF-CA53-4BD9-9CB6-853F4609B805}"/>
    <cellStyle name="Comma 4 2 2 8 2 4 2" xfId="20109" xr:uid="{D5AB0135-5695-45A7-9DED-C8C6453F6575}"/>
    <cellStyle name="Comma 4 2 2 8 2 4 2 2" xfId="41131" xr:uid="{0132FCC5-55EF-4155-8547-92C99469B1DA}"/>
    <cellStyle name="Comma 4 2 2 8 2 4 2 3" xfId="62155" xr:uid="{7ADB92CE-AADB-4D0C-B87D-37DE8B421814}"/>
    <cellStyle name="Comma 4 2 2 8 2 4 3" xfId="30621" xr:uid="{B45B15BC-7CAF-46D4-A907-AAA5BDE1B25F}"/>
    <cellStyle name="Comma 4 2 2 8 2 4 4" xfId="51645" xr:uid="{5D29FAA5-45B3-48AD-B598-469F6AA517A1}"/>
    <cellStyle name="Comma 4 2 2 8 2 5" xfId="12227" xr:uid="{63215276-8D4A-4EA6-95FA-56E4027AD7EB}"/>
    <cellStyle name="Comma 4 2 2 8 2 5 2" xfId="33249" xr:uid="{413E1877-E722-4CAB-9214-0750CDE6048A}"/>
    <cellStyle name="Comma 4 2 2 8 2 5 3" xfId="54273" xr:uid="{8C738B37-2D0F-4968-9F01-A9A9BC4C0257}"/>
    <cellStyle name="Comma 4 2 2 8 2 6" xfId="22738" xr:uid="{E1863432-7587-4705-B646-EC87C9B55B54}"/>
    <cellStyle name="Comma 4 2 2 8 2 7" xfId="43763" xr:uid="{8645165C-E1C0-4E17-BB10-4AE66988107C}"/>
    <cellStyle name="Comma 4 2 2 8 3" xfId="4319" xr:uid="{FED25D39-44F7-455E-B698-B2A099C88392}"/>
    <cellStyle name="Comma 4 2 2 8 3 2" xfId="14853" xr:uid="{A249A5E2-D826-4FD1-8DB0-3DE96D97EE61}"/>
    <cellStyle name="Comma 4 2 2 8 3 2 2" xfId="35875" xr:uid="{C88C2D6E-9C2E-4C29-990C-41954A77DF5A}"/>
    <cellStyle name="Comma 4 2 2 8 3 2 3" xfId="56899" xr:uid="{387567E9-6B23-4169-AD49-81F4EDB4EABD}"/>
    <cellStyle name="Comma 4 2 2 8 3 3" xfId="25365" xr:uid="{151D99CA-C2CD-41AE-BF91-E78088497571}"/>
    <cellStyle name="Comma 4 2 2 8 3 4" xfId="46389" xr:uid="{F5EE91C7-4EBC-42B5-AF57-79E05C0E43C1}"/>
    <cellStyle name="Comma 4 2 2 8 4" xfId="6947" xr:uid="{AD17A63C-A8C5-41FB-B9B7-CA2717DAA023}"/>
    <cellStyle name="Comma 4 2 2 8 4 2" xfId="17481" xr:uid="{92D29954-D75E-4A35-8261-023A836C8731}"/>
    <cellStyle name="Comma 4 2 2 8 4 2 2" xfId="38503" xr:uid="{3190F7D1-FAE8-4DF7-B443-392B516833C9}"/>
    <cellStyle name="Comma 4 2 2 8 4 2 3" xfId="59527" xr:uid="{75227317-2CEC-4443-909F-7C414567C58A}"/>
    <cellStyle name="Comma 4 2 2 8 4 3" xfId="27993" xr:uid="{F6A57B59-3AA2-4006-8399-908F04D80B61}"/>
    <cellStyle name="Comma 4 2 2 8 4 4" xfId="49017" xr:uid="{7E08FB81-7E51-44E1-BBEB-67207208C2AB}"/>
    <cellStyle name="Comma 4 2 2 8 5" xfId="9574" xr:uid="{1AD51A0B-47D0-4B74-B8A1-A66942A5D809}"/>
    <cellStyle name="Comma 4 2 2 8 5 2" xfId="20108" xr:uid="{DF709AD0-EA2C-4140-A1CB-4B88A3650213}"/>
    <cellStyle name="Comma 4 2 2 8 5 2 2" xfId="41130" xr:uid="{C79194A5-87DC-409A-A127-C078939060C7}"/>
    <cellStyle name="Comma 4 2 2 8 5 2 3" xfId="62154" xr:uid="{23C3BF88-17C5-402F-AC26-B31E090E0C32}"/>
    <cellStyle name="Comma 4 2 2 8 5 3" xfId="30620" xr:uid="{50230527-7508-462C-87A8-71E2C6CE86F8}"/>
    <cellStyle name="Comma 4 2 2 8 5 4" xfId="51644" xr:uid="{D036DA9F-3888-4FD9-BA99-5C5633FAE41F}"/>
    <cellStyle name="Comma 4 2 2 8 6" xfId="12226" xr:uid="{06D93BF8-AF82-4D1B-A269-4D291D5254BE}"/>
    <cellStyle name="Comma 4 2 2 8 6 2" xfId="33248" xr:uid="{B6E77C87-835D-4A64-A815-B79B969A4464}"/>
    <cellStyle name="Comma 4 2 2 8 6 3" xfId="54272" xr:uid="{B95EF7EA-1E12-4D4D-9EC7-2A4358AFE6A1}"/>
    <cellStyle name="Comma 4 2 2 8 7" xfId="22737" xr:uid="{F69A2A9A-DD2E-4350-87E4-1AE18D5B6625}"/>
    <cellStyle name="Comma 4 2 2 8 8" xfId="43762" xr:uid="{E4F04552-733E-497C-82FF-1826AD340F2F}"/>
    <cellStyle name="Comma 4 2 2 9" xfId="1643" xr:uid="{6484A49E-24F3-4363-8115-B14B2E8DD0D2}"/>
    <cellStyle name="Comma 4 2 2 9 2" xfId="4321" xr:uid="{EB9B9A98-8466-47DA-9774-FD6F39CF7FF6}"/>
    <cellStyle name="Comma 4 2 2 9 2 2" xfId="14855" xr:uid="{76B6FA94-42A4-4E06-BF3C-D8CA733AE896}"/>
    <cellStyle name="Comma 4 2 2 9 2 2 2" xfId="35877" xr:uid="{D4E40BF3-5403-4A11-B74C-3F88203C3F86}"/>
    <cellStyle name="Comma 4 2 2 9 2 2 3" xfId="56901" xr:uid="{5E0DC1BB-2B83-4637-B42A-74D4ED593E1C}"/>
    <cellStyle name="Comma 4 2 2 9 2 3" xfId="25367" xr:uid="{459666FF-DD72-49EB-8B8F-4CCE5176D14A}"/>
    <cellStyle name="Comma 4 2 2 9 2 4" xfId="46391" xr:uid="{FB72509F-98CC-4251-9B51-B6C3732BB4C7}"/>
    <cellStyle name="Comma 4 2 2 9 3" xfId="6949" xr:uid="{EE7227EB-F0A8-4E1A-8B13-96737CD9FE21}"/>
    <cellStyle name="Comma 4 2 2 9 3 2" xfId="17483" xr:uid="{F4210D12-8F6F-4BD5-8D31-90C8FD5FF5B6}"/>
    <cellStyle name="Comma 4 2 2 9 3 2 2" xfId="38505" xr:uid="{041A36D3-6EC7-47BE-9028-3E71A2FA4CF8}"/>
    <cellStyle name="Comma 4 2 2 9 3 2 3" xfId="59529" xr:uid="{D67D535F-F670-4B04-968A-702BE4ABA3CC}"/>
    <cellStyle name="Comma 4 2 2 9 3 3" xfId="27995" xr:uid="{0A7EE387-F7F3-4A86-89EE-005663AC5B27}"/>
    <cellStyle name="Comma 4 2 2 9 3 4" xfId="49019" xr:uid="{C21C3EF7-1182-4F0C-A340-D66AB731A57F}"/>
    <cellStyle name="Comma 4 2 2 9 4" xfId="9576" xr:uid="{B4C6523B-24BC-40B1-BA57-4E3AF26D46A1}"/>
    <cellStyle name="Comma 4 2 2 9 4 2" xfId="20110" xr:uid="{BD8C2FD6-7D97-41F2-B3EE-677674878A2B}"/>
    <cellStyle name="Comma 4 2 2 9 4 2 2" xfId="41132" xr:uid="{250F4DC3-3003-4BB0-B048-65ECEB5D4EA2}"/>
    <cellStyle name="Comma 4 2 2 9 4 2 3" xfId="62156" xr:uid="{1F8F01DB-3963-42E0-BB1E-3C7141638EEE}"/>
    <cellStyle name="Comma 4 2 2 9 4 3" xfId="30622" xr:uid="{E1009772-D511-4676-87C2-57B040FF64AC}"/>
    <cellStyle name="Comma 4 2 2 9 4 4" xfId="51646" xr:uid="{B6D95675-B3E9-4691-84D8-211CD52232E9}"/>
    <cellStyle name="Comma 4 2 2 9 5" xfId="12228" xr:uid="{2166EB9B-BC0D-47BA-AEB5-66144351A604}"/>
    <cellStyle name="Comma 4 2 2 9 5 2" xfId="33250" xr:uid="{D6938B5D-489D-4D69-9BA4-FCEC8BE04C74}"/>
    <cellStyle name="Comma 4 2 2 9 5 3" xfId="54274" xr:uid="{E528DC96-4590-46CA-8E42-181B3558DB4C}"/>
    <cellStyle name="Comma 4 2 2 9 6" xfId="22739" xr:uid="{500F3D48-7C1D-4864-BC5C-71E4BB0B6245}"/>
    <cellStyle name="Comma 4 2 2 9 7" xfId="43764" xr:uid="{1634B382-4F19-4B4E-9033-E36964B36222}"/>
    <cellStyle name="Comma 4 2 20" xfId="10709" xr:uid="{497D0038-78E5-4CE7-A5AB-9F6C889D2D5D}"/>
    <cellStyle name="Comma 4 2 20 2" xfId="31731" xr:uid="{A3F80515-29FB-4AEE-A6E7-1769643317CB}"/>
    <cellStyle name="Comma 4 2 20 3" xfId="52755" xr:uid="{CD8E20C8-5463-4D3A-B351-4CD0759A6E2A}"/>
    <cellStyle name="Comma 4 2 21" xfId="21219" xr:uid="{9A2F21CF-4783-418C-821B-3A10320D0042}"/>
    <cellStyle name="Comma 4 2 22" xfId="42244" xr:uid="{04E5FB96-6E3E-4721-80F6-B9BA5544E665}"/>
    <cellStyle name="Comma 4 2 23" xfId="63260" xr:uid="{A30B9358-6675-4385-9A33-7DEAC06C1637}"/>
    <cellStyle name="Comma 4 2 3" xfId="116" xr:uid="{83A3373A-D1A8-4B11-AB26-78C6BDA0C062}"/>
    <cellStyle name="Comma 4 2 3 10" xfId="1645" xr:uid="{1DD08C0A-43FB-44F9-A910-9C46DD312B79}"/>
    <cellStyle name="Comma 4 2 3 10 2" xfId="4323" xr:uid="{0B950D41-E518-44AF-A3E1-45E70BC90BD2}"/>
    <cellStyle name="Comma 4 2 3 10 2 2" xfId="14857" xr:uid="{A7CEFE84-4590-4CA3-93DF-2D05805C9804}"/>
    <cellStyle name="Comma 4 2 3 10 2 2 2" xfId="35879" xr:uid="{9C548C3B-FE15-4D68-99BB-706E284B3CDA}"/>
    <cellStyle name="Comma 4 2 3 10 2 2 3" xfId="56903" xr:uid="{4B2959A9-FF4E-461F-A742-319D84F69669}"/>
    <cellStyle name="Comma 4 2 3 10 2 3" xfId="25369" xr:uid="{A728909F-D633-404F-9E4C-170D42D97B6F}"/>
    <cellStyle name="Comma 4 2 3 10 2 4" xfId="46393" xr:uid="{E37FB599-0BEC-4D37-B96A-87A29A3A3384}"/>
    <cellStyle name="Comma 4 2 3 10 3" xfId="6951" xr:uid="{E8154957-A87E-4775-A036-948A2CFEE21C}"/>
    <cellStyle name="Comma 4 2 3 10 3 2" xfId="17485" xr:uid="{9F0BC841-ADE3-45A7-8D61-F3AD199593D9}"/>
    <cellStyle name="Comma 4 2 3 10 3 2 2" xfId="38507" xr:uid="{0346728C-A9D4-4C45-9659-4DA3D55C61BC}"/>
    <cellStyle name="Comma 4 2 3 10 3 2 3" xfId="59531" xr:uid="{C40B676B-52E3-449C-90ED-440B9D79FB42}"/>
    <cellStyle name="Comma 4 2 3 10 3 3" xfId="27997" xr:uid="{92DC922F-C92B-46F7-BF97-C57C93BC88AA}"/>
    <cellStyle name="Comma 4 2 3 10 3 4" xfId="49021" xr:uid="{4853DD1F-7F73-4AED-8138-BF1519B795E3}"/>
    <cellStyle name="Comma 4 2 3 10 4" xfId="9578" xr:uid="{D4D92EB4-2F02-4EA3-B467-E374690B29E1}"/>
    <cellStyle name="Comma 4 2 3 10 4 2" xfId="20112" xr:uid="{8EE3D74F-96BB-4D4D-A9E0-7D8E9E75634F}"/>
    <cellStyle name="Comma 4 2 3 10 4 2 2" xfId="41134" xr:uid="{3D8A444F-A26E-4FC4-A0A0-DAD5B0FCA287}"/>
    <cellStyle name="Comma 4 2 3 10 4 2 3" xfId="62158" xr:uid="{35CC9F52-D129-47DA-A62C-25DF101751B0}"/>
    <cellStyle name="Comma 4 2 3 10 4 3" xfId="30624" xr:uid="{ED9B4BA7-AEE3-4FA6-B058-F0CC4DA80E10}"/>
    <cellStyle name="Comma 4 2 3 10 4 4" xfId="51648" xr:uid="{BE641CF8-78F5-4262-9F28-F78AA1A4A3FC}"/>
    <cellStyle name="Comma 4 2 3 10 5" xfId="12230" xr:uid="{9C318864-9153-4BA4-BFE0-EFC239A4D369}"/>
    <cellStyle name="Comma 4 2 3 10 5 2" xfId="33252" xr:uid="{4DF57AEE-6FA0-4EDB-BE01-C6322F8CFC7D}"/>
    <cellStyle name="Comma 4 2 3 10 5 3" xfId="54276" xr:uid="{12B57B85-9C43-4F45-A6ED-5B701B215D5D}"/>
    <cellStyle name="Comma 4 2 3 10 6" xfId="22741" xr:uid="{2D885433-2982-43C0-863F-3BA70012ADF6}"/>
    <cellStyle name="Comma 4 2 3 10 7" xfId="43766" xr:uid="{A7A3DCAE-70F9-4C93-A858-E225167F9018}"/>
    <cellStyle name="Comma 4 2 3 11" xfId="2634" xr:uid="{E7242E2C-2DCF-4A9E-A414-567874F308C2}"/>
    <cellStyle name="Comma 4 2 3 11 2" xfId="5272" xr:uid="{22628BC5-CDCA-42E4-AAB6-EDA610F3ADD4}"/>
    <cellStyle name="Comma 4 2 3 11 2 2" xfId="15806" xr:uid="{81CF8829-F252-4E98-BE20-2DF39325D456}"/>
    <cellStyle name="Comma 4 2 3 11 2 2 2" xfId="36828" xr:uid="{D3733F7C-9F1C-49B0-A8B0-96CB07ECE5B7}"/>
    <cellStyle name="Comma 4 2 3 11 2 2 3" xfId="57852" xr:uid="{12B0C61A-DD86-49A2-91E1-5C56149071C9}"/>
    <cellStyle name="Comma 4 2 3 11 2 3" xfId="26318" xr:uid="{4006FCB1-0C13-4C0C-A2CC-2A266460F1C1}"/>
    <cellStyle name="Comma 4 2 3 11 2 4" xfId="47342" xr:uid="{8F984B50-2145-49AB-A858-7F16B4D72CD1}"/>
    <cellStyle name="Comma 4 2 3 11 3" xfId="7900" xr:uid="{CFF05908-5FC0-4CF8-A681-5935FFAD2E2A}"/>
    <cellStyle name="Comma 4 2 3 11 3 2" xfId="18434" xr:uid="{C2D6C0C7-BAE4-4AC5-81F0-5EA8A1B43AB7}"/>
    <cellStyle name="Comma 4 2 3 11 3 2 2" xfId="39456" xr:uid="{6F2B823E-E45A-41F2-BE3B-34D787ED52A8}"/>
    <cellStyle name="Comma 4 2 3 11 3 2 3" xfId="60480" xr:uid="{2802EDE3-CB7B-4F0C-B4CB-7C052F1256D6}"/>
    <cellStyle name="Comma 4 2 3 11 3 3" xfId="28946" xr:uid="{96BFDA3A-8341-4BF8-BE91-61A6F9E53902}"/>
    <cellStyle name="Comma 4 2 3 11 3 4" xfId="49970" xr:uid="{BC2B6A91-ED19-4941-A92A-AE6EED3EFE41}"/>
    <cellStyle name="Comma 4 2 3 11 4" xfId="10527" xr:uid="{F182733C-91F8-4B05-8B6B-0058ABDCB785}"/>
    <cellStyle name="Comma 4 2 3 11 4 2" xfId="21061" xr:uid="{BADAAECB-0EFF-4A80-B66B-ABC1901BECDC}"/>
    <cellStyle name="Comma 4 2 3 11 4 2 2" xfId="42083" xr:uid="{F3A213E2-D683-49F2-8F4B-B958455A7117}"/>
    <cellStyle name="Comma 4 2 3 11 4 2 3" xfId="63107" xr:uid="{50AB1B2A-475D-4D25-83A4-778F35C276BD}"/>
    <cellStyle name="Comma 4 2 3 11 4 3" xfId="31573" xr:uid="{6E56F606-73B7-41CE-A03D-0451EF83E516}"/>
    <cellStyle name="Comma 4 2 3 11 4 4" xfId="52597" xr:uid="{1553DB57-B2C9-4714-9541-3A5BB0438559}"/>
    <cellStyle name="Comma 4 2 3 11 5" xfId="13179" xr:uid="{45E930C6-6E21-40D5-AC62-905333129919}"/>
    <cellStyle name="Comma 4 2 3 11 5 2" xfId="34201" xr:uid="{07694202-7CC6-4A88-827B-857CDF6ECF2C}"/>
    <cellStyle name="Comma 4 2 3 11 5 3" xfId="55225" xr:uid="{089D644F-6E32-4B92-BFC3-C75D89322F7C}"/>
    <cellStyle name="Comma 4 2 3 11 6" xfId="23690" xr:uid="{2751C184-D784-4A11-B3BF-11646E5C0003}"/>
    <cellStyle name="Comma 4 2 3 11 7" xfId="44715" xr:uid="{94741B9E-1586-4396-AAA6-95914BE61AEA}"/>
    <cellStyle name="Comma 4 2 3 12" xfId="2694" xr:uid="{E01776B8-5AAC-4400-983E-B23D4B4388E5}"/>
    <cellStyle name="Comma 4 2 3 12 2" xfId="5326" xr:uid="{CDEAC3AA-18F1-4905-9F71-D1EEB7EC0E02}"/>
    <cellStyle name="Comma 4 2 3 12 2 2" xfId="15860" xr:uid="{08E5B70E-9645-4441-BC67-3EAF908131A1}"/>
    <cellStyle name="Comma 4 2 3 12 2 2 2" xfId="36882" xr:uid="{BAC8BDD5-A3D6-46C4-95F3-CCDCE2B05423}"/>
    <cellStyle name="Comma 4 2 3 12 2 2 3" xfId="57906" xr:uid="{01154CAC-ED4B-4A8D-8891-9A0A9332D726}"/>
    <cellStyle name="Comma 4 2 3 12 2 3" xfId="26372" xr:uid="{D0BCD588-2285-4EF4-8FF9-FFCFC2096450}"/>
    <cellStyle name="Comma 4 2 3 12 2 4" xfId="47396" xr:uid="{9E4A377C-BDCC-4397-9AD9-F7BF21A55A66}"/>
    <cellStyle name="Comma 4 2 3 12 3" xfId="7954" xr:uid="{AC7BC889-0257-4AF7-9843-BFF6DA9148C5}"/>
    <cellStyle name="Comma 4 2 3 12 3 2" xfId="18488" xr:uid="{6D882596-A1E6-41A9-86CF-627DDC41D20C}"/>
    <cellStyle name="Comma 4 2 3 12 3 2 2" xfId="39510" xr:uid="{D9ACCA75-4DE1-4CA9-9101-6D66C543F4FB}"/>
    <cellStyle name="Comma 4 2 3 12 3 2 3" xfId="60534" xr:uid="{1F535B4A-43F4-4BEB-84BF-52B738970384}"/>
    <cellStyle name="Comma 4 2 3 12 3 3" xfId="29000" xr:uid="{A315BBF3-CE89-48BB-85E5-92BC4A6A7B1D}"/>
    <cellStyle name="Comma 4 2 3 12 3 4" xfId="50024" xr:uid="{4C6A9BF9-7009-4E5F-AFC4-BE189A5D6BAF}"/>
    <cellStyle name="Comma 4 2 3 12 4" xfId="10581" xr:uid="{2DB65C86-C54C-4F59-AF3E-96FAF4973F91}"/>
    <cellStyle name="Comma 4 2 3 12 4 2" xfId="21115" xr:uid="{EF1CC978-4C7B-440B-B155-74B80C3F1D8F}"/>
    <cellStyle name="Comma 4 2 3 12 4 2 2" xfId="42137" xr:uid="{BAB7C4A9-A1E7-4407-9161-B6A09CD38835}"/>
    <cellStyle name="Comma 4 2 3 12 4 2 3" xfId="63161" xr:uid="{2E72A3D1-828C-4BCA-8148-7F405A4062A0}"/>
    <cellStyle name="Comma 4 2 3 12 4 3" xfId="31627" xr:uid="{BE143175-5783-4EAD-AD86-50F9AE4A3D11}"/>
    <cellStyle name="Comma 4 2 3 12 4 4" xfId="52651" xr:uid="{333A4807-6710-41BC-B3A6-9987C16ED6C0}"/>
    <cellStyle name="Comma 4 2 3 12 5" xfId="13233" xr:uid="{61B65C93-63F8-42D5-9DA2-15DCD18D7953}"/>
    <cellStyle name="Comma 4 2 3 12 5 2" xfId="34255" xr:uid="{391ACA18-B9B6-4429-822B-DBA03BA39CFF}"/>
    <cellStyle name="Comma 4 2 3 12 5 3" xfId="55279" xr:uid="{571CF58E-B88F-402B-B45A-39299725F1A5}"/>
    <cellStyle name="Comma 4 2 3 12 6" xfId="23744" xr:uid="{8714FA2E-4397-49AF-BEE7-754F57EDA1CC}"/>
    <cellStyle name="Comma 4 2 3 12 7" xfId="44769" xr:uid="{60B880C1-D757-4EFA-96AA-FC9E1D5E1AC4}"/>
    <cellStyle name="Comma 4 2 3 13" xfId="1644" xr:uid="{3271022A-A7F1-430A-AD41-6928F453BCE5}"/>
    <cellStyle name="Comma 4 2 3 13 2" xfId="4322" xr:uid="{EAA6AF84-D9E2-41DA-9DCD-3EEFB74FB1DC}"/>
    <cellStyle name="Comma 4 2 3 13 2 2" xfId="14856" xr:uid="{4D68FC70-0E41-45A7-B290-9089B983E95E}"/>
    <cellStyle name="Comma 4 2 3 13 2 2 2" xfId="35878" xr:uid="{876E18BA-D0EB-45BD-8D65-9458075E767C}"/>
    <cellStyle name="Comma 4 2 3 13 2 2 3" xfId="56902" xr:uid="{D687D54A-B803-4D71-8325-59F7CB9793C3}"/>
    <cellStyle name="Comma 4 2 3 13 2 3" xfId="25368" xr:uid="{EAD5D1E7-B1DE-45FF-BC3D-F781DFA601AE}"/>
    <cellStyle name="Comma 4 2 3 13 2 4" xfId="46392" xr:uid="{8316AF57-2072-4B0C-8FC9-C80BDB0F1BEE}"/>
    <cellStyle name="Comma 4 2 3 13 3" xfId="6950" xr:uid="{A971967B-8198-4B23-AA8C-90D8E2B1B244}"/>
    <cellStyle name="Comma 4 2 3 13 3 2" xfId="17484" xr:uid="{A30D79CB-19C2-4095-9412-3974A79E2C30}"/>
    <cellStyle name="Comma 4 2 3 13 3 2 2" xfId="38506" xr:uid="{E1B11EFB-686C-4537-BE62-ED1846243A00}"/>
    <cellStyle name="Comma 4 2 3 13 3 2 3" xfId="59530" xr:uid="{C9A75C06-15C9-4754-B5A9-E2A97E5BCDCB}"/>
    <cellStyle name="Comma 4 2 3 13 3 3" xfId="27996" xr:uid="{8CAFB91C-4E83-4B6E-902A-9E0EAA3924D1}"/>
    <cellStyle name="Comma 4 2 3 13 3 4" xfId="49020" xr:uid="{E39257CD-36DE-44C0-AF88-D716B6529790}"/>
    <cellStyle name="Comma 4 2 3 13 4" xfId="9577" xr:uid="{6912B6AD-5E30-4CE3-816B-4844576EDD1F}"/>
    <cellStyle name="Comma 4 2 3 13 4 2" xfId="20111" xr:uid="{558C4402-CC0F-474F-9DA4-F18A5CDF272C}"/>
    <cellStyle name="Comma 4 2 3 13 4 2 2" xfId="41133" xr:uid="{DC6910EE-90AC-45D5-B0AC-D35510603101}"/>
    <cellStyle name="Comma 4 2 3 13 4 2 3" xfId="62157" xr:uid="{03872792-85C5-4091-A190-3B1BF40E90F2}"/>
    <cellStyle name="Comma 4 2 3 13 4 3" xfId="30623" xr:uid="{B9457F89-004C-4FC1-B219-FEFA974E1232}"/>
    <cellStyle name="Comma 4 2 3 13 4 4" xfId="51647" xr:uid="{0411796C-F1EA-4800-8188-F564B5904A4A}"/>
    <cellStyle name="Comma 4 2 3 13 5" xfId="12229" xr:uid="{1C5AEDA8-4D0F-42AB-A2A2-0A24CB7DB293}"/>
    <cellStyle name="Comma 4 2 3 13 5 2" xfId="33251" xr:uid="{F8E40C67-F956-44F3-BF3F-4896590F0270}"/>
    <cellStyle name="Comma 4 2 3 13 5 3" xfId="54275" xr:uid="{FBD16F2A-EBF5-44C6-8BAC-5CEA7C390C29}"/>
    <cellStyle name="Comma 4 2 3 13 6" xfId="22740" xr:uid="{6D890756-0CA2-466A-92DE-F38506365A32}"/>
    <cellStyle name="Comma 4 2 3 13 7" xfId="43765" xr:uid="{23B1B9E1-9D6E-47E1-BECD-199221B08508}"/>
    <cellStyle name="Comma 4 2 3 14" xfId="2807" xr:uid="{F0C69059-2D22-4013-9B4D-E6C8226BCF93}"/>
    <cellStyle name="Comma 4 2 3 14 2" xfId="13341" xr:uid="{0DF2D315-4D98-4625-93CD-CE84ED26AA24}"/>
    <cellStyle name="Comma 4 2 3 14 2 2" xfId="34363" xr:uid="{8E91595A-99FA-4A9B-9766-F09A893A7581}"/>
    <cellStyle name="Comma 4 2 3 14 2 3" xfId="55387" xr:uid="{D080AA9E-A078-417D-9A1C-C9124EF22F28}"/>
    <cellStyle name="Comma 4 2 3 14 3" xfId="23853" xr:uid="{4F2501BB-6B37-409F-9EDA-BA2ADCB7D715}"/>
    <cellStyle name="Comma 4 2 3 14 4" xfId="44877" xr:uid="{0E85AEF8-A58E-492D-A328-84276C3D8182}"/>
    <cellStyle name="Comma 4 2 3 15" xfId="5435" xr:uid="{57A84555-6625-476D-8463-A58C905C3E31}"/>
    <cellStyle name="Comma 4 2 3 15 2" xfId="15969" xr:uid="{D49CD7CE-1C4D-4750-8F2A-87FA645C11DD}"/>
    <cellStyle name="Comma 4 2 3 15 2 2" xfId="36991" xr:uid="{F6D81D6F-0B4E-4ABB-AF62-AB21C1801EEF}"/>
    <cellStyle name="Comma 4 2 3 15 2 3" xfId="58015" xr:uid="{BAEAACB3-CEE1-4034-A492-5DD5273F1F82}"/>
    <cellStyle name="Comma 4 2 3 15 3" xfId="26481" xr:uid="{A57ADBA0-8AA0-4F20-B5BA-96B89C20EC92}"/>
    <cellStyle name="Comma 4 2 3 15 4" xfId="47505" xr:uid="{29EC269E-02A5-432B-9F8A-72D1F834B0DD}"/>
    <cellStyle name="Comma 4 2 3 16" xfId="8062" xr:uid="{92D555EF-6B5C-4335-9374-F10CE16F7563}"/>
    <cellStyle name="Comma 4 2 3 16 2" xfId="18596" xr:uid="{5445145D-60E8-4E89-9D9B-5A2A72A1B79D}"/>
    <cellStyle name="Comma 4 2 3 16 2 2" xfId="39618" xr:uid="{937B89A0-F248-4A55-B28A-FEFED3B79C29}"/>
    <cellStyle name="Comma 4 2 3 16 2 3" xfId="60642" xr:uid="{459E6D2D-ADEA-4672-AF74-E394C9B2922C}"/>
    <cellStyle name="Comma 4 2 3 16 3" xfId="29108" xr:uid="{1D063117-732C-46BC-9762-F7ED5A7144F9}"/>
    <cellStyle name="Comma 4 2 3 16 4" xfId="50132" xr:uid="{24A0C7DE-3A90-41EF-B93E-1A7459599F0D}"/>
    <cellStyle name="Comma 4 2 3 17" xfId="10715" xr:uid="{65F9EE4D-45FA-412D-AC35-8C568889F6A6}"/>
    <cellStyle name="Comma 4 2 3 17 2" xfId="31737" xr:uid="{D371E73B-6A8A-4EBD-99ED-6AA64A7A7DB3}"/>
    <cellStyle name="Comma 4 2 3 17 3" xfId="52761" xr:uid="{2338662A-CF1C-4773-9D1C-D330AE9AEFCF}"/>
    <cellStyle name="Comma 4 2 3 18" xfId="21225" xr:uid="{F0981B4A-F7E6-4D9B-822A-EC22A4FA2751}"/>
    <cellStyle name="Comma 4 2 3 19" xfId="42250" xr:uid="{00262F0A-5A71-4D80-A83B-81F510AE7D63}"/>
    <cellStyle name="Comma 4 2 3 2" xfId="129" xr:uid="{B9C3D49A-AAD9-4C0F-9429-91BE422F5ACE}"/>
    <cellStyle name="Comma 4 2 3 2 10" xfId="2647" xr:uid="{C9B0FA7C-8B1B-4EB4-94AD-D0543FBC171B}"/>
    <cellStyle name="Comma 4 2 3 2 10 2" xfId="5285" xr:uid="{AF0CDA2F-EF0E-4BF1-85D2-77E2A85D7C11}"/>
    <cellStyle name="Comma 4 2 3 2 10 2 2" xfId="15819" xr:uid="{12015AF9-E933-47D3-9482-00FED19C01B7}"/>
    <cellStyle name="Comma 4 2 3 2 10 2 2 2" xfId="36841" xr:uid="{AFD413A2-A0B3-44F3-A8B8-D69CF3C9B43D}"/>
    <cellStyle name="Comma 4 2 3 2 10 2 2 3" xfId="57865" xr:uid="{2999EC81-3B27-410C-B9EC-462E829B94F5}"/>
    <cellStyle name="Comma 4 2 3 2 10 2 3" xfId="26331" xr:uid="{3901372A-8131-43EC-9131-942E4FB0AB4F}"/>
    <cellStyle name="Comma 4 2 3 2 10 2 4" xfId="47355" xr:uid="{C4FB20FC-EC0C-43C7-9E50-CE809B65B923}"/>
    <cellStyle name="Comma 4 2 3 2 10 3" xfId="7913" xr:uid="{4D4F38EB-A20C-4051-9606-04B210233B20}"/>
    <cellStyle name="Comma 4 2 3 2 10 3 2" xfId="18447" xr:uid="{74299BB1-1BCE-4BC9-8D26-FD5BC8383195}"/>
    <cellStyle name="Comma 4 2 3 2 10 3 2 2" xfId="39469" xr:uid="{BA0F5528-3969-455E-89A3-76671210876F}"/>
    <cellStyle name="Comma 4 2 3 2 10 3 2 3" xfId="60493" xr:uid="{624E7F11-DBE1-499D-93BE-CF0CDAF441AB}"/>
    <cellStyle name="Comma 4 2 3 2 10 3 3" xfId="28959" xr:uid="{C5236116-01C4-427E-82D7-B230558673B2}"/>
    <cellStyle name="Comma 4 2 3 2 10 3 4" xfId="49983" xr:uid="{E2E16DFE-3F78-434B-87CB-40EA95271902}"/>
    <cellStyle name="Comma 4 2 3 2 10 4" xfId="10540" xr:uid="{E55CF75F-9AE3-4FC1-AB13-8D208AC2813A}"/>
    <cellStyle name="Comma 4 2 3 2 10 4 2" xfId="21074" xr:uid="{1CE5C2B4-CA71-435A-A071-2F007A9617DB}"/>
    <cellStyle name="Comma 4 2 3 2 10 4 2 2" xfId="42096" xr:uid="{B78C04D5-A863-4E1C-A5D0-4DE147722B73}"/>
    <cellStyle name="Comma 4 2 3 2 10 4 2 3" xfId="63120" xr:uid="{475F9FA1-0E6D-49AC-BAC3-F8B381271DED}"/>
    <cellStyle name="Comma 4 2 3 2 10 4 3" xfId="31586" xr:uid="{4D47BC99-C51B-4279-846F-F9820EC2C938}"/>
    <cellStyle name="Comma 4 2 3 2 10 4 4" xfId="52610" xr:uid="{677A15CB-667A-4C15-A9D2-4A26D6E27224}"/>
    <cellStyle name="Comma 4 2 3 2 10 5" xfId="13192" xr:uid="{74B2CAF3-AB2A-4333-8800-A8DEC7D74D61}"/>
    <cellStyle name="Comma 4 2 3 2 10 5 2" xfId="34214" xr:uid="{44B00FC5-13F2-43A2-B5D3-A940D12F531B}"/>
    <cellStyle name="Comma 4 2 3 2 10 5 3" xfId="55238" xr:uid="{BB659A17-CD27-450F-8D92-26270C1253F5}"/>
    <cellStyle name="Comma 4 2 3 2 10 6" xfId="23703" xr:uid="{4B0417B8-57AC-47A6-8692-024B7CEF5B22}"/>
    <cellStyle name="Comma 4 2 3 2 10 7" xfId="44728" xr:uid="{EB8F7051-CFF0-47B0-B354-09B00849AD70}"/>
    <cellStyle name="Comma 4 2 3 2 11" xfId="2707" xr:uid="{078B794C-95DA-4D2B-98F1-F339EDF74359}"/>
    <cellStyle name="Comma 4 2 3 2 11 2" xfId="5339" xr:uid="{6262EA8F-B129-4C0B-93EF-70F0C8EB0E6E}"/>
    <cellStyle name="Comma 4 2 3 2 11 2 2" xfId="15873" xr:uid="{3972605B-552A-441E-A127-504B326A6084}"/>
    <cellStyle name="Comma 4 2 3 2 11 2 2 2" xfId="36895" xr:uid="{BC9C67F6-4B55-4449-A6A2-E507C6DE83B2}"/>
    <cellStyle name="Comma 4 2 3 2 11 2 2 3" xfId="57919" xr:uid="{E9300C12-26F0-475B-84AF-F19827D5D40B}"/>
    <cellStyle name="Comma 4 2 3 2 11 2 3" xfId="26385" xr:uid="{ED754124-22AF-4A3A-B88B-E23E565E96C2}"/>
    <cellStyle name="Comma 4 2 3 2 11 2 4" xfId="47409" xr:uid="{54C974BE-CA42-42DF-84CD-F3EBE1B7E4FC}"/>
    <cellStyle name="Comma 4 2 3 2 11 3" xfId="7967" xr:uid="{6A1DFD4B-77F9-4416-B3E3-771DF4B0FC89}"/>
    <cellStyle name="Comma 4 2 3 2 11 3 2" xfId="18501" xr:uid="{9C3C351D-7110-4343-8477-7C09F8D7DB34}"/>
    <cellStyle name="Comma 4 2 3 2 11 3 2 2" xfId="39523" xr:uid="{01D7D802-9382-4480-B687-058FDE89C3B9}"/>
    <cellStyle name="Comma 4 2 3 2 11 3 2 3" xfId="60547" xr:uid="{18A92CA5-DBD0-4C90-94AF-89C2416CC423}"/>
    <cellStyle name="Comma 4 2 3 2 11 3 3" xfId="29013" xr:uid="{2F30C94C-B844-47DA-A995-27CB1FC8E23F}"/>
    <cellStyle name="Comma 4 2 3 2 11 3 4" xfId="50037" xr:uid="{9D0A06DD-DFD3-4122-8237-0BCBB04EF9F1}"/>
    <cellStyle name="Comma 4 2 3 2 11 4" xfId="10594" xr:uid="{1F91334B-237B-49C6-8CBF-BC0F408ABB43}"/>
    <cellStyle name="Comma 4 2 3 2 11 4 2" xfId="21128" xr:uid="{B0B03F86-0B64-4852-8E7B-0876FCBD2919}"/>
    <cellStyle name="Comma 4 2 3 2 11 4 2 2" xfId="42150" xr:uid="{A70A0ACF-A287-40D3-8A99-14AF4C57C6A2}"/>
    <cellStyle name="Comma 4 2 3 2 11 4 2 3" xfId="63174" xr:uid="{5389F990-C2B0-40F8-A471-4E435B75D9D4}"/>
    <cellStyle name="Comma 4 2 3 2 11 4 3" xfId="31640" xr:uid="{8DA9F574-E2C2-4F7E-B007-38369CBFFAD2}"/>
    <cellStyle name="Comma 4 2 3 2 11 4 4" xfId="52664" xr:uid="{EE177C47-8353-4A7E-A5A4-1187E1A3BA7D}"/>
    <cellStyle name="Comma 4 2 3 2 11 5" xfId="13246" xr:uid="{334D14BE-59FB-40EE-A781-92E9ADBF5F4C}"/>
    <cellStyle name="Comma 4 2 3 2 11 5 2" xfId="34268" xr:uid="{EB9CDC58-6AC6-4A41-B9F9-BEC3BF3D2055}"/>
    <cellStyle name="Comma 4 2 3 2 11 5 3" xfId="55292" xr:uid="{A8DA1A26-37A4-4F03-A52D-0026C3CB6DA6}"/>
    <cellStyle name="Comma 4 2 3 2 11 6" xfId="23757" xr:uid="{26B1E546-0153-41C0-A7D8-8338685AF498}"/>
    <cellStyle name="Comma 4 2 3 2 11 7" xfId="44782" xr:uid="{3DB3D0EE-E784-42D3-A83E-503D339109C6}"/>
    <cellStyle name="Comma 4 2 3 2 12" xfId="1646" xr:uid="{12848670-044C-4D73-8EFE-26892D3847C5}"/>
    <cellStyle name="Comma 4 2 3 2 12 2" xfId="4324" xr:uid="{99FD9050-9DF7-4103-93BE-4B0DB973B628}"/>
    <cellStyle name="Comma 4 2 3 2 12 2 2" xfId="14858" xr:uid="{8E858853-71C7-410F-8AEB-B684B423AFDD}"/>
    <cellStyle name="Comma 4 2 3 2 12 2 2 2" xfId="35880" xr:uid="{CAFB9CF8-90D1-425E-A689-FE2DA33E3B28}"/>
    <cellStyle name="Comma 4 2 3 2 12 2 2 3" xfId="56904" xr:uid="{7F39E659-5444-4147-9886-29E52BB77014}"/>
    <cellStyle name="Comma 4 2 3 2 12 2 3" xfId="25370" xr:uid="{C5C5E666-F99F-455C-9E19-0CC11538D876}"/>
    <cellStyle name="Comma 4 2 3 2 12 2 4" xfId="46394" xr:uid="{38AA93FA-1B8F-4BC9-B6C6-D143FAEAEEAB}"/>
    <cellStyle name="Comma 4 2 3 2 12 3" xfId="6952" xr:uid="{AF4113A1-7F50-4B47-9763-0C258636D54B}"/>
    <cellStyle name="Comma 4 2 3 2 12 3 2" xfId="17486" xr:uid="{F517AF24-2ED4-4E10-97F4-03E3495A7AA3}"/>
    <cellStyle name="Comma 4 2 3 2 12 3 2 2" xfId="38508" xr:uid="{A2994212-364E-43E2-8F7F-6ABBFF7247A4}"/>
    <cellStyle name="Comma 4 2 3 2 12 3 2 3" xfId="59532" xr:uid="{A956444E-660B-4711-ACED-C83755243D98}"/>
    <cellStyle name="Comma 4 2 3 2 12 3 3" xfId="27998" xr:uid="{A9E2936A-CB6E-4A48-918C-3481018DAEC2}"/>
    <cellStyle name="Comma 4 2 3 2 12 3 4" xfId="49022" xr:uid="{30C01DF8-8F41-4278-8AEA-672FABFBB526}"/>
    <cellStyle name="Comma 4 2 3 2 12 4" xfId="9579" xr:uid="{74D203B7-9875-458F-8F77-F0D4C05A5B4C}"/>
    <cellStyle name="Comma 4 2 3 2 12 4 2" xfId="20113" xr:uid="{61A43894-B871-45EE-8E8B-1597B270C162}"/>
    <cellStyle name="Comma 4 2 3 2 12 4 2 2" xfId="41135" xr:uid="{5CC60132-9476-47D0-9CAB-9309398E6852}"/>
    <cellStyle name="Comma 4 2 3 2 12 4 2 3" xfId="62159" xr:uid="{06C11284-5DB8-453C-8645-F81BC34E1F80}"/>
    <cellStyle name="Comma 4 2 3 2 12 4 3" xfId="30625" xr:uid="{27CAC805-78DC-436D-8CD1-6D94EC162C29}"/>
    <cellStyle name="Comma 4 2 3 2 12 4 4" xfId="51649" xr:uid="{09BFB3C6-0303-4088-B145-B51D3ED26582}"/>
    <cellStyle name="Comma 4 2 3 2 12 5" xfId="12231" xr:uid="{2970BEAB-1AD1-4D74-9E02-DA1CC9636AAD}"/>
    <cellStyle name="Comma 4 2 3 2 12 5 2" xfId="33253" xr:uid="{CB97A8A2-A565-4621-8BA0-B3D915E0A3AB}"/>
    <cellStyle name="Comma 4 2 3 2 12 5 3" xfId="54277" xr:uid="{7EC6DCB5-EF71-4A69-96E4-EAFF23C4725E}"/>
    <cellStyle name="Comma 4 2 3 2 12 6" xfId="22742" xr:uid="{E07F5A90-B38F-4B56-B507-CF89DCA61883}"/>
    <cellStyle name="Comma 4 2 3 2 12 7" xfId="43767" xr:uid="{5979C239-EF3B-4536-BF01-BF93CE797246}"/>
    <cellStyle name="Comma 4 2 3 2 13" xfId="2820" xr:uid="{BE025681-8371-4A47-A789-0C00349ACB2E}"/>
    <cellStyle name="Comma 4 2 3 2 13 2" xfId="13354" xr:uid="{22D9EBC5-1CF3-40B6-A9C1-45C20BAAC025}"/>
    <cellStyle name="Comma 4 2 3 2 13 2 2" xfId="34376" xr:uid="{F8D9AC0C-F1C6-4B46-80DD-03D313D6328F}"/>
    <cellStyle name="Comma 4 2 3 2 13 2 3" xfId="55400" xr:uid="{A705A388-E7F4-43F9-935C-C5C2A372062A}"/>
    <cellStyle name="Comma 4 2 3 2 13 3" xfId="23866" xr:uid="{73C8D3FB-E1FB-4AAB-9C53-DFDB231635DB}"/>
    <cellStyle name="Comma 4 2 3 2 13 4" xfId="44890" xr:uid="{AD780BA4-E753-475F-A231-B8DD99C62F6A}"/>
    <cellStyle name="Comma 4 2 3 2 14" xfId="5448" xr:uid="{0C2FB9CB-7532-4D1E-8E9C-C5814CEE93D6}"/>
    <cellStyle name="Comma 4 2 3 2 14 2" xfId="15982" xr:uid="{2B98C6EE-9A5D-467B-99AC-E444B7A47076}"/>
    <cellStyle name="Comma 4 2 3 2 14 2 2" xfId="37004" xr:uid="{3B839586-BFCB-4BDA-9336-4954E9D52AD5}"/>
    <cellStyle name="Comma 4 2 3 2 14 2 3" xfId="58028" xr:uid="{D8AE2717-1F3A-4538-B2BD-CE6028DEE365}"/>
    <cellStyle name="Comma 4 2 3 2 14 3" xfId="26494" xr:uid="{B6918C21-8B2D-4866-9A39-078883C85A4C}"/>
    <cellStyle name="Comma 4 2 3 2 14 4" xfId="47518" xr:uid="{4822227E-0CAB-4D0E-B69E-B7596FEC79EB}"/>
    <cellStyle name="Comma 4 2 3 2 15" xfId="8075" xr:uid="{B9C7F9E4-A434-4749-988A-17ECF52419F8}"/>
    <cellStyle name="Comma 4 2 3 2 15 2" xfId="18609" xr:uid="{14E3BA5E-F1A1-43CF-BAE7-426BC05250D6}"/>
    <cellStyle name="Comma 4 2 3 2 15 2 2" xfId="39631" xr:uid="{038821C0-01E4-4547-83E9-C62D1ED88C36}"/>
    <cellStyle name="Comma 4 2 3 2 15 2 3" xfId="60655" xr:uid="{78E41A03-3BA9-4085-AF8C-6D0C74396F1E}"/>
    <cellStyle name="Comma 4 2 3 2 15 3" xfId="29121" xr:uid="{B6A6594E-F705-41EF-88B4-A2DF052672C2}"/>
    <cellStyle name="Comma 4 2 3 2 15 4" xfId="50145" xr:uid="{855D29D3-7192-4BF1-830E-FD0547653158}"/>
    <cellStyle name="Comma 4 2 3 2 16" xfId="10728" xr:uid="{0C8B8384-DCD2-4235-BFFF-D85F1BFF0D3E}"/>
    <cellStyle name="Comma 4 2 3 2 16 2" xfId="31750" xr:uid="{C0C1F950-85D1-4169-92F8-0C593F1B0325}"/>
    <cellStyle name="Comma 4 2 3 2 16 3" xfId="52774" xr:uid="{49AE37C6-53CD-4E06-91DC-11C75F51DE80}"/>
    <cellStyle name="Comma 4 2 3 2 17" xfId="21238" xr:uid="{58FEA682-1457-4A1E-9401-65F91E836F49}"/>
    <cellStyle name="Comma 4 2 3 2 18" xfId="42263" xr:uid="{F779F1C6-DAE2-4A22-AB28-26FBFD32283B}"/>
    <cellStyle name="Comma 4 2 3 2 2" xfId="158" xr:uid="{9FA406E5-0A4F-4B8A-9503-06F4BF0FFAB9}"/>
    <cellStyle name="Comma 4 2 3 2 2 10" xfId="8102" xr:uid="{DF614E55-AF2F-4953-B5BF-20510946B2A7}"/>
    <cellStyle name="Comma 4 2 3 2 2 10 2" xfId="18636" xr:uid="{6ACE1509-332F-448C-947D-D9C3380799B5}"/>
    <cellStyle name="Comma 4 2 3 2 2 10 2 2" xfId="39658" xr:uid="{2A7BF927-CC6E-4FDB-8C9E-55FA35F0A48C}"/>
    <cellStyle name="Comma 4 2 3 2 2 10 2 3" xfId="60682" xr:uid="{0323FE02-E1F8-4B6F-B49E-A99BCB8CBFCE}"/>
    <cellStyle name="Comma 4 2 3 2 2 10 3" xfId="29148" xr:uid="{0D292A8F-7F6A-4714-BC55-A358485AF983}"/>
    <cellStyle name="Comma 4 2 3 2 2 10 4" xfId="50172" xr:uid="{28EE9C26-1DAA-46A0-BEFB-F6FAD2999344}"/>
    <cellStyle name="Comma 4 2 3 2 2 11" xfId="10754" xr:uid="{ACD5B7D3-696B-4F0A-A76B-C2066C945669}"/>
    <cellStyle name="Comma 4 2 3 2 2 11 2" xfId="31776" xr:uid="{D9F6D848-5E13-4011-96EE-27B594B992CA}"/>
    <cellStyle name="Comma 4 2 3 2 2 11 3" xfId="52800" xr:uid="{3BCFDDFD-F582-4D23-8F17-457B56D3C54B}"/>
    <cellStyle name="Comma 4 2 3 2 2 12" xfId="21265" xr:uid="{EDB358DA-A863-4247-B276-6AA28634958D}"/>
    <cellStyle name="Comma 4 2 3 2 2 13" xfId="42290" xr:uid="{C2C2F899-CBC9-4E7E-BA18-DEF088AFD047}"/>
    <cellStyle name="Comma 4 2 3 2 2 2" xfId="212" xr:uid="{85EF2FDB-62B5-479B-8089-20714E07B52D}"/>
    <cellStyle name="Comma 4 2 3 2 2 2 10" xfId="42344" xr:uid="{4B997FE3-9465-4930-8377-D16918BAA5AB}"/>
    <cellStyle name="Comma 4 2 3 2 2 2 2" xfId="1649" xr:uid="{44B85CB5-747C-4134-8FAF-57818BB0EA49}"/>
    <cellStyle name="Comma 4 2 3 2 2 2 2 2" xfId="4327" xr:uid="{7052AE9E-6223-49C2-A7E7-E286C2C31375}"/>
    <cellStyle name="Comma 4 2 3 2 2 2 2 2 2" xfId="14861" xr:uid="{F227C991-6F98-4844-93A1-A11F81362BC9}"/>
    <cellStyle name="Comma 4 2 3 2 2 2 2 2 2 2" xfId="35883" xr:uid="{BCEAE762-FBE4-454C-BC6F-6CD605EDAC46}"/>
    <cellStyle name="Comma 4 2 3 2 2 2 2 2 2 3" xfId="56907" xr:uid="{48CAD21B-3B0B-4EFD-ACA1-44F25290E289}"/>
    <cellStyle name="Comma 4 2 3 2 2 2 2 2 3" xfId="25373" xr:uid="{2C55A32E-60ED-4819-B7D1-C599D7D7C153}"/>
    <cellStyle name="Comma 4 2 3 2 2 2 2 2 4" xfId="46397" xr:uid="{0170006D-8040-4B97-BE1D-FEF403F9F4BB}"/>
    <cellStyle name="Comma 4 2 3 2 2 2 2 3" xfId="6955" xr:uid="{CB481B73-B6D8-4167-A67B-ADAA3D966270}"/>
    <cellStyle name="Comma 4 2 3 2 2 2 2 3 2" xfId="17489" xr:uid="{A501BD90-7FC4-4D11-BB59-F11EBFE78399}"/>
    <cellStyle name="Comma 4 2 3 2 2 2 2 3 2 2" xfId="38511" xr:uid="{48FF959A-0CBB-4137-A32A-529E79D81708}"/>
    <cellStyle name="Comma 4 2 3 2 2 2 2 3 2 3" xfId="59535" xr:uid="{D19EFD6A-AB0A-4BBB-AE65-748122CC6D00}"/>
    <cellStyle name="Comma 4 2 3 2 2 2 2 3 3" xfId="28001" xr:uid="{DCB0F280-43E6-4769-B69F-6FB1F5597583}"/>
    <cellStyle name="Comma 4 2 3 2 2 2 2 3 4" xfId="49025" xr:uid="{B0E763CA-C706-4522-9F66-78C6A210569E}"/>
    <cellStyle name="Comma 4 2 3 2 2 2 2 4" xfId="9582" xr:uid="{6ED7DAC4-5608-4F0B-978B-1D6826D2A75B}"/>
    <cellStyle name="Comma 4 2 3 2 2 2 2 4 2" xfId="20116" xr:uid="{1E956DAF-936A-4E4A-B504-00EE104F52E3}"/>
    <cellStyle name="Comma 4 2 3 2 2 2 2 4 2 2" xfId="41138" xr:uid="{3D9F3D53-E548-41B7-8F27-FC0055F5A22F}"/>
    <cellStyle name="Comma 4 2 3 2 2 2 2 4 2 3" xfId="62162" xr:uid="{21176592-3F80-44BB-A41C-9DCBEB6B55E8}"/>
    <cellStyle name="Comma 4 2 3 2 2 2 2 4 3" xfId="30628" xr:uid="{050EA67B-2C75-43F3-8B98-C11663381AFE}"/>
    <cellStyle name="Comma 4 2 3 2 2 2 2 4 4" xfId="51652" xr:uid="{5E310928-94C4-4984-AFB3-3245F548FB00}"/>
    <cellStyle name="Comma 4 2 3 2 2 2 2 5" xfId="12234" xr:uid="{A22E62B9-0C1E-4714-B9C9-BC2D6411FC31}"/>
    <cellStyle name="Comma 4 2 3 2 2 2 2 5 2" xfId="33256" xr:uid="{586AEB5D-19BF-4942-AD67-57FDBFDD36EB}"/>
    <cellStyle name="Comma 4 2 3 2 2 2 2 5 3" xfId="54280" xr:uid="{F4B1C24D-0C48-4B00-A931-E0DB180A373E}"/>
    <cellStyle name="Comma 4 2 3 2 2 2 2 6" xfId="22745" xr:uid="{33B57EE4-C1D6-4710-8760-D62F998CD90D}"/>
    <cellStyle name="Comma 4 2 3 2 2 2 2 7" xfId="43770" xr:uid="{5A03951A-34AF-4CC3-AAA3-02D6A94D99A7}"/>
    <cellStyle name="Comma 4 2 3 2 2 2 3" xfId="2788" xr:uid="{BEE28247-B69D-4588-9CAC-C87C2BB43D23}"/>
    <cellStyle name="Comma 4 2 3 2 2 2 3 2" xfId="5420" xr:uid="{B2CE8E4A-8D2D-405D-8371-6CC67CFE01A6}"/>
    <cellStyle name="Comma 4 2 3 2 2 2 3 2 2" xfId="15954" xr:uid="{33567995-0569-4BA1-8DC9-F03B01715FB3}"/>
    <cellStyle name="Comma 4 2 3 2 2 2 3 2 2 2" xfId="36976" xr:uid="{D730952E-7433-4DBF-86D1-7FD1278CA458}"/>
    <cellStyle name="Comma 4 2 3 2 2 2 3 2 2 3" xfId="58000" xr:uid="{CF942015-CE3F-45E2-A7AA-00734BEABE04}"/>
    <cellStyle name="Comma 4 2 3 2 2 2 3 2 3" xfId="26466" xr:uid="{84F75CF3-0C38-433B-A83C-8C82AEF63739}"/>
    <cellStyle name="Comma 4 2 3 2 2 2 3 2 4" xfId="47490" xr:uid="{A45BFBA0-0272-4EF9-A5E8-A3F15A103061}"/>
    <cellStyle name="Comma 4 2 3 2 2 2 3 3" xfId="8048" xr:uid="{BB9F99A6-EA18-4235-A323-287BC3C67E49}"/>
    <cellStyle name="Comma 4 2 3 2 2 2 3 3 2" xfId="18582" xr:uid="{46945E30-677D-4DE0-9929-1144ACC37FAA}"/>
    <cellStyle name="Comma 4 2 3 2 2 2 3 3 2 2" xfId="39604" xr:uid="{5181D6A9-4478-4CA3-A7AC-C9FC409548BD}"/>
    <cellStyle name="Comma 4 2 3 2 2 2 3 3 2 3" xfId="60628" xr:uid="{41E896AA-3ECE-4F86-9A56-630C179B4C37}"/>
    <cellStyle name="Comma 4 2 3 2 2 2 3 3 3" xfId="29094" xr:uid="{85B20B7C-093C-4676-8F2B-0271F6837D2D}"/>
    <cellStyle name="Comma 4 2 3 2 2 2 3 3 4" xfId="50118" xr:uid="{CC7CAABD-2BEC-4F53-BC72-AE70F5B207DF}"/>
    <cellStyle name="Comma 4 2 3 2 2 2 3 4" xfId="10675" xr:uid="{4D088809-9B69-4A2F-9E9F-F6D6C0945E9F}"/>
    <cellStyle name="Comma 4 2 3 2 2 2 3 4 2" xfId="21209" xr:uid="{7241EB6E-56B4-4D73-A95E-BE7B42146BD3}"/>
    <cellStyle name="Comma 4 2 3 2 2 2 3 4 2 2" xfId="42231" xr:uid="{2CC66678-7520-4C1D-B171-4FB783C1AD02}"/>
    <cellStyle name="Comma 4 2 3 2 2 2 3 4 2 3" xfId="63255" xr:uid="{9EC9BBC3-3793-4C40-BCB7-B75CE8D2082E}"/>
    <cellStyle name="Comma 4 2 3 2 2 2 3 4 3" xfId="31721" xr:uid="{894F9287-D7A7-4179-B1F0-54F64CF21AA1}"/>
    <cellStyle name="Comma 4 2 3 2 2 2 3 4 4" xfId="52745" xr:uid="{A200F906-1D54-4D7B-B0BF-55F9E0054290}"/>
    <cellStyle name="Comma 4 2 3 2 2 2 3 5" xfId="13327" xr:uid="{42AD1DE9-3EB1-495A-B347-B1D941A6F612}"/>
    <cellStyle name="Comma 4 2 3 2 2 2 3 5 2" xfId="34349" xr:uid="{2D523707-8B32-4709-B341-9E5036AB8F79}"/>
    <cellStyle name="Comma 4 2 3 2 2 2 3 5 3" xfId="55373" xr:uid="{0388FAF3-8136-4EFA-8585-254771991B62}"/>
    <cellStyle name="Comma 4 2 3 2 2 2 3 6" xfId="23838" xr:uid="{6E80BD52-5CD8-46B0-A4AC-AB1C6A771B4D}"/>
    <cellStyle name="Comma 4 2 3 2 2 2 3 7" xfId="44863" xr:uid="{80B3BB64-AA68-483D-8C29-870F4C2400FC}"/>
    <cellStyle name="Comma 4 2 3 2 2 2 4" xfId="1648" xr:uid="{9F694B33-F5A1-43F3-8704-3C1D3E6CE15A}"/>
    <cellStyle name="Comma 4 2 3 2 2 2 4 2" xfId="4326" xr:uid="{17C26F8A-B01A-4E9C-B6D6-99077FF99852}"/>
    <cellStyle name="Comma 4 2 3 2 2 2 4 2 2" xfId="14860" xr:uid="{B8B0B72D-7025-4887-928B-C4ED85267E9A}"/>
    <cellStyle name="Comma 4 2 3 2 2 2 4 2 2 2" xfId="35882" xr:uid="{0A2FBD31-8AE6-48D4-BC3C-30F7424FFE65}"/>
    <cellStyle name="Comma 4 2 3 2 2 2 4 2 2 3" xfId="56906" xr:uid="{60B02B4E-F5EF-4A15-A8BF-6636284BC741}"/>
    <cellStyle name="Comma 4 2 3 2 2 2 4 2 3" xfId="25372" xr:uid="{E70D5BBC-031A-434E-85A8-FBC46DFA7BD8}"/>
    <cellStyle name="Comma 4 2 3 2 2 2 4 2 4" xfId="46396" xr:uid="{CADD389D-765B-4122-A15E-85ECE217EDAA}"/>
    <cellStyle name="Comma 4 2 3 2 2 2 4 3" xfId="6954" xr:uid="{B5E0884D-24B5-4E42-899E-EB7B0FA1CE12}"/>
    <cellStyle name="Comma 4 2 3 2 2 2 4 3 2" xfId="17488" xr:uid="{4C44EB28-F8FE-4D6F-8FC4-B3D3DEAF749A}"/>
    <cellStyle name="Comma 4 2 3 2 2 2 4 3 2 2" xfId="38510" xr:uid="{1F37C53E-5352-405C-ACFC-68E90DED1246}"/>
    <cellStyle name="Comma 4 2 3 2 2 2 4 3 2 3" xfId="59534" xr:uid="{528DD1E1-A10F-40D4-B75C-303FE57079EC}"/>
    <cellStyle name="Comma 4 2 3 2 2 2 4 3 3" xfId="28000" xr:uid="{B86D9631-D6AC-4C0C-842D-42AF45758498}"/>
    <cellStyle name="Comma 4 2 3 2 2 2 4 3 4" xfId="49024" xr:uid="{BD1C7230-CF30-43C1-8A51-85EE16C05182}"/>
    <cellStyle name="Comma 4 2 3 2 2 2 4 4" xfId="9581" xr:uid="{2C107050-0E75-48F7-982D-B0B002E8B04A}"/>
    <cellStyle name="Comma 4 2 3 2 2 2 4 4 2" xfId="20115" xr:uid="{748C30FF-E2C0-4E86-A556-7A4082D73AB0}"/>
    <cellStyle name="Comma 4 2 3 2 2 2 4 4 2 2" xfId="41137" xr:uid="{C75387AC-3B4C-4695-BA3F-328941127B86}"/>
    <cellStyle name="Comma 4 2 3 2 2 2 4 4 2 3" xfId="62161" xr:uid="{D4D62BAF-FDE8-4226-A549-54E020763D29}"/>
    <cellStyle name="Comma 4 2 3 2 2 2 4 4 3" xfId="30627" xr:uid="{BBAFF872-43EE-43D8-AA0C-8E0E46495D43}"/>
    <cellStyle name="Comma 4 2 3 2 2 2 4 4 4" xfId="51651" xr:uid="{3EAED12D-BBDE-4AAC-8032-8310B369C933}"/>
    <cellStyle name="Comma 4 2 3 2 2 2 4 5" xfId="12233" xr:uid="{82BBA057-49A8-4C55-9093-06285D61002B}"/>
    <cellStyle name="Comma 4 2 3 2 2 2 4 5 2" xfId="33255" xr:uid="{32400992-5877-404E-BE37-CB4273D7D93A}"/>
    <cellStyle name="Comma 4 2 3 2 2 2 4 5 3" xfId="54279" xr:uid="{9E30522A-2B9A-4757-81DB-CC84ACF92D98}"/>
    <cellStyle name="Comma 4 2 3 2 2 2 4 6" xfId="22744" xr:uid="{F683B23A-7035-4051-97E3-D52EBA40CDF4}"/>
    <cellStyle name="Comma 4 2 3 2 2 2 4 7" xfId="43769" xr:uid="{CF9DBDE6-DFC8-42D9-B4E7-F2F8E386A023}"/>
    <cellStyle name="Comma 4 2 3 2 2 2 5" xfId="2901" xr:uid="{90DE51A8-51B0-4AFF-94B5-939B5A21DBA3}"/>
    <cellStyle name="Comma 4 2 3 2 2 2 5 2" xfId="13435" xr:uid="{F27E3B5C-39AE-49F6-9BBC-65AD84587837}"/>
    <cellStyle name="Comma 4 2 3 2 2 2 5 2 2" xfId="34457" xr:uid="{D0494992-87CE-4E16-B33B-9473B5928DD7}"/>
    <cellStyle name="Comma 4 2 3 2 2 2 5 2 3" xfId="55481" xr:uid="{DEF8A41C-77FB-4B3C-B0F4-B66A9C190560}"/>
    <cellStyle name="Comma 4 2 3 2 2 2 5 3" xfId="23947" xr:uid="{7495E257-57C2-49E7-AE80-DA226C8D75EC}"/>
    <cellStyle name="Comma 4 2 3 2 2 2 5 4" xfId="44971" xr:uid="{21D5D0F8-4ECD-488B-A876-3986FA77CEB8}"/>
    <cellStyle name="Comma 4 2 3 2 2 2 6" xfId="5529" xr:uid="{6A074910-AA10-434F-A998-E2C417577284}"/>
    <cellStyle name="Comma 4 2 3 2 2 2 6 2" xfId="16063" xr:uid="{0E730BC5-CB31-422E-B6B2-A0740971EBED}"/>
    <cellStyle name="Comma 4 2 3 2 2 2 6 2 2" xfId="37085" xr:uid="{E300A978-0E46-486C-831C-ECFB89F013B2}"/>
    <cellStyle name="Comma 4 2 3 2 2 2 6 2 3" xfId="58109" xr:uid="{950F7B0A-2A10-4923-9C5A-4467C5A94F21}"/>
    <cellStyle name="Comma 4 2 3 2 2 2 6 3" xfId="26575" xr:uid="{FB6AC41A-925C-4191-9387-B42B323B8068}"/>
    <cellStyle name="Comma 4 2 3 2 2 2 6 4" xfId="47599" xr:uid="{BE52C986-6052-440F-9BF2-77AB3605D23B}"/>
    <cellStyle name="Comma 4 2 3 2 2 2 7" xfId="8156" xr:uid="{F60317C4-F551-4A96-9056-EBCB75564013}"/>
    <cellStyle name="Comma 4 2 3 2 2 2 7 2" xfId="18690" xr:uid="{5B1B17E2-C99A-4B2E-ADAF-7A785E020476}"/>
    <cellStyle name="Comma 4 2 3 2 2 2 7 2 2" xfId="39712" xr:uid="{4B688D84-93A2-49E2-8F8C-B1D4DED2BAE1}"/>
    <cellStyle name="Comma 4 2 3 2 2 2 7 2 3" xfId="60736" xr:uid="{1D1648C0-7566-464C-8DB9-FB451C0746D1}"/>
    <cellStyle name="Comma 4 2 3 2 2 2 7 3" xfId="29202" xr:uid="{7460B208-2A19-4C1F-AD5D-32460754A93D}"/>
    <cellStyle name="Comma 4 2 3 2 2 2 7 4" xfId="50226" xr:uid="{33A892BE-73E3-4363-BF9E-8FCA907B7E51}"/>
    <cellStyle name="Comma 4 2 3 2 2 2 8" xfId="10808" xr:uid="{B317C2FC-435B-4150-B609-54040AE24D2A}"/>
    <cellStyle name="Comma 4 2 3 2 2 2 8 2" xfId="31830" xr:uid="{CEF5B8D1-9D80-4345-B86E-B754EB38D4EF}"/>
    <cellStyle name="Comma 4 2 3 2 2 2 8 3" xfId="52854" xr:uid="{DE24DDB5-3778-4A6D-AD3C-DF28DB9DD7A3}"/>
    <cellStyle name="Comma 4 2 3 2 2 2 9" xfId="21319" xr:uid="{8A98A7EB-1A9A-427A-B014-AB0B09D25CEE}"/>
    <cellStyle name="Comma 4 2 3 2 2 3" xfId="1650" xr:uid="{5357FB21-DAD9-44EB-9744-E9A52D37A588}"/>
    <cellStyle name="Comma 4 2 3 2 2 3 2" xfId="4328" xr:uid="{6163590A-485C-4D8E-BE1A-F7328585018A}"/>
    <cellStyle name="Comma 4 2 3 2 2 3 2 2" xfId="14862" xr:uid="{D8450CEB-B4EF-4D7B-8688-19C942BC46B2}"/>
    <cellStyle name="Comma 4 2 3 2 2 3 2 2 2" xfId="35884" xr:uid="{A6BC38F2-5223-4472-9081-96616279AFD7}"/>
    <cellStyle name="Comma 4 2 3 2 2 3 2 2 3" xfId="56908" xr:uid="{FE33F97F-2023-4072-A6D8-0C9B5EFDF198}"/>
    <cellStyle name="Comma 4 2 3 2 2 3 2 3" xfId="25374" xr:uid="{B749B806-CAC2-409B-ABBE-214902F243B6}"/>
    <cellStyle name="Comma 4 2 3 2 2 3 2 4" xfId="46398" xr:uid="{36F61196-95F7-48D5-A0BD-ABDE4BC1143A}"/>
    <cellStyle name="Comma 4 2 3 2 2 3 3" xfId="6956" xr:uid="{203A3003-9D93-49F2-BF5F-D7114C8E31C9}"/>
    <cellStyle name="Comma 4 2 3 2 2 3 3 2" xfId="17490" xr:uid="{87ED3461-929F-4E2B-B100-A4D7B78EE7E2}"/>
    <cellStyle name="Comma 4 2 3 2 2 3 3 2 2" xfId="38512" xr:uid="{E5C1330F-0AD2-4789-AAB9-D76BC03D4199}"/>
    <cellStyle name="Comma 4 2 3 2 2 3 3 2 3" xfId="59536" xr:uid="{4811766F-7D82-49D1-8C87-5A456B890AD9}"/>
    <cellStyle name="Comma 4 2 3 2 2 3 3 3" xfId="28002" xr:uid="{C3D54ED3-4656-4238-AFB5-02D752124B30}"/>
    <cellStyle name="Comma 4 2 3 2 2 3 3 4" xfId="49026" xr:uid="{F3918976-7924-4360-A8EC-339025D11B00}"/>
    <cellStyle name="Comma 4 2 3 2 2 3 4" xfId="9583" xr:uid="{2FE6B823-0B51-4770-BECC-5FF6F18096C0}"/>
    <cellStyle name="Comma 4 2 3 2 2 3 4 2" xfId="20117" xr:uid="{B22FB901-3F41-42D1-8E0B-10D3FF4629F4}"/>
    <cellStyle name="Comma 4 2 3 2 2 3 4 2 2" xfId="41139" xr:uid="{6236B766-1C3C-41A7-9A23-0786352AB8B4}"/>
    <cellStyle name="Comma 4 2 3 2 2 3 4 2 3" xfId="62163" xr:uid="{B19265D0-DA7B-400A-91EA-8E6D31DFE64D}"/>
    <cellStyle name="Comma 4 2 3 2 2 3 4 3" xfId="30629" xr:uid="{5EE36783-B2DE-4081-A47D-C32DE5DA269A}"/>
    <cellStyle name="Comma 4 2 3 2 2 3 4 4" xfId="51653" xr:uid="{BCBD7114-94CF-4D68-A931-D172EDC69AD6}"/>
    <cellStyle name="Comma 4 2 3 2 2 3 5" xfId="12235" xr:uid="{FAA90730-61F1-45B5-A1D4-DCFEA142A949}"/>
    <cellStyle name="Comma 4 2 3 2 2 3 5 2" xfId="33257" xr:uid="{EDC5F41F-4B68-43AE-BDFE-949614497F7F}"/>
    <cellStyle name="Comma 4 2 3 2 2 3 5 3" xfId="54281" xr:uid="{CBDA43B5-8576-4403-873F-EF730593BBCF}"/>
    <cellStyle name="Comma 4 2 3 2 2 3 6" xfId="22746" xr:uid="{36073FCF-88CF-4786-8E0A-9DD7241E2B50}"/>
    <cellStyle name="Comma 4 2 3 2 2 3 7" xfId="43771" xr:uid="{E086EA5C-53F0-4CA6-9E3A-AC8473AF4BAC}"/>
    <cellStyle name="Comma 4 2 3 2 2 4" xfId="1651" xr:uid="{6E9B6639-3AC7-4318-A763-AE11222ECBF9}"/>
    <cellStyle name="Comma 4 2 3 2 2 4 2" xfId="4329" xr:uid="{F7B1AB87-E25C-4E34-A991-59E6677895B0}"/>
    <cellStyle name="Comma 4 2 3 2 2 4 2 2" xfId="14863" xr:uid="{748DA08C-C816-4C0E-8BEF-45B9AFA249BD}"/>
    <cellStyle name="Comma 4 2 3 2 2 4 2 2 2" xfId="35885" xr:uid="{51DADF7E-7E73-4D02-90A6-E79C4B5BE8E6}"/>
    <cellStyle name="Comma 4 2 3 2 2 4 2 2 3" xfId="56909" xr:uid="{D76C0FD5-41E7-4C1A-A185-F425C15D65BA}"/>
    <cellStyle name="Comma 4 2 3 2 2 4 2 3" xfId="25375" xr:uid="{6E51E0CE-A686-44D0-8D4C-2783E7076B21}"/>
    <cellStyle name="Comma 4 2 3 2 2 4 2 4" xfId="46399" xr:uid="{5AFC1839-335E-4BD4-8E82-8F2484E91697}"/>
    <cellStyle name="Comma 4 2 3 2 2 4 3" xfId="6957" xr:uid="{89F71011-6B4B-4B3A-B30D-7A8883870D03}"/>
    <cellStyle name="Comma 4 2 3 2 2 4 3 2" xfId="17491" xr:uid="{4580147E-D129-42FE-9595-0E566214FAF6}"/>
    <cellStyle name="Comma 4 2 3 2 2 4 3 2 2" xfId="38513" xr:uid="{5CDAEA3C-2269-41D9-A87F-152B29D64E26}"/>
    <cellStyle name="Comma 4 2 3 2 2 4 3 2 3" xfId="59537" xr:uid="{38B34B5C-0481-405F-9EC3-19B0C4378A08}"/>
    <cellStyle name="Comma 4 2 3 2 2 4 3 3" xfId="28003" xr:uid="{21D2742A-88AE-4C73-8B0E-62E2266E3911}"/>
    <cellStyle name="Comma 4 2 3 2 2 4 3 4" xfId="49027" xr:uid="{C76E2452-AB6E-40F6-BCF5-B96EE761F76D}"/>
    <cellStyle name="Comma 4 2 3 2 2 4 4" xfId="9584" xr:uid="{C9C3B5C6-8E9D-4821-B391-0CB77A618876}"/>
    <cellStyle name="Comma 4 2 3 2 2 4 4 2" xfId="20118" xr:uid="{B3A175DB-37E2-4E9E-A6A0-5D0E16C8EB71}"/>
    <cellStyle name="Comma 4 2 3 2 2 4 4 2 2" xfId="41140" xr:uid="{1DF1A9CC-1764-419D-863F-7BC0F35ADB48}"/>
    <cellStyle name="Comma 4 2 3 2 2 4 4 2 3" xfId="62164" xr:uid="{4215BE52-0FA6-4D46-8A0A-930613BBE544}"/>
    <cellStyle name="Comma 4 2 3 2 2 4 4 3" xfId="30630" xr:uid="{B7245856-52C7-4B9A-88B7-24269EDD5C42}"/>
    <cellStyle name="Comma 4 2 3 2 2 4 4 4" xfId="51654" xr:uid="{302E534C-5331-4787-935A-230637BA6482}"/>
    <cellStyle name="Comma 4 2 3 2 2 4 5" xfId="12236" xr:uid="{682F1B02-9F4E-4C1A-A283-A03643D52993}"/>
    <cellStyle name="Comma 4 2 3 2 2 4 5 2" xfId="33258" xr:uid="{0809EDC2-04DA-4193-977E-9B62904E7102}"/>
    <cellStyle name="Comma 4 2 3 2 2 4 5 3" xfId="54282" xr:uid="{27B26C3C-CB25-4536-8751-9C2013C92A43}"/>
    <cellStyle name="Comma 4 2 3 2 2 4 6" xfId="22747" xr:uid="{C1DDBACE-A3BA-4FE2-8B3A-ADF186A8D444}"/>
    <cellStyle name="Comma 4 2 3 2 2 4 7" xfId="43772" xr:uid="{E0671FAF-B34D-4988-836D-E4AB5F222BE9}"/>
    <cellStyle name="Comma 4 2 3 2 2 5" xfId="2675" xr:uid="{DD69BDC3-DB62-4284-A08D-2A647066FA4B}"/>
    <cellStyle name="Comma 4 2 3 2 2 5 2" xfId="5312" xr:uid="{AF40F1C4-0C47-4310-8A51-D831E937A567}"/>
    <cellStyle name="Comma 4 2 3 2 2 5 2 2" xfId="15846" xr:uid="{2CC22398-F824-4AF8-ACD8-3C820296FAE8}"/>
    <cellStyle name="Comma 4 2 3 2 2 5 2 2 2" xfId="36868" xr:uid="{D6B30D5D-A3DE-4666-B7B4-BC1DD90EF7CE}"/>
    <cellStyle name="Comma 4 2 3 2 2 5 2 2 3" xfId="57892" xr:uid="{6507FD83-DB03-4995-80CF-4E29BACA5EBA}"/>
    <cellStyle name="Comma 4 2 3 2 2 5 2 3" xfId="26358" xr:uid="{76F97A64-19D7-4602-93A4-FD1BE789CA8C}"/>
    <cellStyle name="Comma 4 2 3 2 2 5 2 4" xfId="47382" xr:uid="{B1853C64-1D06-49FA-8122-A4C207BD1016}"/>
    <cellStyle name="Comma 4 2 3 2 2 5 3" xfId="7940" xr:uid="{77E5ED5C-338B-4E9A-9F50-F38C592BC2EC}"/>
    <cellStyle name="Comma 4 2 3 2 2 5 3 2" xfId="18474" xr:uid="{5B24BCAA-8B26-4AF8-AAFA-92A6236C59A2}"/>
    <cellStyle name="Comma 4 2 3 2 2 5 3 2 2" xfId="39496" xr:uid="{7017965B-447E-4696-9398-BFAA8747A437}"/>
    <cellStyle name="Comma 4 2 3 2 2 5 3 2 3" xfId="60520" xr:uid="{0CC51324-6B01-4749-B733-69A842161967}"/>
    <cellStyle name="Comma 4 2 3 2 2 5 3 3" xfId="28986" xr:uid="{5983FE82-A28A-4131-8AA6-8237F35D34E1}"/>
    <cellStyle name="Comma 4 2 3 2 2 5 3 4" xfId="50010" xr:uid="{076C1AD9-A2D4-4809-8077-C615A508EC34}"/>
    <cellStyle name="Comma 4 2 3 2 2 5 4" xfId="10567" xr:uid="{CB62CFBE-5A22-43C3-AE37-BB233398967F}"/>
    <cellStyle name="Comma 4 2 3 2 2 5 4 2" xfId="21101" xr:uid="{47B6D3B3-3B31-473E-9F7A-FA1E3588FF17}"/>
    <cellStyle name="Comma 4 2 3 2 2 5 4 2 2" xfId="42123" xr:uid="{C0B0031E-A029-49E6-83FB-8B199E3BD209}"/>
    <cellStyle name="Comma 4 2 3 2 2 5 4 2 3" xfId="63147" xr:uid="{5FF6374A-73EB-4438-90AF-568CFF834173}"/>
    <cellStyle name="Comma 4 2 3 2 2 5 4 3" xfId="31613" xr:uid="{0720251D-F0F6-40A9-91BB-CAD0E05E2BE2}"/>
    <cellStyle name="Comma 4 2 3 2 2 5 4 4" xfId="52637" xr:uid="{99C675D7-EC24-4C76-802E-496A246C8189}"/>
    <cellStyle name="Comma 4 2 3 2 2 5 5" xfId="13219" xr:uid="{30F04FDC-0EA3-4877-A73E-7156D5520662}"/>
    <cellStyle name="Comma 4 2 3 2 2 5 5 2" xfId="34241" xr:uid="{EBE37132-E0A3-4C6F-87E1-F674F5A42F7E}"/>
    <cellStyle name="Comma 4 2 3 2 2 5 5 3" xfId="55265" xr:uid="{4F35DF2E-174A-43A0-9400-EE7DA04F21A5}"/>
    <cellStyle name="Comma 4 2 3 2 2 5 6" xfId="23730" xr:uid="{195F3BEC-1FF9-4686-9E0C-804C40531F26}"/>
    <cellStyle name="Comma 4 2 3 2 2 5 7" xfId="44755" xr:uid="{CB32A755-0780-4030-84E8-A5F0BC5C36EC}"/>
    <cellStyle name="Comma 4 2 3 2 2 6" xfId="2734" xr:uid="{5F6504D6-7498-4DD1-9454-9C3C77B9D198}"/>
    <cellStyle name="Comma 4 2 3 2 2 6 2" xfId="5366" xr:uid="{FFD6B359-1AE9-4885-A722-12901883F53B}"/>
    <cellStyle name="Comma 4 2 3 2 2 6 2 2" xfId="15900" xr:uid="{1338CDC5-3E93-4E01-B268-3B1342C42DD8}"/>
    <cellStyle name="Comma 4 2 3 2 2 6 2 2 2" xfId="36922" xr:uid="{BDEFB715-B4E3-434B-8479-79C483FB5FD8}"/>
    <cellStyle name="Comma 4 2 3 2 2 6 2 2 3" xfId="57946" xr:uid="{FE609430-B9CF-41D9-A090-82A6028AD4D0}"/>
    <cellStyle name="Comma 4 2 3 2 2 6 2 3" xfId="26412" xr:uid="{BBEE1CC5-018A-40F5-BB80-4D01BFC32BA6}"/>
    <cellStyle name="Comma 4 2 3 2 2 6 2 4" xfId="47436" xr:uid="{30B750ED-240A-4F44-A24E-B1853FF4D60A}"/>
    <cellStyle name="Comma 4 2 3 2 2 6 3" xfId="7994" xr:uid="{AFCEC6DF-F2F5-4817-9CD1-C3BB51FD1697}"/>
    <cellStyle name="Comma 4 2 3 2 2 6 3 2" xfId="18528" xr:uid="{C907CEEE-0AD3-4F14-80F9-9D1812A10C4B}"/>
    <cellStyle name="Comma 4 2 3 2 2 6 3 2 2" xfId="39550" xr:uid="{3E8BFF4A-B75C-4935-AE23-7CA651B0224A}"/>
    <cellStyle name="Comma 4 2 3 2 2 6 3 2 3" xfId="60574" xr:uid="{2F1AA924-B8E3-48EE-91D5-8B240B4FC7AB}"/>
    <cellStyle name="Comma 4 2 3 2 2 6 3 3" xfId="29040" xr:uid="{72B116D2-683A-4BC4-A80E-7C5CF3F33BE7}"/>
    <cellStyle name="Comma 4 2 3 2 2 6 3 4" xfId="50064" xr:uid="{688A23D5-4867-49DA-A1A3-AD4982A9446B}"/>
    <cellStyle name="Comma 4 2 3 2 2 6 4" xfId="10621" xr:uid="{1BDF965A-C891-440D-87CE-A9359ADB0741}"/>
    <cellStyle name="Comma 4 2 3 2 2 6 4 2" xfId="21155" xr:uid="{AB88EF08-92D5-4942-AF7B-8FE10028D05E}"/>
    <cellStyle name="Comma 4 2 3 2 2 6 4 2 2" xfId="42177" xr:uid="{339B02B2-1373-4DA1-96C3-1273BD8F2DA0}"/>
    <cellStyle name="Comma 4 2 3 2 2 6 4 2 3" xfId="63201" xr:uid="{54560C5F-471F-4DEA-B8F4-B8FE0CFD1AD9}"/>
    <cellStyle name="Comma 4 2 3 2 2 6 4 3" xfId="31667" xr:uid="{559DEC38-C426-4548-A5BC-2026F417B628}"/>
    <cellStyle name="Comma 4 2 3 2 2 6 4 4" xfId="52691" xr:uid="{41FCFCAC-5C34-4956-8C54-65FDE8FD7CF4}"/>
    <cellStyle name="Comma 4 2 3 2 2 6 5" xfId="13273" xr:uid="{C1FC6E62-70FF-4559-8F8B-4FDBD8490484}"/>
    <cellStyle name="Comma 4 2 3 2 2 6 5 2" xfId="34295" xr:uid="{D0E0C320-7167-419F-90FC-53B470AEF02F}"/>
    <cellStyle name="Comma 4 2 3 2 2 6 5 3" xfId="55319" xr:uid="{925C2B5D-1DFD-4F00-8DB8-960A26175803}"/>
    <cellStyle name="Comma 4 2 3 2 2 6 6" xfId="23784" xr:uid="{B2BE18D4-4F95-4690-8FFE-104871171B23}"/>
    <cellStyle name="Comma 4 2 3 2 2 6 7" xfId="44809" xr:uid="{16E8B9D7-1EB4-490C-835F-179102CB3636}"/>
    <cellStyle name="Comma 4 2 3 2 2 7" xfId="1647" xr:uid="{A832DBF8-A8AE-45E6-ACDD-D092F6939896}"/>
    <cellStyle name="Comma 4 2 3 2 2 7 2" xfId="4325" xr:uid="{D8D3B53C-854B-4568-BC8B-AB9417689013}"/>
    <cellStyle name="Comma 4 2 3 2 2 7 2 2" xfId="14859" xr:uid="{415F8D7B-38E2-431A-89C1-43CAB0F6D548}"/>
    <cellStyle name="Comma 4 2 3 2 2 7 2 2 2" xfId="35881" xr:uid="{DDFE91B3-8AC8-4B21-A80E-187B4FB07082}"/>
    <cellStyle name="Comma 4 2 3 2 2 7 2 2 3" xfId="56905" xr:uid="{8875FA75-6D62-4A6A-8223-4A91EEA9CF23}"/>
    <cellStyle name="Comma 4 2 3 2 2 7 2 3" xfId="25371" xr:uid="{3782060A-57C7-4E83-B972-2935A5ADED86}"/>
    <cellStyle name="Comma 4 2 3 2 2 7 2 4" xfId="46395" xr:uid="{6A64D432-F463-4726-A7ED-CCE2581E3E0F}"/>
    <cellStyle name="Comma 4 2 3 2 2 7 3" xfId="6953" xr:uid="{70BBD307-4EAD-4EA1-9E27-634BD4B3AA58}"/>
    <cellStyle name="Comma 4 2 3 2 2 7 3 2" xfId="17487" xr:uid="{F0C939AA-1C9E-47D2-9133-FECAEF89CB73}"/>
    <cellStyle name="Comma 4 2 3 2 2 7 3 2 2" xfId="38509" xr:uid="{F31E4373-66B7-433F-95BE-CEC0F6B07995}"/>
    <cellStyle name="Comma 4 2 3 2 2 7 3 2 3" xfId="59533" xr:uid="{AFA0F559-58CB-42DC-A79E-2D13C769B37E}"/>
    <cellStyle name="Comma 4 2 3 2 2 7 3 3" xfId="27999" xr:uid="{C0A6FAE9-3195-4CA2-B3B9-15753AC816D6}"/>
    <cellStyle name="Comma 4 2 3 2 2 7 3 4" xfId="49023" xr:uid="{90939296-C196-465E-BD64-87285CC0AB2A}"/>
    <cellStyle name="Comma 4 2 3 2 2 7 4" xfId="9580" xr:uid="{65BA08D1-1A6F-4FCF-B901-DD0A0780A1DC}"/>
    <cellStyle name="Comma 4 2 3 2 2 7 4 2" xfId="20114" xr:uid="{BC44D6BE-E40D-4CB9-B50D-C7EE01531F3B}"/>
    <cellStyle name="Comma 4 2 3 2 2 7 4 2 2" xfId="41136" xr:uid="{EA1D7654-DADC-4090-8846-D0C8903C6D0E}"/>
    <cellStyle name="Comma 4 2 3 2 2 7 4 2 3" xfId="62160" xr:uid="{FB9ED537-9837-41BA-8217-8D10B2E7C71D}"/>
    <cellStyle name="Comma 4 2 3 2 2 7 4 3" xfId="30626" xr:uid="{5D79F853-51A5-4391-956B-9C6E7145BD7B}"/>
    <cellStyle name="Comma 4 2 3 2 2 7 4 4" xfId="51650" xr:uid="{940A1732-22EF-4D4B-BB95-1D24D351F4B0}"/>
    <cellStyle name="Comma 4 2 3 2 2 7 5" xfId="12232" xr:uid="{265CC156-8B76-4CA3-9E85-BDFFE9022D4C}"/>
    <cellStyle name="Comma 4 2 3 2 2 7 5 2" xfId="33254" xr:uid="{052C785C-156F-4FC7-894C-520C684C5F60}"/>
    <cellStyle name="Comma 4 2 3 2 2 7 5 3" xfId="54278" xr:uid="{91208AF1-04C7-4F6C-BE3D-1E7BAF40E5BE}"/>
    <cellStyle name="Comma 4 2 3 2 2 7 6" xfId="22743" xr:uid="{3C1C7876-52D7-40CA-BF8A-19AB64E04D0F}"/>
    <cellStyle name="Comma 4 2 3 2 2 7 7" xfId="43768" xr:uid="{4DB2A0B8-8C24-4AB3-B89A-61824BBDC215}"/>
    <cellStyle name="Comma 4 2 3 2 2 8" xfId="2847" xr:uid="{4273FEA6-C0E1-4377-8DA1-06FAB9D88683}"/>
    <cellStyle name="Comma 4 2 3 2 2 8 2" xfId="13381" xr:uid="{8592FF84-102A-44CC-B854-A32C6E1D3FD7}"/>
    <cellStyle name="Comma 4 2 3 2 2 8 2 2" xfId="34403" xr:uid="{EAF0FE0B-161C-40B9-955A-3049A2EB7DEC}"/>
    <cellStyle name="Comma 4 2 3 2 2 8 2 3" xfId="55427" xr:uid="{8CF97C7C-E106-4392-AE5D-61D9D53EEB2C}"/>
    <cellStyle name="Comma 4 2 3 2 2 8 3" xfId="23893" xr:uid="{BB2528E6-E857-494C-B258-8CD677344298}"/>
    <cellStyle name="Comma 4 2 3 2 2 8 4" xfId="44917" xr:uid="{3081182F-AB43-4F28-9362-257B9AF7CD06}"/>
    <cellStyle name="Comma 4 2 3 2 2 9" xfId="5475" xr:uid="{1EA8A0AD-CAC8-4D0C-B033-66626D38E156}"/>
    <cellStyle name="Comma 4 2 3 2 2 9 2" xfId="16009" xr:uid="{E506AC4A-FF6D-4E7D-9589-CEB7F5792333}"/>
    <cellStyle name="Comma 4 2 3 2 2 9 2 2" xfId="37031" xr:uid="{F9746E18-B131-44F1-9032-DCD4B09BA111}"/>
    <cellStyle name="Comma 4 2 3 2 2 9 2 3" xfId="58055" xr:uid="{A6CD4231-47A7-40E7-A08F-3E721B8DDB82}"/>
    <cellStyle name="Comma 4 2 3 2 2 9 3" xfId="26521" xr:uid="{D724D57B-FFEC-47C6-8EE9-FA9B33A9E9F3}"/>
    <cellStyle name="Comma 4 2 3 2 2 9 4" xfId="47545" xr:uid="{77D3D047-8A7D-4FC1-A559-F12004A108D5}"/>
    <cellStyle name="Comma 4 2 3 2 3" xfId="185" xr:uid="{E1FD9A5A-BEB6-4911-A0B5-98C76B029A7C}"/>
    <cellStyle name="Comma 4 2 3 2 3 10" xfId="10781" xr:uid="{4CBA08C3-5911-4209-986A-336A752D2EC8}"/>
    <cellStyle name="Comma 4 2 3 2 3 10 2" xfId="31803" xr:uid="{0B1C5AFA-806A-43E1-992A-C9F5C1A67446}"/>
    <cellStyle name="Comma 4 2 3 2 3 10 3" xfId="52827" xr:uid="{5E7DB915-34D0-4779-911F-8700B9A0F6CB}"/>
    <cellStyle name="Comma 4 2 3 2 3 11" xfId="21292" xr:uid="{8CBDD158-ABA7-4C0A-B1C3-7D572D1D5240}"/>
    <cellStyle name="Comma 4 2 3 2 3 12" xfId="42317" xr:uid="{B3D6FB2E-ECAF-42D1-8CFF-911104F47DEC}"/>
    <cellStyle name="Comma 4 2 3 2 3 2" xfId="1653" xr:uid="{0B69B719-F4ED-4CE2-98CD-C63B60EF8973}"/>
    <cellStyle name="Comma 4 2 3 2 3 2 2" xfId="1654" xr:uid="{421F6B82-645F-4D2F-8308-3755CE92164D}"/>
    <cellStyle name="Comma 4 2 3 2 3 2 2 2" xfId="4332" xr:uid="{B32305FF-359B-4C6E-A3F0-F18A7943A506}"/>
    <cellStyle name="Comma 4 2 3 2 3 2 2 2 2" xfId="14866" xr:uid="{3A5034FB-B5D7-47F5-A78D-96DF4BBB0B8E}"/>
    <cellStyle name="Comma 4 2 3 2 3 2 2 2 2 2" xfId="35888" xr:uid="{FE475402-C05F-488A-BC23-DA98F3834A35}"/>
    <cellStyle name="Comma 4 2 3 2 3 2 2 2 2 3" xfId="56912" xr:uid="{1B9A5E5B-0F17-4956-BEED-60D5A6A796A8}"/>
    <cellStyle name="Comma 4 2 3 2 3 2 2 2 3" xfId="25378" xr:uid="{19B971D6-CBF4-43A3-84A6-92BE9F577D92}"/>
    <cellStyle name="Comma 4 2 3 2 3 2 2 2 4" xfId="46402" xr:uid="{AE148843-3F07-4254-8A6A-8ED4EF4EE2B0}"/>
    <cellStyle name="Comma 4 2 3 2 3 2 2 3" xfId="6960" xr:uid="{96C6BE36-0546-4EDE-A4FA-5B413177CB17}"/>
    <cellStyle name="Comma 4 2 3 2 3 2 2 3 2" xfId="17494" xr:uid="{2A071EA3-159E-417F-945E-80BB6CE8689F}"/>
    <cellStyle name="Comma 4 2 3 2 3 2 2 3 2 2" xfId="38516" xr:uid="{63C2D394-C429-430E-81B2-FC6F06D43661}"/>
    <cellStyle name="Comma 4 2 3 2 3 2 2 3 2 3" xfId="59540" xr:uid="{01A2EE5B-5B94-44A9-BB48-4F9F46090D8C}"/>
    <cellStyle name="Comma 4 2 3 2 3 2 2 3 3" xfId="28006" xr:uid="{57DCC994-7621-4BA8-8B69-8CF235B2E23A}"/>
    <cellStyle name="Comma 4 2 3 2 3 2 2 3 4" xfId="49030" xr:uid="{16D3B333-7838-42C4-91B7-416CE5CEBB01}"/>
    <cellStyle name="Comma 4 2 3 2 3 2 2 4" xfId="9587" xr:uid="{752AD7FD-C522-4139-85B1-20B476F32954}"/>
    <cellStyle name="Comma 4 2 3 2 3 2 2 4 2" xfId="20121" xr:uid="{2B7E6711-F8B7-4172-892B-98DDEEE422D8}"/>
    <cellStyle name="Comma 4 2 3 2 3 2 2 4 2 2" xfId="41143" xr:uid="{34C86176-AA6C-440A-BC9D-0F7447A7CAC6}"/>
    <cellStyle name="Comma 4 2 3 2 3 2 2 4 2 3" xfId="62167" xr:uid="{FC78D00E-B3AB-4AB6-88F5-1DD36687C958}"/>
    <cellStyle name="Comma 4 2 3 2 3 2 2 4 3" xfId="30633" xr:uid="{A81359D8-B71C-4036-91CD-EFECEC4B35FE}"/>
    <cellStyle name="Comma 4 2 3 2 3 2 2 4 4" xfId="51657" xr:uid="{2B5F6172-A1FF-4597-9A68-300BDA867021}"/>
    <cellStyle name="Comma 4 2 3 2 3 2 2 5" xfId="12239" xr:uid="{FDC60528-8DC5-48C0-91BA-9224A01D4557}"/>
    <cellStyle name="Comma 4 2 3 2 3 2 2 5 2" xfId="33261" xr:uid="{EA059B3A-1B66-4B16-9AA8-E96DF19768C1}"/>
    <cellStyle name="Comma 4 2 3 2 3 2 2 5 3" xfId="54285" xr:uid="{C59DEECC-9BDF-484C-8D29-6CFC1A7A4D04}"/>
    <cellStyle name="Comma 4 2 3 2 3 2 2 6" xfId="22750" xr:uid="{E5B7704F-D8A2-4741-B264-66FD75E1BB1B}"/>
    <cellStyle name="Comma 4 2 3 2 3 2 2 7" xfId="43775" xr:uid="{848F6840-F9DF-49FC-A8C2-BA7DA278532F}"/>
    <cellStyle name="Comma 4 2 3 2 3 2 3" xfId="4331" xr:uid="{3FDE6D7E-B5AF-4855-B798-F5B6F1885357}"/>
    <cellStyle name="Comma 4 2 3 2 3 2 3 2" xfId="14865" xr:uid="{0F77D4DE-089E-4531-8934-AE66C24FDC06}"/>
    <cellStyle name="Comma 4 2 3 2 3 2 3 2 2" xfId="35887" xr:uid="{DA282303-6195-48EF-A58C-4ABD222A9911}"/>
    <cellStyle name="Comma 4 2 3 2 3 2 3 2 3" xfId="56911" xr:uid="{211448E4-7638-4053-9AB4-248018F0661A}"/>
    <cellStyle name="Comma 4 2 3 2 3 2 3 3" xfId="25377" xr:uid="{01152964-FA36-4313-A1B5-F5C5585EB0F8}"/>
    <cellStyle name="Comma 4 2 3 2 3 2 3 4" xfId="46401" xr:uid="{35982F5E-ED0F-4C62-BD83-CB3783F1204C}"/>
    <cellStyle name="Comma 4 2 3 2 3 2 4" xfId="6959" xr:uid="{B15BA503-6B20-4A75-A26A-74C05C3714C8}"/>
    <cellStyle name="Comma 4 2 3 2 3 2 4 2" xfId="17493" xr:uid="{6FA4E77D-95EB-48B8-AB6E-94C173F943CC}"/>
    <cellStyle name="Comma 4 2 3 2 3 2 4 2 2" xfId="38515" xr:uid="{B8633751-C125-4A81-912D-88B6EEB24E18}"/>
    <cellStyle name="Comma 4 2 3 2 3 2 4 2 3" xfId="59539" xr:uid="{91FD6859-DE2A-417B-9281-2342C9BC612A}"/>
    <cellStyle name="Comma 4 2 3 2 3 2 4 3" xfId="28005" xr:uid="{D42AB955-BCF4-4BFC-BEFA-EECD6FBE6045}"/>
    <cellStyle name="Comma 4 2 3 2 3 2 4 4" xfId="49029" xr:uid="{EE47D486-5FB9-4B8A-99C2-C9BA157B188B}"/>
    <cellStyle name="Comma 4 2 3 2 3 2 5" xfId="9586" xr:uid="{42D79D59-00B9-4D80-AD28-9EB500C52F28}"/>
    <cellStyle name="Comma 4 2 3 2 3 2 5 2" xfId="20120" xr:uid="{EE220C96-5904-4BE1-A482-3F2FEB38B163}"/>
    <cellStyle name="Comma 4 2 3 2 3 2 5 2 2" xfId="41142" xr:uid="{674D08B5-9BE8-46F0-A9DD-D9730DEF56ED}"/>
    <cellStyle name="Comma 4 2 3 2 3 2 5 2 3" xfId="62166" xr:uid="{0CEB669D-D2E8-4DE7-8EF9-C3B361DBBC98}"/>
    <cellStyle name="Comma 4 2 3 2 3 2 5 3" xfId="30632" xr:uid="{8C11405F-EDD3-403A-B522-652972F41FE7}"/>
    <cellStyle name="Comma 4 2 3 2 3 2 5 4" xfId="51656" xr:uid="{37805B6E-F53C-4AD3-98FF-4634928453C8}"/>
    <cellStyle name="Comma 4 2 3 2 3 2 6" xfId="12238" xr:uid="{4B72964E-94B0-431B-B338-62B3AB10E897}"/>
    <cellStyle name="Comma 4 2 3 2 3 2 6 2" xfId="33260" xr:uid="{C015DDD6-783E-4624-834F-D12487D0ACB7}"/>
    <cellStyle name="Comma 4 2 3 2 3 2 6 3" xfId="54284" xr:uid="{92A57018-2C1D-4941-B7D5-1A213D3475B1}"/>
    <cellStyle name="Comma 4 2 3 2 3 2 7" xfId="22749" xr:uid="{B631EF3E-FADC-4E88-8A61-94F57D19FC09}"/>
    <cellStyle name="Comma 4 2 3 2 3 2 8" xfId="43774" xr:uid="{4B6363F0-108E-4A4C-B0A2-1CBEBD9E1EFD}"/>
    <cellStyle name="Comma 4 2 3 2 3 3" xfId="1655" xr:uid="{12717452-901D-4741-B17C-AED96A1D1D2D}"/>
    <cellStyle name="Comma 4 2 3 2 3 3 2" xfId="4333" xr:uid="{24555977-6C63-48E7-B88D-423AF492649C}"/>
    <cellStyle name="Comma 4 2 3 2 3 3 2 2" xfId="14867" xr:uid="{AF2CB7CB-D6B7-4883-ACA5-DA703A367CCE}"/>
    <cellStyle name="Comma 4 2 3 2 3 3 2 2 2" xfId="35889" xr:uid="{353A2C92-3E9D-496E-BB4E-BA2E0E286EBC}"/>
    <cellStyle name="Comma 4 2 3 2 3 3 2 2 3" xfId="56913" xr:uid="{533F0141-B431-4DB8-AF03-F255BE3BC85A}"/>
    <cellStyle name="Comma 4 2 3 2 3 3 2 3" xfId="25379" xr:uid="{A6B20580-6CBB-4426-931C-8DE67B63087C}"/>
    <cellStyle name="Comma 4 2 3 2 3 3 2 4" xfId="46403" xr:uid="{146DA350-2A00-4B57-A61D-913490EB5518}"/>
    <cellStyle name="Comma 4 2 3 2 3 3 3" xfId="6961" xr:uid="{3211C992-60FF-4221-9D76-0D0E469104A4}"/>
    <cellStyle name="Comma 4 2 3 2 3 3 3 2" xfId="17495" xr:uid="{4D77C549-7FF3-407B-958F-D8A4AD5587DA}"/>
    <cellStyle name="Comma 4 2 3 2 3 3 3 2 2" xfId="38517" xr:uid="{4973AFAB-87EE-4EF1-8555-947291CE5E69}"/>
    <cellStyle name="Comma 4 2 3 2 3 3 3 2 3" xfId="59541" xr:uid="{1442E909-C4DB-45FE-897C-2742EE85213B}"/>
    <cellStyle name="Comma 4 2 3 2 3 3 3 3" xfId="28007" xr:uid="{933DD09D-6E35-49F1-9FC5-FCD650362916}"/>
    <cellStyle name="Comma 4 2 3 2 3 3 3 4" xfId="49031" xr:uid="{1379D831-7457-4372-AAA3-2213140C9AE0}"/>
    <cellStyle name="Comma 4 2 3 2 3 3 4" xfId="9588" xr:uid="{B7AA377A-E68C-4C45-A93A-549EDC7E0140}"/>
    <cellStyle name="Comma 4 2 3 2 3 3 4 2" xfId="20122" xr:uid="{EF60B031-6E51-4B6E-AA44-3DA351ADF33F}"/>
    <cellStyle name="Comma 4 2 3 2 3 3 4 2 2" xfId="41144" xr:uid="{E26EDC4F-563C-4018-9114-91DA66F96014}"/>
    <cellStyle name="Comma 4 2 3 2 3 3 4 2 3" xfId="62168" xr:uid="{231F1D36-2254-4620-9D46-983F0BE6BB24}"/>
    <cellStyle name="Comma 4 2 3 2 3 3 4 3" xfId="30634" xr:uid="{9709DC0F-E9EB-4A4B-B698-217467BCA732}"/>
    <cellStyle name="Comma 4 2 3 2 3 3 4 4" xfId="51658" xr:uid="{6E7AEA94-92B9-4EF9-9066-0DABE629DFB6}"/>
    <cellStyle name="Comma 4 2 3 2 3 3 5" xfId="12240" xr:uid="{2BB6101E-46A8-42DE-BC59-93FA8CDF8F0F}"/>
    <cellStyle name="Comma 4 2 3 2 3 3 5 2" xfId="33262" xr:uid="{B858A1F8-179B-4C10-9DA9-C137B209BB96}"/>
    <cellStyle name="Comma 4 2 3 2 3 3 5 3" xfId="54286" xr:uid="{82F294A1-98BA-4316-A418-999C1460F046}"/>
    <cellStyle name="Comma 4 2 3 2 3 3 6" xfId="22751" xr:uid="{6D497511-F248-4A8C-B3DA-42554520F4FF}"/>
    <cellStyle name="Comma 4 2 3 2 3 3 7" xfId="43776" xr:uid="{A1A76A72-B697-48E3-AF8D-602E9B0CAD9F}"/>
    <cellStyle name="Comma 4 2 3 2 3 4" xfId="1656" xr:uid="{0B2B939E-5816-4411-9873-65B2C8D4CA8C}"/>
    <cellStyle name="Comma 4 2 3 2 3 4 2" xfId="4334" xr:uid="{324988BA-C247-4982-884B-91EE6133CD6F}"/>
    <cellStyle name="Comma 4 2 3 2 3 4 2 2" xfId="14868" xr:uid="{1EC612C1-4074-4483-94A5-9C4558F0D8B7}"/>
    <cellStyle name="Comma 4 2 3 2 3 4 2 2 2" xfId="35890" xr:uid="{83F881C8-D583-470F-A4EE-A61DD032F0F0}"/>
    <cellStyle name="Comma 4 2 3 2 3 4 2 2 3" xfId="56914" xr:uid="{F5C95E5E-DF51-4F39-9D61-A6221B629B82}"/>
    <cellStyle name="Comma 4 2 3 2 3 4 2 3" xfId="25380" xr:uid="{BF7133F3-32F7-4DBD-9A49-61CB0D68C89C}"/>
    <cellStyle name="Comma 4 2 3 2 3 4 2 4" xfId="46404" xr:uid="{01B016B5-7FDB-45E1-ABB6-55B8FFAF89F2}"/>
    <cellStyle name="Comma 4 2 3 2 3 4 3" xfId="6962" xr:uid="{439F513D-5BED-46DF-A956-4F39B11F811C}"/>
    <cellStyle name="Comma 4 2 3 2 3 4 3 2" xfId="17496" xr:uid="{C76BE676-BA05-4086-BFCA-13048A1F8598}"/>
    <cellStyle name="Comma 4 2 3 2 3 4 3 2 2" xfId="38518" xr:uid="{5C794313-29C2-4455-8081-BBD3793AF5F4}"/>
    <cellStyle name="Comma 4 2 3 2 3 4 3 2 3" xfId="59542" xr:uid="{DE7F963E-D27B-4C95-A49E-F2E051A2EAC2}"/>
    <cellStyle name="Comma 4 2 3 2 3 4 3 3" xfId="28008" xr:uid="{D7C350B9-5BA3-4EDD-960B-765F52E38BDF}"/>
    <cellStyle name="Comma 4 2 3 2 3 4 3 4" xfId="49032" xr:uid="{B8D83A24-6F47-46C2-B2B9-18F32B503422}"/>
    <cellStyle name="Comma 4 2 3 2 3 4 4" xfId="9589" xr:uid="{DE82A16E-BAE5-4E71-9689-97A836643D4E}"/>
    <cellStyle name="Comma 4 2 3 2 3 4 4 2" xfId="20123" xr:uid="{2CFAC4B6-6A9B-4D71-A5F5-6D857BC9FBCE}"/>
    <cellStyle name="Comma 4 2 3 2 3 4 4 2 2" xfId="41145" xr:uid="{1C677A0D-355C-4462-9F1C-0EA893D6DD5F}"/>
    <cellStyle name="Comma 4 2 3 2 3 4 4 2 3" xfId="62169" xr:uid="{3BA42864-C7D9-4C5C-91F0-9ECA7E06FF39}"/>
    <cellStyle name="Comma 4 2 3 2 3 4 4 3" xfId="30635" xr:uid="{84EE8806-A827-485A-A388-E8D46AD4B7F6}"/>
    <cellStyle name="Comma 4 2 3 2 3 4 4 4" xfId="51659" xr:uid="{F8EE1861-577D-46BF-A6DD-6DFD846B8EF7}"/>
    <cellStyle name="Comma 4 2 3 2 3 4 5" xfId="12241" xr:uid="{7EE092B5-5639-4416-8B85-C50E99D4A543}"/>
    <cellStyle name="Comma 4 2 3 2 3 4 5 2" xfId="33263" xr:uid="{30A8DF2D-C822-48DA-9BDB-3644C123505C}"/>
    <cellStyle name="Comma 4 2 3 2 3 4 5 3" xfId="54287" xr:uid="{C013888C-C907-4858-BC71-3F9F3AF5FED4}"/>
    <cellStyle name="Comma 4 2 3 2 3 4 6" xfId="22752" xr:uid="{2D4A5E26-C5A9-44B6-8C2B-7AFA0CE8D276}"/>
    <cellStyle name="Comma 4 2 3 2 3 4 7" xfId="43777" xr:uid="{C1A37C2D-16AA-4ECF-9FE8-6E267BB98063}"/>
    <cellStyle name="Comma 4 2 3 2 3 5" xfId="2761" xr:uid="{A32830AF-7069-4AA8-92E8-DD0E5F7EF8DA}"/>
    <cellStyle name="Comma 4 2 3 2 3 5 2" xfId="5393" xr:uid="{D47974CE-00BC-4F5C-867B-35A28CB93B2C}"/>
    <cellStyle name="Comma 4 2 3 2 3 5 2 2" xfId="15927" xr:uid="{0754D94A-8E85-40F0-A96E-8193F314DCF9}"/>
    <cellStyle name="Comma 4 2 3 2 3 5 2 2 2" xfId="36949" xr:uid="{06858D3A-07F4-4F2A-8BC3-6FAB753FBE3F}"/>
    <cellStyle name="Comma 4 2 3 2 3 5 2 2 3" xfId="57973" xr:uid="{6983B6EB-A49E-42F0-8C7E-2610F02B1C9C}"/>
    <cellStyle name="Comma 4 2 3 2 3 5 2 3" xfId="26439" xr:uid="{D464ABD6-238F-4883-8526-A50FA4F112BA}"/>
    <cellStyle name="Comma 4 2 3 2 3 5 2 4" xfId="47463" xr:uid="{BDAA1FE5-4777-4C0D-98A3-AA21DB877A25}"/>
    <cellStyle name="Comma 4 2 3 2 3 5 3" xfId="8021" xr:uid="{884C2DB1-1B11-4A2D-922F-9D860CF05D41}"/>
    <cellStyle name="Comma 4 2 3 2 3 5 3 2" xfId="18555" xr:uid="{421ABFD8-65DC-472B-8D0E-54DAD7EB4299}"/>
    <cellStyle name="Comma 4 2 3 2 3 5 3 2 2" xfId="39577" xr:uid="{D1D49E63-A3CF-4B6D-BDBD-65606A36334A}"/>
    <cellStyle name="Comma 4 2 3 2 3 5 3 2 3" xfId="60601" xr:uid="{9E58C405-DE55-47D3-A183-5FBB7FDAC69B}"/>
    <cellStyle name="Comma 4 2 3 2 3 5 3 3" xfId="29067" xr:uid="{9B1ECF00-202A-4631-A2E4-607F4C6FCA5D}"/>
    <cellStyle name="Comma 4 2 3 2 3 5 3 4" xfId="50091" xr:uid="{EEA2D813-42BA-4FDD-BA4A-4FE8380422B1}"/>
    <cellStyle name="Comma 4 2 3 2 3 5 4" xfId="10648" xr:uid="{1F3BC367-2320-47EE-890F-7089035E3623}"/>
    <cellStyle name="Comma 4 2 3 2 3 5 4 2" xfId="21182" xr:uid="{3F670A99-D746-45D0-AFB3-CDE6CF11CBF1}"/>
    <cellStyle name="Comma 4 2 3 2 3 5 4 2 2" xfId="42204" xr:uid="{763B0903-0FEF-477D-91DB-0FF492D1153D}"/>
    <cellStyle name="Comma 4 2 3 2 3 5 4 2 3" xfId="63228" xr:uid="{74B76635-D3BF-4490-A869-8A06452BFA47}"/>
    <cellStyle name="Comma 4 2 3 2 3 5 4 3" xfId="31694" xr:uid="{80F62D05-C354-4688-8B54-6931F06063C4}"/>
    <cellStyle name="Comma 4 2 3 2 3 5 4 4" xfId="52718" xr:uid="{F2B5D852-5E26-4AC0-B70D-FD507B120342}"/>
    <cellStyle name="Comma 4 2 3 2 3 5 5" xfId="13300" xr:uid="{908F2820-1649-4ABF-8173-99C66AB62A06}"/>
    <cellStyle name="Comma 4 2 3 2 3 5 5 2" xfId="34322" xr:uid="{0F0EC5E1-250B-4203-8606-9712D0EDA05D}"/>
    <cellStyle name="Comma 4 2 3 2 3 5 5 3" xfId="55346" xr:uid="{AAFE5113-01C8-477D-8039-7E0813747DBA}"/>
    <cellStyle name="Comma 4 2 3 2 3 5 6" xfId="23811" xr:uid="{707F36D5-8D43-4EF9-BA46-038A44307800}"/>
    <cellStyle name="Comma 4 2 3 2 3 5 7" xfId="44836" xr:uid="{445579C0-09F6-4383-A5BC-79500E34A692}"/>
    <cellStyle name="Comma 4 2 3 2 3 6" xfId="1652" xr:uid="{C751EAB7-3D64-4482-87AA-6479FA49CF5B}"/>
    <cellStyle name="Comma 4 2 3 2 3 6 2" xfId="4330" xr:uid="{0408BC3E-76DB-43FE-8804-0D4B7647CB61}"/>
    <cellStyle name="Comma 4 2 3 2 3 6 2 2" xfId="14864" xr:uid="{D7E26D15-20AB-4D76-9DC7-0F889CDE6322}"/>
    <cellStyle name="Comma 4 2 3 2 3 6 2 2 2" xfId="35886" xr:uid="{05521773-5352-4F72-A2FE-A6987A70F289}"/>
    <cellStyle name="Comma 4 2 3 2 3 6 2 2 3" xfId="56910" xr:uid="{BDAF1419-7E9C-41A3-B2BA-FDC1A0DBA60E}"/>
    <cellStyle name="Comma 4 2 3 2 3 6 2 3" xfId="25376" xr:uid="{BFBD980C-7D6B-4D3A-8035-06AF4FCB7BE5}"/>
    <cellStyle name="Comma 4 2 3 2 3 6 2 4" xfId="46400" xr:uid="{7103093B-2CCE-4D3B-9C73-6E5DB6611860}"/>
    <cellStyle name="Comma 4 2 3 2 3 6 3" xfId="6958" xr:uid="{ADA4CA56-582F-45EB-B16C-6762B2A55611}"/>
    <cellStyle name="Comma 4 2 3 2 3 6 3 2" xfId="17492" xr:uid="{158F22EB-4F84-48CD-B531-85937CD68568}"/>
    <cellStyle name="Comma 4 2 3 2 3 6 3 2 2" xfId="38514" xr:uid="{397A7A34-602E-45B9-AB8F-0FFFE5EB06D9}"/>
    <cellStyle name="Comma 4 2 3 2 3 6 3 2 3" xfId="59538" xr:uid="{8C3FFECC-9CB0-4B5A-B0B3-72CA2C8AB907}"/>
    <cellStyle name="Comma 4 2 3 2 3 6 3 3" xfId="28004" xr:uid="{F808130D-1AB7-4D34-91AF-4572BDF6EED5}"/>
    <cellStyle name="Comma 4 2 3 2 3 6 3 4" xfId="49028" xr:uid="{D7F01974-83E3-4BDB-BC89-2F94373E9809}"/>
    <cellStyle name="Comma 4 2 3 2 3 6 4" xfId="9585" xr:uid="{3BEF3488-9E0F-4B2E-BE69-3F566669E540}"/>
    <cellStyle name="Comma 4 2 3 2 3 6 4 2" xfId="20119" xr:uid="{606C11BB-0C6C-482A-9154-A0E2E96BB18C}"/>
    <cellStyle name="Comma 4 2 3 2 3 6 4 2 2" xfId="41141" xr:uid="{4FF42F76-2512-431E-8CAB-711B6CBEB63A}"/>
    <cellStyle name="Comma 4 2 3 2 3 6 4 2 3" xfId="62165" xr:uid="{920091DC-3FF1-4EBA-9F79-6B51EC749E61}"/>
    <cellStyle name="Comma 4 2 3 2 3 6 4 3" xfId="30631" xr:uid="{A45F73F9-C3B6-446A-AFA4-47584720DFB3}"/>
    <cellStyle name="Comma 4 2 3 2 3 6 4 4" xfId="51655" xr:uid="{599D36ED-283A-4557-82B3-53A97B240A8C}"/>
    <cellStyle name="Comma 4 2 3 2 3 6 5" xfId="12237" xr:uid="{D152C6A4-7370-4330-8CF4-D091ECC6F6B6}"/>
    <cellStyle name="Comma 4 2 3 2 3 6 5 2" xfId="33259" xr:uid="{BB2C5453-EB3B-4627-AB23-6E9469876EDF}"/>
    <cellStyle name="Comma 4 2 3 2 3 6 5 3" xfId="54283" xr:uid="{D221EA89-AF05-4663-A154-54BDC9D07D98}"/>
    <cellStyle name="Comma 4 2 3 2 3 6 6" xfId="22748" xr:uid="{627295AE-21D7-4849-BE57-BB5850EAA793}"/>
    <cellStyle name="Comma 4 2 3 2 3 6 7" xfId="43773" xr:uid="{1FCA9953-97C2-4F48-BD3F-932452A98ED8}"/>
    <cellStyle name="Comma 4 2 3 2 3 7" xfId="2874" xr:uid="{41B44FAD-33B4-4DCF-8E86-6B370E52AA42}"/>
    <cellStyle name="Comma 4 2 3 2 3 7 2" xfId="13408" xr:uid="{3F2A07CD-A372-47D5-8909-90534BDB91D6}"/>
    <cellStyle name="Comma 4 2 3 2 3 7 2 2" xfId="34430" xr:uid="{484094F3-83D8-4EBF-A60B-88781FF6F2E2}"/>
    <cellStyle name="Comma 4 2 3 2 3 7 2 3" xfId="55454" xr:uid="{74AF5C76-03F2-4C23-AEA8-30E1FC110ACA}"/>
    <cellStyle name="Comma 4 2 3 2 3 7 3" xfId="23920" xr:uid="{029B478B-9C9E-4DBE-93E9-010E708C8931}"/>
    <cellStyle name="Comma 4 2 3 2 3 7 4" xfId="44944" xr:uid="{66ECA231-41D5-4573-BBB6-9FB3F756F4E6}"/>
    <cellStyle name="Comma 4 2 3 2 3 8" xfId="5502" xr:uid="{06D9A63D-C5E2-424E-8351-BA780E5DB175}"/>
    <cellStyle name="Comma 4 2 3 2 3 8 2" xfId="16036" xr:uid="{3584E6E4-8AC1-4974-90FA-470C42A53DC5}"/>
    <cellStyle name="Comma 4 2 3 2 3 8 2 2" xfId="37058" xr:uid="{1AEA1DE4-8B44-4CD5-B0FF-CBA7BFA582D0}"/>
    <cellStyle name="Comma 4 2 3 2 3 8 2 3" xfId="58082" xr:uid="{8B158767-5039-41CC-971C-05AF20E86963}"/>
    <cellStyle name="Comma 4 2 3 2 3 8 3" xfId="26548" xr:uid="{1D3D0AC5-8037-4F12-B8F3-F322DFD91FD1}"/>
    <cellStyle name="Comma 4 2 3 2 3 8 4" xfId="47572" xr:uid="{6047A449-50CF-4636-BA4F-219C8AB240BC}"/>
    <cellStyle name="Comma 4 2 3 2 3 9" xfId="8129" xr:uid="{CF70F447-BADB-4E8E-9C7A-F76CB011BCE6}"/>
    <cellStyle name="Comma 4 2 3 2 3 9 2" xfId="18663" xr:uid="{1F99D1F1-CA55-440C-97CE-5F0184BC23B5}"/>
    <cellStyle name="Comma 4 2 3 2 3 9 2 2" xfId="39685" xr:uid="{206ADD73-672A-42F4-8E7C-1B0D1F02AF97}"/>
    <cellStyle name="Comma 4 2 3 2 3 9 2 3" xfId="60709" xr:uid="{35A55321-85E7-446B-99C8-CF17FE0DB2B5}"/>
    <cellStyle name="Comma 4 2 3 2 3 9 3" xfId="29175" xr:uid="{B838D62F-A606-4A66-8483-AF162443C51F}"/>
    <cellStyle name="Comma 4 2 3 2 3 9 4" xfId="50199" xr:uid="{D8223F16-CCE9-4A00-B93D-40E73937FFFA}"/>
    <cellStyle name="Comma 4 2 3 2 4" xfId="1657" xr:uid="{AB81E9E7-E26A-410D-8EA4-100AAD9A9AB9}"/>
    <cellStyle name="Comma 4 2 3 2 4 10" xfId="43778" xr:uid="{1026DC6F-CBD9-4CDF-917C-599A201203A8}"/>
    <cellStyle name="Comma 4 2 3 2 4 2" xfId="1658" xr:uid="{01A866EF-69C4-46E4-8DCB-67C2E88FA536}"/>
    <cellStyle name="Comma 4 2 3 2 4 2 2" xfId="1659" xr:uid="{7EFE3B59-BABF-49CA-A67A-C49E676D41F0}"/>
    <cellStyle name="Comma 4 2 3 2 4 2 2 2" xfId="4337" xr:uid="{3F7E66A5-CC0F-440C-8B89-D6F2A8C2A046}"/>
    <cellStyle name="Comma 4 2 3 2 4 2 2 2 2" xfId="14871" xr:uid="{531CB885-0490-4CFE-B69C-49160A59A287}"/>
    <cellStyle name="Comma 4 2 3 2 4 2 2 2 2 2" xfId="35893" xr:uid="{1AFDD9CC-BDB3-400E-AE4D-C4E8EA04AD33}"/>
    <cellStyle name="Comma 4 2 3 2 4 2 2 2 2 3" xfId="56917" xr:uid="{5D6DAEAA-1486-4E89-A991-E31117A4C608}"/>
    <cellStyle name="Comma 4 2 3 2 4 2 2 2 3" xfId="25383" xr:uid="{A9F20ECF-AFAB-471B-A4FB-9F4D9B58C366}"/>
    <cellStyle name="Comma 4 2 3 2 4 2 2 2 4" xfId="46407" xr:uid="{D17059DE-0825-4C86-B201-118AFCA56B2D}"/>
    <cellStyle name="Comma 4 2 3 2 4 2 2 3" xfId="6965" xr:uid="{14AB1094-46B2-4862-9376-968B43B60454}"/>
    <cellStyle name="Comma 4 2 3 2 4 2 2 3 2" xfId="17499" xr:uid="{7DC8DF56-16C2-43D6-B7B9-676456A0C94D}"/>
    <cellStyle name="Comma 4 2 3 2 4 2 2 3 2 2" xfId="38521" xr:uid="{69549203-9C8B-4DDE-BB21-43F2B890FC4F}"/>
    <cellStyle name="Comma 4 2 3 2 4 2 2 3 2 3" xfId="59545" xr:uid="{95FF077E-761D-486A-979F-9E827FF2F0F7}"/>
    <cellStyle name="Comma 4 2 3 2 4 2 2 3 3" xfId="28011" xr:uid="{A818B895-120A-4CB6-BF9A-F8406E65F3A9}"/>
    <cellStyle name="Comma 4 2 3 2 4 2 2 3 4" xfId="49035" xr:uid="{77EE5F37-4826-463D-B59F-F4506023D47C}"/>
    <cellStyle name="Comma 4 2 3 2 4 2 2 4" xfId="9592" xr:uid="{5D6C170B-ABC0-4A34-8A11-D7AFEE984542}"/>
    <cellStyle name="Comma 4 2 3 2 4 2 2 4 2" xfId="20126" xr:uid="{079FF0DE-7C6D-4198-9787-907EDA1734EB}"/>
    <cellStyle name="Comma 4 2 3 2 4 2 2 4 2 2" xfId="41148" xr:uid="{681F133D-A8F4-42B1-9E17-16999FA43EF1}"/>
    <cellStyle name="Comma 4 2 3 2 4 2 2 4 2 3" xfId="62172" xr:uid="{95536D8B-7284-41CF-8BDC-28FAE13FA9FB}"/>
    <cellStyle name="Comma 4 2 3 2 4 2 2 4 3" xfId="30638" xr:uid="{1C13B1FF-4D50-40DE-AFD2-463E9F83A7BD}"/>
    <cellStyle name="Comma 4 2 3 2 4 2 2 4 4" xfId="51662" xr:uid="{08022D36-26E6-42A7-9AFA-D14943B5516E}"/>
    <cellStyle name="Comma 4 2 3 2 4 2 2 5" xfId="12244" xr:uid="{C33A1B25-5D31-4CE5-8128-929AD60D2B5E}"/>
    <cellStyle name="Comma 4 2 3 2 4 2 2 5 2" xfId="33266" xr:uid="{577BCCCE-8885-4CB6-9AA3-ABF41BA96C1F}"/>
    <cellStyle name="Comma 4 2 3 2 4 2 2 5 3" xfId="54290" xr:uid="{D550ACD6-365D-468B-89C4-646C9D20B7DD}"/>
    <cellStyle name="Comma 4 2 3 2 4 2 2 6" xfId="22755" xr:uid="{85041455-1073-4095-8574-C9D9EA1C1282}"/>
    <cellStyle name="Comma 4 2 3 2 4 2 2 7" xfId="43780" xr:uid="{844A4548-9120-4A00-8D21-97A12FB6CC9C}"/>
    <cellStyle name="Comma 4 2 3 2 4 2 3" xfId="4336" xr:uid="{A292050B-0E70-457F-B5FD-C2302D4252E3}"/>
    <cellStyle name="Comma 4 2 3 2 4 2 3 2" xfId="14870" xr:uid="{857C56E8-C119-4DEB-92FC-58B59F96570C}"/>
    <cellStyle name="Comma 4 2 3 2 4 2 3 2 2" xfId="35892" xr:uid="{B17056A5-153C-4829-A527-A952CF687E9D}"/>
    <cellStyle name="Comma 4 2 3 2 4 2 3 2 3" xfId="56916" xr:uid="{60F13584-C27D-4252-8B4B-FAE07414CD84}"/>
    <cellStyle name="Comma 4 2 3 2 4 2 3 3" xfId="25382" xr:uid="{BB8106D9-3B72-4542-AA6C-A35E7EF47305}"/>
    <cellStyle name="Comma 4 2 3 2 4 2 3 4" xfId="46406" xr:uid="{DA6EA31A-FDC3-4606-AA3B-467155AF9E06}"/>
    <cellStyle name="Comma 4 2 3 2 4 2 4" xfId="6964" xr:uid="{F0E50622-314D-4D71-979F-4EB7DBCF0232}"/>
    <cellStyle name="Comma 4 2 3 2 4 2 4 2" xfId="17498" xr:uid="{7D698899-CEAD-4059-89A2-716E3F0A0F87}"/>
    <cellStyle name="Comma 4 2 3 2 4 2 4 2 2" xfId="38520" xr:uid="{522AD6E5-3558-4F53-9EFD-0568142F3879}"/>
    <cellStyle name="Comma 4 2 3 2 4 2 4 2 3" xfId="59544" xr:uid="{DCCB9EFE-2B4F-4378-9C2E-26C9E82D1877}"/>
    <cellStyle name="Comma 4 2 3 2 4 2 4 3" xfId="28010" xr:uid="{583A42E9-426C-43C8-80A5-375799865221}"/>
    <cellStyle name="Comma 4 2 3 2 4 2 4 4" xfId="49034" xr:uid="{E1D69775-4CAC-4BA7-86F9-535EBF862B8B}"/>
    <cellStyle name="Comma 4 2 3 2 4 2 5" xfId="9591" xr:uid="{B02CA742-D148-4E97-8CD7-774BC8413B9E}"/>
    <cellStyle name="Comma 4 2 3 2 4 2 5 2" xfId="20125" xr:uid="{EAA0C75A-C947-4019-8D5A-96B56CB72575}"/>
    <cellStyle name="Comma 4 2 3 2 4 2 5 2 2" xfId="41147" xr:uid="{844DCD1C-0EDC-4AB5-8C0C-B11038DFB2B2}"/>
    <cellStyle name="Comma 4 2 3 2 4 2 5 2 3" xfId="62171" xr:uid="{66FF3611-0299-435E-AFB2-9D5D94F7E8CC}"/>
    <cellStyle name="Comma 4 2 3 2 4 2 5 3" xfId="30637" xr:uid="{C0E03E85-042C-41A8-B32A-4391EA362D4E}"/>
    <cellStyle name="Comma 4 2 3 2 4 2 5 4" xfId="51661" xr:uid="{EEC6E469-31A8-47A5-921D-F3B248660731}"/>
    <cellStyle name="Comma 4 2 3 2 4 2 6" xfId="12243" xr:uid="{4FCE026B-4FD0-4944-9164-A091B27C78D5}"/>
    <cellStyle name="Comma 4 2 3 2 4 2 6 2" xfId="33265" xr:uid="{09451FD6-C8E4-47B6-8F81-5792CF1DB86D}"/>
    <cellStyle name="Comma 4 2 3 2 4 2 6 3" xfId="54289" xr:uid="{DF78A85D-3DD1-490D-8E2C-A901BAAD9065}"/>
    <cellStyle name="Comma 4 2 3 2 4 2 7" xfId="22754" xr:uid="{F9069631-F7DE-42CB-A943-A8DD7C1DC966}"/>
    <cellStyle name="Comma 4 2 3 2 4 2 8" xfId="43779" xr:uid="{D7577215-3099-43E8-95BA-E5B737B7C269}"/>
    <cellStyle name="Comma 4 2 3 2 4 3" xfId="1660" xr:uid="{91048FFE-6E47-4053-906C-6AF0DDA55639}"/>
    <cellStyle name="Comma 4 2 3 2 4 3 2" xfId="4338" xr:uid="{193E088F-08C0-48D1-A0B8-3FDD1FD5B08A}"/>
    <cellStyle name="Comma 4 2 3 2 4 3 2 2" xfId="14872" xr:uid="{1105A6F6-B19B-43AD-97AC-C3EA589D1C37}"/>
    <cellStyle name="Comma 4 2 3 2 4 3 2 2 2" xfId="35894" xr:uid="{D7159915-608B-46EF-B1E1-1F87473D917F}"/>
    <cellStyle name="Comma 4 2 3 2 4 3 2 2 3" xfId="56918" xr:uid="{3CFA9040-DDE8-41A1-BD8E-6C7B3A0C298D}"/>
    <cellStyle name="Comma 4 2 3 2 4 3 2 3" xfId="25384" xr:uid="{E56687D9-B157-4177-8F32-324D3478DD4B}"/>
    <cellStyle name="Comma 4 2 3 2 4 3 2 4" xfId="46408" xr:uid="{1F38BB4E-BA18-4ABC-A9B2-F4D03D6EB140}"/>
    <cellStyle name="Comma 4 2 3 2 4 3 3" xfId="6966" xr:uid="{A1F9E9D8-3DE5-49AE-A26C-A8F1102BD9F3}"/>
    <cellStyle name="Comma 4 2 3 2 4 3 3 2" xfId="17500" xr:uid="{4070F98D-0921-445A-9110-9E662731D01C}"/>
    <cellStyle name="Comma 4 2 3 2 4 3 3 2 2" xfId="38522" xr:uid="{410FC853-495B-46A3-8AA3-6C3900246F09}"/>
    <cellStyle name="Comma 4 2 3 2 4 3 3 2 3" xfId="59546" xr:uid="{1F4D4F5A-BFFF-452E-8760-443E00ADDAC6}"/>
    <cellStyle name="Comma 4 2 3 2 4 3 3 3" xfId="28012" xr:uid="{D3DD8BC5-42C4-4E58-9BE3-9486CA1C024F}"/>
    <cellStyle name="Comma 4 2 3 2 4 3 3 4" xfId="49036" xr:uid="{5D6595D1-1142-4132-AE7A-45F0713641ED}"/>
    <cellStyle name="Comma 4 2 3 2 4 3 4" xfId="9593" xr:uid="{D04F4E8F-0762-41DE-BCED-3FE7DA554C72}"/>
    <cellStyle name="Comma 4 2 3 2 4 3 4 2" xfId="20127" xr:uid="{C0901102-58BF-4974-BEB3-1ADD763CF831}"/>
    <cellStyle name="Comma 4 2 3 2 4 3 4 2 2" xfId="41149" xr:uid="{E46F7338-840E-4566-8D85-EC658F380F0E}"/>
    <cellStyle name="Comma 4 2 3 2 4 3 4 2 3" xfId="62173" xr:uid="{5EAD115B-A0C2-4787-AFFE-5D683DF26F1C}"/>
    <cellStyle name="Comma 4 2 3 2 4 3 4 3" xfId="30639" xr:uid="{59DFBFBB-CB15-422A-AEDD-956B35866AA9}"/>
    <cellStyle name="Comma 4 2 3 2 4 3 4 4" xfId="51663" xr:uid="{2CCFDB73-F595-42AD-B43D-448BE771A0C3}"/>
    <cellStyle name="Comma 4 2 3 2 4 3 5" xfId="12245" xr:uid="{C85F24E1-6E76-46E2-A040-D1C607CEB72B}"/>
    <cellStyle name="Comma 4 2 3 2 4 3 5 2" xfId="33267" xr:uid="{436C2E59-34C3-4CF2-AB78-96C63E891FD2}"/>
    <cellStyle name="Comma 4 2 3 2 4 3 5 3" xfId="54291" xr:uid="{E5F030C7-9364-4E4D-9CF5-0D948032D0DD}"/>
    <cellStyle name="Comma 4 2 3 2 4 3 6" xfId="22756" xr:uid="{2DE51417-0E23-43AF-B745-184FDA923D51}"/>
    <cellStyle name="Comma 4 2 3 2 4 3 7" xfId="43781" xr:uid="{79FFA672-A076-434D-9EA9-BCDA15EABB3A}"/>
    <cellStyle name="Comma 4 2 3 2 4 4" xfId="1661" xr:uid="{994DD82D-FF8F-400A-B8D8-7E89907A9FEF}"/>
    <cellStyle name="Comma 4 2 3 2 4 4 2" xfId="4339" xr:uid="{A45C37DE-29A5-4050-BDB2-C9A761261EA7}"/>
    <cellStyle name="Comma 4 2 3 2 4 4 2 2" xfId="14873" xr:uid="{BC77B188-CB99-46C4-8544-EA10EF4A850F}"/>
    <cellStyle name="Comma 4 2 3 2 4 4 2 2 2" xfId="35895" xr:uid="{3822EA4F-5AF3-4425-8DAD-391345D6B22D}"/>
    <cellStyle name="Comma 4 2 3 2 4 4 2 2 3" xfId="56919" xr:uid="{5249A3EF-FFC6-4CC7-8BC2-7B425F73A5B6}"/>
    <cellStyle name="Comma 4 2 3 2 4 4 2 3" xfId="25385" xr:uid="{E015F828-20FF-48C5-BC97-5F836D43DBA3}"/>
    <cellStyle name="Comma 4 2 3 2 4 4 2 4" xfId="46409" xr:uid="{E4220E30-FD94-47DC-8E74-4A096806EAF8}"/>
    <cellStyle name="Comma 4 2 3 2 4 4 3" xfId="6967" xr:uid="{14267E90-61D2-4D07-9E55-F7AE97742438}"/>
    <cellStyle name="Comma 4 2 3 2 4 4 3 2" xfId="17501" xr:uid="{6D11F6D6-62DD-4616-97FA-95B69D5DBCC8}"/>
    <cellStyle name="Comma 4 2 3 2 4 4 3 2 2" xfId="38523" xr:uid="{E2C7389D-4110-431B-A81D-CA7B5C77D23C}"/>
    <cellStyle name="Comma 4 2 3 2 4 4 3 2 3" xfId="59547" xr:uid="{18CB7883-326F-49CD-AC7F-B5E6D3C74B62}"/>
    <cellStyle name="Comma 4 2 3 2 4 4 3 3" xfId="28013" xr:uid="{9D1D8A49-41AB-4A2F-AA0B-EFBDC511FD39}"/>
    <cellStyle name="Comma 4 2 3 2 4 4 3 4" xfId="49037" xr:uid="{F77B5BB2-71C2-4CA9-8138-62AF7B50A27A}"/>
    <cellStyle name="Comma 4 2 3 2 4 4 4" xfId="9594" xr:uid="{1B3F01E9-5BB4-4256-A127-3BEFB2BE54F2}"/>
    <cellStyle name="Comma 4 2 3 2 4 4 4 2" xfId="20128" xr:uid="{9B91F1E7-6E77-45AF-A981-DD5F3B92725A}"/>
    <cellStyle name="Comma 4 2 3 2 4 4 4 2 2" xfId="41150" xr:uid="{347F1D50-A54C-4B85-89CE-7FDC76E29FF6}"/>
    <cellStyle name="Comma 4 2 3 2 4 4 4 2 3" xfId="62174" xr:uid="{5B4B0839-690C-4EEC-8494-0BB42DD6C41B}"/>
    <cellStyle name="Comma 4 2 3 2 4 4 4 3" xfId="30640" xr:uid="{944A6130-2175-4B21-8B29-E45114E98282}"/>
    <cellStyle name="Comma 4 2 3 2 4 4 4 4" xfId="51664" xr:uid="{D9D251BC-DEE1-43F1-9CCD-FDF8601692BC}"/>
    <cellStyle name="Comma 4 2 3 2 4 4 5" xfId="12246" xr:uid="{79C9B176-C68E-4CBE-8633-5E811238E80C}"/>
    <cellStyle name="Comma 4 2 3 2 4 4 5 2" xfId="33268" xr:uid="{C67BABAD-9A60-485A-A91A-29B30E15E881}"/>
    <cellStyle name="Comma 4 2 3 2 4 4 5 3" xfId="54292" xr:uid="{94EF8E6D-87A4-46E6-B76C-B8C26EF8323A}"/>
    <cellStyle name="Comma 4 2 3 2 4 4 6" xfId="22757" xr:uid="{A332A8DB-82FF-436F-8EE1-AA85C169D287}"/>
    <cellStyle name="Comma 4 2 3 2 4 4 7" xfId="43782" xr:uid="{F7BA2FD6-738B-49A1-A2A4-3B0E55B1C8D6}"/>
    <cellStyle name="Comma 4 2 3 2 4 5" xfId="4335" xr:uid="{325A632D-EB02-43D2-B6A5-A3B5B7DF0E92}"/>
    <cellStyle name="Comma 4 2 3 2 4 5 2" xfId="14869" xr:uid="{62B2CD96-8C9D-4B84-866A-694F954078DD}"/>
    <cellStyle name="Comma 4 2 3 2 4 5 2 2" xfId="35891" xr:uid="{7428C6AA-203F-40AA-97DB-D9B480EF15DE}"/>
    <cellStyle name="Comma 4 2 3 2 4 5 2 3" xfId="56915" xr:uid="{462674E9-7027-485B-9C96-15339F7D83C4}"/>
    <cellStyle name="Comma 4 2 3 2 4 5 3" xfId="25381" xr:uid="{5B528731-33E1-46CC-8495-C02499AEE24F}"/>
    <cellStyle name="Comma 4 2 3 2 4 5 4" xfId="46405" xr:uid="{B9F492F5-06BD-4A85-A19F-4E0BFA9DC5D9}"/>
    <cellStyle name="Comma 4 2 3 2 4 6" xfId="6963" xr:uid="{6E31E9D5-6DB0-43B4-A20D-329EA3115CDB}"/>
    <cellStyle name="Comma 4 2 3 2 4 6 2" xfId="17497" xr:uid="{DC79EE56-65CC-48E7-869D-94A7D68C954F}"/>
    <cellStyle name="Comma 4 2 3 2 4 6 2 2" xfId="38519" xr:uid="{33221240-876B-4580-BBC6-E82AF9F6A876}"/>
    <cellStyle name="Comma 4 2 3 2 4 6 2 3" xfId="59543" xr:uid="{4D6AF10E-8A3D-4CBC-A85D-020EFE743020}"/>
    <cellStyle name="Comma 4 2 3 2 4 6 3" xfId="28009" xr:uid="{13CEAD67-BAFB-4399-93CB-8CA8BC3B018C}"/>
    <cellStyle name="Comma 4 2 3 2 4 6 4" xfId="49033" xr:uid="{50CF9914-C50F-4EBA-A590-9E6C3929E865}"/>
    <cellStyle name="Comma 4 2 3 2 4 7" xfId="9590" xr:uid="{ED5436B4-1896-4F5E-906F-AAFC4012E091}"/>
    <cellStyle name="Comma 4 2 3 2 4 7 2" xfId="20124" xr:uid="{DB49BA19-825F-4172-AFCF-00645E02DF7D}"/>
    <cellStyle name="Comma 4 2 3 2 4 7 2 2" xfId="41146" xr:uid="{CBEF624C-5CEA-4040-98C0-A8BA6D9CB5EC}"/>
    <cellStyle name="Comma 4 2 3 2 4 7 2 3" xfId="62170" xr:uid="{2D49D7FA-D2AC-469A-92B9-A7B2A701F3CC}"/>
    <cellStyle name="Comma 4 2 3 2 4 7 3" xfId="30636" xr:uid="{2C696331-21A3-4DDD-9ECA-6E96DB7323C0}"/>
    <cellStyle name="Comma 4 2 3 2 4 7 4" xfId="51660" xr:uid="{BB7460BC-7ADE-4B47-8E2A-4766B815D324}"/>
    <cellStyle name="Comma 4 2 3 2 4 8" xfId="12242" xr:uid="{D331B82D-9D08-415D-BFEF-CE22E12B1BD5}"/>
    <cellStyle name="Comma 4 2 3 2 4 8 2" xfId="33264" xr:uid="{1178B051-C71B-485D-82E4-2644742E5C74}"/>
    <cellStyle name="Comma 4 2 3 2 4 8 3" xfId="54288" xr:uid="{AE4036E2-6142-407A-BC92-095E9CCB02AA}"/>
    <cellStyle name="Comma 4 2 3 2 4 9" xfId="22753" xr:uid="{73CF36BC-A9AE-4795-9169-45139D2AE3E9}"/>
    <cellStyle name="Comma 4 2 3 2 5" xfId="1662" xr:uid="{2155CF0A-D314-40EB-9081-DA83B50BA6B8}"/>
    <cellStyle name="Comma 4 2 3 2 5 10" xfId="43783" xr:uid="{92A3C1EE-FAF5-4481-9756-2FC5C396D43B}"/>
    <cellStyle name="Comma 4 2 3 2 5 2" xfId="1663" xr:uid="{F9843124-B7C3-47E4-8738-229E94DE1F26}"/>
    <cellStyle name="Comma 4 2 3 2 5 2 2" xfId="1664" xr:uid="{FBE862B5-66B8-4F21-A223-1F782215B020}"/>
    <cellStyle name="Comma 4 2 3 2 5 2 2 2" xfId="4342" xr:uid="{6C5997BE-C496-4F47-9F85-E6C66E0CB604}"/>
    <cellStyle name="Comma 4 2 3 2 5 2 2 2 2" xfId="14876" xr:uid="{654A9144-6446-498A-92AB-157612230131}"/>
    <cellStyle name="Comma 4 2 3 2 5 2 2 2 2 2" xfId="35898" xr:uid="{C6D7B6FF-F06C-4BA1-B9F2-B55256EF001B}"/>
    <cellStyle name="Comma 4 2 3 2 5 2 2 2 2 3" xfId="56922" xr:uid="{2BE32FB1-A657-49F4-A878-49D1FB0147DB}"/>
    <cellStyle name="Comma 4 2 3 2 5 2 2 2 3" xfId="25388" xr:uid="{AB6A971D-8B20-4FA5-88AB-75FD3E8E7E34}"/>
    <cellStyle name="Comma 4 2 3 2 5 2 2 2 4" xfId="46412" xr:uid="{AE130BD3-316E-424F-9A9E-261B489CFB30}"/>
    <cellStyle name="Comma 4 2 3 2 5 2 2 3" xfId="6970" xr:uid="{B3EB0275-7F74-43C8-8EDA-A225CD419F0B}"/>
    <cellStyle name="Comma 4 2 3 2 5 2 2 3 2" xfId="17504" xr:uid="{5A45EFDF-79C5-47FA-B19C-6C14FB339C59}"/>
    <cellStyle name="Comma 4 2 3 2 5 2 2 3 2 2" xfId="38526" xr:uid="{23C963F6-182D-4EBE-950A-97D29316A5A4}"/>
    <cellStyle name="Comma 4 2 3 2 5 2 2 3 2 3" xfId="59550" xr:uid="{170EA9C0-91AF-4EBC-94E7-8241124B7531}"/>
    <cellStyle name="Comma 4 2 3 2 5 2 2 3 3" xfId="28016" xr:uid="{7C7694CC-046D-4306-8A5C-D4C7592E57CC}"/>
    <cellStyle name="Comma 4 2 3 2 5 2 2 3 4" xfId="49040" xr:uid="{7D6DE328-ADA9-472F-86FA-8BD838A9B90A}"/>
    <cellStyle name="Comma 4 2 3 2 5 2 2 4" xfId="9597" xr:uid="{A2DDC0AB-4163-4384-9E5F-8A11009461AB}"/>
    <cellStyle name="Comma 4 2 3 2 5 2 2 4 2" xfId="20131" xr:uid="{E70EE83F-8795-43F3-9398-1BFFE62C83FB}"/>
    <cellStyle name="Comma 4 2 3 2 5 2 2 4 2 2" xfId="41153" xr:uid="{54EF5B82-0D04-4457-819E-BC6CE5E5C595}"/>
    <cellStyle name="Comma 4 2 3 2 5 2 2 4 2 3" xfId="62177" xr:uid="{EEEFBD93-3AB3-4649-B3FC-923F259C1E1C}"/>
    <cellStyle name="Comma 4 2 3 2 5 2 2 4 3" xfId="30643" xr:uid="{C872493A-D584-4832-8AED-45E1CE1A8F3C}"/>
    <cellStyle name="Comma 4 2 3 2 5 2 2 4 4" xfId="51667" xr:uid="{1FD0759C-1C65-4233-B2F3-0352CB51246A}"/>
    <cellStyle name="Comma 4 2 3 2 5 2 2 5" xfId="12249" xr:uid="{768906D9-170D-44D7-B716-93A07B6B5EEE}"/>
    <cellStyle name="Comma 4 2 3 2 5 2 2 5 2" xfId="33271" xr:uid="{E3DEB09E-BBAC-45A9-A24C-368FD8B4553B}"/>
    <cellStyle name="Comma 4 2 3 2 5 2 2 5 3" xfId="54295" xr:uid="{95A2E52D-CD75-4FB8-8689-D53A960E3A82}"/>
    <cellStyle name="Comma 4 2 3 2 5 2 2 6" xfId="22760" xr:uid="{812D131B-469A-4475-82D6-C1E11B4F76DA}"/>
    <cellStyle name="Comma 4 2 3 2 5 2 2 7" xfId="43785" xr:uid="{B1E72C87-8C1D-4C22-B4C1-F48374B2C7A4}"/>
    <cellStyle name="Comma 4 2 3 2 5 2 3" xfId="4341" xr:uid="{111BD7D2-4DDA-4C4E-856D-A77830D763F6}"/>
    <cellStyle name="Comma 4 2 3 2 5 2 3 2" xfId="14875" xr:uid="{6C6BD477-E197-46D0-9F9D-59ED5F0D194A}"/>
    <cellStyle name="Comma 4 2 3 2 5 2 3 2 2" xfId="35897" xr:uid="{7A1E8682-C55D-4FA0-A9BE-25896A9CB1AA}"/>
    <cellStyle name="Comma 4 2 3 2 5 2 3 2 3" xfId="56921" xr:uid="{FEE3F0CB-B8CF-49BD-A410-ADA11F94B716}"/>
    <cellStyle name="Comma 4 2 3 2 5 2 3 3" xfId="25387" xr:uid="{7378F259-8B72-41C3-99B5-AF7A4325C959}"/>
    <cellStyle name="Comma 4 2 3 2 5 2 3 4" xfId="46411" xr:uid="{29667A57-EAC6-4CA8-AF18-9D9BF9C34FA2}"/>
    <cellStyle name="Comma 4 2 3 2 5 2 4" xfId="6969" xr:uid="{0A7C5C91-6CC3-4A77-9A2D-DD7CA4C5213A}"/>
    <cellStyle name="Comma 4 2 3 2 5 2 4 2" xfId="17503" xr:uid="{405E5675-4B04-431D-9DD3-AC897009C097}"/>
    <cellStyle name="Comma 4 2 3 2 5 2 4 2 2" xfId="38525" xr:uid="{A09E311E-054D-4AE1-AF3C-9E165EEAE977}"/>
    <cellStyle name="Comma 4 2 3 2 5 2 4 2 3" xfId="59549" xr:uid="{637E356B-8724-46DF-A02B-F4552DA6FE87}"/>
    <cellStyle name="Comma 4 2 3 2 5 2 4 3" xfId="28015" xr:uid="{B27792C5-A980-4305-A4F8-6E030AC57AC5}"/>
    <cellStyle name="Comma 4 2 3 2 5 2 4 4" xfId="49039" xr:uid="{0E191A09-92B9-44C7-8996-0553769D78EF}"/>
    <cellStyle name="Comma 4 2 3 2 5 2 5" xfId="9596" xr:uid="{431E850C-0BE1-4765-9F2C-81B6698F5DF5}"/>
    <cellStyle name="Comma 4 2 3 2 5 2 5 2" xfId="20130" xr:uid="{0E57A806-E98D-4278-8254-632D60028E87}"/>
    <cellStyle name="Comma 4 2 3 2 5 2 5 2 2" xfId="41152" xr:uid="{76600AAB-F0E6-4FFC-B2D8-935F90E36953}"/>
    <cellStyle name="Comma 4 2 3 2 5 2 5 2 3" xfId="62176" xr:uid="{125A3ED6-1584-4B20-92E3-EB4A8D6283A4}"/>
    <cellStyle name="Comma 4 2 3 2 5 2 5 3" xfId="30642" xr:uid="{08F68F09-DA75-4F36-BE3B-08CEC0FEBF71}"/>
    <cellStyle name="Comma 4 2 3 2 5 2 5 4" xfId="51666" xr:uid="{688FD611-7DB3-4F19-A4BE-1087A2588FB8}"/>
    <cellStyle name="Comma 4 2 3 2 5 2 6" xfId="12248" xr:uid="{1D34C88B-1B2E-454C-8CC5-575D839C1D3F}"/>
    <cellStyle name="Comma 4 2 3 2 5 2 6 2" xfId="33270" xr:uid="{FCE18AD2-5B7B-4FF4-BDE4-32C5A4436254}"/>
    <cellStyle name="Comma 4 2 3 2 5 2 6 3" xfId="54294" xr:uid="{B5133077-4EAB-40B1-9058-1D0BFB122186}"/>
    <cellStyle name="Comma 4 2 3 2 5 2 7" xfId="22759" xr:uid="{3121E731-6E26-4F49-857B-EF5A7F74A4C9}"/>
    <cellStyle name="Comma 4 2 3 2 5 2 8" xfId="43784" xr:uid="{72DB1158-FF47-404E-950D-E82D5468DDA3}"/>
    <cellStyle name="Comma 4 2 3 2 5 3" xfId="1665" xr:uid="{8FA12EE7-33C9-43C4-B1B9-074312E582F2}"/>
    <cellStyle name="Comma 4 2 3 2 5 3 2" xfId="4343" xr:uid="{4F3C07B4-4A03-4603-9367-E85B24F50D93}"/>
    <cellStyle name="Comma 4 2 3 2 5 3 2 2" xfId="14877" xr:uid="{A0ED0068-9324-43EB-BC0B-EB48083AFA56}"/>
    <cellStyle name="Comma 4 2 3 2 5 3 2 2 2" xfId="35899" xr:uid="{ED73D8AE-8F40-49E1-8CDB-366765FFD6EE}"/>
    <cellStyle name="Comma 4 2 3 2 5 3 2 2 3" xfId="56923" xr:uid="{627C322E-1AD0-44E2-A4CF-D51C8D3995AB}"/>
    <cellStyle name="Comma 4 2 3 2 5 3 2 3" xfId="25389" xr:uid="{912FFF07-029C-47D1-87A6-E898880B28CB}"/>
    <cellStyle name="Comma 4 2 3 2 5 3 2 4" xfId="46413" xr:uid="{3B5ABD61-3024-4EE8-8B37-5E6C0C74B28A}"/>
    <cellStyle name="Comma 4 2 3 2 5 3 3" xfId="6971" xr:uid="{82CFCDEB-0B4E-4A04-BA85-F14EDFB8BF46}"/>
    <cellStyle name="Comma 4 2 3 2 5 3 3 2" xfId="17505" xr:uid="{B8AAFE9E-427E-4AF1-AC9E-5013516C532F}"/>
    <cellStyle name="Comma 4 2 3 2 5 3 3 2 2" xfId="38527" xr:uid="{75DDB65B-7C12-4492-BE85-EA5C729132ED}"/>
    <cellStyle name="Comma 4 2 3 2 5 3 3 2 3" xfId="59551" xr:uid="{488BB4D3-CE1E-4B5B-ABB5-7511C69BD1C0}"/>
    <cellStyle name="Comma 4 2 3 2 5 3 3 3" xfId="28017" xr:uid="{3A9EF158-7B51-4BA6-9686-90BEF34414EA}"/>
    <cellStyle name="Comma 4 2 3 2 5 3 3 4" xfId="49041" xr:uid="{083E127B-C6C4-428F-BEB0-C18A7270E81C}"/>
    <cellStyle name="Comma 4 2 3 2 5 3 4" xfId="9598" xr:uid="{C7196716-B774-4708-B685-C1D48D64BCC6}"/>
    <cellStyle name="Comma 4 2 3 2 5 3 4 2" xfId="20132" xr:uid="{5A999AB6-F069-4662-A238-F920A2532FCF}"/>
    <cellStyle name="Comma 4 2 3 2 5 3 4 2 2" xfId="41154" xr:uid="{1E6CF41E-BF1E-4220-B2A1-F1F1B4958DF2}"/>
    <cellStyle name="Comma 4 2 3 2 5 3 4 2 3" xfId="62178" xr:uid="{BBBDE11D-752B-4FFE-97EC-584597ED5B42}"/>
    <cellStyle name="Comma 4 2 3 2 5 3 4 3" xfId="30644" xr:uid="{EE259757-7944-474B-B762-99A75F1641C8}"/>
    <cellStyle name="Comma 4 2 3 2 5 3 4 4" xfId="51668" xr:uid="{F386DFCF-502C-477B-B045-AEC1EF17870C}"/>
    <cellStyle name="Comma 4 2 3 2 5 3 5" xfId="12250" xr:uid="{95E95722-3807-4ED8-96EB-8E691CFC6105}"/>
    <cellStyle name="Comma 4 2 3 2 5 3 5 2" xfId="33272" xr:uid="{B53C423B-9489-4717-91F1-6C8DE7A53E18}"/>
    <cellStyle name="Comma 4 2 3 2 5 3 5 3" xfId="54296" xr:uid="{FFCBCA8B-84B2-458F-9962-BAEC2679D927}"/>
    <cellStyle name="Comma 4 2 3 2 5 3 6" xfId="22761" xr:uid="{9B532DD7-FB49-411D-9C40-D5E65F1930F5}"/>
    <cellStyle name="Comma 4 2 3 2 5 3 7" xfId="43786" xr:uid="{43587B2D-02DE-43A0-98D5-F710FA83E3C4}"/>
    <cellStyle name="Comma 4 2 3 2 5 4" xfId="1666" xr:uid="{EE5DEE68-93A0-4BAE-9D2B-DDE8F304D9B0}"/>
    <cellStyle name="Comma 4 2 3 2 5 4 2" xfId="4344" xr:uid="{05DB0ED5-0FCF-4C95-BEF3-233F6AA6415E}"/>
    <cellStyle name="Comma 4 2 3 2 5 4 2 2" xfId="14878" xr:uid="{CD55F249-F4E3-4994-B892-5A112D6C863B}"/>
    <cellStyle name="Comma 4 2 3 2 5 4 2 2 2" xfId="35900" xr:uid="{C3791725-6201-4D6B-ADBF-31F9505890F7}"/>
    <cellStyle name="Comma 4 2 3 2 5 4 2 2 3" xfId="56924" xr:uid="{1977C95F-0EEE-4D77-8E91-F295A6F65D22}"/>
    <cellStyle name="Comma 4 2 3 2 5 4 2 3" xfId="25390" xr:uid="{FD235B36-D6F3-4045-8C2F-DCDE15344E87}"/>
    <cellStyle name="Comma 4 2 3 2 5 4 2 4" xfId="46414" xr:uid="{3A0D9329-8FAE-4384-B75B-A28D2BD6FAD3}"/>
    <cellStyle name="Comma 4 2 3 2 5 4 3" xfId="6972" xr:uid="{471A1C4B-C718-4DFB-8483-E19907E28D84}"/>
    <cellStyle name="Comma 4 2 3 2 5 4 3 2" xfId="17506" xr:uid="{AA2AE466-5E35-43B9-910D-6D2A45606399}"/>
    <cellStyle name="Comma 4 2 3 2 5 4 3 2 2" xfId="38528" xr:uid="{993B650A-7C05-4C9F-9DAF-18695F761F37}"/>
    <cellStyle name="Comma 4 2 3 2 5 4 3 2 3" xfId="59552" xr:uid="{2388F7B6-4693-4534-A19E-AC85B65FC643}"/>
    <cellStyle name="Comma 4 2 3 2 5 4 3 3" xfId="28018" xr:uid="{31D40A5F-AFB8-416D-8F2D-A66429359486}"/>
    <cellStyle name="Comma 4 2 3 2 5 4 3 4" xfId="49042" xr:uid="{1DB53FFA-1510-45FE-AC4F-273DE0C046B0}"/>
    <cellStyle name="Comma 4 2 3 2 5 4 4" xfId="9599" xr:uid="{7FAEBD9C-6416-4CB9-B161-73619881984A}"/>
    <cellStyle name="Comma 4 2 3 2 5 4 4 2" xfId="20133" xr:uid="{7CFC876A-0179-447A-919A-91BB48F918E5}"/>
    <cellStyle name="Comma 4 2 3 2 5 4 4 2 2" xfId="41155" xr:uid="{8FB5E334-86C0-4E45-8EB8-E5CED8CB3809}"/>
    <cellStyle name="Comma 4 2 3 2 5 4 4 2 3" xfId="62179" xr:uid="{1B130222-AE44-4242-9326-FB7E3DC981AA}"/>
    <cellStyle name="Comma 4 2 3 2 5 4 4 3" xfId="30645" xr:uid="{A9C5F2AA-B5E1-4F47-999B-95B94027242E}"/>
    <cellStyle name="Comma 4 2 3 2 5 4 4 4" xfId="51669" xr:uid="{23ED9DE3-F379-4B06-B6E3-35CD87AF32E0}"/>
    <cellStyle name="Comma 4 2 3 2 5 4 5" xfId="12251" xr:uid="{6D78D05E-B955-45D5-8174-AE9C087D20C7}"/>
    <cellStyle name="Comma 4 2 3 2 5 4 5 2" xfId="33273" xr:uid="{7992AF84-87C9-4D8E-8350-0552A223551C}"/>
    <cellStyle name="Comma 4 2 3 2 5 4 5 3" xfId="54297" xr:uid="{757B8E75-257D-442A-B551-6EE8FF908DD4}"/>
    <cellStyle name="Comma 4 2 3 2 5 4 6" xfId="22762" xr:uid="{91211636-E23B-4BA6-BCF2-89E0C9824421}"/>
    <cellStyle name="Comma 4 2 3 2 5 4 7" xfId="43787" xr:uid="{6AFC92C0-3563-4ED7-BD9F-E86B14223AA6}"/>
    <cellStyle name="Comma 4 2 3 2 5 5" xfId="4340" xr:uid="{BF683957-F5EE-4B76-9466-90694ABCA315}"/>
    <cellStyle name="Comma 4 2 3 2 5 5 2" xfId="14874" xr:uid="{F3778984-D88D-4A16-A32A-8D57442DCB68}"/>
    <cellStyle name="Comma 4 2 3 2 5 5 2 2" xfId="35896" xr:uid="{7E41586F-22FE-4206-B5A2-4E5504F1051A}"/>
    <cellStyle name="Comma 4 2 3 2 5 5 2 3" xfId="56920" xr:uid="{A3B20907-088E-4EE7-8DEE-A2B96B9D35AB}"/>
    <cellStyle name="Comma 4 2 3 2 5 5 3" xfId="25386" xr:uid="{B9FC34E6-80B4-40E8-9295-1F6F654584FD}"/>
    <cellStyle name="Comma 4 2 3 2 5 5 4" xfId="46410" xr:uid="{950EFB81-2D06-4229-8563-04703D78FB43}"/>
    <cellStyle name="Comma 4 2 3 2 5 6" xfId="6968" xr:uid="{9F14DA73-697E-4D33-8B3C-3D56B4920414}"/>
    <cellStyle name="Comma 4 2 3 2 5 6 2" xfId="17502" xr:uid="{3CA172C0-505E-4090-8F74-52272A279B0F}"/>
    <cellStyle name="Comma 4 2 3 2 5 6 2 2" xfId="38524" xr:uid="{EA08D30E-3CDF-4D21-8696-47B9B5CC0438}"/>
    <cellStyle name="Comma 4 2 3 2 5 6 2 3" xfId="59548" xr:uid="{DD0AB1D9-8BAD-4A75-9900-79B010863DE4}"/>
    <cellStyle name="Comma 4 2 3 2 5 6 3" xfId="28014" xr:uid="{9A009E75-865A-4D1D-9E97-8AEEA56E8B40}"/>
    <cellStyle name="Comma 4 2 3 2 5 6 4" xfId="49038" xr:uid="{AF37F5B4-8F22-4AD8-863F-E3A5667974B0}"/>
    <cellStyle name="Comma 4 2 3 2 5 7" xfId="9595" xr:uid="{B8C8433E-646B-4E6F-A31A-CADB8052CF8F}"/>
    <cellStyle name="Comma 4 2 3 2 5 7 2" xfId="20129" xr:uid="{F1025584-2F96-4538-B26A-040B9BD17319}"/>
    <cellStyle name="Comma 4 2 3 2 5 7 2 2" xfId="41151" xr:uid="{55A197E7-D20E-4CE2-AF3D-26B7C6F18041}"/>
    <cellStyle name="Comma 4 2 3 2 5 7 2 3" xfId="62175" xr:uid="{249733DD-5591-440F-9E27-8107A1CB60EB}"/>
    <cellStyle name="Comma 4 2 3 2 5 7 3" xfId="30641" xr:uid="{76126D4E-2152-4259-9AFF-8B1F523FD680}"/>
    <cellStyle name="Comma 4 2 3 2 5 7 4" xfId="51665" xr:uid="{499B9794-A619-4F8A-BE22-6529B72422F6}"/>
    <cellStyle name="Comma 4 2 3 2 5 8" xfId="12247" xr:uid="{0F28DDA0-23F2-4646-A50C-1DD751D44385}"/>
    <cellStyle name="Comma 4 2 3 2 5 8 2" xfId="33269" xr:uid="{1E0E4F7C-3224-4181-A201-6C6215C5E0B0}"/>
    <cellStyle name="Comma 4 2 3 2 5 8 3" xfId="54293" xr:uid="{2EA76AA2-DDC6-4839-916C-0B89C36541E7}"/>
    <cellStyle name="Comma 4 2 3 2 5 9" xfId="22758" xr:uid="{27E6F0AA-49B3-4558-9B7F-63565BE46617}"/>
    <cellStyle name="Comma 4 2 3 2 6" xfId="1667" xr:uid="{6D51A825-400B-4A68-B3FD-354AF1CAC3F7}"/>
    <cellStyle name="Comma 4 2 3 2 6 2" xfId="1668" xr:uid="{172C7ED7-F441-4FE1-ACE3-C7FADA78AE5A}"/>
    <cellStyle name="Comma 4 2 3 2 6 2 2" xfId="4346" xr:uid="{E4366E8C-45AF-4772-A76B-8F0C29926B1E}"/>
    <cellStyle name="Comma 4 2 3 2 6 2 2 2" xfId="14880" xr:uid="{8A79F13A-AE48-4E80-BB88-9EF7BAE11802}"/>
    <cellStyle name="Comma 4 2 3 2 6 2 2 2 2" xfId="35902" xr:uid="{1ECB21DD-F093-4EDB-9BC4-229D73F3D383}"/>
    <cellStyle name="Comma 4 2 3 2 6 2 2 2 3" xfId="56926" xr:uid="{A3CD94C9-8A10-4E13-AFB3-6B7B58922682}"/>
    <cellStyle name="Comma 4 2 3 2 6 2 2 3" xfId="25392" xr:uid="{9E4E02C9-C30E-49B5-B4C6-9654C990FAED}"/>
    <cellStyle name="Comma 4 2 3 2 6 2 2 4" xfId="46416" xr:uid="{40B3C396-D13F-48C1-BE1D-B587D36A8873}"/>
    <cellStyle name="Comma 4 2 3 2 6 2 3" xfId="6974" xr:uid="{63DD3021-BAF0-4F99-B353-787EFED50D50}"/>
    <cellStyle name="Comma 4 2 3 2 6 2 3 2" xfId="17508" xr:uid="{EAA5C81D-EA9A-41BA-B754-9301C4E46D4A}"/>
    <cellStyle name="Comma 4 2 3 2 6 2 3 2 2" xfId="38530" xr:uid="{24C8AF32-C32B-46CD-BB6B-589B318FC006}"/>
    <cellStyle name="Comma 4 2 3 2 6 2 3 2 3" xfId="59554" xr:uid="{7E5B8D68-3526-4BAE-A39A-ED07DECD319A}"/>
    <cellStyle name="Comma 4 2 3 2 6 2 3 3" xfId="28020" xr:uid="{CBA5A417-8935-4434-B30F-511CAC9A20C4}"/>
    <cellStyle name="Comma 4 2 3 2 6 2 3 4" xfId="49044" xr:uid="{806A2C88-1474-4906-9D45-69070B6E4BE7}"/>
    <cellStyle name="Comma 4 2 3 2 6 2 4" xfId="9601" xr:uid="{36BEA69D-AED0-4425-8AA2-39F418714A99}"/>
    <cellStyle name="Comma 4 2 3 2 6 2 4 2" xfId="20135" xr:uid="{6ACC49B0-63A1-43C4-B880-36319BB71529}"/>
    <cellStyle name="Comma 4 2 3 2 6 2 4 2 2" xfId="41157" xr:uid="{EFF242E2-74B2-45B8-9E79-CA5FCE751F7B}"/>
    <cellStyle name="Comma 4 2 3 2 6 2 4 2 3" xfId="62181" xr:uid="{283CBE09-AACF-46D8-9786-878DBA6B1C30}"/>
    <cellStyle name="Comma 4 2 3 2 6 2 4 3" xfId="30647" xr:uid="{01E12441-5ED3-4BBC-A8F8-DFD5E9D4A12D}"/>
    <cellStyle name="Comma 4 2 3 2 6 2 4 4" xfId="51671" xr:uid="{A0D5CB43-AD1F-49D0-963D-A158744E8C32}"/>
    <cellStyle name="Comma 4 2 3 2 6 2 5" xfId="12253" xr:uid="{404C570B-E4B9-4B0D-972A-155788AD347D}"/>
    <cellStyle name="Comma 4 2 3 2 6 2 5 2" xfId="33275" xr:uid="{D521EDBF-77B8-4B20-A3EF-41F8054D9DC8}"/>
    <cellStyle name="Comma 4 2 3 2 6 2 5 3" xfId="54299" xr:uid="{06B048DA-FDE5-45B5-B206-6E0D47A1D381}"/>
    <cellStyle name="Comma 4 2 3 2 6 2 6" xfId="22764" xr:uid="{C1D24613-E015-4E15-A6AB-68A9DB8BAC31}"/>
    <cellStyle name="Comma 4 2 3 2 6 2 7" xfId="43789" xr:uid="{9CD7B644-9866-4F8E-B8B3-71AD97EE1CB0}"/>
    <cellStyle name="Comma 4 2 3 2 6 3" xfId="1669" xr:uid="{84E7A4FA-4947-4A54-8973-34BD5EE1C07E}"/>
    <cellStyle name="Comma 4 2 3 2 6 3 2" xfId="4347" xr:uid="{FB5924AC-C5A9-47A3-B92F-45C94AF73776}"/>
    <cellStyle name="Comma 4 2 3 2 6 3 2 2" xfId="14881" xr:uid="{7259CD3C-2D03-483E-82F7-495FCC6A073B}"/>
    <cellStyle name="Comma 4 2 3 2 6 3 2 2 2" xfId="35903" xr:uid="{6414058B-0D9C-4F3E-9B96-0A319B7EE3DC}"/>
    <cellStyle name="Comma 4 2 3 2 6 3 2 2 3" xfId="56927" xr:uid="{A541B590-CCF8-4CB4-A96D-FC18B216CB75}"/>
    <cellStyle name="Comma 4 2 3 2 6 3 2 3" xfId="25393" xr:uid="{A0ED2184-5386-4320-99E1-BAC87C7A45A6}"/>
    <cellStyle name="Comma 4 2 3 2 6 3 2 4" xfId="46417" xr:uid="{AE8DA3EB-8A20-4F98-8B8B-472D360AC0C9}"/>
    <cellStyle name="Comma 4 2 3 2 6 3 3" xfId="6975" xr:uid="{F7081524-4FE7-4EBA-97DD-9C2CB53346E9}"/>
    <cellStyle name="Comma 4 2 3 2 6 3 3 2" xfId="17509" xr:uid="{95EE5CE8-6671-42B9-9F09-2CBF12CEC5F0}"/>
    <cellStyle name="Comma 4 2 3 2 6 3 3 2 2" xfId="38531" xr:uid="{6A2B6A52-31B6-492E-9A2A-BEA768E3B6A2}"/>
    <cellStyle name="Comma 4 2 3 2 6 3 3 2 3" xfId="59555" xr:uid="{95DD5EB4-144A-4450-9CA8-D440402D2398}"/>
    <cellStyle name="Comma 4 2 3 2 6 3 3 3" xfId="28021" xr:uid="{C7A9C6E2-E802-44F6-8D1E-8C9025BE3F0C}"/>
    <cellStyle name="Comma 4 2 3 2 6 3 3 4" xfId="49045" xr:uid="{AD2CEC7A-4537-4991-B1C0-CC202E1BDC5F}"/>
    <cellStyle name="Comma 4 2 3 2 6 3 4" xfId="9602" xr:uid="{364CDB89-8C9B-48FA-A4DD-89DA5B5E9C84}"/>
    <cellStyle name="Comma 4 2 3 2 6 3 4 2" xfId="20136" xr:uid="{0D5243EF-7BCF-4CFA-89D3-E48EDE9A2786}"/>
    <cellStyle name="Comma 4 2 3 2 6 3 4 2 2" xfId="41158" xr:uid="{FB776109-4321-43A2-99F1-DA5B581675F5}"/>
    <cellStyle name="Comma 4 2 3 2 6 3 4 2 3" xfId="62182" xr:uid="{C668F670-4A08-4C24-91E6-502560B1462B}"/>
    <cellStyle name="Comma 4 2 3 2 6 3 4 3" xfId="30648" xr:uid="{9B52F2AB-EC68-4B67-8FE4-48246ADF7767}"/>
    <cellStyle name="Comma 4 2 3 2 6 3 4 4" xfId="51672" xr:uid="{BE85A182-7CA2-4EC8-82FA-606C6817F207}"/>
    <cellStyle name="Comma 4 2 3 2 6 3 5" xfId="12254" xr:uid="{AE3810B1-422F-4C83-B333-F5E4395F304C}"/>
    <cellStyle name="Comma 4 2 3 2 6 3 5 2" xfId="33276" xr:uid="{1AD2CF2C-77D6-45D4-93BF-CF75D24823E9}"/>
    <cellStyle name="Comma 4 2 3 2 6 3 5 3" xfId="54300" xr:uid="{A7603B6B-4A35-4B00-9278-A7C39DCF180C}"/>
    <cellStyle name="Comma 4 2 3 2 6 3 6" xfId="22765" xr:uid="{8565D018-7CB7-4786-998C-B1E7211D9A19}"/>
    <cellStyle name="Comma 4 2 3 2 6 3 7" xfId="43790" xr:uid="{BF779330-B85B-43E5-825D-224B19FE875B}"/>
    <cellStyle name="Comma 4 2 3 2 6 4" xfId="4345" xr:uid="{D8597D87-582D-4F8B-A93D-01F6348B5970}"/>
    <cellStyle name="Comma 4 2 3 2 6 4 2" xfId="14879" xr:uid="{E12FC001-AE24-4BF8-B6AF-57C6B9FBBA33}"/>
    <cellStyle name="Comma 4 2 3 2 6 4 2 2" xfId="35901" xr:uid="{1FADDD66-FCA8-412D-A1EB-9C25921DF4BB}"/>
    <cellStyle name="Comma 4 2 3 2 6 4 2 3" xfId="56925" xr:uid="{31AFD247-30F9-4E29-B27B-6F35B6B5DACD}"/>
    <cellStyle name="Comma 4 2 3 2 6 4 3" xfId="25391" xr:uid="{74866C3B-DCCA-40D8-8778-CCE43A7ED0C1}"/>
    <cellStyle name="Comma 4 2 3 2 6 4 4" xfId="46415" xr:uid="{FCA4412D-3E16-407A-BFAD-ECB0ED897D0F}"/>
    <cellStyle name="Comma 4 2 3 2 6 5" xfId="6973" xr:uid="{6185DAFF-8D92-48A2-884D-02EA30A02FDB}"/>
    <cellStyle name="Comma 4 2 3 2 6 5 2" xfId="17507" xr:uid="{31C9ED9B-2278-4C60-AF3B-0DF99CCE0A00}"/>
    <cellStyle name="Comma 4 2 3 2 6 5 2 2" xfId="38529" xr:uid="{F17FDA2F-531C-499D-A6E8-03AF059C9B42}"/>
    <cellStyle name="Comma 4 2 3 2 6 5 2 3" xfId="59553" xr:uid="{660E08B3-2E98-463E-B292-2BDF55CA1EBE}"/>
    <cellStyle name="Comma 4 2 3 2 6 5 3" xfId="28019" xr:uid="{67D01F47-25D2-45D9-A001-2CADBD9DF9E6}"/>
    <cellStyle name="Comma 4 2 3 2 6 5 4" xfId="49043" xr:uid="{9C51F70C-C582-4A4B-AB50-4AEC06F27E11}"/>
    <cellStyle name="Comma 4 2 3 2 6 6" xfId="9600" xr:uid="{B7A08065-0B30-4C61-9ED9-90EDBD2E74DA}"/>
    <cellStyle name="Comma 4 2 3 2 6 6 2" xfId="20134" xr:uid="{F3B16911-E4C2-43C8-896A-663CACCF97EF}"/>
    <cellStyle name="Comma 4 2 3 2 6 6 2 2" xfId="41156" xr:uid="{886B95ED-0458-4070-92A2-FE686F004124}"/>
    <cellStyle name="Comma 4 2 3 2 6 6 2 3" xfId="62180" xr:uid="{4EB1ACD7-D3C4-4DF3-8D6A-77AD74E141DF}"/>
    <cellStyle name="Comma 4 2 3 2 6 6 3" xfId="30646" xr:uid="{6FF78666-647E-4AC8-84F1-1D3E3E9A41D1}"/>
    <cellStyle name="Comma 4 2 3 2 6 6 4" xfId="51670" xr:uid="{EECBC16F-31A7-451C-B4AF-3AB7CB85773D}"/>
    <cellStyle name="Comma 4 2 3 2 6 7" xfId="12252" xr:uid="{949D8560-2AA6-4DA8-B716-8D24807D339A}"/>
    <cellStyle name="Comma 4 2 3 2 6 7 2" xfId="33274" xr:uid="{26D2E2E3-675A-4CAD-BD0B-B9FF3FAC765E}"/>
    <cellStyle name="Comma 4 2 3 2 6 7 3" xfId="54298" xr:uid="{74E96E87-924C-403F-97BD-7863C6597C5A}"/>
    <cellStyle name="Comma 4 2 3 2 6 8" xfId="22763" xr:uid="{B3B940A3-9FAA-4E20-9D05-19EA10A9C9C7}"/>
    <cellStyle name="Comma 4 2 3 2 6 9" xfId="43788" xr:uid="{4F026163-6272-4CE6-991E-D94E3F31198E}"/>
    <cellStyle name="Comma 4 2 3 2 7" xfId="1670" xr:uid="{72BCA24A-682F-4BCA-92BB-0771D894A759}"/>
    <cellStyle name="Comma 4 2 3 2 7 2" xfId="1671" xr:uid="{0940A820-3435-464E-A289-670357827058}"/>
    <cellStyle name="Comma 4 2 3 2 7 2 2" xfId="4349" xr:uid="{C4F32C6D-9F5C-4A49-9D47-0147229A218B}"/>
    <cellStyle name="Comma 4 2 3 2 7 2 2 2" xfId="14883" xr:uid="{456FCDD3-87BB-44F7-9619-84D7BC25C6C2}"/>
    <cellStyle name="Comma 4 2 3 2 7 2 2 2 2" xfId="35905" xr:uid="{6D4CEAFB-0CDF-43BE-B88C-E44A937351BC}"/>
    <cellStyle name="Comma 4 2 3 2 7 2 2 2 3" xfId="56929" xr:uid="{9099A390-E834-4C6E-8EF8-0CEB18E1FCF1}"/>
    <cellStyle name="Comma 4 2 3 2 7 2 2 3" xfId="25395" xr:uid="{EC3528C7-873F-4610-BEE8-0BBE0E5A5881}"/>
    <cellStyle name="Comma 4 2 3 2 7 2 2 4" xfId="46419" xr:uid="{C4984F07-81EE-4454-A166-F55736E5696C}"/>
    <cellStyle name="Comma 4 2 3 2 7 2 3" xfId="6977" xr:uid="{D30C96AA-EBE0-447A-AA62-146A1D369DF6}"/>
    <cellStyle name="Comma 4 2 3 2 7 2 3 2" xfId="17511" xr:uid="{56EA202F-AA8D-4F7B-A842-4189BC1FAFC8}"/>
    <cellStyle name="Comma 4 2 3 2 7 2 3 2 2" xfId="38533" xr:uid="{E7266674-F418-4940-8C06-1BF28834E475}"/>
    <cellStyle name="Comma 4 2 3 2 7 2 3 2 3" xfId="59557" xr:uid="{38CB695E-38BE-4851-88F9-2BD301A81CA4}"/>
    <cellStyle name="Comma 4 2 3 2 7 2 3 3" xfId="28023" xr:uid="{48BAE93D-AF84-4E4F-8773-C669CC9C6CC0}"/>
    <cellStyle name="Comma 4 2 3 2 7 2 3 4" xfId="49047" xr:uid="{B7C0B610-C79E-431D-B073-5CC4DF4869B3}"/>
    <cellStyle name="Comma 4 2 3 2 7 2 4" xfId="9604" xr:uid="{59F18D59-140B-4C85-9C06-72D927384ABC}"/>
    <cellStyle name="Comma 4 2 3 2 7 2 4 2" xfId="20138" xr:uid="{C7853F9D-8CA7-49E2-A1A8-5FCFDAE75802}"/>
    <cellStyle name="Comma 4 2 3 2 7 2 4 2 2" xfId="41160" xr:uid="{BA8A8B08-241C-494D-9213-5C48F522922B}"/>
    <cellStyle name="Comma 4 2 3 2 7 2 4 2 3" xfId="62184" xr:uid="{2A49CCEC-AB09-473B-9189-635572CF5D38}"/>
    <cellStyle name="Comma 4 2 3 2 7 2 4 3" xfId="30650" xr:uid="{D09873D0-9553-46DC-9557-256BB56828AC}"/>
    <cellStyle name="Comma 4 2 3 2 7 2 4 4" xfId="51674" xr:uid="{B2FC56CD-2D12-4189-8CEF-20AAB28A609B}"/>
    <cellStyle name="Comma 4 2 3 2 7 2 5" xfId="12256" xr:uid="{BA3A9D7D-B026-4B01-A36D-E9B89DAEAC7E}"/>
    <cellStyle name="Comma 4 2 3 2 7 2 5 2" xfId="33278" xr:uid="{E67376A6-E783-46F8-8AB4-6006C3EBCE08}"/>
    <cellStyle name="Comma 4 2 3 2 7 2 5 3" xfId="54302" xr:uid="{0D3D91F8-2B46-43A8-95C8-FD8C51524C57}"/>
    <cellStyle name="Comma 4 2 3 2 7 2 6" xfId="22767" xr:uid="{6206BC9B-C6D6-42B8-85F2-63C38B9F9D4C}"/>
    <cellStyle name="Comma 4 2 3 2 7 2 7" xfId="43792" xr:uid="{5D2E429C-7340-4F6F-98E6-66C8B08883B7}"/>
    <cellStyle name="Comma 4 2 3 2 7 3" xfId="4348" xr:uid="{0C3091BB-0BB2-41BD-B768-65704B24D444}"/>
    <cellStyle name="Comma 4 2 3 2 7 3 2" xfId="14882" xr:uid="{34A6E086-32AB-4756-895A-A5BC72A0AF01}"/>
    <cellStyle name="Comma 4 2 3 2 7 3 2 2" xfId="35904" xr:uid="{4C8E3F84-6368-4E51-B54E-9012870537A9}"/>
    <cellStyle name="Comma 4 2 3 2 7 3 2 3" xfId="56928" xr:uid="{6CB1D176-578C-4A22-8898-A70BABD085F1}"/>
    <cellStyle name="Comma 4 2 3 2 7 3 3" xfId="25394" xr:uid="{8ACAFAB9-BCA6-4F15-8490-6CA6E29FE890}"/>
    <cellStyle name="Comma 4 2 3 2 7 3 4" xfId="46418" xr:uid="{C283BA5E-F3CE-4DDC-B5C1-E0DC416E4788}"/>
    <cellStyle name="Comma 4 2 3 2 7 4" xfId="6976" xr:uid="{3849765A-5622-42FE-A584-E4E1650E028D}"/>
    <cellStyle name="Comma 4 2 3 2 7 4 2" xfId="17510" xr:uid="{4F24C660-A4D6-42BB-B805-E1B135C5462A}"/>
    <cellStyle name="Comma 4 2 3 2 7 4 2 2" xfId="38532" xr:uid="{27630A31-169F-4990-807C-0D5049F2A6CE}"/>
    <cellStyle name="Comma 4 2 3 2 7 4 2 3" xfId="59556" xr:uid="{840E629A-8946-4DD4-8785-50374F101B44}"/>
    <cellStyle name="Comma 4 2 3 2 7 4 3" xfId="28022" xr:uid="{7386A6E3-8716-4483-8FBA-1D3322B0E781}"/>
    <cellStyle name="Comma 4 2 3 2 7 4 4" xfId="49046" xr:uid="{D692BFCD-81B8-4FCF-BFDD-9F71C47B3AC2}"/>
    <cellStyle name="Comma 4 2 3 2 7 5" xfId="9603" xr:uid="{5716BE21-CF16-4796-828F-B6E77F3EFAE9}"/>
    <cellStyle name="Comma 4 2 3 2 7 5 2" xfId="20137" xr:uid="{DDFD062B-85F5-4AA2-9581-A5A604EFCA6C}"/>
    <cellStyle name="Comma 4 2 3 2 7 5 2 2" xfId="41159" xr:uid="{7FE95A04-B141-4394-9FE6-F0106FB5D634}"/>
    <cellStyle name="Comma 4 2 3 2 7 5 2 3" xfId="62183" xr:uid="{489CEF08-BB7C-4F43-8C56-7DFA3D30FF2B}"/>
    <cellStyle name="Comma 4 2 3 2 7 5 3" xfId="30649" xr:uid="{B1C311ED-2A09-4AC8-8534-156A061D4324}"/>
    <cellStyle name="Comma 4 2 3 2 7 5 4" xfId="51673" xr:uid="{3E2C7293-DDBD-4696-A862-173594D157AB}"/>
    <cellStyle name="Comma 4 2 3 2 7 6" xfId="12255" xr:uid="{5D9E1777-9999-43CD-84FF-7F1FEB825D08}"/>
    <cellStyle name="Comma 4 2 3 2 7 6 2" xfId="33277" xr:uid="{1E9A361E-BFEF-4CDD-A493-4C8A48953631}"/>
    <cellStyle name="Comma 4 2 3 2 7 6 3" xfId="54301" xr:uid="{EBB1638A-DF69-4308-BF61-3E8200C00DF2}"/>
    <cellStyle name="Comma 4 2 3 2 7 7" xfId="22766" xr:uid="{4F85BD51-8D32-4CF2-A9F5-B06A85C28180}"/>
    <cellStyle name="Comma 4 2 3 2 7 8" xfId="43791" xr:uid="{1EBE64EF-8621-4832-B030-F5121E1BF15F}"/>
    <cellStyle name="Comma 4 2 3 2 8" xfId="1672" xr:uid="{8C0CA97F-11E9-4156-AEE0-E6C4EBC012C9}"/>
    <cellStyle name="Comma 4 2 3 2 8 2" xfId="4350" xr:uid="{D27B0DF7-8D42-46C0-950C-6F769FC9B4D4}"/>
    <cellStyle name="Comma 4 2 3 2 8 2 2" xfId="14884" xr:uid="{5A1C7CA1-3560-49AC-8987-F31314CB2C12}"/>
    <cellStyle name="Comma 4 2 3 2 8 2 2 2" xfId="35906" xr:uid="{FE7A32E5-B36D-4323-ADCD-07BD44C97EC1}"/>
    <cellStyle name="Comma 4 2 3 2 8 2 2 3" xfId="56930" xr:uid="{914FBCF8-FE53-406C-88B7-C760E9A2B114}"/>
    <cellStyle name="Comma 4 2 3 2 8 2 3" xfId="25396" xr:uid="{ACCBA526-0FA3-4D9E-9D1C-33520F8FF3CE}"/>
    <cellStyle name="Comma 4 2 3 2 8 2 4" xfId="46420" xr:uid="{A1C63061-3A0F-4F7B-B024-137336C52872}"/>
    <cellStyle name="Comma 4 2 3 2 8 3" xfId="6978" xr:uid="{8C9D8730-A523-4BF6-A8C9-06AC9F8C3C74}"/>
    <cellStyle name="Comma 4 2 3 2 8 3 2" xfId="17512" xr:uid="{5173997C-9C17-49FF-89ED-09C8B37889E5}"/>
    <cellStyle name="Comma 4 2 3 2 8 3 2 2" xfId="38534" xr:uid="{2212353F-E1F5-4AF6-AB31-CCFC5DEC621F}"/>
    <cellStyle name="Comma 4 2 3 2 8 3 2 3" xfId="59558" xr:uid="{73F9B858-BE9F-4D80-AB71-43C894952EEA}"/>
    <cellStyle name="Comma 4 2 3 2 8 3 3" xfId="28024" xr:uid="{2B09DA04-FE40-469B-98EC-B03CF773100F}"/>
    <cellStyle name="Comma 4 2 3 2 8 3 4" xfId="49048" xr:uid="{DA1B62F2-D461-45AF-B010-795EFA2F93CD}"/>
    <cellStyle name="Comma 4 2 3 2 8 4" xfId="9605" xr:uid="{8C143C30-3287-4AF8-9431-B8566F472CFE}"/>
    <cellStyle name="Comma 4 2 3 2 8 4 2" xfId="20139" xr:uid="{0CA07E3C-B2C1-415F-8D0C-1FAF74FFA6B2}"/>
    <cellStyle name="Comma 4 2 3 2 8 4 2 2" xfId="41161" xr:uid="{C0DEF449-BF7B-4D5A-BFED-7A73FE6C92CF}"/>
    <cellStyle name="Comma 4 2 3 2 8 4 2 3" xfId="62185" xr:uid="{FECEB821-DFD6-4E31-AA36-4100CE1261FE}"/>
    <cellStyle name="Comma 4 2 3 2 8 4 3" xfId="30651" xr:uid="{346E0CF4-1F58-4636-B191-94C6E2E61596}"/>
    <cellStyle name="Comma 4 2 3 2 8 4 4" xfId="51675" xr:uid="{4A74B2BB-B0DD-4642-AAD8-9C2E8C367B53}"/>
    <cellStyle name="Comma 4 2 3 2 8 5" xfId="12257" xr:uid="{3C3E302F-5D2C-4792-8784-9BF73EBDB7EC}"/>
    <cellStyle name="Comma 4 2 3 2 8 5 2" xfId="33279" xr:uid="{DBE30AD1-D910-4B7D-96A4-4FCB8C4438B3}"/>
    <cellStyle name="Comma 4 2 3 2 8 5 3" xfId="54303" xr:uid="{596F5C87-CB5D-4735-B691-34932F28ED6B}"/>
    <cellStyle name="Comma 4 2 3 2 8 6" xfId="22768" xr:uid="{75071A11-1546-4349-8B4F-248BB648F8BF}"/>
    <cellStyle name="Comma 4 2 3 2 8 7" xfId="43793" xr:uid="{4567BE5D-D282-46B6-B2FA-1A4C58A72B62}"/>
    <cellStyle name="Comma 4 2 3 2 9" xfId="1673" xr:uid="{53B73EF9-8A27-478C-A472-7BDB0882C023}"/>
    <cellStyle name="Comma 4 2 3 2 9 2" xfId="4351" xr:uid="{A09BC764-BF68-4CCB-B22E-71ECDE7EA793}"/>
    <cellStyle name="Comma 4 2 3 2 9 2 2" xfId="14885" xr:uid="{09640E15-9809-46E1-9EDB-ACAD6A3ECB77}"/>
    <cellStyle name="Comma 4 2 3 2 9 2 2 2" xfId="35907" xr:uid="{CEF84E09-7785-46CA-B13B-22B28897E953}"/>
    <cellStyle name="Comma 4 2 3 2 9 2 2 3" xfId="56931" xr:uid="{59363922-80E1-43D9-B5A7-ACD7EE59D8EF}"/>
    <cellStyle name="Comma 4 2 3 2 9 2 3" xfId="25397" xr:uid="{41FFBA3C-5384-4E98-8A96-F50759709DF3}"/>
    <cellStyle name="Comma 4 2 3 2 9 2 4" xfId="46421" xr:uid="{5038A700-5834-4B96-8ABB-F663159739FC}"/>
    <cellStyle name="Comma 4 2 3 2 9 3" xfId="6979" xr:uid="{960EB575-1522-4256-9A10-E168CB1599A6}"/>
    <cellStyle name="Comma 4 2 3 2 9 3 2" xfId="17513" xr:uid="{606F1A6A-EBCC-443F-A11D-5C47A3F48F72}"/>
    <cellStyle name="Comma 4 2 3 2 9 3 2 2" xfId="38535" xr:uid="{687317F2-F246-4877-B9CC-19815B2821A7}"/>
    <cellStyle name="Comma 4 2 3 2 9 3 2 3" xfId="59559" xr:uid="{B57C4977-C05E-4E89-B7B5-86A4CBAD640B}"/>
    <cellStyle name="Comma 4 2 3 2 9 3 3" xfId="28025" xr:uid="{7984CF14-5A78-4CCC-884C-F1ADA643FF9E}"/>
    <cellStyle name="Comma 4 2 3 2 9 3 4" xfId="49049" xr:uid="{0CD97368-252F-414E-B3AB-3D8EADC3163D}"/>
    <cellStyle name="Comma 4 2 3 2 9 4" xfId="9606" xr:uid="{FD9969C8-B6C4-49A7-A6CD-280574632416}"/>
    <cellStyle name="Comma 4 2 3 2 9 4 2" xfId="20140" xr:uid="{B15488B9-118A-4191-982C-FB7ACDA69654}"/>
    <cellStyle name="Comma 4 2 3 2 9 4 2 2" xfId="41162" xr:uid="{2BAEEF00-DE89-41F1-BD91-723687BBC1B1}"/>
    <cellStyle name="Comma 4 2 3 2 9 4 2 3" xfId="62186" xr:uid="{216E1671-CCD5-47DB-BDB3-97EBAC06D016}"/>
    <cellStyle name="Comma 4 2 3 2 9 4 3" xfId="30652" xr:uid="{11D9E49B-8082-4479-86DF-FFE4D95CB7E1}"/>
    <cellStyle name="Comma 4 2 3 2 9 4 4" xfId="51676" xr:uid="{49E0D648-69B1-4454-B385-F53F71CB3B76}"/>
    <cellStyle name="Comma 4 2 3 2 9 5" xfId="12258" xr:uid="{76143BF8-47D7-4841-943D-D311A663EAAC}"/>
    <cellStyle name="Comma 4 2 3 2 9 5 2" xfId="33280" xr:uid="{0A09E073-DCEE-4646-881F-6880669E4896}"/>
    <cellStyle name="Comma 4 2 3 2 9 5 3" xfId="54304" xr:uid="{09149557-192A-4E42-A6F7-E04321F63357}"/>
    <cellStyle name="Comma 4 2 3 2 9 6" xfId="22769" xr:uid="{763E5CAC-255E-4290-8AC7-92B6E2034A70}"/>
    <cellStyle name="Comma 4 2 3 2 9 7" xfId="43794" xr:uid="{66A05321-A9E2-4BD4-9213-1079ECDD22A3}"/>
    <cellStyle name="Comma 4 2 3 20" xfId="63333" xr:uid="{0B4C8782-377E-4F27-B4DD-3ED254147E09}"/>
    <cellStyle name="Comma 4 2 3 3" xfId="145" xr:uid="{ABDE7C31-581E-4DE9-BD9B-C25D0164D51D}"/>
    <cellStyle name="Comma 4 2 3 3 10" xfId="8089" xr:uid="{0827973D-5B4A-4910-B9F9-C51CB3AA4E6C}"/>
    <cellStyle name="Comma 4 2 3 3 10 2" xfId="18623" xr:uid="{0616F311-BE30-4013-A588-38D3449405DA}"/>
    <cellStyle name="Comma 4 2 3 3 10 2 2" xfId="39645" xr:uid="{EA6193EA-B335-46D3-8559-4F0C96C7A72E}"/>
    <cellStyle name="Comma 4 2 3 3 10 2 3" xfId="60669" xr:uid="{0130AC72-52FE-4D31-9D02-6D5F7C2F3057}"/>
    <cellStyle name="Comma 4 2 3 3 10 3" xfId="29135" xr:uid="{3BB7B351-1082-4C1F-9E2F-5FD1FF0FC1B4}"/>
    <cellStyle name="Comma 4 2 3 3 10 4" xfId="50159" xr:uid="{872CC760-53A4-4E92-8A76-3C05DC0AF61E}"/>
    <cellStyle name="Comma 4 2 3 3 11" xfId="10741" xr:uid="{75D6A771-5215-4A96-BD00-A3960E8318C5}"/>
    <cellStyle name="Comma 4 2 3 3 11 2" xfId="31763" xr:uid="{BBC7F415-055C-47E5-8477-0BF8235DF49A}"/>
    <cellStyle name="Comma 4 2 3 3 11 3" xfId="52787" xr:uid="{862C8CBA-7091-4BCE-B9A5-C09F97DC0144}"/>
    <cellStyle name="Comma 4 2 3 3 12" xfId="21252" xr:uid="{E69DEEB8-437D-4096-BF29-52883AB27B2A}"/>
    <cellStyle name="Comma 4 2 3 3 13" xfId="42277" xr:uid="{AC641E78-C5F7-4CB4-B1C1-F272FA71C6BD}"/>
    <cellStyle name="Comma 4 2 3 3 2" xfId="199" xr:uid="{F2997ABD-058B-46DC-B7ED-4B74154F4331}"/>
    <cellStyle name="Comma 4 2 3 3 2 10" xfId="42331" xr:uid="{A884C740-C697-47F5-934B-9B3A58A4ABDA}"/>
    <cellStyle name="Comma 4 2 3 3 2 2" xfId="1676" xr:uid="{52BF12BF-3E10-42E4-B0FE-2F848E7C9B08}"/>
    <cellStyle name="Comma 4 2 3 3 2 2 2" xfId="4354" xr:uid="{B2D2ADB1-EDE4-451F-9202-D74CAA1D0EA2}"/>
    <cellStyle name="Comma 4 2 3 3 2 2 2 2" xfId="14888" xr:uid="{0E137C59-43A6-45CD-BBDA-3967622368A0}"/>
    <cellStyle name="Comma 4 2 3 3 2 2 2 2 2" xfId="35910" xr:uid="{A1A9A7CD-E1F4-442D-A9E1-92B4852C14E1}"/>
    <cellStyle name="Comma 4 2 3 3 2 2 2 2 3" xfId="56934" xr:uid="{DF422CFE-8E47-4421-8310-ACFA5CEC8ABE}"/>
    <cellStyle name="Comma 4 2 3 3 2 2 2 3" xfId="25400" xr:uid="{880C3941-3AC3-4639-9968-5F8B2043F446}"/>
    <cellStyle name="Comma 4 2 3 3 2 2 2 4" xfId="46424" xr:uid="{B9C9B40B-DC31-46E3-9BD3-6876D56CC1FC}"/>
    <cellStyle name="Comma 4 2 3 3 2 2 3" xfId="6982" xr:uid="{7B103108-E0ED-4B47-8475-D9E7393AADFA}"/>
    <cellStyle name="Comma 4 2 3 3 2 2 3 2" xfId="17516" xr:uid="{DC6A1FA4-1712-498A-A28B-E12BCF1983A8}"/>
    <cellStyle name="Comma 4 2 3 3 2 2 3 2 2" xfId="38538" xr:uid="{D6F96BC0-6A23-4D23-9715-6DE9A24B9B2D}"/>
    <cellStyle name="Comma 4 2 3 3 2 2 3 2 3" xfId="59562" xr:uid="{64CAAB86-CD30-4FCE-8EFE-6C31B5FD7F7E}"/>
    <cellStyle name="Comma 4 2 3 3 2 2 3 3" xfId="28028" xr:uid="{9EF794CD-53A8-4827-BD54-EB5550081988}"/>
    <cellStyle name="Comma 4 2 3 3 2 2 3 4" xfId="49052" xr:uid="{EFA3ECEB-DBE8-4BE8-9E37-DE21C6AE545C}"/>
    <cellStyle name="Comma 4 2 3 3 2 2 4" xfId="9609" xr:uid="{833C0267-8AA7-4F5B-86BB-AC7FB8B01FD5}"/>
    <cellStyle name="Comma 4 2 3 3 2 2 4 2" xfId="20143" xr:uid="{AF334116-46BC-4E95-988C-BDB4C799D7AA}"/>
    <cellStyle name="Comma 4 2 3 3 2 2 4 2 2" xfId="41165" xr:uid="{1D60D32B-7E61-499E-92A7-E04F5D487746}"/>
    <cellStyle name="Comma 4 2 3 3 2 2 4 2 3" xfId="62189" xr:uid="{D2007662-7DC1-45B8-AE52-8DF26BB1E821}"/>
    <cellStyle name="Comma 4 2 3 3 2 2 4 3" xfId="30655" xr:uid="{C98E0B59-9DF4-4BF9-9B35-6C981C2F251F}"/>
    <cellStyle name="Comma 4 2 3 3 2 2 4 4" xfId="51679" xr:uid="{A16538D6-A3C0-4AEC-9257-D39C4A627302}"/>
    <cellStyle name="Comma 4 2 3 3 2 2 5" xfId="12261" xr:uid="{534CA261-6AE4-4CFB-A2FC-DF86E0B1476F}"/>
    <cellStyle name="Comma 4 2 3 3 2 2 5 2" xfId="33283" xr:uid="{5751B8DE-8BD0-411A-B71B-B901B48699FB}"/>
    <cellStyle name="Comma 4 2 3 3 2 2 5 3" xfId="54307" xr:uid="{F6F2F23E-6E2F-4D8D-B780-984BE469FE0A}"/>
    <cellStyle name="Comma 4 2 3 3 2 2 6" xfId="22772" xr:uid="{6EF6C7F6-A714-47E8-BE70-49347FFDDA24}"/>
    <cellStyle name="Comma 4 2 3 3 2 2 7" xfId="43797" xr:uid="{8DDC0F4B-12BF-4E18-A5C1-CEF65547926A}"/>
    <cellStyle name="Comma 4 2 3 3 2 3" xfId="2775" xr:uid="{56AE8112-B04F-4353-9760-287918621BDF}"/>
    <cellStyle name="Comma 4 2 3 3 2 3 2" xfId="5407" xr:uid="{11F311D7-9AB0-4444-9060-85979A0FA7E6}"/>
    <cellStyle name="Comma 4 2 3 3 2 3 2 2" xfId="15941" xr:uid="{0F4C9493-2918-4531-B418-116977781BE7}"/>
    <cellStyle name="Comma 4 2 3 3 2 3 2 2 2" xfId="36963" xr:uid="{2D05C73D-667A-4A4F-B39A-D8DB3E89C720}"/>
    <cellStyle name="Comma 4 2 3 3 2 3 2 2 3" xfId="57987" xr:uid="{6D3E92C3-FEE0-48A1-A9D0-488F73F7D191}"/>
    <cellStyle name="Comma 4 2 3 3 2 3 2 3" xfId="26453" xr:uid="{AED3F904-C7C4-4BE2-AFBE-D358B0671F94}"/>
    <cellStyle name="Comma 4 2 3 3 2 3 2 4" xfId="47477" xr:uid="{6BCB0E07-C81D-4972-A822-6D92A06D334A}"/>
    <cellStyle name="Comma 4 2 3 3 2 3 3" xfId="8035" xr:uid="{164ACE96-E658-4133-8172-0610CC98355E}"/>
    <cellStyle name="Comma 4 2 3 3 2 3 3 2" xfId="18569" xr:uid="{CCD03614-C040-4C61-A42D-1EADB03B257A}"/>
    <cellStyle name="Comma 4 2 3 3 2 3 3 2 2" xfId="39591" xr:uid="{37EB08D3-D4AC-4C6D-AF2C-0CB00A7CCD5C}"/>
    <cellStyle name="Comma 4 2 3 3 2 3 3 2 3" xfId="60615" xr:uid="{01BA11A9-DE55-4896-8222-C3013D29FEB6}"/>
    <cellStyle name="Comma 4 2 3 3 2 3 3 3" xfId="29081" xr:uid="{CD34C2E5-9AB0-4D4A-9A08-C7532DBB0028}"/>
    <cellStyle name="Comma 4 2 3 3 2 3 3 4" xfId="50105" xr:uid="{AD1EC442-317E-4E4A-B328-CF16981D38E5}"/>
    <cellStyle name="Comma 4 2 3 3 2 3 4" xfId="10662" xr:uid="{13EE1470-A080-4F85-ABE9-46ED6188980E}"/>
    <cellStyle name="Comma 4 2 3 3 2 3 4 2" xfId="21196" xr:uid="{03E1B094-FF3E-459A-AB5A-696736BEFC4D}"/>
    <cellStyle name="Comma 4 2 3 3 2 3 4 2 2" xfId="42218" xr:uid="{3CC9B95C-9E2D-4784-B52D-85528101FFC9}"/>
    <cellStyle name="Comma 4 2 3 3 2 3 4 2 3" xfId="63242" xr:uid="{0BB93645-35AD-405D-9947-5CC19125C1DB}"/>
    <cellStyle name="Comma 4 2 3 3 2 3 4 3" xfId="31708" xr:uid="{F22DBB93-DCFC-439C-BD42-A91C3731BC10}"/>
    <cellStyle name="Comma 4 2 3 3 2 3 4 4" xfId="52732" xr:uid="{22DD5C66-7A15-4F6C-B7B8-6B1153E6E175}"/>
    <cellStyle name="Comma 4 2 3 3 2 3 5" xfId="13314" xr:uid="{DDC06FEE-1C78-41AB-96FB-CDFBE3828EF0}"/>
    <cellStyle name="Comma 4 2 3 3 2 3 5 2" xfId="34336" xr:uid="{495C569E-B390-48C1-BC83-C22031748ECC}"/>
    <cellStyle name="Comma 4 2 3 3 2 3 5 3" xfId="55360" xr:uid="{F833F0D2-3940-4A9A-835E-35EFF1DCF898}"/>
    <cellStyle name="Comma 4 2 3 3 2 3 6" xfId="23825" xr:uid="{880C4FD0-9999-43E3-A673-7859D67D1EA5}"/>
    <cellStyle name="Comma 4 2 3 3 2 3 7" xfId="44850" xr:uid="{047436DB-30F3-4CB3-A844-85F7EBE66731}"/>
    <cellStyle name="Comma 4 2 3 3 2 4" xfId="1675" xr:uid="{3BA4A67E-53B8-4695-BC8F-FD2A17DB2D16}"/>
    <cellStyle name="Comma 4 2 3 3 2 4 2" xfId="4353" xr:uid="{53696100-9CEC-469A-8C1E-515FE4066B4C}"/>
    <cellStyle name="Comma 4 2 3 3 2 4 2 2" xfId="14887" xr:uid="{26EE2C5A-9D75-45C9-849B-5E097FC46F47}"/>
    <cellStyle name="Comma 4 2 3 3 2 4 2 2 2" xfId="35909" xr:uid="{310EEFB4-15B9-4AEB-8ED3-C1F405D53CC9}"/>
    <cellStyle name="Comma 4 2 3 3 2 4 2 2 3" xfId="56933" xr:uid="{95786880-6239-4B3A-A57A-3ED76E10C4D8}"/>
    <cellStyle name="Comma 4 2 3 3 2 4 2 3" xfId="25399" xr:uid="{2AC3EB22-3FEA-4BDA-82DE-B0B6F180E70A}"/>
    <cellStyle name="Comma 4 2 3 3 2 4 2 4" xfId="46423" xr:uid="{93F012F5-679F-4E12-AE68-1673B362F39B}"/>
    <cellStyle name="Comma 4 2 3 3 2 4 3" xfId="6981" xr:uid="{01986AF2-3F43-4132-9246-FAB137E67267}"/>
    <cellStyle name="Comma 4 2 3 3 2 4 3 2" xfId="17515" xr:uid="{E954B131-B35D-46A8-ABF0-2034066D84DC}"/>
    <cellStyle name="Comma 4 2 3 3 2 4 3 2 2" xfId="38537" xr:uid="{B220BE05-6DAF-4D9B-A09D-25E932ED79B0}"/>
    <cellStyle name="Comma 4 2 3 3 2 4 3 2 3" xfId="59561" xr:uid="{C097A98F-5A0B-4DDA-9B92-048BDA383A3C}"/>
    <cellStyle name="Comma 4 2 3 3 2 4 3 3" xfId="28027" xr:uid="{D7ABD381-2415-4892-B87F-5513B22974F3}"/>
    <cellStyle name="Comma 4 2 3 3 2 4 3 4" xfId="49051" xr:uid="{FB1643D4-DFB1-49E9-A3E2-FE8679B21775}"/>
    <cellStyle name="Comma 4 2 3 3 2 4 4" xfId="9608" xr:uid="{17D2F3BE-EDD4-4977-81EB-DB776E0A0408}"/>
    <cellStyle name="Comma 4 2 3 3 2 4 4 2" xfId="20142" xr:uid="{20555F0C-1202-460D-A0D9-73AA2714909E}"/>
    <cellStyle name="Comma 4 2 3 3 2 4 4 2 2" xfId="41164" xr:uid="{7A121E4B-634D-491B-BB62-245FB2451373}"/>
    <cellStyle name="Comma 4 2 3 3 2 4 4 2 3" xfId="62188" xr:uid="{EAE4AF44-A60C-4269-BBE8-63FC3F0BC6B2}"/>
    <cellStyle name="Comma 4 2 3 3 2 4 4 3" xfId="30654" xr:uid="{9E30647C-17E9-4D1E-B6AF-5969E8F855EE}"/>
    <cellStyle name="Comma 4 2 3 3 2 4 4 4" xfId="51678" xr:uid="{3D0FFE9E-F8BB-40EA-A046-4DE5E302AE21}"/>
    <cellStyle name="Comma 4 2 3 3 2 4 5" xfId="12260" xr:uid="{DD8A2CF9-483F-412C-AA39-302E2E5CBE43}"/>
    <cellStyle name="Comma 4 2 3 3 2 4 5 2" xfId="33282" xr:uid="{FBB3B9CA-A868-4619-92E2-8A6871E6D753}"/>
    <cellStyle name="Comma 4 2 3 3 2 4 5 3" xfId="54306" xr:uid="{1486D09B-4CEC-4B51-B95E-1994F7A04CF4}"/>
    <cellStyle name="Comma 4 2 3 3 2 4 6" xfId="22771" xr:uid="{9390A48F-FE41-4BD3-A8AB-DF20456914C4}"/>
    <cellStyle name="Comma 4 2 3 3 2 4 7" xfId="43796" xr:uid="{FE216740-CF0A-4E7C-8B70-D6F5CAD39584}"/>
    <cellStyle name="Comma 4 2 3 3 2 5" xfId="2888" xr:uid="{CF076EEE-F731-4F0E-BE99-D23697E93515}"/>
    <cellStyle name="Comma 4 2 3 3 2 5 2" xfId="13422" xr:uid="{C77453ED-76B1-43E1-BE39-4B38B7851870}"/>
    <cellStyle name="Comma 4 2 3 3 2 5 2 2" xfId="34444" xr:uid="{8064C3D7-146E-4D19-AFDA-218BE1138902}"/>
    <cellStyle name="Comma 4 2 3 3 2 5 2 3" xfId="55468" xr:uid="{D0739AC8-BCA7-409C-A2A6-08D521344765}"/>
    <cellStyle name="Comma 4 2 3 3 2 5 3" xfId="23934" xr:uid="{8786FFD2-284D-49B7-8E9E-C6DE6F2EFEED}"/>
    <cellStyle name="Comma 4 2 3 3 2 5 4" xfId="44958" xr:uid="{42A329F9-EA2C-4F42-91DD-A2D7848DD489}"/>
    <cellStyle name="Comma 4 2 3 3 2 6" xfId="5516" xr:uid="{6189C9F6-5361-4302-AB69-9E48288F3C68}"/>
    <cellStyle name="Comma 4 2 3 3 2 6 2" xfId="16050" xr:uid="{84E00ED7-7672-4C58-A739-B8B59CEF67E2}"/>
    <cellStyle name="Comma 4 2 3 3 2 6 2 2" xfId="37072" xr:uid="{943431F6-B212-474D-A33B-2F6E42EA0BAC}"/>
    <cellStyle name="Comma 4 2 3 3 2 6 2 3" xfId="58096" xr:uid="{91729EBE-4168-49E5-89F2-76A8DCB6BF04}"/>
    <cellStyle name="Comma 4 2 3 3 2 6 3" xfId="26562" xr:uid="{C37A076D-ED98-450B-B5C5-8ECFB2D3FA7C}"/>
    <cellStyle name="Comma 4 2 3 3 2 6 4" xfId="47586" xr:uid="{48885314-FDCA-46F9-ACEE-7BB7F675EB8C}"/>
    <cellStyle name="Comma 4 2 3 3 2 7" xfId="8143" xr:uid="{FAF8D40D-32A8-4591-9A6D-3292E51C4459}"/>
    <cellStyle name="Comma 4 2 3 3 2 7 2" xfId="18677" xr:uid="{DE1EB43C-4739-4477-8E77-93FDBFB78E5F}"/>
    <cellStyle name="Comma 4 2 3 3 2 7 2 2" xfId="39699" xr:uid="{436D185B-6479-4424-B0CE-BD2DE07A5D46}"/>
    <cellStyle name="Comma 4 2 3 3 2 7 2 3" xfId="60723" xr:uid="{91027DE4-81AF-434C-BF8D-3026440F992E}"/>
    <cellStyle name="Comma 4 2 3 3 2 7 3" xfId="29189" xr:uid="{26A32D9E-618A-4004-8C4A-A1DB0857F3E9}"/>
    <cellStyle name="Comma 4 2 3 3 2 7 4" xfId="50213" xr:uid="{E8979F8D-5E80-4C82-8B30-F9FC799405AB}"/>
    <cellStyle name="Comma 4 2 3 3 2 8" xfId="10795" xr:uid="{EF9E347E-AE38-4984-8681-5A616B3DC897}"/>
    <cellStyle name="Comma 4 2 3 3 2 8 2" xfId="31817" xr:uid="{09C964EB-804B-43BC-9AD0-75757F2CB433}"/>
    <cellStyle name="Comma 4 2 3 3 2 8 3" xfId="52841" xr:uid="{23CDA975-CD41-4D4C-973F-D7A6B83ECDAF}"/>
    <cellStyle name="Comma 4 2 3 3 2 9" xfId="21306" xr:uid="{219C0497-FB35-410E-B608-8AD5C8F1E0C1}"/>
    <cellStyle name="Comma 4 2 3 3 3" xfId="1677" xr:uid="{5010213B-3E28-4344-B7EE-BB54E84367BB}"/>
    <cellStyle name="Comma 4 2 3 3 3 2" xfId="4355" xr:uid="{E44CF247-3FD6-4A3C-9125-1FA5B3CD7505}"/>
    <cellStyle name="Comma 4 2 3 3 3 2 2" xfId="14889" xr:uid="{EC5BFEB4-F2C4-47AC-8A13-E0312E2F290E}"/>
    <cellStyle name="Comma 4 2 3 3 3 2 2 2" xfId="35911" xr:uid="{DAE2EB51-58EA-40DA-A3D8-7AA2C807C7D4}"/>
    <cellStyle name="Comma 4 2 3 3 3 2 2 3" xfId="56935" xr:uid="{71B1B68D-5E2F-4FCD-8487-53F308749289}"/>
    <cellStyle name="Comma 4 2 3 3 3 2 3" xfId="25401" xr:uid="{9AEDADC4-F64E-4907-B8AF-CC46CC803EB7}"/>
    <cellStyle name="Comma 4 2 3 3 3 2 4" xfId="46425" xr:uid="{F63C892B-9BA5-4C3D-B73C-3414A02A491F}"/>
    <cellStyle name="Comma 4 2 3 3 3 3" xfId="6983" xr:uid="{20D0C366-CF90-4B44-BF5B-1335266A547B}"/>
    <cellStyle name="Comma 4 2 3 3 3 3 2" xfId="17517" xr:uid="{3F45453E-BC99-403B-9076-1E6FB3E67AE2}"/>
    <cellStyle name="Comma 4 2 3 3 3 3 2 2" xfId="38539" xr:uid="{79F6AB02-74A3-4BF6-916C-4A475325E04B}"/>
    <cellStyle name="Comma 4 2 3 3 3 3 2 3" xfId="59563" xr:uid="{EAFC922D-4777-4E8C-A19F-3FAD2677F020}"/>
    <cellStyle name="Comma 4 2 3 3 3 3 3" xfId="28029" xr:uid="{DAD5A4D7-8710-48F7-A2B9-1A0519653F9E}"/>
    <cellStyle name="Comma 4 2 3 3 3 3 4" xfId="49053" xr:uid="{8F0ECE36-4684-41DA-8601-C45D16FFA466}"/>
    <cellStyle name="Comma 4 2 3 3 3 4" xfId="9610" xr:uid="{FE99CE8C-EB44-46FD-8DB2-C08DB23D061C}"/>
    <cellStyle name="Comma 4 2 3 3 3 4 2" xfId="20144" xr:uid="{07BEF8C7-7A25-4C45-887F-2A79DC0D2462}"/>
    <cellStyle name="Comma 4 2 3 3 3 4 2 2" xfId="41166" xr:uid="{D62DDD62-1E36-47D1-B772-1D5E4647E4BE}"/>
    <cellStyle name="Comma 4 2 3 3 3 4 2 3" xfId="62190" xr:uid="{091865D4-974D-49AB-9353-5C2B9D95F390}"/>
    <cellStyle name="Comma 4 2 3 3 3 4 3" xfId="30656" xr:uid="{CDAE4D3C-4E1F-4506-91AC-DB0771548E9A}"/>
    <cellStyle name="Comma 4 2 3 3 3 4 4" xfId="51680" xr:uid="{1D3273D5-80B8-4838-AC14-8A9CF6DFEEAC}"/>
    <cellStyle name="Comma 4 2 3 3 3 5" xfId="12262" xr:uid="{5F114CE0-7AA0-45E6-B8B8-87B5616DC9E9}"/>
    <cellStyle name="Comma 4 2 3 3 3 5 2" xfId="33284" xr:uid="{AC7DEB64-36E3-4958-80E0-4E5D84F235A1}"/>
    <cellStyle name="Comma 4 2 3 3 3 5 3" xfId="54308" xr:uid="{3FD6FAA1-CE90-437C-B8B8-C83AD7408468}"/>
    <cellStyle name="Comma 4 2 3 3 3 6" xfId="22773" xr:uid="{6AE095CB-D15F-4C72-A32B-81D62AA48D09}"/>
    <cellStyle name="Comma 4 2 3 3 3 7" xfId="43798" xr:uid="{BB6CA495-0B80-440D-A5DC-5F6477B73467}"/>
    <cellStyle name="Comma 4 2 3 3 4" xfId="1678" xr:uid="{6C8BC77B-810A-4B7F-A132-393399FBCC29}"/>
    <cellStyle name="Comma 4 2 3 3 4 2" xfId="4356" xr:uid="{7D086536-B154-4B8F-966E-57379B40699B}"/>
    <cellStyle name="Comma 4 2 3 3 4 2 2" xfId="14890" xr:uid="{00342681-7C02-4DDB-BD5A-F7ABC2BE0DA6}"/>
    <cellStyle name="Comma 4 2 3 3 4 2 2 2" xfId="35912" xr:uid="{68CD0412-B609-449A-BC5C-4F7E4F71AFA8}"/>
    <cellStyle name="Comma 4 2 3 3 4 2 2 3" xfId="56936" xr:uid="{F47C3860-203B-476A-B666-D3B9EABF8587}"/>
    <cellStyle name="Comma 4 2 3 3 4 2 3" xfId="25402" xr:uid="{98EFBAE5-D063-4593-8FD7-DB1B135AAA37}"/>
    <cellStyle name="Comma 4 2 3 3 4 2 4" xfId="46426" xr:uid="{444889AF-C40E-4706-95FA-CF6A2688E2D6}"/>
    <cellStyle name="Comma 4 2 3 3 4 3" xfId="6984" xr:uid="{52BE5686-B4EB-44DF-AEAF-A560500151DD}"/>
    <cellStyle name="Comma 4 2 3 3 4 3 2" xfId="17518" xr:uid="{0239B83A-E30A-42BF-A9D0-7147906AED07}"/>
    <cellStyle name="Comma 4 2 3 3 4 3 2 2" xfId="38540" xr:uid="{03D6131F-F097-42E7-94FE-5546F9422AD0}"/>
    <cellStyle name="Comma 4 2 3 3 4 3 2 3" xfId="59564" xr:uid="{6A1D3041-9DD6-46CF-9B13-CDBA42EEC565}"/>
    <cellStyle name="Comma 4 2 3 3 4 3 3" xfId="28030" xr:uid="{E1B57BBA-F97F-4016-B613-10BB3CEC3735}"/>
    <cellStyle name="Comma 4 2 3 3 4 3 4" xfId="49054" xr:uid="{A394071C-11B5-456C-BD4B-C684FB79C8DA}"/>
    <cellStyle name="Comma 4 2 3 3 4 4" xfId="9611" xr:uid="{8E3BB66B-CD99-447F-B586-2EBA42E0D379}"/>
    <cellStyle name="Comma 4 2 3 3 4 4 2" xfId="20145" xr:uid="{08C69651-AB28-440E-8EA7-CE2D43836533}"/>
    <cellStyle name="Comma 4 2 3 3 4 4 2 2" xfId="41167" xr:uid="{203E55E9-52A6-4C7F-9223-410A2BB4F468}"/>
    <cellStyle name="Comma 4 2 3 3 4 4 2 3" xfId="62191" xr:uid="{399EA935-3DEE-4FDE-9C2C-A2063C069539}"/>
    <cellStyle name="Comma 4 2 3 3 4 4 3" xfId="30657" xr:uid="{D3CEFF92-19BA-4A8B-BEF6-997FD823B2E2}"/>
    <cellStyle name="Comma 4 2 3 3 4 4 4" xfId="51681" xr:uid="{25517F43-E3CD-410C-BD0A-B4BFE4C2B61C}"/>
    <cellStyle name="Comma 4 2 3 3 4 5" xfId="12263" xr:uid="{9F19130F-EAE0-4327-A550-9ABD5CE4E763}"/>
    <cellStyle name="Comma 4 2 3 3 4 5 2" xfId="33285" xr:uid="{3DD697DE-740D-48E6-89FB-FCFC58DD3177}"/>
    <cellStyle name="Comma 4 2 3 3 4 5 3" xfId="54309" xr:uid="{0E518428-E405-412E-8EFD-1280372A611E}"/>
    <cellStyle name="Comma 4 2 3 3 4 6" xfId="22774" xr:uid="{B3139A81-FAC7-420D-B1EC-46C9B79C16AE}"/>
    <cellStyle name="Comma 4 2 3 3 4 7" xfId="43799" xr:uid="{0A97A3C2-081D-4403-A1CE-DA2708914579}"/>
    <cellStyle name="Comma 4 2 3 3 5" xfId="2662" xr:uid="{E438FEEA-428B-4154-B2B3-194F05CA9E8C}"/>
    <cellStyle name="Comma 4 2 3 3 5 2" xfId="5299" xr:uid="{A065E34A-1ED9-49D8-B3F3-7EF44A14BB43}"/>
    <cellStyle name="Comma 4 2 3 3 5 2 2" xfId="15833" xr:uid="{1809AF97-110B-4B00-BCC3-105F0DE32709}"/>
    <cellStyle name="Comma 4 2 3 3 5 2 2 2" xfId="36855" xr:uid="{0DB6B86F-88CF-4681-B558-414E659A3467}"/>
    <cellStyle name="Comma 4 2 3 3 5 2 2 3" xfId="57879" xr:uid="{6132696A-AA41-4CAC-8A0F-4C60001095D7}"/>
    <cellStyle name="Comma 4 2 3 3 5 2 3" xfId="26345" xr:uid="{B3A005FA-7B4A-4FE4-89A4-21C3650FC490}"/>
    <cellStyle name="Comma 4 2 3 3 5 2 4" xfId="47369" xr:uid="{99EE81EB-839B-4EFB-97FF-02115F3C93E5}"/>
    <cellStyle name="Comma 4 2 3 3 5 3" xfId="7927" xr:uid="{0AB12E20-BD3B-461D-980A-FBE8B9A264C9}"/>
    <cellStyle name="Comma 4 2 3 3 5 3 2" xfId="18461" xr:uid="{E4BCDF1A-1B08-4C1A-BB5A-25F966BB6E9A}"/>
    <cellStyle name="Comma 4 2 3 3 5 3 2 2" xfId="39483" xr:uid="{AE1358A1-C9AE-4E75-B054-49358BFB9269}"/>
    <cellStyle name="Comma 4 2 3 3 5 3 2 3" xfId="60507" xr:uid="{E06C2C49-3EED-47F8-B553-C68CCC918FE7}"/>
    <cellStyle name="Comma 4 2 3 3 5 3 3" xfId="28973" xr:uid="{78483CED-24B7-4905-9D84-A296781687CA}"/>
    <cellStyle name="Comma 4 2 3 3 5 3 4" xfId="49997" xr:uid="{C1D201E1-79B3-4147-8265-CDED49085962}"/>
    <cellStyle name="Comma 4 2 3 3 5 4" xfId="10554" xr:uid="{834E1074-DA92-448E-BE53-0425A1DFC4AF}"/>
    <cellStyle name="Comma 4 2 3 3 5 4 2" xfId="21088" xr:uid="{16337851-60C8-4E1E-8032-128BEE6405D2}"/>
    <cellStyle name="Comma 4 2 3 3 5 4 2 2" xfId="42110" xr:uid="{2F853925-D2C6-4927-BBF7-E6422E08CC2B}"/>
    <cellStyle name="Comma 4 2 3 3 5 4 2 3" xfId="63134" xr:uid="{253A47E4-7FB8-4FB0-B08E-88798F195796}"/>
    <cellStyle name="Comma 4 2 3 3 5 4 3" xfId="31600" xr:uid="{C7BF1899-6F37-476B-9E6A-027E977B9A6F}"/>
    <cellStyle name="Comma 4 2 3 3 5 4 4" xfId="52624" xr:uid="{B7AFFCE1-7688-4C14-8C49-333B42E5A1BD}"/>
    <cellStyle name="Comma 4 2 3 3 5 5" xfId="13206" xr:uid="{7E0D87FC-4BF0-4AF3-82EF-3CA58DB2DD18}"/>
    <cellStyle name="Comma 4 2 3 3 5 5 2" xfId="34228" xr:uid="{F547B70A-D58D-46DF-8AE6-00093E8E29D8}"/>
    <cellStyle name="Comma 4 2 3 3 5 5 3" xfId="55252" xr:uid="{CF88FEE3-F04C-4B1E-AF0B-AC9834B33C09}"/>
    <cellStyle name="Comma 4 2 3 3 5 6" xfId="23717" xr:uid="{7B020482-F6F7-4E9D-9ECC-82818438EBC3}"/>
    <cellStyle name="Comma 4 2 3 3 5 7" xfId="44742" xr:uid="{9FA3D5F6-9289-42CA-9AF9-1B8AE00A9643}"/>
    <cellStyle name="Comma 4 2 3 3 6" xfId="2721" xr:uid="{AEA4748B-E7AB-4840-9F93-344914F13DAA}"/>
    <cellStyle name="Comma 4 2 3 3 6 2" xfId="5353" xr:uid="{A8EA255A-6F4F-4FA5-962B-E4B385E44393}"/>
    <cellStyle name="Comma 4 2 3 3 6 2 2" xfId="15887" xr:uid="{2C62663B-0DDB-4EEA-8720-6687100F2AC6}"/>
    <cellStyle name="Comma 4 2 3 3 6 2 2 2" xfId="36909" xr:uid="{20447762-1FEF-4354-AA0D-A1A80F12ED78}"/>
    <cellStyle name="Comma 4 2 3 3 6 2 2 3" xfId="57933" xr:uid="{2F0A4C4B-527F-4DAF-8FA1-3E7274CA31D4}"/>
    <cellStyle name="Comma 4 2 3 3 6 2 3" xfId="26399" xr:uid="{562C6851-65B7-4DCB-B966-9554252CC422}"/>
    <cellStyle name="Comma 4 2 3 3 6 2 4" xfId="47423" xr:uid="{8A9DF7DF-46C8-4D3B-B801-4C6864B444DA}"/>
    <cellStyle name="Comma 4 2 3 3 6 3" xfId="7981" xr:uid="{61C094AD-B6FD-4EBA-86A9-E5A10F6AE716}"/>
    <cellStyle name="Comma 4 2 3 3 6 3 2" xfId="18515" xr:uid="{8E08BC84-0D5D-41E6-9DEB-6C651E305F36}"/>
    <cellStyle name="Comma 4 2 3 3 6 3 2 2" xfId="39537" xr:uid="{17063C5F-8408-4143-B58B-98F37FCF99B6}"/>
    <cellStyle name="Comma 4 2 3 3 6 3 2 3" xfId="60561" xr:uid="{7AED7972-BA34-4972-8D7E-1180E35D490D}"/>
    <cellStyle name="Comma 4 2 3 3 6 3 3" xfId="29027" xr:uid="{6BC5C87A-9379-4575-8E41-7D666AF35F5B}"/>
    <cellStyle name="Comma 4 2 3 3 6 3 4" xfId="50051" xr:uid="{A73127EB-D473-4510-91F0-593C09723FCF}"/>
    <cellStyle name="Comma 4 2 3 3 6 4" xfId="10608" xr:uid="{B96C15C8-5E9A-4122-B782-28755C41DB3C}"/>
    <cellStyle name="Comma 4 2 3 3 6 4 2" xfId="21142" xr:uid="{F2FDDB30-25A1-4E6F-80BF-BB26F42A20B5}"/>
    <cellStyle name="Comma 4 2 3 3 6 4 2 2" xfId="42164" xr:uid="{3D9D792B-EC61-475E-B2EA-FCD1C7952824}"/>
    <cellStyle name="Comma 4 2 3 3 6 4 2 3" xfId="63188" xr:uid="{0B0824B2-4222-466D-A41D-D85AEFAB8A70}"/>
    <cellStyle name="Comma 4 2 3 3 6 4 3" xfId="31654" xr:uid="{03D5AACC-A324-4E05-B7BD-8AFB5A833B81}"/>
    <cellStyle name="Comma 4 2 3 3 6 4 4" xfId="52678" xr:uid="{C32D89AF-9312-4081-ACEE-11C8A2E3EAFA}"/>
    <cellStyle name="Comma 4 2 3 3 6 5" xfId="13260" xr:uid="{4BF571AB-31FA-4CB6-8A96-338FAAAA5822}"/>
    <cellStyle name="Comma 4 2 3 3 6 5 2" xfId="34282" xr:uid="{21CA1815-54AB-4E41-AC54-4DB96A566A6F}"/>
    <cellStyle name="Comma 4 2 3 3 6 5 3" xfId="55306" xr:uid="{C0CD66C9-D344-4614-AE7C-5ED40FF40A73}"/>
    <cellStyle name="Comma 4 2 3 3 6 6" xfId="23771" xr:uid="{2C8CA228-BB41-47CE-AF89-064824BC82A4}"/>
    <cellStyle name="Comma 4 2 3 3 6 7" xfId="44796" xr:uid="{C28BA251-362B-4C32-8FD2-DC3308AFBA00}"/>
    <cellStyle name="Comma 4 2 3 3 7" xfId="1674" xr:uid="{6F2C5394-EFFD-457F-BDBF-201E20F586D6}"/>
    <cellStyle name="Comma 4 2 3 3 7 2" xfId="4352" xr:uid="{15C4EE92-E413-4E68-8A47-8DD3027761BA}"/>
    <cellStyle name="Comma 4 2 3 3 7 2 2" xfId="14886" xr:uid="{BE0681B6-A3DE-4484-B70B-9043544444E1}"/>
    <cellStyle name="Comma 4 2 3 3 7 2 2 2" xfId="35908" xr:uid="{F218F4B4-1C1F-41BF-BE2E-BC9B0D2E3D60}"/>
    <cellStyle name="Comma 4 2 3 3 7 2 2 3" xfId="56932" xr:uid="{C191597B-BFF3-4132-A4D2-8F48ABB4BC8A}"/>
    <cellStyle name="Comma 4 2 3 3 7 2 3" xfId="25398" xr:uid="{4BFF9476-20EA-4C36-9CEE-BFCF60F55BA3}"/>
    <cellStyle name="Comma 4 2 3 3 7 2 4" xfId="46422" xr:uid="{33EFDCBB-6F30-4A0D-A593-BC3A0D7C4AE5}"/>
    <cellStyle name="Comma 4 2 3 3 7 3" xfId="6980" xr:uid="{0972B2A0-B61E-4996-B8B4-53401F681665}"/>
    <cellStyle name="Comma 4 2 3 3 7 3 2" xfId="17514" xr:uid="{08994AD8-6DA0-414E-9088-AB849E62627C}"/>
    <cellStyle name="Comma 4 2 3 3 7 3 2 2" xfId="38536" xr:uid="{E033690E-4B1F-43E2-95D0-5749665EADEE}"/>
    <cellStyle name="Comma 4 2 3 3 7 3 2 3" xfId="59560" xr:uid="{130322AB-347C-427C-AF01-EFDC2C4EE4DA}"/>
    <cellStyle name="Comma 4 2 3 3 7 3 3" xfId="28026" xr:uid="{BC417359-F587-4188-9045-9205BD5C61B9}"/>
    <cellStyle name="Comma 4 2 3 3 7 3 4" xfId="49050" xr:uid="{AB26ED9A-459F-4EDA-856D-FC939E143162}"/>
    <cellStyle name="Comma 4 2 3 3 7 4" xfId="9607" xr:uid="{F10D8EC1-22A8-4FB5-9817-C7A60B8F1C8C}"/>
    <cellStyle name="Comma 4 2 3 3 7 4 2" xfId="20141" xr:uid="{23771925-1721-4DF9-8893-6E798967DD5E}"/>
    <cellStyle name="Comma 4 2 3 3 7 4 2 2" xfId="41163" xr:uid="{B0099144-DE61-4219-9EB5-E091A13AF4A3}"/>
    <cellStyle name="Comma 4 2 3 3 7 4 2 3" xfId="62187" xr:uid="{45CE1ACE-35A7-4930-9481-2EFA15158F06}"/>
    <cellStyle name="Comma 4 2 3 3 7 4 3" xfId="30653" xr:uid="{34781444-07C8-4944-ACD3-EB5B15F7F30F}"/>
    <cellStyle name="Comma 4 2 3 3 7 4 4" xfId="51677" xr:uid="{CCD282EA-7929-4111-860B-B6AD8F2952E2}"/>
    <cellStyle name="Comma 4 2 3 3 7 5" xfId="12259" xr:uid="{F732DF40-E612-4CBE-95CF-00B97EABFF23}"/>
    <cellStyle name="Comma 4 2 3 3 7 5 2" xfId="33281" xr:uid="{5F475FE2-E938-4619-89FB-F9F5B8F65738}"/>
    <cellStyle name="Comma 4 2 3 3 7 5 3" xfId="54305" xr:uid="{BB53DC27-2751-471B-B75F-4D371FF98DB6}"/>
    <cellStyle name="Comma 4 2 3 3 7 6" xfId="22770" xr:uid="{17F7A2E1-C4E4-4FD6-89DC-430F1631E16B}"/>
    <cellStyle name="Comma 4 2 3 3 7 7" xfId="43795" xr:uid="{3CB4077B-951A-43A5-8E2C-21C276F94D41}"/>
    <cellStyle name="Comma 4 2 3 3 8" xfId="2834" xr:uid="{33A2A2E2-1E65-43C7-AE8C-9A2CA21CEDF3}"/>
    <cellStyle name="Comma 4 2 3 3 8 2" xfId="13368" xr:uid="{17DE3A24-8E66-409F-9A77-728E8FF7F034}"/>
    <cellStyle name="Comma 4 2 3 3 8 2 2" xfId="34390" xr:uid="{09C09525-63D5-41C3-AA21-811AE9627638}"/>
    <cellStyle name="Comma 4 2 3 3 8 2 3" xfId="55414" xr:uid="{5F955FF4-8E01-45A6-9AC7-9093A121B25F}"/>
    <cellStyle name="Comma 4 2 3 3 8 3" xfId="23880" xr:uid="{EA671A90-7AAF-4535-9E86-2D797AEADD04}"/>
    <cellStyle name="Comma 4 2 3 3 8 4" xfId="44904" xr:uid="{72E3D3BF-97A4-453A-BFB9-6840BB7091F8}"/>
    <cellStyle name="Comma 4 2 3 3 9" xfId="5462" xr:uid="{F44C02B5-19AB-43D6-88B3-8EF4CAB8B29B}"/>
    <cellStyle name="Comma 4 2 3 3 9 2" xfId="15996" xr:uid="{D69FFB60-7B0C-49E7-912A-0EAB5E340E5A}"/>
    <cellStyle name="Comma 4 2 3 3 9 2 2" xfId="37018" xr:uid="{330CCEF0-14FD-44F2-AAEA-87F76C81713B}"/>
    <cellStyle name="Comma 4 2 3 3 9 2 3" xfId="58042" xr:uid="{E6C3F800-AD53-41BC-8E70-BAC3D69383A0}"/>
    <cellStyle name="Comma 4 2 3 3 9 3" xfId="26508" xr:uid="{AD127DA2-CA41-4ABE-A0D2-B80902478497}"/>
    <cellStyle name="Comma 4 2 3 3 9 4" xfId="47532" xr:uid="{870639AD-0139-4832-93BB-931B3D3AEDFA}"/>
    <cellStyle name="Comma 4 2 3 4" xfId="172" xr:uid="{6D65B9F1-53C6-4720-AD7B-800581014FAD}"/>
    <cellStyle name="Comma 4 2 3 4 10" xfId="10768" xr:uid="{5D286336-1DF0-4374-AA04-03236F719077}"/>
    <cellStyle name="Comma 4 2 3 4 10 2" xfId="31790" xr:uid="{8F048CA9-D0DE-4552-8C7B-EE67DD859E71}"/>
    <cellStyle name="Comma 4 2 3 4 10 3" xfId="52814" xr:uid="{C0661800-F39C-4E1A-B5FB-DD05B213602D}"/>
    <cellStyle name="Comma 4 2 3 4 11" xfId="21279" xr:uid="{F40B5D0A-0435-436A-B616-786614049AA2}"/>
    <cellStyle name="Comma 4 2 3 4 12" xfId="42304" xr:uid="{11941F9D-6FEE-4395-8C52-121DC83F7ABB}"/>
    <cellStyle name="Comma 4 2 3 4 2" xfId="1680" xr:uid="{ECF9DCBB-EC9E-4F1D-A5A6-771A5A7631FB}"/>
    <cellStyle name="Comma 4 2 3 4 2 2" xfId="1681" xr:uid="{3B02AD5A-8B01-415B-976D-4374D334CAF6}"/>
    <cellStyle name="Comma 4 2 3 4 2 2 2" xfId="4359" xr:uid="{BC2BCB29-A804-4055-934D-7C55167FE14F}"/>
    <cellStyle name="Comma 4 2 3 4 2 2 2 2" xfId="14893" xr:uid="{2DFB72FF-1FC7-4C37-BE86-45EA3B98F61C}"/>
    <cellStyle name="Comma 4 2 3 4 2 2 2 2 2" xfId="35915" xr:uid="{E0FCC603-AA63-40CA-941C-A5A68B051D75}"/>
    <cellStyle name="Comma 4 2 3 4 2 2 2 2 3" xfId="56939" xr:uid="{5FF6D91B-6FCE-42E8-A15D-5F317AEED696}"/>
    <cellStyle name="Comma 4 2 3 4 2 2 2 3" xfId="25405" xr:uid="{4CE58775-2F22-4A05-9FBD-E21F84C7F010}"/>
    <cellStyle name="Comma 4 2 3 4 2 2 2 4" xfId="46429" xr:uid="{7E782442-FA45-4B23-A9C1-689F86C9AE10}"/>
    <cellStyle name="Comma 4 2 3 4 2 2 3" xfId="6987" xr:uid="{D4277063-3736-4BB3-8346-722F09CEB073}"/>
    <cellStyle name="Comma 4 2 3 4 2 2 3 2" xfId="17521" xr:uid="{6B26BDD2-44A0-43F7-AD1D-BB9FF7EFD6E6}"/>
    <cellStyle name="Comma 4 2 3 4 2 2 3 2 2" xfId="38543" xr:uid="{9B302B0A-B85E-4AF5-B8E2-CF0D3E7A68D4}"/>
    <cellStyle name="Comma 4 2 3 4 2 2 3 2 3" xfId="59567" xr:uid="{89B252FE-C2B5-431C-9DF3-628847ADA92D}"/>
    <cellStyle name="Comma 4 2 3 4 2 2 3 3" xfId="28033" xr:uid="{4B757047-6D3F-4048-9CEB-824FC172791F}"/>
    <cellStyle name="Comma 4 2 3 4 2 2 3 4" xfId="49057" xr:uid="{6E425907-02C7-40E9-B6DB-D38F3D2F34FB}"/>
    <cellStyle name="Comma 4 2 3 4 2 2 4" xfId="9614" xr:uid="{E6109639-C419-49C7-BA24-92FBA67EDBFF}"/>
    <cellStyle name="Comma 4 2 3 4 2 2 4 2" xfId="20148" xr:uid="{CCD78E79-9129-433F-8508-76B687995C9F}"/>
    <cellStyle name="Comma 4 2 3 4 2 2 4 2 2" xfId="41170" xr:uid="{2B1EFE6B-78B4-40D6-B08E-6B129BE49B51}"/>
    <cellStyle name="Comma 4 2 3 4 2 2 4 2 3" xfId="62194" xr:uid="{2FC7D787-2D92-48EE-BE30-FDED55417387}"/>
    <cellStyle name="Comma 4 2 3 4 2 2 4 3" xfId="30660" xr:uid="{6113A843-5CE3-4A12-8D86-90F507ECDDA2}"/>
    <cellStyle name="Comma 4 2 3 4 2 2 4 4" xfId="51684" xr:uid="{4C72AACC-BE91-4384-89BA-3BBC687275AE}"/>
    <cellStyle name="Comma 4 2 3 4 2 2 5" xfId="12266" xr:uid="{6122084A-E267-473D-924F-1B2DF9C4B858}"/>
    <cellStyle name="Comma 4 2 3 4 2 2 5 2" xfId="33288" xr:uid="{ED3FDA46-E6BD-4484-8C32-E2AA51771E3D}"/>
    <cellStyle name="Comma 4 2 3 4 2 2 5 3" xfId="54312" xr:uid="{ADB36458-EA1F-4523-B9C1-35A06D31D8B9}"/>
    <cellStyle name="Comma 4 2 3 4 2 2 6" xfId="22777" xr:uid="{4BFD4E81-8A14-4B8C-BBD5-32F92F9AE70F}"/>
    <cellStyle name="Comma 4 2 3 4 2 2 7" xfId="43802" xr:uid="{D274F156-ABBB-48C5-8EF7-269330EA0605}"/>
    <cellStyle name="Comma 4 2 3 4 2 3" xfId="4358" xr:uid="{6308B40D-9D2F-4EF0-99A4-5D7A089DC793}"/>
    <cellStyle name="Comma 4 2 3 4 2 3 2" xfId="14892" xr:uid="{8509BE5D-1768-475D-92DE-106FC73685A5}"/>
    <cellStyle name="Comma 4 2 3 4 2 3 2 2" xfId="35914" xr:uid="{4B94FAAC-4668-4770-A067-D59D4F18B910}"/>
    <cellStyle name="Comma 4 2 3 4 2 3 2 3" xfId="56938" xr:uid="{E600ABF1-B2E8-4660-A787-B51A6ACE9BE7}"/>
    <cellStyle name="Comma 4 2 3 4 2 3 3" xfId="25404" xr:uid="{B6BBB919-01F6-44DD-BED3-D89B34545680}"/>
    <cellStyle name="Comma 4 2 3 4 2 3 4" xfId="46428" xr:uid="{42B3A553-6C64-4EFF-865D-EE98959A8937}"/>
    <cellStyle name="Comma 4 2 3 4 2 4" xfId="6986" xr:uid="{C02FB73C-9A97-4465-8FA7-B266939CF6A0}"/>
    <cellStyle name="Comma 4 2 3 4 2 4 2" xfId="17520" xr:uid="{F4B0150F-5422-4F49-9876-27E285472957}"/>
    <cellStyle name="Comma 4 2 3 4 2 4 2 2" xfId="38542" xr:uid="{D18E07C9-FD9E-49E5-9900-9B6781BB569F}"/>
    <cellStyle name="Comma 4 2 3 4 2 4 2 3" xfId="59566" xr:uid="{06BBA0DD-9CEF-4ECB-8DDE-850C369D02AF}"/>
    <cellStyle name="Comma 4 2 3 4 2 4 3" xfId="28032" xr:uid="{D49E2C07-B322-46D4-A532-D3750C15FA88}"/>
    <cellStyle name="Comma 4 2 3 4 2 4 4" xfId="49056" xr:uid="{D6E5FCB7-CC8D-4B20-96C1-361E19500448}"/>
    <cellStyle name="Comma 4 2 3 4 2 5" xfId="9613" xr:uid="{48685639-7BFD-4D20-A60D-1FE235AEB3AA}"/>
    <cellStyle name="Comma 4 2 3 4 2 5 2" xfId="20147" xr:uid="{598D359C-A7D7-4089-B3CB-48CE55FB301A}"/>
    <cellStyle name="Comma 4 2 3 4 2 5 2 2" xfId="41169" xr:uid="{8335525C-11DF-4C47-B249-DB8861967CA3}"/>
    <cellStyle name="Comma 4 2 3 4 2 5 2 3" xfId="62193" xr:uid="{BA6902D9-0731-4FF1-BCF2-E8BF9ABDA872}"/>
    <cellStyle name="Comma 4 2 3 4 2 5 3" xfId="30659" xr:uid="{6EDC9FA4-B51B-46F4-908D-F2CC07505B84}"/>
    <cellStyle name="Comma 4 2 3 4 2 5 4" xfId="51683" xr:uid="{79E4E551-854D-4F46-B273-8ADEB57B94D6}"/>
    <cellStyle name="Comma 4 2 3 4 2 6" xfId="12265" xr:uid="{E134AF24-69F6-47E5-990E-34B3DC00FF02}"/>
    <cellStyle name="Comma 4 2 3 4 2 6 2" xfId="33287" xr:uid="{230D1D01-4222-451C-8866-420FC2823A69}"/>
    <cellStyle name="Comma 4 2 3 4 2 6 3" xfId="54311" xr:uid="{86764F5A-843C-40ED-AB57-FD239284DA35}"/>
    <cellStyle name="Comma 4 2 3 4 2 7" xfId="22776" xr:uid="{4A767B01-6503-44DA-B978-25E6523E126C}"/>
    <cellStyle name="Comma 4 2 3 4 2 8" xfId="43801" xr:uid="{573AB373-60CE-46AB-84B2-2E59DC73E425}"/>
    <cellStyle name="Comma 4 2 3 4 3" xfId="1682" xr:uid="{02CCBADC-3DA9-4645-8C77-70DA1B9A3D2D}"/>
    <cellStyle name="Comma 4 2 3 4 3 2" xfId="4360" xr:uid="{EAD861FC-5140-46B4-88DE-F4A6C4F3DF1E}"/>
    <cellStyle name="Comma 4 2 3 4 3 2 2" xfId="14894" xr:uid="{9F5F9392-0E35-4B4F-BCEA-EA408537F45B}"/>
    <cellStyle name="Comma 4 2 3 4 3 2 2 2" xfId="35916" xr:uid="{179E50EC-3819-4C17-A16F-7F3D9B1895C9}"/>
    <cellStyle name="Comma 4 2 3 4 3 2 2 3" xfId="56940" xr:uid="{18DE6471-6E40-402D-A180-7F6C011A76B5}"/>
    <cellStyle name="Comma 4 2 3 4 3 2 3" xfId="25406" xr:uid="{8064008A-7248-471C-A292-EE108DEAC5FD}"/>
    <cellStyle name="Comma 4 2 3 4 3 2 4" xfId="46430" xr:uid="{1064C5D8-9410-4E5B-BA84-51C508A6D910}"/>
    <cellStyle name="Comma 4 2 3 4 3 3" xfId="6988" xr:uid="{4C4D2FB1-EC86-4439-8D98-28B22495F6C9}"/>
    <cellStyle name="Comma 4 2 3 4 3 3 2" xfId="17522" xr:uid="{31DCA502-BCCD-4DAA-9DD4-CA5D249ADFC7}"/>
    <cellStyle name="Comma 4 2 3 4 3 3 2 2" xfId="38544" xr:uid="{D322ABA0-5026-4806-9B2C-89C234945488}"/>
    <cellStyle name="Comma 4 2 3 4 3 3 2 3" xfId="59568" xr:uid="{A955C130-299E-4B89-B591-C23A18B06386}"/>
    <cellStyle name="Comma 4 2 3 4 3 3 3" xfId="28034" xr:uid="{23856B88-8F06-4B31-AF93-F0CBE7E0BF96}"/>
    <cellStyle name="Comma 4 2 3 4 3 3 4" xfId="49058" xr:uid="{EB031536-6736-468A-A538-6557EE8792DB}"/>
    <cellStyle name="Comma 4 2 3 4 3 4" xfId="9615" xr:uid="{FA113260-3773-4572-B8BA-588AAA6CD9E8}"/>
    <cellStyle name="Comma 4 2 3 4 3 4 2" xfId="20149" xr:uid="{639DEB3C-59DA-4286-8202-B73F2230D1D3}"/>
    <cellStyle name="Comma 4 2 3 4 3 4 2 2" xfId="41171" xr:uid="{5F1B8F3D-8144-4E14-8CB0-278571847755}"/>
    <cellStyle name="Comma 4 2 3 4 3 4 2 3" xfId="62195" xr:uid="{280A1C5F-F942-4BE9-B8DE-48271CDD8076}"/>
    <cellStyle name="Comma 4 2 3 4 3 4 3" xfId="30661" xr:uid="{D87A3811-374F-43B4-939A-F7BAFACB26FF}"/>
    <cellStyle name="Comma 4 2 3 4 3 4 4" xfId="51685" xr:uid="{09468F26-DD9B-4469-AF55-1739C3408AC9}"/>
    <cellStyle name="Comma 4 2 3 4 3 5" xfId="12267" xr:uid="{70B61BDC-E766-4D3D-B26F-2A5219E1167F}"/>
    <cellStyle name="Comma 4 2 3 4 3 5 2" xfId="33289" xr:uid="{B6B92ED6-217E-4EF3-99CA-D0830DFCB445}"/>
    <cellStyle name="Comma 4 2 3 4 3 5 3" xfId="54313" xr:uid="{91976F3C-A317-446D-8EAA-5CCD1A8A2214}"/>
    <cellStyle name="Comma 4 2 3 4 3 6" xfId="22778" xr:uid="{F2639302-B3B6-4C71-89D7-AEA43B6D739F}"/>
    <cellStyle name="Comma 4 2 3 4 3 7" xfId="43803" xr:uid="{590B3D54-D018-4560-9CFE-6CAA4E788D9C}"/>
    <cellStyle name="Comma 4 2 3 4 4" xfId="1683" xr:uid="{B62E9D88-E3A4-44D9-ABAC-33C6DFB8540A}"/>
    <cellStyle name="Comma 4 2 3 4 4 2" xfId="4361" xr:uid="{2110D875-EEE3-41AE-BE01-8CACA6E2C5EE}"/>
    <cellStyle name="Comma 4 2 3 4 4 2 2" xfId="14895" xr:uid="{4C8B1F4C-784B-4765-AA0E-DC7493F1F582}"/>
    <cellStyle name="Comma 4 2 3 4 4 2 2 2" xfId="35917" xr:uid="{4716684C-17FD-4AB9-B04D-25075E8BC221}"/>
    <cellStyle name="Comma 4 2 3 4 4 2 2 3" xfId="56941" xr:uid="{9FFEE460-5B48-4D21-AF2D-A521E46E7060}"/>
    <cellStyle name="Comma 4 2 3 4 4 2 3" xfId="25407" xr:uid="{10D234C9-C655-4BAB-AE81-5412612EA3C7}"/>
    <cellStyle name="Comma 4 2 3 4 4 2 4" xfId="46431" xr:uid="{D8A62D59-4E2A-447C-9282-567600328D6E}"/>
    <cellStyle name="Comma 4 2 3 4 4 3" xfId="6989" xr:uid="{A0D957EF-6BF7-4A40-9286-8A8257D8A81C}"/>
    <cellStyle name="Comma 4 2 3 4 4 3 2" xfId="17523" xr:uid="{1D886BDA-4D2C-4E47-8393-DCAAF3590A03}"/>
    <cellStyle name="Comma 4 2 3 4 4 3 2 2" xfId="38545" xr:uid="{7D04FEAE-663F-4D82-9257-5D2156AAF1D8}"/>
    <cellStyle name="Comma 4 2 3 4 4 3 2 3" xfId="59569" xr:uid="{6F6C936F-3770-4663-B933-92A3C8F03697}"/>
    <cellStyle name="Comma 4 2 3 4 4 3 3" xfId="28035" xr:uid="{E932CBA2-FDB4-41B1-BCF0-E70BC303BC52}"/>
    <cellStyle name="Comma 4 2 3 4 4 3 4" xfId="49059" xr:uid="{89C42DD6-265A-4036-9CC3-0E0B5157BAF5}"/>
    <cellStyle name="Comma 4 2 3 4 4 4" xfId="9616" xr:uid="{49EB038B-E98B-49A6-BB06-417C1F6A3D9F}"/>
    <cellStyle name="Comma 4 2 3 4 4 4 2" xfId="20150" xr:uid="{487ECB6E-5DC7-447D-9BB7-E33568662CCD}"/>
    <cellStyle name="Comma 4 2 3 4 4 4 2 2" xfId="41172" xr:uid="{3AC8879C-D657-4693-8B70-733F14DDB8CE}"/>
    <cellStyle name="Comma 4 2 3 4 4 4 2 3" xfId="62196" xr:uid="{47F5B3B8-36FA-4E97-830D-D9262E9674E6}"/>
    <cellStyle name="Comma 4 2 3 4 4 4 3" xfId="30662" xr:uid="{9DB3EB83-7423-4A01-B9E5-3276F4785865}"/>
    <cellStyle name="Comma 4 2 3 4 4 4 4" xfId="51686" xr:uid="{63DD792A-057F-4F1A-8EE7-E0690632F9C8}"/>
    <cellStyle name="Comma 4 2 3 4 4 5" xfId="12268" xr:uid="{E827DF49-3709-4B6F-A0C4-25597514BEBC}"/>
    <cellStyle name="Comma 4 2 3 4 4 5 2" xfId="33290" xr:uid="{E623716E-CF05-4C0A-AED8-87A066739A65}"/>
    <cellStyle name="Comma 4 2 3 4 4 5 3" xfId="54314" xr:uid="{508D065F-8D1F-4A1A-A6E8-1AA0D71FC2DE}"/>
    <cellStyle name="Comma 4 2 3 4 4 6" xfId="22779" xr:uid="{BE94C242-D422-435F-B308-356675331C92}"/>
    <cellStyle name="Comma 4 2 3 4 4 7" xfId="43804" xr:uid="{F0AC763A-29C7-4669-896C-1655BDB63DE4}"/>
    <cellStyle name="Comma 4 2 3 4 5" xfId="2748" xr:uid="{1D78AAB2-A42D-4B01-89C2-4A4C2D2AA50A}"/>
    <cellStyle name="Comma 4 2 3 4 5 2" xfId="5380" xr:uid="{0444658C-604A-463C-A73F-CAF62C9F272F}"/>
    <cellStyle name="Comma 4 2 3 4 5 2 2" xfId="15914" xr:uid="{24F968D9-9609-4FAB-BCDF-1CE200EC5966}"/>
    <cellStyle name="Comma 4 2 3 4 5 2 2 2" xfId="36936" xr:uid="{38A4CD77-4C6B-441A-8995-75BB0F400AA2}"/>
    <cellStyle name="Comma 4 2 3 4 5 2 2 3" xfId="57960" xr:uid="{BD4CC348-A128-44C7-BC45-B7C3917CEB7E}"/>
    <cellStyle name="Comma 4 2 3 4 5 2 3" xfId="26426" xr:uid="{CEB98593-352A-4575-A86A-7ECB857911BB}"/>
    <cellStyle name="Comma 4 2 3 4 5 2 4" xfId="47450" xr:uid="{74FF5595-24E6-42F2-8D64-A7B7578E042D}"/>
    <cellStyle name="Comma 4 2 3 4 5 3" xfId="8008" xr:uid="{22D46831-C4FF-483F-A49E-D3788F78EED8}"/>
    <cellStyle name="Comma 4 2 3 4 5 3 2" xfId="18542" xr:uid="{331B5D19-3955-4249-A269-91F1BC44EE7A}"/>
    <cellStyle name="Comma 4 2 3 4 5 3 2 2" xfId="39564" xr:uid="{A5BDA9AE-4F16-4D4A-8E2A-601289CA5AAB}"/>
    <cellStyle name="Comma 4 2 3 4 5 3 2 3" xfId="60588" xr:uid="{53F5E92A-CF75-4A8B-9E54-6400B3490BB8}"/>
    <cellStyle name="Comma 4 2 3 4 5 3 3" xfId="29054" xr:uid="{65702C8E-FC00-433D-9E48-AA2BAE295BE8}"/>
    <cellStyle name="Comma 4 2 3 4 5 3 4" xfId="50078" xr:uid="{BAAC98C2-3642-4AFF-9890-7837251235C4}"/>
    <cellStyle name="Comma 4 2 3 4 5 4" xfId="10635" xr:uid="{2CDF73A4-14C6-4289-965E-981C50206F29}"/>
    <cellStyle name="Comma 4 2 3 4 5 4 2" xfId="21169" xr:uid="{1C08B484-7309-4B71-827B-DC8CF3A0BC79}"/>
    <cellStyle name="Comma 4 2 3 4 5 4 2 2" xfId="42191" xr:uid="{90A49A1C-A3E1-4D85-87B7-A0179008A265}"/>
    <cellStyle name="Comma 4 2 3 4 5 4 2 3" xfId="63215" xr:uid="{972DEA5A-AC1C-454E-947C-C3996A14B40A}"/>
    <cellStyle name="Comma 4 2 3 4 5 4 3" xfId="31681" xr:uid="{1E6CAA8B-5DFB-4E3C-8139-42A4458DDBD7}"/>
    <cellStyle name="Comma 4 2 3 4 5 4 4" xfId="52705" xr:uid="{476A9E40-C2D0-4355-A585-1B973EF94611}"/>
    <cellStyle name="Comma 4 2 3 4 5 5" xfId="13287" xr:uid="{7E232982-FE56-4306-A19F-4704E51B81C5}"/>
    <cellStyle name="Comma 4 2 3 4 5 5 2" xfId="34309" xr:uid="{5B2B5EB5-A134-4BE5-A824-4EDDB1764FB8}"/>
    <cellStyle name="Comma 4 2 3 4 5 5 3" xfId="55333" xr:uid="{4A505751-DF5D-4A0D-8B3B-AACFB5E42CEC}"/>
    <cellStyle name="Comma 4 2 3 4 5 6" xfId="23798" xr:uid="{5496D16F-7A25-40A3-B051-9002F5B74CC0}"/>
    <cellStyle name="Comma 4 2 3 4 5 7" xfId="44823" xr:uid="{242A8E22-2612-4595-B8BD-F75D2418AA0D}"/>
    <cellStyle name="Comma 4 2 3 4 6" xfId="1679" xr:uid="{A0A329EB-C446-4C4B-B1A1-FC8B519E7016}"/>
    <cellStyle name="Comma 4 2 3 4 6 2" xfId="4357" xr:uid="{1F7D4965-971C-46B7-A451-34A75F358938}"/>
    <cellStyle name="Comma 4 2 3 4 6 2 2" xfId="14891" xr:uid="{CFB3C7B3-EF38-4A9A-AA16-FB1770AD8B44}"/>
    <cellStyle name="Comma 4 2 3 4 6 2 2 2" xfId="35913" xr:uid="{99ACE82F-E71D-4C65-B4E2-973AA943DC3B}"/>
    <cellStyle name="Comma 4 2 3 4 6 2 2 3" xfId="56937" xr:uid="{330B82A8-28F3-4B77-B1CC-134FD268F62A}"/>
    <cellStyle name="Comma 4 2 3 4 6 2 3" xfId="25403" xr:uid="{269CA3A5-63D4-4DFB-9DCC-C59259DC1373}"/>
    <cellStyle name="Comma 4 2 3 4 6 2 4" xfId="46427" xr:uid="{9DE2A5C3-AD70-4B2A-A7B7-343A82A9458D}"/>
    <cellStyle name="Comma 4 2 3 4 6 3" xfId="6985" xr:uid="{FE228102-2989-40CF-BAF5-CEEB44813A7C}"/>
    <cellStyle name="Comma 4 2 3 4 6 3 2" xfId="17519" xr:uid="{03084C9C-BBA3-4641-BC6E-A879019CB544}"/>
    <cellStyle name="Comma 4 2 3 4 6 3 2 2" xfId="38541" xr:uid="{CD0A178B-3A08-4E8C-9A3A-B64723CB8084}"/>
    <cellStyle name="Comma 4 2 3 4 6 3 2 3" xfId="59565" xr:uid="{846B6A0C-ED48-47CF-A205-3CC31EFA1DD3}"/>
    <cellStyle name="Comma 4 2 3 4 6 3 3" xfId="28031" xr:uid="{1F03BD41-9AA0-4AF9-AE90-14B26E992DEE}"/>
    <cellStyle name="Comma 4 2 3 4 6 3 4" xfId="49055" xr:uid="{ADE39D17-886C-49A7-B41F-1475A29BBAFE}"/>
    <cellStyle name="Comma 4 2 3 4 6 4" xfId="9612" xr:uid="{054974CB-B923-4E24-8DF3-1A71D05529BA}"/>
    <cellStyle name="Comma 4 2 3 4 6 4 2" xfId="20146" xr:uid="{882FBC20-5DF2-4A84-BB70-3BEE2A592D13}"/>
    <cellStyle name="Comma 4 2 3 4 6 4 2 2" xfId="41168" xr:uid="{AD681221-B556-445C-91C3-A3B7F1BBD33F}"/>
    <cellStyle name="Comma 4 2 3 4 6 4 2 3" xfId="62192" xr:uid="{20AAF373-3CE0-4EEA-A326-9011A9172B5A}"/>
    <cellStyle name="Comma 4 2 3 4 6 4 3" xfId="30658" xr:uid="{E91033D2-8E98-449D-B4FB-EFB4D8D41774}"/>
    <cellStyle name="Comma 4 2 3 4 6 4 4" xfId="51682" xr:uid="{D00ED9FE-E4EA-4A63-8D7B-50993AA9F9BF}"/>
    <cellStyle name="Comma 4 2 3 4 6 5" xfId="12264" xr:uid="{7EAFB47E-91D8-4E2A-BF10-0931287CBD0E}"/>
    <cellStyle name="Comma 4 2 3 4 6 5 2" xfId="33286" xr:uid="{7FAF9949-246F-400A-BA45-39132264BBAF}"/>
    <cellStyle name="Comma 4 2 3 4 6 5 3" xfId="54310" xr:uid="{ED31EF48-7C0B-4FF3-900B-F1AE034B6A57}"/>
    <cellStyle name="Comma 4 2 3 4 6 6" xfId="22775" xr:uid="{75B977FD-79A3-4BF0-8F7D-FA3FCD3663A7}"/>
    <cellStyle name="Comma 4 2 3 4 6 7" xfId="43800" xr:uid="{F78D8AC1-D4C0-4D02-8CEE-4821723DE8D5}"/>
    <cellStyle name="Comma 4 2 3 4 7" xfId="2861" xr:uid="{624CF030-4D67-4227-B1C9-E54175BDB594}"/>
    <cellStyle name="Comma 4 2 3 4 7 2" xfId="13395" xr:uid="{F08960EA-44A4-4C7A-AF1C-1DEBAFB8F255}"/>
    <cellStyle name="Comma 4 2 3 4 7 2 2" xfId="34417" xr:uid="{A22C1699-C8B9-4AE8-945C-C56522F4DE75}"/>
    <cellStyle name="Comma 4 2 3 4 7 2 3" xfId="55441" xr:uid="{E166E503-50C0-4316-AA4F-B448A475209F}"/>
    <cellStyle name="Comma 4 2 3 4 7 3" xfId="23907" xr:uid="{8C9B2B56-2D9B-468E-939A-B289DF80F260}"/>
    <cellStyle name="Comma 4 2 3 4 7 4" xfId="44931" xr:uid="{0BE052B8-BC87-4FEA-B3B6-CDD1665EE3F3}"/>
    <cellStyle name="Comma 4 2 3 4 8" xfId="5489" xr:uid="{4C74D366-2C02-40E6-B120-DB860FC70F4C}"/>
    <cellStyle name="Comma 4 2 3 4 8 2" xfId="16023" xr:uid="{0802FA40-0A99-401A-9EF5-994582660957}"/>
    <cellStyle name="Comma 4 2 3 4 8 2 2" xfId="37045" xr:uid="{0A58931F-93D9-4AF1-97C0-6B91978E187F}"/>
    <cellStyle name="Comma 4 2 3 4 8 2 3" xfId="58069" xr:uid="{60203559-618E-4F61-8373-7E028640AEC8}"/>
    <cellStyle name="Comma 4 2 3 4 8 3" xfId="26535" xr:uid="{E57167F3-312F-4DD6-A853-C8F89ADA7711}"/>
    <cellStyle name="Comma 4 2 3 4 8 4" xfId="47559" xr:uid="{65B87BFB-A036-48FA-9439-D80668E3D7B7}"/>
    <cellStyle name="Comma 4 2 3 4 9" xfId="8116" xr:uid="{9F7B3420-E38B-4D25-99E0-BD20AC6AF403}"/>
    <cellStyle name="Comma 4 2 3 4 9 2" xfId="18650" xr:uid="{11607F9B-ABF1-4C1E-802E-AA604020B2A7}"/>
    <cellStyle name="Comma 4 2 3 4 9 2 2" xfId="39672" xr:uid="{A6C3C08D-B3EA-4425-B330-51A2A7D6D71A}"/>
    <cellStyle name="Comma 4 2 3 4 9 2 3" xfId="60696" xr:uid="{DF6D4606-451F-4B13-8BE5-52A3BDAFD07E}"/>
    <cellStyle name="Comma 4 2 3 4 9 3" xfId="29162" xr:uid="{558BCB0D-5D62-4187-A2D0-91E95C59704E}"/>
    <cellStyle name="Comma 4 2 3 4 9 4" xfId="50186" xr:uid="{7B1D89D1-25CD-4B3C-8FB1-EE2F3914A350}"/>
    <cellStyle name="Comma 4 2 3 5" xfId="1684" xr:uid="{62C9E182-8CC0-4050-8ABB-B9B0BB17DCB6}"/>
    <cellStyle name="Comma 4 2 3 5 10" xfId="43805" xr:uid="{6FC2F1EB-83C3-42FF-8A8D-C342ACA96F74}"/>
    <cellStyle name="Comma 4 2 3 5 2" xfId="1685" xr:uid="{1A73DD04-28A8-4514-BA84-4392BFC0F141}"/>
    <cellStyle name="Comma 4 2 3 5 2 2" xfId="1686" xr:uid="{C480B0F0-21A2-43C5-B4F0-5E0A4275ED92}"/>
    <cellStyle name="Comma 4 2 3 5 2 2 2" xfId="4364" xr:uid="{33D88AA9-A1ED-4AD2-B6AC-8E1E87A74686}"/>
    <cellStyle name="Comma 4 2 3 5 2 2 2 2" xfId="14898" xr:uid="{75DBB041-4909-4060-94F8-317858EAFAA8}"/>
    <cellStyle name="Comma 4 2 3 5 2 2 2 2 2" xfId="35920" xr:uid="{D5F66414-F000-472D-91BA-B26D28349696}"/>
    <cellStyle name="Comma 4 2 3 5 2 2 2 2 3" xfId="56944" xr:uid="{4FD7C681-3FF4-4D5D-B47A-E1627DD731BB}"/>
    <cellStyle name="Comma 4 2 3 5 2 2 2 3" xfId="25410" xr:uid="{C90BADD6-B030-4353-B8CD-16E54C5E67CB}"/>
    <cellStyle name="Comma 4 2 3 5 2 2 2 4" xfId="46434" xr:uid="{84D5EE35-BAD1-43DA-B9EA-786F0CE400BE}"/>
    <cellStyle name="Comma 4 2 3 5 2 2 3" xfId="6992" xr:uid="{343620CE-2335-4EAD-A4B0-C225754EBB99}"/>
    <cellStyle name="Comma 4 2 3 5 2 2 3 2" xfId="17526" xr:uid="{724952D9-61D3-4F13-A16E-25807D916824}"/>
    <cellStyle name="Comma 4 2 3 5 2 2 3 2 2" xfId="38548" xr:uid="{1331CBB7-FF06-4882-97B2-DCC02661A456}"/>
    <cellStyle name="Comma 4 2 3 5 2 2 3 2 3" xfId="59572" xr:uid="{26AF93EE-F8F4-4048-ABDF-7B6A24632018}"/>
    <cellStyle name="Comma 4 2 3 5 2 2 3 3" xfId="28038" xr:uid="{17E49AD2-4E4E-4331-B40E-D509CF849BBB}"/>
    <cellStyle name="Comma 4 2 3 5 2 2 3 4" xfId="49062" xr:uid="{0F6829D9-95BB-43B9-97D7-525E9FCF343D}"/>
    <cellStyle name="Comma 4 2 3 5 2 2 4" xfId="9619" xr:uid="{9365629A-A4E1-48B4-B225-9C95EE371E78}"/>
    <cellStyle name="Comma 4 2 3 5 2 2 4 2" xfId="20153" xr:uid="{0006EBE2-B1AD-4AC2-AE32-5C966086ACA1}"/>
    <cellStyle name="Comma 4 2 3 5 2 2 4 2 2" xfId="41175" xr:uid="{DA4E5B9A-9117-4D05-A8B1-B3891118269C}"/>
    <cellStyle name="Comma 4 2 3 5 2 2 4 2 3" xfId="62199" xr:uid="{7948D76A-E01C-41D9-A1DE-4108C0535FC5}"/>
    <cellStyle name="Comma 4 2 3 5 2 2 4 3" xfId="30665" xr:uid="{DDE5F652-4E88-43F5-A07E-9C61E0996E86}"/>
    <cellStyle name="Comma 4 2 3 5 2 2 4 4" xfId="51689" xr:uid="{63C2C89C-334E-41FD-8B2B-4EBAC0E65597}"/>
    <cellStyle name="Comma 4 2 3 5 2 2 5" xfId="12271" xr:uid="{57B9D374-3372-4320-B552-CD3258C97468}"/>
    <cellStyle name="Comma 4 2 3 5 2 2 5 2" xfId="33293" xr:uid="{83D87559-A95C-4003-93E3-98FD1A4220E4}"/>
    <cellStyle name="Comma 4 2 3 5 2 2 5 3" xfId="54317" xr:uid="{38B6FEB7-55A1-4A9E-9FFE-199EE92662F3}"/>
    <cellStyle name="Comma 4 2 3 5 2 2 6" xfId="22782" xr:uid="{11834185-9069-4FBA-833C-22919B7E3B06}"/>
    <cellStyle name="Comma 4 2 3 5 2 2 7" xfId="43807" xr:uid="{D1CDD0C9-DEEC-45FF-AC01-08C69154AB59}"/>
    <cellStyle name="Comma 4 2 3 5 2 3" xfId="4363" xr:uid="{56063723-262E-4EF1-9899-7E6E347F2974}"/>
    <cellStyle name="Comma 4 2 3 5 2 3 2" xfId="14897" xr:uid="{ADDCC2DB-E19F-4239-A133-4B1E843A25E3}"/>
    <cellStyle name="Comma 4 2 3 5 2 3 2 2" xfId="35919" xr:uid="{FBD39010-9CC4-4C96-8879-7BD8DA9B8126}"/>
    <cellStyle name="Comma 4 2 3 5 2 3 2 3" xfId="56943" xr:uid="{43028291-7739-44E0-AE9B-AB7A15565240}"/>
    <cellStyle name="Comma 4 2 3 5 2 3 3" xfId="25409" xr:uid="{AAB3F72F-13AB-4791-9851-C4C6A68B6A37}"/>
    <cellStyle name="Comma 4 2 3 5 2 3 4" xfId="46433" xr:uid="{9B5F7624-1B7C-47F0-8AFE-98E073152B6F}"/>
    <cellStyle name="Comma 4 2 3 5 2 4" xfId="6991" xr:uid="{B354AFC6-35B1-47AB-AFE6-162101612928}"/>
    <cellStyle name="Comma 4 2 3 5 2 4 2" xfId="17525" xr:uid="{2007A1DB-A3F6-47F9-BA92-4674C21D9F85}"/>
    <cellStyle name="Comma 4 2 3 5 2 4 2 2" xfId="38547" xr:uid="{BC4120EB-E5C3-4B3C-84E9-1C2713C387F9}"/>
    <cellStyle name="Comma 4 2 3 5 2 4 2 3" xfId="59571" xr:uid="{CFB72245-B5CF-4365-B4FD-CF046CC305A5}"/>
    <cellStyle name="Comma 4 2 3 5 2 4 3" xfId="28037" xr:uid="{6368D5A4-B09D-453D-8D46-16D0AB9D42E6}"/>
    <cellStyle name="Comma 4 2 3 5 2 4 4" xfId="49061" xr:uid="{9BC8E571-580B-4B65-A2BB-8DECB722D044}"/>
    <cellStyle name="Comma 4 2 3 5 2 5" xfId="9618" xr:uid="{83E0E19A-DFBC-4954-A27C-DDF987A75C81}"/>
    <cellStyle name="Comma 4 2 3 5 2 5 2" xfId="20152" xr:uid="{A262FF50-EC49-491F-AD9D-C74EB9019DC9}"/>
    <cellStyle name="Comma 4 2 3 5 2 5 2 2" xfId="41174" xr:uid="{E8DF3C36-3111-4A86-AA7D-90CD55B4DB3C}"/>
    <cellStyle name="Comma 4 2 3 5 2 5 2 3" xfId="62198" xr:uid="{41B0C95F-C60D-476C-917E-448BC089ED2B}"/>
    <cellStyle name="Comma 4 2 3 5 2 5 3" xfId="30664" xr:uid="{2DA3E69B-3CEA-46DE-B06D-CDA6AAAAA9F9}"/>
    <cellStyle name="Comma 4 2 3 5 2 5 4" xfId="51688" xr:uid="{AEFBFC9B-F62B-4C5D-99F6-F9C854EF5D11}"/>
    <cellStyle name="Comma 4 2 3 5 2 6" xfId="12270" xr:uid="{5102871F-F23F-48CE-A501-CD3EEB569B2F}"/>
    <cellStyle name="Comma 4 2 3 5 2 6 2" xfId="33292" xr:uid="{76E4200F-3019-40E9-8074-F5F1779BAC21}"/>
    <cellStyle name="Comma 4 2 3 5 2 6 3" xfId="54316" xr:uid="{1B4DDE9F-9701-45EF-966A-D1B369C56CC4}"/>
    <cellStyle name="Comma 4 2 3 5 2 7" xfId="22781" xr:uid="{F0510336-F873-4C03-B7C9-303476DB8829}"/>
    <cellStyle name="Comma 4 2 3 5 2 8" xfId="43806" xr:uid="{33A9BB45-BD7F-4501-9B46-8EDA7F38F64C}"/>
    <cellStyle name="Comma 4 2 3 5 3" xfId="1687" xr:uid="{4114FEED-8843-4F96-9513-0ABC44A7424D}"/>
    <cellStyle name="Comma 4 2 3 5 3 2" xfId="4365" xr:uid="{5EBCA376-9525-480A-87F6-08F9E7D92CE7}"/>
    <cellStyle name="Comma 4 2 3 5 3 2 2" xfId="14899" xr:uid="{EDB4DE02-3B59-4A98-89AD-27DFF7B978FD}"/>
    <cellStyle name="Comma 4 2 3 5 3 2 2 2" xfId="35921" xr:uid="{FBB7E8AD-E53D-436D-B1F0-CC666A275AB3}"/>
    <cellStyle name="Comma 4 2 3 5 3 2 2 3" xfId="56945" xr:uid="{EAAC3D5E-BC16-439F-9E12-B907712E2ABB}"/>
    <cellStyle name="Comma 4 2 3 5 3 2 3" xfId="25411" xr:uid="{1C32C7A1-3079-4F80-8665-E0E5740B6003}"/>
    <cellStyle name="Comma 4 2 3 5 3 2 4" xfId="46435" xr:uid="{50F64E53-FEA7-445B-AC5C-BA1018C69025}"/>
    <cellStyle name="Comma 4 2 3 5 3 3" xfId="6993" xr:uid="{A124192C-3BF7-40F1-92B4-18F812AFB5B7}"/>
    <cellStyle name="Comma 4 2 3 5 3 3 2" xfId="17527" xr:uid="{D8898D48-4F86-49D9-A5EB-B7A6FD32DE8C}"/>
    <cellStyle name="Comma 4 2 3 5 3 3 2 2" xfId="38549" xr:uid="{824ED7C9-DA6F-4A14-BFF8-30FAAC769CFC}"/>
    <cellStyle name="Comma 4 2 3 5 3 3 2 3" xfId="59573" xr:uid="{44FCA1FA-B718-43AD-9098-E62AC1BBB88B}"/>
    <cellStyle name="Comma 4 2 3 5 3 3 3" xfId="28039" xr:uid="{C0442AAC-A836-404E-AC1D-29E8AEFDCC95}"/>
    <cellStyle name="Comma 4 2 3 5 3 3 4" xfId="49063" xr:uid="{4AC36C8E-7AD1-43AF-A269-244139C9BD51}"/>
    <cellStyle name="Comma 4 2 3 5 3 4" xfId="9620" xr:uid="{95DDB79C-5BEF-4DBA-BD09-0F3450167E26}"/>
    <cellStyle name="Comma 4 2 3 5 3 4 2" xfId="20154" xr:uid="{3BD186F6-3FE7-4432-8FE8-2300DCAF3ECB}"/>
    <cellStyle name="Comma 4 2 3 5 3 4 2 2" xfId="41176" xr:uid="{A95CE44C-95C7-43A0-8820-0704D445FF20}"/>
    <cellStyle name="Comma 4 2 3 5 3 4 2 3" xfId="62200" xr:uid="{A0514055-12B4-4216-A90B-3F00F634498C}"/>
    <cellStyle name="Comma 4 2 3 5 3 4 3" xfId="30666" xr:uid="{5EF56721-637D-45A6-834E-F409A6782B8B}"/>
    <cellStyle name="Comma 4 2 3 5 3 4 4" xfId="51690" xr:uid="{855FF145-BB81-479C-913D-17F2E353841A}"/>
    <cellStyle name="Comma 4 2 3 5 3 5" xfId="12272" xr:uid="{04A0D111-B6B6-4B28-A47F-75E9689FFD0E}"/>
    <cellStyle name="Comma 4 2 3 5 3 5 2" xfId="33294" xr:uid="{02CFD6F6-550D-4EF0-8F9B-C1BCDE325940}"/>
    <cellStyle name="Comma 4 2 3 5 3 5 3" xfId="54318" xr:uid="{37F86B53-362B-413B-B8BD-ABFBD81FCE00}"/>
    <cellStyle name="Comma 4 2 3 5 3 6" xfId="22783" xr:uid="{01D6E0D2-B720-4C3E-B06B-BE32544BFA14}"/>
    <cellStyle name="Comma 4 2 3 5 3 7" xfId="43808" xr:uid="{FF97C583-60F8-48E4-85E0-00195618FC10}"/>
    <cellStyle name="Comma 4 2 3 5 4" xfId="1688" xr:uid="{09FFD0B9-67C7-4C7A-B162-3C886ACF7E42}"/>
    <cellStyle name="Comma 4 2 3 5 4 2" xfId="4366" xr:uid="{EEC402E5-22EF-40D8-8527-B40A564A7DAA}"/>
    <cellStyle name="Comma 4 2 3 5 4 2 2" xfId="14900" xr:uid="{42A4E8BE-525F-435F-94DB-48EA551EA0D5}"/>
    <cellStyle name="Comma 4 2 3 5 4 2 2 2" xfId="35922" xr:uid="{1462BA74-F7A5-454E-BD4D-7B6C8CCD0715}"/>
    <cellStyle name="Comma 4 2 3 5 4 2 2 3" xfId="56946" xr:uid="{44CDF3BB-B333-43DF-9E6D-6C4C9EB3C912}"/>
    <cellStyle name="Comma 4 2 3 5 4 2 3" xfId="25412" xr:uid="{B9AB90E2-9E8B-47A1-94C1-F6BFF0F10749}"/>
    <cellStyle name="Comma 4 2 3 5 4 2 4" xfId="46436" xr:uid="{0DAD78BA-5EEA-4E6E-923E-C5A9852FE4B3}"/>
    <cellStyle name="Comma 4 2 3 5 4 3" xfId="6994" xr:uid="{2A352FC2-3A63-4E11-AC29-795026CB90D1}"/>
    <cellStyle name="Comma 4 2 3 5 4 3 2" xfId="17528" xr:uid="{A6747A13-350E-44FF-A1B6-14074B5A8874}"/>
    <cellStyle name="Comma 4 2 3 5 4 3 2 2" xfId="38550" xr:uid="{C99191F3-6A4F-48A5-8551-AE0A044FD0C1}"/>
    <cellStyle name="Comma 4 2 3 5 4 3 2 3" xfId="59574" xr:uid="{2B1D68CA-B6B9-406B-B663-9C7E11580157}"/>
    <cellStyle name="Comma 4 2 3 5 4 3 3" xfId="28040" xr:uid="{91B7BC76-EB7F-42AD-BFC0-532A7DFD9799}"/>
    <cellStyle name="Comma 4 2 3 5 4 3 4" xfId="49064" xr:uid="{BFA6D1A2-53B6-436D-B195-8866F92140A7}"/>
    <cellStyle name="Comma 4 2 3 5 4 4" xfId="9621" xr:uid="{0DD0CDBE-FB37-4821-8B14-6941D06B5AC9}"/>
    <cellStyle name="Comma 4 2 3 5 4 4 2" xfId="20155" xr:uid="{C9EC6B6E-C544-4721-8622-FFF4630B9D91}"/>
    <cellStyle name="Comma 4 2 3 5 4 4 2 2" xfId="41177" xr:uid="{40F143FE-6503-404E-B4D6-6C6DDAA2A51F}"/>
    <cellStyle name="Comma 4 2 3 5 4 4 2 3" xfId="62201" xr:uid="{E1E8386A-B72C-4705-9BD8-1543063836EA}"/>
    <cellStyle name="Comma 4 2 3 5 4 4 3" xfId="30667" xr:uid="{05399A2C-CB51-4078-8F65-62725D7C5472}"/>
    <cellStyle name="Comma 4 2 3 5 4 4 4" xfId="51691" xr:uid="{88C218AE-3FB5-46AF-B639-2ECC149BC51A}"/>
    <cellStyle name="Comma 4 2 3 5 4 5" xfId="12273" xr:uid="{B384DB48-2CF2-46C8-9972-1F9A886738C2}"/>
    <cellStyle name="Comma 4 2 3 5 4 5 2" xfId="33295" xr:uid="{87B3A129-E22D-4234-BF49-E9F570263BA8}"/>
    <cellStyle name="Comma 4 2 3 5 4 5 3" xfId="54319" xr:uid="{5A74EDDC-7B32-4841-908A-AA42CE131266}"/>
    <cellStyle name="Comma 4 2 3 5 4 6" xfId="22784" xr:uid="{3364FCEB-294E-4751-820A-354AFC4852D8}"/>
    <cellStyle name="Comma 4 2 3 5 4 7" xfId="43809" xr:uid="{E2B5AC6B-C82A-4609-A16D-651D560470D8}"/>
    <cellStyle name="Comma 4 2 3 5 5" xfId="4362" xr:uid="{72254B96-542C-4E22-98FE-417116D52E0C}"/>
    <cellStyle name="Comma 4 2 3 5 5 2" xfId="14896" xr:uid="{B5A42F57-5F57-4ABE-AD5F-0E57A3054792}"/>
    <cellStyle name="Comma 4 2 3 5 5 2 2" xfId="35918" xr:uid="{3F9754C1-565B-4A1E-A0BB-8D57CDC1A433}"/>
    <cellStyle name="Comma 4 2 3 5 5 2 3" xfId="56942" xr:uid="{8F2534FD-BD95-4777-B70D-2178456BED55}"/>
    <cellStyle name="Comma 4 2 3 5 5 3" xfId="25408" xr:uid="{7E80350A-520A-4B38-BB43-08A4A8AC40AF}"/>
    <cellStyle name="Comma 4 2 3 5 5 4" xfId="46432" xr:uid="{DDD662B4-69BE-420C-8BA8-BF2E5D6CCAA1}"/>
    <cellStyle name="Comma 4 2 3 5 6" xfId="6990" xr:uid="{70EA76E0-04F5-4732-9E22-7D04748B18BD}"/>
    <cellStyle name="Comma 4 2 3 5 6 2" xfId="17524" xr:uid="{CEB98009-6491-4ED8-A437-B45A348EC7C9}"/>
    <cellStyle name="Comma 4 2 3 5 6 2 2" xfId="38546" xr:uid="{8A30D7E4-95D5-4F52-A247-1E19B7A4C555}"/>
    <cellStyle name="Comma 4 2 3 5 6 2 3" xfId="59570" xr:uid="{400AE9FF-A032-46EC-8BED-0E7F4E1617C4}"/>
    <cellStyle name="Comma 4 2 3 5 6 3" xfId="28036" xr:uid="{B45E65EB-F796-4BB4-BFC4-DB0F654E6427}"/>
    <cellStyle name="Comma 4 2 3 5 6 4" xfId="49060" xr:uid="{CFFF5549-32ED-40D0-B3D6-AE9439ED88A9}"/>
    <cellStyle name="Comma 4 2 3 5 7" xfId="9617" xr:uid="{02233891-6B3A-418E-9A43-8A020661CD43}"/>
    <cellStyle name="Comma 4 2 3 5 7 2" xfId="20151" xr:uid="{C1B80F76-DF81-4C37-B80A-CD11AE971D2B}"/>
    <cellStyle name="Comma 4 2 3 5 7 2 2" xfId="41173" xr:uid="{D46FBDBE-5F8F-44AD-9B67-875C4D07A8F9}"/>
    <cellStyle name="Comma 4 2 3 5 7 2 3" xfId="62197" xr:uid="{6FE6538B-51B7-4174-BA89-3B978D3E9A69}"/>
    <cellStyle name="Comma 4 2 3 5 7 3" xfId="30663" xr:uid="{5C6000AB-E194-4C88-8F1A-DECD12788F40}"/>
    <cellStyle name="Comma 4 2 3 5 7 4" xfId="51687" xr:uid="{43E52976-33EA-4CF2-95A7-EE7AC84A7B9E}"/>
    <cellStyle name="Comma 4 2 3 5 8" xfId="12269" xr:uid="{9BF80CB2-38F6-490F-AB4F-215C0EDBC231}"/>
    <cellStyle name="Comma 4 2 3 5 8 2" xfId="33291" xr:uid="{58A2DB42-2FE0-4BAF-9252-0C8137EF0BFE}"/>
    <cellStyle name="Comma 4 2 3 5 8 3" xfId="54315" xr:uid="{9D0946CD-6E8D-458B-98CE-09FBB8B2F130}"/>
    <cellStyle name="Comma 4 2 3 5 9" xfId="22780" xr:uid="{427C6A50-6AAE-45AE-A215-BE8A6FCD34E3}"/>
    <cellStyle name="Comma 4 2 3 6" xfId="1689" xr:uid="{D4D2A06E-F661-4177-8C83-FCB1B4530A84}"/>
    <cellStyle name="Comma 4 2 3 6 10" xfId="43810" xr:uid="{C0BB3782-6E49-4C1D-B054-170EE71D7F15}"/>
    <cellStyle name="Comma 4 2 3 6 2" xfId="1690" xr:uid="{1393B5BB-42ED-4744-A857-BF34EAE03289}"/>
    <cellStyle name="Comma 4 2 3 6 2 2" xfId="1691" xr:uid="{FAC62657-20E6-481F-9C74-8C475284B094}"/>
    <cellStyle name="Comma 4 2 3 6 2 2 2" xfId="4369" xr:uid="{63F1E081-8866-4A14-846C-FC86F7EEBE18}"/>
    <cellStyle name="Comma 4 2 3 6 2 2 2 2" xfId="14903" xr:uid="{BC34EB57-E7DF-42B9-9EFB-445E9977EDF7}"/>
    <cellStyle name="Comma 4 2 3 6 2 2 2 2 2" xfId="35925" xr:uid="{B277E8F6-211E-4A4C-ADEE-6C9C28DF16DC}"/>
    <cellStyle name="Comma 4 2 3 6 2 2 2 2 3" xfId="56949" xr:uid="{B79BCB55-178D-4A83-BFFE-11FF23CED86A}"/>
    <cellStyle name="Comma 4 2 3 6 2 2 2 3" xfId="25415" xr:uid="{EF0EA98E-D751-45F4-8749-D458C4296379}"/>
    <cellStyle name="Comma 4 2 3 6 2 2 2 4" xfId="46439" xr:uid="{E0811938-83B4-464F-8187-AED2A3BA5537}"/>
    <cellStyle name="Comma 4 2 3 6 2 2 3" xfId="6997" xr:uid="{6493DD74-F2DC-4249-B135-982465C94EA8}"/>
    <cellStyle name="Comma 4 2 3 6 2 2 3 2" xfId="17531" xr:uid="{BA1BC56E-939B-464D-A3AF-F0613C615930}"/>
    <cellStyle name="Comma 4 2 3 6 2 2 3 2 2" xfId="38553" xr:uid="{6FAD3C56-D1A1-441D-B78A-16CEA4334CFD}"/>
    <cellStyle name="Comma 4 2 3 6 2 2 3 2 3" xfId="59577" xr:uid="{1CDD7E7E-E649-4222-9991-2DB7743A51E3}"/>
    <cellStyle name="Comma 4 2 3 6 2 2 3 3" xfId="28043" xr:uid="{AEC88AA3-4F35-4E57-BEA4-EC8F10DC3D9C}"/>
    <cellStyle name="Comma 4 2 3 6 2 2 3 4" xfId="49067" xr:uid="{82C5E27E-B9F0-428B-901F-8A8A4806A608}"/>
    <cellStyle name="Comma 4 2 3 6 2 2 4" xfId="9624" xr:uid="{4A0D8819-1072-48A1-9E63-E1A0B372C9EA}"/>
    <cellStyle name="Comma 4 2 3 6 2 2 4 2" xfId="20158" xr:uid="{DB6E79B3-3440-4443-92FF-6BBEB42232C9}"/>
    <cellStyle name="Comma 4 2 3 6 2 2 4 2 2" xfId="41180" xr:uid="{5FBBD4F2-3765-476E-A234-8B0ED1A187BA}"/>
    <cellStyle name="Comma 4 2 3 6 2 2 4 2 3" xfId="62204" xr:uid="{89434944-8A64-4CEC-8103-C69D796287BA}"/>
    <cellStyle name="Comma 4 2 3 6 2 2 4 3" xfId="30670" xr:uid="{57EAE2AF-B4D4-4476-9B8E-C608981894C3}"/>
    <cellStyle name="Comma 4 2 3 6 2 2 4 4" xfId="51694" xr:uid="{ECCA1421-21EA-4637-A121-85EFE6196C02}"/>
    <cellStyle name="Comma 4 2 3 6 2 2 5" xfId="12276" xr:uid="{996CF5E1-3978-48CD-A23D-63C9F61660D3}"/>
    <cellStyle name="Comma 4 2 3 6 2 2 5 2" xfId="33298" xr:uid="{DC2AFECE-9234-46AE-AEE6-86DFA4DD9E74}"/>
    <cellStyle name="Comma 4 2 3 6 2 2 5 3" xfId="54322" xr:uid="{91D1DB45-3975-4CAF-B777-E6780F95E8D4}"/>
    <cellStyle name="Comma 4 2 3 6 2 2 6" xfId="22787" xr:uid="{171D61E9-5847-4E23-BE6B-95A77972F140}"/>
    <cellStyle name="Comma 4 2 3 6 2 2 7" xfId="43812" xr:uid="{BB018FB4-6666-4F9F-B40D-BE72125DA450}"/>
    <cellStyle name="Comma 4 2 3 6 2 3" xfId="4368" xr:uid="{8A3D0EB2-57F8-426E-A6DC-588F8BB6DCC8}"/>
    <cellStyle name="Comma 4 2 3 6 2 3 2" xfId="14902" xr:uid="{1957E6EF-B7B6-40F2-A64B-D056B4F69561}"/>
    <cellStyle name="Comma 4 2 3 6 2 3 2 2" xfId="35924" xr:uid="{AB7C5DB8-0479-427C-8CDD-01DBA0C3BACD}"/>
    <cellStyle name="Comma 4 2 3 6 2 3 2 3" xfId="56948" xr:uid="{B57A1D7A-66A1-44AB-B783-6994B2E9CF5D}"/>
    <cellStyle name="Comma 4 2 3 6 2 3 3" xfId="25414" xr:uid="{E1A8A1AA-7160-4BE0-A5DC-A4F38F8CFEFC}"/>
    <cellStyle name="Comma 4 2 3 6 2 3 4" xfId="46438" xr:uid="{3EC68292-5027-4FD4-9044-825E6F8D60C3}"/>
    <cellStyle name="Comma 4 2 3 6 2 4" xfId="6996" xr:uid="{981C2BFB-229A-4CEC-8B13-569419124C4D}"/>
    <cellStyle name="Comma 4 2 3 6 2 4 2" xfId="17530" xr:uid="{CD36F363-669E-47EA-876D-3FEC70CEA976}"/>
    <cellStyle name="Comma 4 2 3 6 2 4 2 2" xfId="38552" xr:uid="{63257949-7920-48A9-9AC4-6572AAB887A9}"/>
    <cellStyle name="Comma 4 2 3 6 2 4 2 3" xfId="59576" xr:uid="{BA60E3C4-6641-4226-86F9-AD497CD29B0F}"/>
    <cellStyle name="Comma 4 2 3 6 2 4 3" xfId="28042" xr:uid="{92F5F3E8-173A-430C-BA42-85235C960458}"/>
    <cellStyle name="Comma 4 2 3 6 2 4 4" xfId="49066" xr:uid="{361A09E5-3B16-4AE8-84A9-0D092F9FC81D}"/>
    <cellStyle name="Comma 4 2 3 6 2 5" xfId="9623" xr:uid="{DD169F05-B53A-43C6-9847-D0CD8E3BA503}"/>
    <cellStyle name="Comma 4 2 3 6 2 5 2" xfId="20157" xr:uid="{9157191B-7CFE-4CC8-B500-72F36693AE70}"/>
    <cellStyle name="Comma 4 2 3 6 2 5 2 2" xfId="41179" xr:uid="{89454AF4-909A-4BD2-83BF-D51A9A247FCA}"/>
    <cellStyle name="Comma 4 2 3 6 2 5 2 3" xfId="62203" xr:uid="{AE4E7390-460E-4981-BE50-D90969933CD8}"/>
    <cellStyle name="Comma 4 2 3 6 2 5 3" xfId="30669" xr:uid="{AF764367-7BD8-4FD8-B409-C7DDF58DF0D4}"/>
    <cellStyle name="Comma 4 2 3 6 2 5 4" xfId="51693" xr:uid="{AF22F40F-5924-4AE7-8493-F40F418355A1}"/>
    <cellStyle name="Comma 4 2 3 6 2 6" xfId="12275" xr:uid="{3DC2EE20-324A-4248-8A14-9A70BB550B40}"/>
    <cellStyle name="Comma 4 2 3 6 2 6 2" xfId="33297" xr:uid="{7C7F8578-FC9E-4A5E-BD43-B2BB36B6353A}"/>
    <cellStyle name="Comma 4 2 3 6 2 6 3" xfId="54321" xr:uid="{5FA8BB3F-DD65-4875-90F3-629AA0C6BAED}"/>
    <cellStyle name="Comma 4 2 3 6 2 7" xfId="22786" xr:uid="{C2175DC5-16E1-4604-9718-6BF6E53CB3DD}"/>
    <cellStyle name="Comma 4 2 3 6 2 8" xfId="43811" xr:uid="{1255E428-B982-474F-9A1A-E8623B19F0D4}"/>
    <cellStyle name="Comma 4 2 3 6 3" xfId="1692" xr:uid="{76F8A3D7-D742-4C42-B46D-F603AE61B66A}"/>
    <cellStyle name="Comma 4 2 3 6 3 2" xfId="4370" xr:uid="{8958959D-FA0B-4BE0-B186-784DB535E93D}"/>
    <cellStyle name="Comma 4 2 3 6 3 2 2" xfId="14904" xr:uid="{5F828AF8-1EA8-40D5-A8B5-19E3EF922C8B}"/>
    <cellStyle name="Comma 4 2 3 6 3 2 2 2" xfId="35926" xr:uid="{7D1ED2C2-7FAE-4F1D-B519-3D7ED7934A16}"/>
    <cellStyle name="Comma 4 2 3 6 3 2 2 3" xfId="56950" xr:uid="{3EB075AB-159A-4E8C-810F-84B017361F99}"/>
    <cellStyle name="Comma 4 2 3 6 3 2 3" xfId="25416" xr:uid="{C0710F46-8BB8-4D93-A68B-1888EFBD839B}"/>
    <cellStyle name="Comma 4 2 3 6 3 2 4" xfId="46440" xr:uid="{5FAEE129-1824-4CF9-849C-7F3956D4D1A5}"/>
    <cellStyle name="Comma 4 2 3 6 3 3" xfId="6998" xr:uid="{C98930E8-B865-47E8-8C3F-321778C273B0}"/>
    <cellStyle name="Comma 4 2 3 6 3 3 2" xfId="17532" xr:uid="{37236CEA-85BC-41FA-9861-1474D1CA4346}"/>
    <cellStyle name="Comma 4 2 3 6 3 3 2 2" xfId="38554" xr:uid="{035268FD-235B-41B5-BA02-CF5019281BD4}"/>
    <cellStyle name="Comma 4 2 3 6 3 3 2 3" xfId="59578" xr:uid="{F8D16F45-A955-47D5-ADD4-0A33FA480CCD}"/>
    <cellStyle name="Comma 4 2 3 6 3 3 3" xfId="28044" xr:uid="{FB6C4B91-171E-4AD4-A73A-4C77590341CB}"/>
    <cellStyle name="Comma 4 2 3 6 3 3 4" xfId="49068" xr:uid="{930909E5-76F7-4EBF-9968-0C41380F9A99}"/>
    <cellStyle name="Comma 4 2 3 6 3 4" xfId="9625" xr:uid="{28E9C449-0791-438D-957B-64ADDD0D1938}"/>
    <cellStyle name="Comma 4 2 3 6 3 4 2" xfId="20159" xr:uid="{5A26416A-7E57-4B99-B874-480BA98A5A15}"/>
    <cellStyle name="Comma 4 2 3 6 3 4 2 2" xfId="41181" xr:uid="{052F74CB-DB5A-4E8F-9F65-8445243512A2}"/>
    <cellStyle name="Comma 4 2 3 6 3 4 2 3" xfId="62205" xr:uid="{5322225D-BE29-4B76-B063-B56C7C7889C6}"/>
    <cellStyle name="Comma 4 2 3 6 3 4 3" xfId="30671" xr:uid="{BD8518C8-5A95-4365-848A-57EB993A1315}"/>
    <cellStyle name="Comma 4 2 3 6 3 4 4" xfId="51695" xr:uid="{2089F893-D6A0-49AA-AA3E-66E65C5E979A}"/>
    <cellStyle name="Comma 4 2 3 6 3 5" xfId="12277" xr:uid="{C03A4A67-1C46-46D1-85E9-07B31C1DBAD5}"/>
    <cellStyle name="Comma 4 2 3 6 3 5 2" xfId="33299" xr:uid="{36E969CB-6367-4F2E-8DFD-7CCEE3250F88}"/>
    <cellStyle name="Comma 4 2 3 6 3 5 3" xfId="54323" xr:uid="{0CFBA4E0-EA29-4FB7-B458-72248FE7B022}"/>
    <cellStyle name="Comma 4 2 3 6 3 6" xfId="22788" xr:uid="{B6216965-1FD9-4F8C-B3DB-2B9E4D04B8A6}"/>
    <cellStyle name="Comma 4 2 3 6 3 7" xfId="43813" xr:uid="{90CD2B67-943E-4FB5-8F1D-199B5BE387D3}"/>
    <cellStyle name="Comma 4 2 3 6 4" xfId="1693" xr:uid="{442BD509-9BE0-4CE2-93E1-D5977B40C262}"/>
    <cellStyle name="Comma 4 2 3 6 4 2" xfId="4371" xr:uid="{28C6C938-E407-452A-BC73-FD5DE892A55D}"/>
    <cellStyle name="Comma 4 2 3 6 4 2 2" xfId="14905" xr:uid="{3A7D2FD7-C27B-4BBD-93F7-57263D647C53}"/>
    <cellStyle name="Comma 4 2 3 6 4 2 2 2" xfId="35927" xr:uid="{CCEA9891-C3EC-44B6-B70F-A6A8AC66FC6A}"/>
    <cellStyle name="Comma 4 2 3 6 4 2 2 3" xfId="56951" xr:uid="{A5E62416-FA60-4FED-8444-2566B8D4F79F}"/>
    <cellStyle name="Comma 4 2 3 6 4 2 3" xfId="25417" xr:uid="{53C8B5E8-49C2-4708-A9C2-ED447A4CA1D5}"/>
    <cellStyle name="Comma 4 2 3 6 4 2 4" xfId="46441" xr:uid="{3AB80B66-D1F3-48E5-A214-C30A98D77C6B}"/>
    <cellStyle name="Comma 4 2 3 6 4 3" xfId="6999" xr:uid="{132003DF-5191-405A-82A6-668DDB74CE6A}"/>
    <cellStyle name="Comma 4 2 3 6 4 3 2" xfId="17533" xr:uid="{1933B9F8-096A-4A50-9C4C-B86F0501138B}"/>
    <cellStyle name="Comma 4 2 3 6 4 3 2 2" xfId="38555" xr:uid="{1ECBAA77-6C35-4F7D-BF39-630C78818660}"/>
    <cellStyle name="Comma 4 2 3 6 4 3 2 3" xfId="59579" xr:uid="{3FCD0BA1-E6E0-4F4F-AE1D-33511F4F1FC3}"/>
    <cellStyle name="Comma 4 2 3 6 4 3 3" xfId="28045" xr:uid="{2F6E9378-7BE5-46AD-9D15-E901EC632866}"/>
    <cellStyle name="Comma 4 2 3 6 4 3 4" xfId="49069" xr:uid="{9BB86950-6C79-4C76-B893-29D513CB8EEF}"/>
    <cellStyle name="Comma 4 2 3 6 4 4" xfId="9626" xr:uid="{FF1537CA-64AF-416B-9C87-7531125DBE87}"/>
    <cellStyle name="Comma 4 2 3 6 4 4 2" xfId="20160" xr:uid="{7E0CAB3E-8EEC-41D0-8304-EFB20300EF72}"/>
    <cellStyle name="Comma 4 2 3 6 4 4 2 2" xfId="41182" xr:uid="{819460F1-EE20-4508-A04D-D9A7194EB571}"/>
    <cellStyle name="Comma 4 2 3 6 4 4 2 3" xfId="62206" xr:uid="{ED1D6BB7-CA59-4F66-9E4D-00D5A363B954}"/>
    <cellStyle name="Comma 4 2 3 6 4 4 3" xfId="30672" xr:uid="{3C06A1AE-1075-4CC8-A7EA-2D85C3C5C109}"/>
    <cellStyle name="Comma 4 2 3 6 4 4 4" xfId="51696" xr:uid="{7C2055CE-AB24-412E-9D99-4D3F4D3D3A7C}"/>
    <cellStyle name="Comma 4 2 3 6 4 5" xfId="12278" xr:uid="{2FD88173-6864-466F-BF67-495223FB35EF}"/>
    <cellStyle name="Comma 4 2 3 6 4 5 2" xfId="33300" xr:uid="{A16E5E9E-D412-4AD0-943F-ADF8541A7407}"/>
    <cellStyle name="Comma 4 2 3 6 4 5 3" xfId="54324" xr:uid="{CE25621A-0324-4F3D-AB15-1CC7BAE865D4}"/>
    <cellStyle name="Comma 4 2 3 6 4 6" xfId="22789" xr:uid="{D214EC43-F74C-4E4B-BE61-26EC2BC13EC8}"/>
    <cellStyle name="Comma 4 2 3 6 4 7" xfId="43814" xr:uid="{F79134D0-37CB-4EE2-A38D-1AB09BC5DD68}"/>
    <cellStyle name="Comma 4 2 3 6 5" xfId="4367" xr:uid="{A580C8C8-BBEF-44DB-B591-D09E161A5D14}"/>
    <cellStyle name="Comma 4 2 3 6 5 2" xfId="14901" xr:uid="{16632B03-4D94-4D46-A590-4B0295BB0125}"/>
    <cellStyle name="Comma 4 2 3 6 5 2 2" xfId="35923" xr:uid="{F7580FC9-61EC-44B7-8F2E-824DF9FB6E44}"/>
    <cellStyle name="Comma 4 2 3 6 5 2 3" xfId="56947" xr:uid="{E54E8B1A-D066-49E5-A7A8-F2BA53389178}"/>
    <cellStyle name="Comma 4 2 3 6 5 3" xfId="25413" xr:uid="{1879C98A-B7CA-428A-8B46-4D6695D912A7}"/>
    <cellStyle name="Comma 4 2 3 6 5 4" xfId="46437" xr:uid="{2D36FA34-726D-4CB4-B486-48B79F566FA0}"/>
    <cellStyle name="Comma 4 2 3 6 6" xfId="6995" xr:uid="{DE4DD24C-AE7B-4069-B483-C8E50F0D6D63}"/>
    <cellStyle name="Comma 4 2 3 6 6 2" xfId="17529" xr:uid="{1D826026-5545-4031-9A88-5B192097759F}"/>
    <cellStyle name="Comma 4 2 3 6 6 2 2" xfId="38551" xr:uid="{EB5024E3-8004-4DBD-816E-6E720DDC78CD}"/>
    <cellStyle name="Comma 4 2 3 6 6 2 3" xfId="59575" xr:uid="{31481A46-B290-467B-9244-B6EACD8FA5B7}"/>
    <cellStyle name="Comma 4 2 3 6 6 3" xfId="28041" xr:uid="{D5E25929-AB3E-449A-9043-A0458CD3377E}"/>
    <cellStyle name="Comma 4 2 3 6 6 4" xfId="49065" xr:uid="{9F2EB001-1BD1-4566-A94F-2E40DDD5385F}"/>
    <cellStyle name="Comma 4 2 3 6 7" xfId="9622" xr:uid="{68537D70-1B04-4EF5-927D-5AFF23F8D05C}"/>
    <cellStyle name="Comma 4 2 3 6 7 2" xfId="20156" xr:uid="{5E9F35F4-A8CA-45A9-B9FD-692B032FFE3D}"/>
    <cellStyle name="Comma 4 2 3 6 7 2 2" xfId="41178" xr:uid="{B84F8B42-D24D-4201-9C7A-02D055B2F803}"/>
    <cellStyle name="Comma 4 2 3 6 7 2 3" xfId="62202" xr:uid="{282A94D9-ADCF-4FA0-9A76-418004450E2C}"/>
    <cellStyle name="Comma 4 2 3 6 7 3" xfId="30668" xr:uid="{E0A922DC-0A6C-443E-B11D-56E868A120B7}"/>
    <cellStyle name="Comma 4 2 3 6 7 4" xfId="51692" xr:uid="{ABA52751-4A8D-40A0-8790-9306709606C6}"/>
    <cellStyle name="Comma 4 2 3 6 8" xfId="12274" xr:uid="{848696DA-82C5-499D-8C4E-6577258D61AB}"/>
    <cellStyle name="Comma 4 2 3 6 8 2" xfId="33296" xr:uid="{4463FC5C-2EEB-4E26-87EB-5F3327171018}"/>
    <cellStyle name="Comma 4 2 3 6 8 3" xfId="54320" xr:uid="{B04A1A8C-4E86-482B-A223-43F379C3F072}"/>
    <cellStyle name="Comma 4 2 3 6 9" xfId="22785" xr:uid="{5E56DD2A-A1BC-4C5C-A09C-7B24B6D30264}"/>
    <cellStyle name="Comma 4 2 3 7" xfId="1694" xr:uid="{D69356BE-7C23-4F29-BB6F-BFD7EE21A169}"/>
    <cellStyle name="Comma 4 2 3 7 2" xfId="1695" xr:uid="{E3C277F6-6CF7-4B9E-9271-900F59909020}"/>
    <cellStyle name="Comma 4 2 3 7 2 2" xfId="4373" xr:uid="{6A7C7BA6-8C98-4F66-965D-AC92D3ECA761}"/>
    <cellStyle name="Comma 4 2 3 7 2 2 2" xfId="14907" xr:uid="{5FCB73BE-5DB1-47D9-98CF-85C37AE7271A}"/>
    <cellStyle name="Comma 4 2 3 7 2 2 2 2" xfId="35929" xr:uid="{D21A8BDF-4B85-491A-BA17-78CB0B6F24A3}"/>
    <cellStyle name="Comma 4 2 3 7 2 2 2 3" xfId="56953" xr:uid="{41A4658C-5568-482C-ABF7-B4FF558ACC1D}"/>
    <cellStyle name="Comma 4 2 3 7 2 2 3" xfId="25419" xr:uid="{96D12B40-6CE7-41F7-80E6-108657C3E717}"/>
    <cellStyle name="Comma 4 2 3 7 2 2 4" xfId="46443" xr:uid="{A0600E39-52E0-42DB-8BE1-9099F2FC3EB4}"/>
    <cellStyle name="Comma 4 2 3 7 2 3" xfId="7001" xr:uid="{EDE5533C-E00B-4DB2-B25E-81509ECC2D94}"/>
    <cellStyle name="Comma 4 2 3 7 2 3 2" xfId="17535" xr:uid="{D4D909AF-C535-43B7-96B2-5D07818EB6FF}"/>
    <cellStyle name="Comma 4 2 3 7 2 3 2 2" xfId="38557" xr:uid="{94577C9A-D760-4BEC-9E53-CE9A2CF86E27}"/>
    <cellStyle name="Comma 4 2 3 7 2 3 2 3" xfId="59581" xr:uid="{002F40C4-05CA-4E8E-A6FF-3718C0B65FC9}"/>
    <cellStyle name="Comma 4 2 3 7 2 3 3" xfId="28047" xr:uid="{11951C3B-83C5-4F1B-951C-90A00D103125}"/>
    <cellStyle name="Comma 4 2 3 7 2 3 4" xfId="49071" xr:uid="{05DDB193-5C7E-49E4-BDF0-893E5BAA10AA}"/>
    <cellStyle name="Comma 4 2 3 7 2 4" xfId="9628" xr:uid="{D07E5782-E576-4AD8-9B70-1D4BCB3C7EBF}"/>
    <cellStyle name="Comma 4 2 3 7 2 4 2" xfId="20162" xr:uid="{E84522B6-EABA-4B68-BD0E-55B331965E1B}"/>
    <cellStyle name="Comma 4 2 3 7 2 4 2 2" xfId="41184" xr:uid="{5FDA7F40-41D1-471C-97C4-86152393FDCF}"/>
    <cellStyle name="Comma 4 2 3 7 2 4 2 3" xfId="62208" xr:uid="{9A7A900F-CD77-40D4-BBF8-F06736BB2A5A}"/>
    <cellStyle name="Comma 4 2 3 7 2 4 3" xfId="30674" xr:uid="{AD855BBA-5AA7-449C-979E-0A714D24582E}"/>
    <cellStyle name="Comma 4 2 3 7 2 4 4" xfId="51698" xr:uid="{9CE72D64-DE35-4779-83DA-67AD14F0775D}"/>
    <cellStyle name="Comma 4 2 3 7 2 5" xfId="12280" xr:uid="{F8F72573-503B-44C6-AD03-FBE15B3E9283}"/>
    <cellStyle name="Comma 4 2 3 7 2 5 2" xfId="33302" xr:uid="{40CCA0DA-E891-4DB2-8876-A41687F78C19}"/>
    <cellStyle name="Comma 4 2 3 7 2 5 3" xfId="54326" xr:uid="{EBB056E8-9FAE-444A-83BF-4A7D71BADC58}"/>
    <cellStyle name="Comma 4 2 3 7 2 6" xfId="22791" xr:uid="{8F25DEC5-193B-4747-A910-8FE79613DD3D}"/>
    <cellStyle name="Comma 4 2 3 7 2 7" xfId="43816" xr:uid="{F486A8B3-E8FF-448F-9ACC-DF4F5CB8B31B}"/>
    <cellStyle name="Comma 4 2 3 7 3" xfId="1696" xr:uid="{0396F108-B0AA-4B6E-9A28-C28092402826}"/>
    <cellStyle name="Comma 4 2 3 7 3 2" xfId="4374" xr:uid="{2BC4FB88-1B42-4869-8ACD-54CE17B6982C}"/>
    <cellStyle name="Comma 4 2 3 7 3 2 2" xfId="14908" xr:uid="{878F464E-5CD3-4066-8EBB-952D90C7C194}"/>
    <cellStyle name="Comma 4 2 3 7 3 2 2 2" xfId="35930" xr:uid="{F628CB70-64D3-407F-8B1D-9EA07BA887F0}"/>
    <cellStyle name="Comma 4 2 3 7 3 2 2 3" xfId="56954" xr:uid="{8073D591-0CBD-4F97-8108-082A44EB1F0B}"/>
    <cellStyle name="Comma 4 2 3 7 3 2 3" xfId="25420" xr:uid="{D918DA74-A822-4101-9DFF-45BA9DFDDEC0}"/>
    <cellStyle name="Comma 4 2 3 7 3 2 4" xfId="46444" xr:uid="{CB1FAEB2-E959-4768-ACFE-C7CE09CFA76D}"/>
    <cellStyle name="Comma 4 2 3 7 3 3" xfId="7002" xr:uid="{BEAA5BB6-7FA5-450E-BA0D-F8B6B3B15E30}"/>
    <cellStyle name="Comma 4 2 3 7 3 3 2" xfId="17536" xr:uid="{B4E516F1-1777-4ACB-B9AC-D3DDF3260986}"/>
    <cellStyle name="Comma 4 2 3 7 3 3 2 2" xfId="38558" xr:uid="{5F14FEA1-3FD2-4B37-9960-B7406F9E1545}"/>
    <cellStyle name="Comma 4 2 3 7 3 3 2 3" xfId="59582" xr:uid="{CCCD4A61-F093-4F42-8555-0633C1F4A9C1}"/>
    <cellStyle name="Comma 4 2 3 7 3 3 3" xfId="28048" xr:uid="{44CF1075-D691-462F-AD93-37EACDC5EE6F}"/>
    <cellStyle name="Comma 4 2 3 7 3 3 4" xfId="49072" xr:uid="{67CA95B6-3851-493D-9734-C578C86D649D}"/>
    <cellStyle name="Comma 4 2 3 7 3 4" xfId="9629" xr:uid="{72651C48-F47E-4C7A-A6E3-42004D1B65C6}"/>
    <cellStyle name="Comma 4 2 3 7 3 4 2" xfId="20163" xr:uid="{CF2D253B-0A07-442A-92D5-BD1373189299}"/>
    <cellStyle name="Comma 4 2 3 7 3 4 2 2" xfId="41185" xr:uid="{B5D22EC2-36BE-4D16-B5E0-7A53BCE0C339}"/>
    <cellStyle name="Comma 4 2 3 7 3 4 2 3" xfId="62209" xr:uid="{CCEB210D-04A6-460B-A990-682D460A5E23}"/>
    <cellStyle name="Comma 4 2 3 7 3 4 3" xfId="30675" xr:uid="{FCEE9907-4A44-469D-9C71-88228950A716}"/>
    <cellStyle name="Comma 4 2 3 7 3 4 4" xfId="51699" xr:uid="{4F3C1296-615F-4A18-A0D3-F5FA04B4A754}"/>
    <cellStyle name="Comma 4 2 3 7 3 5" xfId="12281" xr:uid="{209F7136-1190-40DC-855B-F6A820EAC7AC}"/>
    <cellStyle name="Comma 4 2 3 7 3 5 2" xfId="33303" xr:uid="{046BAC62-7DF7-45D8-92A2-8C7F2AFB4AEE}"/>
    <cellStyle name="Comma 4 2 3 7 3 5 3" xfId="54327" xr:uid="{EF0AFB42-062E-4316-9207-C34C67A6EBC1}"/>
    <cellStyle name="Comma 4 2 3 7 3 6" xfId="22792" xr:uid="{33E9A4CC-30A2-4C9C-9394-1508EB5EB764}"/>
    <cellStyle name="Comma 4 2 3 7 3 7" xfId="43817" xr:uid="{E8B173F5-82AE-4424-89C8-5C98660BD73A}"/>
    <cellStyle name="Comma 4 2 3 7 4" xfId="4372" xr:uid="{4C669CBC-4B3D-4DFD-939C-D8759644BB35}"/>
    <cellStyle name="Comma 4 2 3 7 4 2" xfId="14906" xr:uid="{A67832A7-59E2-4E9F-8B68-463A008A2BCA}"/>
    <cellStyle name="Comma 4 2 3 7 4 2 2" xfId="35928" xr:uid="{3CA706FA-D5AB-42EB-AD57-7CA9B95202BE}"/>
    <cellStyle name="Comma 4 2 3 7 4 2 3" xfId="56952" xr:uid="{82D42977-E9A2-47C8-9A7C-18EA5A2AC59E}"/>
    <cellStyle name="Comma 4 2 3 7 4 3" xfId="25418" xr:uid="{57ADAF65-C0A1-40ED-8579-D58EEA0E7A7B}"/>
    <cellStyle name="Comma 4 2 3 7 4 4" xfId="46442" xr:uid="{655CFD89-05EF-46DD-93E5-FF547B26D5CD}"/>
    <cellStyle name="Comma 4 2 3 7 5" xfId="7000" xr:uid="{58057175-FE6B-4871-B216-F800549D99D2}"/>
    <cellStyle name="Comma 4 2 3 7 5 2" xfId="17534" xr:uid="{64C39EF2-B982-4BF5-B437-01353F8498B0}"/>
    <cellStyle name="Comma 4 2 3 7 5 2 2" xfId="38556" xr:uid="{330717F3-439C-47E7-ABBB-507F049F5E10}"/>
    <cellStyle name="Comma 4 2 3 7 5 2 3" xfId="59580" xr:uid="{B61245F5-099A-4431-9543-F8141CA1265E}"/>
    <cellStyle name="Comma 4 2 3 7 5 3" xfId="28046" xr:uid="{96265D3A-F7D3-4E74-AF1A-2CFFA12FABDB}"/>
    <cellStyle name="Comma 4 2 3 7 5 4" xfId="49070" xr:uid="{F47B42AA-3257-49B6-B5BD-5A4E6AFE33A0}"/>
    <cellStyle name="Comma 4 2 3 7 6" xfId="9627" xr:uid="{9CC12DBE-6977-4365-979A-C64D7583F4B8}"/>
    <cellStyle name="Comma 4 2 3 7 6 2" xfId="20161" xr:uid="{6A2A6BD6-59E2-4EBF-8740-48D7459A53BA}"/>
    <cellStyle name="Comma 4 2 3 7 6 2 2" xfId="41183" xr:uid="{0B63E923-73DD-455E-8313-BC6FA6CB8BAF}"/>
    <cellStyle name="Comma 4 2 3 7 6 2 3" xfId="62207" xr:uid="{3B709D78-5B50-4652-8587-F36E1D23720F}"/>
    <cellStyle name="Comma 4 2 3 7 6 3" xfId="30673" xr:uid="{CB6D43CA-1BC9-4363-8736-06B7FA45026A}"/>
    <cellStyle name="Comma 4 2 3 7 6 4" xfId="51697" xr:uid="{33459A65-CD20-40FD-9B97-299FE2F9E238}"/>
    <cellStyle name="Comma 4 2 3 7 7" xfId="12279" xr:uid="{1D484B8F-3353-4B61-B08F-A6251DFA73A8}"/>
    <cellStyle name="Comma 4 2 3 7 7 2" xfId="33301" xr:uid="{68902435-919A-4C75-81D9-6DC56DD7FCE3}"/>
    <cellStyle name="Comma 4 2 3 7 7 3" xfId="54325" xr:uid="{D540E6CE-4667-4846-9C63-C9F5C004C5EE}"/>
    <cellStyle name="Comma 4 2 3 7 8" xfId="22790" xr:uid="{181697C1-EECD-4961-AD2B-0D3494BD5AE6}"/>
    <cellStyle name="Comma 4 2 3 7 9" xfId="43815" xr:uid="{6FCFFFAB-2F41-44C4-B727-D1AF74A8D793}"/>
    <cellStyle name="Comma 4 2 3 8" xfId="1697" xr:uid="{5FC1BDD8-CE9F-42A4-AD36-DEA98B8D22E4}"/>
    <cellStyle name="Comma 4 2 3 8 2" xfId="1698" xr:uid="{90D08AF9-CE2F-4954-95ED-60B18FCBB618}"/>
    <cellStyle name="Comma 4 2 3 8 2 2" xfId="4376" xr:uid="{A6B3AA69-2512-4B58-875C-0822A072C4FE}"/>
    <cellStyle name="Comma 4 2 3 8 2 2 2" xfId="14910" xr:uid="{055A49A8-75A5-4D6B-AD70-18B94224563D}"/>
    <cellStyle name="Comma 4 2 3 8 2 2 2 2" xfId="35932" xr:uid="{0D42AE5A-8CE3-4E93-B1B6-D15A7AD6A1A3}"/>
    <cellStyle name="Comma 4 2 3 8 2 2 2 3" xfId="56956" xr:uid="{D5D395CB-BC1F-48BB-A11D-1263FAF2D236}"/>
    <cellStyle name="Comma 4 2 3 8 2 2 3" xfId="25422" xr:uid="{CB52F298-0CFD-4C27-B501-9FC2F2A6D768}"/>
    <cellStyle name="Comma 4 2 3 8 2 2 4" xfId="46446" xr:uid="{56695443-2541-444E-9BCF-7EF5EA8D350E}"/>
    <cellStyle name="Comma 4 2 3 8 2 3" xfId="7004" xr:uid="{A154E537-D3A1-49D0-9587-E4471D04592D}"/>
    <cellStyle name="Comma 4 2 3 8 2 3 2" xfId="17538" xr:uid="{F7BE7131-18C8-4CEC-A408-2B5B00DD814A}"/>
    <cellStyle name="Comma 4 2 3 8 2 3 2 2" xfId="38560" xr:uid="{6429D1E6-6EFD-4091-934F-2990955F884E}"/>
    <cellStyle name="Comma 4 2 3 8 2 3 2 3" xfId="59584" xr:uid="{4967E1E1-ED39-4B76-B03B-8E28497D7104}"/>
    <cellStyle name="Comma 4 2 3 8 2 3 3" xfId="28050" xr:uid="{A2DF30B4-E91B-428D-BB77-F9B149F7D4BA}"/>
    <cellStyle name="Comma 4 2 3 8 2 3 4" xfId="49074" xr:uid="{285A6B9F-E840-4C7B-9279-ECB0598D130D}"/>
    <cellStyle name="Comma 4 2 3 8 2 4" xfId="9631" xr:uid="{1C54CDB1-D93A-4F9D-A120-3F22D0F77BCD}"/>
    <cellStyle name="Comma 4 2 3 8 2 4 2" xfId="20165" xr:uid="{8F7D03A0-09BE-4C0B-A843-3C2DDE4199D6}"/>
    <cellStyle name="Comma 4 2 3 8 2 4 2 2" xfId="41187" xr:uid="{806B28BD-00EE-4EB9-8CB5-88B54BBCA879}"/>
    <cellStyle name="Comma 4 2 3 8 2 4 2 3" xfId="62211" xr:uid="{5D99EA35-7C99-44CD-A070-423878BACECA}"/>
    <cellStyle name="Comma 4 2 3 8 2 4 3" xfId="30677" xr:uid="{DA038682-DD7A-4A53-8B84-D1B612491883}"/>
    <cellStyle name="Comma 4 2 3 8 2 4 4" xfId="51701" xr:uid="{8324618B-0230-4D4B-A31E-B0479E6D49D4}"/>
    <cellStyle name="Comma 4 2 3 8 2 5" xfId="12283" xr:uid="{AAB5A106-BF87-4FED-A932-AD86CFEC7C20}"/>
    <cellStyle name="Comma 4 2 3 8 2 5 2" xfId="33305" xr:uid="{8F9E25F1-B9C8-450A-BA4E-BDD073B536E1}"/>
    <cellStyle name="Comma 4 2 3 8 2 5 3" xfId="54329" xr:uid="{4D238CE2-9B73-4529-BD7D-8BF2081592BC}"/>
    <cellStyle name="Comma 4 2 3 8 2 6" xfId="22794" xr:uid="{78FB72C2-CCEB-4D5B-A33D-8D82276BB2CB}"/>
    <cellStyle name="Comma 4 2 3 8 2 7" xfId="43819" xr:uid="{E7DB3263-ED99-4DE9-99D2-5135C9D54DFA}"/>
    <cellStyle name="Comma 4 2 3 8 3" xfId="4375" xr:uid="{AF48EC72-1369-4D74-8FBE-D6248B3C003E}"/>
    <cellStyle name="Comma 4 2 3 8 3 2" xfId="14909" xr:uid="{B69E4067-93B2-4E9E-8138-F3F0C10A75A9}"/>
    <cellStyle name="Comma 4 2 3 8 3 2 2" xfId="35931" xr:uid="{77A92165-EB27-47FE-BA63-56B529B18C3C}"/>
    <cellStyle name="Comma 4 2 3 8 3 2 3" xfId="56955" xr:uid="{4538B07B-47F3-4C31-AD1C-72EC2A783F21}"/>
    <cellStyle name="Comma 4 2 3 8 3 3" xfId="25421" xr:uid="{95784397-DB37-4FA4-B3F2-21C89F09A718}"/>
    <cellStyle name="Comma 4 2 3 8 3 4" xfId="46445" xr:uid="{8D291838-241E-435D-BA42-5C90D1EB2BC7}"/>
    <cellStyle name="Comma 4 2 3 8 4" xfId="7003" xr:uid="{9483FA8C-C068-419F-8765-CA4F4F25990C}"/>
    <cellStyle name="Comma 4 2 3 8 4 2" xfId="17537" xr:uid="{199D71D9-BB30-473E-878B-79E78F2D944E}"/>
    <cellStyle name="Comma 4 2 3 8 4 2 2" xfId="38559" xr:uid="{AFC57511-C989-4AF0-A802-CC70B713B868}"/>
    <cellStyle name="Comma 4 2 3 8 4 2 3" xfId="59583" xr:uid="{12FC4A8E-BFA6-43C7-8534-604E8BB2468C}"/>
    <cellStyle name="Comma 4 2 3 8 4 3" xfId="28049" xr:uid="{5A7F74CD-8EEA-41E5-9479-972C62C5656B}"/>
    <cellStyle name="Comma 4 2 3 8 4 4" xfId="49073" xr:uid="{0890437E-E82D-4FF9-83BD-53DF740E9D79}"/>
    <cellStyle name="Comma 4 2 3 8 5" xfId="9630" xr:uid="{EEDBFA3F-F3B5-4E13-9767-DC9606DA9637}"/>
    <cellStyle name="Comma 4 2 3 8 5 2" xfId="20164" xr:uid="{D1A1CE78-F750-4CB3-A7BC-93F7A3F0E47D}"/>
    <cellStyle name="Comma 4 2 3 8 5 2 2" xfId="41186" xr:uid="{559D9E98-B8FF-47E2-A178-F485176E0E48}"/>
    <cellStyle name="Comma 4 2 3 8 5 2 3" xfId="62210" xr:uid="{6E86BC07-2FA8-4CC9-A506-96EC2BEFC7AE}"/>
    <cellStyle name="Comma 4 2 3 8 5 3" xfId="30676" xr:uid="{B525591A-D25A-41F5-B002-EC64577A9CC3}"/>
    <cellStyle name="Comma 4 2 3 8 5 4" xfId="51700" xr:uid="{75026418-0977-497D-B862-828CF9AF32BB}"/>
    <cellStyle name="Comma 4 2 3 8 6" xfId="12282" xr:uid="{BCAD65E6-5DCE-450D-BFDE-E869147FB5D8}"/>
    <cellStyle name="Comma 4 2 3 8 6 2" xfId="33304" xr:uid="{488D4347-433B-4F1C-87FC-22600B95A953}"/>
    <cellStyle name="Comma 4 2 3 8 6 3" xfId="54328" xr:uid="{D0A95EFA-A20B-463E-B5F5-61EB9E3CCC35}"/>
    <cellStyle name="Comma 4 2 3 8 7" xfId="22793" xr:uid="{296BE65E-45ED-4BED-BE52-D748B1281028}"/>
    <cellStyle name="Comma 4 2 3 8 8" xfId="43818" xr:uid="{E56ECCC4-D6B8-48F5-804A-E00268CBA885}"/>
    <cellStyle name="Comma 4 2 3 9" xfId="1699" xr:uid="{DC0E1CBA-53B9-4821-902B-A2B5D1F0BEB7}"/>
    <cellStyle name="Comma 4 2 3 9 2" xfId="4377" xr:uid="{4369CF0E-AACD-4697-9376-22CF6A40E6AC}"/>
    <cellStyle name="Comma 4 2 3 9 2 2" xfId="14911" xr:uid="{F2D281A4-0C16-4F32-B1F7-48C9EC44A85B}"/>
    <cellStyle name="Comma 4 2 3 9 2 2 2" xfId="35933" xr:uid="{FB29BD2A-6A49-4321-99CB-B4F43B42E249}"/>
    <cellStyle name="Comma 4 2 3 9 2 2 3" xfId="56957" xr:uid="{4D9E6EC7-6BF8-44F8-A429-5FC08615E807}"/>
    <cellStyle name="Comma 4 2 3 9 2 3" xfId="25423" xr:uid="{0A17871C-31CC-4F30-9F97-C5665AB7C81F}"/>
    <cellStyle name="Comma 4 2 3 9 2 4" xfId="46447" xr:uid="{AAB8AF84-D9AA-43B0-B148-58C0F7437FBF}"/>
    <cellStyle name="Comma 4 2 3 9 3" xfId="7005" xr:uid="{36C407ED-FD08-4C02-A27F-358B7AE231CD}"/>
    <cellStyle name="Comma 4 2 3 9 3 2" xfId="17539" xr:uid="{C16725AD-D28D-45DD-A74C-169E1CD91AEA}"/>
    <cellStyle name="Comma 4 2 3 9 3 2 2" xfId="38561" xr:uid="{8DD30FD6-9DFE-4D74-8B89-06D01DA14F38}"/>
    <cellStyle name="Comma 4 2 3 9 3 2 3" xfId="59585" xr:uid="{F3B02564-1092-43A0-B01E-C628AF7138E7}"/>
    <cellStyle name="Comma 4 2 3 9 3 3" xfId="28051" xr:uid="{AC3928D7-F0D6-47D1-B565-42F8FBF0637C}"/>
    <cellStyle name="Comma 4 2 3 9 3 4" xfId="49075" xr:uid="{66467F61-EEF3-474F-AEFB-C8C194993E8C}"/>
    <cellStyle name="Comma 4 2 3 9 4" xfId="9632" xr:uid="{03951E6B-9DFC-49EC-A24D-34A40DAE1D70}"/>
    <cellStyle name="Comma 4 2 3 9 4 2" xfId="20166" xr:uid="{CA95500F-2257-4F1B-B02A-FC07C9E9B8C8}"/>
    <cellStyle name="Comma 4 2 3 9 4 2 2" xfId="41188" xr:uid="{783F00C5-FDB4-42C1-9B86-4753B5994313}"/>
    <cellStyle name="Comma 4 2 3 9 4 2 3" xfId="62212" xr:uid="{76328931-4136-493D-BC80-CE2727076A2B}"/>
    <cellStyle name="Comma 4 2 3 9 4 3" xfId="30678" xr:uid="{48819875-402C-4F7F-A276-788AB25694A3}"/>
    <cellStyle name="Comma 4 2 3 9 4 4" xfId="51702" xr:uid="{5CF62DD6-6545-439B-8868-8DD123B66395}"/>
    <cellStyle name="Comma 4 2 3 9 5" xfId="12284" xr:uid="{BC90E4B4-AB48-4885-AAE4-2597CD553884}"/>
    <cellStyle name="Comma 4 2 3 9 5 2" xfId="33306" xr:uid="{1E902677-2C88-4E59-9798-08E5FEF453EA}"/>
    <cellStyle name="Comma 4 2 3 9 5 3" xfId="54330" xr:uid="{14C23D2C-5361-4507-9565-7CDDE62C35BC}"/>
    <cellStyle name="Comma 4 2 3 9 6" xfId="22795" xr:uid="{D1DBED05-C313-4F78-82C9-DE46C7905AB1}"/>
    <cellStyle name="Comma 4 2 3 9 7" xfId="43820" xr:uid="{BA5EC53C-ED0A-45BB-87B8-69DB2CB9462C}"/>
    <cellStyle name="Comma 4 2 4" xfId="122" xr:uid="{FEF4025F-0888-4A21-B68B-56387415265D}"/>
    <cellStyle name="Comma 4 2 4 10" xfId="2640" xr:uid="{8B754726-4A6B-4B75-9B89-ADDA5E36E9D4}"/>
    <cellStyle name="Comma 4 2 4 10 2" xfId="5278" xr:uid="{6107817B-FF3D-4E73-B82B-95272FBDF113}"/>
    <cellStyle name="Comma 4 2 4 10 2 2" xfId="15812" xr:uid="{DEAF21A9-EB42-48F1-B862-C6165F03250A}"/>
    <cellStyle name="Comma 4 2 4 10 2 2 2" xfId="36834" xr:uid="{8BF8333A-9D5F-448E-A731-CCE682CB879B}"/>
    <cellStyle name="Comma 4 2 4 10 2 2 3" xfId="57858" xr:uid="{88824329-FFC2-487F-8F63-18B3BEEFADD6}"/>
    <cellStyle name="Comma 4 2 4 10 2 3" xfId="26324" xr:uid="{A06B5DFE-3C0D-4CFB-A2F7-BF6A7AF7D1CC}"/>
    <cellStyle name="Comma 4 2 4 10 2 4" xfId="47348" xr:uid="{37FA05F5-FFDB-48A5-9D8F-A2CA42E125C2}"/>
    <cellStyle name="Comma 4 2 4 10 3" xfId="7906" xr:uid="{D049543B-EB32-4708-8BA3-BD0D5F7C289A}"/>
    <cellStyle name="Comma 4 2 4 10 3 2" xfId="18440" xr:uid="{35017029-1013-425A-A0EC-17385B253889}"/>
    <cellStyle name="Comma 4 2 4 10 3 2 2" xfId="39462" xr:uid="{8FAE464F-A50B-4C24-A5BE-F0575FD95EEF}"/>
    <cellStyle name="Comma 4 2 4 10 3 2 3" xfId="60486" xr:uid="{010B7786-989A-4A84-9002-F6F3FDCF0241}"/>
    <cellStyle name="Comma 4 2 4 10 3 3" xfId="28952" xr:uid="{FE74E8B2-029F-40D7-BA32-65B6440079C4}"/>
    <cellStyle name="Comma 4 2 4 10 3 4" xfId="49976" xr:uid="{3605A3F2-D3D2-4350-8F5B-B1FA53400311}"/>
    <cellStyle name="Comma 4 2 4 10 4" xfId="10533" xr:uid="{77AE7970-EE2F-446A-88A0-A7F5FB9E94DD}"/>
    <cellStyle name="Comma 4 2 4 10 4 2" xfId="21067" xr:uid="{B1B6E7C1-3A71-4877-8DE2-A6D7BC1AD6DB}"/>
    <cellStyle name="Comma 4 2 4 10 4 2 2" xfId="42089" xr:uid="{BF4E15A6-7973-40FC-B6C0-E1D4DD9BE04C}"/>
    <cellStyle name="Comma 4 2 4 10 4 2 3" xfId="63113" xr:uid="{3488F388-FDF7-4B89-8F65-3C3B2A886B15}"/>
    <cellStyle name="Comma 4 2 4 10 4 3" xfId="31579" xr:uid="{60B34A0F-CFD7-49F8-8217-00D2104396E5}"/>
    <cellStyle name="Comma 4 2 4 10 4 4" xfId="52603" xr:uid="{A94C470A-45FC-404E-8E48-EC36694A675A}"/>
    <cellStyle name="Comma 4 2 4 10 5" xfId="13185" xr:uid="{E5F8D040-DCA9-4567-AC77-2A4E37EC2BA8}"/>
    <cellStyle name="Comma 4 2 4 10 5 2" xfId="34207" xr:uid="{EFBEAF91-5980-41AE-897A-2A8726AF4B53}"/>
    <cellStyle name="Comma 4 2 4 10 5 3" xfId="55231" xr:uid="{6A76FE11-2393-4C66-A857-5606687A88AA}"/>
    <cellStyle name="Comma 4 2 4 10 6" xfId="23696" xr:uid="{559634F8-871B-4E05-BC96-EB0B3E30E1EB}"/>
    <cellStyle name="Comma 4 2 4 10 7" xfId="44721" xr:uid="{9BC04E4A-57FE-4B7F-BD91-121C0A0278D5}"/>
    <cellStyle name="Comma 4 2 4 11" xfId="2700" xr:uid="{6D549A2C-A3D7-446C-AAFE-8B38B5584AEF}"/>
    <cellStyle name="Comma 4 2 4 11 2" xfId="5332" xr:uid="{070172E0-6C53-4683-BDCA-0222C01A4020}"/>
    <cellStyle name="Comma 4 2 4 11 2 2" xfId="15866" xr:uid="{608A0354-3476-4F9B-9CEC-7AC1469BFDCB}"/>
    <cellStyle name="Comma 4 2 4 11 2 2 2" xfId="36888" xr:uid="{D7D87A1D-C606-4E2D-BA3B-08A3DE40EC27}"/>
    <cellStyle name="Comma 4 2 4 11 2 2 3" xfId="57912" xr:uid="{C6874F54-0F8E-47E4-8BC2-DE4F18682B32}"/>
    <cellStyle name="Comma 4 2 4 11 2 3" xfId="26378" xr:uid="{CB0ABBC9-21BE-435A-A293-29F3212B8B4B}"/>
    <cellStyle name="Comma 4 2 4 11 2 4" xfId="47402" xr:uid="{FAADD0AF-D943-45DA-BDA0-639BF2AA5C1C}"/>
    <cellStyle name="Comma 4 2 4 11 3" xfId="7960" xr:uid="{C0584FAD-AD56-49ED-BF30-402DF1408C24}"/>
    <cellStyle name="Comma 4 2 4 11 3 2" xfId="18494" xr:uid="{3B2FD966-B6DC-4CD2-89B5-CF2FBC2C379C}"/>
    <cellStyle name="Comma 4 2 4 11 3 2 2" xfId="39516" xr:uid="{1E3D6608-55E2-4631-83E4-540365D844F7}"/>
    <cellStyle name="Comma 4 2 4 11 3 2 3" xfId="60540" xr:uid="{1E4FBFE7-7B9D-45A5-B366-B835AEE2DE12}"/>
    <cellStyle name="Comma 4 2 4 11 3 3" xfId="29006" xr:uid="{DE1D16AC-8D74-4BBD-BEFB-29EBEE29F460}"/>
    <cellStyle name="Comma 4 2 4 11 3 4" xfId="50030" xr:uid="{7964C4DB-5AC8-443A-AAEB-6310BCC5C71A}"/>
    <cellStyle name="Comma 4 2 4 11 4" xfId="10587" xr:uid="{B37378B5-4AD1-4C47-B80F-006052AD0B02}"/>
    <cellStyle name="Comma 4 2 4 11 4 2" xfId="21121" xr:uid="{3FAA38DA-CB27-4A59-B48F-BF6B2B39D74D}"/>
    <cellStyle name="Comma 4 2 4 11 4 2 2" xfId="42143" xr:uid="{936C8E69-ABB0-4BD7-BC73-E8E79BB8CE4F}"/>
    <cellStyle name="Comma 4 2 4 11 4 2 3" xfId="63167" xr:uid="{34745D24-C230-4821-B5D8-8A2CFF78AC48}"/>
    <cellStyle name="Comma 4 2 4 11 4 3" xfId="31633" xr:uid="{74B96789-43EB-44E9-B4C3-1EF2907AFB7F}"/>
    <cellStyle name="Comma 4 2 4 11 4 4" xfId="52657" xr:uid="{9F1DBFCA-2C01-40A7-98FD-42BE3A41519E}"/>
    <cellStyle name="Comma 4 2 4 11 5" xfId="13239" xr:uid="{DB67F5A3-4F70-4A8D-8DD5-EA4C2466D6D3}"/>
    <cellStyle name="Comma 4 2 4 11 5 2" xfId="34261" xr:uid="{5767C410-CAF1-449B-BEB7-04D99FAE95EB}"/>
    <cellStyle name="Comma 4 2 4 11 5 3" xfId="55285" xr:uid="{2B25DF56-812A-4A3F-8FCF-284081C64C96}"/>
    <cellStyle name="Comma 4 2 4 11 6" xfId="23750" xr:uid="{4E17D7CA-2B72-4A63-8941-44EBDF5B94A0}"/>
    <cellStyle name="Comma 4 2 4 11 7" xfId="44775" xr:uid="{1663737F-AC1C-407F-A3C5-DE4E60B1FA0B}"/>
    <cellStyle name="Comma 4 2 4 12" xfId="1700" xr:uid="{ED7EFF9B-DD94-4C5A-B6D2-1586AE443A5D}"/>
    <cellStyle name="Comma 4 2 4 12 2" xfId="4378" xr:uid="{83D52D47-2132-4A0B-B1E2-A9C67E341DDA}"/>
    <cellStyle name="Comma 4 2 4 12 2 2" xfId="14912" xr:uid="{DCB799D4-5872-4A94-A26E-FB1FAE342B94}"/>
    <cellStyle name="Comma 4 2 4 12 2 2 2" xfId="35934" xr:uid="{C00FC2D9-FF26-4355-B24E-F956E59F4B39}"/>
    <cellStyle name="Comma 4 2 4 12 2 2 3" xfId="56958" xr:uid="{AE3FACF4-4261-423B-BE28-B8E7E4E0C022}"/>
    <cellStyle name="Comma 4 2 4 12 2 3" xfId="25424" xr:uid="{BB13651C-E5E6-4EEB-9125-A0DE2BC69320}"/>
    <cellStyle name="Comma 4 2 4 12 2 4" xfId="46448" xr:uid="{E29E438F-19C1-4805-AA7D-9DD957A9D18C}"/>
    <cellStyle name="Comma 4 2 4 12 3" xfId="7006" xr:uid="{1D1A706F-47E5-4D84-A164-CD6CADD4CC93}"/>
    <cellStyle name="Comma 4 2 4 12 3 2" xfId="17540" xr:uid="{C41242FB-27B8-41BA-9C88-7C2BD43FE7DE}"/>
    <cellStyle name="Comma 4 2 4 12 3 2 2" xfId="38562" xr:uid="{F6C1B438-C535-4226-9CFA-EA1CCAAFB442}"/>
    <cellStyle name="Comma 4 2 4 12 3 2 3" xfId="59586" xr:uid="{8A93FF6D-2997-4794-B325-2736D9F772D7}"/>
    <cellStyle name="Comma 4 2 4 12 3 3" xfId="28052" xr:uid="{6952F6F9-643C-48F9-ACB4-A12C818DD8EF}"/>
    <cellStyle name="Comma 4 2 4 12 3 4" xfId="49076" xr:uid="{95BBE181-9D67-4ACE-89CB-BE250E0A034A}"/>
    <cellStyle name="Comma 4 2 4 12 4" xfId="9633" xr:uid="{7B1CABE7-0849-4467-8B9C-8B0F74C90FC2}"/>
    <cellStyle name="Comma 4 2 4 12 4 2" xfId="20167" xr:uid="{79E7583F-EA10-4CE1-A8D2-8758836BA3A5}"/>
    <cellStyle name="Comma 4 2 4 12 4 2 2" xfId="41189" xr:uid="{BFF6B278-507B-4C96-BF24-AB2D0F0B6482}"/>
    <cellStyle name="Comma 4 2 4 12 4 2 3" xfId="62213" xr:uid="{A1945631-4ECE-4EF5-9AF3-655E7C50D1A6}"/>
    <cellStyle name="Comma 4 2 4 12 4 3" xfId="30679" xr:uid="{DF5C7562-80C9-47F0-85BB-8C42343C433E}"/>
    <cellStyle name="Comma 4 2 4 12 4 4" xfId="51703" xr:uid="{0097ADD6-F53D-41DC-A88A-4AE19BD3461E}"/>
    <cellStyle name="Comma 4 2 4 12 5" xfId="12285" xr:uid="{D74AD980-FAAA-42CB-BD93-B7B89F28163D}"/>
    <cellStyle name="Comma 4 2 4 12 5 2" xfId="33307" xr:uid="{A6F8DCFD-C70A-4E03-A506-D4ABCB56262F}"/>
    <cellStyle name="Comma 4 2 4 12 5 3" xfId="54331" xr:uid="{9CCDACA8-DE26-41BE-BAB0-54BC4D58812C}"/>
    <cellStyle name="Comma 4 2 4 12 6" xfId="22796" xr:uid="{6F97AD22-9508-4B48-BAF1-4B0B5AE4796D}"/>
    <cellStyle name="Comma 4 2 4 12 7" xfId="43821" xr:uid="{C1315F64-F883-4EED-BA6A-6F95D561D6EB}"/>
    <cellStyle name="Comma 4 2 4 13" xfId="2813" xr:uid="{4EAC8E45-5B81-4F5B-A5DD-11F0A34DF153}"/>
    <cellStyle name="Comma 4 2 4 13 2" xfId="13347" xr:uid="{84F280FC-E8DE-40E8-B844-66185D78B938}"/>
    <cellStyle name="Comma 4 2 4 13 2 2" xfId="34369" xr:uid="{383E5D84-517A-41CD-AAAD-3B1DAAF99A25}"/>
    <cellStyle name="Comma 4 2 4 13 2 3" xfId="55393" xr:uid="{12005850-AC84-4B63-BA7E-4EE78C19FE08}"/>
    <cellStyle name="Comma 4 2 4 13 3" xfId="23859" xr:uid="{08170FF0-F9CC-48DE-B794-70AB1EC49DDA}"/>
    <cellStyle name="Comma 4 2 4 13 4" xfId="44883" xr:uid="{ED33748C-46DE-4828-83C9-F71C9082B9FD}"/>
    <cellStyle name="Comma 4 2 4 14" xfId="5441" xr:uid="{8BA50164-8AE1-4513-A39B-962135735123}"/>
    <cellStyle name="Comma 4 2 4 14 2" xfId="15975" xr:uid="{F1F02F93-01A6-408A-B680-97567C112877}"/>
    <cellStyle name="Comma 4 2 4 14 2 2" xfId="36997" xr:uid="{92FE2370-0317-46B5-87BA-D908957F231D}"/>
    <cellStyle name="Comma 4 2 4 14 2 3" xfId="58021" xr:uid="{9B499E57-EC0B-4E2C-9D4E-403D7192603C}"/>
    <cellStyle name="Comma 4 2 4 14 3" xfId="26487" xr:uid="{5AD298C3-80BD-456B-A687-1EBD3843DD09}"/>
    <cellStyle name="Comma 4 2 4 14 4" xfId="47511" xr:uid="{5D5F1FD6-4CA9-42E6-9258-A94EBEAD94E9}"/>
    <cellStyle name="Comma 4 2 4 15" xfId="8068" xr:uid="{9FA600ED-2ADF-4B4D-BCE5-9B381492940A}"/>
    <cellStyle name="Comma 4 2 4 15 2" xfId="18602" xr:uid="{904A528E-D497-416F-B92D-898A32FE1DBA}"/>
    <cellStyle name="Comma 4 2 4 15 2 2" xfId="39624" xr:uid="{2D17118C-C947-4495-ACC1-3B5F86CF6A6C}"/>
    <cellStyle name="Comma 4 2 4 15 2 3" xfId="60648" xr:uid="{05E20698-375B-452B-941B-8E77109EF4F6}"/>
    <cellStyle name="Comma 4 2 4 15 3" xfId="29114" xr:uid="{D9F66416-26AC-4B8B-A777-C3446E8423F2}"/>
    <cellStyle name="Comma 4 2 4 15 4" xfId="50138" xr:uid="{E396DB71-29D2-4E25-B1F2-F01B843AE934}"/>
    <cellStyle name="Comma 4 2 4 16" xfId="10721" xr:uid="{6441EF5D-FF83-4C17-B922-6585EA62689E}"/>
    <cellStyle name="Comma 4 2 4 16 2" xfId="31743" xr:uid="{82359D9A-52F2-491F-B95B-8D00A38F5C18}"/>
    <cellStyle name="Comma 4 2 4 16 3" xfId="52767" xr:uid="{BB1A6E82-CD21-45DD-A255-8D375B07BA8D}"/>
    <cellStyle name="Comma 4 2 4 17" xfId="21231" xr:uid="{5A46EBA4-C508-42DE-A7E6-07495EB7C522}"/>
    <cellStyle name="Comma 4 2 4 18" xfId="42256" xr:uid="{2473415E-EBCE-4C24-AF71-BFEB87FD705D}"/>
    <cellStyle name="Comma 4 2 4 2" xfId="151" xr:uid="{AFDBE1AC-E7BE-4469-8AA0-5AEC77F3E78B}"/>
    <cellStyle name="Comma 4 2 4 2 10" xfId="8095" xr:uid="{6D05A77D-4F8F-4EEF-B54F-9606053CF1AE}"/>
    <cellStyle name="Comma 4 2 4 2 10 2" xfId="18629" xr:uid="{C4E14AA7-676B-4545-9136-2B570E0E3D60}"/>
    <cellStyle name="Comma 4 2 4 2 10 2 2" xfId="39651" xr:uid="{3ADE3D97-70E2-4D25-8E52-9F0B5C71CAE1}"/>
    <cellStyle name="Comma 4 2 4 2 10 2 3" xfId="60675" xr:uid="{691DC14C-65E6-4D82-AB06-8E56E0A297C0}"/>
    <cellStyle name="Comma 4 2 4 2 10 3" xfId="29141" xr:uid="{F83C11E9-52D6-45BC-9CB6-212D1617A1B0}"/>
    <cellStyle name="Comma 4 2 4 2 10 4" xfId="50165" xr:uid="{5093519A-F563-486C-BD5E-6FEA0BB52D99}"/>
    <cellStyle name="Comma 4 2 4 2 11" xfId="10747" xr:uid="{05DF082D-81EF-4A58-A2D7-507467F732AA}"/>
    <cellStyle name="Comma 4 2 4 2 11 2" xfId="31769" xr:uid="{01AD2D5D-D73B-4827-B77F-0CEEFD015890}"/>
    <cellStyle name="Comma 4 2 4 2 11 3" xfId="52793" xr:uid="{56528A58-B4C3-41F0-9220-810D2EBA84A6}"/>
    <cellStyle name="Comma 4 2 4 2 12" xfId="21258" xr:uid="{8287597C-C584-426D-949C-BB4C2CDB7F55}"/>
    <cellStyle name="Comma 4 2 4 2 13" xfId="42283" xr:uid="{D82BF753-D598-4DB3-8E19-E4CCBED0BFD0}"/>
    <cellStyle name="Comma 4 2 4 2 2" xfId="205" xr:uid="{9BD74C90-FDF6-4CC6-A875-0732E343AE1B}"/>
    <cellStyle name="Comma 4 2 4 2 2 10" xfId="42337" xr:uid="{5A4D6E0D-EBBF-4B84-B9B6-7D5FBEA4CC03}"/>
    <cellStyle name="Comma 4 2 4 2 2 2" xfId="1703" xr:uid="{98091EDF-9569-4FB2-A551-98E91BB74E24}"/>
    <cellStyle name="Comma 4 2 4 2 2 2 2" xfId="4381" xr:uid="{D0FE446D-0471-4B98-BA96-245C628A09F5}"/>
    <cellStyle name="Comma 4 2 4 2 2 2 2 2" xfId="14915" xr:uid="{66D0F16D-1796-4FC0-B8B9-86D9872C60D9}"/>
    <cellStyle name="Comma 4 2 4 2 2 2 2 2 2" xfId="35937" xr:uid="{11E877D8-14CB-461A-B9B3-D7C3B86B8CFC}"/>
    <cellStyle name="Comma 4 2 4 2 2 2 2 2 3" xfId="56961" xr:uid="{B0132259-9A59-4BE4-A04D-4F716FA9D579}"/>
    <cellStyle name="Comma 4 2 4 2 2 2 2 3" xfId="25427" xr:uid="{E1F55F13-79F8-4F55-925A-62FAA2FACA07}"/>
    <cellStyle name="Comma 4 2 4 2 2 2 2 4" xfId="46451" xr:uid="{36A93BAC-121F-45A9-9B8C-621BD1930C91}"/>
    <cellStyle name="Comma 4 2 4 2 2 2 3" xfId="7009" xr:uid="{D1F86BD5-3BBC-4FD8-B35A-8439444A538E}"/>
    <cellStyle name="Comma 4 2 4 2 2 2 3 2" xfId="17543" xr:uid="{8AA6C2A5-4E5C-4C5A-9E5B-5956FF2407C7}"/>
    <cellStyle name="Comma 4 2 4 2 2 2 3 2 2" xfId="38565" xr:uid="{B256CF60-C4E6-4EAF-9A93-0A2C2C28E7D5}"/>
    <cellStyle name="Comma 4 2 4 2 2 2 3 2 3" xfId="59589" xr:uid="{5FFF8AEC-7CD7-49ED-A2F3-65AF0CF7898C}"/>
    <cellStyle name="Comma 4 2 4 2 2 2 3 3" xfId="28055" xr:uid="{FC2C9AE9-17FC-4708-B0E5-DA5FC9239E02}"/>
    <cellStyle name="Comma 4 2 4 2 2 2 3 4" xfId="49079" xr:uid="{48772D5F-6602-4424-A445-708CC0E781B3}"/>
    <cellStyle name="Comma 4 2 4 2 2 2 4" xfId="9636" xr:uid="{553E78BD-4DFE-49E0-A68C-557CC8A5F864}"/>
    <cellStyle name="Comma 4 2 4 2 2 2 4 2" xfId="20170" xr:uid="{7608870F-D10D-431B-BBDF-9D172D6A02E1}"/>
    <cellStyle name="Comma 4 2 4 2 2 2 4 2 2" xfId="41192" xr:uid="{B5C9B60F-5849-4A5F-A620-45C3649812B1}"/>
    <cellStyle name="Comma 4 2 4 2 2 2 4 2 3" xfId="62216" xr:uid="{5272E824-0E25-4CDE-8DD9-4CFD6507F913}"/>
    <cellStyle name="Comma 4 2 4 2 2 2 4 3" xfId="30682" xr:uid="{F72BCBC8-E87B-437E-B066-A30234C7BD42}"/>
    <cellStyle name="Comma 4 2 4 2 2 2 4 4" xfId="51706" xr:uid="{2AF3A4CB-ADD0-4255-A114-845EEC1A79B4}"/>
    <cellStyle name="Comma 4 2 4 2 2 2 5" xfId="12288" xr:uid="{C8F4FB77-8D02-49E6-AAA1-0ACFE6B551C3}"/>
    <cellStyle name="Comma 4 2 4 2 2 2 5 2" xfId="33310" xr:uid="{858F0431-CBFE-408E-A036-559849B6BBCE}"/>
    <cellStyle name="Comma 4 2 4 2 2 2 5 3" xfId="54334" xr:uid="{CAF96BCE-845B-44FB-B75A-24A1E0555558}"/>
    <cellStyle name="Comma 4 2 4 2 2 2 6" xfId="22799" xr:uid="{62541A59-1AF7-4499-9C22-036A6EFBB8C2}"/>
    <cellStyle name="Comma 4 2 4 2 2 2 7" xfId="43824" xr:uid="{B67DFF16-7350-41B6-911B-74FB7F54C4C8}"/>
    <cellStyle name="Comma 4 2 4 2 2 3" xfId="2781" xr:uid="{385EE5B4-E2C7-47B0-9F47-C8E5D870CC27}"/>
    <cellStyle name="Comma 4 2 4 2 2 3 2" xfId="5413" xr:uid="{DE2D567A-E715-4915-B5F5-A58DC6DBE550}"/>
    <cellStyle name="Comma 4 2 4 2 2 3 2 2" xfId="15947" xr:uid="{32EA43D7-C847-4739-8C06-15BB0358A985}"/>
    <cellStyle name="Comma 4 2 4 2 2 3 2 2 2" xfId="36969" xr:uid="{1EF27171-8D0C-4783-B011-A06046671CB4}"/>
    <cellStyle name="Comma 4 2 4 2 2 3 2 2 3" xfId="57993" xr:uid="{86DCBA83-6ED8-4C0B-815F-FA150EC99270}"/>
    <cellStyle name="Comma 4 2 4 2 2 3 2 3" xfId="26459" xr:uid="{A927578B-63A9-4F5B-8F97-B4AEEF10F912}"/>
    <cellStyle name="Comma 4 2 4 2 2 3 2 4" xfId="47483" xr:uid="{91199221-1B78-42C6-B8DD-5073DC78DE8A}"/>
    <cellStyle name="Comma 4 2 4 2 2 3 3" xfId="8041" xr:uid="{D9D6F04D-855B-45B2-8987-AF3B80F0B84B}"/>
    <cellStyle name="Comma 4 2 4 2 2 3 3 2" xfId="18575" xr:uid="{389D0FFB-2ED7-4E59-B25F-A935C7260C7A}"/>
    <cellStyle name="Comma 4 2 4 2 2 3 3 2 2" xfId="39597" xr:uid="{CD3DAFF9-33C7-42B8-89C6-D131B25D388F}"/>
    <cellStyle name="Comma 4 2 4 2 2 3 3 2 3" xfId="60621" xr:uid="{539574AE-FFDD-4AE9-945A-8E0E71A47D9E}"/>
    <cellStyle name="Comma 4 2 4 2 2 3 3 3" xfId="29087" xr:uid="{9A25A303-F84C-4FCB-854F-5C4799BE0ADD}"/>
    <cellStyle name="Comma 4 2 4 2 2 3 3 4" xfId="50111" xr:uid="{EA3A7E4B-0F0F-4DAC-A085-D9BDD674AD2C}"/>
    <cellStyle name="Comma 4 2 4 2 2 3 4" xfId="10668" xr:uid="{6620D5A2-D69D-4A08-B870-42D51B1DA4AE}"/>
    <cellStyle name="Comma 4 2 4 2 2 3 4 2" xfId="21202" xr:uid="{1E8F720F-9075-4333-A01F-F93CA7B4DA1E}"/>
    <cellStyle name="Comma 4 2 4 2 2 3 4 2 2" xfId="42224" xr:uid="{69B70D37-CEC8-4899-B39C-1A91D75414D6}"/>
    <cellStyle name="Comma 4 2 4 2 2 3 4 2 3" xfId="63248" xr:uid="{88BEC6A6-9528-458B-94CB-7C947E41C9EA}"/>
    <cellStyle name="Comma 4 2 4 2 2 3 4 3" xfId="31714" xr:uid="{7D36C8DE-016D-4329-978C-35BB7DB5CFF7}"/>
    <cellStyle name="Comma 4 2 4 2 2 3 4 4" xfId="52738" xr:uid="{908809BA-9C0B-44DB-94D2-B2C9C2325D23}"/>
    <cellStyle name="Comma 4 2 4 2 2 3 5" xfId="13320" xr:uid="{F5434970-C503-4283-B7B3-1FA7BEBA2AEE}"/>
    <cellStyle name="Comma 4 2 4 2 2 3 5 2" xfId="34342" xr:uid="{0CEF6830-8ACD-4545-B293-6AAF25E086E6}"/>
    <cellStyle name="Comma 4 2 4 2 2 3 5 3" xfId="55366" xr:uid="{2FDDF747-3EC1-43E6-87F0-ED72069FF6F0}"/>
    <cellStyle name="Comma 4 2 4 2 2 3 6" xfId="23831" xr:uid="{9139BD5E-6DA0-4969-A3BF-E9D774DB4B76}"/>
    <cellStyle name="Comma 4 2 4 2 2 3 7" xfId="44856" xr:uid="{4B8A2338-9D08-4B60-96E2-6CBE1C18464F}"/>
    <cellStyle name="Comma 4 2 4 2 2 4" xfId="1702" xr:uid="{5DE4996F-E520-436A-8957-9E6797EEB730}"/>
    <cellStyle name="Comma 4 2 4 2 2 4 2" xfId="4380" xr:uid="{DA1985B3-8E09-490E-B726-E14A97679314}"/>
    <cellStyle name="Comma 4 2 4 2 2 4 2 2" xfId="14914" xr:uid="{2BA79702-47B4-43E2-85EE-FDC53AAC20FC}"/>
    <cellStyle name="Comma 4 2 4 2 2 4 2 2 2" xfId="35936" xr:uid="{80CE92DF-CA18-453C-B935-1AF640E3DA70}"/>
    <cellStyle name="Comma 4 2 4 2 2 4 2 2 3" xfId="56960" xr:uid="{DB98AAA5-061C-4348-BAAB-82D5EDABF356}"/>
    <cellStyle name="Comma 4 2 4 2 2 4 2 3" xfId="25426" xr:uid="{12A3A217-E3AC-4CF0-B2CD-0AD54DB3723E}"/>
    <cellStyle name="Comma 4 2 4 2 2 4 2 4" xfId="46450" xr:uid="{9D6F3E81-DB41-4B7A-8387-17A672AD42E3}"/>
    <cellStyle name="Comma 4 2 4 2 2 4 3" xfId="7008" xr:uid="{36627BC7-745D-4435-BB1B-7A392EB01DE4}"/>
    <cellStyle name="Comma 4 2 4 2 2 4 3 2" xfId="17542" xr:uid="{9A01EEEB-4011-4042-BBEC-FA02B83BA1C6}"/>
    <cellStyle name="Comma 4 2 4 2 2 4 3 2 2" xfId="38564" xr:uid="{578DCA88-62E8-4518-B54D-84423DADEA97}"/>
    <cellStyle name="Comma 4 2 4 2 2 4 3 2 3" xfId="59588" xr:uid="{2DDF506A-DBBD-46B6-954F-4D309ECBBAEA}"/>
    <cellStyle name="Comma 4 2 4 2 2 4 3 3" xfId="28054" xr:uid="{1C3A578C-18A8-4359-8CF5-E7BA4AD34C6E}"/>
    <cellStyle name="Comma 4 2 4 2 2 4 3 4" xfId="49078" xr:uid="{E565A95A-7181-4A41-827E-8B04B93CD772}"/>
    <cellStyle name="Comma 4 2 4 2 2 4 4" xfId="9635" xr:uid="{421130BA-2B56-4037-ADBB-773ADE0E2CBF}"/>
    <cellStyle name="Comma 4 2 4 2 2 4 4 2" xfId="20169" xr:uid="{F939CBD0-0316-470B-9A35-2F1C1F309FAD}"/>
    <cellStyle name="Comma 4 2 4 2 2 4 4 2 2" xfId="41191" xr:uid="{707B1067-CFAE-4CC1-9F61-B27725085C55}"/>
    <cellStyle name="Comma 4 2 4 2 2 4 4 2 3" xfId="62215" xr:uid="{D9733DA7-E9E8-428E-9428-89483B6951DB}"/>
    <cellStyle name="Comma 4 2 4 2 2 4 4 3" xfId="30681" xr:uid="{93EE11E2-FF44-4065-95E9-2CEBE0BA767C}"/>
    <cellStyle name="Comma 4 2 4 2 2 4 4 4" xfId="51705" xr:uid="{539AD710-E36D-440F-87E6-8CD3EC6EA395}"/>
    <cellStyle name="Comma 4 2 4 2 2 4 5" xfId="12287" xr:uid="{E9622C46-EA90-4E9C-A6D5-670EF435BED4}"/>
    <cellStyle name="Comma 4 2 4 2 2 4 5 2" xfId="33309" xr:uid="{BCB74C96-0271-43E5-B9D7-4B89B667E284}"/>
    <cellStyle name="Comma 4 2 4 2 2 4 5 3" xfId="54333" xr:uid="{CF1A58C5-8032-42FC-A652-EC37A9A94C79}"/>
    <cellStyle name="Comma 4 2 4 2 2 4 6" xfId="22798" xr:uid="{690751D4-DA71-4050-9EC1-2BEBF7AB9731}"/>
    <cellStyle name="Comma 4 2 4 2 2 4 7" xfId="43823" xr:uid="{21774446-6A45-47E2-8DA4-A50B6FF56E40}"/>
    <cellStyle name="Comma 4 2 4 2 2 5" xfId="2894" xr:uid="{DC06B355-261F-4861-AFAA-BCB2BC76C94A}"/>
    <cellStyle name="Comma 4 2 4 2 2 5 2" xfId="13428" xr:uid="{C206586F-8696-479A-B59F-3C97D638AD9E}"/>
    <cellStyle name="Comma 4 2 4 2 2 5 2 2" xfId="34450" xr:uid="{4B0C3A9F-FABA-447E-8DC0-188C27F8978F}"/>
    <cellStyle name="Comma 4 2 4 2 2 5 2 3" xfId="55474" xr:uid="{27BC061F-4C1C-44CB-AB88-4E10CB852C8E}"/>
    <cellStyle name="Comma 4 2 4 2 2 5 3" xfId="23940" xr:uid="{5D4D6DCB-A3DA-474F-954F-1EF173593C2A}"/>
    <cellStyle name="Comma 4 2 4 2 2 5 4" xfId="44964" xr:uid="{FFCFAA61-9A2A-4E72-83A1-0F1F6802BCE7}"/>
    <cellStyle name="Comma 4 2 4 2 2 6" xfId="5522" xr:uid="{A0829786-9371-4A0B-83A0-5344FD2F2289}"/>
    <cellStyle name="Comma 4 2 4 2 2 6 2" xfId="16056" xr:uid="{FD5AA2D4-07AE-4281-AABA-A2FB0D7D6A89}"/>
    <cellStyle name="Comma 4 2 4 2 2 6 2 2" xfId="37078" xr:uid="{0E8F32A2-0ED4-462B-9622-C6B16B43DDFF}"/>
    <cellStyle name="Comma 4 2 4 2 2 6 2 3" xfId="58102" xr:uid="{237559C0-BB64-4066-A6B2-81AE1152D6B9}"/>
    <cellStyle name="Comma 4 2 4 2 2 6 3" xfId="26568" xr:uid="{01A84208-E06F-4201-842F-6F334845B060}"/>
    <cellStyle name="Comma 4 2 4 2 2 6 4" xfId="47592" xr:uid="{7CDD34E8-B2FF-46F9-9A17-EE74CB14E81F}"/>
    <cellStyle name="Comma 4 2 4 2 2 7" xfId="8149" xr:uid="{3CD1D175-C36E-41CA-A264-4C0084CEE6D2}"/>
    <cellStyle name="Comma 4 2 4 2 2 7 2" xfId="18683" xr:uid="{A7F73AA3-9FAA-4C7F-B88E-8F7FF4C1CC94}"/>
    <cellStyle name="Comma 4 2 4 2 2 7 2 2" xfId="39705" xr:uid="{E84467FC-007B-4765-987B-E22E866E7DAA}"/>
    <cellStyle name="Comma 4 2 4 2 2 7 2 3" xfId="60729" xr:uid="{7F58ABCE-DBA9-425A-A935-94981B0583FB}"/>
    <cellStyle name="Comma 4 2 4 2 2 7 3" xfId="29195" xr:uid="{7E4A6696-3272-4379-A0C1-2A94C9E5C5A4}"/>
    <cellStyle name="Comma 4 2 4 2 2 7 4" xfId="50219" xr:uid="{13F8AA82-6597-47A0-A81B-B9F0201DE6CB}"/>
    <cellStyle name="Comma 4 2 4 2 2 8" xfId="10801" xr:uid="{E99A9A93-BDF3-41B5-BBB0-024C1B128C72}"/>
    <cellStyle name="Comma 4 2 4 2 2 8 2" xfId="31823" xr:uid="{3B859E43-61BF-4BCD-8514-0014C08D7090}"/>
    <cellStyle name="Comma 4 2 4 2 2 8 3" xfId="52847" xr:uid="{4281FD02-9049-4D55-978B-D60128303D33}"/>
    <cellStyle name="Comma 4 2 4 2 2 9" xfId="21312" xr:uid="{7CB14AFA-9CA0-48F4-98BE-2B420BB91ED6}"/>
    <cellStyle name="Comma 4 2 4 2 3" xfId="1704" xr:uid="{EEE82FD9-932E-457B-B533-FA2D1FEC33B0}"/>
    <cellStyle name="Comma 4 2 4 2 3 2" xfId="4382" xr:uid="{B4E13C2F-5216-431E-A43D-C5F0982C2FC7}"/>
    <cellStyle name="Comma 4 2 4 2 3 2 2" xfId="14916" xr:uid="{BDB55D34-98A1-415F-B94B-A0EEBA38164B}"/>
    <cellStyle name="Comma 4 2 4 2 3 2 2 2" xfId="35938" xr:uid="{3894A8A2-6DE8-4D76-AC8E-46599370E0F1}"/>
    <cellStyle name="Comma 4 2 4 2 3 2 2 3" xfId="56962" xr:uid="{FAECC24F-6DD7-49E8-994C-E4A05515B4BF}"/>
    <cellStyle name="Comma 4 2 4 2 3 2 3" xfId="25428" xr:uid="{B88A5329-E419-4B9C-B019-05F29007DDAA}"/>
    <cellStyle name="Comma 4 2 4 2 3 2 4" xfId="46452" xr:uid="{0C97E228-7A48-4381-9440-D3C93DC81424}"/>
    <cellStyle name="Comma 4 2 4 2 3 3" xfId="7010" xr:uid="{1C331072-0B8C-472A-8DD1-EC8D526E8E1D}"/>
    <cellStyle name="Comma 4 2 4 2 3 3 2" xfId="17544" xr:uid="{103321AC-2869-4899-AF16-86CC2EEC6120}"/>
    <cellStyle name="Comma 4 2 4 2 3 3 2 2" xfId="38566" xr:uid="{137E38BD-1248-4483-BBF0-DDE9809CE577}"/>
    <cellStyle name="Comma 4 2 4 2 3 3 2 3" xfId="59590" xr:uid="{DE89CD27-9147-4C94-B980-F2A42587A71B}"/>
    <cellStyle name="Comma 4 2 4 2 3 3 3" xfId="28056" xr:uid="{12ACA0A2-ED4B-4A8E-B251-D8F34F8D0A1B}"/>
    <cellStyle name="Comma 4 2 4 2 3 3 4" xfId="49080" xr:uid="{10C2A024-13C7-4E4C-B628-9880901C63BA}"/>
    <cellStyle name="Comma 4 2 4 2 3 4" xfId="9637" xr:uid="{DC0E27B7-4FF7-42F6-9052-BB33566F21AD}"/>
    <cellStyle name="Comma 4 2 4 2 3 4 2" xfId="20171" xr:uid="{CD9D4C63-8BA2-4073-8CFE-E8CAFED82A9B}"/>
    <cellStyle name="Comma 4 2 4 2 3 4 2 2" xfId="41193" xr:uid="{522547FC-676E-4FE5-AC7D-DB4821959FA0}"/>
    <cellStyle name="Comma 4 2 4 2 3 4 2 3" xfId="62217" xr:uid="{04C5C0AC-F75E-4E42-9418-25C8DC6A1719}"/>
    <cellStyle name="Comma 4 2 4 2 3 4 3" xfId="30683" xr:uid="{E9ACD5EF-BF99-4BF3-96A2-D1071EF93678}"/>
    <cellStyle name="Comma 4 2 4 2 3 4 4" xfId="51707" xr:uid="{8A079D6A-2269-4B2E-82B1-627081E05991}"/>
    <cellStyle name="Comma 4 2 4 2 3 5" xfId="12289" xr:uid="{92628516-D8DC-4FA5-91D7-2D3F16433AE9}"/>
    <cellStyle name="Comma 4 2 4 2 3 5 2" xfId="33311" xr:uid="{E1652FF1-2756-4DEF-8B59-6117E5A1EC13}"/>
    <cellStyle name="Comma 4 2 4 2 3 5 3" xfId="54335" xr:uid="{05213897-3BC8-4E3E-A225-AE9AE5ECAE73}"/>
    <cellStyle name="Comma 4 2 4 2 3 6" xfId="22800" xr:uid="{27966B64-4B61-45EA-A763-BC49AAEA7885}"/>
    <cellStyle name="Comma 4 2 4 2 3 7" xfId="43825" xr:uid="{B2F754A1-C65B-498C-A570-54AC4977C366}"/>
    <cellStyle name="Comma 4 2 4 2 4" xfId="1705" xr:uid="{447C94CE-15DD-4739-9C75-DACA06DD2048}"/>
    <cellStyle name="Comma 4 2 4 2 4 2" xfId="4383" xr:uid="{52CC82BD-E20B-4F4A-9CF6-69377066F9EC}"/>
    <cellStyle name="Comma 4 2 4 2 4 2 2" xfId="14917" xr:uid="{2785DF8B-37DC-44D6-8670-12EF71BAB18B}"/>
    <cellStyle name="Comma 4 2 4 2 4 2 2 2" xfId="35939" xr:uid="{2429ED8C-087B-4B11-B64C-E553A34D50AD}"/>
    <cellStyle name="Comma 4 2 4 2 4 2 2 3" xfId="56963" xr:uid="{30E65E1A-6FAD-452E-AD3D-DE2A6A019CAB}"/>
    <cellStyle name="Comma 4 2 4 2 4 2 3" xfId="25429" xr:uid="{D387392E-BCBE-4649-AB76-C17411FFCEA1}"/>
    <cellStyle name="Comma 4 2 4 2 4 2 4" xfId="46453" xr:uid="{53ABFA93-0D1C-4943-A351-1A17C6D5CF8F}"/>
    <cellStyle name="Comma 4 2 4 2 4 3" xfId="7011" xr:uid="{704DEF99-D75A-482C-A65C-FFE2CD48AB84}"/>
    <cellStyle name="Comma 4 2 4 2 4 3 2" xfId="17545" xr:uid="{2B4F4C6F-F3BC-4D4E-A244-8418B2961A17}"/>
    <cellStyle name="Comma 4 2 4 2 4 3 2 2" xfId="38567" xr:uid="{76E162F8-0C6A-4357-8BDE-3714901745E8}"/>
    <cellStyle name="Comma 4 2 4 2 4 3 2 3" xfId="59591" xr:uid="{4B9CCE22-BD0E-42DB-AFBD-1EA71692D71B}"/>
    <cellStyle name="Comma 4 2 4 2 4 3 3" xfId="28057" xr:uid="{99461CC7-8FC4-48ED-95F1-D893E39EBF1F}"/>
    <cellStyle name="Comma 4 2 4 2 4 3 4" xfId="49081" xr:uid="{0041C009-477B-43FA-8D89-DFAF8D27C6C7}"/>
    <cellStyle name="Comma 4 2 4 2 4 4" xfId="9638" xr:uid="{02348965-D6DA-435B-94D3-E175EC07C894}"/>
    <cellStyle name="Comma 4 2 4 2 4 4 2" xfId="20172" xr:uid="{7864910C-EFE1-4F1B-B56E-0B92B314E039}"/>
    <cellStyle name="Comma 4 2 4 2 4 4 2 2" xfId="41194" xr:uid="{3B5BD47F-6F63-4647-BFCB-E2E2DE11572E}"/>
    <cellStyle name="Comma 4 2 4 2 4 4 2 3" xfId="62218" xr:uid="{5A9DF571-77A3-4E8A-B894-439409A020B0}"/>
    <cellStyle name="Comma 4 2 4 2 4 4 3" xfId="30684" xr:uid="{96776662-8896-4689-BB27-2A61659403B3}"/>
    <cellStyle name="Comma 4 2 4 2 4 4 4" xfId="51708" xr:uid="{F1C5E6B0-C09C-42DC-A9A1-CCE45EDCCD65}"/>
    <cellStyle name="Comma 4 2 4 2 4 5" xfId="12290" xr:uid="{16ED7495-E81E-492F-91A0-6CF25B9B72E7}"/>
    <cellStyle name="Comma 4 2 4 2 4 5 2" xfId="33312" xr:uid="{5AF507D8-5887-4207-9900-EDF549B40B39}"/>
    <cellStyle name="Comma 4 2 4 2 4 5 3" xfId="54336" xr:uid="{2BD20551-131D-4B08-B0FF-B5114F9E69F2}"/>
    <cellStyle name="Comma 4 2 4 2 4 6" xfId="22801" xr:uid="{6A040CE8-EA4A-4236-B839-E4882916326A}"/>
    <cellStyle name="Comma 4 2 4 2 4 7" xfId="43826" xr:uid="{37013A70-6353-4F9D-A05B-07956005907B}"/>
    <cellStyle name="Comma 4 2 4 2 5" xfId="2668" xr:uid="{689FC09F-E536-499F-A8F2-7783DE4D3061}"/>
    <cellStyle name="Comma 4 2 4 2 5 2" xfId="5305" xr:uid="{3F0C1291-79F6-4ABE-9ED6-A1DF7B54F059}"/>
    <cellStyle name="Comma 4 2 4 2 5 2 2" xfId="15839" xr:uid="{5A924CAE-4672-4109-BFDF-9B660A8F2E16}"/>
    <cellStyle name="Comma 4 2 4 2 5 2 2 2" xfId="36861" xr:uid="{7A559D7A-811D-40D3-81B0-F1AA0D5F02E9}"/>
    <cellStyle name="Comma 4 2 4 2 5 2 2 3" xfId="57885" xr:uid="{DB447437-5DC7-41AE-8707-1E9DCF7D48FA}"/>
    <cellStyle name="Comma 4 2 4 2 5 2 3" xfId="26351" xr:uid="{FFF16E58-74CF-477A-ABAC-F48702DEE4FC}"/>
    <cellStyle name="Comma 4 2 4 2 5 2 4" xfId="47375" xr:uid="{5B376EEB-F6F5-4EE0-8C4B-00A3E629A228}"/>
    <cellStyle name="Comma 4 2 4 2 5 3" xfId="7933" xr:uid="{AC7C1D5C-826A-43AF-B6CD-BF5CF0ECE792}"/>
    <cellStyle name="Comma 4 2 4 2 5 3 2" xfId="18467" xr:uid="{FA08E09E-CCEF-4610-93AC-E2B10B66FB56}"/>
    <cellStyle name="Comma 4 2 4 2 5 3 2 2" xfId="39489" xr:uid="{282036D3-086E-4D0B-B2F9-10935F681FC3}"/>
    <cellStyle name="Comma 4 2 4 2 5 3 2 3" xfId="60513" xr:uid="{0BCD2C30-160B-459A-A945-23397B44E7ED}"/>
    <cellStyle name="Comma 4 2 4 2 5 3 3" xfId="28979" xr:uid="{F96EF5D6-0191-40FE-AC2C-FFAD47125F16}"/>
    <cellStyle name="Comma 4 2 4 2 5 3 4" xfId="50003" xr:uid="{03130BA7-661B-4455-BE3D-91CC1FE54DD0}"/>
    <cellStyle name="Comma 4 2 4 2 5 4" xfId="10560" xr:uid="{A9C8654E-E178-4346-B524-1992B14B427B}"/>
    <cellStyle name="Comma 4 2 4 2 5 4 2" xfId="21094" xr:uid="{92997646-2EAB-465E-BDAA-8FB5F657B88B}"/>
    <cellStyle name="Comma 4 2 4 2 5 4 2 2" xfId="42116" xr:uid="{6E56EE9D-82A5-4D50-8AD1-EF66CAD47F07}"/>
    <cellStyle name="Comma 4 2 4 2 5 4 2 3" xfId="63140" xr:uid="{C6A00D44-5B7B-47D1-81C7-62282B9CD8CD}"/>
    <cellStyle name="Comma 4 2 4 2 5 4 3" xfId="31606" xr:uid="{796318AA-F8C3-4A71-ADB6-2CD83A278EC3}"/>
    <cellStyle name="Comma 4 2 4 2 5 4 4" xfId="52630" xr:uid="{53FDC12B-C32F-43C0-BE94-B3A847747B21}"/>
    <cellStyle name="Comma 4 2 4 2 5 5" xfId="13212" xr:uid="{2215E455-010F-4736-8A4C-FBC3017F07FB}"/>
    <cellStyle name="Comma 4 2 4 2 5 5 2" xfId="34234" xr:uid="{5ACB0EA5-90F6-415F-A4AD-470F89D0DD6C}"/>
    <cellStyle name="Comma 4 2 4 2 5 5 3" xfId="55258" xr:uid="{9260220B-9E55-44C2-8309-B4F0D0FF853A}"/>
    <cellStyle name="Comma 4 2 4 2 5 6" xfId="23723" xr:uid="{1895A4C9-DB93-4C81-AC00-C038DCE9C185}"/>
    <cellStyle name="Comma 4 2 4 2 5 7" xfId="44748" xr:uid="{CFC4904C-0155-4CA8-92EC-52969304A994}"/>
    <cellStyle name="Comma 4 2 4 2 6" xfId="2727" xr:uid="{6208345C-D5D9-4212-92B2-310BF4C9D0CE}"/>
    <cellStyle name="Comma 4 2 4 2 6 2" xfId="5359" xr:uid="{F40CB8AF-62D1-4B15-A10D-5CA239F2060F}"/>
    <cellStyle name="Comma 4 2 4 2 6 2 2" xfId="15893" xr:uid="{83905701-A9BB-4050-B9A9-54C7CAD263D4}"/>
    <cellStyle name="Comma 4 2 4 2 6 2 2 2" xfId="36915" xr:uid="{A95767F5-2FFA-48DD-986C-465F98EA59E0}"/>
    <cellStyle name="Comma 4 2 4 2 6 2 2 3" xfId="57939" xr:uid="{CFC2F26E-50DC-4FE7-A4E3-65FD9D31FFA9}"/>
    <cellStyle name="Comma 4 2 4 2 6 2 3" xfId="26405" xr:uid="{FA2EBC4B-D2DF-43D8-AFEB-AE71563A0381}"/>
    <cellStyle name="Comma 4 2 4 2 6 2 4" xfId="47429" xr:uid="{4A19C7A8-CDF5-4EEE-A9AD-DCE18E65FC76}"/>
    <cellStyle name="Comma 4 2 4 2 6 3" xfId="7987" xr:uid="{E8D7F086-FCED-4D3F-88E1-01AF16AFB914}"/>
    <cellStyle name="Comma 4 2 4 2 6 3 2" xfId="18521" xr:uid="{6AABB91F-E129-4F37-BD63-28EC0F71A809}"/>
    <cellStyle name="Comma 4 2 4 2 6 3 2 2" xfId="39543" xr:uid="{4EBBD292-057F-4F27-B162-0DBDAD804227}"/>
    <cellStyle name="Comma 4 2 4 2 6 3 2 3" xfId="60567" xr:uid="{5850395B-D5A9-48DE-BCFB-945D6EB476A0}"/>
    <cellStyle name="Comma 4 2 4 2 6 3 3" xfId="29033" xr:uid="{B903A55E-ABDF-43AB-95BA-73853C94E895}"/>
    <cellStyle name="Comma 4 2 4 2 6 3 4" xfId="50057" xr:uid="{24B46D65-780B-4FBB-A61E-19E5479A6C0D}"/>
    <cellStyle name="Comma 4 2 4 2 6 4" xfId="10614" xr:uid="{C7B4359B-DC66-44AB-99DE-6BA8B6C81254}"/>
    <cellStyle name="Comma 4 2 4 2 6 4 2" xfId="21148" xr:uid="{B807C636-D61B-46BA-9793-83D1142074F2}"/>
    <cellStyle name="Comma 4 2 4 2 6 4 2 2" xfId="42170" xr:uid="{A71B2F80-3432-4EE4-9838-04D3C5632041}"/>
    <cellStyle name="Comma 4 2 4 2 6 4 2 3" xfId="63194" xr:uid="{2B772C76-8B58-4848-B25A-8532A815823B}"/>
    <cellStyle name="Comma 4 2 4 2 6 4 3" xfId="31660" xr:uid="{AB2569E0-D08C-4596-9533-464FFE09AF14}"/>
    <cellStyle name="Comma 4 2 4 2 6 4 4" xfId="52684" xr:uid="{CEF3B575-593A-4CD1-84F4-7E88B54E1F55}"/>
    <cellStyle name="Comma 4 2 4 2 6 5" xfId="13266" xr:uid="{B7D98B88-DF29-4F30-A5A3-9A0BB3E8A69F}"/>
    <cellStyle name="Comma 4 2 4 2 6 5 2" xfId="34288" xr:uid="{01AB8CB2-DAC4-492F-B048-164FAC75F2C8}"/>
    <cellStyle name="Comma 4 2 4 2 6 5 3" xfId="55312" xr:uid="{8F6D03B4-CD48-4511-8B46-60B6B7057EF4}"/>
    <cellStyle name="Comma 4 2 4 2 6 6" xfId="23777" xr:uid="{0A034C07-271D-4893-8C27-D4E7A96B276D}"/>
    <cellStyle name="Comma 4 2 4 2 6 7" xfId="44802" xr:uid="{895C441D-EE62-476C-AC0C-974FCE3D154D}"/>
    <cellStyle name="Comma 4 2 4 2 7" xfId="1701" xr:uid="{19E6D458-26A5-47C5-9719-CFB68194499E}"/>
    <cellStyle name="Comma 4 2 4 2 7 2" xfId="4379" xr:uid="{530F7D69-CFFE-4A9F-832D-22D8D5E5A936}"/>
    <cellStyle name="Comma 4 2 4 2 7 2 2" xfId="14913" xr:uid="{E0D860AC-413A-4D15-A4C7-848F921151BD}"/>
    <cellStyle name="Comma 4 2 4 2 7 2 2 2" xfId="35935" xr:uid="{FDF91568-03D0-4E84-9F74-C5285F733274}"/>
    <cellStyle name="Comma 4 2 4 2 7 2 2 3" xfId="56959" xr:uid="{CD997FD5-49CA-4BBD-84C0-84B1577BC5B3}"/>
    <cellStyle name="Comma 4 2 4 2 7 2 3" xfId="25425" xr:uid="{4090579C-B560-488E-AE13-C2A8A18BAD51}"/>
    <cellStyle name="Comma 4 2 4 2 7 2 4" xfId="46449" xr:uid="{7D8461B7-557A-4968-B144-A5483ED2A5D1}"/>
    <cellStyle name="Comma 4 2 4 2 7 3" xfId="7007" xr:uid="{DE412F2E-A9C8-4E93-B378-92AFF7204C17}"/>
    <cellStyle name="Comma 4 2 4 2 7 3 2" xfId="17541" xr:uid="{1E8383C1-9970-44C1-B6E2-43FC81297CAF}"/>
    <cellStyle name="Comma 4 2 4 2 7 3 2 2" xfId="38563" xr:uid="{9FDE3174-CFC7-4F06-9D76-99078795A821}"/>
    <cellStyle name="Comma 4 2 4 2 7 3 2 3" xfId="59587" xr:uid="{9FECB57A-104D-4152-A793-D4CB9B3966DC}"/>
    <cellStyle name="Comma 4 2 4 2 7 3 3" xfId="28053" xr:uid="{3D46B83D-D8EE-4054-8E56-74F35009AFC0}"/>
    <cellStyle name="Comma 4 2 4 2 7 3 4" xfId="49077" xr:uid="{80576F9A-614C-472A-BCA7-CF0EB38F689D}"/>
    <cellStyle name="Comma 4 2 4 2 7 4" xfId="9634" xr:uid="{BB64EBE1-A4A0-4A16-BFE3-187EEEBA3728}"/>
    <cellStyle name="Comma 4 2 4 2 7 4 2" xfId="20168" xr:uid="{5745A98F-6E59-4209-9685-E99A6159530F}"/>
    <cellStyle name="Comma 4 2 4 2 7 4 2 2" xfId="41190" xr:uid="{3736215B-D3C0-4172-8147-B1C2F6EC9C40}"/>
    <cellStyle name="Comma 4 2 4 2 7 4 2 3" xfId="62214" xr:uid="{2A78F361-4DA7-42A3-A2F9-F8264535174B}"/>
    <cellStyle name="Comma 4 2 4 2 7 4 3" xfId="30680" xr:uid="{73FF8A8A-ABCA-4126-BC16-7AEF6C1A1719}"/>
    <cellStyle name="Comma 4 2 4 2 7 4 4" xfId="51704" xr:uid="{513C0187-2B2D-4720-8092-A1E574EDB6CE}"/>
    <cellStyle name="Comma 4 2 4 2 7 5" xfId="12286" xr:uid="{3FD93DB8-E28D-4BBE-896B-7D10F49ECE55}"/>
    <cellStyle name="Comma 4 2 4 2 7 5 2" xfId="33308" xr:uid="{DA3A16A6-BC80-4E07-9143-8BDCE93E60CF}"/>
    <cellStyle name="Comma 4 2 4 2 7 5 3" xfId="54332" xr:uid="{D512B6CF-F121-4066-9AB6-DFA45B65E95D}"/>
    <cellStyle name="Comma 4 2 4 2 7 6" xfId="22797" xr:uid="{F13F351C-ACE6-4FE9-B824-01C2C9E8B3AD}"/>
    <cellStyle name="Comma 4 2 4 2 7 7" xfId="43822" xr:uid="{EA853822-9FE6-46A8-9161-3FBCFE18FBA5}"/>
    <cellStyle name="Comma 4 2 4 2 8" xfId="2840" xr:uid="{C57D8901-8B9C-4610-8925-D5C50B1EAC9E}"/>
    <cellStyle name="Comma 4 2 4 2 8 2" xfId="13374" xr:uid="{A9CB822E-1E45-4810-B263-668CB2AA9BB5}"/>
    <cellStyle name="Comma 4 2 4 2 8 2 2" xfId="34396" xr:uid="{16F48253-B5F7-4E27-8DEC-BA22628D744A}"/>
    <cellStyle name="Comma 4 2 4 2 8 2 3" xfId="55420" xr:uid="{59D20C1B-A15D-44CD-B926-C1D5042E7D56}"/>
    <cellStyle name="Comma 4 2 4 2 8 3" xfId="23886" xr:uid="{A4A38BC3-87DB-48D7-BEED-3AFFCC4CD6C5}"/>
    <cellStyle name="Comma 4 2 4 2 8 4" xfId="44910" xr:uid="{CCE7B571-9E99-4467-BADC-E32F8CBC7EA5}"/>
    <cellStyle name="Comma 4 2 4 2 9" xfId="5468" xr:uid="{C72D88F0-4774-47B9-B551-8A4D835D6D67}"/>
    <cellStyle name="Comma 4 2 4 2 9 2" xfId="16002" xr:uid="{91E99BA7-5E21-4555-ABD6-F6A721AF8115}"/>
    <cellStyle name="Comma 4 2 4 2 9 2 2" xfId="37024" xr:uid="{A669EA62-35FC-43CF-B445-D3F8FBA0A05A}"/>
    <cellStyle name="Comma 4 2 4 2 9 2 3" xfId="58048" xr:uid="{1E9E0031-8F8C-4AF6-89C9-91CAB4391E82}"/>
    <cellStyle name="Comma 4 2 4 2 9 3" xfId="26514" xr:uid="{CEDCA311-B1E7-4DAD-9FF1-4D96D280925A}"/>
    <cellStyle name="Comma 4 2 4 2 9 4" xfId="47538" xr:uid="{1F3A8FDE-548E-42A1-8CBA-33B1816BBB54}"/>
    <cellStyle name="Comma 4 2 4 3" xfId="178" xr:uid="{48E51F42-671E-411E-B779-EA1E3DF6D012}"/>
    <cellStyle name="Comma 4 2 4 3 10" xfId="10774" xr:uid="{08290B65-F60E-45B1-8A72-818B59F88623}"/>
    <cellStyle name="Comma 4 2 4 3 10 2" xfId="31796" xr:uid="{6390B8C9-CDD6-4512-B2FB-85AC98E3B328}"/>
    <cellStyle name="Comma 4 2 4 3 10 3" xfId="52820" xr:uid="{B117290C-5981-4D64-8919-D39C9C3E9CF2}"/>
    <cellStyle name="Comma 4 2 4 3 11" xfId="21285" xr:uid="{5601C810-9036-4C11-9A4B-B5843F51CD8B}"/>
    <cellStyle name="Comma 4 2 4 3 12" xfId="42310" xr:uid="{880AF6D4-F458-4FF3-B4DB-88756BD18254}"/>
    <cellStyle name="Comma 4 2 4 3 2" xfId="1707" xr:uid="{060DFF8B-8AFE-49F5-846E-447E700D0BBC}"/>
    <cellStyle name="Comma 4 2 4 3 2 2" xfId="1708" xr:uid="{C8F9924F-ADB2-4DC2-9C69-7E356E446541}"/>
    <cellStyle name="Comma 4 2 4 3 2 2 2" xfId="4386" xr:uid="{DA322F71-8023-4C77-92EE-4AF51FA0E2C7}"/>
    <cellStyle name="Comma 4 2 4 3 2 2 2 2" xfId="14920" xr:uid="{7EA00FB5-2FE8-46EF-A593-84AF185EF032}"/>
    <cellStyle name="Comma 4 2 4 3 2 2 2 2 2" xfId="35942" xr:uid="{53A9B875-39C4-4DF7-9A3D-74B544DB6148}"/>
    <cellStyle name="Comma 4 2 4 3 2 2 2 2 3" xfId="56966" xr:uid="{466DA917-01CA-4A19-8E41-91D7C8C369A6}"/>
    <cellStyle name="Comma 4 2 4 3 2 2 2 3" xfId="25432" xr:uid="{8326DD03-A21A-471B-A9F1-D57A8E246830}"/>
    <cellStyle name="Comma 4 2 4 3 2 2 2 4" xfId="46456" xr:uid="{BFDA4862-657D-4BD2-8D27-152C52CBB152}"/>
    <cellStyle name="Comma 4 2 4 3 2 2 3" xfId="7014" xr:uid="{FAD810A3-AE17-4ABF-910F-3077ADA88527}"/>
    <cellStyle name="Comma 4 2 4 3 2 2 3 2" xfId="17548" xr:uid="{5D06F845-17DE-4AEA-B18D-DC427CC2BC5D}"/>
    <cellStyle name="Comma 4 2 4 3 2 2 3 2 2" xfId="38570" xr:uid="{213A4BC0-FF39-4561-9121-61AF05CE7D62}"/>
    <cellStyle name="Comma 4 2 4 3 2 2 3 2 3" xfId="59594" xr:uid="{82A79218-688B-4788-BE66-15D06B70C788}"/>
    <cellStyle name="Comma 4 2 4 3 2 2 3 3" xfId="28060" xr:uid="{9CE76534-6519-46A7-9B3F-41E2DA358609}"/>
    <cellStyle name="Comma 4 2 4 3 2 2 3 4" xfId="49084" xr:uid="{A5BA994B-7FE1-4947-8204-D6B80FDA0E93}"/>
    <cellStyle name="Comma 4 2 4 3 2 2 4" xfId="9641" xr:uid="{F456A343-5C03-4E0F-A1F1-BD76EC6353E2}"/>
    <cellStyle name="Comma 4 2 4 3 2 2 4 2" xfId="20175" xr:uid="{B14CE922-7E98-4C21-AC67-87FCCA969F36}"/>
    <cellStyle name="Comma 4 2 4 3 2 2 4 2 2" xfId="41197" xr:uid="{3E38192A-C3AA-4E87-8975-444A7DDDBB36}"/>
    <cellStyle name="Comma 4 2 4 3 2 2 4 2 3" xfId="62221" xr:uid="{05E18C34-E55D-4529-9070-C9252CA443C3}"/>
    <cellStyle name="Comma 4 2 4 3 2 2 4 3" xfId="30687" xr:uid="{26251958-984D-438D-A700-073E3D2C7AF7}"/>
    <cellStyle name="Comma 4 2 4 3 2 2 4 4" xfId="51711" xr:uid="{4A732D4A-9A41-46AF-83C4-C1AAC8217AA4}"/>
    <cellStyle name="Comma 4 2 4 3 2 2 5" xfId="12293" xr:uid="{CE67F7F0-3F71-40A3-91D4-EC1C040DADF2}"/>
    <cellStyle name="Comma 4 2 4 3 2 2 5 2" xfId="33315" xr:uid="{D9AA2C87-4FC0-46D3-8183-4B116E2A10C5}"/>
    <cellStyle name="Comma 4 2 4 3 2 2 5 3" xfId="54339" xr:uid="{292EB09A-77FC-4A8D-A46C-9A97812F4D01}"/>
    <cellStyle name="Comma 4 2 4 3 2 2 6" xfId="22804" xr:uid="{C3251C6D-ADE4-45A6-A641-8A0E418C4524}"/>
    <cellStyle name="Comma 4 2 4 3 2 2 7" xfId="43829" xr:uid="{BAEFAC22-CB5E-4BC0-94FB-2769EEB3C709}"/>
    <cellStyle name="Comma 4 2 4 3 2 3" xfId="4385" xr:uid="{FFABB183-40D8-4A31-B5AF-16B62A94285C}"/>
    <cellStyle name="Comma 4 2 4 3 2 3 2" xfId="14919" xr:uid="{1F022A89-0247-4E3D-B70F-F655FAFDF748}"/>
    <cellStyle name="Comma 4 2 4 3 2 3 2 2" xfId="35941" xr:uid="{806E344E-25D2-41DB-85DB-FA29E5E22FFF}"/>
    <cellStyle name="Comma 4 2 4 3 2 3 2 3" xfId="56965" xr:uid="{0B7568AB-1180-4DE8-98C3-B171FD17AC3D}"/>
    <cellStyle name="Comma 4 2 4 3 2 3 3" xfId="25431" xr:uid="{54E1EA90-C6C1-42EC-8C01-D08ECE167B3C}"/>
    <cellStyle name="Comma 4 2 4 3 2 3 4" xfId="46455" xr:uid="{E877959E-4333-4091-92A0-2A09E6C3933A}"/>
    <cellStyle name="Comma 4 2 4 3 2 4" xfId="7013" xr:uid="{073AC488-F6D2-4F2B-AF3C-1161F1CA865A}"/>
    <cellStyle name="Comma 4 2 4 3 2 4 2" xfId="17547" xr:uid="{172E649D-43A9-43F1-A31D-485C3F7F01CE}"/>
    <cellStyle name="Comma 4 2 4 3 2 4 2 2" xfId="38569" xr:uid="{E099685A-E7C4-485F-A80E-FF4D7E65FE1D}"/>
    <cellStyle name="Comma 4 2 4 3 2 4 2 3" xfId="59593" xr:uid="{4E76C9CB-D050-49B0-A541-57DAD7C92B32}"/>
    <cellStyle name="Comma 4 2 4 3 2 4 3" xfId="28059" xr:uid="{3DB097C5-12C4-4CFC-A650-6A1C916109E1}"/>
    <cellStyle name="Comma 4 2 4 3 2 4 4" xfId="49083" xr:uid="{14240BD7-6BD7-4B3C-9D66-2C30F6B8403D}"/>
    <cellStyle name="Comma 4 2 4 3 2 5" xfId="9640" xr:uid="{1307D03C-3F2C-444D-B0B6-915753884481}"/>
    <cellStyle name="Comma 4 2 4 3 2 5 2" xfId="20174" xr:uid="{C17805AE-47DD-4A32-8DCD-AEB3DAF5EC85}"/>
    <cellStyle name="Comma 4 2 4 3 2 5 2 2" xfId="41196" xr:uid="{D9D5CBC8-F6B9-4D02-8B06-958943F786E7}"/>
    <cellStyle name="Comma 4 2 4 3 2 5 2 3" xfId="62220" xr:uid="{DFD3ACC3-D0CD-4492-8121-D17D4AB6D419}"/>
    <cellStyle name="Comma 4 2 4 3 2 5 3" xfId="30686" xr:uid="{53E26679-3B82-4CCB-A02D-E9E5DE917A8A}"/>
    <cellStyle name="Comma 4 2 4 3 2 5 4" xfId="51710" xr:uid="{4E5B50BF-6E20-4FE6-9EED-4B26F47A46BA}"/>
    <cellStyle name="Comma 4 2 4 3 2 6" xfId="12292" xr:uid="{606FF6AD-C648-49E1-A30D-FB5CABE268D9}"/>
    <cellStyle name="Comma 4 2 4 3 2 6 2" xfId="33314" xr:uid="{98DC7241-F557-470D-8BD7-B9CDD45694EF}"/>
    <cellStyle name="Comma 4 2 4 3 2 6 3" xfId="54338" xr:uid="{AEE00238-36F6-4F02-AF62-8AA34829E6EA}"/>
    <cellStyle name="Comma 4 2 4 3 2 7" xfId="22803" xr:uid="{CABCB514-7F7D-4404-B08C-C45635A7FE50}"/>
    <cellStyle name="Comma 4 2 4 3 2 8" xfId="43828" xr:uid="{0ADD8237-660A-4848-B537-067C34CDFFC2}"/>
    <cellStyle name="Comma 4 2 4 3 3" xfId="1709" xr:uid="{12011DEA-098A-4AED-A453-9444468526FF}"/>
    <cellStyle name="Comma 4 2 4 3 3 2" xfId="4387" xr:uid="{D3E035F8-96BF-44FB-AD35-CD62B401218E}"/>
    <cellStyle name="Comma 4 2 4 3 3 2 2" xfId="14921" xr:uid="{AA9C2986-14D0-437B-BCFE-65BA674F9180}"/>
    <cellStyle name="Comma 4 2 4 3 3 2 2 2" xfId="35943" xr:uid="{057542DA-44BC-4667-909D-BBF945201FD7}"/>
    <cellStyle name="Comma 4 2 4 3 3 2 2 3" xfId="56967" xr:uid="{20C6805C-672C-4632-9E50-83FFA7EF1325}"/>
    <cellStyle name="Comma 4 2 4 3 3 2 3" xfId="25433" xr:uid="{B48674B7-CE65-4F03-BA10-D23624074CBD}"/>
    <cellStyle name="Comma 4 2 4 3 3 2 4" xfId="46457" xr:uid="{84BE853A-BE4A-4C69-ABC1-4FD9AFD6E7E5}"/>
    <cellStyle name="Comma 4 2 4 3 3 3" xfId="7015" xr:uid="{A04D3917-07F6-4B6C-AE3C-958AB452BBFE}"/>
    <cellStyle name="Comma 4 2 4 3 3 3 2" xfId="17549" xr:uid="{5302DE8B-D453-4CEF-8A42-3F89B1224D8F}"/>
    <cellStyle name="Comma 4 2 4 3 3 3 2 2" xfId="38571" xr:uid="{B6EF627E-B096-4CA8-8D54-B1885477D168}"/>
    <cellStyle name="Comma 4 2 4 3 3 3 2 3" xfId="59595" xr:uid="{7349E800-82EE-4FB6-B597-6FB24E5B76FE}"/>
    <cellStyle name="Comma 4 2 4 3 3 3 3" xfId="28061" xr:uid="{9CA3266D-8901-45E1-B416-FD196B5921DE}"/>
    <cellStyle name="Comma 4 2 4 3 3 3 4" xfId="49085" xr:uid="{8415C2C7-D256-46BF-84C4-608F0ACEB88E}"/>
    <cellStyle name="Comma 4 2 4 3 3 4" xfId="9642" xr:uid="{90F75D8F-62CA-4231-A20F-B2BD5319F80C}"/>
    <cellStyle name="Comma 4 2 4 3 3 4 2" xfId="20176" xr:uid="{22E2DCE7-D753-4DDE-B8DF-2F7B4DB1139B}"/>
    <cellStyle name="Comma 4 2 4 3 3 4 2 2" xfId="41198" xr:uid="{9F11026F-D205-4B5B-83C5-486902AE83C8}"/>
    <cellStyle name="Comma 4 2 4 3 3 4 2 3" xfId="62222" xr:uid="{2C8B3D55-A1BE-44C3-8026-DB0139833EDF}"/>
    <cellStyle name="Comma 4 2 4 3 3 4 3" xfId="30688" xr:uid="{69B8CAC3-35D7-45E7-BC08-0D521720429F}"/>
    <cellStyle name="Comma 4 2 4 3 3 4 4" xfId="51712" xr:uid="{8C6EB415-A3D3-4A65-8CCB-345847BBAA45}"/>
    <cellStyle name="Comma 4 2 4 3 3 5" xfId="12294" xr:uid="{AE923972-ACAE-4445-BD8F-A41B8EE27895}"/>
    <cellStyle name="Comma 4 2 4 3 3 5 2" xfId="33316" xr:uid="{5629E565-563F-4AFF-A053-D8CC159F4857}"/>
    <cellStyle name="Comma 4 2 4 3 3 5 3" xfId="54340" xr:uid="{E4A60AFB-C86D-4CCB-8EB0-ED4747CB7727}"/>
    <cellStyle name="Comma 4 2 4 3 3 6" xfId="22805" xr:uid="{7DC47C6E-3D18-4A24-AF61-20168A4C86D8}"/>
    <cellStyle name="Comma 4 2 4 3 3 7" xfId="43830" xr:uid="{03F21EC7-444B-492F-AD19-9EAA9DFF6538}"/>
    <cellStyle name="Comma 4 2 4 3 4" xfId="1710" xr:uid="{90A95FD2-6DD2-4C65-A1FF-C99A068BFCF5}"/>
    <cellStyle name="Comma 4 2 4 3 4 2" xfId="4388" xr:uid="{C3E3664B-E9C5-4A23-93A2-9614F63A27A0}"/>
    <cellStyle name="Comma 4 2 4 3 4 2 2" xfId="14922" xr:uid="{1939EED6-F795-48D9-B7EF-1AE5B471A199}"/>
    <cellStyle name="Comma 4 2 4 3 4 2 2 2" xfId="35944" xr:uid="{D37D0519-8DCA-444B-9CB5-0D6884124D49}"/>
    <cellStyle name="Comma 4 2 4 3 4 2 2 3" xfId="56968" xr:uid="{8557E342-2D3D-4C5E-A5AC-D7FF77A1B9DC}"/>
    <cellStyle name="Comma 4 2 4 3 4 2 3" xfId="25434" xr:uid="{5C098DF5-6D24-488C-9493-E5407E977D01}"/>
    <cellStyle name="Comma 4 2 4 3 4 2 4" xfId="46458" xr:uid="{7DD05C8B-090B-4486-8773-5A805467B78A}"/>
    <cellStyle name="Comma 4 2 4 3 4 3" xfId="7016" xr:uid="{18E6B858-7993-4BA9-887B-F66424EE7DCF}"/>
    <cellStyle name="Comma 4 2 4 3 4 3 2" xfId="17550" xr:uid="{58F189A5-B555-4ACF-8E04-046EDE191200}"/>
    <cellStyle name="Comma 4 2 4 3 4 3 2 2" xfId="38572" xr:uid="{E4D7DA33-D0A1-4AB6-BAA6-D3DC5DFED240}"/>
    <cellStyle name="Comma 4 2 4 3 4 3 2 3" xfId="59596" xr:uid="{FC3F2CBE-DE9D-4681-A589-BFA6E7F0AB98}"/>
    <cellStyle name="Comma 4 2 4 3 4 3 3" xfId="28062" xr:uid="{A2B343F4-47DE-4646-AA45-4A30939AEDC5}"/>
    <cellStyle name="Comma 4 2 4 3 4 3 4" xfId="49086" xr:uid="{A7DA4CA5-5907-4123-A07F-40CC5839C330}"/>
    <cellStyle name="Comma 4 2 4 3 4 4" xfId="9643" xr:uid="{CF43CEAD-C2F1-48F8-8A26-033AA7E462A9}"/>
    <cellStyle name="Comma 4 2 4 3 4 4 2" xfId="20177" xr:uid="{8A23BFCD-BE84-4C9C-A2F9-E463A1DE08A3}"/>
    <cellStyle name="Comma 4 2 4 3 4 4 2 2" xfId="41199" xr:uid="{15E94EB1-B675-46C4-8E67-3EB64A01ABA3}"/>
    <cellStyle name="Comma 4 2 4 3 4 4 2 3" xfId="62223" xr:uid="{C5B72B35-2FB9-4B1D-BB9C-34EC1D51EBE8}"/>
    <cellStyle name="Comma 4 2 4 3 4 4 3" xfId="30689" xr:uid="{EABFCDA3-33DE-45FB-A173-271F5A7C4C3E}"/>
    <cellStyle name="Comma 4 2 4 3 4 4 4" xfId="51713" xr:uid="{9911F548-22C5-41A8-9B93-246E54422878}"/>
    <cellStyle name="Comma 4 2 4 3 4 5" xfId="12295" xr:uid="{683EBC41-D963-47DB-8C9D-71DA6ED4B768}"/>
    <cellStyle name="Comma 4 2 4 3 4 5 2" xfId="33317" xr:uid="{63BAD802-D06E-45FD-AACB-527D3ADEDA82}"/>
    <cellStyle name="Comma 4 2 4 3 4 5 3" xfId="54341" xr:uid="{8081CDB8-17A8-482C-9D11-299467FBCE50}"/>
    <cellStyle name="Comma 4 2 4 3 4 6" xfId="22806" xr:uid="{2B9AF91B-F2F6-476F-B0C2-31FC1B6AD43E}"/>
    <cellStyle name="Comma 4 2 4 3 4 7" xfId="43831" xr:uid="{6F57FEC3-9697-4DBA-92B1-46C7445F37AF}"/>
    <cellStyle name="Comma 4 2 4 3 5" xfId="2754" xr:uid="{4C641ADF-6E30-4FAF-93EE-F21526364694}"/>
    <cellStyle name="Comma 4 2 4 3 5 2" xfId="5386" xr:uid="{14E77F30-489A-42EB-BC50-21356F71BBAD}"/>
    <cellStyle name="Comma 4 2 4 3 5 2 2" xfId="15920" xr:uid="{E736A938-2492-4F28-A131-5FC6C7F77A86}"/>
    <cellStyle name="Comma 4 2 4 3 5 2 2 2" xfId="36942" xr:uid="{1BFF2564-BBE0-41AD-BA67-5DD102592F99}"/>
    <cellStyle name="Comma 4 2 4 3 5 2 2 3" xfId="57966" xr:uid="{782A95C9-046E-43ED-BE24-89152783F502}"/>
    <cellStyle name="Comma 4 2 4 3 5 2 3" xfId="26432" xr:uid="{980C9FC5-D0B1-4C61-B5F5-1BA7F167CB64}"/>
    <cellStyle name="Comma 4 2 4 3 5 2 4" xfId="47456" xr:uid="{CF5FAAC6-82CB-4047-BEC0-3D4B6C81CD6D}"/>
    <cellStyle name="Comma 4 2 4 3 5 3" xfId="8014" xr:uid="{60DA45BE-2873-4111-BD21-A003FB068A14}"/>
    <cellStyle name="Comma 4 2 4 3 5 3 2" xfId="18548" xr:uid="{0C8E42D4-6D40-4262-A538-DA03C097DCA5}"/>
    <cellStyle name="Comma 4 2 4 3 5 3 2 2" xfId="39570" xr:uid="{0FB33FC3-4BEF-4547-BD16-BDCFF7390998}"/>
    <cellStyle name="Comma 4 2 4 3 5 3 2 3" xfId="60594" xr:uid="{5B21C9AC-8456-4434-B861-5FB944AB4016}"/>
    <cellStyle name="Comma 4 2 4 3 5 3 3" xfId="29060" xr:uid="{5D02002B-632A-4E54-BAFF-61F123E0BAF4}"/>
    <cellStyle name="Comma 4 2 4 3 5 3 4" xfId="50084" xr:uid="{68ED1E15-F2F5-4E33-BA43-B3B1FAF26A97}"/>
    <cellStyle name="Comma 4 2 4 3 5 4" xfId="10641" xr:uid="{ACFCE37D-5C7F-4DD6-9971-A38DCCF9D3F4}"/>
    <cellStyle name="Comma 4 2 4 3 5 4 2" xfId="21175" xr:uid="{374A7523-DCDB-44D8-A186-C2C305E10834}"/>
    <cellStyle name="Comma 4 2 4 3 5 4 2 2" xfId="42197" xr:uid="{265F9F0D-D69D-4A9F-91CF-3B0171EF1A48}"/>
    <cellStyle name="Comma 4 2 4 3 5 4 2 3" xfId="63221" xr:uid="{55BB834D-2CFF-473F-BA84-AB2216CBAC30}"/>
    <cellStyle name="Comma 4 2 4 3 5 4 3" xfId="31687" xr:uid="{F3B8CD50-883A-4575-BB76-421D5AECA0AA}"/>
    <cellStyle name="Comma 4 2 4 3 5 4 4" xfId="52711" xr:uid="{0019DD4B-1578-47DF-B569-0A3FDA6C8A37}"/>
    <cellStyle name="Comma 4 2 4 3 5 5" xfId="13293" xr:uid="{DAEAD4E4-41E2-4447-A911-7676BAF691A8}"/>
    <cellStyle name="Comma 4 2 4 3 5 5 2" xfId="34315" xr:uid="{CFBF2592-E727-4685-86B8-64F496154F56}"/>
    <cellStyle name="Comma 4 2 4 3 5 5 3" xfId="55339" xr:uid="{9DC989D6-9E97-4C4F-ACC7-2FFA964FC702}"/>
    <cellStyle name="Comma 4 2 4 3 5 6" xfId="23804" xr:uid="{03D14929-F62E-405D-B6F8-56BFE814D916}"/>
    <cellStyle name="Comma 4 2 4 3 5 7" xfId="44829" xr:uid="{E3F34F1D-11EC-4ECB-B0E3-44D5BD47A9C1}"/>
    <cellStyle name="Comma 4 2 4 3 6" xfId="1706" xr:uid="{16BF3E6B-1528-44FE-BA3D-4FE62D461B22}"/>
    <cellStyle name="Comma 4 2 4 3 6 2" xfId="4384" xr:uid="{35969BA5-0AA4-406E-92E7-FEAC1CEE36A4}"/>
    <cellStyle name="Comma 4 2 4 3 6 2 2" xfId="14918" xr:uid="{81629EBF-74F9-419D-B55B-6AB90C87BEC3}"/>
    <cellStyle name="Comma 4 2 4 3 6 2 2 2" xfId="35940" xr:uid="{DB5449CE-0F75-4D0C-8C47-3E038D4E9C72}"/>
    <cellStyle name="Comma 4 2 4 3 6 2 2 3" xfId="56964" xr:uid="{7F27F5AA-8CD5-4A59-9D5D-4DFD1F482321}"/>
    <cellStyle name="Comma 4 2 4 3 6 2 3" xfId="25430" xr:uid="{DFADA520-CDF2-47CF-84D3-0CB59FEBC3A3}"/>
    <cellStyle name="Comma 4 2 4 3 6 2 4" xfId="46454" xr:uid="{4F941F20-85FF-4F9A-9744-EA034BB2815A}"/>
    <cellStyle name="Comma 4 2 4 3 6 3" xfId="7012" xr:uid="{966BF548-C4B9-49BE-865F-14A865094726}"/>
    <cellStyle name="Comma 4 2 4 3 6 3 2" xfId="17546" xr:uid="{8CA2721F-BA65-4B10-9203-E9539DD2BD74}"/>
    <cellStyle name="Comma 4 2 4 3 6 3 2 2" xfId="38568" xr:uid="{D36BF6F4-604B-468C-BDFF-6A7AAC63EFF9}"/>
    <cellStyle name="Comma 4 2 4 3 6 3 2 3" xfId="59592" xr:uid="{2693C3E6-30CE-4ECD-8C6D-1941A696DC91}"/>
    <cellStyle name="Comma 4 2 4 3 6 3 3" xfId="28058" xr:uid="{8FAB167C-815E-45FB-8EE7-654F1EACBF1A}"/>
    <cellStyle name="Comma 4 2 4 3 6 3 4" xfId="49082" xr:uid="{541C5CF3-6EA8-47EB-914D-1594E6D10991}"/>
    <cellStyle name="Comma 4 2 4 3 6 4" xfId="9639" xr:uid="{6E386AFB-0638-4D0F-AB17-CAEFA6EA1550}"/>
    <cellStyle name="Comma 4 2 4 3 6 4 2" xfId="20173" xr:uid="{A469334A-DB40-434E-ABE4-DF9304AFD164}"/>
    <cellStyle name="Comma 4 2 4 3 6 4 2 2" xfId="41195" xr:uid="{58904B5E-6FD4-4F2A-88E9-7D279091C90C}"/>
    <cellStyle name="Comma 4 2 4 3 6 4 2 3" xfId="62219" xr:uid="{379E32C8-E214-41DD-B2E7-0CBDAF88BF61}"/>
    <cellStyle name="Comma 4 2 4 3 6 4 3" xfId="30685" xr:uid="{1DAC840C-5599-47DA-A711-52DC1D2C0A5D}"/>
    <cellStyle name="Comma 4 2 4 3 6 4 4" xfId="51709" xr:uid="{8A350700-0843-48F2-9C13-5543A074C9C9}"/>
    <cellStyle name="Comma 4 2 4 3 6 5" xfId="12291" xr:uid="{F76D8D31-A0D3-485D-823A-57722CF2C825}"/>
    <cellStyle name="Comma 4 2 4 3 6 5 2" xfId="33313" xr:uid="{74194849-F735-47EA-BEB2-C4959F6CFF90}"/>
    <cellStyle name="Comma 4 2 4 3 6 5 3" xfId="54337" xr:uid="{28CC4473-F8A0-4B36-9807-4EDD1E8D0B73}"/>
    <cellStyle name="Comma 4 2 4 3 6 6" xfId="22802" xr:uid="{E0510F31-A324-4388-890E-815E197C6839}"/>
    <cellStyle name="Comma 4 2 4 3 6 7" xfId="43827" xr:uid="{334D3226-6A36-4CC6-BC05-CA8DFA52CD5B}"/>
    <cellStyle name="Comma 4 2 4 3 7" xfId="2867" xr:uid="{2785CB6C-94E2-42C9-B501-443AE95EAC71}"/>
    <cellStyle name="Comma 4 2 4 3 7 2" xfId="13401" xr:uid="{1C71EB5F-3428-4840-A985-B7727663AE6E}"/>
    <cellStyle name="Comma 4 2 4 3 7 2 2" xfId="34423" xr:uid="{0972B9B4-2B8C-4F20-A613-1221FD16931B}"/>
    <cellStyle name="Comma 4 2 4 3 7 2 3" xfId="55447" xr:uid="{E9EF9B48-9AB5-41BB-BB40-A04AF378CB80}"/>
    <cellStyle name="Comma 4 2 4 3 7 3" xfId="23913" xr:uid="{CDB124C2-B92A-486C-B924-6D74EEC525DB}"/>
    <cellStyle name="Comma 4 2 4 3 7 4" xfId="44937" xr:uid="{C758A190-A177-4D70-A912-1AFAF13FB351}"/>
    <cellStyle name="Comma 4 2 4 3 8" xfId="5495" xr:uid="{5F0AC48F-C6AB-4483-9762-65497424FB95}"/>
    <cellStyle name="Comma 4 2 4 3 8 2" xfId="16029" xr:uid="{2FC3C464-78FB-4C1B-9C62-19424D129FB2}"/>
    <cellStyle name="Comma 4 2 4 3 8 2 2" xfId="37051" xr:uid="{E67FE99E-932C-4657-B5B9-7AC6C594F1F4}"/>
    <cellStyle name="Comma 4 2 4 3 8 2 3" xfId="58075" xr:uid="{86C982EF-1070-4CA4-9A4D-900980572134}"/>
    <cellStyle name="Comma 4 2 4 3 8 3" xfId="26541" xr:uid="{FCA6516F-FED3-40D7-A5AF-66464B120C27}"/>
    <cellStyle name="Comma 4 2 4 3 8 4" xfId="47565" xr:uid="{02310C64-F50B-4CD9-8AE1-CC37EDD2BD86}"/>
    <cellStyle name="Comma 4 2 4 3 9" xfId="8122" xr:uid="{6793E829-78A9-4181-AE8E-188DE649A607}"/>
    <cellStyle name="Comma 4 2 4 3 9 2" xfId="18656" xr:uid="{139A8060-FB3A-4549-BC78-45043090F110}"/>
    <cellStyle name="Comma 4 2 4 3 9 2 2" xfId="39678" xr:uid="{AA9DF156-2321-4CEA-B1C1-A927639D7925}"/>
    <cellStyle name="Comma 4 2 4 3 9 2 3" xfId="60702" xr:uid="{60EAEA55-35E1-4ED7-B34A-645582737FA3}"/>
    <cellStyle name="Comma 4 2 4 3 9 3" xfId="29168" xr:uid="{A21DE659-67E5-4F6D-8914-D91D38D0FA76}"/>
    <cellStyle name="Comma 4 2 4 3 9 4" xfId="50192" xr:uid="{8E41D8E8-5559-40A1-9324-CE072DA2BD5E}"/>
    <cellStyle name="Comma 4 2 4 4" xfId="1711" xr:uid="{2D4A0464-E793-4FCE-B80C-32429C8EB8A6}"/>
    <cellStyle name="Comma 4 2 4 4 10" xfId="43832" xr:uid="{F032C4BF-A2FC-4BF9-98E2-69E71E3E0E68}"/>
    <cellStyle name="Comma 4 2 4 4 2" xfId="1712" xr:uid="{A77DE132-3ABC-4AED-9846-5C8803E201F0}"/>
    <cellStyle name="Comma 4 2 4 4 2 2" xfId="1713" xr:uid="{34243595-FFB3-441E-A3DE-B6ECD9244E78}"/>
    <cellStyle name="Comma 4 2 4 4 2 2 2" xfId="4391" xr:uid="{D7715A6F-D0A6-448E-B7E7-D3E99197DF70}"/>
    <cellStyle name="Comma 4 2 4 4 2 2 2 2" xfId="14925" xr:uid="{D9D711EE-7716-4494-ADDD-EE1275187AE3}"/>
    <cellStyle name="Comma 4 2 4 4 2 2 2 2 2" xfId="35947" xr:uid="{5548D88B-4900-4C50-B0DC-4D3752A52529}"/>
    <cellStyle name="Comma 4 2 4 4 2 2 2 2 3" xfId="56971" xr:uid="{2B1015EF-FF75-4CD4-AA4C-AA14559E2BAE}"/>
    <cellStyle name="Comma 4 2 4 4 2 2 2 3" xfId="25437" xr:uid="{ACAAED62-A930-4AF4-AB31-96BB8E12BF5C}"/>
    <cellStyle name="Comma 4 2 4 4 2 2 2 4" xfId="46461" xr:uid="{B00EF8FD-D5F8-49E1-B977-EAD7265490DE}"/>
    <cellStyle name="Comma 4 2 4 4 2 2 3" xfId="7019" xr:uid="{AE676711-B930-41BD-B46B-5A912F088CEE}"/>
    <cellStyle name="Comma 4 2 4 4 2 2 3 2" xfId="17553" xr:uid="{FE48D1C8-5E3F-41C5-BC18-D4C2C051872F}"/>
    <cellStyle name="Comma 4 2 4 4 2 2 3 2 2" xfId="38575" xr:uid="{E41B674B-97AA-4EB2-A21C-6429DC4FED07}"/>
    <cellStyle name="Comma 4 2 4 4 2 2 3 2 3" xfId="59599" xr:uid="{9465C951-5A23-4343-9F25-91BEB0FDA6E3}"/>
    <cellStyle name="Comma 4 2 4 4 2 2 3 3" xfId="28065" xr:uid="{ADBCB844-C69F-4A8B-8A7B-604DCBA663E7}"/>
    <cellStyle name="Comma 4 2 4 4 2 2 3 4" xfId="49089" xr:uid="{B8A5FA3D-9113-4DEA-BBFE-F6AAD3C22F15}"/>
    <cellStyle name="Comma 4 2 4 4 2 2 4" xfId="9646" xr:uid="{0003E387-E568-4B96-BE78-FAB2F78B2AE7}"/>
    <cellStyle name="Comma 4 2 4 4 2 2 4 2" xfId="20180" xr:uid="{D75BF981-42C7-489F-A800-306AA2EA3A90}"/>
    <cellStyle name="Comma 4 2 4 4 2 2 4 2 2" xfId="41202" xr:uid="{32A4124C-BCB2-44A7-8F35-85314DF003E6}"/>
    <cellStyle name="Comma 4 2 4 4 2 2 4 2 3" xfId="62226" xr:uid="{24F2E6B7-C800-458F-BB39-EC82E64F9B28}"/>
    <cellStyle name="Comma 4 2 4 4 2 2 4 3" xfId="30692" xr:uid="{A150504D-01E0-434D-AE73-220C236F28C7}"/>
    <cellStyle name="Comma 4 2 4 4 2 2 4 4" xfId="51716" xr:uid="{A0D60E8A-1008-479B-AB23-BEA4E215F4CC}"/>
    <cellStyle name="Comma 4 2 4 4 2 2 5" xfId="12298" xr:uid="{BB9C556A-EFA2-433D-969D-D815A5CE5920}"/>
    <cellStyle name="Comma 4 2 4 4 2 2 5 2" xfId="33320" xr:uid="{F4E8C5FB-DA4A-438A-A7F2-E9FA16F06623}"/>
    <cellStyle name="Comma 4 2 4 4 2 2 5 3" xfId="54344" xr:uid="{225A8B20-8675-44FE-8D59-32FB5DEDFF81}"/>
    <cellStyle name="Comma 4 2 4 4 2 2 6" xfId="22809" xr:uid="{6D75CF87-1A1E-4CA1-986B-711771A02821}"/>
    <cellStyle name="Comma 4 2 4 4 2 2 7" xfId="43834" xr:uid="{933021CC-2584-4F05-91BA-EBD81EDC1954}"/>
    <cellStyle name="Comma 4 2 4 4 2 3" xfId="4390" xr:uid="{EB78851A-6439-445B-9778-2DAE4E6DCF6D}"/>
    <cellStyle name="Comma 4 2 4 4 2 3 2" xfId="14924" xr:uid="{51D924C8-D8EB-44B6-AA2B-C286D9DCB5D2}"/>
    <cellStyle name="Comma 4 2 4 4 2 3 2 2" xfId="35946" xr:uid="{CAAEE084-7691-442E-BFD3-D105C026C461}"/>
    <cellStyle name="Comma 4 2 4 4 2 3 2 3" xfId="56970" xr:uid="{B56BB2FB-CB42-400E-827F-905644A98F0F}"/>
    <cellStyle name="Comma 4 2 4 4 2 3 3" xfId="25436" xr:uid="{8F8CC281-678C-4618-A2E9-E57E237F4AD8}"/>
    <cellStyle name="Comma 4 2 4 4 2 3 4" xfId="46460" xr:uid="{B493A16D-4795-4A89-B41D-174300797F90}"/>
    <cellStyle name="Comma 4 2 4 4 2 4" xfId="7018" xr:uid="{E387FC30-8CB0-412A-BB82-81BBDD40DF45}"/>
    <cellStyle name="Comma 4 2 4 4 2 4 2" xfId="17552" xr:uid="{753CC826-7F97-4141-B0AD-90524E31C3D7}"/>
    <cellStyle name="Comma 4 2 4 4 2 4 2 2" xfId="38574" xr:uid="{B3C66695-58E5-4D59-B61D-8343F4F10000}"/>
    <cellStyle name="Comma 4 2 4 4 2 4 2 3" xfId="59598" xr:uid="{65EB1E19-8896-43B3-B26D-E21633288B7E}"/>
    <cellStyle name="Comma 4 2 4 4 2 4 3" xfId="28064" xr:uid="{17A87115-2036-4120-85F6-3ACAACE1E2AE}"/>
    <cellStyle name="Comma 4 2 4 4 2 4 4" xfId="49088" xr:uid="{9A8A3247-A72D-490C-BBA9-E47F2C15FDBC}"/>
    <cellStyle name="Comma 4 2 4 4 2 5" xfId="9645" xr:uid="{1DF555D4-45F1-46BB-A98E-3D0548DF682C}"/>
    <cellStyle name="Comma 4 2 4 4 2 5 2" xfId="20179" xr:uid="{35951344-95E8-4F0F-A205-BB6D5672F703}"/>
    <cellStyle name="Comma 4 2 4 4 2 5 2 2" xfId="41201" xr:uid="{E016C8A0-DD54-4CFF-93E2-AD65AA97C97B}"/>
    <cellStyle name="Comma 4 2 4 4 2 5 2 3" xfId="62225" xr:uid="{A656A431-71FB-4AF7-8785-723DE6F0C720}"/>
    <cellStyle name="Comma 4 2 4 4 2 5 3" xfId="30691" xr:uid="{C4F50EE0-8898-4DB8-A546-576A525FE0F0}"/>
    <cellStyle name="Comma 4 2 4 4 2 5 4" xfId="51715" xr:uid="{69BC528E-98CD-403E-896B-546A6F01F010}"/>
    <cellStyle name="Comma 4 2 4 4 2 6" xfId="12297" xr:uid="{593DFDC9-1A54-4BBB-BCFB-0DD426BA8385}"/>
    <cellStyle name="Comma 4 2 4 4 2 6 2" xfId="33319" xr:uid="{914C4315-D895-40FA-BEEB-86096E6CF5B4}"/>
    <cellStyle name="Comma 4 2 4 4 2 6 3" xfId="54343" xr:uid="{2F4F8567-91B9-4654-9590-41D596EC2543}"/>
    <cellStyle name="Comma 4 2 4 4 2 7" xfId="22808" xr:uid="{E77F008F-1D40-4491-A4C6-07167A060245}"/>
    <cellStyle name="Comma 4 2 4 4 2 8" xfId="43833" xr:uid="{28359039-5E05-4146-835A-3CCC97C0BF36}"/>
    <cellStyle name="Comma 4 2 4 4 3" xfId="1714" xr:uid="{448920AC-C182-4FBD-907F-198B87D092CD}"/>
    <cellStyle name="Comma 4 2 4 4 3 2" xfId="4392" xr:uid="{4001F98E-74DA-4C7B-8450-351D1CF57C26}"/>
    <cellStyle name="Comma 4 2 4 4 3 2 2" xfId="14926" xr:uid="{7565120D-7BEA-49D3-9461-74DAE32971EA}"/>
    <cellStyle name="Comma 4 2 4 4 3 2 2 2" xfId="35948" xr:uid="{D9EF991B-7595-4AF6-B508-9E2E4A9BC9CA}"/>
    <cellStyle name="Comma 4 2 4 4 3 2 2 3" xfId="56972" xr:uid="{6C65440A-8A9C-439C-85E7-3F27677A448A}"/>
    <cellStyle name="Comma 4 2 4 4 3 2 3" xfId="25438" xr:uid="{93A12F26-EC05-4FE5-A4E2-4972CA7F168E}"/>
    <cellStyle name="Comma 4 2 4 4 3 2 4" xfId="46462" xr:uid="{97EB4ADB-6B1F-4A20-BB3B-6D174E3E5AC6}"/>
    <cellStyle name="Comma 4 2 4 4 3 3" xfId="7020" xr:uid="{3456B2A0-3099-44A5-8468-AE838D9B3518}"/>
    <cellStyle name="Comma 4 2 4 4 3 3 2" xfId="17554" xr:uid="{86E44946-2F6B-4035-AA3D-94B23006088C}"/>
    <cellStyle name="Comma 4 2 4 4 3 3 2 2" xfId="38576" xr:uid="{F3ED463E-DAA0-4FD3-9AFF-3C04B2F32E90}"/>
    <cellStyle name="Comma 4 2 4 4 3 3 2 3" xfId="59600" xr:uid="{751BB5C1-513C-4FCB-A3C1-53D322BF146D}"/>
    <cellStyle name="Comma 4 2 4 4 3 3 3" xfId="28066" xr:uid="{57EAE816-BA8D-4559-AA12-0086AA58051C}"/>
    <cellStyle name="Comma 4 2 4 4 3 3 4" xfId="49090" xr:uid="{5CCE14C1-09A3-44D4-95AD-FAC86CC8EE8C}"/>
    <cellStyle name="Comma 4 2 4 4 3 4" xfId="9647" xr:uid="{B7E37D90-BCFC-48DC-B5D1-3FF7FEAD2119}"/>
    <cellStyle name="Comma 4 2 4 4 3 4 2" xfId="20181" xr:uid="{51C9CCAB-EB75-44B7-8755-DC230ACFA42B}"/>
    <cellStyle name="Comma 4 2 4 4 3 4 2 2" xfId="41203" xr:uid="{CB38718B-787D-49DB-AB6A-1FFAD4E877FA}"/>
    <cellStyle name="Comma 4 2 4 4 3 4 2 3" xfId="62227" xr:uid="{F1537F76-2578-4A9D-900A-4727E4255D23}"/>
    <cellStyle name="Comma 4 2 4 4 3 4 3" xfId="30693" xr:uid="{89C3C93E-48E0-46C7-9B9E-6C6FD75D9A96}"/>
    <cellStyle name="Comma 4 2 4 4 3 4 4" xfId="51717" xr:uid="{F68A470E-9252-4379-83CF-5D3B3BD0A81D}"/>
    <cellStyle name="Comma 4 2 4 4 3 5" xfId="12299" xr:uid="{87F540DF-FCB1-4C7C-8447-2F3E67D684AA}"/>
    <cellStyle name="Comma 4 2 4 4 3 5 2" xfId="33321" xr:uid="{4A767FF5-C6A4-419A-A3B0-F4A6184D5A7F}"/>
    <cellStyle name="Comma 4 2 4 4 3 5 3" xfId="54345" xr:uid="{A0FD35EA-1B02-437E-8650-CF813932CB1E}"/>
    <cellStyle name="Comma 4 2 4 4 3 6" xfId="22810" xr:uid="{4F4AD6A1-635F-4E15-A684-FA7E0745E41B}"/>
    <cellStyle name="Comma 4 2 4 4 3 7" xfId="43835" xr:uid="{B0B65CF0-30F0-4F80-80B1-91C2D65C9FE5}"/>
    <cellStyle name="Comma 4 2 4 4 4" xfId="1715" xr:uid="{AFC61B4C-08BE-401C-A1E3-072E0982A2B7}"/>
    <cellStyle name="Comma 4 2 4 4 4 2" xfId="4393" xr:uid="{3DA07227-6442-449E-88BB-0CCDD5392086}"/>
    <cellStyle name="Comma 4 2 4 4 4 2 2" xfId="14927" xr:uid="{2E4B2027-33D5-47FC-8B99-A998E31A3877}"/>
    <cellStyle name="Comma 4 2 4 4 4 2 2 2" xfId="35949" xr:uid="{B2784B70-A933-4C7B-8CB8-34FE17BCC1EF}"/>
    <cellStyle name="Comma 4 2 4 4 4 2 2 3" xfId="56973" xr:uid="{54220D1C-6220-45A5-BF90-F9346F55E7E9}"/>
    <cellStyle name="Comma 4 2 4 4 4 2 3" xfId="25439" xr:uid="{B4B9E19A-02EA-40D4-B651-E0748CF4489C}"/>
    <cellStyle name="Comma 4 2 4 4 4 2 4" xfId="46463" xr:uid="{DBC02D5D-1569-47B9-9790-1CB18E7A1FC4}"/>
    <cellStyle name="Comma 4 2 4 4 4 3" xfId="7021" xr:uid="{46F37C0A-65DA-4C4D-9B45-17DBB89ABC36}"/>
    <cellStyle name="Comma 4 2 4 4 4 3 2" xfId="17555" xr:uid="{91B1B6FA-6EA6-4956-801C-BAE1A11FC3F7}"/>
    <cellStyle name="Comma 4 2 4 4 4 3 2 2" xfId="38577" xr:uid="{A7CFD028-779C-4D9E-AD86-09343DD3E648}"/>
    <cellStyle name="Comma 4 2 4 4 4 3 2 3" xfId="59601" xr:uid="{945C9074-9354-44BB-B904-2BC387B0BFCE}"/>
    <cellStyle name="Comma 4 2 4 4 4 3 3" xfId="28067" xr:uid="{72B7212A-6011-4C03-B713-7354CB1F0723}"/>
    <cellStyle name="Comma 4 2 4 4 4 3 4" xfId="49091" xr:uid="{78627532-ED9B-43A5-8DC7-5100B3347A52}"/>
    <cellStyle name="Comma 4 2 4 4 4 4" xfId="9648" xr:uid="{C09CF5AD-8663-4DF4-AE98-0BD4664D016D}"/>
    <cellStyle name="Comma 4 2 4 4 4 4 2" xfId="20182" xr:uid="{7603BEF3-280E-4565-9EB3-6C90C90EEC72}"/>
    <cellStyle name="Comma 4 2 4 4 4 4 2 2" xfId="41204" xr:uid="{F05A5E4F-C80E-4742-9FB3-EFF11A5F6F97}"/>
    <cellStyle name="Comma 4 2 4 4 4 4 2 3" xfId="62228" xr:uid="{8BA360B3-1022-48B1-B7B0-44CE50057C86}"/>
    <cellStyle name="Comma 4 2 4 4 4 4 3" xfId="30694" xr:uid="{5422D5E0-D95A-4FC8-BC5C-7A4F6F6B3C54}"/>
    <cellStyle name="Comma 4 2 4 4 4 4 4" xfId="51718" xr:uid="{C32DADFD-A6A8-456E-AD1F-51E917F3C661}"/>
    <cellStyle name="Comma 4 2 4 4 4 5" xfId="12300" xr:uid="{072BB77A-9C04-4DE4-B0FA-567C0D09EA66}"/>
    <cellStyle name="Comma 4 2 4 4 4 5 2" xfId="33322" xr:uid="{8F1B3085-2355-4047-BC54-82E6FCB36526}"/>
    <cellStyle name="Comma 4 2 4 4 4 5 3" xfId="54346" xr:uid="{C2EC7A99-F904-4DB1-83F1-BED39674CF93}"/>
    <cellStyle name="Comma 4 2 4 4 4 6" xfId="22811" xr:uid="{E32E62EB-E153-4798-B14C-80EAD70EEC88}"/>
    <cellStyle name="Comma 4 2 4 4 4 7" xfId="43836" xr:uid="{857C54BC-95C4-45AE-A8F4-2E7C6A467B78}"/>
    <cellStyle name="Comma 4 2 4 4 5" xfId="4389" xr:uid="{D4AE46DE-3CE4-434E-B286-5E6C7DF369E9}"/>
    <cellStyle name="Comma 4 2 4 4 5 2" xfId="14923" xr:uid="{7DB8FDEA-1331-43D8-9339-E5DACDAA3C07}"/>
    <cellStyle name="Comma 4 2 4 4 5 2 2" xfId="35945" xr:uid="{E414B566-E525-4A3E-8518-511FE796E9FB}"/>
    <cellStyle name="Comma 4 2 4 4 5 2 3" xfId="56969" xr:uid="{634F7D6E-C815-46EC-B7BA-F62E482832C5}"/>
    <cellStyle name="Comma 4 2 4 4 5 3" xfId="25435" xr:uid="{DBD5AE2A-B2B9-4BE1-82E4-947A2064EDCB}"/>
    <cellStyle name="Comma 4 2 4 4 5 4" xfId="46459" xr:uid="{D83E9B08-2F42-49ED-B6F3-1AE210DD4860}"/>
    <cellStyle name="Comma 4 2 4 4 6" xfId="7017" xr:uid="{D9CEC6C7-F75A-492C-8319-3A57EBE2549C}"/>
    <cellStyle name="Comma 4 2 4 4 6 2" xfId="17551" xr:uid="{8666831F-2274-463A-A766-5120904A430D}"/>
    <cellStyle name="Comma 4 2 4 4 6 2 2" xfId="38573" xr:uid="{D1E70C7A-FF4E-4D86-A31E-53BF7C944544}"/>
    <cellStyle name="Comma 4 2 4 4 6 2 3" xfId="59597" xr:uid="{BB4E99F3-9FC3-4F6C-98B0-2E269488DC8D}"/>
    <cellStyle name="Comma 4 2 4 4 6 3" xfId="28063" xr:uid="{200CAA2A-96CB-419E-AB16-5873F816AD5E}"/>
    <cellStyle name="Comma 4 2 4 4 6 4" xfId="49087" xr:uid="{6932E655-DBAF-4949-8FE0-89C14ED86183}"/>
    <cellStyle name="Comma 4 2 4 4 7" xfId="9644" xr:uid="{17DAA658-46BB-446C-BE9F-0D300967C0F8}"/>
    <cellStyle name="Comma 4 2 4 4 7 2" xfId="20178" xr:uid="{C5F8C59F-500A-4236-B64C-9708FB743E5A}"/>
    <cellStyle name="Comma 4 2 4 4 7 2 2" xfId="41200" xr:uid="{0CF324D1-49D1-4A73-8305-BC468F63574D}"/>
    <cellStyle name="Comma 4 2 4 4 7 2 3" xfId="62224" xr:uid="{D1EAB5C0-FFAC-4760-8D0A-5BB1F40D7D0A}"/>
    <cellStyle name="Comma 4 2 4 4 7 3" xfId="30690" xr:uid="{C25D42D1-4949-4E7F-BDAF-7E02DFD78ADE}"/>
    <cellStyle name="Comma 4 2 4 4 7 4" xfId="51714" xr:uid="{6AAAF12F-38A9-4AFF-A557-9C7616A55BD7}"/>
    <cellStyle name="Comma 4 2 4 4 8" xfId="12296" xr:uid="{043DC728-15FC-4C2A-A3F7-9CE290CA51AE}"/>
    <cellStyle name="Comma 4 2 4 4 8 2" xfId="33318" xr:uid="{D2983E00-1AC9-4898-8190-DAB89E5B2305}"/>
    <cellStyle name="Comma 4 2 4 4 8 3" xfId="54342" xr:uid="{73C58DB9-A31C-4FC3-95F9-29622EA1CB76}"/>
    <cellStyle name="Comma 4 2 4 4 9" xfId="22807" xr:uid="{061A48D3-865F-4324-BB00-229D64895166}"/>
    <cellStyle name="Comma 4 2 4 5" xfId="1716" xr:uid="{F956FA4F-1F8A-488A-8605-72C70A36C9F3}"/>
    <cellStyle name="Comma 4 2 4 5 10" xfId="43837" xr:uid="{2A3C9375-7E87-4EB0-A4D1-A52F9B2245D0}"/>
    <cellStyle name="Comma 4 2 4 5 2" xfId="1717" xr:uid="{48ABF4DD-60FA-44FA-B205-BEE2187A75A4}"/>
    <cellStyle name="Comma 4 2 4 5 2 2" xfId="1718" xr:uid="{96478782-8376-416F-9D6F-41C77EA39D95}"/>
    <cellStyle name="Comma 4 2 4 5 2 2 2" xfId="4396" xr:uid="{0AE507A1-D356-4D8D-A2BA-B7E40C09E3C3}"/>
    <cellStyle name="Comma 4 2 4 5 2 2 2 2" xfId="14930" xr:uid="{5C6F1510-0D50-4AC6-9C79-9748ED0A8DE9}"/>
    <cellStyle name="Comma 4 2 4 5 2 2 2 2 2" xfId="35952" xr:uid="{41742043-DDF1-43BD-8975-94DF2574C94E}"/>
    <cellStyle name="Comma 4 2 4 5 2 2 2 2 3" xfId="56976" xr:uid="{A511CE63-2CE7-4F2A-81F2-92058BCF32A4}"/>
    <cellStyle name="Comma 4 2 4 5 2 2 2 3" xfId="25442" xr:uid="{CA16C3E1-2AF8-4CE4-AFD3-3D7F309596A6}"/>
    <cellStyle name="Comma 4 2 4 5 2 2 2 4" xfId="46466" xr:uid="{9E6024FD-082D-4F64-AD2B-CC481563B5BE}"/>
    <cellStyle name="Comma 4 2 4 5 2 2 3" xfId="7024" xr:uid="{79E2BF90-7424-4002-BB23-2E9BA2B457F4}"/>
    <cellStyle name="Comma 4 2 4 5 2 2 3 2" xfId="17558" xr:uid="{C0C0DCDB-5506-4325-9E58-AB82299EF212}"/>
    <cellStyle name="Comma 4 2 4 5 2 2 3 2 2" xfId="38580" xr:uid="{49547CB2-C049-45C9-A9B5-A70308C6EF64}"/>
    <cellStyle name="Comma 4 2 4 5 2 2 3 2 3" xfId="59604" xr:uid="{2D18E0D7-DA86-4798-9E58-6475EA448F0A}"/>
    <cellStyle name="Comma 4 2 4 5 2 2 3 3" xfId="28070" xr:uid="{21657185-606F-4B93-91EB-40BBCDD2B3B8}"/>
    <cellStyle name="Comma 4 2 4 5 2 2 3 4" xfId="49094" xr:uid="{E00158BC-40E2-436A-AAAF-782FD4FDED75}"/>
    <cellStyle name="Comma 4 2 4 5 2 2 4" xfId="9651" xr:uid="{8C251D21-B7BD-49A5-BF24-DEBFF865B661}"/>
    <cellStyle name="Comma 4 2 4 5 2 2 4 2" xfId="20185" xr:uid="{1ECAF9AE-1A55-426A-AB18-0CE28571B824}"/>
    <cellStyle name="Comma 4 2 4 5 2 2 4 2 2" xfId="41207" xr:uid="{C4DF9A01-3EB5-48B4-AFF0-C93AAE68DA3C}"/>
    <cellStyle name="Comma 4 2 4 5 2 2 4 2 3" xfId="62231" xr:uid="{DA04BB9F-B76F-4374-8025-C2B421E5A8D3}"/>
    <cellStyle name="Comma 4 2 4 5 2 2 4 3" xfId="30697" xr:uid="{707A3A09-C1FF-4645-8024-5EEDD22B732E}"/>
    <cellStyle name="Comma 4 2 4 5 2 2 4 4" xfId="51721" xr:uid="{C3EA115D-2381-4749-BAE2-B0CECF133992}"/>
    <cellStyle name="Comma 4 2 4 5 2 2 5" xfId="12303" xr:uid="{F6935A54-1E8D-498C-AF4E-43169A932373}"/>
    <cellStyle name="Comma 4 2 4 5 2 2 5 2" xfId="33325" xr:uid="{71064774-8830-4623-B38D-AB82FAB935C6}"/>
    <cellStyle name="Comma 4 2 4 5 2 2 5 3" xfId="54349" xr:uid="{0BB3E79F-C2BD-436A-A053-4C66EA67AF53}"/>
    <cellStyle name="Comma 4 2 4 5 2 2 6" xfId="22814" xr:uid="{0886D85E-9DED-44FC-A9B6-D4C14EEABE4F}"/>
    <cellStyle name="Comma 4 2 4 5 2 2 7" xfId="43839" xr:uid="{02012436-A3E4-4095-9A29-08B688F5BCA1}"/>
    <cellStyle name="Comma 4 2 4 5 2 3" xfId="4395" xr:uid="{310546AF-A8A7-4B11-B343-AA9010195293}"/>
    <cellStyle name="Comma 4 2 4 5 2 3 2" xfId="14929" xr:uid="{10A5BCAF-06EF-4783-8761-D6020D938A50}"/>
    <cellStyle name="Comma 4 2 4 5 2 3 2 2" xfId="35951" xr:uid="{09B73AD9-C46A-4351-A993-1CCA368AFA61}"/>
    <cellStyle name="Comma 4 2 4 5 2 3 2 3" xfId="56975" xr:uid="{E11D90B5-93F0-4C0E-AE73-D6362C166D45}"/>
    <cellStyle name="Comma 4 2 4 5 2 3 3" xfId="25441" xr:uid="{3A4FDF2D-CB93-4D09-97F0-B3648EE3F466}"/>
    <cellStyle name="Comma 4 2 4 5 2 3 4" xfId="46465" xr:uid="{7D736696-B373-4D7B-9F3F-80CC2B951FEC}"/>
    <cellStyle name="Comma 4 2 4 5 2 4" xfId="7023" xr:uid="{A3755839-1A6B-456F-A75E-AF1202F9FA07}"/>
    <cellStyle name="Comma 4 2 4 5 2 4 2" xfId="17557" xr:uid="{C3EC567F-794A-4851-8AED-BBFB2DA109E5}"/>
    <cellStyle name="Comma 4 2 4 5 2 4 2 2" xfId="38579" xr:uid="{97ED2C0F-C41E-470D-808C-340EC82E520A}"/>
    <cellStyle name="Comma 4 2 4 5 2 4 2 3" xfId="59603" xr:uid="{BE8F5ECD-6CDB-4DDC-A2E8-B0154338F8C2}"/>
    <cellStyle name="Comma 4 2 4 5 2 4 3" xfId="28069" xr:uid="{F0EDA78F-9863-41CC-B27D-91254063BAE1}"/>
    <cellStyle name="Comma 4 2 4 5 2 4 4" xfId="49093" xr:uid="{9826A558-0059-4C3C-8373-FA245BB1924F}"/>
    <cellStyle name="Comma 4 2 4 5 2 5" xfId="9650" xr:uid="{ACAEEFDF-8798-4EC2-8E97-5685C7BE5A10}"/>
    <cellStyle name="Comma 4 2 4 5 2 5 2" xfId="20184" xr:uid="{1BAF1607-23CF-45DE-A5B7-CD4372B4905E}"/>
    <cellStyle name="Comma 4 2 4 5 2 5 2 2" xfId="41206" xr:uid="{DBFBEF5D-896B-41E9-B4C7-C3CF6CE86116}"/>
    <cellStyle name="Comma 4 2 4 5 2 5 2 3" xfId="62230" xr:uid="{1358D530-37CC-41D3-B04B-12B53383F0CE}"/>
    <cellStyle name="Comma 4 2 4 5 2 5 3" xfId="30696" xr:uid="{61F6843A-B388-489C-BAAC-144987670F47}"/>
    <cellStyle name="Comma 4 2 4 5 2 5 4" xfId="51720" xr:uid="{53F52481-D7C5-47E0-8075-69FE93A2482B}"/>
    <cellStyle name="Comma 4 2 4 5 2 6" xfId="12302" xr:uid="{D06BBEE3-5A15-42B3-9421-4C193C0C21E1}"/>
    <cellStyle name="Comma 4 2 4 5 2 6 2" xfId="33324" xr:uid="{44DE433F-1016-4B6C-97ED-166438DC9231}"/>
    <cellStyle name="Comma 4 2 4 5 2 6 3" xfId="54348" xr:uid="{B2F1623C-4056-4EC4-BE76-FE5DFFACFED4}"/>
    <cellStyle name="Comma 4 2 4 5 2 7" xfId="22813" xr:uid="{8E213861-42C2-4D9A-8919-36B68684E42D}"/>
    <cellStyle name="Comma 4 2 4 5 2 8" xfId="43838" xr:uid="{790E1CE0-F9B3-4751-9349-8C00C73B8DD7}"/>
    <cellStyle name="Comma 4 2 4 5 3" xfId="1719" xr:uid="{5D158F3F-9A22-46B5-A4F7-81DB42939B52}"/>
    <cellStyle name="Comma 4 2 4 5 3 2" xfId="4397" xr:uid="{B7FD3314-BB5B-42A8-A652-48A47F47C59E}"/>
    <cellStyle name="Comma 4 2 4 5 3 2 2" xfId="14931" xr:uid="{650EE5BC-6415-4FBA-B53C-96077304D18D}"/>
    <cellStyle name="Comma 4 2 4 5 3 2 2 2" xfId="35953" xr:uid="{BB1EAF8B-2AA9-472E-9C19-1EB89CF88C76}"/>
    <cellStyle name="Comma 4 2 4 5 3 2 2 3" xfId="56977" xr:uid="{2EF3709B-3BC5-43A4-8065-FA8648537D53}"/>
    <cellStyle name="Comma 4 2 4 5 3 2 3" xfId="25443" xr:uid="{C0DE1BFE-4152-4CF6-BD0F-C01C2255458B}"/>
    <cellStyle name="Comma 4 2 4 5 3 2 4" xfId="46467" xr:uid="{DB979677-103F-4CB0-B456-207C574821B5}"/>
    <cellStyle name="Comma 4 2 4 5 3 3" xfId="7025" xr:uid="{78F82B31-500B-4618-BF16-22616F1AFD50}"/>
    <cellStyle name="Comma 4 2 4 5 3 3 2" xfId="17559" xr:uid="{C983A74B-D8B2-494A-9B98-E1713636DBBA}"/>
    <cellStyle name="Comma 4 2 4 5 3 3 2 2" xfId="38581" xr:uid="{DF5EF0FE-1416-4F4B-89CD-B4F92C47FCE9}"/>
    <cellStyle name="Comma 4 2 4 5 3 3 2 3" xfId="59605" xr:uid="{C9DB2490-06F9-48AA-A364-329182A9FE11}"/>
    <cellStyle name="Comma 4 2 4 5 3 3 3" xfId="28071" xr:uid="{567C08DC-6189-46FC-A064-5F140D66F3F6}"/>
    <cellStyle name="Comma 4 2 4 5 3 3 4" xfId="49095" xr:uid="{36CF3C9C-D30B-4A8D-8A7E-283D3C502646}"/>
    <cellStyle name="Comma 4 2 4 5 3 4" xfId="9652" xr:uid="{3B677A9C-83C5-41AC-83E9-7024BE759FC2}"/>
    <cellStyle name="Comma 4 2 4 5 3 4 2" xfId="20186" xr:uid="{77018D3C-F066-445E-8613-161BCBF0943A}"/>
    <cellStyle name="Comma 4 2 4 5 3 4 2 2" xfId="41208" xr:uid="{CE739FAA-1FFD-4475-B54E-2070B116817D}"/>
    <cellStyle name="Comma 4 2 4 5 3 4 2 3" xfId="62232" xr:uid="{B5F5C2C5-5077-456A-BFFC-F07F9B10F663}"/>
    <cellStyle name="Comma 4 2 4 5 3 4 3" xfId="30698" xr:uid="{74573CF2-7117-4649-8CB4-18BF6046021F}"/>
    <cellStyle name="Comma 4 2 4 5 3 4 4" xfId="51722" xr:uid="{8C9BB40C-C32A-4661-9E55-75425FBE2007}"/>
    <cellStyle name="Comma 4 2 4 5 3 5" xfId="12304" xr:uid="{127104E6-93CC-4A5F-8DDB-9111206C2C24}"/>
    <cellStyle name="Comma 4 2 4 5 3 5 2" xfId="33326" xr:uid="{BABF6252-C733-4A13-815A-D6C0B37EB2E1}"/>
    <cellStyle name="Comma 4 2 4 5 3 5 3" xfId="54350" xr:uid="{5C711AE9-4413-4348-8789-29C9FEBD0A78}"/>
    <cellStyle name="Comma 4 2 4 5 3 6" xfId="22815" xr:uid="{F179D609-FD99-4730-A5C9-87F3B38BFA77}"/>
    <cellStyle name="Comma 4 2 4 5 3 7" xfId="43840" xr:uid="{A0DAAC95-D6D2-48D8-B804-DA7C8E9E7CB4}"/>
    <cellStyle name="Comma 4 2 4 5 4" xfId="1720" xr:uid="{93F16BF0-334A-400D-A495-71498002C1CC}"/>
    <cellStyle name="Comma 4 2 4 5 4 2" xfId="4398" xr:uid="{D6F86E9F-BC4D-4DA8-968F-B95312515FF0}"/>
    <cellStyle name="Comma 4 2 4 5 4 2 2" xfId="14932" xr:uid="{2A8A2865-0FE2-47CB-A0EC-174AE7C37FFE}"/>
    <cellStyle name="Comma 4 2 4 5 4 2 2 2" xfId="35954" xr:uid="{7CE7CDC1-75AC-456F-9817-2B93C25AD45D}"/>
    <cellStyle name="Comma 4 2 4 5 4 2 2 3" xfId="56978" xr:uid="{B913C513-4A90-4E79-A252-E636321B634F}"/>
    <cellStyle name="Comma 4 2 4 5 4 2 3" xfId="25444" xr:uid="{A7858AD0-1558-4206-9E9D-6F57C2998EBC}"/>
    <cellStyle name="Comma 4 2 4 5 4 2 4" xfId="46468" xr:uid="{BB9B3396-00EC-4206-B46B-F90EB3E9418C}"/>
    <cellStyle name="Comma 4 2 4 5 4 3" xfId="7026" xr:uid="{BCF2E6D1-1EB5-46D0-9A37-D4F5BE01F8B9}"/>
    <cellStyle name="Comma 4 2 4 5 4 3 2" xfId="17560" xr:uid="{F9AE627E-27A1-4B38-A26A-729CC8D678E1}"/>
    <cellStyle name="Comma 4 2 4 5 4 3 2 2" xfId="38582" xr:uid="{A24AE094-AD7E-4A85-A70E-C7E5E72D02A6}"/>
    <cellStyle name="Comma 4 2 4 5 4 3 2 3" xfId="59606" xr:uid="{A366209F-475C-45BC-A26A-010C8C0667C5}"/>
    <cellStyle name="Comma 4 2 4 5 4 3 3" xfId="28072" xr:uid="{50C3A5C5-E54B-4747-8F5E-52788B855FA5}"/>
    <cellStyle name="Comma 4 2 4 5 4 3 4" xfId="49096" xr:uid="{B5C176C6-CE06-4BCD-9504-D4D1214A10D5}"/>
    <cellStyle name="Comma 4 2 4 5 4 4" xfId="9653" xr:uid="{5E2CCC7A-8408-4A57-A24D-6FCC5A32EE91}"/>
    <cellStyle name="Comma 4 2 4 5 4 4 2" xfId="20187" xr:uid="{E0127EE3-37DE-4E2C-9374-F68089E055D9}"/>
    <cellStyle name="Comma 4 2 4 5 4 4 2 2" xfId="41209" xr:uid="{9CD55D39-1DE1-4753-861F-0B0C42D17EF1}"/>
    <cellStyle name="Comma 4 2 4 5 4 4 2 3" xfId="62233" xr:uid="{735E3113-5653-44D9-9C25-B8A0B3D8CF4B}"/>
    <cellStyle name="Comma 4 2 4 5 4 4 3" xfId="30699" xr:uid="{EE244A32-1905-4EFC-BEA2-BA44C90C9C44}"/>
    <cellStyle name="Comma 4 2 4 5 4 4 4" xfId="51723" xr:uid="{14DC2B94-1C7C-413D-9691-36ABDAC33772}"/>
    <cellStyle name="Comma 4 2 4 5 4 5" xfId="12305" xr:uid="{A4A2657D-2B2C-4706-8BCB-4E0B4B9FD171}"/>
    <cellStyle name="Comma 4 2 4 5 4 5 2" xfId="33327" xr:uid="{FF2FDA5D-9CE0-415A-8796-F56F7E6B3FFD}"/>
    <cellStyle name="Comma 4 2 4 5 4 5 3" xfId="54351" xr:uid="{F78C4284-D6C6-41B2-B72F-E9612C102DCC}"/>
    <cellStyle name="Comma 4 2 4 5 4 6" xfId="22816" xr:uid="{BD093FB1-F764-432D-A8CD-9CA7DE5C4D03}"/>
    <cellStyle name="Comma 4 2 4 5 4 7" xfId="43841" xr:uid="{6BE0F3F8-19EB-484D-9F27-F8DEFFFF4327}"/>
    <cellStyle name="Comma 4 2 4 5 5" xfId="4394" xr:uid="{37285E73-F549-4338-98B8-8E2AD5060B06}"/>
    <cellStyle name="Comma 4 2 4 5 5 2" xfId="14928" xr:uid="{EDF34367-CAD8-47E8-9534-05FC4B1369D9}"/>
    <cellStyle name="Comma 4 2 4 5 5 2 2" xfId="35950" xr:uid="{6652B8CD-57F1-4E9C-AB47-9DF70A3F0F90}"/>
    <cellStyle name="Comma 4 2 4 5 5 2 3" xfId="56974" xr:uid="{FFA69D40-A118-424A-9DE4-A91927EB727B}"/>
    <cellStyle name="Comma 4 2 4 5 5 3" xfId="25440" xr:uid="{DD2C89B0-4731-4AB2-8802-A9DBE753070F}"/>
    <cellStyle name="Comma 4 2 4 5 5 4" xfId="46464" xr:uid="{B9D3D187-1413-48AA-BEF2-463E36EFD19F}"/>
    <cellStyle name="Comma 4 2 4 5 6" xfId="7022" xr:uid="{275B2DAE-F7D9-4A6C-AA7E-45985619AE9E}"/>
    <cellStyle name="Comma 4 2 4 5 6 2" xfId="17556" xr:uid="{80485528-BF1B-47A6-BEAD-A947A976B4BE}"/>
    <cellStyle name="Comma 4 2 4 5 6 2 2" xfId="38578" xr:uid="{5E673A9D-1EEA-4562-B0CC-AC9994B8F3C1}"/>
    <cellStyle name="Comma 4 2 4 5 6 2 3" xfId="59602" xr:uid="{7F8A362C-ADBE-419F-9BF6-72DC56EF6050}"/>
    <cellStyle name="Comma 4 2 4 5 6 3" xfId="28068" xr:uid="{7E060326-B519-44E3-84BF-93006B751570}"/>
    <cellStyle name="Comma 4 2 4 5 6 4" xfId="49092" xr:uid="{F1E9E87D-1145-4D42-A740-C922FF920780}"/>
    <cellStyle name="Comma 4 2 4 5 7" xfId="9649" xr:uid="{9E660C19-6872-491C-A848-06BCC19C1BFE}"/>
    <cellStyle name="Comma 4 2 4 5 7 2" xfId="20183" xr:uid="{E6A9B3B2-1376-4D92-B87D-53954B40E961}"/>
    <cellStyle name="Comma 4 2 4 5 7 2 2" xfId="41205" xr:uid="{F25DB5D4-59D9-4606-85F1-996D34D77A33}"/>
    <cellStyle name="Comma 4 2 4 5 7 2 3" xfId="62229" xr:uid="{9168C042-01F3-4C94-872F-365733BC7012}"/>
    <cellStyle name="Comma 4 2 4 5 7 3" xfId="30695" xr:uid="{D9492D2B-4914-4FE4-A09C-63F92B1BD4F8}"/>
    <cellStyle name="Comma 4 2 4 5 7 4" xfId="51719" xr:uid="{F50BE15E-8597-4DDC-9C98-0C50CAF8AC6C}"/>
    <cellStyle name="Comma 4 2 4 5 8" xfId="12301" xr:uid="{B2D5012F-25DC-4245-9145-8D62BC964103}"/>
    <cellStyle name="Comma 4 2 4 5 8 2" xfId="33323" xr:uid="{84F5FCB9-A9B0-484F-99EA-DCF0A85B1A88}"/>
    <cellStyle name="Comma 4 2 4 5 8 3" xfId="54347" xr:uid="{4E0A456D-E564-4208-A400-925CD94394E4}"/>
    <cellStyle name="Comma 4 2 4 5 9" xfId="22812" xr:uid="{07B16975-CFF6-4E22-8D5C-ACB6B88E8048}"/>
    <cellStyle name="Comma 4 2 4 6" xfId="1721" xr:uid="{F9C5B684-A6A4-4D15-B4F2-56AFC689C8FA}"/>
    <cellStyle name="Comma 4 2 4 6 2" xfId="1722" xr:uid="{7C17080E-CF6F-4539-89DD-AFB774F262A7}"/>
    <cellStyle name="Comma 4 2 4 6 2 2" xfId="4400" xr:uid="{4B32F6F8-A170-4137-B5E5-B89F76447027}"/>
    <cellStyle name="Comma 4 2 4 6 2 2 2" xfId="14934" xr:uid="{E67CF79F-B410-4B40-AC70-B79B90A51EEC}"/>
    <cellStyle name="Comma 4 2 4 6 2 2 2 2" xfId="35956" xr:uid="{EF671B41-5FD5-48AA-BE4B-36A4D48734BC}"/>
    <cellStyle name="Comma 4 2 4 6 2 2 2 3" xfId="56980" xr:uid="{3FD3A94A-EAA5-4519-BEDF-DFA8F9CC63FB}"/>
    <cellStyle name="Comma 4 2 4 6 2 2 3" xfId="25446" xr:uid="{A648BFF9-23C5-4A4A-83DC-440854BCF9BA}"/>
    <cellStyle name="Comma 4 2 4 6 2 2 4" xfId="46470" xr:uid="{7511E8BA-3B01-46A0-BAD8-8BC6C363D950}"/>
    <cellStyle name="Comma 4 2 4 6 2 3" xfId="7028" xr:uid="{C2EB98A2-496B-4EF5-B3AD-4656EF263CCB}"/>
    <cellStyle name="Comma 4 2 4 6 2 3 2" xfId="17562" xr:uid="{6E0E34A9-BE2D-4CBA-96CA-776F2AF0ECBD}"/>
    <cellStyle name="Comma 4 2 4 6 2 3 2 2" xfId="38584" xr:uid="{69D44FE0-959E-40A0-8EE6-0A8A397456FA}"/>
    <cellStyle name="Comma 4 2 4 6 2 3 2 3" xfId="59608" xr:uid="{DB4B4088-3028-4A7E-A1AF-BD20A6952CB9}"/>
    <cellStyle name="Comma 4 2 4 6 2 3 3" xfId="28074" xr:uid="{422F6C6B-FAD1-4E48-B52A-4852A5F5CECB}"/>
    <cellStyle name="Comma 4 2 4 6 2 3 4" xfId="49098" xr:uid="{4FE7361B-FFA4-49BA-B20A-70D970C27B29}"/>
    <cellStyle name="Comma 4 2 4 6 2 4" xfId="9655" xr:uid="{C87D9EC9-72CB-4E6C-9613-2E4053F651F6}"/>
    <cellStyle name="Comma 4 2 4 6 2 4 2" xfId="20189" xr:uid="{45CB7067-BA32-4A5B-A6ED-155EEC83918C}"/>
    <cellStyle name="Comma 4 2 4 6 2 4 2 2" xfId="41211" xr:uid="{FD23D09A-02F5-4FC0-8660-C3B754B9B4C2}"/>
    <cellStyle name="Comma 4 2 4 6 2 4 2 3" xfId="62235" xr:uid="{5BDEC664-A10E-44A6-8C86-80C0E262D5D3}"/>
    <cellStyle name="Comma 4 2 4 6 2 4 3" xfId="30701" xr:uid="{E923F821-5065-4505-B32B-376D1F545747}"/>
    <cellStyle name="Comma 4 2 4 6 2 4 4" xfId="51725" xr:uid="{10F7D23F-49C4-4213-8351-3F68A2D97FEA}"/>
    <cellStyle name="Comma 4 2 4 6 2 5" xfId="12307" xr:uid="{B8A81A7F-3471-4429-A574-33B5FF47162D}"/>
    <cellStyle name="Comma 4 2 4 6 2 5 2" xfId="33329" xr:uid="{32277293-9723-471D-9E65-979050F9217C}"/>
    <cellStyle name="Comma 4 2 4 6 2 5 3" xfId="54353" xr:uid="{32C27FFA-8F11-4DE0-9A88-1741C7CE9237}"/>
    <cellStyle name="Comma 4 2 4 6 2 6" xfId="22818" xr:uid="{9A07F34A-0287-4F4F-AFB0-55B81BFE013A}"/>
    <cellStyle name="Comma 4 2 4 6 2 7" xfId="43843" xr:uid="{E2E8E1AF-0FA5-4CB9-8EAC-2189DDD53A36}"/>
    <cellStyle name="Comma 4 2 4 6 3" xfId="1723" xr:uid="{0EE58A7D-62CA-451E-AF49-801CF4E03500}"/>
    <cellStyle name="Comma 4 2 4 6 3 2" xfId="4401" xr:uid="{771A50F3-D59A-49CA-90C3-A469FFDD528E}"/>
    <cellStyle name="Comma 4 2 4 6 3 2 2" xfId="14935" xr:uid="{B8C20F5A-1096-451A-8E27-CD72582EB2B7}"/>
    <cellStyle name="Comma 4 2 4 6 3 2 2 2" xfId="35957" xr:uid="{FB471C3D-0542-44E8-B494-A44135E08D29}"/>
    <cellStyle name="Comma 4 2 4 6 3 2 2 3" xfId="56981" xr:uid="{D0F7E132-856F-4B3E-A2E6-188910B4148F}"/>
    <cellStyle name="Comma 4 2 4 6 3 2 3" xfId="25447" xr:uid="{1E276665-2600-4289-952E-DE891A6B497C}"/>
    <cellStyle name="Comma 4 2 4 6 3 2 4" xfId="46471" xr:uid="{352C8A03-281B-493F-9656-B8F9963DC198}"/>
    <cellStyle name="Comma 4 2 4 6 3 3" xfId="7029" xr:uid="{921FD7FA-2D0D-479B-9DA6-91462485ED50}"/>
    <cellStyle name="Comma 4 2 4 6 3 3 2" xfId="17563" xr:uid="{8E51CAD8-9B83-4181-AA89-D37DFA0EB8DA}"/>
    <cellStyle name="Comma 4 2 4 6 3 3 2 2" xfId="38585" xr:uid="{B18CF35F-3416-4E42-9807-399DCEAB5AAD}"/>
    <cellStyle name="Comma 4 2 4 6 3 3 2 3" xfId="59609" xr:uid="{E7F54828-25E6-4AB3-BD28-6300F8D002A9}"/>
    <cellStyle name="Comma 4 2 4 6 3 3 3" xfId="28075" xr:uid="{9F02D578-88D7-49BD-B524-0D98DC5D6026}"/>
    <cellStyle name="Comma 4 2 4 6 3 3 4" xfId="49099" xr:uid="{1498F15E-99FB-475C-9636-BC1FFD13FEE2}"/>
    <cellStyle name="Comma 4 2 4 6 3 4" xfId="9656" xr:uid="{6D594F2A-56B5-4728-A28A-F795A99CDC57}"/>
    <cellStyle name="Comma 4 2 4 6 3 4 2" xfId="20190" xr:uid="{E31269D8-2449-4EB7-AE36-205FD82C88F1}"/>
    <cellStyle name="Comma 4 2 4 6 3 4 2 2" xfId="41212" xr:uid="{F80B44A2-AA4A-4E46-8403-86F20108C992}"/>
    <cellStyle name="Comma 4 2 4 6 3 4 2 3" xfId="62236" xr:uid="{BCFE563D-ACEE-4E79-AA07-43586BB8C0F3}"/>
    <cellStyle name="Comma 4 2 4 6 3 4 3" xfId="30702" xr:uid="{2806870D-50E1-4B54-ABFA-DCA8ACAAC5D9}"/>
    <cellStyle name="Comma 4 2 4 6 3 4 4" xfId="51726" xr:uid="{EF4F58AB-D88C-428F-8DF1-ED057E720D76}"/>
    <cellStyle name="Comma 4 2 4 6 3 5" xfId="12308" xr:uid="{9B2F7BE5-8BBF-4B53-A12F-1D8F8BAE6F09}"/>
    <cellStyle name="Comma 4 2 4 6 3 5 2" xfId="33330" xr:uid="{C8DC6123-CDE2-4A9F-933D-BB955DBEF91E}"/>
    <cellStyle name="Comma 4 2 4 6 3 5 3" xfId="54354" xr:uid="{738276E9-BC07-45EE-A0E6-E553C88A288F}"/>
    <cellStyle name="Comma 4 2 4 6 3 6" xfId="22819" xr:uid="{833F4965-247E-4C22-BEED-4E0898953F2B}"/>
    <cellStyle name="Comma 4 2 4 6 3 7" xfId="43844" xr:uid="{897161EC-6F3C-40E2-B76E-DAFD85956D18}"/>
    <cellStyle name="Comma 4 2 4 6 4" xfId="4399" xr:uid="{24744C63-B6C3-4C1D-A9E8-397440739C8B}"/>
    <cellStyle name="Comma 4 2 4 6 4 2" xfId="14933" xr:uid="{9A834339-A9A6-4381-BFF4-DB814689522D}"/>
    <cellStyle name="Comma 4 2 4 6 4 2 2" xfId="35955" xr:uid="{0D4332CD-5B3D-4DF5-B31B-8DA6F6DEBF19}"/>
    <cellStyle name="Comma 4 2 4 6 4 2 3" xfId="56979" xr:uid="{D1486DD0-05B2-43D2-B0AE-57BB12CF82D8}"/>
    <cellStyle name="Comma 4 2 4 6 4 3" xfId="25445" xr:uid="{67B9DE42-7E19-4456-81D7-BA4CC602DABF}"/>
    <cellStyle name="Comma 4 2 4 6 4 4" xfId="46469" xr:uid="{CBDF5EBC-DE45-4FD4-B5B5-B3611CF89879}"/>
    <cellStyle name="Comma 4 2 4 6 5" xfId="7027" xr:uid="{2274E669-A9FB-442E-9CC5-D77D45EC3DCC}"/>
    <cellStyle name="Comma 4 2 4 6 5 2" xfId="17561" xr:uid="{36C6B1F3-003C-4937-9D97-668C16E7B497}"/>
    <cellStyle name="Comma 4 2 4 6 5 2 2" xfId="38583" xr:uid="{BBE60FF7-B299-42AD-8B24-F4715BA96901}"/>
    <cellStyle name="Comma 4 2 4 6 5 2 3" xfId="59607" xr:uid="{E8F033ED-B657-4904-8E5F-41D05433A448}"/>
    <cellStyle name="Comma 4 2 4 6 5 3" xfId="28073" xr:uid="{BDDD6067-5C1B-4BE9-974E-DCD7BE3A3D0C}"/>
    <cellStyle name="Comma 4 2 4 6 5 4" xfId="49097" xr:uid="{5F0B5C8D-80CE-4F41-B3BC-278CBF53B361}"/>
    <cellStyle name="Comma 4 2 4 6 6" xfId="9654" xr:uid="{7BFC5418-25FC-4FE6-803C-B37F73E32468}"/>
    <cellStyle name="Comma 4 2 4 6 6 2" xfId="20188" xr:uid="{BE3BB601-8C86-4EFA-B874-964F30E2B820}"/>
    <cellStyle name="Comma 4 2 4 6 6 2 2" xfId="41210" xr:uid="{DC4289B9-400F-4749-B591-DF102AE212C5}"/>
    <cellStyle name="Comma 4 2 4 6 6 2 3" xfId="62234" xr:uid="{83C6AC07-3614-4C60-A858-1B40BDA8C94F}"/>
    <cellStyle name="Comma 4 2 4 6 6 3" xfId="30700" xr:uid="{DE9C9850-A4B7-4A00-A38D-8334AF2AE810}"/>
    <cellStyle name="Comma 4 2 4 6 6 4" xfId="51724" xr:uid="{9DC40B7C-8135-48E9-9A87-16D52906D9AF}"/>
    <cellStyle name="Comma 4 2 4 6 7" xfId="12306" xr:uid="{616D5F61-EA3B-434E-B10F-1B6B01C1E95B}"/>
    <cellStyle name="Comma 4 2 4 6 7 2" xfId="33328" xr:uid="{4EC80316-2298-4D25-B49A-F990634195E2}"/>
    <cellStyle name="Comma 4 2 4 6 7 3" xfId="54352" xr:uid="{A08D7DCA-7473-4100-945F-74993CDAF6F7}"/>
    <cellStyle name="Comma 4 2 4 6 8" xfId="22817" xr:uid="{530334FB-7AD6-4590-857B-C3F9363FE2DF}"/>
    <cellStyle name="Comma 4 2 4 6 9" xfId="43842" xr:uid="{C0FFB4C5-33CB-4889-9C68-4D379B966CB5}"/>
    <cellStyle name="Comma 4 2 4 7" xfId="1724" xr:uid="{6ED02BA4-9AC4-4B55-9594-AFBECBAD1576}"/>
    <cellStyle name="Comma 4 2 4 7 2" xfId="1725" xr:uid="{7DE6E775-0D8C-4EE7-B8D1-61001DD97816}"/>
    <cellStyle name="Comma 4 2 4 7 2 2" xfId="4403" xr:uid="{49C225D6-CF66-454E-A7A0-4A08A2515A0F}"/>
    <cellStyle name="Comma 4 2 4 7 2 2 2" xfId="14937" xr:uid="{88D4EC7E-B98F-45FC-914C-3D24672AAEF9}"/>
    <cellStyle name="Comma 4 2 4 7 2 2 2 2" xfId="35959" xr:uid="{AD3A9921-F613-42BD-98D7-92E3CD2881B4}"/>
    <cellStyle name="Comma 4 2 4 7 2 2 2 3" xfId="56983" xr:uid="{6AA25682-ED11-419D-9A66-95FE301879FA}"/>
    <cellStyle name="Comma 4 2 4 7 2 2 3" xfId="25449" xr:uid="{6A2EFC0F-DE00-45BE-89B2-077BFC3ACAE3}"/>
    <cellStyle name="Comma 4 2 4 7 2 2 4" xfId="46473" xr:uid="{81943C19-417B-4605-9E82-33D94D7B3018}"/>
    <cellStyle name="Comma 4 2 4 7 2 3" xfId="7031" xr:uid="{B0A9E1C8-9783-4755-98CE-7A87B76FC6E0}"/>
    <cellStyle name="Comma 4 2 4 7 2 3 2" xfId="17565" xr:uid="{9FDCF315-741F-4A25-80C1-EBA6BA1FC19D}"/>
    <cellStyle name="Comma 4 2 4 7 2 3 2 2" xfId="38587" xr:uid="{98B53437-4929-4179-9BAB-666A52EF3F12}"/>
    <cellStyle name="Comma 4 2 4 7 2 3 2 3" xfId="59611" xr:uid="{0FD4332B-8628-42FA-AA04-595A0C4EF1A3}"/>
    <cellStyle name="Comma 4 2 4 7 2 3 3" xfId="28077" xr:uid="{EA7A698E-389F-412E-86CF-101A71729726}"/>
    <cellStyle name="Comma 4 2 4 7 2 3 4" xfId="49101" xr:uid="{B39DAF3A-EF15-43FC-9625-487D115CC57B}"/>
    <cellStyle name="Comma 4 2 4 7 2 4" xfId="9658" xr:uid="{0384AC0A-064C-4BF0-B012-D1BAED3F7C10}"/>
    <cellStyle name="Comma 4 2 4 7 2 4 2" xfId="20192" xr:uid="{7B3A63A4-70E8-48C4-9976-8D7E97E49361}"/>
    <cellStyle name="Comma 4 2 4 7 2 4 2 2" xfId="41214" xr:uid="{0F91B1FC-9733-4989-A31F-789BDC6F4B34}"/>
    <cellStyle name="Comma 4 2 4 7 2 4 2 3" xfId="62238" xr:uid="{4EED3652-A5DB-49CB-97DB-0C296F00CB9A}"/>
    <cellStyle name="Comma 4 2 4 7 2 4 3" xfId="30704" xr:uid="{A691640D-E8CB-4CB7-B64E-454CA0159869}"/>
    <cellStyle name="Comma 4 2 4 7 2 4 4" xfId="51728" xr:uid="{FA46334F-CB7C-4FA4-8CF1-9E51E5949B33}"/>
    <cellStyle name="Comma 4 2 4 7 2 5" xfId="12310" xr:uid="{CE464A9A-E819-4EC6-ADFA-6C387D975D35}"/>
    <cellStyle name="Comma 4 2 4 7 2 5 2" xfId="33332" xr:uid="{14AB6C41-CCCE-4308-9538-11E5D69EB367}"/>
    <cellStyle name="Comma 4 2 4 7 2 5 3" xfId="54356" xr:uid="{FEE4C7F2-77F0-4DE4-BB6F-267797BFEDB0}"/>
    <cellStyle name="Comma 4 2 4 7 2 6" xfId="22821" xr:uid="{D9870971-E3C2-4016-A6CF-96025C7FC557}"/>
    <cellStyle name="Comma 4 2 4 7 2 7" xfId="43846" xr:uid="{CDD3039E-2041-4F21-B7A3-7D0629E63649}"/>
    <cellStyle name="Comma 4 2 4 7 3" xfId="4402" xr:uid="{A832E54A-870D-46D9-BC72-9877C90D35DD}"/>
    <cellStyle name="Comma 4 2 4 7 3 2" xfId="14936" xr:uid="{0F1E7529-5158-45C6-A381-159E8D550AC2}"/>
    <cellStyle name="Comma 4 2 4 7 3 2 2" xfId="35958" xr:uid="{37486430-95F7-4E7E-AEAB-93781336A5CC}"/>
    <cellStyle name="Comma 4 2 4 7 3 2 3" xfId="56982" xr:uid="{C3562B86-4F7B-4F26-974A-2BE40CCE6738}"/>
    <cellStyle name="Comma 4 2 4 7 3 3" xfId="25448" xr:uid="{DD18D290-124C-4EAC-AE1B-E526034EA942}"/>
    <cellStyle name="Comma 4 2 4 7 3 4" xfId="46472" xr:uid="{8673A213-760C-4E83-83FA-83F5D0325A89}"/>
    <cellStyle name="Comma 4 2 4 7 4" xfId="7030" xr:uid="{B3D9B587-7C6F-434D-A219-9ED97DA5A3A8}"/>
    <cellStyle name="Comma 4 2 4 7 4 2" xfId="17564" xr:uid="{EF2B01AE-6E86-4520-AB41-5DEE31CFEBD7}"/>
    <cellStyle name="Comma 4 2 4 7 4 2 2" xfId="38586" xr:uid="{5FC3233C-6548-41DC-9D00-757965174D59}"/>
    <cellStyle name="Comma 4 2 4 7 4 2 3" xfId="59610" xr:uid="{19BDC13B-9B79-43DA-9431-639F87C334AE}"/>
    <cellStyle name="Comma 4 2 4 7 4 3" xfId="28076" xr:uid="{2C7BA4F5-FBF5-43EE-A162-DBE5C27999A6}"/>
    <cellStyle name="Comma 4 2 4 7 4 4" xfId="49100" xr:uid="{FF761FC2-2062-4F0C-B74D-47542EE25BBC}"/>
    <cellStyle name="Comma 4 2 4 7 5" xfId="9657" xr:uid="{73E8DDD9-63E3-4E5F-8486-803F908C4FF9}"/>
    <cellStyle name="Comma 4 2 4 7 5 2" xfId="20191" xr:uid="{8B65B526-E79A-40CA-9F99-214543E83CB1}"/>
    <cellStyle name="Comma 4 2 4 7 5 2 2" xfId="41213" xr:uid="{45A20189-6F68-4AD1-BA0B-8974CCE0AB0E}"/>
    <cellStyle name="Comma 4 2 4 7 5 2 3" xfId="62237" xr:uid="{112C9265-B59D-4621-B575-F67B897ADE1D}"/>
    <cellStyle name="Comma 4 2 4 7 5 3" xfId="30703" xr:uid="{435AAC99-3B21-404E-8A13-4B6E82AC631B}"/>
    <cellStyle name="Comma 4 2 4 7 5 4" xfId="51727" xr:uid="{274AF43A-DD71-41DA-87D4-7706AF139D1D}"/>
    <cellStyle name="Comma 4 2 4 7 6" xfId="12309" xr:uid="{72F0066F-FDD5-4B0D-BABC-7D318C442C4A}"/>
    <cellStyle name="Comma 4 2 4 7 6 2" xfId="33331" xr:uid="{A9D0D497-BC45-4126-B75B-410D9FB28BAE}"/>
    <cellStyle name="Comma 4 2 4 7 6 3" xfId="54355" xr:uid="{860C8C4B-0A3D-4698-8E72-D0B8ADA6BB04}"/>
    <cellStyle name="Comma 4 2 4 7 7" xfId="22820" xr:uid="{E1395F98-6695-45C0-936A-5DAA5F147A70}"/>
    <cellStyle name="Comma 4 2 4 7 8" xfId="43845" xr:uid="{46861676-CF7A-4C2B-BE1A-379E237D834E}"/>
    <cellStyle name="Comma 4 2 4 8" xfId="1726" xr:uid="{E6769124-E134-4082-A75C-58C8F5B40018}"/>
    <cellStyle name="Comma 4 2 4 8 2" xfId="4404" xr:uid="{E11839BD-A291-4135-846E-EACFC00F6BBE}"/>
    <cellStyle name="Comma 4 2 4 8 2 2" xfId="14938" xr:uid="{4927C562-685A-40BC-B943-4477EBE7D147}"/>
    <cellStyle name="Comma 4 2 4 8 2 2 2" xfId="35960" xr:uid="{0FBAD3BD-C908-41F3-9CE7-48CDA197ED1B}"/>
    <cellStyle name="Comma 4 2 4 8 2 2 3" xfId="56984" xr:uid="{BDE05DFA-60D8-4A90-806F-96862F7F4C93}"/>
    <cellStyle name="Comma 4 2 4 8 2 3" xfId="25450" xr:uid="{F13EA5A6-5D62-4482-9416-C3CE18908291}"/>
    <cellStyle name="Comma 4 2 4 8 2 4" xfId="46474" xr:uid="{D5E82500-C6DF-45E5-B144-583D9A8C1541}"/>
    <cellStyle name="Comma 4 2 4 8 3" xfId="7032" xr:uid="{1F0C4FAF-7AC2-4960-A959-E0EBD5523764}"/>
    <cellStyle name="Comma 4 2 4 8 3 2" xfId="17566" xr:uid="{60114140-6BF8-4484-96B3-B42574F86B11}"/>
    <cellStyle name="Comma 4 2 4 8 3 2 2" xfId="38588" xr:uid="{0BF4B762-2125-4BF6-82EA-C2C21EEA1FA8}"/>
    <cellStyle name="Comma 4 2 4 8 3 2 3" xfId="59612" xr:uid="{78EBC3C1-C540-47CF-96D2-5F44C3ECBF73}"/>
    <cellStyle name="Comma 4 2 4 8 3 3" xfId="28078" xr:uid="{07238244-73E0-4B53-93E0-233B779270EC}"/>
    <cellStyle name="Comma 4 2 4 8 3 4" xfId="49102" xr:uid="{3B77F738-0A1E-4C03-8258-9107D049D0F3}"/>
    <cellStyle name="Comma 4 2 4 8 4" xfId="9659" xr:uid="{D3FC4F9F-D7B5-4ECF-BCC8-38CF21DA3A1E}"/>
    <cellStyle name="Comma 4 2 4 8 4 2" xfId="20193" xr:uid="{5484B652-04DC-40FF-B405-0C0E1A8868A6}"/>
    <cellStyle name="Comma 4 2 4 8 4 2 2" xfId="41215" xr:uid="{1D81204B-2FD3-4029-969E-4D53442A566A}"/>
    <cellStyle name="Comma 4 2 4 8 4 2 3" xfId="62239" xr:uid="{28BBECE2-4F33-4945-AE12-DEB2D61016EE}"/>
    <cellStyle name="Comma 4 2 4 8 4 3" xfId="30705" xr:uid="{C02E1DDE-8B31-4868-AB36-4BF4FBE829FA}"/>
    <cellStyle name="Comma 4 2 4 8 4 4" xfId="51729" xr:uid="{B0F84A96-9894-4332-9FED-F087975B3FF8}"/>
    <cellStyle name="Comma 4 2 4 8 5" xfId="12311" xr:uid="{D7025A1B-7455-48DF-9413-23A650E63A5C}"/>
    <cellStyle name="Comma 4 2 4 8 5 2" xfId="33333" xr:uid="{93A03FD3-365B-412A-BD8A-954192DF12C4}"/>
    <cellStyle name="Comma 4 2 4 8 5 3" xfId="54357" xr:uid="{74460063-E0E9-4417-9260-DE70501F14D1}"/>
    <cellStyle name="Comma 4 2 4 8 6" xfId="22822" xr:uid="{77214784-DAE8-4F8A-8790-B742985A7EE8}"/>
    <cellStyle name="Comma 4 2 4 8 7" xfId="43847" xr:uid="{4EFCE67A-FD95-4653-A494-ACCF3CDF3530}"/>
    <cellStyle name="Comma 4 2 4 9" xfId="1727" xr:uid="{B8A21C72-24E4-430F-88EA-DD06C6657434}"/>
    <cellStyle name="Comma 4 2 4 9 2" xfId="4405" xr:uid="{21DE1ED3-D08E-4594-8258-5F71916137E0}"/>
    <cellStyle name="Comma 4 2 4 9 2 2" xfId="14939" xr:uid="{B9B2ECF7-F6AC-44CC-989F-0B636E601DA2}"/>
    <cellStyle name="Comma 4 2 4 9 2 2 2" xfId="35961" xr:uid="{7C10D172-9713-4E70-80A0-15874DDBDCD6}"/>
    <cellStyle name="Comma 4 2 4 9 2 2 3" xfId="56985" xr:uid="{AA314B53-37EA-4543-9C77-BBC0146504FA}"/>
    <cellStyle name="Comma 4 2 4 9 2 3" xfId="25451" xr:uid="{9563E2FA-E8DE-4175-9BC9-6AA9253CF9F5}"/>
    <cellStyle name="Comma 4 2 4 9 2 4" xfId="46475" xr:uid="{9A7D29B5-F572-4278-87EB-7F679D672277}"/>
    <cellStyle name="Comma 4 2 4 9 3" xfId="7033" xr:uid="{A3A935E0-BB68-411C-8283-352F4D28C2E5}"/>
    <cellStyle name="Comma 4 2 4 9 3 2" xfId="17567" xr:uid="{B9CA31D7-A68D-465A-995D-1BDFCA954491}"/>
    <cellStyle name="Comma 4 2 4 9 3 2 2" xfId="38589" xr:uid="{21D29609-D412-4775-9AAC-D91D5C7E5E8E}"/>
    <cellStyle name="Comma 4 2 4 9 3 2 3" xfId="59613" xr:uid="{69156E10-2E7C-4B15-BD10-471F8FEA2417}"/>
    <cellStyle name="Comma 4 2 4 9 3 3" xfId="28079" xr:uid="{C84AB855-90DF-4D47-9DDC-9DA8DC688427}"/>
    <cellStyle name="Comma 4 2 4 9 3 4" xfId="49103" xr:uid="{E241B72C-C3B6-4EEF-B7CF-00C1A5D337C7}"/>
    <cellStyle name="Comma 4 2 4 9 4" xfId="9660" xr:uid="{A67632FE-D2AA-4E93-B38F-4EB3CB49DBE6}"/>
    <cellStyle name="Comma 4 2 4 9 4 2" xfId="20194" xr:uid="{DD730A64-FEAD-444D-8D76-EF85DD0A9623}"/>
    <cellStyle name="Comma 4 2 4 9 4 2 2" xfId="41216" xr:uid="{4C0442E8-B79F-44DA-9539-F6E3CC1FF8BC}"/>
    <cellStyle name="Comma 4 2 4 9 4 2 3" xfId="62240" xr:uid="{5B5D2D31-B8A3-40F3-8F96-34F818349799}"/>
    <cellStyle name="Comma 4 2 4 9 4 3" xfId="30706" xr:uid="{7D1B8105-8739-421A-99F2-7A6870385D89}"/>
    <cellStyle name="Comma 4 2 4 9 4 4" xfId="51730" xr:uid="{E7DE4080-F4CF-4037-8E21-FCD11E0C12D8}"/>
    <cellStyle name="Comma 4 2 4 9 5" xfId="12312" xr:uid="{BC52BCCB-1C00-4B90-B434-0144C160ACDA}"/>
    <cellStyle name="Comma 4 2 4 9 5 2" xfId="33334" xr:uid="{F2803F11-0A76-47A7-A63D-88726B495FD3}"/>
    <cellStyle name="Comma 4 2 4 9 5 3" xfId="54358" xr:uid="{14323462-342B-4F85-B83F-ADFC2F0C2340}"/>
    <cellStyle name="Comma 4 2 4 9 6" xfId="22823" xr:uid="{5C56647B-474B-4B95-BB03-CDEC6EF2C2C6}"/>
    <cellStyle name="Comma 4 2 4 9 7" xfId="43848" xr:uid="{4C006155-D839-4129-B2F1-9DCE8FA14931}"/>
    <cellStyle name="Comma 4 2 5" xfId="138" xr:uid="{D1381635-B241-4C8B-AB9C-C8B578331B8C}"/>
    <cellStyle name="Comma 4 2 5 10" xfId="8082" xr:uid="{5B5AD1B7-9EA6-4DDB-98D0-3EE2EA01400E}"/>
    <cellStyle name="Comma 4 2 5 10 2" xfId="18616" xr:uid="{7C228E11-2372-4AD5-A763-D73C93753755}"/>
    <cellStyle name="Comma 4 2 5 10 2 2" xfId="39638" xr:uid="{7CD6B6E1-7061-416A-9AF5-A82B3E5D8071}"/>
    <cellStyle name="Comma 4 2 5 10 2 3" xfId="60662" xr:uid="{B74B9C52-33E6-42F0-B25B-299E0C6A4612}"/>
    <cellStyle name="Comma 4 2 5 10 3" xfId="29128" xr:uid="{46EB871B-E2BA-4255-A997-F5E085DFECC4}"/>
    <cellStyle name="Comma 4 2 5 10 4" xfId="50152" xr:uid="{4CAC3197-77D8-4CBA-923E-E89AB666FEB0}"/>
    <cellStyle name="Comma 4 2 5 11" xfId="10734" xr:uid="{49290D93-C797-4ECE-90A3-676754805458}"/>
    <cellStyle name="Comma 4 2 5 11 2" xfId="31756" xr:uid="{14EDF8D3-E633-4A48-90AB-A1D456363B74}"/>
    <cellStyle name="Comma 4 2 5 11 3" xfId="52780" xr:uid="{DC9ADA7A-28E8-4322-A35E-97B7852743FE}"/>
    <cellStyle name="Comma 4 2 5 12" xfId="21245" xr:uid="{894F7DEB-BC7D-42AC-9090-48757A3BEDBD}"/>
    <cellStyle name="Comma 4 2 5 13" xfId="42270" xr:uid="{3243293D-E538-455E-92F9-861946706860}"/>
    <cellStyle name="Comma 4 2 5 2" xfId="192" xr:uid="{7F6ABE0D-C07E-48C2-8ED5-5442735D69FD}"/>
    <cellStyle name="Comma 4 2 5 2 10" xfId="42324" xr:uid="{F9129038-4E92-47DE-BFFC-6264D5BF6EEC}"/>
    <cellStyle name="Comma 4 2 5 2 2" xfId="1730" xr:uid="{D5376AE6-E399-4C0C-B0CB-D19448EA2CD0}"/>
    <cellStyle name="Comma 4 2 5 2 2 2" xfId="4408" xr:uid="{81FF5883-BC69-42FC-A9E6-C7EC7FA9C0C0}"/>
    <cellStyle name="Comma 4 2 5 2 2 2 2" xfId="14942" xr:uid="{F1BCCF7D-C481-4626-A7A7-991517D4198D}"/>
    <cellStyle name="Comma 4 2 5 2 2 2 2 2" xfId="35964" xr:uid="{AD160B5A-6F91-435D-9CD6-4E5BC36B6FA9}"/>
    <cellStyle name="Comma 4 2 5 2 2 2 2 3" xfId="56988" xr:uid="{BDD9AAF0-EB33-46BE-A51B-3DFEE3D975CD}"/>
    <cellStyle name="Comma 4 2 5 2 2 2 3" xfId="25454" xr:uid="{5EB72B52-0E6B-4F6B-8C29-88D2A47ACF86}"/>
    <cellStyle name="Comma 4 2 5 2 2 2 4" xfId="46478" xr:uid="{2D5462F2-FFB8-41A3-801B-64526378E643}"/>
    <cellStyle name="Comma 4 2 5 2 2 3" xfId="7036" xr:uid="{3DA90F8D-949E-4B25-A7DC-9CE8AB697602}"/>
    <cellStyle name="Comma 4 2 5 2 2 3 2" xfId="17570" xr:uid="{4CE2A093-6736-4919-B866-E4036C3FD92C}"/>
    <cellStyle name="Comma 4 2 5 2 2 3 2 2" xfId="38592" xr:uid="{442A949F-47BE-4258-A8A9-B063D2FE0300}"/>
    <cellStyle name="Comma 4 2 5 2 2 3 2 3" xfId="59616" xr:uid="{BC11885C-E41A-4B2D-92DA-C9EC49B9627F}"/>
    <cellStyle name="Comma 4 2 5 2 2 3 3" xfId="28082" xr:uid="{46F7727B-A3CB-432D-ABC2-333D26B8D49B}"/>
    <cellStyle name="Comma 4 2 5 2 2 3 4" xfId="49106" xr:uid="{9EC8D5DB-A232-407B-BBF3-6CFFD269185A}"/>
    <cellStyle name="Comma 4 2 5 2 2 4" xfId="9663" xr:uid="{83FF1AB4-8AE9-4DB9-BA50-0F55E3A8A7E0}"/>
    <cellStyle name="Comma 4 2 5 2 2 4 2" xfId="20197" xr:uid="{934EE131-4C6F-493A-A775-D1A33FF2CA6C}"/>
    <cellStyle name="Comma 4 2 5 2 2 4 2 2" xfId="41219" xr:uid="{2D71E6D6-CC9E-455A-B1AA-1033959AC313}"/>
    <cellStyle name="Comma 4 2 5 2 2 4 2 3" xfId="62243" xr:uid="{A6478953-7755-4631-B10C-5F99648A4CB8}"/>
    <cellStyle name="Comma 4 2 5 2 2 4 3" xfId="30709" xr:uid="{DFEFC8BE-3564-43DC-A6B5-F3CB65D75D5D}"/>
    <cellStyle name="Comma 4 2 5 2 2 4 4" xfId="51733" xr:uid="{520BA5AF-DF6D-419F-99BB-B2AC7F09B167}"/>
    <cellStyle name="Comma 4 2 5 2 2 5" xfId="12315" xr:uid="{F033DF6B-DC6F-425C-937D-6D937B9C30FC}"/>
    <cellStyle name="Comma 4 2 5 2 2 5 2" xfId="33337" xr:uid="{3C6AC126-2F60-483D-B42B-E19EA573C4CB}"/>
    <cellStyle name="Comma 4 2 5 2 2 5 3" xfId="54361" xr:uid="{A2DDFC16-B0C2-4428-AAEB-91AF680B28A0}"/>
    <cellStyle name="Comma 4 2 5 2 2 6" xfId="22826" xr:uid="{A940F1A7-5F5F-4D8A-80D2-64716507EA0C}"/>
    <cellStyle name="Comma 4 2 5 2 2 7" xfId="43851" xr:uid="{0E7DE657-EE9E-41CB-A061-93E314EE066D}"/>
    <cellStyle name="Comma 4 2 5 2 3" xfId="2768" xr:uid="{1440B260-EE9F-4C6F-8736-78C80CA70374}"/>
    <cellStyle name="Comma 4 2 5 2 3 2" xfId="5400" xr:uid="{6261F5C1-854A-4062-982A-03719018AFFA}"/>
    <cellStyle name="Comma 4 2 5 2 3 2 2" xfId="15934" xr:uid="{7C24D4AB-C633-47CA-882D-A027C02B34CA}"/>
    <cellStyle name="Comma 4 2 5 2 3 2 2 2" xfId="36956" xr:uid="{B577EFD5-A6D3-404B-B12B-E8FD9944EE03}"/>
    <cellStyle name="Comma 4 2 5 2 3 2 2 3" xfId="57980" xr:uid="{7CE879EF-AEEB-411E-8FF5-DC2449910AF1}"/>
    <cellStyle name="Comma 4 2 5 2 3 2 3" xfId="26446" xr:uid="{6B9C2B75-C8D6-4902-B8D5-F13254C71E0F}"/>
    <cellStyle name="Comma 4 2 5 2 3 2 4" xfId="47470" xr:uid="{490AE2CA-E2E9-444A-8D75-199816B23D13}"/>
    <cellStyle name="Comma 4 2 5 2 3 3" xfId="8028" xr:uid="{F2EE5D12-6F17-4320-A096-F5034720034E}"/>
    <cellStyle name="Comma 4 2 5 2 3 3 2" xfId="18562" xr:uid="{EF293D86-430D-45E3-B04E-AF7D97363958}"/>
    <cellStyle name="Comma 4 2 5 2 3 3 2 2" xfId="39584" xr:uid="{74F67F46-9FEB-4EB5-9DE0-3E4F65A1F281}"/>
    <cellStyle name="Comma 4 2 5 2 3 3 2 3" xfId="60608" xr:uid="{CC417BAF-77FA-4731-B42D-2F8703E139E1}"/>
    <cellStyle name="Comma 4 2 5 2 3 3 3" xfId="29074" xr:uid="{2652758C-15F2-48A1-A99E-0F4F570606AF}"/>
    <cellStyle name="Comma 4 2 5 2 3 3 4" xfId="50098" xr:uid="{0786BA5D-F236-4701-8EBC-AD14D9CD0964}"/>
    <cellStyle name="Comma 4 2 5 2 3 4" xfId="10655" xr:uid="{6666179F-91E5-4F7F-8581-CA094F1DA466}"/>
    <cellStyle name="Comma 4 2 5 2 3 4 2" xfId="21189" xr:uid="{7E83EB0A-D62D-4304-BB0C-504AAFF013A9}"/>
    <cellStyle name="Comma 4 2 5 2 3 4 2 2" xfId="42211" xr:uid="{EC3B8A17-936F-4DB6-90FF-B2AC218E3F49}"/>
    <cellStyle name="Comma 4 2 5 2 3 4 2 3" xfId="63235" xr:uid="{015DE277-A8E5-43C1-81A4-692DF25B5D9D}"/>
    <cellStyle name="Comma 4 2 5 2 3 4 3" xfId="31701" xr:uid="{67250E9D-5137-4089-A9D7-43746292CD74}"/>
    <cellStyle name="Comma 4 2 5 2 3 4 4" xfId="52725" xr:uid="{420B00D1-2006-4194-868D-1A66725B7C15}"/>
    <cellStyle name="Comma 4 2 5 2 3 5" xfId="13307" xr:uid="{EEE78A0A-A2E9-4873-B396-ECF13D640E25}"/>
    <cellStyle name="Comma 4 2 5 2 3 5 2" xfId="34329" xr:uid="{F78CC64F-D7E2-4197-87E6-C33B10EE7628}"/>
    <cellStyle name="Comma 4 2 5 2 3 5 3" xfId="55353" xr:uid="{81CDF7F8-9603-4977-9EA3-264C25D5327B}"/>
    <cellStyle name="Comma 4 2 5 2 3 6" xfId="23818" xr:uid="{9FD1E273-1F5A-4FCA-B585-6A492CD69707}"/>
    <cellStyle name="Comma 4 2 5 2 3 7" xfId="44843" xr:uid="{2C2C9FC9-A719-4D58-AC99-A7A801E7D7FE}"/>
    <cellStyle name="Comma 4 2 5 2 4" xfId="1729" xr:uid="{5EEC7958-BD15-4755-BB29-85D0F25DBEE9}"/>
    <cellStyle name="Comma 4 2 5 2 4 2" xfId="4407" xr:uid="{9C4B63A1-390F-412B-8F66-CAB3DB60DE72}"/>
    <cellStyle name="Comma 4 2 5 2 4 2 2" xfId="14941" xr:uid="{B24E8533-0866-45C0-A59D-F36961F92F33}"/>
    <cellStyle name="Comma 4 2 5 2 4 2 2 2" xfId="35963" xr:uid="{76CC2D1D-2FCE-4E45-AD0B-85A79201C450}"/>
    <cellStyle name="Comma 4 2 5 2 4 2 2 3" xfId="56987" xr:uid="{D61DDDA8-23B2-4A5E-A53A-4F1A6F59AE9C}"/>
    <cellStyle name="Comma 4 2 5 2 4 2 3" xfId="25453" xr:uid="{13CEDEED-EEB2-49FE-911B-F5ECDBA55D82}"/>
    <cellStyle name="Comma 4 2 5 2 4 2 4" xfId="46477" xr:uid="{2D62F5F8-5822-4DF6-B69A-2067FBD11AF1}"/>
    <cellStyle name="Comma 4 2 5 2 4 3" xfId="7035" xr:uid="{00922126-07E1-4D0D-BF4B-254D9029D28E}"/>
    <cellStyle name="Comma 4 2 5 2 4 3 2" xfId="17569" xr:uid="{2335AB05-6858-4496-A2BB-E3349435E157}"/>
    <cellStyle name="Comma 4 2 5 2 4 3 2 2" xfId="38591" xr:uid="{E5D5722F-B1AD-422F-B9FC-EF8CBE69B7F1}"/>
    <cellStyle name="Comma 4 2 5 2 4 3 2 3" xfId="59615" xr:uid="{8845A597-3961-4036-B22B-3FD74A7B9D64}"/>
    <cellStyle name="Comma 4 2 5 2 4 3 3" xfId="28081" xr:uid="{0DF5B5C1-236E-42B2-8D9E-2DEEBB1A9A6C}"/>
    <cellStyle name="Comma 4 2 5 2 4 3 4" xfId="49105" xr:uid="{98C06946-BDB5-4D1C-B6F0-180918ADA9DF}"/>
    <cellStyle name="Comma 4 2 5 2 4 4" xfId="9662" xr:uid="{A894F76F-248E-404C-A8AC-823C7605332A}"/>
    <cellStyle name="Comma 4 2 5 2 4 4 2" xfId="20196" xr:uid="{8242F52A-465F-4F8D-9F0C-F4DA96F8B2D6}"/>
    <cellStyle name="Comma 4 2 5 2 4 4 2 2" xfId="41218" xr:uid="{9162535C-D1EC-427F-9BB1-040412105E67}"/>
    <cellStyle name="Comma 4 2 5 2 4 4 2 3" xfId="62242" xr:uid="{41AF5A5D-1B36-40D3-95FB-6652D6FFB2CA}"/>
    <cellStyle name="Comma 4 2 5 2 4 4 3" xfId="30708" xr:uid="{61748C3D-B891-4EFC-A6C1-9B9B0CAEC0D9}"/>
    <cellStyle name="Comma 4 2 5 2 4 4 4" xfId="51732" xr:uid="{CC14160B-7BBA-4215-90E6-838172697E32}"/>
    <cellStyle name="Comma 4 2 5 2 4 5" xfId="12314" xr:uid="{85CC6464-3915-433C-B311-ECDDAD9F7439}"/>
    <cellStyle name="Comma 4 2 5 2 4 5 2" xfId="33336" xr:uid="{D6D3D36E-CF6A-4A61-A624-3F6FA1459105}"/>
    <cellStyle name="Comma 4 2 5 2 4 5 3" xfId="54360" xr:uid="{152B6633-D373-425D-9055-ABE3D503D7DE}"/>
    <cellStyle name="Comma 4 2 5 2 4 6" xfId="22825" xr:uid="{58D5AD83-D889-4881-B9E4-6C521788419A}"/>
    <cellStyle name="Comma 4 2 5 2 4 7" xfId="43850" xr:uid="{52E2A0BB-D009-411A-B1D3-A5A9543E45E6}"/>
    <cellStyle name="Comma 4 2 5 2 5" xfId="2881" xr:uid="{80AEFACF-CA59-4F0A-995F-3E61A54099EC}"/>
    <cellStyle name="Comma 4 2 5 2 5 2" xfId="13415" xr:uid="{D5FB39D1-D0D1-40C4-A881-86EEECDDF3B7}"/>
    <cellStyle name="Comma 4 2 5 2 5 2 2" xfId="34437" xr:uid="{62AA5B2F-049A-4010-95EA-AC4222FB66A2}"/>
    <cellStyle name="Comma 4 2 5 2 5 2 3" xfId="55461" xr:uid="{4A3E18C2-B654-4D22-8C31-BDA155025ECE}"/>
    <cellStyle name="Comma 4 2 5 2 5 3" xfId="23927" xr:uid="{BB2B2B78-6658-41FD-8794-05F56AF1E496}"/>
    <cellStyle name="Comma 4 2 5 2 5 4" xfId="44951" xr:uid="{3F1569C9-392A-4A20-9CA0-A583D57D3592}"/>
    <cellStyle name="Comma 4 2 5 2 6" xfId="5509" xr:uid="{1421468F-3CF0-4779-9BF4-897E7382C563}"/>
    <cellStyle name="Comma 4 2 5 2 6 2" xfId="16043" xr:uid="{D8120610-E107-43F3-AC61-0B1B7C5AA82F}"/>
    <cellStyle name="Comma 4 2 5 2 6 2 2" xfId="37065" xr:uid="{4D3C4A27-2708-4619-952B-836A127F1556}"/>
    <cellStyle name="Comma 4 2 5 2 6 2 3" xfId="58089" xr:uid="{A85ECBB2-9046-47DE-8682-300A7DEE2C6E}"/>
    <cellStyle name="Comma 4 2 5 2 6 3" xfId="26555" xr:uid="{C7E42FC8-90E2-49C1-8547-E7B92A83EC21}"/>
    <cellStyle name="Comma 4 2 5 2 6 4" xfId="47579" xr:uid="{366B94CC-1415-4E19-9021-538DC73FF6FF}"/>
    <cellStyle name="Comma 4 2 5 2 7" xfId="8136" xr:uid="{28D4EE2C-4466-4FB7-881E-5C3B84B53BCF}"/>
    <cellStyle name="Comma 4 2 5 2 7 2" xfId="18670" xr:uid="{EB5651BC-4CB0-4154-982A-C48D832D061D}"/>
    <cellStyle name="Comma 4 2 5 2 7 2 2" xfId="39692" xr:uid="{A82B371C-B31C-4AE4-9A13-909A6763227D}"/>
    <cellStyle name="Comma 4 2 5 2 7 2 3" xfId="60716" xr:uid="{AEF18569-BB11-4770-A4A9-DF988435DBB6}"/>
    <cellStyle name="Comma 4 2 5 2 7 3" xfId="29182" xr:uid="{D85493E0-2B27-4C98-9B33-B8C0CE4294EF}"/>
    <cellStyle name="Comma 4 2 5 2 7 4" xfId="50206" xr:uid="{339857B0-A8BC-45DC-A162-AD3C0AFEE0F2}"/>
    <cellStyle name="Comma 4 2 5 2 8" xfId="10788" xr:uid="{1D8BD7E8-BD74-498C-848C-0410465097F0}"/>
    <cellStyle name="Comma 4 2 5 2 8 2" xfId="31810" xr:uid="{DCE92CB6-4414-4F17-A332-163C10606972}"/>
    <cellStyle name="Comma 4 2 5 2 8 3" xfId="52834" xr:uid="{AE88B177-7538-42DA-846A-4695D2C00F90}"/>
    <cellStyle name="Comma 4 2 5 2 9" xfId="21299" xr:uid="{C79A2525-A06D-46C0-984E-10EC45F89CF7}"/>
    <cellStyle name="Comma 4 2 5 3" xfId="1731" xr:uid="{9E4FD584-1407-4D6F-9991-C832F421253E}"/>
    <cellStyle name="Comma 4 2 5 3 2" xfId="4409" xr:uid="{7074DDED-DEB4-4026-9092-ACE2655570D5}"/>
    <cellStyle name="Comma 4 2 5 3 2 2" xfId="14943" xr:uid="{E5D113B1-CF18-4C79-912B-88C54DFA6B47}"/>
    <cellStyle name="Comma 4 2 5 3 2 2 2" xfId="35965" xr:uid="{D01C5D0E-FC1B-499E-8F2A-1BF77942AFCE}"/>
    <cellStyle name="Comma 4 2 5 3 2 2 3" xfId="56989" xr:uid="{76816508-35DA-4443-A018-5800F7E99CCF}"/>
    <cellStyle name="Comma 4 2 5 3 2 3" xfId="25455" xr:uid="{A50F3E7C-D5F6-414D-86AA-E1769AD12289}"/>
    <cellStyle name="Comma 4 2 5 3 2 4" xfId="46479" xr:uid="{DF5CEB2B-201E-4AC2-BE7F-46B8F2A426DA}"/>
    <cellStyle name="Comma 4 2 5 3 3" xfId="7037" xr:uid="{EC9E9109-9B42-4023-82D1-CD1E5F0C956E}"/>
    <cellStyle name="Comma 4 2 5 3 3 2" xfId="17571" xr:uid="{799748CE-C1AE-490C-AD12-097009310E72}"/>
    <cellStyle name="Comma 4 2 5 3 3 2 2" xfId="38593" xr:uid="{0F0CEDEB-235D-44EE-A012-F62A4D6FD4CE}"/>
    <cellStyle name="Comma 4 2 5 3 3 2 3" xfId="59617" xr:uid="{CD2C0A54-6F86-4EA0-9A9F-B688BFB56A8E}"/>
    <cellStyle name="Comma 4 2 5 3 3 3" xfId="28083" xr:uid="{612D9FC6-5BFC-4FFE-BB30-8002A2ACA922}"/>
    <cellStyle name="Comma 4 2 5 3 3 4" xfId="49107" xr:uid="{5068D553-56DC-4F6C-A8E6-8ECAD3435E52}"/>
    <cellStyle name="Comma 4 2 5 3 4" xfId="9664" xr:uid="{6197DD9F-6DE8-46AC-94AE-8A89AF7E24EA}"/>
    <cellStyle name="Comma 4 2 5 3 4 2" xfId="20198" xr:uid="{0FC21F9E-8707-447C-8F97-E6B27F4D6A82}"/>
    <cellStyle name="Comma 4 2 5 3 4 2 2" xfId="41220" xr:uid="{AA11E278-4E39-4320-8956-9EBC9F852AEC}"/>
    <cellStyle name="Comma 4 2 5 3 4 2 3" xfId="62244" xr:uid="{CCEE3AE1-1E1F-4725-BD5F-ED25125F1DA3}"/>
    <cellStyle name="Comma 4 2 5 3 4 3" xfId="30710" xr:uid="{05BC33EF-B3DA-4C0C-9361-9CF6E766C49B}"/>
    <cellStyle name="Comma 4 2 5 3 4 4" xfId="51734" xr:uid="{FBF29098-A7E2-49E9-9DCF-975C7A9F019F}"/>
    <cellStyle name="Comma 4 2 5 3 5" xfId="12316" xr:uid="{E7F2FB0A-728B-4067-AB3E-1039BB708CA6}"/>
    <cellStyle name="Comma 4 2 5 3 5 2" xfId="33338" xr:uid="{108E66CF-FFF1-4648-813B-E9FE68D3F889}"/>
    <cellStyle name="Comma 4 2 5 3 5 3" xfId="54362" xr:uid="{CAD0E0BC-E3B9-410D-8180-19C1969427CF}"/>
    <cellStyle name="Comma 4 2 5 3 6" xfId="22827" xr:uid="{67B76E78-D19C-4F47-8A7E-B02DB2516BCF}"/>
    <cellStyle name="Comma 4 2 5 3 7" xfId="43852" xr:uid="{0FA4A8CF-2962-4714-BD2A-0911D9C00228}"/>
    <cellStyle name="Comma 4 2 5 4" xfId="1732" xr:uid="{99DDFCDC-46B0-4270-AF8C-49900F732A01}"/>
    <cellStyle name="Comma 4 2 5 4 2" xfId="4410" xr:uid="{AE96B487-1F56-4215-8F6F-3094394AC99B}"/>
    <cellStyle name="Comma 4 2 5 4 2 2" xfId="14944" xr:uid="{4323D754-2A28-4AAA-B3D4-254DD8259A6E}"/>
    <cellStyle name="Comma 4 2 5 4 2 2 2" xfId="35966" xr:uid="{988CBA0D-F449-4651-AFEC-1ED3150B2657}"/>
    <cellStyle name="Comma 4 2 5 4 2 2 3" xfId="56990" xr:uid="{D4DC2875-0C37-41EB-BECE-D65EE8596BBE}"/>
    <cellStyle name="Comma 4 2 5 4 2 3" xfId="25456" xr:uid="{B07D4D62-5FAB-41F7-9C7B-FED42EDC835E}"/>
    <cellStyle name="Comma 4 2 5 4 2 4" xfId="46480" xr:uid="{CDFEB04C-37BC-4694-BCFB-04DC970C1E07}"/>
    <cellStyle name="Comma 4 2 5 4 3" xfId="7038" xr:uid="{9B793DE6-C679-44CD-B96A-92D27113F0B6}"/>
    <cellStyle name="Comma 4 2 5 4 3 2" xfId="17572" xr:uid="{8A7E2F3C-D34E-477C-B71A-DE3B2B0D989F}"/>
    <cellStyle name="Comma 4 2 5 4 3 2 2" xfId="38594" xr:uid="{9666D52C-895E-4933-B3D6-D2AED7FDF7D3}"/>
    <cellStyle name="Comma 4 2 5 4 3 2 3" xfId="59618" xr:uid="{FD22A486-9E4B-4F8E-8FD7-5FA1681D9F54}"/>
    <cellStyle name="Comma 4 2 5 4 3 3" xfId="28084" xr:uid="{E088303D-5BF1-4B9C-8782-729594BDA1EE}"/>
    <cellStyle name="Comma 4 2 5 4 3 4" xfId="49108" xr:uid="{7FEEAA2C-2D45-4F6C-81D1-EE752F16685E}"/>
    <cellStyle name="Comma 4 2 5 4 4" xfId="9665" xr:uid="{A2667F91-4051-46FD-9225-4301CE39A02E}"/>
    <cellStyle name="Comma 4 2 5 4 4 2" xfId="20199" xr:uid="{3AE3A557-B6BA-4200-B493-D741D73781C8}"/>
    <cellStyle name="Comma 4 2 5 4 4 2 2" xfId="41221" xr:uid="{47F42142-2652-4880-A95E-AE7431D4F552}"/>
    <cellStyle name="Comma 4 2 5 4 4 2 3" xfId="62245" xr:uid="{9F3FDECA-FCFB-41BC-B37D-2296E7BF3B14}"/>
    <cellStyle name="Comma 4 2 5 4 4 3" xfId="30711" xr:uid="{BAC8D498-08CD-4894-A08A-19C65F78B2D1}"/>
    <cellStyle name="Comma 4 2 5 4 4 4" xfId="51735" xr:uid="{E239BB45-E390-431D-905E-883E1AE248AF}"/>
    <cellStyle name="Comma 4 2 5 4 5" xfId="12317" xr:uid="{9042A21B-85E5-4999-8049-35AD0617965D}"/>
    <cellStyle name="Comma 4 2 5 4 5 2" xfId="33339" xr:uid="{4FB27D77-A779-4B31-88CD-46732547F826}"/>
    <cellStyle name="Comma 4 2 5 4 5 3" xfId="54363" xr:uid="{CD26C5A0-C32D-4CB2-BDBB-C8117BA37686}"/>
    <cellStyle name="Comma 4 2 5 4 6" xfId="22828" xr:uid="{78054611-5D2E-4E61-B36D-6AF02617A26D}"/>
    <cellStyle name="Comma 4 2 5 4 7" xfId="43853" xr:uid="{06314C34-D3E4-4372-B657-7747741236AE}"/>
    <cellStyle name="Comma 4 2 5 5" xfId="2655" xr:uid="{A9997C84-1E16-4385-8B48-415E2FCC3E43}"/>
    <cellStyle name="Comma 4 2 5 5 2" xfId="5292" xr:uid="{60560D79-E870-4DE8-8361-843435FA2AAF}"/>
    <cellStyle name="Comma 4 2 5 5 2 2" xfId="15826" xr:uid="{61DBC8DB-ABD6-4621-9EBE-1FF96ABA46EE}"/>
    <cellStyle name="Comma 4 2 5 5 2 2 2" xfId="36848" xr:uid="{2900CF60-A6F8-44DE-863E-8AA3CEFB2304}"/>
    <cellStyle name="Comma 4 2 5 5 2 2 3" xfId="57872" xr:uid="{B7A2BB25-902B-4C10-92EC-820E46ADC770}"/>
    <cellStyle name="Comma 4 2 5 5 2 3" xfId="26338" xr:uid="{156E1AA5-16AB-41EF-9CEB-28189F8A5A36}"/>
    <cellStyle name="Comma 4 2 5 5 2 4" xfId="47362" xr:uid="{61487F0E-87F2-4D45-B7E8-C45BAAB70E4E}"/>
    <cellStyle name="Comma 4 2 5 5 3" xfId="7920" xr:uid="{40F0D1B0-7563-4545-9E21-B263F2B1548C}"/>
    <cellStyle name="Comma 4 2 5 5 3 2" xfId="18454" xr:uid="{DD2FFCFC-DC06-42E5-B4EA-96934AC04D25}"/>
    <cellStyle name="Comma 4 2 5 5 3 2 2" xfId="39476" xr:uid="{2D9FECD0-6194-42AC-AAE8-305058F1DEE3}"/>
    <cellStyle name="Comma 4 2 5 5 3 2 3" xfId="60500" xr:uid="{62B09672-1EF8-4543-B620-5BE791A4E1F6}"/>
    <cellStyle name="Comma 4 2 5 5 3 3" xfId="28966" xr:uid="{CC66793B-A6FA-4316-913D-6C619EB49E3B}"/>
    <cellStyle name="Comma 4 2 5 5 3 4" xfId="49990" xr:uid="{375CD4AA-A3F6-4616-AEAE-B7782F8A1C93}"/>
    <cellStyle name="Comma 4 2 5 5 4" xfId="10547" xr:uid="{421F7A26-CDA8-4829-9874-31D6A4A7BCA7}"/>
    <cellStyle name="Comma 4 2 5 5 4 2" xfId="21081" xr:uid="{4ED8E7AD-407D-4522-90FA-83BCAF5BCB10}"/>
    <cellStyle name="Comma 4 2 5 5 4 2 2" xfId="42103" xr:uid="{3931AA8E-3E07-4282-B005-5F5DDE7B4067}"/>
    <cellStyle name="Comma 4 2 5 5 4 2 3" xfId="63127" xr:uid="{3A092C19-D743-421D-A4B6-5603EFF12A0B}"/>
    <cellStyle name="Comma 4 2 5 5 4 3" xfId="31593" xr:uid="{274B3A6D-2D7F-41C5-B2FE-131A651F50A7}"/>
    <cellStyle name="Comma 4 2 5 5 4 4" xfId="52617" xr:uid="{C3251782-35CD-44F4-B2FF-25C0FF7CF271}"/>
    <cellStyle name="Comma 4 2 5 5 5" xfId="13199" xr:uid="{A1D764ED-8687-4363-B436-AE8EC61244F4}"/>
    <cellStyle name="Comma 4 2 5 5 5 2" xfId="34221" xr:uid="{16DA9DE2-1586-4F23-B9D7-6EC1C6E0D4CA}"/>
    <cellStyle name="Comma 4 2 5 5 5 3" xfId="55245" xr:uid="{689711B4-369C-4FEB-8114-3B2E14D3A840}"/>
    <cellStyle name="Comma 4 2 5 5 6" xfId="23710" xr:uid="{74BF13F4-5C75-4FC3-8745-A4C1D8FDC932}"/>
    <cellStyle name="Comma 4 2 5 5 7" xfId="44735" xr:uid="{EC18F01B-A300-4253-BA6D-F6CD71CA3B15}"/>
    <cellStyle name="Comma 4 2 5 6" xfId="2714" xr:uid="{9A34C1AA-D5D7-46B7-8E38-80F6A4FE30AA}"/>
    <cellStyle name="Comma 4 2 5 6 2" xfId="5346" xr:uid="{1432FE29-1FC8-447C-B417-0D785A47BC90}"/>
    <cellStyle name="Comma 4 2 5 6 2 2" xfId="15880" xr:uid="{5038A9C3-AE85-4750-953F-D7774F66F9F7}"/>
    <cellStyle name="Comma 4 2 5 6 2 2 2" xfId="36902" xr:uid="{57C200E5-61A6-447A-AD84-81E9FEBC0874}"/>
    <cellStyle name="Comma 4 2 5 6 2 2 3" xfId="57926" xr:uid="{9B1379A3-DDC7-4C10-9A65-5721EEA2CC4E}"/>
    <cellStyle name="Comma 4 2 5 6 2 3" xfId="26392" xr:uid="{3AC33DB1-A6A9-40B8-808F-79162F21F1DA}"/>
    <cellStyle name="Comma 4 2 5 6 2 4" xfId="47416" xr:uid="{3A83364A-F35C-46D2-B391-9A45DC1CC0AB}"/>
    <cellStyle name="Comma 4 2 5 6 3" xfId="7974" xr:uid="{2C08F3D1-237B-4C84-81AA-45B7277967B5}"/>
    <cellStyle name="Comma 4 2 5 6 3 2" xfId="18508" xr:uid="{08456C8E-6E0E-417E-ABCD-D93E38F2386B}"/>
    <cellStyle name="Comma 4 2 5 6 3 2 2" xfId="39530" xr:uid="{41ACC202-D73E-44F5-BBC9-F2C04FAD847E}"/>
    <cellStyle name="Comma 4 2 5 6 3 2 3" xfId="60554" xr:uid="{285A666C-2D69-4E34-BAEA-40546ED0E803}"/>
    <cellStyle name="Comma 4 2 5 6 3 3" xfId="29020" xr:uid="{DAF19C01-042A-411B-A401-99643D777C8F}"/>
    <cellStyle name="Comma 4 2 5 6 3 4" xfId="50044" xr:uid="{B55FC665-B882-46C1-A6A4-9DDF426D2411}"/>
    <cellStyle name="Comma 4 2 5 6 4" xfId="10601" xr:uid="{1103B1D5-ED69-4DA0-9BA5-BD7699CBF002}"/>
    <cellStyle name="Comma 4 2 5 6 4 2" xfId="21135" xr:uid="{527B9888-1A16-4F9A-9808-9F23151CE324}"/>
    <cellStyle name="Comma 4 2 5 6 4 2 2" xfId="42157" xr:uid="{B874B9E5-7E78-4110-A2FA-235DE9C41C3E}"/>
    <cellStyle name="Comma 4 2 5 6 4 2 3" xfId="63181" xr:uid="{74130F19-52B4-4418-A173-BE91C5EA6CBA}"/>
    <cellStyle name="Comma 4 2 5 6 4 3" xfId="31647" xr:uid="{666DC141-7620-47C6-B2AE-D5D50A51370C}"/>
    <cellStyle name="Comma 4 2 5 6 4 4" xfId="52671" xr:uid="{31B70BCC-7FBE-4077-8FD4-68ED118D511D}"/>
    <cellStyle name="Comma 4 2 5 6 5" xfId="13253" xr:uid="{9398C70B-CB47-4528-A4E7-40F61F8A399F}"/>
    <cellStyle name="Comma 4 2 5 6 5 2" xfId="34275" xr:uid="{32C33D8D-95E9-4EEF-9AAE-BC160F3E436F}"/>
    <cellStyle name="Comma 4 2 5 6 5 3" xfId="55299" xr:uid="{956E8F3B-0EB0-4A43-8161-48C5E34D7AB9}"/>
    <cellStyle name="Comma 4 2 5 6 6" xfId="23764" xr:uid="{A30FA41A-6520-4B6F-965C-476B0A3BF103}"/>
    <cellStyle name="Comma 4 2 5 6 7" xfId="44789" xr:uid="{6500DDD8-0FA2-4460-8C4B-3EDCEE664DEA}"/>
    <cellStyle name="Comma 4 2 5 7" xfId="1728" xr:uid="{0B37D588-9338-4DDA-9069-57FBFB65EBE6}"/>
    <cellStyle name="Comma 4 2 5 7 2" xfId="4406" xr:uid="{7B9D7FF5-B829-4BEC-8334-DD77C1EA4C9F}"/>
    <cellStyle name="Comma 4 2 5 7 2 2" xfId="14940" xr:uid="{3B544A94-B477-4B42-9478-33B1BA0A232B}"/>
    <cellStyle name="Comma 4 2 5 7 2 2 2" xfId="35962" xr:uid="{549AA4E3-F211-47B3-9263-EDE9DF73430A}"/>
    <cellStyle name="Comma 4 2 5 7 2 2 3" xfId="56986" xr:uid="{8530E264-FD3A-46D1-A9C6-3EB8452160FE}"/>
    <cellStyle name="Comma 4 2 5 7 2 3" xfId="25452" xr:uid="{7858F202-6C15-41FC-8BF1-533713FF3025}"/>
    <cellStyle name="Comma 4 2 5 7 2 4" xfId="46476" xr:uid="{E1795379-01ED-411D-B256-D6F27FFA9CF7}"/>
    <cellStyle name="Comma 4 2 5 7 3" xfId="7034" xr:uid="{E14F6430-6ECF-41A3-BB60-4E28144F0B86}"/>
    <cellStyle name="Comma 4 2 5 7 3 2" xfId="17568" xr:uid="{1286828F-12C8-46BD-B4AA-815F0B39401C}"/>
    <cellStyle name="Comma 4 2 5 7 3 2 2" xfId="38590" xr:uid="{BEDD2EE8-32B9-4AC4-8FDB-C97511749195}"/>
    <cellStyle name="Comma 4 2 5 7 3 2 3" xfId="59614" xr:uid="{6806B7C3-7157-441E-83BB-D3652986BF71}"/>
    <cellStyle name="Comma 4 2 5 7 3 3" xfId="28080" xr:uid="{994DE9E5-16E4-4594-B441-ACE5DAF19AF5}"/>
    <cellStyle name="Comma 4 2 5 7 3 4" xfId="49104" xr:uid="{6A7DA0B8-29AB-4E4C-9333-4E8BAC625A3C}"/>
    <cellStyle name="Comma 4 2 5 7 4" xfId="9661" xr:uid="{E538B403-57A9-4137-B919-5EBB4F1F6E49}"/>
    <cellStyle name="Comma 4 2 5 7 4 2" xfId="20195" xr:uid="{B2EE5C0D-3656-4BDB-8153-4FFA628609FA}"/>
    <cellStyle name="Comma 4 2 5 7 4 2 2" xfId="41217" xr:uid="{C31CFAA8-4B5F-4793-BD20-56326E138106}"/>
    <cellStyle name="Comma 4 2 5 7 4 2 3" xfId="62241" xr:uid="{E603A939-2D40-469B-849D-DC9C1D135572}"/>
    <cellStyle name="Comma 4 2 5 7 4 3" xfId="30707" xr:uid="{5B8F24D6-CB9E-483C-98AA-88715D443643}"/>
    <cellStyle name="Comma 4 2 5 7 4 4" xfId="51731" xr:uid="{AE936D58-B76B-49B8-9C8C-3A254109F6FA}"/>
    <cellStyle name="Comma 4 2 5 7 5" xfId="12313" xr:uid="{3390413C-104A-4EA3-9758-A61012B6D4E1}"/>
    <cellStyle name="Comma 4 2 5 7 5 2" xfId="33335" xr:uid="{3112F7CA-6C58-4DC6-8B1E-E374581CC9C3}"/>
    <cellStyle name="Comma 4 2 5 7 5 3" xfId="54359" xr:uid="{978CED6B-D00D-464E-8382-2B868F52E18F}"/>
    <cellStyle name="Comma 4 2 5 7 6" xfId="22824" xr:uid="{45899526-0197-49A1-A6F1-69DD4D19379F}"/>
    <cellStyle name="Comma 4 2 5 7 7" xfId="43849" xr:uid="{4D2D10CD-73C1-45A9-9B24-D0345A761D43}"/>
    <cellStyle name="Comma 4 2 5 8" xfId="2827" xr:uid="{1B629179-9BE5-4CC1-BE35-0A8A1F5797DD}"/>
    <cellStyle name="Comma 4 2 5 8 2" xfId="13361" xr:uid="{84E85806-87A4-4943-ABD5-7301E041BC1C}"/>
    <cellStyle name="Comma 4 2 5 8 2 2" xfId="34383" xr:uid="{6D5B8BC3-3446-42CA-95CE-34D42A8CDC02}"/>
    <cellStyle name="Comma 4 2 5 8 2 3" xfId="55407" xr:uid="{6A492381-1587-4E58-B9DD-F44AC38C23CB}"/>
    <cellStyle name="Comma 4 2 5 8 3" xfId="23873" xr:uid="{C67E9ED8-5CAE-4489-A5B1-5343229E8BDB}"/>
    <cellStyle name="Comma 4 2 5 8 4" xfId="44897" xr:uid="{B3CEAE2D-4E6B-4F71-BB5F-0658C356F6D9}"/>
    <cellStyle name="Comma 4 2 5 9" xfId="5455" xr:uid="{405A4460-CF05-49C9-AF8A-DDB690D48AB9}"/>
    <cellStyle name="Comma 4 2 5 9 2" xfId="15989" xr:uid="{90F15875-AD1C-4494-934B-F543E200B704}"/>
    <cellStyle name="Comma 4 2 5 9 2 2" xfId="37011" xr:uid="{6795F3CE-4CFA-4D76-B9E2-7BDDD415F28F}"/>
    <cellStyle name="Comma 4 2 5 9 2 3" xfId="58035" xr:uid="{1237902F-2B82-40BE-9B28-B9B5439F644B}"/>
    <cellStyle name="Comma 4 2 5 9 3" xfId="26501" xr:uid="{9F6A5C89-223B-4574-8F88-8BCF7E6DF974}"/>
    <cellStyle name="Comma 4 2 5 9 4" xfId="47525" xr:uid="{B4C7B7A2-D20C-4811-94EF-9D8DF8D9ABE1}"/>
    <cellStyle name="Comma 4 2 6" xfId="165" xr:uid="{4173B281-AE79-4677-9182-F0002FB46CDD}"/>
    <cellStyle name="Comma 4 2 6 10" xfId="10761" xr:uid="{F32DC670-2B4B-4144-9405-7395BA618890}"/>
    <cellStyle name="Comma 4 2 6 10 2" xfId="31783" xr:uid="{A4142E90-7BD2-4B7F-AAD4-52CFCD3FE8E3}"/>
    <cellStyle name="Comma 4 2 6 10 3" xfId="52807" xr:uid="{6CC081AE-AF2D-4E74-B569-4206AB04F077}"/>
    <cellStyle name="Comma 4 2 6 11" xfId="21272" xr:uid="{B0B2201C-60E0-4C54-9EAB-116FF49038CE}"/>
    <cellStyle name="Comma 4 2 6 12" xfId="42297" xr:uid="{5571F366-330C-4D31-89FE-2DF6C1B73399}"/>
    <cellStyle name="Comma 4 2 6 2" xfId="1734" xr:uid="{B56D7A12-E2FD-4746-B8BB-E92019039349}"/>
    <cellStyle name="Comma 4 2 6 2 2" xfId="1735" xr:uid="{0F42E28D-EF41-4277-8C68-E4BD6BD1C65D}"/>
    <cellStyle name="Comma 4 2 6 2 2 2" xfId="4413" xr:uid="{A8E7CC1B-19AA-49C3-9DB1-F7EB84F9B801}"/>
    <cellStyle name="Comma 4 2 6 2 2 2 2" xfId="14947" xr:uid="{067D224B-3FFE-451F-AABE-F9899F906796}"/>
    <cellStyle name="Comma 4 2 6 2 2 2 2 2" xfId="35969" xr:uid="{4C7D6971-359E-4B98-925E-30C287650F17}"/>
    <cellStyle name="Comma 4 2 6 2 2 2 2 3" xfId="56993" xr:uid="{FA2C33AD-E487-41D9-B209-689699AEF689}"/>
    <cellStyle name="Comma 4 2 6 2 2 2 3" xfId="25459" xr:uid="{61D8054B-3187-4E3D-8BC0-1CD68C9BB096}"/>
    <cellStyle name="Comma 4 2 6 2 2 2 4" xfId="46483" xr:uid="{DC48B0C3-95AB-42B4-88F0-F084B0D6826A}"/>
    <cellStyle name="Comma 4 2 6 2 2 3" xfId="7041" xr:uid="{47A339A0-E71F-4946-A800-27E4415E0FF5}"/>
    <cellStyle name="Comma 4 2 6 2 2 3 2" xfId="17575" xr:uid="{E377B6E1-5B47-4D7C-9A79-EB275D25F32E}"/>
    <cellStyle name="Comma 4 2 6 2 2 3 2 2" xfId="38597" xr:uid="{FC9B53EB-A4BF-4B56-B000-D612A5489A79}"/>
    <cellStyle name="Comma 4 2 6 2 2 3 2 3" xfId="59621" xr:uid="{28466996-7721-48F0-A2F2-F6397EA686BF}"/>
    <cellStyle name="Comma 4 2 6 2 2 3 3" xfId="28087" xr:uid="{D00EC2C5-B289-4F9C-B246-8520F95ACAAA}"/>
    <cellStyle name="Comma 4 2 6 2 2 3 4" xfId="49111" xr:uid="{3C024539-690C-444E-B0D2-467742E43142}"/>
    <cellStyle name="Comma 4 2 6 2 2 4" xfId="9668" xr:uid="{66AFE7BD-08BD-4A2A-9152-E776DC66C8D8}"/>
    <cellStyle name="Comma 4 2 6 2 2 4 2" xfId="20202" xr:uid="{E9F628C3-2DA6-4A72-8ACD-408B9F8895F1}"/>
    <cellStyle name="Comma 4 2 6 2 2 4 2 2" xfId="41224" xr:uid="{2E89D2C3-2D4F-49DB-A7E0-A81B12CCF29C}"/>
    <cellStyle name="Comma 4 2 6 2 2 4 2 3" xfId="62248" xr:uid="{D05F85D1-EF2D-4411-BE8B-A2B68F671820}"/>
    <cellStyle name="Comma 4 2 6 2 2 4 3" xfId="30714" xr:uid="{A6C2FED2-95DD-4574-B31D-C83D988FA5D7}"/>
    <cellStyle name="Comma 4 2 6 2 2 4 4" xfId="51738" xr:uid="{EF2B46B8-AE86-40CC-9481-ABD58071A1CA}"/>
    <cellStyle name="Comma 4 2 6 2 2 5" xfId="12320" xr:uid="{344FC44D-E912-48F7-B635-DCCF68BE72A0}"/>
    <cellStyle name="Comma 4 2 6 2 2 5 2" xfId="33342" xr:uid="{25D38554-8145-4B37-8932-45C826BD14A2}"/>
    <cellStyle name="Comma 4 2 6 2 2 5 3" xfId="54366" xr:uid="{EACCC0CB-D382-4578-B353-CBDD30D38334}"/>
    <cellStyle name="Comma 4 2 6 2 2 6" xfId="22831" xr:uid="{3B51C997-E50F-4247-8B22-24339E01AA96}"/>
    <cellStyle name="Comma 4 2 6 2 2 7" xfId="43856" xr:uid="{B1DEADDA-C31E-4A84-9E8D-0F6C50F8E808}"/>
    <cellStyle name="Comma 4 2 6 2 3" xfId="4412" xr:uid="{E614D8F1-0407-4229-B088-33892AF8BCF8}"/>
    <cellStyle name="Comma 4 2 6 2 3 2" xfId="14946" xr:uid="{65240FD9-7844-44AC-94DF-57CCA9922010}"/>
    <cellStyle name="Comma 4 2 6 2 3 2 2" xfId="35968" xr:uid="{50C47EF1-49C4-4CDD-A950-24783C6DE8E4}"/>
    <cellStyle name="Comma 4 2 6 2 3 2 3" xfId="56992" xr:uid="{70F45C48-1F95-4484-A07F-D5ECD9F70C16}"/>
    <cellStyle name="Comma 4 2 6 2 3 3" xfId="25458" xr:uid="{A445DEB6-4B8E-4296-956F-23FAE8C46FEC}"/>
    <cellStyle name="Comma 4 2 6 2 3 4" xfId="46482" xr:uid="{05B5C69F-98B5-4FC1-90FE-96B23E66AB52}"/>
    <cellStyle name="Comma 4 2 6 2 4" xfId="7040" xr:uid="{D65896D9-6307-4E64-8124-D23EC62637CD}"/>
    <cellStyle name="Comma 4 2 6 2 4 2" xfId="17574" xr:uid="{8ABDD9D8-76EC-449C-8663-2F8B162C1CD1}"/>
    <cellStyle name="Comma 4 2 6 2 4 2 2" xfId="38596" xr:uid="{C103A7DC-C873-4177-945F-B820BB0DAB89}"/>
    <cellStyle name="Comma 4 2 6 2 4 2 3" xfId="59620" xr:uid="{98C199E5-E972-46F5-A161-BB73456E7367}"/>
    <cellStyle name="Comma 4 2 6 2 4 3" xfId="28086" xr:uid="{D18D9BA2-5589-40CA-ACF0-7C9F3A1CC736}"/>
    <cellStyle name="Comma 4 2 6 2 4 4" xfId="49110" xr:uid="{E87AA4B2-FD49-48F1-BF8C-1C6601F295B3}"/>
    <cellStyle name="Comma 4 2 6 2 5" xfId="9667" xr:uid="{CC785B13-5662-4136-9066-4A1475AF5573}"/>
    <cellStyle name="Comma 4 2 6 2 5 2" xfId="20201" xr:uid="{4AE39AE7-6CAE-42F7-8133-6EC283D8F3B2}"/>
    <cellStyle name="Comma 4 2 6 2 5 2 2" xfId="41223" xr:uid="{FF30A3F9-A578-4AA6-B1DB-1CC5B10C6E2A}"/>
    <cellStyle name="Comma 4 2 6 2 5 2 3" xfId="62247" xr:uid="{53B3E27F-C1A7-4FEC-B3B1-4BE9FD9267E6}"/>
    <cellStyle name="Comma 4 2 6 2 5 3" xfId="30713" xr:uid="{A235F41E-086E-4038-AE63-CE30E1AC5B26}"/>
    <cellStyle name="Comma 4 2 6 2 5 4" xfId="51737" xr:uid="{F88DB501-C5A5-418B-BA03-D645E887B377}"/>
    <cellStyle name="Comma 4 2 6 2 6" xfId="12319" xr:uid="{8B2F5FA8-F337-4AB9-A02C-43A0DE5A5A75}"/>
    <cellStyle name="Comma 4 2 6 2 6 2" xfId="33341" xr:uid="{2BAAF5DD-73E7-4FC3-9851-3BEC73E0D1E1}"/>
    <cellStyle name="Comma 4 2 6 2 6 3" xfId="54365" xr:uid="{30E168BE-1C37-4DD6-98EA-91BE20B073F8}"/>
    <cellStyle name="Comma 4 2 6 2 7" xfId="22830" xr:uid="{975C81C0-937B-4258-B516-C168C77A9EB9}"/>
    <cellStyle name="Comma 4 2 6 2 8" xfId="43855" xr:uid="{30355E1B-D577-43B3-AE3A-633358D377D9}"/>
    <cellStyle name="Comma 4 2 6 3" xfId="1736" xr:uid="{DE66A552-5AC6-40B2-B7BE-F85050E5427F}"/>
    <cellStyle name="Comma 4 2 6 3 2" xfId="4414" xr:uid="{56E389B1-CC27-4958-98D4-0341C824A8A1}"/>
    <cellStyle name="Comma 4 2 6 3 2 2" xfId="14948" xr:uid="{14B3CAA8-795A-46BE-A577-137F4BA3B16E}"/>
    <cellStyle name="Comma 4 2 6 3 2 2 2" xfId="35970" xr:uid="{CEDAB82E-43C4-4988-AA74-458995534538}"/>
    <cellStyle name="Comma 4 2 6 3 2 2 3" xfId="56994" xr:uid="{27467846-A349-463D-AA11-B4533F86FC78}"/>
    <cellStyle name="Comma 4 2 6 3 2 3" xfId="25460" xr:uid="{1C33FA11-DF89-4A70-B763-C6DEDADB2E60}"/>
    <cellStyle name="Comma 4 2 6 3 2 4" xfId="46484" xr:uid="{059C0B86-9B78-49D6-B6CC-36FF960D8CB9}"/>
    <cellStyle name="Comma 4 2 6 3 3" xfId="7042" xr:uid="{77D205A4-968E-4ACE-BAE3-04D5F187E921}"/>
    <cellStyle name="Comma 4 2 6 3 3 2" xfId="17576" xr:uid="{77EAD8D2-C6F5-4A7A-A02E-116C00B4E7F9}"/>
    <cellStyle name="Comma 4 2 6 3 3 2 2" xfId="38598" xr:uid="{5591AEE8-F8F7-45BA-9ED8-36030357729A}"/>
    <cellStyle name="Comma 4 2 6 3 3 2 3" xfId="59622" xr:uid="{A77CABBB-0068-4CA5-9D7B-2FA032337132}"/>
    <cellStyle name="Comma 4 2 6 3 3 3" xfId="28088" xr:uid="{C6EEB318-F757-4B57-A3BD-B4E6B02FF4E2}"/>
    <cellStyle name="Comma 4 2 6 3 3 4" xfId="49112" xr:uid="{0E523F76-C799-4FA6-93A6-6DF265AD7A55}"/>
    <cellStyle name="Comma 4 2 6 3 4" xfId="9669" xr:uid="{C4E36F21-1A78-467D-925F-745E8D5BC146}"/>
    <cellStyle name="Comma 4 2 6 3 4 2" xfId="20203" xr:uid="{2FA85D2D-E458-43CA-9F66-F69AD6BC33C9}"/>
    <cellStyle name="Comma 4 2 6 3 4 2 2" xfId="41225" xr:uid="{039483AC-2776-4BCC-A78D-E956EFD4E308}"/>
    <cellStyle name="Comma 4 2 6 3 4 2 3" xfId="62249" xr:uid="{F146CDD3-C321-4BBC-A891-61126A4EC8FE}"/>
    <cellStyle name="Comma 4 2 6 3 4 3" xfId="30715" xr:uid="{401DED3A-83F8-462B-B5AA-AB8147F14330}"/>
    <cellStyle name="Comma 4 2 6 3 4 4" xfId="51739" xr:uid="{627DE934-8F9E-43D0-8F95-F3A7F634C5A2}"/>
    <cellStyle name="Comma 4 2 6 3 5" xfId="12321" xr:uid="{38166929-5FC1-49E6-8D44-455AA2E01567}"/>
    <cellStyle name="Comma 4 2 6 3 5 2" xfId="33343" xr:uid="{1BA94C7F-7F81-47DB-9059-B87C648FEBF5}"/>
    <cellStyle name="Comma 4 2 6 3 5 3" xfId="54367" xr:uid="{426ACDAD-3639-45F4-B84A-C3144C534FF0}"/>
    <cellStyle name="Comma 4 2 6 3 6" xfId="22832" xr:uid="{DF5FE702-0378-4B1E-BB08-C90A376F796B}"/>
    <cellStyle name="Comma 4 2 6 3 7" xfId="43857" xr:uid="{63842C07-9AED-4A8C-8E81-F6198C973897}"/>
    <cellStyle name="Comma 4 2 6 4" xfId="1737" xr:uid="{3AF824D0-4D7A-4918-873B-BA6418B60572}"/>
    <cellStyle name="Comma 4 2 6 4 2" xfId="4415" xr:uid="{884A23F3-33F3-466B-BB08-0A895F785F4F}"/>
    <cellStyle name="Comma 4 2 6 4 2 2" xfId="14949" xr:uid="{91FDA095-D90C-4421-8278-1661569F2E40}"/>
    <cellStyle name="Comma 4 2 6 4 2 2 2" xfId="35971" xr:uid="{BB836ECF-0200-4B37-9B25-C305E2DFFFB8}"/>
    <cellStyle name="Comma 4 2 6 4 2 2 3" xfId="56995" xr:uid="{AA5F3936-6E88-46D6-B4DE-9013A5D99621}"/>
    <cellStyle name="Comma 4 2 6 4 2 3" xfId="25461" xr:uid="{87FCF1C5-BD43-4A62-BCF3-97FBF67BC75E}"/>
    <cellStyle name="Comma 4 2 6 4 2 4" xfId="46485" xr:uid="{F64E2B3B-0A19-4BCB-9033-7E416BED5A74}"/>
    <cellStyle name="Comma 4 2 6 4 3" xfId="7043" xr:uid="{4669A68D-CB92-46DB-9FE3-79AA0434E212}"/>
    <cellStyle name="Comma 4 2 6 4 3 2" xfId="17577" xr:uid="{2EE8AAC1-C3E8-4833-810A-5787C3CCD422}"/>
    <cellStyle name="Comma 4 2 6 4 3 2 2" xfId="38599" xr:uid="{D0E394C9-34B1-415B-B451-CB1195D3B0DD}"/>
    <cellStyle name="Comma 4 2 6 4 3 2 3" xfId="59623" xr:uid="{01EFB9CC-CF85-49AA-AE83-06B5D2404367}"/>
    <cellStyle name="Comma 4 2 6 4 3 3" xfId="28089" xr:uid="{CA2FF304-378C-4FDC-98B6-09922805DE04}"/>
    <cellStyle name="Comma 4 2 6 4 3 4" xfId="49113" xr:uid="{5D8E28FA-B330-4603-BBB8-5BDC4597D105}"/>
    <cellStyle name="Comma 4 2 6 4 4" xfId="9670" xr:uid="{8A26B7D4-A148-4B71-8840-960C57980433}"/>
    <cellStyle name="Comma 4 2 6 4 4 2" xfId="20204" xr:uid="{FD898F1A-B0A0-4DEB-A552-01461D67822D}"/>
    <cellStyle name="Comma 4 2 6 4 4 2 2" xfId="41226" xr:uid="{38EA8EC7-B619-4C2F-99D1-A381F00D8674}"/>
    <cellStyle name="Comma 4 2 6 4 4 2 3" xfId="62250" xr:uid="{FA16A992-5AF9-4EF3-A460-61E7F8586EDB}"/>
    <cellStyle name="Comma 4 2 6 4 4 3" xfId="30716" xr:uid="{372A5247-59F6-4E81-9BD3-D340F6957315}"/>
    <cellStyle name="Comma 4 2 6 4 4 4" xfId="51740" xr:uid="{3BB21072-869D-45BD-9414-91F21EA031DB}"/>
    <cellStyle name="Comma 4 2 6 4 5" xfId="12322" xr:uid="{3E99BA49-58C1-4254-9303-D6B10C38D962}"/>
    <cellStyle name="Comma 4 2 6 4 5 2" xfId="33344" xr:uid="{B6E4679A-6E32-49A1-8824-9B4051610AAD}"/>
    <cellStyle name="Comma 4 2 6 4 5 3" xfId="54368" xr:uid="{502FC95A-1F1E-401B-8A0A-1CF61EAC3945}"/>
    <cellStyle name="Comma 4 2 6 4 6" xfId="22833" xr:uid="{E1462996-D2C3-40B5-94DF-9D60286BE5C5}"/>
    <cellStyle name="Comma 4 2 6 4 7" xfId="43858" xr:uid="{6EAB9EB7-BE35-4004-8154-5ADB111A97F9}"/>
    <cellStyle name="Comma 4 2 6 5" xfId="2741" xr:uid="{759293B0-5974-4E34-8749-262D9F9AE60C}"/>
    <cellStyle name="Comma 4 2 6 5 2" xfId="5373" xr:uid="{A86E5871-D675-403F-8A4C-B4E76A0267AD}"/>
    <cellStyle name="Comma 4 2 6 5 2 2" xfId="15907" xr:uid="{176421B0-871E-4AEA-B06A-40B56CE30E03}"/>
    <cellStyle name="Comma 4 2 6 5 2 2 2" xfId="36929" xr:uid="{6A46C1A2-4DEB-42DC-9865-E1A629F5F59B}"/>
    <cellStyle name="Comma 4 2 6 5 2 2 3" xfId="57953" xr:uid="{DD31D985-F098-4B77-ADE2-1B784A9730C9}"/>
    <cellStyle name="Comma 4 2 6 5 2 3" xfId="26419" xr:uid="{47E2B167-8E15-4368-892B-1F9AF793E20F}"/>
    <cellStyle name="Comma 4 2 6 5 2 4" xfId="47443" xr:uid="{3D11660F-77A3-4557-BEEA-CC5754341DBA}"/>
    <cellStyle name="Comma 4 2 6 5 3" xfId="8001" xr:uid="{3E2AE46D-39AD-4DDB-A7A6-FAEBBB9D315A}"/>
    <cellStyle name="Comma 4 2 6 5 3 2" xfId="18535" xr:uid="{37945244-1614-4A4E-B405-8E289505380E}"/>
    <cellStyle name="Comma 4 2 6 5 3 2 2" xfId="39557" xr:uid="{0C0270B6-690C-480F-B2A6-99E6F2CCF0A8}"/>
    <cellStyle name="Comma 4 2 6 5 3 2 3" xfId="60581" xr:uid="{6466C7FE-F57D-4054-8B4F-9B9616C759C7}"/>
    <cellStyle name="Comma 4 2 6 5 3 3" xfId="29047" xr:uid="{E163B4D5-AE36-4B0C-90E0-B0FD6C37D681}"/>
    <cellStyle name="Comma 4 2 6 5 3 4" xfId="50071" xr:uid="{DCB206FC-725F-4362-958F-278015540411}"/>
    <cellStyle name="Comma 4 2 6 5 4" xfId="10628" xr:uid="{9AC4FD4E-13F0-4BD9-8D21-A8414D84F41A}"/>
    <cellStyle name="Comma 4 2 6 5 4 2" xfId="21162" xr:uid="{747E9F85-6711-40F6-97C9-C6E11207E1BA}"/>
    <cellStyle name="Comma 4 2 6 5 4 2 2" xfId="42184" xr:uid="{071DAD85-41D3-49AA-A68A-EED41A627561}"/>
    <cellStyle name="Comma 4 2 6 5 4 2 3" xfId="63208" xr:uid="{48E70EF4-58FD-4D73-AEC2-35ED76D359C6}"/>
    <cellStyle name="Comma 4 2 6 5 4 3" xfId="31674" xr:uid="{4E0FBB78-3DE6-4CFD-BDFE-A8C154584F5F}"/>
    <cellStyle name="Comma 4 2 6 5 4 4" xfId="52698" xr:uid="{08C75435-D385-4A13-B31B-050399DCBC4D}"/>
    <cellStyle name="Comma 4 2 6 5 5" xfId="13280" xr:uid="{DD62305C-F650-44E9-967D-693527EA4190}"/>
    <cellStyle name="Comma 4 2 6 5 5 2" xfId="34302" xr:uid="{F135F1D8-EEC5-4BC1-AA7F-2DDD477D208C}"/>
    <cellStyle name="Comma 4 2 6 5 5 3" xfId="55326" xr:uid="{7B0D1DA1-6A1B-4E08-AEDE-D402E9168F66}"/>
    <cellStyle name="Comma 4 2 6 5 6" xfId="23791" xr:uid="{9E389C72-7645-411E-BA59-9758C440F1AF}"/>
    <cellStyle name="Comma 4 2 6 5 7" xfId="44816" xr:uid="{065A3111-4A07-44C7-A008-00FD16C2360D}"/>
    <cellStyle name="Comma 4 2 6 6" xfId="1733" xr:uid="{D515C892-1BC1-4D8B-894D-2558D08571FC}"/>
    <cellStyle name="Comma 4 2 6 6 2" xfId="4411" xr:uid="{1B05C559-847D-4396-8045-E433EAD2A6ED}"/>
    <cellStyle name="Comma 4 2 6 6 2 2" xfId="14945" xr:uid="{636F9FB8-577C-4EF4-A9E8-B3077498EAC6}"/>
    <cellStyle name="Comma 4 2 6 6 2 2 2" xfId="35967" xr:uid="{EDDA4485-9E88-45FC-BC7B-ACA8D4CBB438}"/>
    <cellStyle name="Comma 4 2 6 6 2 2 3" xfId="56991" xr:uid="{BB4B5CFB-76CA-4203-9461-62248E2622B6}"/>
    <cellStyle name="Comma 4 2 6 6 2 3" xfId="25457" xr:uid="{C1C996FA-E676-49FA-97BD-48295F52F49F}"/>
    <cellStyle name="Comma 4 2 6 6 2 4" xfId="46481" xr:uid="{B9698961-AEC0-494C-A991-FD48306DDC54}"/>
    <cellStyle name="Comma 4 2 6 6 3" xfId="7039" xr:uid="{9B09F61C-F114-4699-84A1-F558C5621629}"/>
    <cellStyle name="Comma 4 2 6 6 3 2" xfId="17573" xr:uid="{16A423B6-EB39-4323-B40E-24BBAB617411}"/>
    <cellStyle name="Comma 4 2 6 6 3 2 2" xfId="38595" xr:uid="{3AA47440-4B3C-4C43-9DBC-6FCD2986601E}"/>
    <cellStyle name="Comma 4 2 6 6 3 2 3" xfId="59619" xr:uid="{2B20475C-C179-4271-B5D8-996DADC31EF2}"/>
    <cellStyle name="Comma 4 2 6 6 3 3" xfId="28085" xr:uid="{BC50783A-8EA7-4C38-BCD7-8E09E54F618F}"/>
    <cellStyle name="Comma 4 2 6 6 3 4" xfId="49109" xr:uid="{D9112E9F-70BE-41EF-9D34-A9BBB5269057}"/>
    <cellStyle name="Comma 4 2 6 6 4" xfId="9666" xr:uid="{9DD5E985-70DA-4602-81B3-796648D413B0}"/>
    <cellStyle name="Comma 4 2 6 6 4 2" xfId="20200" xr:uid="{09888555-ED5B-470C-B690-65D692611FA7}"/>
    <cellStyle name="Comma 4 2 6 6 4 2 2" xfId="41222" xr:uid="{83D7CE85-2127-41CF-A44A-96339DE2A519}"/>
    <cellStyle name="Comma 4 2 6 6 4 2 3" xfId="62246" xr:uid="{345233E9-EE17-417D-B0E9-345C91D17CB8}"/>
    <cellStyle name="Comma 4 2 6 6 4 3" xfId="30712" xr:uid="{83EC9CA4-7994-4C82-ACCC-CF38074C5926}"/>
    <cellStyle name="Comma 4 2 6 6 4 4" xfId="51736" xr:uid="{E05D5D3A-8F6D-40EC-905A-C7238D7F3F45}"/>
    <cellStyle name="Comma 4 2 6 6 5" xfId="12318" xr:uid="{02B492E7-D6AE-4230-820E-6F35652F0F5F}"/>
    <cellStyle name="Comma 4 2 6 6 5 2" xfId="33340" xr:uid="{3103CCA2-B684-424A-B04B-855D2CF0691D}"/>
    <cellStyle name="Comma 4 2 6 6 5 3" xfId="54364" xr:uid="{6C865071-D78E-4375-A073-CC65FA5D8744}"/>
    <cellStyle name="Comma 4 2 6 6 6" xfId="22829" xr:uid="{B130C9B0-06DC-45F6-979D-C3073C12AD8C}"/>
    <cellStyle name="Comma 4 2 6 6 7" xfId="43854" xr:uid="{F726BD8D-0C47-44A0-BA77-3EC8126B3CEC}"/>
    <cellStyle name="Comma 4 2 6 7" xfId="2854" xr:uid="{BC2911A1-91B1-478C-8895-B51A09E22BAA}"/>
    <cellStyle name="Comma 4 2 6 7 2" xfId="13388" xr:uid="{1ADA4DAB-F469-455B-8CDA-2EA039216857}"/>
    <cellStyle name="Comma 4 2 6 7 2 2" xfId="34410" xr:uid="{EE4A1ADB-632B-4527-8409-BBB832033799}"/>
    <cellStyle name="Comma 4 2 6 7 2 3" xfId="55434" xr:uid="{CF0BE9DA-69FF-480F-B47D-67BF30338452}"/>
    <cellStyle name="Comma 4 2 6 7 3" xfId="23900" xr:uid="{EBF33371-BDAA-47EA-BB5F-D93EF84EAECC}"/>
    <cellStyle name="Comma 4 2 6 7 4" xfId="44924" xr:uid="{D1B4EA73-833E-4D8C-9223-634E199BC882}"/>
    <cellStyle name="Comma 4 2 6 8" xfId="5482" xr:uid="{2BD1B4DE-6561-4D34-8414-5B36FCE8A500}"/>
    <cellStyle name="Comma 4 2 6 8 2" xfId="16016" xr:uid="{113B7C83-07CC-41C6-9BE5-691CF3E0AECC}"/>
    <cellStyle name="Comma 4 2 6 8 2 2" xfId="37038" xr:uid="{C9A657D7-90BE-4746-88F5-70698FD361FC}"/>
    <cellStyle name="Comma 4 2 6 8 2 3" xfId="58062" xr:uid="{0863855A-AC2D-493F-929B-C05701AC2E6A}"/>
    <cellStyle name="Comma 4 2 6 8 3" xfId="26528" xr:uid="{6301A6B9-8BF2-4E63-B78E-7843A7E2C86A}"/>
    <cellStyle name="Comma 4 2 6 8 4" xfId="47552" xr:uid="{6DBC1087-97CA-4896-BA29-257F1364BAEE}"/>
    <cellStyle name="Comma 4 2 6 9" xfId="8109" xr:uid="{26645CCF-3C3C-4129-A2D8-7A86A9BF91A7}"/>
    <cellStyle name="Comma 4 2 6 9 2" xfId="18643" xr:uid="{BDCFE561-EF2A-495D-87F6-82EA785DB539}"/>
    <cellStyle name="Comma 4 2 6 9 2 2" xfId="39665" xr:uid="{D5104D5A-9052-4B70-8E61-95BC1AAE20C2}"/>
    <cellStyle name="Comma 4 2 6 9 2 3" xfId="60689" xr:uid="{2F6EF211-9024-457D-9EA0-C0380BD680A4}"/>
    <cellStyle name="Comma 4 2 6 9 3" xfId="29155" xr:uid="{7B0139F6-900D-49B1-92D7-16FDFE12C5C7}"/>
    <cellStyle name="Comma 4 2 6 9 4" xfId="50179" xr:uid="{8C5C8307-D5CC-432A-BBE2-339AEA868630}"/>
    <cellStyle name="Comma 4 2 7" xfId="1738" xr:uid="{342C8E61-75A8-43D2-910C-4772E27E36E0}"/>
    <cellStyle name="Comma 4 2 7 10" xfId="43859" xr:uid="{4566C6CF-8E0A-487A-8391-2BEDB4CF4C10}"/>
    <cellStyle name="Comma 4 2 7 2" xfId="1739" xr:uid="{AD6A5613-9D7A-4826-8EA0-1825DCA37EE3}"/>
    <cellStyle name="Comma 4 2 7 2 2" xfId="1740" xr:uid="{A22C9BBE-8A92-4A0B-A8EA-62A04BFB3DB7}"/>
    <cellStyle name="Comma 4 2 7 2 2 2" xfId="4418" xr:uid="{504EDE9E-0C1D-46F2-AEC3-CCC4DA99E3DB}"/>
    <cellStyle name="Comma 4 2 7 2 2 2 2" xfId="14952" xr:uid="{DA78A4F2-E9AF-41E8-B386-DE701B7FF6C9}"/>
    <cellStyle name="Comma 4 2 7 2 2 2 2 2" xfId="35974" xr:uid="{F31FD196-2BB1-474B-AADE-104C69E2B5EF}"/>
    <cellStyle name="Comma 4 2 7 2 2 2 2 3" xfId="56998" xr:uid="{090475EE-24F9-46CA-933B-6B304588CB5A}"/>
    <cellStyle name="Comma 4 2 7 2 2 2 3" xfId="25464" xr:uid="{384482A9-7672-4C18-9587-B86BF9F610D0}"/>
    <cellStyle name="Comma 4 2 7 2 2 2 4" xfId="46488" xr:uid="{DC1102D5-C0B7-4CF1-B95C-2F4A26A12762}"/>
    <cellStyle name="Comma 4 2 7 2 2 3" xfId="7046" xr:uid="{FA68A035-C24B-4D8C-92C0-CBBF6FC3D6B1}"/>
    <cellStyle name="Comma 4 2 7 2 2 3 2" xfId="17580" xr:uid="{3E30FECD-5C85-4781-9FDE-719D401FB966}"/>
    <cellStyle name="Comma 4 2 7 2 2 3 2 2" xfId="38602" xr:uid="{B371DE51-B49B-4650-A4E1-5EAAD856610B}"/>
    <cellStyle name="Comma 4 2 7 2 2 3 2 3" xfId="59626" xr:uid="{ADBC0940-09C9-441F-89E2-5528AEF9601F}"/>
    <cellStyle name="Comma 4 2 7 2 2 3 3" xfId="28092" xr:uid="{EB2BC15E-1F64-4B1A-A760-2F2AC9BC4112}"/>
    <cellStyle name="Comma 4 2 7 2 2 3 4" xfId="49116" xr:uid="{21DA2841-F0D0-43D5-B15A-37AA68BA9716}"/>
    <cellStyle name="Comma 4 2 7 2 2 4" xfId="9673" xr:uid="{2DB1134B-D59B-4E20-96A7-84F62AF57F71}"/>
    <cellStyle name="Comma 4 2 7 2 2 4 2" xfId="20207" xr:uid="{5AA77C23-853D-4D08-8299-83DCFA7C4165}"/>
    <cellStyle name="Comma 4 2 7 2 2 4 2 2" xfId="41229" xr:uid="{A9692EA8-F5B2-46A3-A5CA-1D80DE1E9224}"/>
    <cellStyle name="Comma 4 2 7 2 2 4 2 3" xfId="62253" xr:uid="{47D01058-924E-4DED-9DD6-8C661EFDD2DF}"/>
    <cellStyle name="Comma 4 2 7 2 2 4 3" xfId="30719" xr:uid="{120225B2-64DF-4891-AF17-4205F4A1F917}"/>
    <cellStyle name="Comma 4 2 7 2 2 4 4" xfId="51743" xr:uid="{1545C31A-FD9D-4A3F-9676-DE3E585D5717}"/>
    <cellStyle name="Comma 4 2 7 2 2 5" xfId="12325" xr:uid="{0878BE40-F85E-41F8-ABC0-F459B73EF6E6}"/>
    <cellStyle name="Comma 4 2 7 2 2 5 2" xfId="33347" xr:uid="{E8C183BD-7443-417A-9798-DCEDDD6AE95A}"/>
    <cellStyle name="Comma 4 2 7 2 2 5 3" xfId="54371" xr:uid="{CC3E5CF7-CB88-4387-AD43-3C19CEAE2E51}"/>
    <cellStyle name="Comma 4 2 7 2 2 6" xfId="22836" xr:uid="{7F6A20C9-121E-4B9A-AFC3-C349ED27E390}"/>
    <cellStyle name="Comma 4 2 7 2 2 7" xfId="43861" xr:uid="{62733C46-AA8D-49AB-B9F6-0C7668780B89}"/>
    <cellStyle name="Comma 4 2 7 2 3" xfId="4417" xr:uid="{CEBDD322-F747-4F52-A6D2-64BE15514CEE}"/>
    <cellStyle name="Comma 4 2 7 2 3 2" xfId="14951" xr:uid="{F2C172A4-09F4-4577-ACBB-A8B1B6534D4B}"/>
    <cellStyle name="Comma 4 2 7 2 3 2 2" xfId="35973" xr:uid="{0260CE94-CF39-4340-8CF6-8924E56B4D17}"/>
    <cellStyle name="Comma 4 2 7 2 3 2 3" xfId="56997" xr:uid="{173591D5-EE1B-43C1-9AE3-939ED5C253D6}"/>
    <cellStyle name="Comma 4 2 7 2 3 3" xfId="25463" xr:uid="{8693A613-8CF9-4F90-B88A-AFD2A9E5AA9C}"/>
    <cellStyle name="Comma 4 2 7 2 3 4" xfId="46487" xr:uid="{B40E9DF1-0B6B-48E6-AB5C-CF1D9B4803C8}"/>
    <cellStyle name="Comma 4 2 7 2 4" xfId="7045" xr:uid="{2D916987-ED65-4351-A444-D29F50BB4EC0}"/>
    <cellStyle name="Comma 4 2 7 2 4 2" xfId="17579" xr:uid="{28003A2E-A8FE-49D3-B01A-7317588B2734}"/>
    <cellStyle name="Comma 4 2 7 2 4 2 2" xfId="38601" xr:uid="{B241BA4B-4058-4E92-8128-A25BDCAFDAEB}"/>
    <cellStyle name="Comma 4 2 7 2 4 2 3" xfId="59625" xr:uid="{7967AA9B-1BAC-483F-A7D0-0B7ECDC2123A}"/>
    <cellStyle name="Comma 4 2 7 2 4 3" xfId="28091" xr:uid="{752B2B43-99AA-485C-BCFE-8FCE8DD660A9}"/>
    <cellStyle name="Comma 4 2 7 2 4 4" xfId="49115" xr:uid="{8B834D22-44BB-4243-A40A-D8E90455955A}"/>
    <cellStyle name="Comma 4 2 7 2 5" xfId="9672" xr:uid="{96A1A2DE-5314-40C5-A21E-44563781BBB9}"/>
    <cellStyle name="Comma 4 2 7 2 5 2" xfId="20206" xr:uid="{0EDCC278-393D-4823-BFA3-196EA402BC5E}"/>
    <cellStyle name="Comma 4 2 7 2 5 2 2" xfId="41228" xr:uid="{B80C9DEE-D335-4066-AF3F-EABA1BB9E7C5}"/>
    <cellStyle name="Comma 4 2 7 2 5 2 3" xfId="62252" xr:uid="{54D87340-181F-4EDF-A085-B52006EB8A4D}"/>
    <cellStyle name="Comma 4 2 7 2 5 3" xfId="30718" xr:uid="{359EB10C-A5A6-4BF4-9BC8-4EB6BB7E7F06}"/>
    <cellStyle name="Comma 4 2 7 2 5 4" xfId="51742" xr:uid="{50D4256D-6323-43BC-A952-9A962291ED3F}"/>
    <cellStyle name="Comma 4 2 7 2 6" xfId="12324" xr:uid="{C2648B0E-8ACC-4FED-B0A2-CED3EDE2E29D}"/>
    <cellStyle name="Comma 4 2 7 2 6 2" xfId="33346" xr:uid="{D38B84F0-5C00-46A4-8656-41529572FAA7}"/>
    <cellStyle name="Comma 4 2 7 2 6 3" xfId="54370" xr:uid="{3D84DC43-8FBC-430B-B937-A96A02BCB01F}"/>
    <cellStyle name="Comma 4 2 7 2 7" xfId="22835" xr:uid="{97BF5A74-6FAE-48B2-8A1E-81E12ABC70CE}"/>
    <cellStyle name="Comma 4 2 7 2 8" xfId="43860" xr:uid="{71E94A5D-BF12-43A6-AB9A-7EEC98143B13}"/>
    <cellStyle name="Comma 4 2 7 3" xfId="1741" xr:uid="{B5A177FE-2B18-47D1-9462-C829BF74BDFF}"/>
    <cellStyle name="Comma 4 2 7 3 2" xfId="4419" xr:uid="{6FF9C773-42C8-48BE-8851-B027CF12A89F}"/>
    <cellStyle name="Comma 4 2 7 3 2 2" xfId="14953" xr:uid="{87F995A4-103B-448D-8048-4D11DF889A3E}"/>
    <cellStyle name="Comma 4 2 7 3 2 2 2" xfId="35975" xr:uid="{D6049E3E-5274-4F9C-9B84-9C72584657C2}"/>
    <cellStyle name="Comma 4 2 7 3 2 2 3" xfId="56999" xr:uid="{AFF1B3C0-B554-4F73-B9CD-403BA9E3FCB4}"/>
    <cellStyle name="Comma 4 2 7 3 2 3" xfId="25465" xr:uid="{02160C7A-04D6-4BEF-BB35-10549A991B85}"/>
    <cellStyle name="Comma 4 2 7 3 2 4" xfId="46489" xr:uid="{DDD6D96E-F36E-4942-84C7-E174E3D54FA8}"/>
    <cellStyle name="Comma 4 2 7 3 3" xfId="7047" xr:uid="{04FCE6BB-6BA6-419B-A25B-834838241D9F}"/>
    <cellStyle name="Comma 4 2 7 3 3 2" xfId="17581" xr:uid="{5BA18429-7917-411B-887C-0B855D736FCE}"/>
    <cellStyle name="Comma 4 2 7 3 3 2 2" xfId="38603" xr:uid="{1D345BC4-133C-42B2-AEE4-2FA242592088}"/>
    <cellStyle name="Comma 4 2 7 3 3 2 3" xfId="59627" xr:uid="{FB6DA1AC-0A02-4925-BA05-5BC068948F87}"/>
    <cellStyle name="Comma 4 2 7 3 3 3" xfId="28093" xr:uid="{0574DC6D-B9FC-47D3-9F3C-1EB125418A5F}"/>
    <cellStyle name="Comma 4 2 7 3 3 4" xfId="49117" xr:uid="{1D97CDE4-BE22-4B94-A1D1-0B5B71429B0D}"/>
    <cellStyle name="Comma 4 2 7 3 4" xfId="9674" xr:uid="{4F914155-FF08-4895-B14F-E68BAC8B5A29}"/>
    <cellStyle name="Comma 4 2 7 3 4 2" xfId="20208" xr:uid="{8E9ADEA6-5641-4260-BBAB-00FEFB8A3DBD}"/>
    <cellStyle name="Comma 4 2 7 3 4 2 2" xfId="41230" xr:uid="{1558E92E-3F11-4F00-8745-D1A4F6C9A7F3}"/>
    <cellStyle name="Comma 4 2 7 3 4 2 3" xfId="62254" xr:uid="{88035409-E196-4215-B090-DC396BE09B58}"/>
    <cellStyle name="Comma 4 2 7 3 4 3" xfId="30720" xr:uid="{12532B9D-CA7B-42F4-AB68-85CE3854D248}"/>
    <cellStyle name="Comma 4 2 7 3 4 4" xfId="51744" xr:uid="{E20CE401-0232-426F-A2CE-37107E3048F5}"/>
    <cellStyle name="Comma 4 2 7 3 5" xfId="12326" xr:uid="{B535802D-A75D-46FE-A33A-D0EF34B8B6C2}"/>
    <cellStyle name="Comma 4 2 7 3 5 2" xfId="33348" xr:uid="{06A0878B-7915-4F2C-829E-C37D43436B9E}"/>
    <cellStyle name="Comma 4 2 7 3 5 3" xfId="54372" xr:uid="{E5474E09-9BE1-4A96-9614-33326990FC65}"/>
    <cellStyle name="Comma 4 2 7 3 6" xfId="22837" xr:uid="{EB12B1C1-536B-40E7-A3C6-B152A37948B5}"/>
    <cellStyle name="Comma 4 2 7 3 7" xfId="43862" xr:uid="{6E331E51-337A-427A-9389-8C0232F6BC4E}"/>
    <cellStyle name="Comma 4 2 7 4" xfId="1742" xr:uid="{428329E8-B8C7-4526-A73E-A868215BF08D}"/>
    <cellStyle name="Comma 4 2 7 4 2" xfId="4420" xr:uid="{BB27BF13-17F7-462D-89ED-47FE0A869A40}"/>
    <cellStyle name="Comma 4 2 7 4 2 2" xfId="14954" xr:uid="{F0CF2201-051E-4D83-9C5C-C1DD0C1CE6EC}"/>
    <cellStyle name="Comma 4 2 7 4 2 2 2" xfId="35976" xr:uid="{B1E07572-96A4-479A-AA06-3987C0F1FF78}"/>
    <cellStyle name="Comma 4 2 7 4 2 2 3" xfId="57000" xr:uid="{7394038F-C917-456A-A79E-29932303E8A6}"/>
    <cellStyle name="Comma 4 2 7 4 2 3" xfId="25466" xr:uid="{5458B0FC-59B8-4C77-AA5E-1580BEDB32C4}"/>
    <cellStyle name="Comma 4 2 7 4 2 4" xfId="46490" xr:uid="{7BABA047-EF9D-498B-9508-00B6FA946A6A}"/>
    <cellStyle name="Comma 4 2 7 4 3" xfId="7048" xr:uid="{D201B9EF-064F-4994-B832-34F4B8242B54}"/>
    <cellStyle name="Comma 4 2 7 4 3 2" xfId="17582" xr:uid="{A2C3D62F-41AB-40FD-90B9-C0D56D399D68}"/>
    <cellStyle name="Comma 4 2 7 4 3 2 2" xfId="38604" xr:uid="{FC05EC68-D917-431A-A939-A38DDF3F470C}"/>
    <cellStyle name="Comma 4 2 7 4 3 2 3" xfId="59628" xr:uid="{CF9A871C-3E23-42B9-9138-7FEF71A31DA2}"/>
    <cellStyle name="Comma 4 2 7 4 3 3" xfId="28094" xr:uid="{004D730A-E9A9-4F29-BDFD-3BA6211123AD}"/>
    <cellStyle name="Comma 4 2 7 4 3 4" xfId="49118" xr:uid="{BF53220D-853B-4E4F-96C1-7F3A98954AFF}"/>
    <cellStyle name="Comma 4 2 7 4 4" xfId="9675" xr:uid="{84FF1D00-8369-43B4-B681-F0093FE5B9AC}"/>
    <cellStyle name="Comma 4 2 7 4 4 2" xfId="20209" xr:uid="{5F69D146-075D-4402-B637-D571F215A474}"/>
    <cellStyle name="Comma 4 2 7 4 4 2 2" xfId="41231" xr:uid="{DC844477-D8E8-47D8-B31C-DEB739C511BC}"/>
    <cellStyle name="Comma 4 2 7 4 4 2 3" xfId="62255" xr:uid="{03646E8C-BDD4-4095-9D04-E625AC95ACA9}"/>
    <cellStyle name="Comma 4 2 7 4 4 3" xfId="30721" xr:uid="{6E153C0A-91C7-4F4B-AB43-EF812A34F475}"/>
    <cellStyle name="Comma 4 2 7 4 4 4" xfId="51745" xr:uid="{052C146C-5623-416B-A4B9-81B3BA7FE299}"/>
    <cellStyle name="Comma 4 2 7 4 5" xfId="12327" xr:uid="{49F24396-1A5B-4969-BEE6-3F2371EFACE7}"/>
    <cellStyle name="Comma 4 2 7 4 5 2" xfId="33349" xr:uid="{4A7C3250-030A-4273-B985-822F2C63DC23}"/>
    <cellStyle name="Comma 4 2 7 4 5 3" xfId="54373" xr:uid="{A25836D4-0655-4C7D-941F-3A8C8D16F92F}"/>
    <cellStyle name="Comma 4 2 7 4 6" xfId="22838" xr:uid="{85BEF062-1C7A-485B-8F1E-DF8A81BCF3B2}"/>
    <cellStyle name="Comma 4 2 7 4 7" xfId="43863" xr:uid="{33973B60-3181-4CC8-99CB-5DC51B879081}"/>
    <cellStyle name="Comma 4 2 7 5" xfId="4416" xr:uid="{6E50560A-F687-4AE8-9EC2-EBB9601EF765}"/>
    <cellStyle name="Comma 4 2 7 5 2" xfId="14950" xr:uid="{876116BC-9313-426E-9C4A-2923431A065F}"/>
    <cellStyle name="Comma 4 2 7 5 2 2" xfId="35972" xr:uid="{0B19147B-D010-4862-B9EF-44A64293ADE0}"/>
    <cellStyle name="Comma 4 2 7 5 2 3" xfId="56996" xr:uid="{AC505C25-5F0C-4EA5-9531-50BEDB90B2F4}"/>
    <cellStyle name="Comma 4 2 7 5 3" xfId="25462" xr:uid="{B34F81EB-8B23-4AFB-9EDF-A3B32EC63F95}"/>
    <cellStyle name="Comma 4 2 7 5 4" xfId="46486" xr:uid="{208E1902-B2E3-41E0-8295-BB3F9940A4A7}"/>
    <cellStyle name="Comma 4 2 7 6" xfId="7044" xr:uid="{8C79EBB9-848B-400F-BD4B-D4E999A15B26}"/>
    <cellStyle name="Comma 4 2 7 6 2" xfId="17578" xr:uid="{B3AFF756-A70E-4A18-9082-366C61861D63}"/>
    <cellStyle name="Comma 4 2 7 6 2 2" xfId="38600" xr:uid="{07C00AE0-7DE6-4998-B519-C733E05350B3}"/>
    <cellStyle name="Comma 4 2 7 6 2 3" xfId="59624" xr:uid="{B97D3A17-88FA-421B-A894-F4F8ADD31E6B}"/>
    <cellStyle name="Comma 4 2 7 6 3" xfId="28090" xr:uid="{BD69411B-575C-4F98-ADFC-BFBFC8AEA286}"/>
    <cellStyle name="Comma 4 2 7 6 4" xfId="49114" xr:uid="{F5F06FFD-94ED-4CE4-81F1-668A1C3533F8}"/>
    <cellStyle name="Comma 4 2 7 7" xfId="9671" xr:uid="{C559E06B-F1C5-42A7-8645-4642FACCA75E}"/>
    <cellStyle name="Comma 4 2 7 7 2" xfId="20205" xr:uid="{7DE697CA-1771-420F-8261-99A21509866B}"/>
    <cellStyle name="Comma 4 2 7 7 2 2" xfId="41227" xr:uid="{AC7E1131-2323-4F6C-84A7-389CDD7057A2}"/>
    <cellStyle name="Comma 4 2 7 7 2 3" xfId="62251" xr:uid="{2718E557-8D5D-4983-851D-6AF45F2E22CA}"/>
    <cellStyle name="Comma 4 2 7 7 3" xfId="30717" xr:uid="{EF877ED7-E85C-433D-8AEF-209D2BFC3500}"/>
    <cellStyle name="Comma 4 2 7 7 4" xfId="51741" xr:uid="{9A9FE051-438A-4E8C-BAD9-78CF49322913}"/>
    <cellStyle name="Comma 4 2 7 8" xfId="12323" xr:uid="{BF3857A3-31F7-4B51-A3E5-61D7D9A743A3}"/>
    <cellStyle name="Comma 4 2 7 8 2" xfId="33345" xr:uid="{984991F4-235D-465C-A448-4110CC7F9CCC}"/>
    <cellStyle name="Comma 4 2 7 8 3" xfId="54369" xr:uid="{EA3F2C31-324C-4107-90E8-E210CEEB0119}"/>
    <cellStyle name="Comma 4 2 7 9" xfId="22834" xr:uid="{52C7287A-9E90-4EF0-9255-2D3E991590EC}"/>
    <cellStyle name="Comma 4 2 8" xfId="1743" xr:uid="{645C001C-45D5-4919-B880-33F043D315D7}"/>
    <cellStyle name="Comma 4 2 8 10" xfId="43864" xr:uid="{940EADA6-4B53-44A2-AF42-9019EC961431}"/>
    <cellStyle name="Comma 4 2 8 2" xfId="1744" xr:uid="{23E0D579-9F1C-40EC-9EAD-A757A24693D9}"/>
    <cellStyle name="Comma 4 2 8 2 2" xfId="1745" xr:uid="{5F6A3F45-6FB8-4A89-A9FF-E80F2BAD74B6}"/>
    <cellStyle name="Comma 4 2 8 2 2 2" xfId="4423" xr:uid="{B72BAB4E-A83E-488B-A911-ABA2650950AC}"/>
    <cellStyle name="Comma 4 2 8 2 2 2 2" xfId="14957" xr:uid="{A4AE13CA-F466-46F9-A909-6251B1A4F641}"/>
    <cellStyle name="Comma 4 2 8 2 2 2 2 2" xfId="35979" xr:uid="{F37E8895-CAC3-4CE7-88B6-B637917265F9}"/>
    <cellStyle name="Comma 4 2 8 2 2 2 2 3" xfId="57003" xr:uid="{5E3ACFE4-1092-4C2C-890F-2EBFB161848E}"/>
    <cellStyle name="Comma 4 2 8 2 2 2 3" xfId="25469" xr:uid="{ACDCAD6D-EFB1-4F66-B1A0-B96256C7A9A3}"/>
    <cellStyle name="Comma 4 2 8 2 2 2 4" xfId="46493" xr:uid="{BA267CC6-7841-45B2-A7D2-FFDC68C9CBC7}"/>
    <cellStyle name="Comma 4 2 8 2 2 3" xfId="7051" xr:uid="{04F4BCC3-8C04-434F-8607-61A125DC37C6}"/>
    <cellStyle name="Comma 4 2 8 2 2 3 2" xfId="17585" xr:uid="{E4689F6E-2E35-438D-BE0F-D3389D20AF11}"/>
    <cellStyle name="Comma 4 2 8 2 2 3 2 2" xfId="38607" xr:uid="{F02BB225-852B-4D8C-B59D-8E7AA9D56B68}"/>
    <cellStyle name="Comma 4 2 8 2 2 3 2 3" xfId="59631" xr:uid="{9306A341-FA04-48AC-A79A-BB377150982A}"/>
    <cellStyle name="Comma 4 2 8 2 2 3 3" xfId="28097" xr:uid="{1E3B3C96-B341-4134-A324-17A7531D50D9}"/>
    <cellStyle name="Comma 4 2 8 2 2 3 4" xfId="49121" xr:uid="{AD9C671B-919D-4DEE-AF2B-84530502E37D}"/>
    <cellStyle name="Comma 4 2 8 2 2 4" xfId="9678" xr:uid="{04C6CA7C-48C1-43CB-8400-CB18D704D483}"/>
    <cellStyle name="Comma 4 2 8 2 2 4 2" xfId="20212" xr:uid="{43A633D5-6326-4950-9A17-E324127F4986}"/>
    <cellStyle name="Comma 4 2 8 2 2 4 2 2" xfId="41234" xr:uid="{33B6C63D-8229-4315-91CF-ADFA0A1121C6}"/>
    <cellStyle name="Comma 4 2 8 2 2 4 2 3" xfId="62258" xr:uid="{867761CE-CD50-4B86-B3D0-876109CF8519}"/>
    <cellStyle name="Comma 4 2 8 2 2 4 3" xfId="30724" xr:uid="{C5A44672-166B-445A-B664-261658324FFC}"/>
    <cellStyle name="Comma 4 2 8 2 2 4 4" xfId="51748" xr:uid="{855818C8-DDBC-4091-93CC-A3869B0DE897}"/>
    <cellStyle name="Comma 4 2 8 2 2 5" xfId="12330" xr:uid="{A445A4FE-536F-4C50-962A-1D938277F11C}"/>
    <cellStyle name="Comma 4 2 8 2 2 5 2" xfId="33352" xr:uid="{9AB00672-9CB8-45AA-8A9F-85133EAEA512}"/>
    <cellStyle name="Comma 4 2 8 2 2 5 3" xfId="54376" xr:uid="{FE7E702F-9E99-4B27-A77A-65655699ADFA}"/>
    <cellStyle name="Comma 4 2 8 2 2 6" xfId="22841" xr:uid="{03B37630-5A96-41B7-AF24-FFEE596C9F41}"/>
    <cellStyle name="Comma 4 2 8 2 2 7" xfId="43866" xr:uid="{3A0C2890-7428-4D53-BB0C-3959C38C9CA8}"/>
    <cellStyle name="Comma 4 2 8 2 3" xfId="4422" xr:uid="{1F5C84C8-F844-44A7-98D0-1A8FCC343FE0}"/>
    <cellStyle name="Comma 4 2 8 2 3 2" xfId="14956" xr:uid="{DE2003B9-905F-40AB-8EF6-61B49F6DF00E}"/>
    <cellStyle name="Comma 4 2 8 2 3 2 2" xfId="35978" xr:uid="{002F964C-7772-49AB-AEA5-F9CA34C1F9C6}"/>
    <cellStyle name="Comma 4 2 8 2 3 2 3" xfId="57002" xr:uid="{586E2CDA-98F5-47EA-BE96-2C482A35A19C}"/>
    <cellStyle name="Comma 4 2 8 2 3 3" xfId="25468" xr:uid="{F49F2569-274C-4628-A7B1-BE3D2B79E191}"/>
    <cellStyle name="Comma 4 2 8 2 3 4" xfId="46492" xr:uid="{F0716949-76DF-4DB6-A9C6-B48F942E237F}"/>
    <cellStyle name="Comma 4 2 8 2 4" xfId="7050" xr:uid="{4F2B1836-F390-4AE3-AA03-DBB3ECFF2277}"/>
    <cellStyle name="Comma 4 2 8 2 4 2" xfId="17584" xr:uid="{39C18006-72BC-44D8-BF76-13E51507B5CB}"/>
    <cellStyle name="Comma 4 2 8 2 4 2 2" xfId="38606" xr:uid="{AE01978A-6A4B-4D64-B572-EC01850E4FBF}"/>
    <cellStyle name="Comma 4 2 8 2 4 2 3" xfId="59630" xr:uid="{3F0A2BBD-E866-4EC0-8035-69C97E9595C7}"/>
    <cellStyle name="Comma 4 2 8 2 4 3" xfId="28096" xr:uid="{2A1E54FF-8D83-47D3-B07F-6266CDAEE12B}"/>
    <cellStyle name="Comma 4 2 8 2 4 4" xfId="49120" xr:uid="{69BCAA77-E217-44A3-929A-0519AD2385A1}"/>
    <cellStyle name="Comma 4 2 8 2 5" xfId="9677" xr:uid="{FC67E630-A1E6-4256-AAE8-F9F72BD2C606}"/>
    <cellStyle name="Comma 4 2 8 2 5 2" xfId="20211" xr:uid="{339F905B-950A-49ED-BFD0-D6CAC0ECE0FC}"/>
    <cellStyle name="Comma 4 2 8 2 5 2 2" xfId="41233" xr:uid="{84E9336E-BD37-4061-BD86-A05416FA6605}"/>
    <cellStyle name="Comma 4 2 8 2 5 2 3" xfId="62257" xr:uid="{D7FDA106-F71E-450C-9F62-3D3317A4614D}"/>
    <cellStyle name="Comma 4 2 8 2 5 3" xfId="30723" xr:uid="{395733DD-64FC-4AB8-BE21-BCF9677A3D11}"/>
    <cellStyle name="Comma 4 2 8 2 5 4" xfId="51747" xr:uid="{10F9F86C-17DF-4229-9739-F2DABAA6FF28}"/>
    <cellStyle name="Comma 4 2 8 2 6" xfId="12329" xr:uid="{DA88E490-C767-4790-A199-ECD107253E35}"/>
    <cellStyle name="Comma 4 2 8 2 6 2" xfId="33351" xr:uid="{C1366905-5629-423D-A277-A2F6AF2B57A5}"/>
    <cellStyle name="Comma 4 2 8 2 6 3" xfId="54375" xr:uid="{48344A00-B67A-43C6-9667-CEE9D6F6666E}"/>
    <cellStyle name="Comma 4 2 8 2 7" xfId="22840" xr:uid="{5F5B3448-FECB-4F56-A1C8-E694A2E5744B}"/>
    <cellStyle name="Comma 4 2 8 2 8" xfId="43865" xr:uid="{B6C29B46-1F06-45FD-B0E0-DC579DBD2AF6}"/>
    <cellStyle name="Comma 4 2 8 3" xfId="1746" xr:uid="{B07F3FFD-6110-4982-8AC6-90BAD39A386C}"/>
    <cellStyle name="Comma 4 2 8 3 2" xfId="4424" xr:uid="{F446B22B-80D4-4A60-BDD0-0D7B27975073}"/>
    <cellStyle name="Comma 4 2 8 3 2 2" xfId="14958" xr:uid="{D547793A-569D-42F2-9BA7-8AD4AC396028}"/>
    <cellStyle name="Comma 4 2 8 3 2 2 2" xfId="35980" xr:uid="{D507746C-7ABD-4CE3-9D61-98A7C483CEF5}"/>
    <cellStyle name="Comma 4 2 8 3 2 2 3" xfId="57004" xr:uid="{73B04497-B8E3-475E-8B25-101915D011C5}"/>
    <cellStyle name="Comma 4 2 8 3 2 3" xfId="25470" xr:uid="{2C4325DD-0C8E-4A3A-A975-7CE0FCA6B82F}"/>
    <cellStyle name="Comma 4 2 8 3 2 4" xfId="46494" xr:uid="{0CD89895-5EDF-45B5-BF95-538A107F8A8A}"/>
    <cellStyle name="Comma 4 2 8 3 3" xfId="7052" xr:uid="{EBD12D91-F5B2-4E8C-8F47-082AF8B3CC11}"/>
    <cellStyle name="Comma 4 2 8 3 3 2" xfId="17586" xr:uid="{FDB0FC98-461A-4624-810A-5648CD11AC41}"/>
    <cellStyle name="Comma 4 2 8 3 3 2 2" xfId="38608" xr:uid="{65F59349-84BA-492D-99A3-175FD50382C5}"/>
    <cellStyle name="Comma 4 2 8 3 3 2 3" xfId="59632" xr:uid="{204FF243-8AD3-4895-897A-8527DAE3752F}"/>
    <cellStyle name="Comma 4 2 8 3 3 3" xfId="28098" xr:uid="{37718B30-3977-4F50-9362-9171FE84D97B}"/>
    <cellStyle name="Comma 4 2 8 3 3 4" xfId="49122" xr:uid="{FC5E7223-5EC9-4AB5-A74D-9EB6C4AB79A6}"/>
    <cellStyle name="Comma 4 2 8 3 4" xfId="9679" xr:uid="{C1166D75-D350-4F31-A327-A6D531D4221C}"/>
    <cellStyle name="Comma 4 2 8 3 4 2" xfId="20213" xr:uid="{D59B8D37-4FA6-451F-93F0-1ED5F1686BB7}"/>
    <cellStyle name="Comma 4 2 8 3 4 2 2" xfId="41235" xr:uid="{3E305FA0-9FEC-4482-8A75-A06CCBDB485E}"/>
    <cellStyle name="Comma 4 2 8 3 4 2 3" xfId="62259" xr:uid="{B791775B-1A22-465A-9B20-99F2B60F3825}"/>
    <cellStyle name="Comma 4 2 8 3 4 3" xfId="30725" xr:uid="{856B1526-13E1-47B2-AEB7-5272C58C2569}"/>
    <cellStyle name="Comma 4 2 8 3 4 4" xfId="51749" xr:uid="{26B9891F-3F39-421B-B60F-FCA3D326E337}"/>
    <cellStyle name="Comma 4 2 8 3 5" xfId="12331" xr:uid="{6A054F06-4708-448A-AA79-41AA61A8DBA9}"/>
    <cellStyle name="Comma 4 2 8 3 5 2" xfId="33353" xr:uid="{5285BADB-E03D-41DC-8291-B646C15C3C70}"/>
    <cellStyle name="Comma 4 2 8 3 5 3" xfId="54377" xr:uid="{4E27EDD7-BD91-4E55-83D4-8955F5818012}"/>
    <cellStyle name="Comma 4 2 8 3 6" xfId="22842" xr:uid="{033DD642-BB2B-41DC-89E1-068490DA6F97}"/>
    <cellStyle name="Comma 4 2 8 3 7" xfId="43867" xr:uid="{C4C41B29-377C-4977-BCA9-0E471BF44A1D}"/>
    <cellStyle name="Comma 4 2 8 4" xfId="1747" xr:uid="{4398C3DA-27DB-46B3-822E-A91043EAE85E}"/>
    <cellStyle name="Comma 4 2 8 4 2" xfId="4425" xr:uid="{5ED5C09B-5401-4D8B-B55D-E580637B149F}"/>
    <cellStyle name="Comma 4 2 8 4 2 2" xfId="14959" xr:uid="{07011697-C755-445E-9D58-0BA9288E1A70}"/>
    <cellStyle name="Comma 4 2 8 4 2 2 2" xfId="35981" xr:uid="{13C6D8BC-63EB-402F-BB12-682872B83C09}"/>
    <cellStyle name="Comma 4 2 8 4 2 2 3" xfId="57005" xr:uid="{696841C4-7BB6-49F4-9142-0AA45CA3CDDE}"/>
    <cellStyle name="Comma 4 2 8 4 2 3" xfId="25471" xr:uid="{305EC7AC-0B59-4EA6-B77E-4BC62474A6AA}"/>
    <cellStyle name="Comma 4 2 8 4 2 4" xfId="46495" xr:uid="{8C92981C-FEE3-4E68-924F-95141E5D1B14}"/>
    <cellStyle name="Comma 4 2 8 4 3" xfId="7053" xr:uid="{C616BD09-0CDC-4933-874A-227D0023FE6C}"/>
    <cellStyle name="Comma 4 2 8 4 3 2" xfId="17587" xr:uid="{B38CB277-9957-44CB-84BF-9E307DE5AB9D}"/>
    <cellStyle name="Comma 4 2 8 4 3 2 2" xfId="38609" xr:uid="{DAE9E0A7-F89F-4CB4-AFAF-CB8D7E36B80B}"/>
    <cellStyle name="Comma 4 2 8 4 3 2 3" xfId="59633" xr:uid="{17AC2834-3BC6-4242-866D-25C0FAFF2561}"/>
    <cellStyle name="Comma 4 2 8 4 3 3" xfId="28099" xr:uid="{9F76868B-8BF3-4035-915F-E2236EA73F84}"/>
    <cellStyle name="Comma 4 2 8 4 3 4" xfId="49123" xr:uid="{533AC940-2105-4C3A-85FE-4496366C6176}"/>
    <cellStyle name="Comma 4 2 8 4 4" xfId="9680" xr:uid="{8CF077CD-A783-4F6E-81D7-28C825B576EC}"/>
    <cellStyle name="Comma 4 2 8 4 4 2" xfId="20214" xr:uid="{40CA1D00-BF9C-4E44-B65B-62871E230766}"/>
    <cellStyle name="Comma 4 2 8 4 4 2 2" xfId="41236" xr:uid="{E01B0635-CB52-460C-B81A-8B256340524F}"/>
    <cellStyle name="Comma 4 2 8 4 4 2 3" xfId="62260" xr:uid="{6AD3E778-98C7-4AB0-97D6-601AF653C535}"/>
    <cellStyle name="Comma 4 2 8 4 4 3" xfId="30726" xr:uid="{EDE50D9C-DC24-4FB9-BA57-4B882892E5ED}"/>
    <cellStyle name="Comma 4 2 8 4 4 4" xfId="51750" xr:uid="{EB4D29E5-08B6-4AEA-9F43-533E110C848C}"/>
    <cellStyle name="Comma 4 2 8 4 5" xfId="12332" xr:uid="{AF82C934-A07B-401A-BD2E-BEF67E79E4A1}"/>
    <cellStyle name="Comma 4 2 8 4 5 2" xfId="33354" xr:uid="{CF486EA2-AFB4-45D1-8D8A-0EF88A65E75D}"/>
    <cellStyle name="Comma 4 2 8 4 5 3" xfId="54378" xr:uid="{D016097F-6F11-45D2-A066-A5C22324BEBF}"/>
    <cellStyle name="Comma 4 2 8 4 6" xfId="22843" xr:uid="{FDFB4C82-5D91-4B62-B992-DE07B4715910}"/>
    <cellStyle name="Comma 4 2 8 4 7" xfId="43868" xr:uid="{A2613E12-5544-429C-8F1E-EF54E9776BE0}"/>
    <cellStyle name="Comma 4 2 8 5" xfId="4421" xr:uid="{43B50CE5-3EC2-4722-96A7-1DCF0DFB2315}"/>
    <cellStyle name="Comma 4 2 8 5 2" xfId="14955" xr:uid="{C8295CB6-C21D-48CC-BC33-30B5A8C407E7}"/>
    <cellStyle name="Comma 4 2 8 5 2 2" xfId="35977" xr:uid="{32B12992-94BA-40D4-8F96-2855030C7C01}"/>
    <cellStyle name="Comma 4 2 8 5 2 3" xfId="57001" xr:uid="{D17B9106-1E85-40FB-80DC-F9FF4C8DC2F4}"/>
    <cellStyle name="Comma 4 2 8 5 3" xfId="25467" xr:uid="{BF093AF8-7975-40E3-9A39-AA43AEBA5A15}"/>
    <cellStyle name="Comma 4 2 8 5 4" xfId="46491" xr:uid="{4D8BE7CC-661B-47C7-BDFE-6C7980D60720}"/>
    <cellStyle name="Comma 4 2 8 6" xfId="7049" xr:uid="{B245924A-8A9F-44BC-A433-9F4A728CF8E9}"/>
    <cellStyle name="Comma 4 2 8 6 2" xfId="17583" xr:uid="{76254F78-4D6B-462F-8C01-4BDAB72B3D77}"/>
    <cellStyle name="Comma 4 2 8 6 2 2" xfId="38605" xr:uid="{840DF75D-9804-48C6-AE67-24E71A277219}"/>
    <cellStyle name="Comma 4 2 8 6 2 3" xfId="59629" xr:uid="{E71C6D8D-D585-4D73-9907-599503B2D7E6}"/>
    <cellStyle name="Comma 4 2 8 6 3" xfId="28095" xr:uid="{9523E634-D948-4DAC-8E2A-DBA11F0ED443}"/>
    <cellStyle name="Comma 4 2 8 6 4" xfId="49119" xr:uid="{B7F1543E-52F3-431B-8AF1-2BCBE22218EC}"/>
    <cellStyle name="Comma 4 2 8 7" xfId="9676" xr:uid="{821AAFBE-C4A4-442B-9AD2-58CE408BE1E2}"/>
    <cellStyle name="Comma 4 2 8 7 2" xfId="20210" xr:uid="{46E3F559-478F-4BA6-8819-9E7D0CC13234}"/>
    <cellStyle name="Comma 4 2 8 7 2 2" xfId="41232" xr:uid="{8DC1E32B-2351-412C-B206-FBC98526B59F}"/>
    <cellStyle name="Comma 4 2 8 7 2 3" xfId="62256" xr:uid="{580F70B8-178F-43B3-AD0B-5B66FA1F5E5C}"/>
    <cellStyle name="Comma 4 2 8 7 3" xfId="30722" xr:uid="{BB982265-2610-422E-A3DF-637AF53902EA}"/>
    <cellStyle name="Comma 4 2 8 7 4" xfId="51746" xr:uid="{E7D4816E-971E-45C2-BF70-9F9E89A15DFA}"/>
    <cellStyle name="Comma 4 2 8 8" xfId="12328" xr:uid="{2658326C-B64F-4801-97B7-7342ECBAF4B6}"/>
    <cellStyle name="Comma 4 2 8 8 2" xfId="33350" xr:uid="{C63E91C0-38EA-4102-84B7-DF05A54340BB}"/>
    <cellStyle name="Comma 4 2 8 8 3" xfId="54374" xr:uid="{1002AB37-F77C-4EF9-A95A-D1A7B9494D46}"/>
    <cellStyle name="Comma 4 2 8 9" xfId="22839" xr:uid="{7E5355B3-CBEC-48E1-AB51-E6A267D925E4}"/>
    <cellStyle name="Comma 4 2 9" xfId="1748" xr:uid="{BBA119CB-DF8C-4858-BFC5-C7534095C4E1}"/>
    <cellStyle name="Comma 4 2 9 2" xfId="1749" xr:uid="{D804D939-5E7E-4D71-8F79-30D32C6BAA53}"/>
    <cellStyle name="Comma 4 2 9 2 2" xfId="4427" xr:uid="{0C340417-8CC2-4494-ADA7-9AF4750229D7}"/>
    <cellStyle name="Comma 4 2 9 2 2 2" xfId="14961" xr:uid="{885B261B-C77F-4136-BC2B-D03515E40116}"/>
    <cellStyle name="Comma 4 2 9 2 2 2 2" xfId="35983" xr:uid="{77E92F68-A6BF-4E60-9231-9A063655410C}"/>
    <cellStyle name="Comma 4 2 9 2 2 2 3" xfId="57007" xr:uid="{257A24E6-7137-426E-ACFA-B629F4AE8E02}"/>
    <cellStyle name="Comma 4 2 9 2 2 3" xfId="25473" xr:uid="{C95CF60F-5CBB-4481-9FB1-B9393C570697}"/>
    <cellStyle name="Comma 4 2 9 2 2 4" xfId="46497" xr:uid="{9844226C-8D11-472E-AF61-BA252B986C31}"/>
    <cellStyle name="Comma 4 2 9 2 3" xfId="7055" xr:uid="{87BCACA5-6B85-4DE3-83A6-EC5F5B35E8A8}"/>
    <cellStyle name="Comma 4 2 9 2 3 2" xfId="17589" xr:uid="{D171487D-7534-42B7-8330-D1D4382900FA}"/>
    <cellStyle name="Comma 4 2 9 2 3 2 2" xfId="38611" xr:uid="{7B6EEABF-2630-4600-A26B-C4F57F177CB1}"/>
    <cellStyle name="Comma 4 2 9 2 3 2 3" xfId="59635" xr:uid="{4E3588D3-2371-423D-929D-0461BD3A5D0F}"/>
    <cellStyle name="Comma 4 2 9 2 3 3" xfId="28101" xr:uid="{348BEC91-4A5E-4AD5-A806-CE578325C429}"/>
    <cellStyle name="Comma 4 2 9 2 3 4" xfId="49125" xr:uid="{9CDB3A6A-8ACC-46A1-9812-9B7BA5FC282B}"/>
    <cellStyle name="Comma 4 2 9 2 4" xfId="9682" xr:uid="{0D3E0241-3198-4DBB-A055-5027F5989136}"/>
    <cellStyle name="Comma 4 2 9 2 4 2" xfId="20216" xr:uid="{957D41F2-E02E-4F1F-8CF5-B1CA7985BA72}"/>
    <cellStyle name="Comma 4 2 9 2 4 2 2" xfId="41238" xr:uid="{DE595CA9-3644-46ED-B5B7-AD8D9BBD1A7E}"/>
    <cellStyle name="Comma 4 2 9 2 4 2 3" xfId="62262" xr:uid="{2A86BF59-01D1-4E1D-80AE-59AD2279262F}"/>
    <cellStyle name="Comma 4 2 9 2 4 3" xfId="30728" xr:uid="{D0DA4D07-0C15-45EB-BC8A-3A1D716C06E2}"/>
    <cellStyle name="Comma 4 2 9 2 4 4" xfId="51752" xr:uid="{557D647C-E285-46DD-8C78-31FDC3B1E57E}"/>
    <cellStyle name="Comma 4 2 9 2 5" xfId="12334" xr:uid="{E0724881-6116-4D2D-8FF8-391C5AC7C8D9}"/>
    <cellStyle name="Comma 4 2 9 2 5 2" xfId="33356" xr:uid="{405581EA-6255-4D76-A113-10017A0095E1}"/>
    <cellStyle name="Comma 4 2 9 2 5 3" xfId="54380" xr:uid="{7DE233AD-B621-4E5A-9CD0-55BAC5766018}"/>
    <cellStyle name="Comma 4 2 9 2 6" xfId="22845" xr:uid="{8F5FD416-1AFD-48E5-ACA5-BAB483DC8356}"/>
    <cellStyle name="Comma 4 2 9 2 7" xfId="43870" xr:uid="{9F232950-80C4-4497-B3DA-07CF528308CF}"/>
    <cellStyle name="Comma 4 2 9 3" xfId="1750" xr:uid="{D454C033-009C-4CAE-A747-BAC43CC6DBB3}"/>
    <cellStyle name="Comma 4 2 9 3 2" xfId="4428" xr:uid="{7753DD01-175D-46BA-A879-062C4C504BDA}"/>
    <cellStyle name="Comma 4 2 9 3 2 2" xfId="14962" xr:uid="{8372C9B1-7B5C-42B8-AC4A-8BE19B866C15}"/>
    <cellStyle name="Comma 4 2 9 3 2 2 2" xfId="35984" xr:uid="{14B70859-7AAC-4E21-99B7-7BC80694406F}"/>
    <cellStyle name="Comma 4 2 9 3 2 2 3" xfId="57008" xr:uid="{65F3B1DD-1D36-4B9B-9F5E-07ED9DE36127}"/>
    <cellStyle name="Comma 4 2 9 3 2 3" xfId="25474" xr:uid="{80284DA3-24E9-4985-8E4B-143D3B571B61}"/>
    <cellStyle name="Comma 4 2 9 3 2 4" xfId="46498" xr:uid="{36D18117-82B2-4F68-B451-B49EA2447610}"/>
    <cellStyle name="Comma 4 2 9 3 3" xfId="7056" xr:uid="{0E300AE4-2C81-468C-8CC5-31F49777A2FE}"/>
    <cellStyle name="Comma 4 2 9 3 3 2" xfId="17590" xr:uid="{241BD44D-7553-4EC5-8FE5-5DE0D88434D9}"/>
    <cellStyle name="Comma 4 2 9 3 3 2 2" xfId="38612" xr:uid="{72C5F253-0D70-48CF-B01D-66E6F672CF97}"/>
    <cellStyle name="Comma 4 2 9 3 3 2 3" xfId="59636" xr:uid="{39607824-2FFC-4437-9C2A-AEF20F6C9A7C}"/>
    <cellStyle name="Comma 4 2 9 3 3 3" xfId="28102" xr:uid="{18DE8943-1634-46B9-A303-44484DD2C8D2}"/>
    <cellStyle name="Comma 4 2 9 3 3 4" xfId="49126" xr:uid="{B57736FB-867E-4BAC-9AE6-92F86B5209D8}"/>
    <cellStyle name="Comma 4 2 9 3 4" xfId="9683" xr:uid="{FA8C57ED-374E-4CF9-AF09-FB0EB749FA71}"/>
    <cellStyle name="Comma 4 2 9 3 4 2" xfId="20217" xr:uid="{1BD242F9-1DAC-43B7-A9D7-9A1B8D40081E}"/>
    <cellStyle name="Comma 4 2 9 3 4 2 2" xfId="41239" xr:uid="{5CA16D91-44B9-4A3F-BF6E-E5909BE13049}"/>
    <cellStyle name="Comma 4 2 9 3 4 2 3" xfId="62263" xr:uid="{BD4C5782-8312-4D19-B77C-37874767486B}"/>
    <cellStyle name="Comma 4 2 9 3 4 3" xfId="30729" xr:uid="{E1D43C72-09DF-43BB-B43E-1047AA9BE888}"/>
    <cellStyle name="Comma 4 2 9 3 4 4" xfId="51753" xr:uid="{850AEF2C-6B41-4B03-8400-D2CD9D742347}"/>
    <cellStyle name="Comma 4 2 9 3 5" xfId="12335" xr:uid="{3F7BE99F-631E-4216-9E7F-E9330DD115F2}"/>
    <cellStyle name="Comma 4 2 9 3 5 2" xfId="33357" xr:uid="{810B8FE6-626D-4F11-A25C-ABD7FCCE048A}"/>
    <cellStyle name="Comma 4 2 9 3 5 3" xfId="54381" xr:uid="{D0436AFB-78C2-4032-AC96-534BBCA79E56}"/>
    <cellStyle name="Comma 4 2 9 3 6" xfId="22846" xr:uid="{3584F84F-3FE6-44CA-8CCC-E4B27C1BE165}"/>
    <cellStyle name="Comma 4 2 9 3 7" xfId="43871" xr:uid="{62317481-D0CB-4436-926D-4DC5F34B6B17}"/>
    <cellStyle name="Comma 4 2 9 4" xfId="4426" xr:uid="{6BB17ED9-ABAE-4816-9EA2-CEB4A3FE0357}"/>
    <cellStyle name="Comma 4 2 9 4 2" xfId="14960" xr:uid="{186EC4D9-6ECC-4330-91BE-05B5B538F0C0}"/>
    <cellStyle name="Comma 4 2 9 4 2 2" xfId="35982" xr:uid="{F953A4C4-4607-4548-B9A3-ECB47155B550}"/>
    <cellStyle name="Comma 4 2 9 4 2 3" xfId="57006" xr:uid="{426C9248-135C-419F-BAC2-F20542D2B6C2}"/>
    <cellStyle name="Comma 4 2 9 4 3" xfId="25472" xr:uid="{A80AA3E2-DFD2-4D1F-A18A-957B958AD909}"/>
    <cellStyle name="Comma 4 2 9 4 4" xfId="46496" xr:uid="{C259D96B-1ED5-414B-BB29-AA2A4322AA2B}"/>
    <cellStyle name="Comma 4 2 9 5" xfId="7054" xr:uid="{F163AEB5-C899-44C6-A8D7-116410AE8E50}"/>
    <cellStyle name="Comma 4 2 9 5 2" xfId="17588" xr:uid="{F8816E0B-FCDF-482F-9354-056A8A035937}"/>
    <cellStyle name="Comma 4 2 9 5 2 2" xfId="38610" xr:uid="{B1A84AB9-224D-4E3E-9530-340D34FDC331}"/>
    <cellStyle name="Comma 4 2 9 5 2 3" xfId="59634" xr:uid="{60DD6AB9-1C41-4DF3-B19B-6868FEF7C892}"/>
    <cellStyle name="Comma 4 2 9 5 3" xfId="28100" xr:uid="{6D11BA79-E04B-48B4-B860-3FFF5E7C8DBA}"/>
    <cellStyle name="Comma 4 2 9 5 4" xfId="49124" xr:uid="{0921F0E5-298E-4476-AB77-131D90F36461}"/>
    <cellStyle name="Comma 4 2 9 6" xfId="9681" xr:uid="{CAC07811-CDB5-4BC1-A723-37AFE54325C7}"/>
    <cellStyle name="Comma 4 2 9 6 2" xfId="20215" xr:uid="{538DA3A9-18AE-4A71-B70F-D3C9CE47B85B}"/>
    <cellStyle name="Comma 4 2 9 6 2 2" xfId="41237" xr:uid="{50C13231-7EB9-403B-87AB-A7F2D8A03008}"/>
    <cellStyle name="Comma 4 2 9 6 2 3" xfId="62261" xr:uid="{2C498F33-CD36-4625-A9F8-F22E06A79791}"/>
    <cellStyle name="Comma 4 2 9 6 3" xfId="30727" xr:uid="{F640DD78-445E-4E54-A81F-2EB245E7714B}"/>
    <cellStyle name="Comma 4 2 9 6 4" xfId="51751" xr:uid="{ED30090F-5136-4012-B9B7-BF42C0C1E348}"/>
    <cellStyle name="Comma 4 2 9 7" xfId="12333" xr:uid="{ACA331A7-AE15-4860-9FE8-AAE8D61FC1CE}"/>
    <cellStyle name="Comma 4 2 9 7 2" xfId="33355" xr:uid="{14D296FE-F037-4803-B37E-45B7F5330CCC}"/>
    <cellStyle name="Comma 4 2 9 7 3" xfId="54379" xr:uid="{53277DE1-CD11-4E50-B19A-EB22BFA0FAF4}"/>
    <cellStyle name="Comma 4 2 9 8" xfId="22844" xr:uid="{DD18481F-A1D2-4F84-80EC-F5E444C5A635}"/>
    <cellStyle name="Comma 4 2 9 9" xfId="43869" xr:uid="{088FC99E-397D-4953-AB48-698C3446C560}"/>
    <cellStyle name="Comma 4 20" xfId="10689" xr:uid="{45597453-130F-4A2B-8EAB-69D47082D9C9}"/>
    <cellStyle name="Comma 4 20 2" xfId="31726" xr:uid="{E11BB1A2-5BE7-4125-94C9-0FA8B9BF4B12}"/>
    <cellStyle name="Comma 4 20 3" xfId="52750" xr:uid="{F9EF538C-2F34-4257-98BE-3B1D10891162}"/>
    <cellStyle name="Comma 4 21" xfId="21242" xr:uid="{3724BD0C-D12D-4CEF-A037-F476EDFB27D2}"/>
    <cellStyle name="Comma 4 22" xfId="42267" xr:uid="{E23155BC-548C-4832-B334-0B4E8F92D49C}"/>
    <cellStyle name="Comma 4 23" xfId="63326" xr:uid="{99DF5ED7-76C8-4C13-A41C-DADCAE5CF54E}"/>
    <cellStyle name="Comma 4 3" xfId="189" xr:uid="{15908714-B269-4514-8EDB-E397BB3186A9}"/>
    <cellStyle name="Comma 4 3 10" xfId="1752" xr:uid="{F8883A95-FFA3-4DC4-8255-6A95763860CC}"/>
    <cellStyle name="Comma 4 3 10 2" xfId="4430" xr:uid="{9FA427F3-FF4E-44AA-9BF2-B569AF191F30}"/>
    <cellStyle name="Comma 4 3 10 2 2" xfId="14964" xr:uid="{4C001266-E6C9-4F79-BFE8-92E59B882867}"/>
    <cellStyle name="Comma 4 3 10 2 2 2" xfId="35986" xr:uid="{B9AC9127-43A2-48BE-8A80-82FFBCC7A0AF}"/>
    <cellStyle name="Comma 4 3 10 2 2 3" xfId="57010" xr:uid="{CBBB0530-0DE8-47D0-A12E-366CF280D639}"/>
    <cellStyle name="Comma 4 3 10 2 3" xfId="25476" xr:uid="{8A5004B8-BB08-4EA9-8ABB-F99606755EB7}"/>
    <cellStyle name="Comma 4 3 10 2 4" xfId="46500" xr:uid="{8BBA8E65-ABF5-448B-9E56-328008046AEB}"/>
    <cellStyle name="Comma 4 3 10 3" xfId="7058" xr:uid="{DD85EAFA-CAC4-43DB-BA4B-6DC5DAF79F3F}"/>
    <cellStyle name="Comma 4 3 10 3 2" xfId="17592" xr:uid="{B9F50CA5-BAA2-4779-B529-E8B4CC82952B}"/>
    <cellStyle name="Comma 4 3 10 3 2 2" xfId="38614" xr:uid="{CC705D6A-8BDA-4CBD-9364-9D1AA9049782}"/>
    <cellStyle name="Comma 4 3 10 3 2 3" xfId="59638" xr:uid="{F6A61159-73B6-4E4C-91C8-1DFE09C00160}"/>
    <cellStyle name="Comma 4 3 10 3 3" xfId="28104" xr:uid="{10AC00D3-8682-4F2A-9AD0-76A523B7886A}"/>
    <cellStyle name="Comma 4 3 10 3 4" xfId="49128" xr:uid="{96E3E776-4A8A-4996-9474-D83477229B1A}"/>
    <cellStyle name="Comma 4 3 10 4" xfId="9685" xr:uid="{DFC8CF57-3C1C-4FFD-8183-4C60E3112B9A}"/>
    <cellStyle name="Comma 4 3 10 4 2" xfId="20219" xr:uid="{9DA5D621-14ED-47A7-B914-8F61FB9B1372}"/>
    <cellStyle name="Comma 4 3 10 4 2 2" xfId="41241" xr:uid="{C103FE7B-07E2-4F14-A297-47D1FA5E69CC}"/>
    <cellStyle name="Comma 4 3 10 4 2 3" xfId="62265" xr:uid="{375D471A-B811-4AF0-BCBF-33A390280BED}"/>
    <cellStyle name="Comma 4 3 10 4 3" xfId="30731" xr:uid="{72CF0952-13B1-45C4-80AF-0EC27864EB1F}"/>
    <cellStyle name="Comma 4 3 10 4 4" xfId="51755" xr:uid="{8930CA6E-4AFA-49C6-93F0-4B52433BE7CB}"/>
    <cellStyle name="Comma 4 3 10 5" xfId="12337" xr:uid="{00F92E28-2FEF-4296-B7C8-783CAD24C827}"/>
    <cellStyle name="Comma 4 3 10 5 2" xfId="33359" xr:uid="{F47BEA5C-E3B8-405D-8256-D181464A24BA}"/>
    <cellStyle name="Comma 4 3 10 5 3" xfId="54383" xr:uid="{90F5DC6C-6770-4426-82F2-C7ABEA5DB029}"/>
    <cellStyle name="Comma 4 3 10 6" xfId="22848" xr:uid="{6310E15F-4AC2-4618-A93F-6E7D76A834E3}"/>
    <cellStyle name="Comma 4 3 10 7" xfId="43873" xr:uid="{84E45D48-6C23-44EF-B339-5BE426ADBEE2}"/>
    <cellStyle name="Comma 4 3 11" xfId="2765" xr:uid="{11CB8D95-3C75-4488-BABF-0F855D7CC44B}"/>
    <cellStyle name="Comma 4 3 11 2" xfId="5397" xr:uid="{969EB28D-96AB-4025-85C2-1623D83FA929}"/>
    <cellStyle name="Comma 4 3 11 2 2" xfId="15931" xr:uid="{2B073411-766E-4313-92BC-E3D1B93A3307}"/>
    <cellStyle name="Comma 4 3 11 2 2 2" xfId="36953" xr:uid="{D6838198-0F4D-44DD-BF76-E59997EA826C}"/>
    <cellStyle name="Comma 4 3 11 2 2 3" xfId="57977" xr:uid="{CB2B07DE-2439-4E17-8AEF-54FE20181F5D}"/>
    <cellStyle name="Comma 4 3 11 2 3" xfId="26443" xr:uid="{9FD60135-F356-4AFB-AD28-261C000E7D56}"/>
    <cellStyle name="Comma 4 3 11 2 4" xfId="47467" xr:uid="{E2E39E99-89C6-4936-9890-B3BDB92EACFC}"/>
    <cellStyle name="Comma 4 3 11 3" xfId="8025" xr:uid="{CB478A2A-9C4C-41A8-B543-EDEF0194C71C}"/>
    <cellStyle name="Comma 4 3 11 3 2" xfId="18559" xr:uid="{F305FEF2-7E97-452A-9754-5DA1298359C3}"/>
    <cellStyle name="Comma 4 3 11 3 2 2" xfId="39581" xr:uid="{C51EF29E-ED76-430F-A01C-A59E8CA260EA}"/>
    <cellStyle name="Comma 4 3 11 3 2 3" xfId="60605" xr:uid="{C7D8F591-52A4-4524-B8A7-7372A667B5DA}"/>
    <cellStyle name="Comma 4 3 11 3 3" xfId="29071" xr:uid="{58783922-28F5-4A08-9A1D-E68305718268}"/>
    <cellStyle name="Comma 4 3 11 3 4" xfId="50095" xr:uid="{563AF7AE-2CEA-4B19-A6C5-FB7A1ED8FC2F}"/>
    <cellStyle name="Comma 4 3 11 4" xfId="10652" xr:uid="{0292C417-EE83-41A7-9DBD-0F49DF997C30}"/>
    <cellStyle name="Comma 4 3 11 4 2" xfId="21186" xr:uid="{C431090A-4CDB-4C1B-84F3-10C1AE5BCBEE}"/>
    <cellStyle name="Comma 4 3 11 4 2 2" xfId="42208" xr:uid="{D34A86E6-A624-411C-8292-708148390CFB}"/>
    <cellStyle name="Comma 4 3 11 4 2 3" xfId="63232" xr:uid="{5C4C78CF-1157-4ADC-B46A-E460543DC696}"/>
    <cellStyle name="Comma 4 3 11 4 3" xfId="31698" xr:uid="{D35ACD14-DC7C-447D-86EE-0ADB8BDB0DDC}"/>
    <cellStyle name="Comma 4 3 11 4 4" xfId="52722" xr:uid="{2E17B3AB-E61E-4B13-9DD7-EF6324B1F1F3}"/>
    <cellStyle name="Comma 4 3 11 5" xfId="13304" xr:uid="{5C7227F0-C8BD-4688-AB9B-DF4E04FD5E54}"/>
    <cellStyle name="Comma 4 3 11 5 2" xfId="34326" xr:uid="{4C35B887-9DF1-48D2-8123-649CB371039C}"/>
    <cellStyle name="Comma 4 3 11 5 3" xfId="55350" xr:uid="{D1D55DE3-E3CE-4C90-808A-7B47C46304CE}"/>
    <cellStyle name="Comma 4 3 11 6" xfId="23815" xr:uid="{26DFB7FA-1AED-4B09-A2CB-A9D8DC88991E}"/>
    <cellStyle name="Comma 4 3 11 7" xfId="44840" xr:uid="{0313445B-CB22-40EA-A9A4-1EA9512F6DF9}"/>
    <cellStyle name="Comma 4 3 12" xfId="1751" xr:uid="{99CADBCD-52F5-42A9-9D04-446DCC17F5CF}"/>
    <cellStyle name="Comma 4 3 12 2" xfId="4429" xr:uid="{BADE797A-A866-468B-88CF-97E07D1F81CA}"/>
    <cellStyle name="Comma 4 3 12 2 2" xfId="14963" xr:uid="{0A9738DC-7DC9-4F7C-970F-305FD18EBB95}"/>
    <cellStyle name="Comma 4 3 12 2 2 2" xfId="35985" xr:uid="{E504F63C-B7ED-438B-B225-09BC3004E4A0}"/>
    <cellStyle name="Comma 4 3 12 2 2 3" xfId="57009" xr:uid="{8C8707A8-721E-40A5-9238-3C8D3FAD7FCE}"/>
    <cellStyle name="Comma 4 3 12 2 3" xfId="25475" xr:uid="{C1A529B5-2697-469A-B201-AAD0DC4A84E0}"/>
    <cellStyle name="Comma 4 3 12 2 4" xfId="46499" xr:uid="{F83C201C-207C-432C-93E5-C7C75106E61C}"/>
    <cellStyle name="Comma 4 3 12 3" xfId="7057" xr:uid="{935CED2D-BB84-488F-BF66-B489EEF975A7}"/>
    <cellStyle name="Comma 4 3 12 3 2" xfId="17591" xr:uid="{C376429A-BF79-403C-B576-91866DA237DF}"/>
    <cellStyle name="Comma 4 3 12 3 2 2" xfId="38613" xr:uid="{500602B5-BB76-4426-BF16-4E5653237890}"/>
    <cellStyle name="Comma 4 3 12 3 2 3" xfId="59637" xr:uid="{D98F1571-1BEF-4635-B77C-8777630A9050}"/>
    <cellStyle name="Comma 4 3 12 3 3" xfId="28103" xr:uid="{8AE71F26-0A1A-46D2-8590-5E6DF7109FF6}"/>
    <cellStyle name="Comma 4 3 12 3 4" xfId="49127" xr:uid="{8C042F2D-8B19-416F-AD9D-10CCAF9EA0BE}"/>
    <cellStyle name="Comma 4 3 12 4" xfId="9684" xr:uid="{2F27E25E-291F-4456-8405-6A2820F26DC3}"/>
    <cellStyle name="Comma 4 3 12 4 2" xfId="20218" xr:uid="{AEB67450-4A97-43A7-BFB3-69DFFB1911B6}"/>
    <cellStyle name="Comma 4 3 12 4 2 2" xfId="41240" xr:uid="{915DEF0F-EC0C-44C6-AB2C-34624ADD8420}"/>
    <cellStyle name="Comma 4 3 12 4 2 3" xfId="62264" xr:uid="{59590467-472C-49A6-8F2C-4F707E59A736}"/>
    <cellStyle name="Comma 4 3 12 4 3" xfId="30730" xr:uid="{4685A4C7-7351-4831-8109-9F8102320E0E}"/>
    <cellStyle name="Comma 4 3 12 4 4" xfId="51754" xr:uid="{12130DBF-A7AB-468D-ABA5-ED6756FD9270}"/>
    <cellStyle name="Comma 4 3 12 5" xfId="12336" xr:uid="{0194FBF4-8F63-4932-9AA9-47E68AE4B9A6}"/>
    <cellStyle name="Comma 4 3 12 5 2" xfId="33358" xr:uid="{EB6E5795-CDA5-4883-8075-D1783D84BC01}"/>
    <cellStyle name="Comma 4 3 12 5 3" xfId="54382" xr:uid="{40200189-DC17-4A76-96F0-C08094687491}"/>
    <cellStyle name="Comma 4 3 12 6" xfId="22847" xr:uid="{59C2AAF4-5B2A-4ED5-B405-87895E828DF6}"/>
    <cellStyle name="Comma 4 3 12 7" xfId="43872" xr:uid="{2D13D33E-089D-4A27-A2AF-53F246C25D2E}"/>
    <cellStyle name="Comma 4 3 13" xfId="2878" xr:uid="{1FCA55DC-25BA-4FAE-BFD9-8A1C0453CF56}"/>
    <cellStyle name="Comma 4 3 13 2" xfId="13412" xr:uid="{8E710665-420D-40B0-8942-E57FA1D88A7B}"/>
    <cellStyle name="Comma 4 3 13 2 2" xfId="34434" xr:uid="{012F5A6A-B9F1-4640-85CA-68A9F1BE73BE}"/>
    <cellStyle name="Comma 4 3 13 2 3" xfId="55458" xr:uid="{6B1E05D9-A44B-4400-9097-6D5BDDE2C93C}"/>
    <cellStyle name="Comma 4 3 13 3" xfId="23924" xr:uid="{EE71AC58-D16A-472A-A1B1-49636A5777AD}"/>
    <cellStyle name="Comma 4 3 13 4" xfId="44948" xr:uid="{091F422F-96B8-446A-99BE-87AC514DA512}"/>
    <cellStyle name="Comma 4 3 14" xfId="5506" xr:uid="{93FF4995-F74E-4AC1-88B9-1843BB376B1A}"/>
    <cellStyle name="Comma 4 3 14 2" xfId="16040" xr:uid="{1B657412-3A5B-4322-AA29-FA4DA0B0A52F}"/>
    <cellStyle name="Comma 4 3 14 2 2" xfId="37062" xr:uid="{A4150552-FA8D-4811-AED0-664C2C2978D4}"/>
    <cellStyle name="Comma 4 3 14 2 3" xfId="58086" xr:uid="{96FEFC0D-639F-401B-8DEC-7D31F53DC11E}"/>
    <cellStyle name="Comma 4 3 14 3" xfId="26552" xr:uid="{B3B6CD41-EF7A-405E-9C71-FF3B3629638C}"/>
    <cellStyle name="Comma 4 3 14 4" xfId="47576" xr:uid="{28556ED8-AA0F-41E3-AD46-09F163CE3A6C}"/>
    <cellStyle name="Comma 4 3 15" xfId="8133" xr:uid="{064B056E-4D67-44B9-8684-10CCB63AB831}"/>
    <cellStyle name="Comma 4 3 15 2" xfId="18667" xr:uid="{FE391A69-409B-40E7-98DA-B476D47BF270}"/>
    <cellStyle name="Comma 4 3 15 2 2" xfId="39689" xr:uid="{F9D8CDD8-9E7B-4949-8E8C-E17642C8DC9A}"/>
    <cellStyle name="Comma 4 3 15 2 3" xfId="60713" xr:uid="{975F0281-28F0-49C6-8D6C-C2E35E448E10}"/>
    <cellStyle name="Comma 4 3 15 3" xfId="29179" xr:uid="{FADBCEBF-49F6-46F9-AF8C-AE228D922238}"/>
    <cellStyle name="Comma 4 3 15 4" xfId="50203" xr:uid="{0DF98911-0904-4043-9270-4B2281C8011B}"/>
    <cellStyle name="Comma 4 3 16" xfId="10785" xr:uid="{25F95A4A-F994-47A9-AD8B-17A3ACC282B8}"/>
    <cellStyle name="Comma 4 3 16 2" xfId="31807" xr:uid="{438105D1-1997-4304-8BE2-9C6A85910F4B}"/>
    <cellStyle name="Comma 4 3 16 3" xfId="52831" xr:uid="{B63D778B-4726-485B-B77D-40D3F388354F}"/>
    <cellStyle name="Comma 4 3 17" xfId="21296" xr:uid="{62B57C96-5FC7-492F-A008-EE9AC0A006C2}"/>
    <cellStyle name="Comma 4 3 18" xfId="42321" xr:uid="{C459AC8B-2394-4241-B33D-0D3A85908599}"/>
    <cellStyle name="Comma 4 3 19" xfId="63369" xr:uid="{57643C2C-35DD-43F8-B928-E60A58A1ECBA}"/>
    <cellStyle name="Comma 4 3 2" xfId="1753" xr:uid="{CDCBF8BD-F4E9-40E9-A94F-93CB441C2F8F}"/>
    <cellStyle name="Comma 4 3 2 10" xfId="4431" xr:uid="{1AD1B16C-28C8-46EF-B3C2-5547CE0D0814}"/>
    <cellStyle name="Comma 4 3 2 10 2" xfId="14965" xr:uid="{551CE197-EA8E-4407-AF2B-F013A338CEA0}"/>
    <cellStyle name="Comma 4 3 2 10 2 2" xfId="35987" xr:uid="{D812D28F-A674-468E-B805-6E6317D2EE64}"/>
    <cellStyle name="Comma 4 3 2 10 2 3" xfId="57011" xr:uid="{15E811E1-0830-4813-B11C-83389D110A7E}"/>
    <cellStyle name="Comma 4 3 2 10 3" xfId="25477" xr:uid="{D7C3BF4B-DE52-4F80-97A1-D9BDC50746D7}"/>
    <cellStyle name="Comma 4 3 2 10 4" xfId="46501" xr:uid="{6CDDEB12-8015-4775-A1E9-9AF5A8DD74CE}"/>
    <cellStyle name="Comma 4 3 2 11" xfId="7059" xr:uid="{98183892-535A-48E1-A578-B7F672E9376E}"/>
    <cellStyle name="Comma 4 3 2 11 2" xfId="17593" xr:uid="{AA9E0D12-8BC0-4802-BC74-FD7C12DBFBB6}"/>
    <cellStyle name="Comma 4 3 2 11 2 2" xfId="38615" xr:uid="{0BA4A203-E2E8-469C-99A4-7AC4D39B343E}"/>
    <cellStyle name="Comma 4 3 2 11 2 3" xfId="59639" xr:uid="{807130F2-0FDC-4BF2-A8AD-B5759FA2700D}"/>
    <cellStyle name="Comma 4 3 2 11 3" xfId="28105" xr:uid="{F63C6AAD-5D60-450D-ACA3-178B18C53CCE}"/>
    <cellStyle name="Comma 4 3 2 11 4" xfId="49129" xr:uid="{049BABCB-A75C-40E1-A3DD-3FD7C371B997}"/>
    <cellStyle name="Comma 4 3 2 12" xfId="9686" xr:uid="{1E3776B1-3A5F-4514-85C1-363CF5E684CB}"/>
    <cellStyle name="Comma 4 3 2 12 2" xfId="20220" xr:uid="{031AE0CB-6CC8-4407-B854-AF25F42DC30C}"/>
    <cellStyle name="Comma 4 3 2 12 2 2" xfId="41242" xr:uid="{BCB66AB5-AF3A-4FA5-A187-FCC8A6469B5B}"/>
    <cellStyle name="Comma 4 3 2 12 2 3" xfId="62266" xr:uid="{3ED246BB-4753-4452-807C-02946F873E0A}"/>
    <cellStyle name="Comma 4 3 2 12 3" xfId="30732" xr:uid="{5FAA7605-D578-48AE-86CB-ED7D71535108}"/>
    <cellStyle name="Comma 4 3 2 12 4" xfId="51756" xr:uid="{FC9D827D-7EF8-4FCB-A3E1-5C74087D7620}"/>
    <cellStyle name="Comma 4 3 2 13" xfId="12338" xr:uid="{B2BCD996-1A11-4A2E-BA9F-6EAB704EFEB5}"/>
    <cellStyle name="Comma 4 3 2 13 2" xfId="33360" xr:uid="{6CD7FC24-B2DB-4CF2-8C77-1CFA88B1F517}"/>
    <cellStyle name="Comma 4 3 2 13 3" xfId="54384" xr:uid="{0DC301F4-2424-47C9-ABD4-C1CECF416A5B}"/>
    <cellStyle name="Comma 4 3 2 14" xfId="22849" xr:uid="{B3E48BC5-9F33-4C18-B258-A37B61298DB2}"/>
    <cellStyle name="Comma 4 3 2 15" xfId="43874" xr:uid="{6C03681F-AD69-4DCE-89BE-2E03CE29BBE5}"/>
    <cellStyle name="Comma 4 3 2 2" xfId="1754" xr:uid="{725AA87C-2A07-4E3B-80FB-8DD29F4D0C93}"/>
    <cellStyle name="Comma 4 3 2 2 10" xfId="43875" xr:uid="{C91A8660-71DD-46FF-AB04-1DCC33892ECB}"/>
    <cellStyle name="Comma 4 3 2 2 2" xfId="1755" xr:uid="{6101EC3B-1302-4C4A-8DB3-41C58B1E6546}"/>
    <cellStyle name="Comma 4 3 2 2 2 2" xfId="1756" xr:uid="{AF96B715-7115-46A9-A83C-25FC8D69A5F0}"/>
    <cellStyle name="Comma 4 3 2 2 2 2 2" xfId="4434" xr:uid="{28C3DE00-884D-4448-A13E-5B0D2DB58D66}"/>
    <cellStyle name="Comma 4 3 2 2 2 2 2 2" xfId="14968" xr:uid="{D102178F-0B49-4BDF-A753-FF37F401B23C}"/>
    <cellStyle name="Comma 4 3 2 2 2 2 2 2 2" xfId="35990" xr:uid="{6470F94B-B274-403A-90A1-8782E9567FC6}"/>
    <cellStyle name="Comma 4 3 2 2 2 2 2 2 3" xfId="57014" xr:uid="{29CC6B92-55A8-4E4D-BD27-90558B87439A}"/>
    <cellStyle name="Comma 4 3 2 2 2 2 2 3" xfId="25480" xr:uid="{612FC690-FAD4-422A-ABCA-D81435FEB0D5}"/>
    <cellStyle name="Comma 4 3 2 2 2 2 2 4" xfId="46504" xr:uid="{D9935350-47B5-4E8F-8BDE-AAF9417A71C1}"/>
    <cellStyle name="Comma 4 3 2 2 2 2 3" xfId="7062" xr:uid="{BAF805D6-BF8F-413F-B466-9A8D8E9340B1}"/>
    <cellStyle name="Comma 4 3 2 2 2 2 3 2" xfId="17596" xr:uid="{BAE13C6C-8034-4879-8775-FDFB198B3235}"/>
    <cellStyle name="Comma 4 3 2 2 2 2 3 2 2" xfId="38618" xr:uid="{2EFA3877-CD64-4551-BFC0-9DB98E685F1E}"/>
    <cellStyle name="Comma 4 3 2 2 2 2 3 2 3" xfId="59642" xr:uid="{ABA2EE4A-D6C8-4D29-9A81-E9D86C408805}"/>
    <cellStyle name="Comma 4 3 2 2 2 2 3 3" xfId="28108" xr:uid="{C5BFF59F-8A06-4FB7-AF48-9DDE45B7D9DA}"/>
    <cellStyle name="Comma 4 3 2 2 2 2 3 4" xfId="49132" xr:uid="{DE23CABB-9233-4820-8FA7-2FFC9B31CFBB}"/>
    <cellStyle name="Comma 4 3 2 2 2 2 4" xfId="9689" xr:uid="{A4048D20-05B4-49CB-BD9F-47C0D950513A}"/>
    <cellStyle name="Comma 4 3 2 2 2 2 4 2" xfId="20223" xr:uid="{409768D2-9DD5-44DB-8113-7F6A0BCFFD5F}"/>
    <cellStyle name="Comma 4 3 2 2 2 2 4 2 2" xfId="41245" xr:uid="{D54D9497-F316-4367-9AEE-B4825CB6781D}"/>
    <cellStyle name="Comma 4 3 2 2 2 2 4 2 3" xfId="62269" xr:uid="{6DB37EC5-3015-4996-926E-12F797678E74}"/>
    <cellStyle name="Comma 4 3 2 2 2 2 4 3" xfId="30735" xr:uid="{DDA0D7B8-83BF-4155-A237-6FD1977582AF}"/>
    <cellStyle name="Comma 4 3 2 2 2 2 4 4" xfId="51759" xr:uid="{2A97463A-C0F8-4290-BF45-11E10305230A}"/>
    <cellStyle name="Comma 4 3 2 2 2 2 5" xfId="12341" xr:uid="{9D7611CC-D80F-4C75-B999-6B1141EC43FE}"/>
    <cellStyle name="Comma 4 3 2 2 2 2 5 2" xfId="33363" xr:uid="{3A10B89A-AEAC-4FDB-9611-349640389948}"/>
    <cellStyle name="Comma 4 3 2 2 2 2 5 3" xfId="54387" xr:uid="{1A9E01EF-1AC4-4EC5-BFD5-BFC5FCDD1696}"/>
    <cellStyle name="Comma 4 3 2 2 2 2 6" xfId="22852" xr:uid="{31EB6216-5BAC-407E-B911-A3CE0453AC14}"/>
    <cellStyle name="Comma 4 3 2 2 2 2 7" xfId="43877" xr:uid="{5A022C2D-35AD-4411-83A3-B7E0FE8D988B}"/>
    <cellStyle name="Comma 4 3 2 2 2 3" xfId="4433" xr:uid="{F5B892FA-4AD2-404B-B2E2-959EC42EB788}"/>
    <cellStyle name="Comma 4 3 2 2 2 3 2" xfId="14967" xr:uid="{E75E2D5A-2FD0-456E-8AF1-23BC03A7DDB6}"/>
    <cellStyle name="Comma 4 3 2 2 2 3 2 2" xfId="35989" xr:uid="{EE4B4188-E0E4-4D62-9C64-D0551B0F5D2D}"/>
    <cellStyle name="Comma 4 3 2 2 2 3 2 3" xfId="57013" xr:uid="{2B557915-630E-46CF-BE29-26663733FDF3}"/>
    <cellStyle name="Comma 4 3 2 2 2 3 3" xfId="25479" xr:uid="{90B9DB27-AD41-4068-BFA5-3B08ED813F2D}"/>
    <cellStyle name="Comma 4 3 2 2 2 3 4" xfId="46503" xr:uid="{CFEB8F3D-2A44-4837-8212-328F4A5E3DE1}"/>
    <cellStyle name="Comma 4 3 2 2 2 4" xfId="7061" xr:uid="{4DEC698D-5065-41A3-8D87-4168B562AA84}"/>
    <cellStyle name="Comma 4 3 2 2 2 4 2" xfId="17595" xr:uid="{8F63C988-780F-42B0-AB29-B216EBA5350B}"/>
    <cellStyle name="Comma 4 3 2 2 2 4 2 2" xfId="38617" xr:uid="{8C667B56-3084-40D4-A797-EE34E947B0E6}"/>
    <cellStyle name="Comma 4 3 2 2 2 4 2 3" xfId="59641" xr:uid="{44A73413-61FD-4F89-8B22-DC93AB22D5D5}"/>
    <cellStyle name="Comma 4 3 2 2 2 4 3" xfId="28107" xr:uid="{C550ECC2-49B2-42F4-8002-DAF5F3C8A34C}"/>
    <cellStyle name="Comma 4 3 2 2 2 4 4" xfId="49131" xr:uid="{DE8034FE-7456-4DF2-A4B5-DA42390792E9}"/>
    <cellStyle name="Comma 4 3 2 2 2 5" xfId="9688" xr:uid="{82F17AD5-959D-4C98-BDC0-3C2226874137}"/>
    <cellStyle name="Comma 4 3 2 2 2 5 2" xfId="20222" xr:uid="{BFEA6A74-8804-4043-9C85-DFCFCC94A59E}"/>
    <cellStyle name="Comma 4 3 2 2 2 5 2 2" xfId="41244" xr:uid="{C5823753-8815-4384-AF23-4FE9E960E306}"/>
    <cellStyle name="Comma 4 3 2 2 2 5 2 3" xfId="62268" xr:uid="{BA340ABA-DC5E-457F-B44C-A6D4C6DFC2E4}"/>
    <cellStyle name="Comma 4 3 2 2 2 5 3" xfId="30734" xr:uid="{6D4CE058-C169-4571-979D-F5E8A8AA73B8}"/>
    <cellStyle name="Comma 4 3 2 2 2 5 4" xfId="51758" xr:uid="{5F2370B2-875C-4D17-BC73-684E6F78E5E0}"/>
    <cellStyle name="Comma 4 3 2 2 2 6" xfId="12340" xr:uid="{5399639A-841A-4AC8-8E88-04BF4FFD10D2}"/>
    <cellStyle name="Comma 4 3 2 2 2 6 2" xfId="33362" xr:uid="{0AC50330-2D4A-4B96-8FF4-A8E950064A6A}"/>
    <cellStyle name="Comma 4 3 2 2 2 6 3" xfId="54386" xr:uid="{03801DBB-25E0-458A-8125-C475AC53FFF7}"/>
    <cellStyle name="Comma 4 3 2 2 2 7" xfId="22851" xr:uid="{7A01017D-8164-40FA-8CFA-207293329DF3}"/>
    <cellStyle name="Comma 4 3 2 2 2 8" xfId="43876" xr:uid="{88C6AF5D-3B35-43D1-8520-3E2237C6A395}"/>
    <cellStyle name="Comma 4 3 2 2 3" xfId="1757" xr:uid="{5375F7A3-335A-41C5-B3F8-58ECEBE94C75}"/>
    <cellStyle name="Comma 4 3 2 2 3 2" xfId="4435" xr:uid="{E7E73CAA-D76E-4E73-B986-5AA86382CF5D}"/>
    <cellStyle name="Comma 4 3 2 2 3 2 2" xfId="14969" xr:uid="{EF94BB82-BFC0-4A77-8BF9-69B2D9200BE1}"/>
    <cellStyle name="Comma 4 3 2 2 3 2 2 2" xfId="35991" xr:uid="{AED25E47-4F86-4B9F-9D33-816B43473521}"/>
    <cellStyle name="Comma 4 3 2 2 3 2 2 3" xfId="57015" xr:uid="{BBBC76D9-CAA1-4775-BC03-300A8CB103DA}"/>
    <cellStyle name="Comma 4 3 2 2 3 2 3" xfId="25481" xr:uid="{CFEDC95D-2D75-4009-A689-48B709F5A4C8}"/>
    <cellStyle name="Comma 4 3 2 2 3 2 4" xfId="46505" xr:uid="{5ACF71D4-5501-413E-99CC-A1060F08C252}"/>
    <cellStyle name="Comma 4 3 2 2 3 3" xfId="7063" xr:uid="{A31C3967-80AB-43F2-B588-C51B6E35DD87}"/>
    <cellStyle name="Comma 4 3 2 2 3 3 2" xfId="17597" xr:uid="{57F9AD8C-EE3F-4D51-9A5C-2497900C3386}"/>
    <cellStyle name="Comma 4 3 2 2 3 3 2 2" xfId="38619" xr:uid="{70C80013-CDA6-4927-BD45-C26ABBC17320}"/>
    <cellStyle name="Comma 4 3 2 2 3 3 2 3" xfId="59643" xr:uid="{F00334D5-1BDC-4099-AACF-A230741AE7BF}"/>
    <cellStyle name="Comma 4 3 2 2 3 3 3" xfId="28109" xr:uid="{2C898423-05DE-4A74-A7B3-08AB6813BBCD}"/>
    <cellStyle name="Comma 4 3 2 2 3 3 4" xfId="49133" xr:uid="{1AC6E38A-23A0-40FC-9501-F4735282C0BD}"/>
    <cellStyle name="Comma 4 3 2 2 3 4" xfId="9690" xr:uid="{A4C7FF4C-E530-47E0-A178-22844E250EDC}"/>
    <cellStyle name="Comma 4 3 2 2 3 4 2" xfId="20224" xr:uid="{EFF1F542-763D-4E0A-AAFA-40FEF3FD3156}"/>
    <cellStyle name="Comma 4 3 2 2 3 4 2 2" xfId="41246" xr:uid="{35CBFACA-2473-4A5A-9D99-3EDA0F7E2F32}"/>
    <cellStyle name="Comma 4 3 2 2 3 4 2 3" xfId="62270" xr:uid="{0D9651C0-C8D5-4414-A1D1-BF145EF47967}"/>
    <cellStyle name="Comma 4 3 2 2 3 4 3" xfId="30736" xr:uid="{BC0DE90B-6A77-46D0-8CFC-94497173E82F}"/>
    <cellStyle name="Comma 4 3 2 2 3 4 4" xfId="51760" xr:uid="{205BC5A0-1CF4-4F72-8FC0-35AEE20EB053}"/>
    <cellStyle name="Comma 4 3 2 2 3 5" xfId="12342" xr:uid="{5687DEFC-C6D9-4CC7-B0DC-E9CCFB702406}"/>
    <cellStyle name="Comma 4 3 2 2 3 5 2" xfId="33364" xr:uid="{13C758EB-CFA8-461E-8A31-FAA7AF5FE3AC}"/>
    <cellStyle name="Comma 4 3 2 2 3 5 3" xfId="54388" xr:uid="{73AE1EB8-E1D5-4983-9899-F0D3D48462E1}"/>
    <cellStyle name="Comma 4 3 2 2 3 6" xfId="22853" xr:uid="{E719F7FD-5E5A-43A3-A205-37F9F023C872}"/>
    <cellStyle name="Comma 4 3 2 2 3 7" xfId="43878" xr:uid="{2C2793C8-04E7-488B-89F8-14C5E1DFBDAB}"/>
    <cellStyle name="Comma 4 3 2 2 4" xfId="1758" xr:uid="{B8E9A145-603F-4E64-9270-417A44045CA9}"/>
    <cellStyle name="Comma 4 3 2 2 4 2" xfId="4436" xr:uid="{50D808A7-A0C0-4088-8945-1EADA8CDBA2E}"/>
    <cellStyle name="Comma 4 3 2 2 4 2 2" xfId="14970" xr:uid="{0FCD3FC1-B227-417E-B952-5E1F8CFC5DF2}"/>
    <cellStyle name="Comma 4 3 2 2 4 2 2 2" xfId="35992" xr:uid="{9061B4EF-FAFE-4EE3-A902-D2B57EA460E9}"/>
    <cellStyle name="Comma 4 3 2 2 4 2 2 3" xfId="57016" xr:uid="{5D04E341-8524-4197-9C03-4A56555F3189}"/>
    <cellStyle name="Comma 4 3 2 2 4 2 3" xfId="25482" xr:uid="{CE434DD1-380D-4F47-A86F-ADA13ECA1ED1}"/>
    <cellStyle name="Comma 4 3 2 2 4 2 4" xfId="46506" xr:uid="{E210D04A-0360-4429-9BE4-77BE674696A9}"/>
    <cellStyle name="Comma 4 3 2 2 4 3" xfId="7064" xr:uid="{7FF781CF-2007-4E4E-9636-33102FF2E0CF}"/>
    <cellStyle name="Comma 4 3 2 2 4 3 2" xfId="17598" xr:uid="{6856866E-84D9-45F4-842C-B305F9EED5C2}"/>
    <cellStyle name="Comma 4 3 2 2 4 3 2 2" xfId="38620" xr:uid="{EEE186FD-2DFE-4174-9DA7-A040392C205D}"/>
    <cellStyle name="Comma 4 3 2 2 4 3 2 3" xfId="59644" xr:uid="{8535AA5C-C940-4D15-A45C-13DA99DD7CCA}"/>
    <cellStyle name="Comma 4 3 2 2 4 3 3" xfId="28110" xr:uid="{37A6A1ED-A745-4CF7-9810-A693A3CA24E1}"/>
    <cellStyle name="Comma 4 3 2 2 4 3 4" xfId="49134" xr:uid="{8E5E097F-98FC-445F-80F1-803E2822A543}"/>
    <cellStyle name="Comma 4 3 2 2 4 4" xfId="9691" xr:uid="{5312DF4C-2610-44AE-9EF3-12363BF93E51}"/>
    <cellStyle name="Comma 4 3 2 2 4 4 2" xfId="20225" xr:uid="{BE0D6BD0-A956-4505-B228-E79B9C1E1253}"/>
    <cellStyle name="Comma 4 3 2 2 4 4 2 2" xfId="41247" xr:uid="{53D6C018-534A-4ED7-8039-CC175949C9A4}"/>
    <cellStyle name="Comma 4 3 2 2 4 4 2 3" xfId="62271" xr:uid="{1FD3065B-2641-49FA-8C48-CC2948AB7AF3}"/>
    <cellStyle name="Comma 4 3 2 2 4 4 3" xfId="30737" xr:uid="{4FCECB45-A782-420A-BD42-B54F5B4307E6}"/>
    <cellStyle name="Comma 4 3 2 2 4 4 4" xfId="51761" xr:uid="{AB255003-8833-4B4D-97BA-3F6F70AB83E7}"/>
    <cellStyle name="Comma 4 3 2 2 4 5" xfId="12343" xr:uid="{7D74D0DC-85C1-43CD-A808-97628BB4A92D}"/>
    <cellStyle name="Comma 4 3 2 2 4 5 2" xfId="33365" xr:uid="{CC8318FA-9A27-4F4B-960A-D3782C2BB379}"/>
    <cellStyle name="Comma 4 3 2 2 4 5 3" xfId="54389" xr:uid="{00374407-A9FA-4D97-B406-0E32E9D00212}"/>
    <cellStyle name="Comma 4 3 2 2 4 6" xfId="22854" xr:uid="{AFBFC47A-948C-45F4-B8C7-97C450CAADF3}"/>
    <cellStyle name="Comma 4 3 2 2 4 7" xfId="43879" xr:uid="{7308B614-616A-4586-ABCF-B65AA81833DA}"/>
    <cellStyle name="Comma 4 3 2 2 5" xfId="4432" xr:uid="{41BB453D-BE74-4E0F-BC55-855A7953BCDE}"/>
    <cellStyle name="Comma 4 3 2 2 5 2" xfId="14966" xr:uid="{2EF1AD0E-2E1E-4479-B613-0B5D83C3A4EA}"/>
    <cellStyle name="Comma 4 3 2 2 5 2 2" xfId="35988" xr:uid="{86BCC6B8-384D-4594-8F13-AF5239757F7C}"/>
    <cellStyle name="Comma 4 3 2 2 5 2 3" xfId="57012" xr:uid="{FC4EE2A9-20C6-4DE3-ACDF-8CA6DF19EBAE}"/>
    <cellStyle name="Comma 4 3 2 2 5 3" xfId="25478" xr:uid="{42892C1A-1726-4D67-8E5F-E1AFD0BE4EB1}"/>
    <cellStyle name="Comma 4 3 2 2 5 4" xfId="46502" xr:uid="{756E8C70-60F5-4B1F-9415-530A328B99A5}"/>
    <cellStyle name="Comma 4 3 2 2 6" xfId="7060" xr:uid="{C3364405-BBB7-4E27-9E4A-D19B6CCFCEEC}"/>
    <cellStyle name="Comma 4 3 2 2 6 2" xfId="17594" xr:uid="{CE13A1B9-3050-4B1C-98AE-0B4F1B492A37}"/>
    <cellStyle name="Comma 4 3 2 2 6 2 2" xfId="38616" xr:uid="{651E320B-FBED-4A34-A1AC-4D8B1DC5453E}"/>
    <cellStyle name="Comma 4 3 2 2 6 2 3" xfId="59640" xr:uid="{64F74386-73A2-4311-9218-D63A3FE5E99C}"/>
    <cellStyle name="Comma 4 3 2 2 6 3" xfId="28106" xr:uid="{BDB70A2E-88CE-44AA-A472-B8C87A18B8B5}"/>
    <cellStyle name="Comma 4 3 2 2 6 4" xfId="49130" xr:uid="{F6F4182E-EB38-4C33-8B8C-639253F2B677}"/>
    <cellStyle name="Comma 4 3 2 2 7" xfId="9687" xr:uid="{F389613B-1AC7-41E9-9532-1E3F4B6F345A}"/>
    <cellStyle name="Comma 4 3 2 2 7 2" xfId="20221" xr:uid="{2C9D80C5-58ED-48C7-A94F-2F3419DDCA21}"/>
    <cellStyle name="Comma 4 3 2 2 7 2 2" xfId="41243" xr:uid="{375758EA-E8C3-47A0-AAA9-3647B054F953}"/>
    <cellStyle name="Comma 4 3 2 2 7 2 3" xfId="62267" xr:uid="{FFE1C101-A47B-419D-929B-FF9A0EEAE6B9}"/>
    <cellStyle name="Comma 4 3 2 2 7 3" xfId="30733" xr:uid="{475F72AF-86AC-418C-860D-1274E91D02D3}"/>
    <cellStyle name="Comma 4 3 2 2 7 4" xfId="51757" xr:uid="{46DA84FB-5E2A-46CB-B5DB-FD8F2FA4ED5D}"/>
    <cellStyle name="Comma 4 3 2 2 8" xfId="12339" xr:uid="{9830749F-F9EE-4E09-958A-1222CAFC111B}"/>
    <cellStyle name="Comma 4 3 2 2 8 2" xfId="33361" xr:uid="{2771678E-A73B-4BF1-9F76-458243D533A4}"/>
    <cellStyle name="Comma 4 3 2 2 8 3" xfId="54385" xr:uid="{B607283C-F922-4D9A-A4F1-8247558E549A}"/>
    <cellStyle name="Comma 4 3 2 2 9" xfId="22850" xr:uid="{8C1CD71A-BF99-425C-911C-18D2279111E9}"/>
    <cellStyle name="Comma 4 3 2 3" xfId="1759" xr:uid="{6BFEDD12-8F4D-4E4B-9D75-C849DB072ECD}"/>
    <cellStyle name="Comma 4 3 2 3 10" xfId="43880" xr:uid="{EFD7D226-DB4D-467C-97AA-080728390E6E}"/>
    <cellStyle name="Comma 4 3 2 3 2" xfId="1760" xr:uid="{B169DAC1-BC3A-4B42-8C1F-AFAC74939FE5}"/>
    <cellStyle name="Comma 4 3 2 3 2 2" xfId="1761" xr:uid="{02E8FF7C-D725-4CBF-97E2-C4B15667D54C}"/>
    <cellStyle name="Comma 4 3 2 3 2 2 2" xfId="4439" xr:uid="{9F0B8B10-52AB-4679-A8B4-84B71E887848}"/>
    <cellStyle name="Comma 4 3 2 3 2 2 2 2" xfId="14973" xr:uid="{6BFA85CD-ECAB-47E4-BBF2-3E1890963227}"/>
    <cellStyle name="Comma 4 3 2 3 2 2 2 2 2" xfId="35995" xr:uid="{4149BEE6-1419-4A5A-9CF1-52143E4FC5F9}"/>
    <cellStyle name="Comma 4 3 2 3 2 2 2 2 3" xfId="57019" xr:uid="{E0621D18-D6BD-4655-A60A-634C13A0795E}"/>
    <cellStyle name="Comma 4 3 2 3 2 2 2 3" xfId="25485" xr:uid="{4DE7FD1D-BD5F-4639-8775-EFC662B54443}"/>
    <cellStyle name="Comma 4 3 2 3 2 2 2 4" xfId="46509" xr:uid="{99167624-CA67-4A52-8801-82C08E3F2E4D}"/>
    <cellStyle name="Comma 4 3 2 3 2 2 3" xfId="7067" xr:uid="{0A43A33B-EB22-4516-940D-605BB88CF767}"/>
    <cellStyle name="Comma 4 3 2 3 2 2 3 2" xfId="17601" xr:uid="{84713D0A-6A74-46C9-9B26-E099BCC69258}"/>
    <cellStyle name="Comma 4 3 2 3 2 2 3 2 2" xfId="38623" xr:uid="{E3F3475D-C101-4A3C-9C6F-A2F17DE80881}"/>
    <cellStyle name="Comma 4 3 2 3 2 2 3 2 3" xfId="59647" xr:uid="{5B39CBEB-0228-4F7C-B371-F0F2978DE038}"/>
    <cellStyle name="Comma 4 3 2 3 2 2 3 3" xfId="28113" xr:uid="{9881B49F-89DB-4C8F-BB7A-683BFE4D34A1}"/>
    <cellStyle name="Comma 4 3 2 3 2 2 3 4" xfId="49137" xr:uid="{DD21E6E3-2D7E-4173-A1E5-BC83E86E43DF}"/>
    <cellStyle name="Comma 4 3 2 3 2 2 4" xfId="9694" xr:uid="{F3FAC2B1-BC5C-44A6-8DD5-8A43DDB69CD4}"/>
    <cellStyle name="Comma 4 3 2 3 2 2 4 2" xfId="20228" xr:uid="{2A11223A-259E-466B-97AE-477A48D2265F}"/>
    <cellStyle name="Comma 4 3 2 3 2 2 4 2 2" xfId="41250" xr:uid="{E35FF90A-7439-428F-994F-D3740E009493}"/>
    <cellStyle name="Comma 4 3 2 3 2 2 4 2 3" xfId="62274" xr:uid="{834A3B8E-B817-4D6C-B6F2-C2DAF21DABF2}"/>
    <cellStyle name="Comma 4 3 2 3 2 2 4 3" xfId="30740" xr:uid="{A407E2E9-6B9A-4967-8EED-A6F88848EFAE}"/>
    <cellStyle name="Comma 4 3 2 3 2 2 4 4" xfId="51764" xr:uid="{F7AFA628-E9E0-4357-A446-0A2B4B81E201}"/>
    <cellStyle name="Comma 4 3 2 3 2 2 5" xfId="12346" xr:uid="{72DB76DB-C20E-4F2D-88C9-09E9F623C919}"/>
    <cellStyle name="Comma 4 3 2 3 2 2 5 2" xfId="33368" xr:uid="{33C18F5A-101E-460F-AB7F-87915A29777C}"/>
    <cellStyle name="Comma 4 3 2 3 2 2 5 3" xfId="54392" xr:uid="{D1D5D3EC-4143-4FFE-A02C-5B6956974ACF}"/>
    <cellStyle name="Comma 4 3 2 3 2 2 6" xfId="22857" xr:uid="{1D8203FF-7274-4089-8248-07C465F89710}"/>
    <cellStyle name="Comma 4 3 2 3 2 2 7" xfId="43882" xr:uid="{1C6A20AE-F4F4-4599-AB8A-270FD482B378}"/>
    <cellStyle name="Comma 4 3 2 3 2 3" xfId="4438" xr:uid="{8B557CFF-9425-443F-AD74-7A15885CAB05}"/>
    <cellStyle name="Comma 4 3 2 3 2 3 2" xfId="14972" xr:uid="{110CB7DA-B641-47B9-9694-8E0C0241B95E}"/>
    <cellStyle name="Comma 4 3 2 3 2 3 2 2" xfId="35994" xr:uid="{DF8602A4-222C-46EC-9DFA-A965E4EDDE31}"/>
    <cellStyle name="Comma 4 3 2 3 2 3 2 3" xfId="57018" xr:uid="{E057C030-90BA-4055-9FCB-B31757C5B663}"/>
    <cellStyle name="Comma 4 3 2 3 2 3 3" xfId="25484" xr:uid="{D116BBB0-55DC-4A05-A250-C43D8A41CA09}"/>
    <cellStyle name="Comma 4 3 2 3 2 3 4" xfId="46508" xr:uid="{9D30259D-1989-41FA-AB72-D3FF69BAC4B5}"/>
    <cellStyle name="Comma 4 3 2 3 2 4" xfId="7066" xr:uid="{2222D141-1F07-4D04-959F-14D10FBFE3BC}"/>
    <cellStyle name="Comma 4 3 2 3 2 4 2" xfId="17600" xr:uid="{48A69ADD-155C-4B17-BA09-8F0324E75AA4}"/>
    <cellStyle name="Comma 4 3 2 3 2 4 2 2" xfId="38622" xr:uid="{6EA04527-C5F2-40F9-9CB2-61C129A66FE2}"/>
    <cellStyle name="Comma 4 3 2 3 2 4 2 3" xfId="59646" xr:uid="{D352C8E4-07D1-42CD-8EAC-C81D02F4729B}"/>
    <cellStyle name="Comma 4 3 2 3 2 4 3" xfId="28112" xr:uid="{9B7C43B3-9BFB-4AD6-9A8B-B680A6998C16}"/>
    <cellStyle name="Comma 4 3 2 3 2 4 4" xfId="49136" xr:uid="{3F0C63CE-E253-433B-A5A3-D371A81A427A}"/>
    <cellStyle name="Comma 4 3 2 3 2 5" xfId="9693" xr:uid="{3926DCE0-3A88-47C4-8703-9D6AE885D850}"/>
    <cellStyle name="Comma 4 3 2 3 2 5 2" xfId="20227" xr:uid="{CDD3F58D-1462-4C59-B737-385FE75B297F}"/>
    <cellStyle name="Comma 4 3 2 3 2 5 2 2" xfId="41249" xr:uid="{5983B5C7-9B42-4E27-9F63-AE328FC1D20C}"/>
    <cellStyle name="Comma 4 3 2 3 2 5 2 3" xfId="62273" xr:uid="{D763EB3C-D5BC-49AE-A01A-767B6B89E94E}"/>
    <cellStyle name="Comma 4 3 2 3 2 5 3" xfId="30739" xr:uid="{E978B153-5F21-477D-B119-D1BC8AD9E08D}"/>
    <cellStyle name="Comma 4 3 2 3 2 5 4" xfId="51763" xr:uid="{382A0358-385E-4085-BB28-FBAA2E832F0B}"/>
    <cellStyle name="Comma 4 3 2 3 2 6" xfId="12345" xr:uid="{FEC6AE53-833C-4E11-A7AB-5316CBA242F8}"/>
    <cellStyle name="Comma 4 3 2 3 2 6 2" xfId="33367" xr:uid="{4CC49934-ED6D-46FD-A698-508FAAEE381C}"/>
    <cellStyle name="Comma 4 3 2 3 2 6 3" xfId="54391" xr:uid="{CBB73CBB-808F-4263-A21A-6948340BC231}"/>
    <cellStyle name="Comma 4 3 2 3 2 7" xfId="22856" xr:uid="{7426A3CC-F009-4507-9D0E-092B05D2A4E6}"/>
    <cellStyle name="Comma 4 3 2 3 2 8" xfId="43881" xr:uid="{64675465-8DC3-432E-88F7-1413D65EAED6}"/>
    <cellStyle name="Comma 4 3 2 3 3" xfId="1762" xr:uid="{A9966A0A-8292-4778-AB43-717F452F4108}"/>
    <cellStyle name="Comma 4 3 2 3 3 2" xfId="4440" xr:uid="{D4217569-2877-445C-AF78-7BB9C065A5A5}"/>
    <cellStyle name="Comma 4 3 2 3 3 2 2" xfId="14974" xr:uid="{8AB4383F-722A-4CF3-8569-7B2211014E53}"/>
    <cellStyle name="Comma 4 3 2 3 3 2 2 2" xfId="35996" xr:uid="{AB2E6D9D-3373-443F-A4FF-A790CEB08232}"/>
    <cellStyle name="Comma 4 3 2 3 3 2 2 3" xfId="57020" xr:uid="{B7321AD7-6592-42CC-BCA7-8ED016012C71}"/>
    <cellStyle name="Comma 4 3 2 3 3 2 3" xfId="25486" xr:uid="{451CB749-6CBF-49DE-BB9C-8723024F3AE3}"/>
    <cellStyle name="Comma 4 3 2 3 3 2 4" xfId="46510" xr:uid="{44BE6731-EFF5-4573-9EBA-6622B98D4419}"/>
    <cellStyle name="Comma 4 3 2 3 3 3" xfId="7068" xr:uid="{C7E53F85-8E7F-4019-A2C8-A00E2421457B}"/>
    <cellStyle name="Comma 4 3 2 3 3 3 2" xfId="17602" xr:uid="{B2B10C34-0B49-4F85-9EAC-8CF277066613}"/>
    <cellStyle name="Comma 4 3 2 3 3 3 2 2" xfId="38624" xr:uid="{CC45F739-B47E-4B94-9474-0D7EFE04A550}"/>
    <cellStyle name="Comma 4 3 2 3 3 3 2 3" xfId="59648" xr:uid="{56FCF4EB-D4DC-4FA1-9CB6-A25F53089D81}"/>
    <cellStyle name="Comma 4 3 2 3 3 3 3" xfId="28114" xr:uid="{D48E10E0-992F-4CC8-863E-ADD9C21C696B}"/>
    <cellStyle name="Comma 4 3 2 3 3 3 4" xfId="49138" xr:uid="{BDE89ACE-A308-4075-9F73-F3D6E61FE918}"/>
    <cellStyle name="Comma 4 3 2 3 3 4" xfId="9695" xr:uid="{DFD3E762-E14D-473F-951B-009F1A66ADBA}"/>
    <cellStyle name="Comma 4 3 2 3 3 4 2" xfId="20229" xr:uid="{AE6079BC-9BD6-4DEA-9578-BDBB0FE5BAA4}"/>
    <cellStyle name="Comma 4 3 2 3 3 4 2 2" xfId="41251" xr:uid="{A8DA0F38-B339-4859-8D53-B8D549F78BB9}"/>
    <cellStyle name="Comma 4 3 2 3 3 4 2 3" xfId="62275" xr:uid="{D2A8636A-9187-41A4-A3C2-21249F214017}"/>
    <cellStyle name="Comma 4 3 2 3 3 4 3" xfId="30741" xr:uid="{2CC9A7C5-9607-4220-BFD9-B9A5ACB8B55E}"/>
    <cellStyle name="Comma 4 3 2 3 3 4 4" xfId="51765" xr:uid="{86B4CDE3-FC03-447A-8968-CD0885F48F9B}"/>
    <cellStyle name="Comma 4 3 2 3 3 5" xfId="12347" xr:uid="{0FE45B76-EF6A-48CD-A23A-06F40112A668}"/>
    <cellStyle name="Comma 4 3 2 3 3 5 2" xfId="33369" xr:uid="{FC8989D0-9923-4C87-A0D6-D5D58D7D0B58}"/>
    <cellStyle name="Comma 4 3 2 3 3 5 3" xfId="54393" xr:uid="{0E42D861-6579-49C4-AFEE-67E8AFD40D5D}"/>
    <cellStyle name="Comma 4 3 2 3 3 6" xfId="22858" xr:uid="{59DA161F-C7F8-4F94-A8A5-1FF29052625C}"/>
    <cellStyle name="Comma 4 3 2 3 3 7" xfId="43883" xr:uid="{504F4A62-588D-4221-8096-B9B0F3112280}"/>
    <cellStyle name="Comma 4 3 2 3 4" xfId="1763" xr:uid="{D052D4F1-D723-4565-BFF0-E1AC92DF0AC4}"/>
    <cellStyle name="Comma 4 3 2 3 4 2" xfId="4441" xr:uid="{2F27B88A-D7A5-4D80-9E79-EE0181F9C758}"/>
    <cellStyle name="Comma 4 3 2 3 4 2 2" xfId="14975" xr:uid="{81F1CA58-EA20-421F-86B1-74D3A61BC10E}"/>
    <cellStyle name="Comma 4 3 2 3 4 2 2 2" xfId="35997" xr:uid="{46CA830C-B756-40A4-9EAD-938C62C61332}"/>
    <cellStyle name="Comma 4 3 2 3 4 2 2 3" xfId="57021" xr:uid="{DF2CDA14-402B-48D2-9E24-911CEFD6BDF7}"/>
    <cellStyle name="Comma 4 3 2 3 4 2 3" xfId="25487" xr:uid="{78DDAB4E-3660-425A-B4BA-15B1F2024D37}"/>
    <cellStyle name="Comma 4 3 2 3 4 2 4" xfId="46511" xr:uid="{CEBF5C94-146A-4760-B3D7-9A285F4487C5}"/>
    <cellStyle name="Comma 4 3 2 3 4 3" xfId="7069" xr:uid="{59E9B01E-2CBE-471E-9F2A-8F22AB2ED5BA}"/>
    <cellStyle name="Comma 4 3 2 3 4 3 2" xfId="17603" xr:uid="{52EC0AF8-081C-4414-BC10-5B35E10972B2}"/>
    <cellStyle name="Comma 4 3 2 3 4 3 2 2" xfId="38625" xr:uid="{6943133F-BCB6-4144-A547-E7CF9068B989}"/>
    <cellStyle name="Comma 4 3 2 3 4 3 2 3" xfId="59649" xr:uid="{D3064761-9A81-4ADA-B763-27443907AAB5}"/>
    <cellStyle name="Comma 4 3 2 3 4 3 3" xfId="28115" xr:uid="{8E6F8D35-6FD5-4FC5-8EAB-04AD0A6F84CA}"/>
    <cellStyle name="Comma 4 3 2 3 4 3 4" xfId="49139" xr:uid="{E44FBAA6-45E3-4CE3-B038-0F1C56532B1D}"/>
    <cellStyle name="Comma 4 3 2 3 4 4" xfId="9696" xr:uid="{ED49270C-0ACE-4E3F-8E0A-87B6F2B7B3A5}"/>
    <cellStyle name="Comma 4 3 2 3 4 4 2" xfId="20230" xr:uid="{14D038AC-0768-4971-B21A-0B225F1B915D}"/>
    <cellStyle name="Comma 4 3 2 3 4 4 2 2" xfId="41252" xr:uid="{C2B3B939-81B4-426D-A8DB-0BDD666F3E81}"/>
    <cellStyle name="Comma 4 3 2 3 4 4 2 3" xfId="62276" xr:uid="{340615D8-1607-4055-85B2-ABC96585A3E3}"/>
    <cellStyle name="Comma 4 3 2 3 4 4 3" xfId="30742" xr:uid="{E06D3AEF-8CBA-4F4E-9445-956698B55F50}"/>
    <cellStyle name="Comma 4 3 2 3 4 4 4" xfId="51766" xr:uid="{51C635A5-02F6-4CCB-B56F-8A0FA537DB59}"/>
    <cellStyle name="Comma 4 3 2 3 4 5" xfId="12348" xr:uid="{4EA5B1F7-CE3B-48E6-A6E5-F4671CC029C2}"/>
    <cellStyle name="Comma 4 3 2 3 4 5 2" xfId="33370" xr:uid="{DFFBEAAF-E821-4031-9B64-0CB31F7FC9DD}"/>
    <cellStyle name="Comma 4 3 2 3 4 5 3" xfId="54394" xr:uid="{4BC3F222-324D-4520-B3C1-CB1BAA259AA2}"/>
    <cellStyle name="Comma 4 3 2 3 4 6" xfId="22859" xr:uid="{9ADDD423-24BE-4350-BF06-9FA063BA4AA7}"/>
    <cellStyle name="Comma 4 3 2 3 4 7" xfId="43884" xr:uid="{E25FBB02-AAA2-4B5A-90ED-776C366F46C1}"/>
    <cellStyle name="Comma 4 3 2 3 5" xfId="4437" xr:uid="{D0EA09A3-A083-434D-AA91-E530145DE566}"/>
    <cellStyle name="Comma 4 3 2 3 5 2" xfId="14971" xr:uid="{3F1A8968-40A1-4CFD-AEF5-255FD55EC5AE}"/>
    <cellStyle name="Comma 4 3 2 3 5 2 2" xfId="35993" xr:uid="{CE80C89D-5D25-4BBE-9D5E-FAF1BDDE4F49}"/>
    <cellStyle name="Comma 4 3 2 3 5 2 3" xfId="57017" xr:uid="{AC70377F-7C95-40E7-ACEA-A77A1A97A510}"/>
    <cellStyle name="Comma 4 3 2 3 5 3" xfId="25483" xr:uid="{7318435E-D365-4B31-AADB-4BF7C9A20BD8}"/>
    <cellStyle name="Comma 4 3 2 3 5 4" xfId="46507" xr:uid="{CC357794-4B55-4FF2-93E9-34BC59E6CA57}"/>
    <cellStyle name="Comma 4 3 2 3 6" xfId="7065" xr:uid="{A92369E2-818B-48F6-9CF6-9748E4755EA2}"/>
    <cellStyle name="Comma 4 3 2 3 6 2" xfId="17599" xr:uid="{117E8133-2008-42D4-8C28-EAA40535447A}"/>
    <cellStyle name="Comma 4 3 2 3 6 2 2" xfId="38621" xr:uid="{E3ACD76E-83AA-440B-BB8B-0C9A13D7E371}"/>
    <cellStyle name="Comma 4 3 2 3 6 2 3" xfId="59645" xr:uid="{AF9434EE-9193-45F0-AC70-93BC125753C2}"/>
    <cellStyle name="Comma 4 3 2 3 6 3" xfId="28111" xr:uid="{C82C5120-744B-4C7A-B984-C9500BA5D3F9}"/>
    <cellStyle name="Comma 4 3 2 3 6 4" xfId="49135" xr:uid="{F85212C3-BCB2-4558-8818-90A65EEE8C81}"/>
    <cellStyle name="Comma 4 3 2 3 7" xfId="9692" xr:uid="{BA625C8C-6FD6-409B-A84E-F5A7F9EEC83F}"/>
    <cellStyle name="Comma 4 3 2 3 7 2" xfId="20226" xr:uid="{11B701B4-3B46-48AD-B834-85C97E9E5D88}"/>
    <cellStyle name="Comma 4 3 2 3 7 2 2" xfId="41248" xr:uid="{BA274D1F-0F75-4E03-BF6D-6B2987B89EDA}"/>
    <cellStyle name="Comma 4 3 2 3 7 2 3" xfId="62272" xr:uid="{947D780C-E8BB-4D40-BF3B-A48D49EE7A85}"/>
    <cellStyle name="Comma 4 3 2 3 7 3" xfId="30738" xr:uid="{5DA69E6D-DAA4-4097-AB18-0AAAA8F877DF}"/>
    <cellStyle name="Comma 4 3 2 3 7 4" xfId="51762" xr:uid="{8F445B04-CA34-48E4-8F9A-9148499E7B8A}"/>
    <cellStyle name="Comma 4 3 2 3 8" xfId="12344" xr:uid="{E5629AE4-537F-4892-A6C0-455B9516E201}"/>
    <cellStyle name="Comma 4 3 2 3 8 2" xfId="33366" xr:uid="{74A804AF-2F29-4DBF-849E-FE7748D54A22}"/>
    <cellStyle name="Comma 4 3 2 3 8 3" xfId="54390" xr:uid="{24F3DE1C-EA3C-49CD-888B-6F0E3AA7B019}"/>
    <cellStyle name="Comma 4 3 2 3 9" xfId="22855" xr:uid="{91A9D3A3-ABE3-41AD-8A52-E610507410DD}"/>
    <cellStyle name="Comma 4 3 2 4" xfId="1764" xr:uid="{59FF05E4-4C99-46AC-8BAE-6467AA24A605}"/>
    <cellStyle name="Comma 4 3 2 4 10" xfId="43885" xr:uid="{5362E985-81A9-41DA-8803-9E836F54DCF5}"/>
    <cellStyle name="Comma 4 3 2 4 2" xfId="1765" xr:uid="{3A8964CB-557D-420C-B5E9-1B5481F81165}"/>
    <cellStyle name="Comma 4 3 2 4 2 2" xfId="1766" xr:uid="{BD8CF977-A4D5-4DB0-80FB-D8C749525371}"/>
    <cellStyle name="Comma 4 3 2 4 2 2 2" xfId="4444" xr:uid="{06149CC6-7606-43E7-9666-7BBEB850CE7F}"/>
    <cellStyle name="Comma 4 3 2 4 2 2 2 2" xfId="14978" xr:uid="{70274321-7311-49A2-84F4-75757F076D81}"/>
    <cellStyle name="Comma 4 3 2 4 2 2 2 2 2" xfId="36000" xr:uid="{E4E698A2-9B9B-46CE-BDCE-ED68BA183C26}"/>
    <cellStyle name="Comma 4 3 2 4 2 2 2 2 3" xfId="57024" xr:uid="{CD34C83F-12C7-40EC-B07E-1B48A929A44A}"/>
    <cellStyle name="Comma 4 3 2 4 2 2 2 3" xfId="25490" xr:uid="{C29818B9-A0FD-4D38-802E-2FE106ECF870}"/>
    <cellStyle name="Comma 4 3 2 4 2 2 2 4" xfId="46514" xr:uid="{3EA6D40D-1A62-4065-AAD8-F66F69CC24A0}"/>
    <cellStyle name="Comma 4 3 2 4 2 2 3" xfId="7072" xr:uid="{C57F9A6C-5B3F-4EA4-AFE4-2BDC4E4B6838}"/>
    <cellStyle name="Comma 4 3 2 4 2 2 3 2" xfId="17606" xr:uid="{F63E9B22-9DFC-4E0F-B57C-1E2D6B010298}"/>
    <cellStyle name="Comma 4 3 2 4 2 2 3 2 2" xfId="38628" xr:uid="{BAD7D35F-6851-4E5A-B075-395DC0DBB663}"/>
    <cellStyle name="Comma 4 3 2 4 2 2 3 2 3" xfId="59652" xr:uid="{8FC6DFF6-CC3E-415D-B378-54D324CCEDD2}"/>
    <cellStyle name="Comma 4 3 2 4 2 2 3 3" xfId="28118" xr:uid="{74BE1B9E-7517-4565-B9DE-8C57B0A579C2}"/>
    <cellStyle name="Comma 4 3 2 4 2 2 3 4" xfId="49142" xr:uid="{937729B0-7A99-4E99-8698-18E66A46A07D}"/>
    <cellStyle name="Comma 4 3 2 4 2 2 4" xfId="9699" xr:uid="{722100AB-7106-426D-9648-651A29B4BC8E}"/>
    <cellStyle name="Comma 4 3 2 4 2 2 4 2" xfId="20233" xr:uid="{0253E2E4-65EF-45C0-84CF-0AA8E259D34D}"/>
    <cellStyle name="Comma 4 3 2 4 2 2 4 2 2" xfId="41255" xr:uid="{0E93934A-9E55-49D2-87D7-AC0BC5D3A8CD}"/>
    <cellStyle name="Comma 4 3 2 4 2 2 4 2 3" xfId="62279" xr:uid="{80F44523-FB2F-4E78-A915-EA3F298E290B}"/>
    <cellStyle name="Comma 4 3 2 4 2 2 4 3" xfId="30745" xr:uid="{E254A8B4-B506-498F-8ED3-80DF6351AADC}"/>
    <cellStyle name="Comma 4 3 2 4 2 2 4 4" xfId="51769" xr:uid="{88AF7D4C-2348-4004-9835-554542C35204}"/>
    <cellStyle name="Comma 4 3 2 4 2 2 5" xfId="12351" xr:uid="{A220292B-2F58-449D-AAA8-D13E89183547}"/>
    <cellStyle name="Comma 4 3 2 4 2 2 5 2" xfId="33373" xr:uid="{7B87CCEE-E632-4ADB-B7B7-9B1A3965230B}"/>
    <cellStyle name="Comma 4 3 2 4 2 2 5 3" xfId="54397" xr:uid="{2D1F581D-C8D4-4EDB-8011-9175518195F4}"/>
    <cellStyle name="Comma 4 3 2 4 2 2 6" xfId="22862" xr:uid="{6F045995-09EF-4105-B9F2-7187567E4A43}"/>
    <cellStyle name="Comma 4 3 2 4 2 2 7" xfId="43887" xr:uid="{1628D272-15AF-49B5-BE91-3BB92EC3CAB3}"/>
    <cellStyle name="Comma 4 3 2 4 2 3" xfId="4443" xr:uid="{A5D15AFA-E09A-4950-9F2F-DAA889D4782B}"/>
    <cellStyle name="Comma 4 3 2 4 2 3 2" xfId="14977" xr:uid="{D7FF14E6-1EDB-47FC-AFA6-4BC53722D79C}"/>
    <cellStyle name="Comma 4 3 2 4 2 3 2 2" xfId="35999" xr:uid="{5A2AA1C5-6A00-47A9-B0EC-D5BD6730D9E0}"/>
    <cellStyle name="Comma 4 3 2 4 2 3 2 3" xfId="57023" xr:uid="{9C989872-A84B-47D8-9927-4DD578CA238A}"/>
    <cellStyle name="Comma 4 3 2 4 2 3 3" xfId="25489" xr:uid="{33C36345-4ED7-4446-A927-CFE4FAD272FC}"/>
    <cellStyle name="Comma 4 3 2 4 2 3 4" xfId="46513" xr:uid="{4F7B1E98-9511-4403-B909-29D9BEA36048}"/>
    <cellStyle name="Comma 4 3 2 4 2 4" xfId="7071" xr:uid="{42D21AD6-8142-491B-B554-446DEC569473}"/>
    <cellStyle name="Comma 4 3 2 4 2 4 2" xfId="17605" xr:uid="{4AC8F7C7-66FB-41AF-B62F-99451692660B}"/>
    <cellStyle name="Comma 4 3 2 4 2 4 2 2" xfId="38627" xr:uid="{5C013138-205C-4277-8760-5F18B493066F}"/>
    <cellStyle name="Comma 4 3 2 4 2 4 2 3" xfId="59651" xr:uid="{CECAE091-EA85-43D3-8C70-58EF66FB2B15}"/>
    <cellStyle name="Comma 4 3 2 4 2 4 3" xfId="28117" xr:uid="{4731C779-C4DB-4E49-AFC4-3E6AE41EEF7E}"/>
    <cellStyle name="Comma 4 3 2 4 2 4 4" xfId="49141" xr:uid="{504C78F9-D4F9-4052-AC21-56275BD43DAE}"/>
    <cellStyle name="Comma 4 3 2 4 2 5" xfId="9698" xr:uid="{1A90202F-0A46-4AC5-902C-F1135623979C}"/>
    <cellStyle name="Comma 4 3 2 4 2 5 2" xfId="20232" xr:uid="{1B7FB723-FB26-4B8B-AB32-EBA601EAB749}"/>
    <cellStyle name="Comma 4 3 2 4 2 5 2 2" xfId="41254" xr:uid="{996FC213-72CE-4F73-9EAA-8A60A16ACA88}"/>
    <cellStyle name="Comma 4 3 2 4 2 5 2 3" xfId="62278" xr:uid="{F9D4BB01-44FD-44B8-8A44-11D4EFA4C8C8}"/>
    <cellStyle name="Comma 4 3 2 4 2 5 3" xfId="30744" xr:uid="{CA776F14-F153-4678-A1D1-CCC9319D3F1A}"/>
    <cellStyle name="Comma 4 3 2 4 2 5 4" xfId="51768" xr:uid="{CA409A2F-8810-468F-891F-B194DFC80BBB}"/>
    <cellStyle name="Comma 4 3 2 4 2 6" xfId="12350" xr:uid="{2EC44D30-D8D1-4F87-B263-7E25D76D63F9}"/>
    <cellStyle name="Comma 4 3 2 4 2 6 2" xfId="33372" xr:uid="{3229FF21-AC06-4FD0-8EF1-CA01492C4DE8}"/>
    <cellStyle name="Comma 4 3 2 4 2 6 3" xfId="54396" xr:uid="{B06DB4A8-A945-4EA2-92DF-08E569449258}"/>
    <cellStyle name="Comma 4 3 2 4 2 7" xfId="22861" xr:uid="{25CA079D-D00B-47AB-9DEC-476339E36B1E}"/>
    <cellStyle name="Comma 4 3 2 4 2 8" xfId="43886" xr:uid="{F175AE9A-E395-4CE4-886A-20A2CD234168}"/>
    <cellStyle name="Comma 4 3 2 4 3" xfId="1767" xr:uid="{F1DF6637-1042-407D-87AE-12648A17E7C1}"/>
    <cellStyle name="Comma 4 3 2 4 3 2" xfId="4445" xr:uid="{3EA3F7B7-A714-4FFB-AD76-427FC6DB5FCB}"/>
    <cellStyle name="Comma 4 3 2 4 3 2 2" xfId="14979" xr:uid="{997F7AAA-6BC3-4FCA-85A1-E116CF2A802D}"/>
    <cellStyle name="Comma 4 3 2 4 3 2 2 2" xfId="36001" xr:uid="{17C965E3-2E6A-409D-A092-7552107B12A4}"/>
    <cellStyle name="Comma 4 3 2 4 3 2 2 3" xfId="57025" xr:uid="{3ACC9FFB-BC84-4048-B4B6-F311E98D051B}"/>
    <cellStyle name="Comma 4 3 2 4 3 2 3" xfId="25491" xr:uid="{5EAE02C8-EE15-4755-B467-6E0523519A44}"/>
    <cellStyle name="Comma 4 3 2 4 3 2 4" xfId="46515" xr:uid="{7B98F362-D82D-4859-A010-2E28879012FC}"/>
    <cellStyle name="Comma 4 3 2 4 3 3" xfId="7073" xr:uid="{AA4B3FA0-FC4A-4DF5-A193-9FF7E444ECDC}"/>
    <cellStyle name="Comma 4 3 2 4 3 3 2" xfId="17607" xr:uid="{DE922773-66F6-4B4F-9CEB-31E51C4796C9}"/>
    <cellStyle name="Comma 4 3 2 4 3 3 2 2" xfId="38629" xr:uid="{7867DC7D-1C2C-4491-8CBA-CD6B6CB68D94}"/>
    <cellStyle name="Comma 4 3 2 4 3 3 2 3" xfId="59653" xr:uid="{4D561FAE-76F5-4C9E-896C-212582634DBD}"/>
    <cellStyle name="Comma 4 3 2 4 3 3 3" xfId="28119" xr:uid="{915FBDC7-5480-4044-B28F-894E5C21C903}"/>
    <cellStyle name="Comma 4 3 2 4 3 3 4" xfId="49143" xr:uid="{463EE42E-8380-431D-A5E6-CAF7C74EFD5D}"/>
    <cellStyle name="Comma 4 3 2 4 3 4" xfId="9700" xr:uid="{1B56F990-07CA-4180-804B-F95E8F08A9BC}"/>
    <cellStyle name="Comma 4 3 2 4 3 4 2" xfId="20234" xr:uid="{C20DB015-62E7-4B6C-A087-943628EA6382}"/>
    <cellStyle name="Comma 4 3 2 4 3 4 2 2" xfId="41256" xr:uid="{7246AA0E-AAF7-46BA-95AD-9EFDF5FE9EA6}"/>
    <cellStyle name="Comma 4 3 2 4 3 4 2 3" xfId="62280" xr:uid="{0ED17903-5756-4234-B0A7-744B722DBA32}"/>
    <cellStyle name="Comma 4 3 2 4 3 4 3" xfId="30746" xr:uid="{33BF6F21-BEFA-4882-8D1C-634CDB3CE5BA}"/>
    <cellStyle name="Comma 4 3 2 4 3 4 4" xfId="51770" xr:uid="{A1B8656A-3C85-4000-A181-557F862A3910}"/>
    <cellStyle name="Comma 4 3 2 4 3 5" xfId="12352" xr:uid="{3AD5365E-CBA3-4D5E-88FC-C31C0C3ECF88}"/>
    <cellStyle name="Comma 4 3 2 4 3 5 2" xfId="33374" xr:uid="{80246D3C-443F-4FDD-871C-E1738CADF88A}"/>
    <cellStyle name="Comma 4 3 2 4 3 5 3" xfId="54398" xr:uid="{E61631D2-98D5-499A-9459-72177BC55083}"/>
    <cellStyle name="Comma 4 3 2 4 3 6" xfId="22863" xr:uid="{2A1B59C8-311F-41EF-B0E9-9E5DA26A2F03}"/>
    <cellStyle name="Comma 4 3 2 4 3 7" xfId="43888" xr:uid="{6E4B2377-BAEB-4D40-91F9-845079B7F59A}"/>
    <cellStyle name="Comma 4 3 2 4 4" xfId="1768" xr:uid="{6D82940F-2380-4F3B-BE1F-C00B8F13D8D7}"/>
    <cellStyle name="Comma 4 3 2 4 4 2" xfId="4446" xr:uid="{B707913D-0ED0-4EEF-B265-51F234C5D63D}"/>
    <cellStyle name="Comma 4 3 2 4 4 2 2" xfId="14980" xr:uid="{FF797856-112C-4E5B-820E-F48A9B2031D2}"/>
    <cellStyle name="Comma 4 3 2 4 4 2 2 2" xfId="36002" xr:uid="{A8401D6D-93A2-43F0-8BB5-08B7343DB08E}"/>
    <cellStyle name="Comma 4 3 2 4 4 2 2 3" xfId="57026" xr:uid="{997318FF-1F11-49B2-8E1B-4D11FA82FE8A}"/>
    <cellStyle name="Comma 4 3 2 4 4 2 3" xfId="25492" xr:uid="{D962400D-4852-43A4-AAE9-B6FCA9AF403F}"/>
    <cellStyle name="Comma 4 3 2 4 4 2 4" xfId="46516" xr:uid="{53545CF1-5D51-4C7D-8046-73C5DC9917C9}"/>
    <cellStyle name="Comma 4 3 2 4 4 3" xfId="7074" xr:uid="{342970D5-4DF7-4B8D-BED8-FD85AFF03E9F}"/>
    <cellStyle name="Comma 4 3 2 4 4 3 2" xfId="17608" xr:uid="{86ED0510-3A9A-4D60-9BBF-EC2D1902B50D}"/>
    <cellStyle name="Comma 4 3 2 4 4 3 2 2" xfId="38630" xr:uid="{88FA306D-D967-4185-9F5C-6AC957A028C5}"/>
    <cellStyle name="Comma 4 3 2 4 4 3 2 3" xfId="59654" xr:uid="{939F822E-80A4-46FD-AC3C-16DB4A656021}"/>
    <cellStyle name="Comma 4 3 2 4 4 3 3" xfId="28120" xr:uid="{EADBE95B-83B0-4CC8-B56E-4909F2FF69CE}"/>
    <cellStyle name="Comma 4 3 2 4 4 3 4" xfId="49144" xr:uid="{352B8500-2425-42F8-AB68-5696511D2CA1}"/>
    <cellStyle name="Comma 4 3 2 4 4 4" xfId="9701" xr:uid="{D84288DB-C1F2-4244-ADBE-F8C88702CE0F}"/>
    <cellStyle name="Comma 4 3 2 4 4 4 2" xfId="20235" xr:uid="{F1603711-CDA9-4469-B946-CE607D6AD0EE}"/>
    <cellStyle name="Comma 4 3 2 4 4 4 2 2" xfId="41257" xr:uid="{54B39892-5E14-4D0B-AEDA-4C263156D33B}"/>
    <cellStyle name="Comma 4 3 2 4 4 4 2 3" xfId="62281" xr:uid="{C229FAC1-8AD7-4427-9188-564FED5F0024}"/>
    <cellStyle name="Comma 4 3 2 4 4 4 3" xfId="30747" xr:uid="{0650A01D-2FF5-4FC3-94BE-02A8527BEC05}"/>
    <cellStyle name="Comma 4 3 2 4 4 4 4" xfId="51771" xr:uid="{2C42D233-8F70-4A2E-B5D2-FED133208A00}"/>
    <cellStyle name="Comma 4 3 2 4 4 5" xfId="12353" xr:uid="{19A0FE86-EF33-4E11-B7D6-C1D1363CD4D5}"/>
    <cellStyle name="Comma 4 3 2 4 4 5 2" xfId="33375" xr:uid="{F5F24738-9241-4C4D-AA1A-DA24E3AF6025}"/>
    <cellStyle name="Comma 4 3 2 4 4 5 3" xfId="54399" xr:uid="{C6C0732B-D9C5-4A26-84DD-7961E5EA9730}"/>
    <cellStyle name="Comma 4 3 2 4 4 6" xfId="22864" xr:uid="{F8B614AD-18AD-4686-87B2-2457D8D7718A}"/>
    <cellStyle name="Comma 4 3 2 4 4 7" xfId="43889" xr:uid="{1AA2178C-7AC9-4B56-ADED-183F6D9886E7}"/>
    <cellStyle name="Comma 4 3 2 4 5" xfId="4442" xr:uid="{B5FA6B18-4A7C-4138-A80C-3E0B86911578}"/>
    <cellStyle name="Comma 4 3 2 4 5 2" xfId="14976" xr:uid="{463F5F4D-5EA0-492A-8512-F20F6849C5CB}"/>
    <cellStyle name="Comma 4 3 2 4 5 2 2" xfId="35998" xr:uid="{6B94542E-1613-406C-A82C-211262DA8669}"/>
    <cellStyle name="Comma 4 3 2 4 5 2 3" xfId="57022" xr:uid="{2C523B8C-249E-427D-9B11-A3BC2ACB8D5A}"/>
    <cellStyle name="Comma 4 3 2 4 5 3" xfId="25488" xr:uid="{BC694626-2F0F-452D-B74D-CA121EAD9904}"/>
    <cellStyle name="Comma 4 3 2 4 5 4" xfId="46512" xr:uid="{D650FAB0-E356-4A73-8226-112F5BDC1BE1}"/>
    <cellStyle name="Comma 4 3 2 4 6" xfId="7070" xr:uid="{246FA0E2-D553-4811-BDFE-41439805D956}"/>
    <cellStyle name="Comma 4 3 2 4 6 2" xfId="17604" xr:uid="{0A0544F4-8D25-44E2-AC8A-0BC1AAD7F2B9}"/>
    <cellStyle name="Comma 4 3 2 4 6 2 2" xfId="38626" xr:uid="{1C7521A6-4C73-4F09-AEED-2C4547BA31A6}"/>
    <cellStyle name="Comma 4 3 2 4 6 2 3" xfId="59650" xr:uid="{226C7DD4-40F4-40ED-BC1D-94252CE39AAE}"/>
    <cellStyle name="Comma 4 3 2 4 6 3" xfId="28116" xr:uid="{9366CB44-5DA2-4F34-A9CF-00370FDA5D63}"/>
    <cellStyle name="Comma 4 3 2 4 6 4" xfId="49140" xr:uid="{CC91885C-B2C8-487F-B03B-DA3464D37641}"/>
    <cellStyle name="Comma 4 3 2 4 7" xfId="9697" xr:uid="{1B4304AC-FA5F-44F3-AF68-480222D5C68D}"/>
    <cellStyle name="Comma 4 3 2 4 7 2" xfId="20231" xr:uid="{557DFCA8-D9B2-46A6-A4C8-8BBE8719C897}"/>
    <cellStyle name="Comma 4 3 2 4 7 2 2" xfId="41253" xr:uid="{5E642D48-A654-438A-86B1-9A6D82E84035}"/>
    <cellStyle name="Comma 4 3 2 4 7 2 3" xfId="62277" xr:uid="{3CA43865-1D21-4AAB-8744-E5555507EAA4}"/>
    <cellStyle name="Comma 4 3 2 4 7 3" xfId="30743" xr:uid="{8D71FD00-DD98-4EAB-B693-D11B4BCCDBC9}"/>
    <cellStyle name="Comma 4 3 2 4 7 4" xfId="51767" xr:uid="{25CDBD40-D28C-4841-90A8-048D31388353}"/>
    <cellStyle name="Comma 4 3 2 4 8" xfId="12349" xr:uid="{EA21B5E1-5DF5-411F-BA3A-09630E751A3D}"/>
    <cellStyle name="Comma 4 3 2 4 8 2" xfId="33371" xr:uid="{3B1413FF-6910-4488-AF66-1A011D33219E}"/>
    <cellStyle name="Comma 4 3 2 4 8 3" xfId="54395" xr:uid="{BCE76F7F-A1DC-4748-9307-0B8190B70793}"/>
    <cellStyle name="Comma 4 3 2 4 9" xfId="22860" xr:uid="{06344DF9-6063-428A-AC5D-8631C209514A}"/>
    <cellStyle name="Comma 4 3 2 5" xfId="1769" xr:uid="{41C1E33B-2AA5-411A-A652-CFEF2A8EDB13}"/>
    <cellStyle name="Comma 4 3 2 5 10" xfId="43890" xr:uid="{2B7B79D4-F10F-481F-9985-283AF9C284E1}"/>
    <cellStyle name="Comma 4 3 2 5 2" xfId="1770" xr:uid="{C7C4C529-2F39-4967-9853-D5C2C53ABD92}"/>
    <cellStyle name="Comma 4 3 2 5 2 2" xfId="1771" xr:uid="{A7FEC028-ADE3-4DB4-B07E-E2A2534B75BD}"/>
    <cellStyle name="Comma 4 3 2 5 2 2 2" xfId="4449" xr:uid="{2AD5CE5C-87C1-41EC-8DDF-E57E42A6E435}"/>
    <cellStyle name="Comma 4 3 2 5 2 2 2 2" xfId="14983" xr:uid="{F7B835EB-7AFD-4FBE-9956-891941DEE2F5}"/>
    <cellStyle name="Comma 4 3 2 5 2 2 2 2 2" xfId="36005" xr:uid="{FD0301E1-8AF9-4E0F-AB93-B0D174D5B9C3}"/>
    <cellStyle name="Comma 4 3 2 5 2 2 2 2 3" xfId="57029" xr:uid="{B1D81CD0-4201-4C8E-91CC-8424E8537FC7}"/>
    <cellStyle name="Comma 4 3 2 5 2 2 2 3" xfId="25495" xr:uid="{283179A5-098E-42A9-94C9-9B36F27C16D7}"/>
    <cellStyle name="Comma 4 3 2 5 2 2 2 4" xfId="46519" xr:uid="{AD7BA933-9CDC-48B1-B744-5A0FC2DB3D53}"/>
    <cellStyle name="Comma 4 3 2 5 2 2 3" xfId="7077" xr:uid="{437250F0-C231-41B0-BE1C-8A14F61E528B}"/>
    <cellStyle name="Comma 4 3 2 5 2 2 3 2" xfId="17611" xr:uid="{F95F3BA0-96CA-4807-8807-2DF369BC96AB}"/>
    <cellStyle name="Comma 4 3 2 5 2 2 3 2 2" xfId="38633" xr:uid="{0EC6FDF6-1DC6-4DEE-9FCD-45A6E914ECDE}"/>
    <cellStyle name="Comma 4 3 2 5 2 2 3 2 3" xfId="59657" xr:uid="{1EDC8FF6-DCCA-4F06-8584-45C206E3C0D5}"/>
    <cellStyle name="Comma 4 3 2 5 2 2 3 3" xfId="28123" xr:uid="{5C4AD768-EAA0-4810-AEA5-09ACC445CFA7}"/>
    <cellStyle name="Comma 4 3 2 5 2 2 3 4" xfId="49147" xr:uid="{610FCB8C-9B27-4B1B-8C85-80C837AD887F}"/>
    <cellStyle name="Comma 4 3 2 5 2 2 4" xfId="9704" xr:uid="{FB3BD85D-CDEC-4916-A627-6309C90F844D}"/>
    <cellStyle name="Comma 4 3 2 5 2 2 4 2" xfId="20238" xr:uid="{9D721BB9-7AC3-4F1A-80A1-D1EEEDB78352}"/>
    <cellStyle name="Comma 4 3 2 5 2 2 4 2 2" xfId="41260" xr:uid="{9F70A535-B69A-4004-AE5F-ECBBEEE44E11}"/>
    <cellStyle name="Comma 4 3 2 5 2 2 4 2 3" xfId="62284" xr:uid="{66AA5D29-2471-411B-A40F-937F29B0CEA3}"/>
    <cellStyle name="Comma 4 3 2 5 2 2 4 3" xfId="30750" xr:uid="{9B5194AB-A256-451F-9A18-F40FB169139A}"/>
    <cellStyle name="Comma 4 3 2 5 2 2 4 4" xfId="51774" xr:uid="{3E2EAA95-073D-448F-A880-5ACF158CC644}"/>
    <cellStyle name="Comma 4 3 2 5 2 2 5" xfId="12356" xr:uid="{8C4E5E96-3F2E-42C5-80DF-83BE96F30747}"/>
    <cellStyle name="Comma 4 3 2 5 2 2 5 2" xfId="33378" xr:uid="{6F87EE2F-F386-483B-B399-CCA32A59CD3E}"/>
    <cellStyle name="Comma 4 3 2 5 2 2 5 3" xfId="54402" xr:uid="{6D8BE769-38FE-4F99-B0B7-4470F8568646}"/>
    <cellStyle name="Comma 4 3 2 5 2 2 6" xfId="22867" xr:uid="{24FB5A08-7701-4457-8193-50934902C757}"/>
    <cellStyle name="Comma 4 3 2 5 2 2 7" xfId="43892" xr:uid="{1F16483E-5597-43AF-A78D-A4A64A114647}"/>
    <cellStyle name="Comma 4 3 2 5 2 3" xfId="4448" xr:uid="{41E9A4AA-0186-414A-ADD8-846D72955470}"/>
    <cellStyle name="Comma 4 3 2 5 2 3 2" xfId="14982" xr:uid="{6338DD6B-DB18-4640-BA92-D810CC017AAE}"/>
    <cellStyle name="Comma 4 3 2 5 2 3 2 2" xfId="36004" xr:uid="{5F53A2C2-5D99-4F4F-ACB0-AB51479C193F}"/>
    <cellStyle name="Comma 4 3 2 5 2 3 2 3" xfId="57028" xr:uid="{46F6DFE9-C03F-4184-AF1E-9810E59E6540}"/>
    <cellStyle name="Comma 4 3 2 5 2 3 3" xfId="25494" xr:uid="{2B33733E-ACC8-43D1-AACD-50ED7B507EF5}"/>
    <cellStyle name="Comma 4 3 2 5 2 3 4" xfId="46518" xr:uid="{16F5BA28-4502-480C-A33E-8F9AAE1C7F2F}"/>
    <cellStyle name="Comma 4 3 2 5 2 4" xfId="7076" xr:uid="{71D8869B-C95A-4930-BD71-CDC6EF7EF596}"/>
    <cellStyle name="Comma 4 3 2 5 2 4 2" xfId="17610" xr:uid="{0E0CCA36-12E6-486B-89C6-E6C6FCE8AC99}"/>
    <cellStyle name="Comma 4 3 2 5 2 4 2 2" xfId="38632" xr:uid="{075D5FE1-3C74-499C-8DD3-F8B27DB6DFC4}"/>
    <cellStyle name="Comma 4 3 2 5 2 4 2 3" xfId="59656" xr:uid="{C3046801-70B6-45B7-8A54-CE716C1B4904}"/>
    <cellStyle name="Comma 4 3 2 5 2 4 3" xfId="28122" xr:uid="{71588EFF-3AF8-45B2-8280-27105D584F3A}"/>
    <cellStyle name="Comma 4 3 2 5 2 4 4" xfId="49146" xr:uid="{B1D3BAA7-7012-470F-93F2-55BD121770DB}"/>
    <cellStyle name="Comma 4 3 2 5 2 5" xfId="9703" xr:uid="{BA977F38-19AD-468E-9521-34FE34A27D1E}"/>
    <cellStyle name="Comma 4 3 2 5 2 5 2" xfId="20237" xr:uid="{A10C45EA-DB9A-41B7-865C-3C88ACDD9719}"/>
    <cellStyle name="Comma 4 3 2 5 2 5 2 2" xfId="41259" xr:uid="{C9F5A978-B84D-460B-84BA-2A0ED15B6604}"/>
    <cellStyle name="Comma 4 3 2 5 2 5 2 3" xfId="62283" xr:uid="{EDAC72C3-6806-47EC-8AE1-DD164C505076}"/>
    <cellStyle name="Comma 4 3 2 5 2 5 3" xfId="30749" xr:uid="{2EDB2C7A-EFB4-4AD3-8209-C888190EB300}"/>
    <cellStyle name="Comma 4 3 2 5 2 5 4" xfId="51773" xr:uid="{01830D15-5081-4C85-A785-7A7B3EF89114}"/>
    <cellStyle name="Comma 4 3 2 5 2 6" xfId="12355" xr:uid="{1089F360-CB29-4037-92F5-AB8834A25A86}"/>
    <cellStyle name="Comma 4 3 2 5 2 6 2" xfId="33377" xr:uid="{87D57D69-D6DB-401F-ADB5-5369341D64D0}"/>
    <cellStyle name="Comma 4 3 2 5 2 6 3" xfId="54401" xr:uid="{C8B5C264-99F0-4F8C-B653-4908810AA0DC}"/>
    <cellStyle name="Comma 4 3 2 5 2 7" xfId="22866" xr:uid="{C7C36833-AB09-474C-BE45-116A255C8753}"/>
    <cellStyle name="Comma 4 3 2 5 2 8" xfId="43891" xr:uid="{EB853A8F-0502-4A61-B547-CE3B849FAE0E}"/>
    <cellStyle name="Comma 4 3 2 5 3" xfId="1772" xr:uid="{CDCDD790-A29E-429E-B143-37C9B344BBB6}"/>
    <cellStyle name="Comma 4 3 2 5 3 2" xfId="4450" xr:uid="{F6C446C4-2E42-431E-9562-FAF9715C13F9}"/>
    <cellStyle name="Comma 4 3 2 5 3 2 2" xfId="14984" xr:uid="{612B662B-60CF-48A4-AC18-013C590BC382}"/>
    <cellStyle name="Comma 4 3 2 5 3 2 2 2" xfId="36006" xr:uid="{7A5DA43B-0FBD-4BCC-9FB1-BCD4A13493F8}"/>
    <cellStyle name="Comma 4 3 2 5 3 2 2 3" xfId="57030" xr:uid="{9099336B-8E5E-46F4-B376-C4972D7DCBB2}"/>
    <cellStyle name="Comma 4 3 2 5 3 2 3" xfId="25496" xr:uid="{45EFA790-6493-46AA-B593-0449A41475A1}"/>
    <cellStyle name="Comma 4 3 2 5 3 2 4" xfId="46520" xr:uid="{0EF980E8-B089-4FE1-A04A-37022B695C93}"/>
    <cellStyle name="Comma 4 3 2 5 3 3" xfId="7078" xr:uid="{A4824DF2-D2B5-4C9D-BFCE-9D5054EDA928}"/>
    <cellStyle name="Comma 4 3 2 5 3 3 2" xfId="17612" xr:uid="{95289ADE-69B2-4C65-8542-BA93D04699DB}"/>
    <cellStyle name="Comma 4 3 2 5 3 3 2 2" xfId="38634" xr:uid="{6790B98A-425E-4D26-AC30-0EEA9DF0AA00}"/>
    <cellStyle name="Comma 4 3 2 5 3 3 2 3" xfId="59658" xr:uid="{E9E061F0-F233-4D78-AD5C-F7B07D1DF4EC}"/>
    <cellStyle name="Comma 4 3 2 5 3 3 3" xfId="28124" xr:uid="{F16C3B4C-BE4D-48DF-8AB5-AB511FDD0D62}"/>
    <cellStyle name="Comma 4 3 2 5 3 3 4" xfId="49148" xr:uid="{2B147F2E-8491-48FE-8704-5A863A44F320}"/>
    <cellStyle name="Comma 4 3 2 5 3 4" xfId="9705" xr:uid="{5A4CF044-7BF4-457E-BFF1-2495E90434F7}"/>
    <cellStyle name="Comma 4 3 2 5 3 4 2" xfId="20239" xr:uid="{B5DA7699-8507-45D9-95C1-201B2C104939}"/>
    <cellStyle name="Comma 4 3 2 5 3 4 2 2" xfId="41261" xr:uid="{4A6EC921-14C3-479E-B97C-C85BD0D60A6E}"/>
    <cellStyle name="Comma 4 3 2 5 3 4 2 3" xfId="62285" xr:uid="{350DB8A0-7A8D-46BD-BF45-C6A12835EDBB}"/>
    <cellStyle name="Comma 4 3 2 5 3 4 3" xfId="30751" xr:uid="{9D1EBBEE-009E-426F-ACDD-FAED1594CBA2}"/>
    <cellStyle name="Comma 4 3 2 5 3 4 4" xfId="51775" xr:uid="{32194410-EC89-475C-982C-BFD8FF7D6F81}"/>
    <cellStyle name="Comma 4 3 2 5 3 5" xfId="12357" xr:uid="{CF08848C-DE41-4AC8-A2C3-78D24E350E8D}"/>
    <cellStyle name="Comma 4 3 2 5 3 5 2" xfId="33379" xr:uid="{1B4D5488-D131-4C3F-BB86-E3B0144141BD}"/>
    <cellStyle name="Comma 4 3 2 5 3 5 3" xfId="54403" xr:uid="{F22B1148-8503-4CFD-8365-21CE971D8EEB}"/>
    <cellStyle name="Comma 4 3 2 5 3 6" xfId="22868" xr:uid="{F76BCB8F-A7F7-47A6-BF12-CE0D30C6E86A}"/>
    <cellStyle name="Comma 4 3 2 5 3 7" xfId="43893" xr:uid="{B2D50D68-5278-4C15-B0C1-DB156CA5ED2A}"/>
    <cellStyle name="Comma 4 3 2 5 4" xfId="1773" xr:uid="{D65B829F-EA11-4F44-904F-9D8C6E0BC820}"/>
    <cellStyle name="Comma 4 3 2 5 4 2" xfId="4451" xr:uid="{21A3D7B0-EA7D-480E-A02B-8C9F17AE11FA}"/>
    <cellStyle name="Comma 4 3 2 5 4 2 2" xfId="14985" xr:uid="{37712DB6-CBC7-49C9-A096-3FF64F1F2285}"/>
    <cellStyle name="Comma 4 3 2 5 4 2 2 2" xfId="36007" xr:uid="{B7733BE2-0295-43B6-BEB1-A9767207E28B}"/>
    <cellStyle name="Comma 4 3 2 5 4 2 2 3" xfId="57031" xr:uid="{01F520CB-FDEE-4F69-A2C1-D60BD3DBCF86}"/>
    <cellStyle name="Comma 4 3 2 5 4 2 3" xfId="25497" xr:uid="{91DE3ED1-E130-4C90-939D-4F743CF58720}"/>
    <cellStyle name="Comma 4 3 2 5 4 2 4" xfId="46521" xr:uid="{FC968A8E-05EF-4289-9042-5B88455E1EBA}"/>
    <cellStyle name="Comma 4 3 2 5 4 3" xfId="7079" xr:uid="{3BE76CD5-29FE-4E73-B196-8B2833D9A220}"/>
    <cellStyle name="Comma 4 3 2 5 4 3 2" xfId="17613" xr:uid="{E49E6677-15DA-4261-8EE4-17BB0BE6F30F}"/>
    <cellStyle name="Comma 4 3 2 5 4 3 2 2" xfId="38635" xr:uid="{1966020C-B8CD-4F3B-83F2-A5FC19B11E8F}"/>
    <cellStyle name="Comma 4 3 2 5 4 3 2 3" xfId="59659" xr:uid="{D80F1043-6506-4B6C-86F0-AE2CFF7E9E48}"/>
    <cellStyle name="Comma 4 3 2 5 4 3 3" xfId="28125" xr:uid="{F537CAEF-36D3-4BD5-9423-491114284F8F}"/>
    <cellStyle name="Comma 4 3 2 5 4 3 4" xfId="49149" xr:uid="{925DC73A-D907-47E2-B0D9-F8F1154291A9}"/>
    <cellStyle name="Comma 4 3 2 5 4 4" xfId="9706" xr:uid="{5EA7A647-EFE8-4641-BF3A-9A557EC84F69}"/>
    <cellStyle name="Comma 4 3 2 5 4 4 2" xfId="20240" xr:uid="{BF084E5C-A66E-4E66-84FB-91239F7DD486}"/>
    <cellStyle name="Comma 4 3 2 5 4 4 2 2" xfId="41262" xr:uid="{AE321B3C-DE9B-4481-87EA-F832AF803C42}"/>
    <cellStyle name="Comma 4 3 2 5 4 4 2 3" xfId="62286" xr:uid="{F7DB7C7D-9BE4-4391-B01E-E5F816B36A4C}"/>
    <cellStyle name="Comma 4 3 2 5 4 4 3" xfId="30752" xr:uid="{82E3DDA2-19D9-41DE-BF22-2154BA0440BA}"/>
    <cellStyle name="Comma 4 3 2 5 4 4 4" xfId="51776" xr:uid="{BD64678C-D8E8-479D-9F0E-0EE60F014FC5}"/>
    <cellStyle name="Comma 4 3 2 5 4 5" xfId="12358" xr:uid="{22E92632-29B3-489F-B90D-62650657B4EA}"/>
    <cellStyle name="Comma 4 3 2 5 4 5 2" xfId="33380" xr:uid="{408D8D7F-1BBD-4DAE-951B-D7924F60775F}"/>
    <cellStyle name="Comma 4 3 2 5 4 5 3" xfId="54404" xr:uid="{E0F28FE7-704E-4261-A43F-8F5D25188DDD}"/>
    <cellStyle name="Comma 4 3 2 5 4 6" xfId="22869" xr:uid="{39EDD464-4992-4B22-9352-691C085D2B23}"/>
    <cellStyle name="Comma 4 3 2 5 4 7" xfId="43894" xr:uid="{28864720-2CEF-47C3-B847-FC88B00F9D8C}"/>
    <cellStyle name="Comma 4 3 2 5 5" xfId="4447" xr:uid="{20A8DA8E-13E8-4176-AA20-84E2F8F2FD22}"/>
    <cellStyle name="Comma 4 3 2 5 5 2" xfId="14981" xr:uid="{7860CA29-6D43-45AE-A1AA-2BD81E07F37A}"/>
    <cellStyle name="Comma 4 3 2 5 5 2 2" xfId="36003" xr:uid="{632A088C-FBC4-4988-A8F1-074DAAF9073A}"/>
    <cellStyle name="Comma 4 3 2 5 5 2 3" xfId="57027" xr:uid="{40CB268A-6206-43DF-B9C4-02DEDC75F8F8}"/>
    <cellStyle name="Comma 4 3 2 5 5 3" xfId="25493" xr:uid="{CA73AA2E-EA38-4282-A2DE-2DB51ABE91EB}"/>
    <cellStyle name="Comma 4 3 2 5 5 4" xfId="46517" xr:uid="{EFB65471-B5FE-4356-8FDC-BE1E06AE1B4A}"/>
    <cellStyle name="Comma 4 3 2 5 6" xfId="7075" xr:uid="{218A9C7B-A742-43C2-AAF2-BBBE638CE830}"/>
    <cellStyle name="Comma 4 3 2 5 6 2" xfId="17609" xr:uid="{B8BE2A44-9887-45EF-AD09-DD3F392D08B3}"/>
    <cellStyle name="Comma 4 3 2 5 6 2 2" xfId="38631" xr:uid="{848BEDBD-0B7F-4FDA-9D0C-27B88BC9E4D4}"/>
    <cellStyle name="Comma 4 3 2 5 6 2 3" xfId="59655" xr:uid="{DEEA09F0-E817-4CB2-B101-A7AA9545763C}"/>
    <cellStyle name="Comma 4 3 2 5 6 3" xfId="28121" xr:uid="{680B7BA9-3A60-457B-80FA-B0B3A275BE02}"/>
    <cellStyle name="Comma 4 3 2 5 6 4" xfId="49145" xr:uid="{E4D3ADA1-9318-4127-BA7C-96AA32F7DB08}"/>
    <cellStyle name="Comma 4 3 2 5 7" xfId="9702" xr:uid="{5EFE4DD1-5E58-4454-A5C3-EEBECE844394}"/>
    <cellStyle name="Comma 4 3 2 5 7 2" xfId="20236" xr:uid="{C5316DEB-FE4B-45BC-B80B-C1B200B85C9C}"/>
    <cellStyle name="Comma 4 3 2 5 7 2 2" xfId="41258" xr:uid="{328E8DBE-226F-4A79-88B0-F37341B066C8}"/>
    <cellStyle name="Comma 4 3 2 5 7 2 3" xfId="62282" xr:uid="{E6AD36CD-C8A6-4036-9217-F8274EA08C67}"/>
    <cellStyle name="Comma 4 3 2 5 7 3" xfId="30748" xr:uid="{191CD549-303D-440F-BA70-A2AC2AF187D3}"/>
    <cellStyle name="Comma 4 3 2 5 7 4" xfId="51772" xr:uid="{F38DAD97-DF14-4604-AC13-127BB2A9D11C}"/>
    <cellStyle name="Comma 4 3 2 5 8" xfId="12354" xr:uid="{13E8E1E5-FC9F-421B-A44F-EB17DFE43E73}"/>
    <cellStyle name="Comma 4 3 2 5 8 2" xfId="33376" xr:uid="{88A28020-E034-43F2-9BE6-269F13231637}"/>
    <cellStyle name="Comma 4 3 2 5 8 3" xfId="54400" xr:uid="{0C496CB8-1088-4A85-AC45-699BE24DF38A}"/>
    <cellStyle name="Comma 4 3 2 5 9" xfId="22865" xr:uid="{43F296DF-74BF-4577-A486-9F7F54458D9E}"/>
    <cellStyle name="Comma 4 3 2 6" xfId="1774" xr:uid="{5761FDDA-2302-4713-9867-827F8CC08AD9}"/>
    <cellStyle name="Comma 4 3 2 6 2" xfId="1775" xr:uid="{1B8D9E77-AC9E-401D-9123-EDBA9B57F4F0}"/>
    <cellStyle name="Comma 4 3 2 6 2 2" xfId="4453" xr:uid="{738F6800-4747-4CF4-90E6-8997C4622E6D}"/>
    <cellStyle name="Comma 4 3 2 6 2 2 2" xfId="14987" xr:uid="{B09E7111-CA03-42BD-8B96-A8522FD18D80}"/>
    <cellStyle name="Comma 4 3 2 6 2 2 2 2" xfId="36009" xr:uid="{2D49B618-30ED-4E4D-B0BF-9761E009B0D9}"/>
    <cellStyle name="Comma 4 3 2 6 2 2 2 3" xfId="57033" xr:uid="{F0530E4F-AF06-47B1-AB37-A2DF6C6C7EE8}"/>
    <cellStyle name="Comma 4 3 2 6 2 2 3" xfId="25499" xr:uid="{DE699214-B9CC-4F39-BC99-D2EA958E6A4D}"/>
    <cellStyle name="Comma 4 3 2 6 2 2 4" xfId="46523" xr:uid="{610B6B19-76EB-4422-826E-E112A38B1781}"/>
    <cellStyle name="Comma 4 3 2 6 2 3" xfId="7081" xr:uid="{4944CD7B-C4AA-45FD-9608-C13B5D2CBA7F}"/>
    <cellStyle name="Comma 4 3 2 6 2 3 2" xfId="17615" xr:uid="{8ACDD56A-AE4D-45D2-96B2-CB4ED4E829AC}"/>
    <cellStyle name="Comma 4 3 2 6 2 3 2 2" xfId="38637" xr:uid="{A97F5E6B-FA0F-4653-B575-92118CDF4B81}"/>
    <cellStyle name="Comma 4 3 2 6 2 3 2 3" xfId="59661" xr:uid="{25E1C759-9D38-4C2F-B2D5-84831493FED6}"/>
    <cellStyle name="Comma 4 3 2 6 2 3 3" xfId="28127" xr:uid="{FB33DD23-6184-4D50-AA65-6281405CD343}"/>
    <cellStyle name="Comma 4 3 2 6 2 3 4" xfId="49151" xr:uid="{E01A93E4-EFF1-4C76-8112-137618426A11}"/>
    <cellStyle name="Comma 4 3 2 6 2 4" xfId="9708" xr:uid="{1499C8D6-B371-4C11-B6BB-C3AAF46AAD6C}"/>
    <cellStyle name="Comma 4 3 2 6 2 4 2" xfId="20242" xr:uid="{CD01603C-414E-4545-AC5C-D0FC4DC6137F}"/>
    <cellStyle name="Comma 4 3 2 6 2 4 2 2" xfId="41264" xr:uid="{09FE55AC-4E1A-4610-8983-6B3F41CA4D24}"/>
    <cellStyle name="Comma 4 3 2 6 2 4 2 3" xfId="62288" xr:uid="{D5583119-0D63-43B4-9381-B5FE51A353E4}"/>
    <cellStyle name="Comma 4 3 2 6 2 4 3" xfId="30754" xr:uid="{A00781E4-878D-46BE-8151-2D6862F841A7}"/>
    <cellStyle name="Comma 4 3 2 6 2 4 4" xfId="51778" xr:uid="{7C47044E-630D-409C-B944-BC335804642D}"/>
    <cellStyle name="Comma 4 3 2 6 2 5" xfId="12360" xr:uid="{B3BA8BAC-4A99-48E3-8BEA-E38F5E58FACD}"/>
    <cellStyle name="Comma 4 3 2 6 2 5 2" xfId="33382" xr:uid="{FD36130B-B9C3-4D37-B0FB-72C8AA136D20}"/>
    <cellStyle name="Comma 4 3 2 6 2 5 3" xfId="54406" xr:uid="{4F0EEBD7-7585-45F1-A1EA-8EE6E0DF7F8A}"/>
    <cellStyle name="Comma 4 3 2 6 2 6" xfId="22871" xr:uid="{7CF37B92-8D11-4B55-A173-5944AC0D144B}"/>
    <cellStyle name="Comma 4 3 2 6 2 7" xfId="43896" xr:uid="{B757D9DD-7BB5-45BC-B014-9E115ED042F7}"/>
    <cellStyle name="Comma 4 3 2 6 3" xfId="1776" xr:uid="{74B9870C-E439-4D4C-9B15-42232F0847A5}"/>
    <cellStyle name="Comma 4 3 2 6 3 2" xfId="4454" xr:uid="{39625357-7F9F-41E7-981C-DD962D72C44C}"/>
    <cellStyle name="Comma 4 3 2 6 3 2 2" xfId="14988" xr:uid="{28FF4E2A-082A-4B9B-A24D-2465415A233D}"/>
    <cellStyle name="Comma 4 3 2 6 3 2 2 2" xfId="36010" xr:uid="{CB385D12-C274-4D6E-A760-835D0F8B8919}"/>
    <cellStyle name="Comma 4 3 2 6 3 2 2 3" xfId="57034" xr:uid="{DB9BB22F-82F7-4CD5-8033-90EAE25A5179}"/>
    <cellStyle name="Comma 4 3 2 6 3 2 3" xfId="25500" xr:uid="{D00A8611-226F-4DD0-BC5C-92CD9746C100}"/>
    <cellStyle name="Comma 4 3 2 6 3 2 4" xfId="46524" xr:uid="{B229992F-FD43-4F27-8110-0008D74BD59D}"/>
    <cellStyle name="Comma 4 3 2 6 3 3" xfId="7082" xr:uid="{8C05AE68-5939-4A6B-9D1F-2A845A6F841F}"/>
    <cellStyle name="Comma 4 3 2 6 3 3 2" xfId="17616" xr:uid="{A10CDFEA-C685-46A5-92C3-EEAD1D21E52F}"/>
    <cellStyle name="Comma 4 3 2 6 3 3 2 2" xfId="38638" xr:uid="{E078031A-DC73-4452-B438-973BC246098E}"/>
    <cellStyle name="Comma 4 3 2 6 3 3 2 3" xfId="59662" xr:uid="{30330E95-2076-42E0-B099-8657DF9F0C8C}"/>
    <cellStyle name="Comma 4 3 2 6 3 3 3" xfId="28128" xr:uid="{0CDD017E-CE3F-4A8D-BEBE-412546C13CEF}"/>
    <cellStyle name="Comma 4 3 2 6 3 3 4" xfId="49152" xr:uid="{B4F7197C-3489-42BA-B140-4BB0D03272F4}"/>
    <cellStyle name="Comma 4 3 2 6 3 4" xfId="9709" xr:uid="{8FBA37AF-7104-4946-944F-5BF246B61B2A}"/>
    <cellStyle name="Comma 4 3 2 6 3 4 2" xfId="20243" xr:uid="{295860D4-2279-4336-A284-87D490B7F257}"/>
    <cellStyle name="Comma 4 3 2 6 3 4 2 2" xfId="41265" xr:uid="{0790AFA9-CC81-4BCE-A3F3-02FE8CA194F3}"/>
    <cellStyle name="Comma 4 3 2 6 3 4 2 3" xfId="62289" xr:uid="{FE7E6763-7B4A-408F-80EA-671CA9792B17}"/>
    <cellStyle name="Comma 4 3 2 6 3 4 3" xfId="30755" xr:uid="{9416AACF-D3F8-4204-92A2-FA39D4C2C6E0}"/>
    <cellStyle name="Comma 4 3 2 6 3 4 4" xfId="51779" xr:uid="{86C0B25C-4255-437E-8556-A8CC6EEA158D}"/>
    <cellStyle name="Comma 4 3 2 6 3 5" xfId="12361" xr:uid="{084EA20D-DEFC-401E-A752-782F92B373D2}"/>
    <cellStyle name="Comma 4 3 2 6 3 5 2" xfId="33383" xr:uid="{D98FF7E7-5CE1-4F2F-84DD-AC302B18ECC2}"/>
    <cellStyle name="Comma 4 3 2 6 3 5 3" xfId="54407" xr:uid="{0CCA4B09-4272-4824-824F-2CA5F2CEC977}"/>
    <cellStyle name="Comma 4 3 2 6 3 6" xfId="22872" xr:uid="{C8E4434F-07E1-45E6-997C-6054183BAED4}"/>
    <cellStyle name="Comma 4 3 2 6 3 7" xfId="43897" xr:uid="{F159FDAA-1C06-40DE-92EC-F58938F9284C}"/>
    <cellStyle name="Comma 4 3 2 6 4" xfId="4452" xr:uid="{E94E422D-D51B-47C6-BB42-8178EF80786F}"/>
    <cellStyle name="Comma 4 3 2 6 4 2" xfId="14986" xr:uid="{9D776E19-A86E-4BE9-A01E-F29639F32F1D}"/>
    <cellStyle name="Comma 4 3 2 6 4 2 2" xfId="36008" xr:uid="{89F2FB89-6E70-435B-8555-599E54A2DB17}"/>
    <cellStyle name="Comma 4 3 2 6 4 2 3" xfId="57032" xr:uid="{DE7A03B6-B896-4E91-A40E-10D1C297ACF4}"/>
    <cellStyle name="Comma 4 3 2 6 4 3" xfId="25498" xr:uid="{8BDD0382-AF9F-4B86-951A-543B39437081}"/>
    <cellStyle name="Comma 4 3 2 6 4 4" xfId="46522" xr:uid="{42E2F0CC-BA7A-48EA-A5FC-72CC754BD75D}"/>
    <cellStyle name="Comma 4 3 2 6 5" xfId="7080" xr:uid="{679EF48F-6531-4A46-B836-3F233378F2A8}"/>
    <cellStyle name="Comma 4 3 2 6 5 2" xfId="17614" xr:uid="{E17EF91E-D808-4B8B-AAFA-E94DFA9ED1B8}"/>
    <cellStyle name="Comma 4 3 2 6 5 2 2" xfId="38636" xr:uid="{AAA9429A-6CF5-43C0-8E6D-12EFB211CD02}"/>
    <cellStyle name="Comma 4 3 2 6 5 2 3" xfId="59660" xr:uid="{5FE8D7F3-8FCD-4C43-BC36-8E01CB5B630D}"/>
    <cellStyle name="Comma 4 3 2 6 5 3" xfId="28126" xr:uid="{7F0DF9C1-A243-48F9-B0DE-801B1A5312D4}"/>
    <cellStyle name="Comma 4 3 2 6 5 4" xfId="49150" xr:uid="{05126D17-E402-403E-BA24-F92B24822E61}"/>
    <cellStyle name="Comma 4 3 2 6 6" xfId="9707" xr:uid="{95FB13A2-607D-42CE-A208-296A69EDE65D}"/>
    <cellStyle name="Comma 4 3 2 6 6 2" xfId="20241" xr:uid="{9412EE45-9817-4C45-8E78-363C23C085BB}"/>
    <cellStyle name="Comma 4 3 2 6 6 2 2" xfId="41263" xr:uid="{D47677CE-DEF9-4D34-8B4A-408900D7E65F}"/>
    <cellStyle name="Comma 4 3 2 6 6 2 3" xfId="62287" xr:uid="{6568C79C-9A79-44CB-88DD-CA08561ABF2D}"/>
    <cellStyle name="Comma 4 3 2 6 6 3" xfId="30753" xr:uid="{753642F5-FB53-496E-A2F6-CE6B7C5E2E0B}"/>
    <cellStyle name="Comma 4 3 2 6 6 4" xfId="51777" xr:uid="{A37DDA3B-5C79-494E-8F75-1139114CF37F}"/>
    <cellStyle name="Comma 4 3 2 6 7" xfId="12359" xr:uid="{0EF6DC34-C9AE-4310-A7B6-789AE5BFA312}"/>
    <cellStyle name="Comma 4 3 2 6 7 2" xfId="33381" xr:uid="{3686BC3C-F139-41B0-A0F9-FCE23FF5120E}"/>
    <cellStyle name="Comma 4 3 2 6 7 3" xfId="54405" xr:uid="{AD6E8298-13FF-4C37-A468-13249F2F032D}"/>
    <cellStyle name="Comma 4 3 2 6 8" xfId="22870" xr:uid="{14E939C6-9636-4EAB-8BD5-C1D0F18E6B89}"/>
    <cellStyle name="Comma 4 3 2 6 9" xfId="43895" xr:uid="{FB7F9E5C-C304-4E10-B83F-4838FE0B8251}"/>
    <cellStyle name="Comma 4 3 2 7" xfId="1777" xr:uid="{E7719AF4-4EC5-4FBB-811A-22AAC05C00E9}"/>
    <cellStyle name="Comma 4 3 2 7 2" xfId="1778" xr:uid="{1CD9EB3D-9B2A-4475-A7BF-10077D46A5DE}"/>
    <cellStyle name="Comma 4 3 2 7 2 2" xfId="4456" xr:uid="{4358801B-FEAE-468A-9F7F-73F7278B5A55}"/>
    <cellStyle name="Comma 4 3 2 7 2 2 2" xfId="14990" xr:uid="{7A39A99C-435D-4D5D-81E8-DDEC5FA58CD8}"/>
    <cellStyle name="Comma 4 3 2 7 2 2 2 2" xfId="36012" xr:uid="{94FC95A0-E2B3-4EF0-B346-7DC103E3FC1D}"/>
    <cellStyle name="Comma 4 3 2 7 2 2 2 3" xfId="57036" xr:uid="{9D72FB09-51D9-43C2-9CCE-39B45F619B82}"/>
    <cellStyle name="Comma 4 3 2 7 2 2 3" xfId="25502" xr:uid="{F36BC351-0C18-4355-8C84-6B0C5112EE3D}"/>
    <cellStyle name="Comma 4 3 2 7 2 2 4" xfId="46526" xr:uid="{DB4C691B-44D1-4D51-B591-CD81807877AF}"/>
    <cellStyle name="Comma 4 3 2 7 2 3" xfId="7084" xr:uid="{2DB2D84D-86F0-4486-96B2-34AABB4115BD}"/>
    <cellStyle name="Comma 4 3 2 7 2 3 2" xfId="17618" xr:uid="{C89C9BCD-F657-4501-B360-D1D903CAFA7A}"/>
    <cellStyle name="Comma 4 3 2 7 2 3 2 2" xfId="38640" xr:uid="{3C91DCEA-7470-4896-AE88-92E86437AE3D}"/>
    <cellStyle name="Comma 4 3 2 7 2 3 2 3" xfId="59664" xr:uid="{071E10BC-8AF0-4BF9-8C8C-AD7AE959EDDD}"/>
    <cellStyle name="Comma 4 3 2 7 2 3 3" xfId="28130" xr:uid="{94D65CB7-DB25-45C0-80D8-6CBDDA52A8C1}"/>
    <cellStyle name="Comma 4 3 2 7 2 3 4" xfId="49154" xr:uid="{4EC042A5-F578-4F50-8765-B3AA87F48C17}"/>
    <cellStyle name="Comma 4 3 2 7 2 4" xfId="9711" xr:uid="{DC84124F-926C-4B04-A9ED-CD81B2062505}"/>
    <cellStyle name="Comma 4 3 2 7 2 4 2" xfId="20245" xr:uid="{7399214C-E856-44D3-85D0-32A701AE369C}"/>
    <cellStyle name="Comma 4 3 2 7 2 4 2 2" xfId="41267" xr:uid="{6F856E52-5540-43B7-81A0-7F95B0C7C78F}"/>
    <cellStyle name="Comma 4 3 2 7 2 4 2 3" xfId="62291" xr:uid="{1606D6E9-5ED5-4100-9944-A58BCEF7E6D3}"/>
    <cellStyle name="Comma 4 3 2 7 2 4 3" xfId="30757" xr:uid="{4294DE67-C247-4E3C-8651-D60D500DA459}"/>
    <cellStyle name="Comma 4 3 2 7 2 4 4" xfId="51781" xr:uid="{7293C714-7A73-40FF-BCA0-86971E3A766A}"/>
    <cellStyle name="Comma 4 3 2 7 2 5" xfId="12363" xr:uid="{42E4B3D9-50B4-4099-AEE2-98E61450F72C}"/>
    <cellStyle name="Comma 4 3 2 7 2 5 2" xfId="33385" xr:uid="{17B80EAA-F24A-4889-A3F1-103C41CAA31E}"/>
    <cellStyle name="Comma 4 3 2 7 2 5 3" xfId="54409" xr:uid="{EC03D180-41C1-4561-A750-6D7A7CBC2B45}"/>
    <cellStyle name="Comma 4 3 2 7 2 6" xfId="22874" xr:uid="{CE0D3F35-83F3-497E-B3B9-D32B77B1C214}"/>
    <cellStyle name="Comma 4 3 2 7 2 7" xfId="43899" xr:uid="{E6886B0C-0F40-4ADD-A1FD-0D79D69659E3}"/>
    <cellStyle name="Comma 4 3 2 7 3" xfId="4455" xr:uid="{31A8171B-AD46-41EC-A141-77B7AA54E932}"/>
    <cellStyle name="Comma 4 3 2 7 3 2" xfId="14989" xr:uid="{EE8F76A8-CDB7-4FB8-9C3D-C7E282A7B649}"/>
    <cellStyle name="Comma 4 3 2 7 3 2 2" xfId="36011" xr:uid="{78B41152-3B45-4967-BD96-1139B6E07C86}"/>
    <cellStyle name="Comma 4 3 2 7 3 2 3" xfId="57035" xr:uid="{87EEDE76-2DA6-4AE5-99F8-A5F74D6781F9}"/>
    <cellStyle name="Comma 4 3 2 7 3 3" xfId="25501" xr:uid="{93FBC09D-2097-4412-BDEC-4643076364DC}"/>
    <cellStyle name="Comma 4 3 2 7 3 4" xfId="46525" xr:uid="{1E544DCD-4370-42E8-A671-69BCD5891043}"/>
    <cellStyle name="Comma 4 3 2 7 4" xfId="7083" xr:uid="{2733BC7B-83E0-4666-9066-315260F736A9}"/>
    <cellStyle name="Comma 4 3 2 7 4 2" xfId="17617" xr:uid="{48C00F71-C5D4-46B6-BEE5-CA561E72FE0C}"/>
    <cellStyle name="Comma 4 3 2 7 4 2 2" xfId="38639" xr:uid="{7DD2AF2C-3BA0-424D-9035-9701CD8698CA}"/>
    <cellStyle name="Comma 4 3 2 7 4 2 3" xfId="59663" xr:uid="{94CD0189-D33B-4F9A-953B-41622D33C713}"/>
    <cellStyle name="Comma 4 3 2 7 4 3" xfId="28129" xr:uid="{A2CA2EE0-BAC2-4062-8D78-FE000DC47F06}"/>
    <cellStyle name="Comma 4 3 2 7 4 4" xfId="49153" xr:uid="{9C883F4E-3017-4860-BE8B-09011E632AAE}"/>
    <cellStyle name="Comma 4 3 2 7 5" xfId="9710" xr:uid="{CE83FAED-F5AD-46F9-A1BA-A19C9F5DBB66}"/>
    <cellStyle name="Comma 4 3 2 7 5 2" xfId="20244" xr:uid="{7D5C1D0C-170D-40E0-8DC8-29B86CC65005}"/>
    <cellStyle name="Comma 4 3 2 7 5 2 2" xfId="41266" xr:uid="{9FAD24AA-968B-4DDB-AE95-B66048B812CA}"/>
    <cellStyle name="Comma 4 3 2 7 5 2 3" xfId="62290" xr:uid="{5D788753-762E-4F1D-8721-574DF3E5ABC3}"/>
    <cellStyle name="Comma 4 3 2 7 5 3" xfId="30756" xr:uid="{381AD177-47B4-4CB3-AF57-10B1AA0B29DD}"/>
    <cellStyle name="Comma 4 3 2 7 5 4" xfId="51780" xr:uid="{0B3436F6-60C7-4FEF-80B2-402ED117E407}"/>
    <cellStyle name="Comma 4 3 2 7 6" xfId="12362" xr:uid="{AD96A32A-E8E4-4529-8A99-3EABD8C62E9A}"/>
    <cellStyle name="Comma 4 3 2 7 6 2" xfId="33384" xr:uid="{7BC54387-C834-4703-BEFF-61C727EB06CF}"/>
    <cellStyle name="Comma 4 3 2 7 6 3" xfId="54408" xr:uid="{674BD8AB-814A-4C08-A495-90BCA2640ACE}"/>
    <cellStyle name="Comma 4 3 2 7 7" xfId="22873" xr:uid="{A6E9BD73-9692-4E96-8107-8129ACD33760}"/>
    <cellStyle name="Comma 4 3 2 7 8" xfId="43898" xr:uid="{7FFF79CE-FFC4-4B99-B132-86620AF2D4C1}"/>
    <cellStyle name="Comma 4 3 2 8" xfId="1779" xr:uid="{D63583A1-C66B-4FBB-B9AC-FCF69A2674C4}"/>
    <cellStyle name="Comma 4 3 2 8 2" xfId="4457" xr:uid="{3FA6C6C2-83B9-48AF-A010-22B1A6E12D99}"/>
    <cellStyle name="Comma 4 3 2 8 2 2" xfId="14991" xr:uid="{4E3D6A7F-8EE3-47FC-B41E-63A88042E20A}"/>
    <cellStyle name="Comma 4 3 2 8 2 2 2" xfId="36013" xr:uid="{44813DB6-2A6B-4E87-9D32-887BE845541A}"/>
    <cellStyle name="Comma 4 3 2 8 2 2 3" xfId="57037" xr:uid="{7BC7B2A0-3931-4833-842F-ACCFF3F9BE67}"/>
    <cellStyle name="Comma 4 3 2 8 2 3" xfId="25503" xr:uid="{41674D8D-BBEC-4812-AD54-D1713ACA322B}"/>
    <cellStyle name="Comma 4 3 2 8 2 4" xfId="46527" xr:uid="{B73B2C96-2BE9-4A0A-9145-E6B3619542A6}"/>
    <cellStyle name="Comma 4 3 2 8 3" xfId="7085" xr:uid="{F9604C0E-CD51-4992-B84D-82A3B40B62D5}"/>
    <cellStyle name="Comma 4 3 2 8 3 2" xfId="17619" xr:uid="{59D5628C-B370-4BBB-B485-86AEFDBC4710}"/>
    <cellStyle name="Comma 4 3 2 8 3 2 2" xfId="38641" xr:uid="{321A089B-FD99-4E65-812A-E62F9FCD637C}"/>
    <cellStyle name="Comma 4 3 2 8 3 2 3" xfId="59665" xr:uid="{ECA5FD2F-257F-4B75-BB4D-0A9709D1F1A3}"/>
    <cellStyle name="Comma 4 3 2 8 3 3" xfId="28131" xr:uid="{FECA9476-AAD7-495D-9300-10C8BEA1F888}"/>
    <cellStyle name="Comma 4 3 2 8 3 4" xfId="49155" xr:uid="{85924F83-AF75-46E3-AE7F-99EAF9374757}"/>
    <cellStyle name="Comma 4 3 2 8 4" xfId="9712" xr:uid="{A1BE553A-67A8-42A5-AAF2-92525F81D62D}"/>
    <cellStyle name="Comma 4 3 2 8 4 2" xfId="20246" xr:uid="{71409B1E-339F-4C25-97CE-209BC66C0528}"/>
    <cellStyle name="Comma 4 3 2 8 4 2 2" xfId="41268" xr:uid="{D8B315AE-1C4F-4468-B676-3531F5AA1292}"/>
    <cellStyle name="Comma 4 3 2 8 4 2 3" xfId="62292" xr:uid="{7C98A97A-B9DD-415B-B71F-8EDA1F945846}"/>
    <cellStyle name="Comma 4 3 2 8 4 3" xfId="30758" xr:uid="{EB49A9A5-56D7-4DE2-ACCE-BA7CFCC71D97}"/>
    <cellStyle name="Comma 4 3 2 8 4 4" xfId="51782" xr:uid="{050FEF0E-DD71-4D13-AD05-74B15F434E86}"/>
    <cellStyle name="Comma 4 3 2 8 5" xfId="12364" xr:uid="{BEC9F3BE-05EF-475B-8D15-815165E144DA}"/>
    <cellStyle name="Comma 4 3 2 8 5 2" xfId="33386" xr:uid="{51B1F149-654B-41E5-9931-DA5DEA6464F4}"/>
    <cellStyle name="Comma 4 3 2 8 5 3" xfId="54410" xr:uid="{D0C62920-17B2-446C-A592-DF9A69298006}"/>
    <cellStyle name="Comma 4 3 2 8 6" xfId="22875" xr:uid="{D56190FA-8E23-4BA3-B039-211BE330C904}"/>
    <cellStyle name="Comma 4 3 2 8 7" xfId="43900" xr:uid="{4BC0DD4A-950C-41FC-AE20-A4AF88ECB310}"/>
    <cellStyle name="Comma 4 3 2 9" xfId="1780" xr:uid="{E82A1BB7-A32C-449F-B062-30F5DF8913D2}"/>
    <cellStyle name="Comma 4 3 2 9 2" xfId="4458" xr:uid="{73E9EA1C-CB17-4719-AD17-4D51D994C021}"/>
    <cellStyle name="Comma 4 3 2 9 2 2" xfId="14992" xr:uid="{D600620A-F890-4873-9D4A-7B459922A485}"/>
    <cellStyle name="Comma 4 3 2 9 2 2 2" xfId="36014" xr:uid="{1DBDB884-613B-4AC4-BC64-6387E49DAF57}"/>
    <cellStyle name="Comma 4 3 2 9 2 2 3" xfId="57038" xr:uid="{C50492A5-E996-4DAF-A2B3-E3BD4B078B99}"/>
    <cellStyle name="Comma 4 3 2 9 2 3" xfId="25504" xr:uid="{E313BAB0-D003-4731-8B9B-1197731D0A53}"/>
    <cellStyle name="Comma 4 3 2 9 2 4" xfId="46528" xr:uid="{80336638-8BC1-4F77-992C-9CC93A12299A}"/>
    <cellStyle name="Comma 4 3 2 9 3" xfId="7086" xr:uid="{DD60C2CC-DC09-4BEA-A6A8-AA6CB29E420D}"/>
    <cellStyle name="Comma 4 3 2 9 3 2" xfId="17620" xr:uid="{1BC8EA67-A8C4-4E0B-953C-83AA274C7CE2}"/>
    <cellStyle name="Comma 4 3 2 9 3 2 2" xfId="38642" xr:uid="{779600FC-D993-4B64-899A-A28A49252092}"/>
    <cellStyle name="Comma 4 3 2 9 3 2 3" xfId="59666" xr:uid="{87B35CAC-5F08-4AF8-90B3-5A807C457485}"/>
    <cellStyle name="Comma 4 3 2 9 3 3" xfId="28132" xr:uid="{D057A015-39F7-4E5E-994C-EE4EE07BE5C3}"/>
    <cellStyle name="Comma 4 3 2 9 3 4" xfId="49156" xr:uid="{44966A15-7198-4160-8C58-1A3D9BA7A1AB}"/>
    <cellStyle name="Comma 4 3 2 9 4" xfId="9713" xr:uid="{31D49ECE-D762-4E4C-A83E-2840D774908D}"/>
    <cellStyle name="Comma 4 3 2 9 4 2" xfId="20247" xr:uid="{4FEDE0BB-0785-43A0-ADDE-EC66E1D21020}"/>
    <cellStyle name="Comma 4 3 2 9 4 2 2" xfId="41269" xr:uid="{F40FB96E-E977-43DA-B587-AE2540486A82}"/>
    <cellStyle name="Comma 4 3 2 9 4 2 3" xfId="62293" xr:uid="{024D7236-B4B9-43FC-A233-B81972EC2435}"/>
    <cellStyle name="Comma 4 3 2 9 4 3" xfId="30759" xr:uid="{76692852-31B7-4AC5-B9D0-D5380E3120ED}"/>
    <cellStyle name="Comma 4 3 2 9 4 4" xfId="51783" xr:uid="{E791468B-8A8E-490F-BCE6-F41433525B49}"/>
    <cellStyle name="Comma 4 3 2 9 5" xfId="12365" xr:uid="{E1F12BB6-F765-4D7B-B116-C1F97A9FFE4A}"/>
    <cellStyle name="Comma 4 3 2 9 5 2" xfId="33387" xr:uid="{CE0A1533-BA0C-40D9-9882-D5625D49C1DB}"/>
    <cellStyle name="Comma 4 3 2 9 5 3" xfId="54411" xr:uid="{A9DFA7A3-D296-416B-8715-8F56BE4EEF7E}"/>
    <cellStyle name="Comma 4 3 2 9 6" xfId="22876" xr:uid="{13825AD3-A306-446B-8EE9-4B79A1001C34}"/>
    <cellStyle name="Comma 4 3 2 9 7" xfId="43901" xr:uid="{B021AD33-122C-4AC4-BC05-79D91C1F5120}"/>
    <cellStyle name="Comma 4 3 3" xfId="1781" xr:uid="{4C9FBC67-7EBD-4000-AC0D-2540330B539B}"/>
    <cellStyle name="Comma 4 3 3 10" xfId="43902" xr:uid="{1CD33281-72B0-4D1F-A0A6-90E994A922DB}"/>
    <cellStyle name="Comma 4 3 3 2" xfId="1782" xr:uid="{69F53776-1EB1-40B2-8A37-967134A5B82E}"/>
    <cellStyle name="Comma 4 3 3 2 2" xfId="1783" xr:uid="{EAAED484-C0D3-4EB7-AFDE-987AB151EEA6}"/>
    <cellStyle name="Comma 4 3 3 2 2 2" xfId="4461" xr:uid="{2EA82615-F3B8-4125-BC25-56BA293F945B}"/>
    <cellStyle name="Comma 4 3 3 2 2 2 2" xfId="14995" xr:uid="{E2EB7A33-8592-4186-B5B1-CF5E721FEE81}"/>
    <cellStyle name="Comma 4 3 3 2 2 2 2 2" xfId="36017" xr:uid="{C0AED78B-F5C6-49D6-B0D0-D4C5C74BB2AB}"/>
    <cellStyle name="Comma 4 3 3 2 2 2 2 3" xfId="57041" xr:uid="{EC610C39-8AD4-4C7B-9693-2523241A08CB}"/>
    <cellStyle name="Comma 4 3 3 2 2 2 3" xfId="25507" xr:uid="{9FB5490F-0CBB-418A-A790-06C9633867B6}"/>
    <cellStyle name="Comma 4 3 3 2 2 2 4" xfId="46531" xr:uid="{A89CE178-48AE-4F00-999F-CBC061549F82}"/>
    <cellStyle name="Comma 4 3 3 2 2 3" xfId="7089" xr:uid="{9041AC0A-7FC1-4271-93E6-4B0317BA72D6}"/>
    <cellStyle name="Comma 4 3 3 2 2 3 2" xfId="17623" xr:uid="{9FCC56E8-3D0E-4B06-9C73-8F77A30460E5}"/>
    <cellStyle name="Comma 4 3 3 2 2 3 2 2" xfId="38645" xr:uid="{BD5DE300-FEE4-4882-9A15-EB9CFFE5B703}"/>
    <cellStyle name="Comma 4 3 3 2 2 3 2 3" xfId="59669" xr:uid="{B21ADE2F-E7D0-41B0-BA7E-1A97E0F27FC4}"/>
    <cellStyle name="Comma 4 3 3 2 2 3 3" xfId="28135" xr:uid="{F2BE00B5-901F-43CE-89F9-9AFB7EF38B52}"/>
    <cellStyle name="Comma 4 3 3 2 2 3 4" xfId="49159" xr:uid="{576B308A-5D14-419C-9246-E83E9364F014}"/>
    <cellStyle name="Comma 4 3 3 2 2 4" xfId="9716" xr:uid="{319CA236-FEA2-4477-A8F8-7B2400C1D365}"/>
    <cellStyle name="Comma 4 3 3 2 2 4 2" xfId="20250" xr:uid="{BE620B93-C243-446B-A9E8-3AE1DF5B74D5}"/>
    <cellStyle name="Comma 4 3 3 2 2 4 2 2" xfId="41272" xr:uid="{886CCECD-D3F7-48BA-AE1A-FB54888563C0}"/>
    <cellStyle name="Comma 4 3 3 2 2 4 2 3" xfId="62296" xr:uid="{56907F59-8F88-4544-9482-475D8B213E34}"/>
    <cellStyle name="Comma 4 3 3 2 2 4 3" xfId="30762" xr:uid="{E1EAF4CE-D3B0-4918-BB03-B8CD243F59F8}"/>
    <cellStyle name="Comma 4 3 3 2 2 4 4" xfId="51786" xr:uid="{585C8BC9-7CFF-4F6B-B162-11519D88E523}"/>
    <cellStyle name="Comma 4 3 3 2 2 5" xfId="12368" xr:uid="{9079141A-FEBE-41ED-879C-E529698FCCA3}"/>
    <cellStyle name="Comma 4 3 3 2 2 5 2" xfId="33390" xr:uid="{5A854CA8-33C7-497F-B947-F9F383DF870C}"/>
    <cellStyle name="Comma 4 3 3 2 2 5 3" xfId="54414" xr:uid="{8276CF36-B10F-4876-BA87-7FA54E6EC3FF}"/>
    <cellStyle name="Comma 4 3 3 2 2 6" xfId="22879" xr:uid="{732FA8D7-280F-41F9-B62F-05A4C2376D6A}"/>
    <cellStyle name="Comma 4 3 3 2 2 7" xfId="43904" xr:uid="{0B38E1BA-1A65-411C-AFAF-20579C5C5ED1}"/>
    <cellStyle name="Comma 4 3 3 2 3" xfId="4460" xr:uid="{4294B5E4-98F8-4082-B28F-E0AAD83FC3E8}"/>
    <cellStyle name="Comma 4 3 3 2 3 2" xfId="14994" xr:uid="{67ECA9C1-A023-483A-8873-9D264C6FA37F}"/>
    <cellStyle name="Comma 4 3 3 2 3 2 2" xfId="36016" xr:uid="{1AD45A1D-D450-43B2-99B9-E994C09E7F25}"/>
    <cellStyle name="Comma 4 3 3 2 3 2 3" xfId="57040" xr:uid="{E60CAEBE-4869-4776-92A0-B997A175D647}"/>
    <cellStyle name="Comma 4 3 3 2 3 3" xfId="25506" xr:uid="{E013033E-183A-40B2-B11C-D50EE3CC42BD}"/>
    <cellStyle name="Comma 4 3 3 2 3 4" xfId="46530" xr:uid="{625A72C5-A5BF-4FBD-A534-0616534DCEE7}"/>
    <cellStyle name="Comma 4 3 3 2 4" xfId="7088" xr:uid="{D87A8E98-CBAD-48EC-A7EA-C8BAECEBBAC8}"/>
    <cellStyle name="Comma 4 3 3 2 4 2" xfId="17622" xr:uid="{7F42E03B-0FC6-4079-8AB0-CFE3449F0C51}"/>
    <cellStyle name="Comma 4 3 3 2 4 2 2" xfId="38644" xr:uid="{69AD30A0-B9DB-4D4C-B1C9-3CB79EC225D1}"/>
    <cellStyle name="Comma 4 3 3 2 4 2 3" xfId="59668" xr:uid="{76850676-A1B1-49A6-ADC1-6D207E70491D}"/>
    <cellStyle name="Comma 4 3 3 2 4 3" xfId="28134" xr:uid="{1F8FBCB1-E555-4CCB-88D4-D14B37F74BA8}"/>
    <cellStyle name="Comma 4 3 3 2 4 4" xfId="49158" xr:uid="{4FFEB8A3-A9BB-4451-9D58-F483522609B8}"/>
    <cellStyle name="Comma 4 3 3 2 5" xfId="9715" xr:uid="{E8D1B905-5693-4A8C-93DB-B96163D35EB6}"/>
    <cellStyle name="Comma 4 3 3 2 5 2" xfId="20249" xr:uid="{EB7B048B-8EC1-4509-891E-9D98F7EF22B1}"/>
    <cellStyle name="Comma 4 3 3 2 5 2 2" xfId="41271" xr:uid="{83014032-F9E8-4034-860F-98999EEFD48C}"/>
    <cellStyle name="Comma 4 3 3 2 5 2 3" xfId="62295" xr:uid="{5A016D28-AA52-4702-B806-6E245818B98C}"/>
    <cellStyle name="Comma 4 3 3 2 5 3" xfId="30761" xr:uid="{F576FA3B-2ED9-4E87-B96F-4159864A8A94}"/>
    <cellStyle name="Comma 4 3 3 2 5 4" xfId="51785" xr:uid="{9AE1F5FB-56BB-49B1-803E-41C6BA28CBDF}"/>
    <cellStyle name="Comma 4 3 3 2 6" xfId="12367" xr:uid="{8D441CE1-BFA8-4B5F-83E8-91EBC43703B2}"/>
    <cellStyle name="Comma 4 3 3 2 6 2" xfId="33389" xr:uid="{98E2821B-1E79-493E-9083-8C9221F8ECE2}"/>
    <cellStyle name="Comma 4 3 3 2 6 3" xfId="54413" xr:uid="{AEFAFD28-BB7F-4B05-A89A-4DC750199155}"/>
    <cellStyle name="Comma 4 3 3 2 7" xfId="22878" xr:uid="{B51F7E3E-58ED-43AD-8E35-AFB1ABEB305D}"/>
    <cellStyle name="Comma 4 3 3 2 8" xfId="43903" xr:uid="{9CB15133-D69A-4464-9967-0C53852CA7D0}"/>
    <cellStyle name="Comma 4 3 3 3" xfId="1784" xr:uid="{546E87DE-9D5F-4DA6-B28E-0AAC17AD1438}"/>
    <cellStyle name="Comma 4 3 3 3 2" xfId="4462" xr:uid="{7B80A22A-4C59-4066-8FC6-67D3B213D780}"/>
    <cellStyle name="Comma 4 3 3 3 2 2" xfId="14996" xr:uid="{306F500D-338D-4E6F-8018-10228A5291C1}"/>
    <cellStyle name="Comma 4 3 3 3 2 2 2" xfId="36018" xr:uid="{2CFB3F0F-5EE7-40AB-815A-A6A9BC2C0E30}"/>
    <cellStyle name="Comma 4 3 3 3 2 2 3" xfId="57042" xr:uid="{B5EF309A-BB6E-427F-B033-2B440F1CE976}"/>
    <cellStyle name="Comma 4 3 3 3 2 3" xfId="25508" xr:uid="{F798DBE2-CBAC-4471-BFF8-F59982DA8B38}"/>
    <cellStyle name="Comma 4 3 3 3 2 4" xfId="46532" xr:uid="{04156BFF-0983-445A-A043-9B4B5759CD7A}"/>
    <cellStyle name="Comma 4 3 3 3 3" xfId="7090" xr:uid="{6468F771-2A80-4B79-92DB-69E4B3E590C1}"/>
    <cellStyle name="Comma 4 3 3 3 3 2" xfId="17624" xr:uid="{3D495E29-3E24-4266-984E-50BDD90A08F9}"/>
    <cellStyle name="Comma 4 3 3 3 3 2 2" xfId="38646" xr:uid="{1872297C-BEF7-49C3-A395-773EB080B705}"/>
    <cellStyle name="Comma 4 3 3 3 3 2 3" xfId="59670" xr:uid="{05B8FB9F-3148-4120-8CD4-55DD50E3302C}"/>
    <cellStyle name="Comma 4 3 3 3 3 3" xfId="28136" xr:uid="{B4E64CC5-5277-437A-9BCA-13726013FFFA}"/>
    <cellStyle name="Comma 4 3 3 3 3 4" xfId="49160" xr:uid="{D48895E4-6CA3-484C-AC8A-65402D2E4740}"/>
    <cellStyle name="Comma 4 3 3 3 4" xfId="9717" xr:uid="{371E531F-1185-44B8-B30E-0804B6F349D7}"/>
    <cellStyle name="Comma 4 3 3 3 4 2" xfId="20251" xr:uid="{7DEF55B5-97F4-43FE-A383-DE688BCB7547}"/>
    <cellStyle name="Comma 4 3 3 3 4 2 2" xfId="41273" xr:uid="{C428C526-0CF0-4C25-B46C-BB7F36481F67}"/>
    <cellStyle name="Comma 4 3 3 3 4 2 3" xfId="62297" xr:uid="{EB7AA686-D6AA-4690-ACE4-E313344EA52B}"/>
    <cellStyle name="Comma 4 3 3 3 4 3" xfId="30763" xr:uid="{CB64592F-BA09-43F6-9CAF-919BE5DF45A4}"/>
    <cellStyle name="Comma 4 3 3 3 4 4" xfId="51787" xr:uid="{A483BB90-8C0A-4757-A0D3-4A5D59CA84DE}"/>
    <cellStyle name="Comma 4 3 3 3 5" xfId="12369" xr:uid="{B38EABD9-78EB-4DCB-B924-FFE28EA657D3}"/>
    <cellStyle name="Comma 4 3 3 3 5 2" xfId="33391" xr:uid="{B737FCB0-610A-4589-828B-3A56B0429134}"/>
    <cellStyle name="Comma 4 3 3 3 5 3" xfId="54415" xr:uid="{81F6E5E4-7E48-4C53-9EAE-00935575A7E0}"/>
    <cellStyle name="Comma 4 3 3 3 6" xfId="22880" xr:uid="{0B74F89E-9523-4546-8879-8BD5211BBE79}"/>
    <cellStyle name="Comma 4 3 3 3 7" xfId="43905" xr:uid="{198DD7EA-13DF-4E9A-A86B-6EAB6F0FFBB7}"/>
    <cellStyle name="Comma 4 3 3 4" xfId="1785" xr:uid="{46B44FB0-5587-4F21-AE22-1FCDBE6CB623}"/>
    <cellStyle name="Comma 4 3 3 4 2" xfId="4463" xr:uid="{C61DEAF1-EFE3-4DA8-A1EF-56EE89E99431}"/>
    <cellStyle name="Comma 4 3 3 4 2 2" xfId="14997" xr:uid="{D65FB230-6D0E-4F9F-86B6-74BBA98C79C6}"/>
    <cellStyle name="Comma 4 3 3 4 2 2 2" xfId="36019" xr:uid="{42A6FDEE-2C79-455F-9DFF-332513B3711F}"/>
    <cellStyle name="Comma 4 3 3 4 2 2 3" xfId="57043" xr:uid="{64654F5A-59FD-453E-97F5-74A87F2FF0DA}"/>
    <cellStyle name="Comma 4 3 3 4 2 3" xfId="25509" xr:uid="{411A8E36-9346-4670-A014-DDD813775CDA}"/>
    <cellStyle name="Comma 4 3 3 4 2 4" xfId="46533" xr:uid="{C4BC080C-AAF4-48E2-B918-40288657D71E}"/>
    <cellStyle name="Comma 4 3 3 4 3" xfId="7091" xr:uid="{88879231-F922-45BA-8990-0C4228C297F6}"/>
    <cellStyle name="Comma 4 3 3 4 3 2" xfId="17625" xr:uid="{31466297-0F9E-48FD-A1BB-98D449801889}"/>
    <cellStyle name="Comma 4 3 3 4 3 2 2" xfId="38647" xr:uid="{DAC8AEED-4CC8-4E0F-942D-A5FECCD3D523}"/>
    <cellStyle name="Comma 4 3 3 4 3 2 3" xfId="59671" xr:uid="{383837FF-DF3E-49E2-B127-02CE59B23346}"/>
    <cellStyle name="Comma 4 3 3 4 3 3" xfId="28137" xr:uid="{A24F9CC3-0361-4A7F-9FA9-06DA28769427}"/>
    <cellStyle name="Comma 4 3 3 4 3 4" xfId="49161" xr:uid="{59EC1C86-6BAC-4FC0-8F9D-AB7C4A930131}"/>
    <cellStyle name="Comma 4 3 3 4 4" xfId="9718" xr:uid="{75E7CFA6-933C-40D8-9281-587690BA6597}"/>
    <cellStyle name="Comma 4 3 3 4 4 2" xfId="20252" xr:uid="{1D14CBB4-45A4-43EA-BE55-173837BECBA4}"/>
    <cellStyle name="Comma 4 3 3 4 4 2 2" xfId="41274" xr:uid="{4BA6F1F9-3EE7-4074-B3C2-6D740B719098}"/>
    <cellStyle name="Comma 4 3 3 4 4 2 3" xfId="62298" xr:uid="{94B4A5DF-D59E-49C5-8A09-8BD1A9DD676B}"/>
    <cellStyle name="Comma 4 3 3 4 4 3" xfId="30764" xr:uid="{C8BA51E4-FDF8-46BB-B8C7-CD30B3242486}"/>
    <cellStyle name="Comma 4 3 3 4 4 4" xfId="51788" xr:uid="{8D967924-BC87-41A2-BBF0-40CADFD05A78}"/>
    <cellStyle name="Comma 4 3 3 4 5" xfId="12370" xr:uid="{61158256-1948-4868-A504-435E9EC2EA39}"/>
    <cellStyle name="Comma 4 3 3 4 5 2" xfId="33392" xr:uid="{2CE40AE3-DEF5-45F8-9E6E-ABD7833962DD}"/>
    <cellStyle name="Comma 4 3 3 4 5 3" xfId="54416" xr:uid="{50767C5C-0BA5-4C02-9DA4-4A852E37DDDD}"/>
    <cellStyle name="Comma 4 3 3 4 6" xfId="22881" xr:uid="{AE4EF120-369D-472C-A871-806655CEE5F1}"/>
    <cellStyle name="Comma 4 3 3 4 7" xfId="43906" xr:uid="{88B73F7C-D144-4A31-A526-06E090427A10}"/>
    <cellStyle name="Comma 4 3 3 5" xfId="4459" xr:uid="{D414B91E-5529-4A21-9B43-C6E915172707}"/>
    <cellStyle name="Comma 4 3 3 5 2" xfId="14993" xr:uid="{839F7F26-D397-4BEC-8CB4-BD250092C77C}"/>
    <cellStyle name="Comma 4 3 3 5 2 2" xfId="36015" xr:uid="{B3D7ED5E-16C8-41C3-BB67-DF17BE58EE64}"/>
    <cellStyle name="Comma 4 3 3 5 2 3" xfId="57039" xr:uid="{6EF2432E-2BC9-41D0-86D7-1BC68DCFF417}"/>
    <cellStyle name="Comma 4 3 3 5 3" xfId="25505" xr:uid="{B0692FB9-A14B-4E26-9DE5-B531433D1928}"/>
    <cellStyle name="Comma 4 3 3 5 4" xfId="46529" xr:uid="{60E2C970-9014-4868-94F5-3FA41927DC4F}"/>
    <cellStyle name="Comma 4 3 3 6" xfId="7087" xr:uid="{4C2FCF50-A360-426F-9CBC-B3F7B4368BA9}"/>
    <cellStyle name="Comma 4 3 3 6 2" xfId="17621" xr:uid="{7FB5AEFE-0536-4619-9F6B-EFA8EDDA3F76}"/>
    <cellStyle name="Comma 4 3 3 6 2 2" xfId="38643" xr:uid="{248F91A1-9688-4784-BCCD-0666DAF97657}"/>
    <cellStyle name="Comma 4 3 3 6 2 3" xfId="59667" xr:uid="{2F47F1C0-0C2F-4A02-B3A5-C3FDBC5CF825}"/>
    <cellStyle name="Comma 4 3 3 6 3" xfId="28133" xr:uid="{F6ED3EB3-2F32-474F-BC31-6F8B5171AB8F}"/>
    <cellStyle name="Comma 4 3 3 6 4" xfId="49157" xr:uid="{A1D10D67-18CA-4071-AD65-49B70B5DD0D2}"/>
    <cellStyle name="Comma 4 3 3 7" xfId="9714" xr:uid="{39ADA2D9-FA2B-4A20-8457-D4C96C9C538F}"/>
    <cellStyle name="Comma 4 3 3 7 2" xfId="20248" xr:uid="{B99E6069-A0A3-4143-8A00-23BAD54BE820}"/>
    <cellStyle name="Comma 4 3 3 7 2 2" xfId="41270" xr:uid="{A74FD0B1-DB03-4311-96B5-A964A9C576E9}"/>
    <cellStyle name="Comma 4 3 3 7 2 3" xfId="62294" xr:uid="{20F0525B-7974-4A16-B84B-BC5ED4D98335}"/>
    <cellStyle name="Comma 4 3 3 7 3" xfId="30760" xr:uid="{A0F80C04-9844-4157-AFD8-F810BD91C620}"/>
    <cellStyle name="Comma 4 3 3 7 4" xfId="51784" xr:uid="{91384FB6-F827-486B-87AC-B4ADE055C99D}"/>
    <cellStyle name="Comma 4 3 3 8" xfId="12366" xr:uid="{25DF4B3C-5934-4F36-8400-06CB0C90E237}"/>
    <cellStyle name="Comma 4 3 3 8 2" xfId="33388" xr:uid="{988B0C18-F5B1-4C9C-95E1-E8FB74838AFF}"/>
    <cellStyle name="Comma 4 3 3 8 3" xfId="54412" xr:uid="{4E47B50E-67B6-49BD-A1AE-B038A7C7C509}"/>
    <cellStyle name="Comma 4 3 3 9" xfId="22877" xr:uid="{92B60B97-1DC5-4808-8087-14412E69A81C}"/>
    <cellStyle name="Comma 4 3 4" xfId="1786" xr:uid="{4DE84CD9-C1F4-44E1-9CA5-118C283ED425}"/>
    <cellStyle name="Comma 4 3 4 10" xfId="43907" xr:uid="{8467FF78-7BBD-418E-B277-4ED7DDC7D729}"/>
    <cellStyle name="Comma 4 3 4 2" xfId="1787" xr:uid="{39455E22-5FBB-4035-A502-016175BDD009}"/>
    <cellStyle name="Comma 4 3 4 2 2" xfId="1788" xr:uid="{B2CE5DEF-A1F8-4090-BAB7-E33ABACE14D4}"/>
    <cellStyle name="Comma 4 3 4 2 2 2" xfId="4466" xr:uid="{0F6F6866-A004-492D-B2AF-03A67DF0E2DA}"/>
    <cellStyle name="Comma 4 3 4 2 2 2 2" xfId="15000" xr:uid="{5372A2A4-F591-465C-9438-491D8A6294DE}"/>
    <cellStyle name="Comma 4 3 4 2 2 2 2 2" xfId="36022" xr:uid="{7BD17DDA-CECF-47EF-807D-4CA39E7A058B}"/>
    <cellStyle name="Comma 4 3 4 2 2 2 2 3" xfId="57046" xr:uid="{5C213C82-F661-48FE-AF0B-0C849D4DAFFB}"/>
    <cellStyle name="Comma 4 3 4 2 2 2 3" xfId="25512" xr:uid="{9284CE7C-AA58-483F-8666-3A9D34759607}"/>
    <cellStyle name="Comma 4 3 4 2 2 2 4" xfId="46536" xr:uid="{6F8F40ED-3817-4278-9111-01D6DAA7C90A}"/>
    <cellStyle name="Comma 4 3 4 2 2 3" xfId="7094" xr:uid="{51FD9887-7C03-4033-8661-8104AE76235B}"/>
    <cellStyle name="Comma 4 3 4 2 2 3 2" xfId="17628" xr:uid="{EF3D0B49-C2D3-4583-B7B7-82B08C36786B}"/>
    <cellStyle name="Comma 4 3 4 2 2 3 2 2" xfId="38650" xr:uid="{96055D68-DE1C-4266-AAFC-804DEF87BD7C}"/>
    <cellStyle name="Comma 4 3 4 2 2 3 2 3" xfId="59674" xr:uid="{E7D1C806-E893-4135-944B-63EDA694C02A}"/>
    <cellStyle name="Comma 4 3 4 2 2 3 3" xfId="28140" xr:uid="{1741F3EB-7FC7-46EE-BD2A-9C091C93CCA6}"/>
    <cellStyle name="Comma 4 3 4 2 2 3 4" xfId="49164" xr:uid="{323D762A-DC3E-4C34-92BD-683BCF80401C}"/>
    <cellStyle name="Comma 4 3 4 2 2 4" xfId="9721" xr:uid="{AC2393BC-1C50-447C-9D68-ECE56FEBF040}"/>
    <cellStyle name="Comma 4 3 4 2 2 4 2" xfId="20255" xr:uid="{0EC78F95-B388-43ED-88A2-C436851FEF00}"/>
    <cellStyle name="Comma 4 3 4 2 2 4 2 2" xfId="41277" xr:uid="{D4CBF889-159F-4D49-83E3-A384FFBA4DC7}"/>
    <cellStyle name="Comma 4 3 4 2 2 4 2 3" xfId="62301" xr:uid="{B4577C86-D9A7-4F8E-821A-F9CB7B932710}"/>
    <cellStyle name="Comma 4 3 4 2 2 4 3" xfId="30767" xr:uid="{FB03E035-92FD-4F98-9E98-C549BFBAE9DC}"/>
    <cellStyle name="Comma 4 3 4 2 2 4 4" xfId="51791" xr:uid="{5B5740FF-5AB8-456B-A991-561F202DDDCC}"/>
    <cellStyle name="Comma 4 3 4 2 2 5" xfId="12373" xr:uid="{92C63B69-BBB7-4B32-A044-90AE51E222AB}"/>
    <cellStyle name="Comma 4 3 4 2 2 5 2" xfId="33395" xr:uid="{1E4D55E4-0FF2-4813-B18E-FE4396C4C5FC}"/>
    <cellStyle name="Comma 4 3 4 2 2 5 3" xfId="54419" xr:uid="{79F92F1E-C3B8-422C-BAA2-6B131B4B1980}"/>
    <cellStyle name="Comma 4 3 4 2 2 6" xfId="22884" xr:uid="{08C82C80-5FDC-4412-BC9B-11DEADF4F3C0}"/>
    <cellStyle name="Comma 4 3 4 2 2 7" xfId="43909" xr:uid="{1DDC0DD8-B220-4623-B99C-58FC590A55C4}"/>
    <cellStyle name="Comma 4 3 4 2 3" xfId="4465" xr:uid="{6B691337-11CB-4440-BFD9-8CD32D68EB10}"/>
    <cellStyle name="Comma 4 3 4 2 3 2" xfId="14999" xr:uid="{39DA1363-3A37-4846-A9EA-D5125EAF8C07}"/>
    <cellStyle name="Comma 4 3 4 2 3 2 2" xfId="36021" xr:uid="{815F3EE5-58A6-4B54-B776-3F62874DD858}"/>
    <cellStyle name="Comma 4 3 4 2 3 2 3" xfId="57045" xr:uid="{FC1BCED2-7D4D-4455-8895-77AEDA74E15D}"/>
    <cellStyle name="Comma 4 3 4 2 3 3" xfId="25511" xr:uid="{04CA15F0-53D8-499D-9252-B4888F000DA2}"/>
    <cellStyle name="Comma 4 3 4 2 3 4" xfId="46535" xr:uid="{29AB1A62-F015-4382-B9D1-9E5B1C0AF40A}"/>
    <cellStyle name="Comma 4 3 4 2 4" xfId="7093" xr:uid="{C348A8AD-BD71-4A37-ACE2-839CD840CBFD}"/>
    <cellStyle name="Comma 4 3 4 2 4 2" xfId="17627" xr:uid="{A8799345-A62C-4B61-9F35-1DE81A3EBFAD}"/>
    <cellStyle name="Comma 4 3 4 2 4 2 2" xfId="38649" xr:uid="{207398F1-CF90-440E-9474-26BE005D4F5A}"/>
    <cellStyle name="Comma 4 3 4 2 4 2 3" xfId="59673" xr:uid="{FD90E4DF-3A5B-4DAC-9CE9-6D472F896235}"/>
    <cellStyle name="Comma 4 3 4 2 4 3" xfId="28139" xr:uid="{768446C8-46D7-494D-A0AA-6983BE4F1046}"/>
    <cellStyle name="Comma 4 3 4 2 4 4" xfId="49163" xr:uid="{6EE170AD-6F96-408B-AEA2-48941002973D}"/>
    <cellStyle name="Comma 4 3 4 2 5" xfId="9720" xr:uid="{263A20B2-01B1-41B8-B670-4FB626DFD11A}"/>
    <cellStyle name="Comma 4 3 4 2 5 2" xfId="20254" xr:uid="{C472006A-FA18-4D4C-A24A-D44791C8BC61}"/>
    <cellStyle name="Comma 4 3 4 2 5 2 2" xfId="41276" xr:uid="{A57D7E1A-4AB1-44E9-AFDB-3233ED2C3F3D}"/>
    <cellStyle name="Comma 4 3 4 2 5 2 3" xfId="62300" xr:uid="{8A18AB61-6EC5-4A4E-A111-DB676CA1F37C}"/>
    <cellStyle name="Comma 4 3 4 2 5 3" xfId="30766" xr:uid="{CCC87176-5C41-467C-8AC1-F0FA4EE459A6}"/>
    <cellStyle name="Comma 4 3 4 2 5 4" xfId="51790" xr:uid="{7B263657-590D-485E-88B7-4CF30AE2528C}"/>
    <cellStyle name="Comma 4 3 4 2 6" xfId="12372" xr:uid="{695149E1-F06D-4D0F-994F-4502F96B9AAD}"/>
    <cellStyle name="Comma 4 3 4 2 6 2" xfId="33394" xr:uid="{35B48C9D-F3A0-4737-8252-0BC72A2C9BC3}"/>
    <cellStyle name="Comma 4 3 4 2 6 3" xfId="54418" xr:uid="{BD0461AE-D0B5-4E39-BCCC-952E16653216}"/>
    <cellStyle name="Comma 4 3 4 2 7" xfId="22883" xr:uid="{5B95DF97-2C50-46CF-B793-4C1C1DEF7B6D}"/>
    <cellStyle name="Comma 4 3 4 2 8" xfId="43908" xr:uid="{093E31EF-C202-4EE6-97A4-1F54A3BEF623}"/>
    <cellStyle name="Comma 4 3 4 3" xfId="1789" xr:uid="{BDF1254B-8990-4340-A0E1-4A9573656BA8}"/>
    <cellStyle name="Comma 4 3 4 3 2" xfId="4467" xr:uid="{034F7444-472C-4FA0-8998-8723902E5AEB}"/>
    <cellStyle name="Comma 4 3 4 3 2 2" xfId="15001" xr:uid="{74366E94-1F65-4394-A1D6-FFBAA7F12D04}"/>
    <cellStyle name="Comma 4 3 4 3 2 2 2" xfId="36023" xr:uid="{F894D2D4-284A-405D-BA36-0FC76D0F9723}"/>
    <cellStyle name="Comma 4 3 4 3 2 2 3" xfId="57047" xr:uid="{3B19834D-6043-4CF8-B258-9093590F8177}"/>
    <cellStyle name="Comma 4 3 4 3 2 3" xfId="25513" xr:uid="{CC782DAA-D3C4-4AC8-9B8E-A8CBE0ACC59C}"/>
    <cellStyle name="Comma 4 3 4 3 2 4" xfId="46537" xr:uid="{059694FD-E2D7-4E92-A25D-0C0CF8B00B6C}"/>
    <cellStyle name="Comma 4 3 4 3 3" xfId="7095" xr:uid="{9B921E66-F09C-4A3C-8ADC-4041D387D799}"/>
    <cellStyle name="Comma 4 3 4 3 3 2" xfId="17629" xr:uid="{0484F6F9-210E-47DA-9E2F-E66D3DB5AB03}"/>
    <cellStyle name="Comma 4 3 4 3 3 2 2" xfId="38651" xr:uid="{EB789685-65C6-425F-A002-9502A5ECEDF2}"/>
    <cellStyle name="Comma 4 3 4 3 3 2 3" xfId="59675" xr:uid="{A7E65BAC-7997-4DF9-8BD2-DF12DF1F38EC}"/>
    <cellStyle name="Comma 4 3 4 3 3 3" xfId="28141" xr:uid="{E8661664-EE64-48FF-A4FB-969618E4C138}"/>
    <cellStyle name="Comma 4 3 4 3 3 4" xfId="49165" xr:uid="{37E4E85B-5E42-4416-AB0A-DD4A850BE66F}"/>
    <cellStyle name="Comma 4 3 4 3 4" xfId="9722" xr:uid="{B3548A94-7DD4-49C8-871A-DB64A6E04257}"/>
    <cellStyle name="Comma 4 3 4 3 4 2" xfId="20256" xr:uid="{ADF92D7D-7A7B-4829-A119-D2C0A37D32F0}"/>
    <cellStyle name="Comma 4 3 4 3 4 2 2" xfId="41278" xr:uid="{C879CFE3-42FE-4F0D-A678-CF2FBDD4A51B}"/>
    <cellStyle name="Comma 4 3 4 3 4 2 3" xfId="62302" xr:uid="{328F3DD2-4F0D-4B15-8EF3-5D46B50BBA03}"/>
    <cellStyle name="Comma 4 3 4 3 4 3" xfId="30768" xr:uid="{0F186414-7988-4BA2-9ECF-5FC831E9429F}"/>
    <cellStyle name="Comma 4 3 4 3 4 4" xfId="51792" xr:uid="{661934E8-453B-45ED-B699-C840E014B1FC}"/>
    <cellStyle name="Comma 4 3 4 3 5" xfId="12374" xr:uid="{05803319-4E93-4CAA-92B5-DF6B6A2628AE}"/>
    <cellStyle name="Comma 4 3 4 3 5 2" xfId="33396" xr:uid="{C485B61B-AC12-466E-9FF4-7306517160DA}"/>
    <cellStyle name="Comma 4 3 4 3 5 3" xfId="54420" xr:uid="{BB19E4A1-3367-4379-AC72-770978F5C5A8}"/>
    <cellStyle name="Comma 4 3 4 3 6" xfId="22885" xr:uid="{6AD5D181-F40D-4B63-81A5-8F78EB246083}"/>
    <cellStyle name="Comma 4 3 4 3 7" xfId="43910" xr:uid="{83DEC102-96ED-4E5B-9F3F-E1C3CC7A2AEE}"/>
    <cellStyle name="Comma 4 3 4 4" xfId="1790" xr:uid="{F18D6BB9-89FF-4440-A00E-E499E05BDAD1}"/>
    <cellStyle name="Comma 4 3 4 4 2" xfId="4468" xr:uid="{53B69D19-0DBE-4756-A3FE-C1E61A416EF7}"/>
    <cellStyle name="Comma 4 3 4 4 2 2" xfId="15002" xr:uid="{A24463F5-CCDC-4F16-9D45-CA7261BD2A51}"/>
    <cellStyle name="Comma 4 3 4 4 2 2 2" xfId="36024" xr:uid="{DCA74ECF-863E-4107-8F21-452534F15705}"/>
    <cellStyle name="Comma 4 3 4 4 2 2 3" xfId="57048" xr:uid="{C9268F94-D189-4659-BBFC-200B2814F3DB}"/>
    <cellStyle name="Comma 4 3 4 4 2 3" xfId="25514" xr:uid="{DC8E1AAF-F5C0-4983-B425-B7F1CE6119AB}"/>
    <cellStyle name="Comma 4 3 4 4 2 4" xfId="46538" xr:uid="{893CD404-0690-4F23-B61A-9C49664FC0B9}"/>
    <cellStyle name="Comma 4 3 4 4 3" xfId="7096" xr:uid="{779842D4-65B0-4B79-9595-A8D3E83C90AD}"/>
    <cellStyle name="Comma 4 3 4 4 3 2" xfId="17630" xr:uid="{4344DC46-DECA-4836-8B3C-9BAE3C369509}"/>
    <cellStyle name="Comma 4 3 4 4 3 2 2" xfId="38652" xr:uid="{A1816005-3707-4185-BF86-7580ABA6A9A6}"/>
    <cellStyle name="Comma 4 3 4 4 3 2 3" xfId="59676" xr:uid="{0737839F-F1D7-44C4-B869-2B2154CD0A86}"/>
    <cellStyle name="Comma 4 3 4 4 3 3" xfId="28142" xr:uid="{0D27702B-948D-4980-8C4F-AF993030D229}"/>
    <cellStyle name="Comma 4 3 4 4 3 4" xfId="49166" xr:uid="{E5C47537-DE9C-419E-84BA-5CE9590D0B38}"/>
    <cellStyle name="Comma 4 3 4 4 4" xfId="9723" xr:uid="{A9EE56D1-5DBE-4BA4-85A3-1D93FA483C33}"/>
    <cellStyle name="Comma 4 3 4 4 4 2" xfId="20257" xr:uid="{E3236F7C-6A27-4D1E-98DB-C88C0A4C7579}"/>
    <cellStyle name="Comma 4 3 4 4 4 2 2" xfId="41279" xr:uid="{E4282EBC-AAA0-4F97-872D-D0759B04961B}"/>
    <cellStyle name="Comma 4 3 4 4 4 2 3" xfId="62303" xr:uid="{E12FCE27-678D-4203-BF14-0CDD4EAABD29}"/>
    <cellStyle name="Comma 4 3 4 4 4 3" xfId="30769" xr:uid="{28F2BA34-3AC5-4F32-AC75-2F3DE4F0AC11}"/>
    <cellStyle name="Comma 4 3 4 4 4 4" xfId="51793" xr:uid="{A3F0CD7B-EC62-4A27-AB21-A4CEEA654348}"/>
    <cellStyle name="Comma 4 3 4 4 5" xfId="12375" xr:uid="{E9AE8EE6-61FD-4878-B23D-57AC5EBE00B3}"/>
    <cellStyle name="Comma 4 3 4 4 5 2" xfId="33397" xr:uid="{C8340EF2-4DF3-4045-9A58-B4C53DD56A33}"/>
    <cellStyle name="Comma 4 3 4 4 5 3" xfId="54421" xr:uid="{09D94A11-1948-4BB0-94F1-D86522BF79EE}"/>
    <cellStyle name="Comma 4 3 4 4 6" xfId="22886" xr:uid="{A89D9838-230C-4075-B655-12D3A603CA96}"/>
    <cellStyle name="Comma 4 3 4 4 7" xfId="43911" xr:uid="{0786A140-7400-4266-98F5-EB5701D5C20B}"/>
    <cellStyle name="Comma 4 3 4 5" xfId="4464" xr:uid="{91670E91-4901-48D0-9267-7AEFF6A0DC38}"/>
    <cellStyle name="Comma 4 3 4 5 2" xfId="14998" xr:uid="{5C4EA775-621F-42AA-B942-2F12E7E7B2E1}"/>
    <cellStyle name="Comma 4 3 4 5 2 2" xfId="36020" xr:uid="{997A9DF5-0C57-4D86-A84A-B2EDDDA8ADC8}"/>
    <cellStyle name="Comma 4 3 4 5 2 3" xfId="57044" xr:uid="{C26FD0BC-58B2-4699-B548-A60A5D7759F6}"/>
    <cellStyle name="Comma 4 3 4 5 3" xfId="25510" xr:uid="{24B563F6-F464-47FC-BE88-D8D40F9DB30D}"/>
    <cellStyle name="Comma 4 3 4 5 4" xfId="46534" xr:uid="{3FB9301C-6914-424D-8BCB-F7667B549819}"/>
    <cellStyle name="Comma 4 3 4 6" xfId="7092" xr:uid="{353014FB-901D-4C4B-9616-53F7A8CD3DFE}"/>
    <cellStyle name="Comma 4 3 4 6 2" xfId="17626" xr:uid="{7E61A484-BD33-48D7-9C2A-4FE2AE76029C}"/>
    <cellStyle name="Comma 4 3 4 6 2 2" xfId="38648" xr:uid="{22164967-32B1-420A-8488-68952759C31A}"/>
    <cellStyle name="Comma 4 3 4 6 2 3" xfId="59672" xr:uid="{34B3B429-A2B1-446E-AE5C-3BDC51AD291D}"/>
    <cellStyle name="Comma 4 3 4 6 3" xfId="28138" xr:uid="{165A0256-3961-4DBE-9D4D-31AD32DD0F35}"/>
    <cellStyle name="Comma 4 3 4 6 4" xfId="49162" xr:uid="{F25A25D3-D625-4D68-B025-D06A83273D8E}"/>
    <cellStyle name="Comma 4 3 4 7" xfId="9719" xr:uid="{83FA4942-99A1-4A9E-B85F-77CD27A695FD}"/>
    <cellStyle name="Comma 4 3 4 7 2" xfId="20253" xr:uid="{2A545D5A-3CD3-4E58-96E0-7BBF74E2FEE3}"/>
    <cellStyle name="Comma 4 3 4 7 2 2" xfId="41275" xr:uid="{81AA478E-6D59-4BDE-B90C-F4D5E5646ED6}"/>
    <cellStyle name="Comma 4 3 4 7 2 3" xfId="62299" xr:uid="{C2931531-3C5F-4199-ADBB-46838CF8BCBB}"/>
    <cellStyle name="Comma 4 3 4 7 3" xfId="30765" xr:uid="{444B47CF-6776-4D93-AE60-E23877EA9C5E}"/>
    <cellStyle name="Comma 4 3 4 7 4" xfId="51789" xr:uid="{6BA1278C-C8F4-4F08-91EE-02D3F9635955}"/>
    <cellStyle name="Comma 4 3 4 8" xfId="12371" xr:uid="{CE2CD1AD-1E0B-4A7E-BB42-9C4A73705E7C}"/>
    <cellStyle name="Comma 4 3 4 8 2" xfId="33393" xr:uid="{17E6C467-E335-428B-8BF8-EB7F1B33F1FF}"/>
    <cellStyle name="Comma 4 3 4 8 3" xfId="54417" xr:uid="{2BCFCED0-4A4D-4705-9FCA-B1159F2406A9}"/>
    <cellStyle name="Comma 4 3 4 9" xfId="22882" xr:uid="{1936A36E-E38D-447F-B6FE-7D6EBEC5661A}"/>
    <cellStyle name="Comma 4 3 5" xfId="1791" xr:uid="{620E76ED-32EA-4A7E-BBB1-649629095515}"/>
    <cellStyle name="Comma 4 3 5 10" xfId="43912" xr:uid="{A753FB03-42CD-4FA8-AABB-18822F65D04A}"/>
    <cellStyle name="Comma 4 3 5 2" xfId="1792" xr:uid="{5EF104FD-AE3F-40B3-9949-B42A949F7F85}"/>
    <cellStyle name="Comma 4 3 5 2 2" xfId="1793" xr:uid="{98DB3661-F5FB-43C6-A7FF-9BEC310538CA}"/>
    <cellStyle name="Comma 4 3 5 2 2 2" xfId="4471" xr:uid="{238C8D28-005E-4C82-97B9-66D0AF4C28BB}"/>
    <cellStyle name="Comma 4 3 5 2 2 2 2" xfId="15005" xr:uid="{F7485608-E119-4649-A153-8729B78C4B54}"/>
    <cellStyle name="Comma 4 3 5 2 2 2 2 2" xfId="36027" xr:uid="{C6D28054-9A17-4645-8CA5-DDCADB590BDB}"/>
    <cellStyle name="Comma 4 3 5 2 2 2 2 3" xfId="57051" xr:uid="{EFDBCDD1-F0AA-4068-890C-613ED828CCFC}"/>
    <cellStyle name="Comma 4 3 5 2 2 2 3" xfId="25517" xr:uid="{C2811DC9-B46D-43C4-B8B1-7375D5D4847A}"/>
    <cellStyle name="Comma 4 3 5 2 2 2 4" xfId="46541" xr:uid="{93D9AA19-4119-4227-9B76-B49A52BBDF3F}"/>
    <cellStyle name="Comma 4 3 5 2 2 3" xfId="7099" xr:uid="{1C2041E3-C8F4-4F38-9109-B55CAF9D5D0A}"/>
    <cellStyle name="Comma 4 3 5 2 2 3 2" xfId="17633" xr:uid="{DBFAA7DE-211E-487A-B033-180F9EE51A29}"/>
    <cellStyle name="Comma 4 3 5 2 2 3 2 2" xfId="38655" xr:uid="{E7A39D90-F722-459B-B601-BD3E44D8E1D1}"/>
    <cellStyle name="Comma 4 3 5 2 2 3 2 3" xfId="59679" xr:uid="{CCBA830B-9881-4F5C-80B0-9AB38560D5B6}"/>
    <cellStyle name="Comma 4 3 5 2 2 3 3" xfId="28145" xr:uid="{A9125164-919E-414B-BEF9-34F978DF1645}"/>
    <cellStyle name="Comma 4 3 5 2 2 3 4" xfId="49169" xr:uid="{916DE8AC-ACF3-4C97-A405-7EA1C2DAFD7C}"/>
    <cellStyle name="Comma 4 3 5 2 2 4" xfId="9726" xr:uid="{51DEF383-10DA-4D55-8999-B09B549C9FDD}"/>
    <cellStyle name="Comma 4 3 5 2 2 4 2" xfId="20260" xr:uid="{92742B72-67E7-4197-B644-48DE79FCD845}"/>
    <cellStyle name="Comma 4 3 5 2 2 4 2 2" xfId="41282" xr:uid="{97122EDF-1FE7-4A91-A8C5-4AC11392227F}"/>
    <cellStyle name="Comma 4 3 5 2 2 4 2 3" xfId="62306" xr:uid="{D846B8C4-77C5-4325-993E-8812AE3CCAA2}"/>
    <cellStyle name="Comma 4 3 5 2 2 4 3" xfId="30772" xr:uid="{EEF2C322-82C8-4D8C-98A0-B82D349633B0}"/>
    <cellStyle name="Comma 4 3 5 2 2 4 4" xfId="51796" xr:uid="{485E2F07-077B-405F-816A-76977DBB47FB}"/>
    <cellStyle name="Comma 4 3 5 2 2 5" xfId="12378" xr:uid="{C76FC081-12D4-44D8-B069-5984BA01D74D}"/>
    <cellStyle name="Comma 4 3 5 2 2 5 2" xfId="33400" xr:uid="{A550CAB1-2005-4E0C-A902-3E9E3E8125AD}"/>
    <cellStyle name="Comma 4 3 5 2 2 5 3" xfId="54424" xr:uid="{9E0F576D-64D9-4EAA-AF23-FF8D030BA034}"/>
    <cellStyle name="Comma 4 3 5 2 2 6" xfId="22889" xr:uid="{DA7C2FD8-9FAB-4FF9-BF39-6CE9F2C396A0}"/>
    <cellStyle name="Comma 4 3 5 2 2 7" xfId="43914" xr:uid="{E1CA9522-650D-4FF0-9647-DFB175AC4A69}"/>
    <cellStyle name="Comma 4 3 5 2 3" xfId="4470" xr:uid="{D0952D95-65F5-4523-8CCC-D059F9B4E20F}"/>
    <cellStyle name="Comma 4 3 5 2 3 2" xfId="15004" xr:uid="{8960E12A-979A-4D91-9CD7-2FA6A9E2DAAC}"/>
    <cellStyle name="Comma 4 3 5 2 3 2 2" xfId="36026" xr:uid="{3216E722-7F36-4085-8ACF-C13C12491499}"/>
    <cellStyle name="Comma 4 3 5 2 3 2 3" xfId="57050" xr:uid="{98A5DFBD-0FBF-46F8-ABD5-591BBAD724B4}"/>
    <cellStyle name="Comma 4 3 5 2 3 3" xfId="25516" xr:uid="{FF4C224A-960F-4AA6-8E52-781C1E721825}"/>
    <cellStyle name="Comma 4 3 5 2 3 4" xfId="46540" xr:uid="{129BE770-D67B-4826-B7EC-0480BF3D0B2A}"/>
    <cellStyle name="Comma 4 3 5 2 4" xfId="7098" xr:uid="{A148BBA1-C039-414D-9F28-3716C5E6C9D4}"/>
    <cellStyle name="Comma 4 3 5 2 4 2" xfId="17632" xr:uid="{17D12722-025C-4F9A-94F2-EC9B24A8657B}"/>
    <cellStyle name="Comma 4 3 5 2 4 2 2" xfId="38654" xr:uid="{6CAD2BF5-3436-4A2C-A73D-3CBD3B70A134}"/>
    <cellStyle name="Comma 4 3 5 2 4 2 3" xfId="59678" xr:uid="{C372F777-25AA-4DAD-91B8-C8E1F09972A8}"/>
    <cellStyle name="Comma 4 3 5 2 4 3" xfId="28144" xr:uid="{AD9E960D-AFB7-41F1-9DAD-5AA898EEF60F}"/>
    <cellStyle name="Comma 4 3 5 2 4 4" xfId="49168" xr:uid="{9E0F29AB-4991-4B41-93DD-C31B6F33F8C9}"/>
    <cellStyle name="Comma 4 3 5 2 5" xfId="9725" xr:uid="{23AA8F21-D128-4F51-A611-49760C00FA15}"/>
    <cellStyle name="Comma 4 3 5 2 5 2" xfId="20259" xr:uid="{90E3413C-DBB1-496D-BC56-B79185299421}"/>
    <cellStyle name="Comma 4 3 5 2 5 2 2" xfId="41281" xr:uid="{165FA488-8D69-41DA-B509-658BC9E98E05}"/>
    <cellStyle name="Comma 4 3 5 2 5 2 3" xfId="62305" xr:uid="{20E71CDD-75EA-46DF-8595-F4127C90D21A}"/>
    <cellStyle name="Comma 4 3 5 2 5 3" xfId="30771" xr:uid="{CFA90ABC-8165-421E-9900-13FAF516109F}"/>
    <cellStyle name="Comma 4 3 5 2 5 4" xfId="51795" xr:uid="{A737601C-C8AD-47C5-A765-82CE9EE8CAEE}"/>
    <cellStyle name="Comma 4 3 5 2 6" xfId="12377" xr:uid="{49A3C2AC-E0CC-4E6B-88D1-DDB67143F185}"/>
    <cellStyle name="Comma 4 3 5 2 6 2" xfId="33399" xr:uid="{D5CAA567-DDB5-4691-ABC1-C41AAAAB977B}"/>
    <cellStyle name="Comma 4 3 5 2 6 3" xfId="54423" xr:uid="{315E7C38-88FE-458D-A2D4-7AED213E4DB7}"/>
    <cellStyle name="Comma 4 3 5 2 7" xfId="22888" xr:uid="{4618D046-ADFF-4DA6-A9C6-7D75C84CB9F6}"/>
    <cellStyle name="Comma 4 3 5 2 8" xfId="43913" xr:uid="{F5CE79E8-6086-43D6-845E-680394889D9F}"/>
    <cellStyle name="Comma 4 3 5 3" xfId="1794" xr:uid="{BCDF4EC0-3F43-4442-9DB2-FF460D48042F}"/>
    <cellStyle name="Comma 4 3 5 3 2" xfId="4472" xr:uid="{0A91AAEF-11E1-45B0-A4F5-32E461EC8FF6}"/>
    <cellStyle name="Comma 4 3 5 3 2 2" xfId="15006" xr:uid="{E84D0DF2-F74D-403F-A9F8-D95AE60B8A5A}"/>
    <cellStyle name="Comma 4 3 5 3 2 2 2" xfId="36028" xr:uid="{A4DF3878-64A5-40DC-8409-1C1D56E7CEC5}"/>
    <cellStyle name="Comma 4 3 5 3 2 2 3" xfId="57052" xr:uid="{F5BC3CCA-7C42-4A6B-A1E2-310FA16793AA}"/>
    <cellStyle name="Comma 4 3 5 3 2 3" xfId="25518" xr:uid="{9AAAB500-ABDD-4C9C-BE65-BB7B5FFE0A3E}"/>
    <cellStyle name="Comma 4 3 5 3 2 4" xfId="46542" xr:uid="{BAD99E4F-79B7-4C3A-8979-3FDEEF1EAB0A}"/>
    <cellStyle name="Comma 4 3 5 3 3" xfId="7100" xr:uid="{AC272911-5659-4C10-95FD-592254A62DD2}"/>
    <cellStyle name="Comma 4 3 5 3 3 2" xfId="17634" xr:uid="{8344D82F-BC67-46D7-A09E-43254C545138}"/>
    <cellStyle name="Comma 4 3 5 3 3 2 2" xfId="38656" xr:uid="{C14E0EC6-747F-4583-B29F-FA4B29A95715}"/>
    <cellStyle name="Comma 4 3 5 3 3 2 3" xfId="59680" xr:uid="{D910DFB3-2028-408B-86F8-A6ED80911846}"/>
    <cellStyle name="Comma 4 3 5 3 3 3" xfId="28146" xr:uid="{3425FEA1-44F4-4442-8CAA-CE71BA4C70EA}"/>
    <cellStyle name="Comma 4 3 5 3 3 4" xfId="49170" xr:uid="{38ABA423-0820-4018-86AD-B096725CDB03}"/>
    <cellStyle name="Comma 4 3 5 3 4" xfId="9727" xr:uid="{A32A05DD-B7F2-4E20-8310-63D8C7883157}"/>
    <cellStyle name="Comma 4 3 5 3 4 2" xfId="20261" xr:uid="{B3EC911B-35D2-4C5F-A836-19B6993DECBD}"/>
    <cellStyle name="Comma 4 3 5 3 4 2 2" xfId="41283" xr:uid="{EF2FFBE4-7024-4E6B-8E13-AE048EC1DAC8}"/>
    <cellStyle name="Comma 4 3 5 3 4 2 3" xfId="62307" xr:uid="{75CD1ACD-0F67-4CA4-9127-F48988BCEED1}"/>
    <cellStyle name="Comma 4 3 5 3 4 3" xfId="30773" xr:uid="{DF17A1FF-5806-4B1F-A382-367881B48516}"/>
    <cellStyle name="Comma 4 3 5 3 4 4" xfId="51797" xr:uid="{DBBD4CC7-B43A-4BD9-B587-FD27AFDEBE40}"/>
    <cellStyle name="Comma 4 3 5 3 5" xfId="12379" xr:uid="{B00DA910-2AA8-4B07-B564-1F8A651B5C88}"/>
    <cellStyle name="Comma 4 3 5 3 5 2" xfId="33401" xr:uid="{E851C970-B854-4CC6-B6CB-62216B384EAB}"/>
    <cellStyle name="Comma 4 3 5 3 5 3" xfId="54425" xr:uid="{A351128E-18B7-417A-BF9A-070315CA1D13}"/>
    <cellStyle name="Comma 4 3 5 3 6" xfId="22890" xr:uid="{9582C75E-0E85-4244-B969-57B83ED0C9E4}"/>
    <cellStyle name="Comma 4 3 5 3 7" xfId="43915" xr:uid="{F23B7935-A323-4D6C-9B40-2645F88DF821}"/>
    <cellStyle name="Comma 4 3 5 4" xfId="1795" xr:uid="{74687414-F9A8-4311-A537-4C4A31496597}"/>
    <cellStyle name="Comma 4 3 5 4 2" xfId="4473" xr:uid="{21295837-79A3-4268-B485-1CC61BE3CFA3}"/>
    <cellStyle name="Comma 4 3 5 4 2 2" xfId="15007" xr:uid="{06689CF9-1E1C-4DA6-AA9A-C709E11AFCDD}"/>
    <cellStyle name="Comma 4 3 5 4 2 2 2" xfId="36029" xr:uid="{FEB7480B-F7B4-4C48-A4C1-EC7D33C738A2}"/>
    <cellStyle name="Comma 4 3 5 4 2 2 3" xfId="57053" xr:uid="{20B321A3-FB94-48F3-90F0-D2262D5BDF15}"/>
    <cellStyle name="Comma 4 3 5 4 2 3" xfId="25519" xr:uid="{6193DE01-1EEF-4249-84B3-181EA2B4E6C2}"/>
    <cellStyle name="Comma 4 3 5 4 2 4" xfId="46543" xr:uid="{C51DCA35-8E1A-449E-B768-4538066983A2}"/>
    <cellStyle name="Comma 4 3 5 4 3" xfId="7101" xr:uid="{D1C34330-E2B9-4D70-BB81-4B3C48325E90}"/>
    <cellStyle name="Comma 4 3 5 4 3 2" xfId="17635" xr:uid="{2C1AAFE6-F38D-469F-BD94-D9DCB4B1D9E2}"/>
    <cellStyle name="Comma 4 3 5 4 3 2 2" xfId="38657" xr:uid="{55CCD797-7F6C-468C-9775-C6CE5821A74F}"/>
    <cellStyle name="Comma 4 3 5 4 3 2 3" xfId="59681" xr:uid="{CAC5CD11-7FA6-4A37-8607-2201AC6E7B64}"/>
    <cellStyle name="Comma 4 3 5 4 3 3" xfId="28147" xr:uid="{DF1B25BD-22C9-4AFB-A889-E14C7F48D310}"/>
    <cellStyle name="Comma 4 3 5 4 3 4" xfId="49171" xr:uid="{DDC215BE-6101-4856-8B98-DE588A570843}"/>
    <cellStyle name="Comma 4 3 5 4 4" xfId="9728" xr:uid="{8B5189C9-CEA0-4DFF-8074-CDA39C9B41E8}"/>
    <cellStyle name="Comma 4 3 5 4 4 2" xfId="20262" xr:uid="{7492DCBA-F26D-4166-960E-FEED0D493659}"/>
    <cellStyle name="Comma 4 3 5 4 4 2 2" xfId="41284" xr:uid="{DB3C81E9-B126-4457-9D45-831B0A9A3497}"/>
    <cellStyle name="Comma 4 3 5 4 4 2 3" xfId="62308" xr:uid="{398CA530-A69C-42BD-B087-5917AFFB612A}"/>
    <cellStyle name="Comma 4 3 5 4 4 3" xfId="30774" xr:uid="{90A25012-E342-4756-B2C6-E424A1D70BA2}"/>
    <cellStyle name="Comma 4 3 5 4 4 4" xfId="51798" xr:uid="{D97187FC-BD56-442F-8461-2646A1FFCFE2}"/>
    <cellStyle name="Comma 4 3 5 4 5" xfId="12380" xr:uid="{4F77B762-44ED-4DE1-A2E6-EC870AFE9FBB}"/>
    <cellStyle name="Comma 4 3 5 4 5 2" xfId="33402" xr:uid="{A47EEE1C-863C-41F0-9CD3-AD0395C6DED9}"/>
    <cellStyle name="Comma 4 3 5 4 5 3" xfId="54426" xr:uid="{CF5C4D81-9382-4C38-A916-1B18E45A1315}"/>
    <cellStyle name="Comma 4 3 5 4 6" xfId="22891" xr:uid="{584332FD-AF08-4401-A059-764F4693FE2E}"/>
    <cellStyle name="Comma 4 3 5 4 7" xfId="43916" xr:uid="{2F2FFF67-5D0C-435B-BDB3-6D9C8A06EC23}"/>
    <cellStyle name="Comma 4 3 5 5" xfId="4469" xr:uid="{E3ED8BB1-2E03-4DE8-8149-4098A74AF779}"/>
    <cellStyle name="Comma 4 3 5 5 2" xfId="15003" xr:uid="{E259E305-9B8A-4C87-94BD-09D756C91ACD}"/>
    <cellStyle name="Comma 4 3 5 5 2 2" xfId="36025" xr:uid="{830E516C-501A-4ED4-90AE-7A0ED1D30A52}"/>
    <cellStyle name="Comma 4 3 5 5 2 3" xfId="57049" xr:uid="{FB58E430-69D7-4107-91E2-CDC0227FBC10}"/>
    <cellStyle name="Comma 4 3 5 5 3" xfId="25515" xr:uid="{0775AD0B-0EC4-49DE-A815-D9819DD63D9A}"/>
    <cellStyle name="Comma 4 3 5 5 4" xfId="46539" xr:uid="{6EE55896-B653-455A-8822-7A60B6ED4C58}"/>
    <cellStyle name="Comma 4 3 5 6" xfId="7097" xr:uid="{1B8052E0-795B-48CC-B9CD-DE0907DDA6F8}"/>
    <cellStyle name="Comma 4 3 5 6 2" xfId="17631" xr:uid="{1760AD45-FF93-4F1A-8BF2-87437D483C2E}"/>
    <cellStyle name="Comma 4 3 5 6 2 2" xfId="38653" xr:uid="{2061083F-4A63-4331-B19A-99B82F6C162C}"/>
    <cellStyle name="Comma 4 3 5 6 2 3" xfId="59677" xr:uid="{E839015B-5C00-4371-A04C-4E8E6BE0B7A4}"/>
    <cellStyle name="Comma 4 3 5 6 3" xfId="28143" xr:uid="{C851F45A-C171-4038-9176-9AB06C36FE54}"/>
    <cellStyle name="Comma 4 3 5 6 4" xfId="49167" xr:uid="{6633177C-E9F1-4820-9BE8-90505CB10CFD}"/>
    <cellStyle name="Comma 4 3 5 7" xfId="9724" xr:uid="{E9AFDCA4-1C03-4F3D-A677-88EE3F1A3A54}"/>
    <cellStyle name="Comma 4 3 5 7 2" xfId="20258" xr:uid="{F64B295E-9A13-41D1-92B8-600A67AE4D2D}"/>
    <cellStyle name="Comma 4 3 5 7 2 2" xfId="41280" xr:uid="{432F1A82-9C99-4FF2-B058-88BD20EB0188}"/>
    <cellStyle name="Comma 4 3 5 7 2 3" xfId="62304" xr:uid="{C8C54C53-F41E-4FD4-BA25-FB02DB5255CE}"/>
    <cellStyle name="Comma 4 3 5 7 3" xfId="30770" xr:uid="{15B7A72D-5F7E-4A38-BDFD-7E72C15A962A}"/>
    <cellStyle name="Comma 4 3 5 7 4" xfId="51794" xr:uid="{440ADE3C-C131-4409-A368-CD1D657D085C}"/>
    <cellStyle name="Comma 4 3 5 8" xfId="12376" xr:uid="{D2AA3065-69B0-46CE-A0E1-B7356CD37ECB}"/>
    <cellStyle name="Comma 4 3 5 8 2" xfId="33398" xr:uid="{9CC9B021-442B-4B0D-8F8C-FBD80B3251E9}"/>
    <cellStyle name="Comma 4 3 5 8 3" xfId="54422" xr:uid="{4DF8E7B9-E02A-414B-8681-66F332319C06}"/>
    <cellStyle name="Comma 4 3 5 9" xfId="22887" xr:uid="{12E96D70-5EAF-40BD-8035-649D75632F0A}"/>
    <cellStyle name="Comma 4 3 6" xfId="1796" xr:uid="{8B3DDE05-B29E-4C51-A967-485C5C11A2E8}"/>
    <cellStyle name="Comma 4 3 6 10" xfId="43917" xr:uid="{C6B83308-ACAC-46E8-BDFB-D145BAB29DC4}"/>
    <cellStyle name="Comma 4 3 6 2" xfId="1797" xr:uid="{A1E8F229-4489-4A73-8968-9248F9082404}"/>
    <cellStyle name="Comma 4 3 6 2 2" xfId="1798" xr:uid="{6A3151B3-39F9-4F6B-800A-9516C8913AC3}"/>
    <cellStyle name="Comma 4 3 6 2 2 2" xfId="4476" xr:uid="{F87E91D9-9AC4-45A0-9220-2F93FB1D71F2}"/>
    <cellStyle name="Comma 4 3 6 2 2 2 2" xfId="15010" xr:uid="{4332981B-9BF9-4C6C-BE9D-D1F9EAEBAEF5}"/>
    <cellStyle name="Comma 4 3 6 2 2 2 2 2" xfId="36032" xr:uid="{92F5533B-F382-4398-AF90-F6C8270BBB76}"/>
    <cellStyle name="Comma 4 3 6 2 2 2 2 3" xfId="57056" xr:uid="{9F2B0B05-F05F-4343-A742-2E5F24536618}"/>
    <cellStyle name="Comma 4 3 6 2 2 2 3" xfId="25522" xr:uid="{DE6D141F-CC16-4C5A-AFB4-599FC3F77355}"/>
    <cellStyle name="Comma 4 3 6 2 2 2 4" xfId="46546" xr:uid="{3C8D7386-C83E-4A92-A73D-DEC2D36B10B4}"/>
    <cellStyle name="Comma 4 3 6 2 2 3" xfId="7104" xr:uid="{6CF944CD-4999-4D22-AF7C-D1811DF1AE7C}"/>
    <cellStyle name="Comma 4 3 6 2 2 3 2" xfId="17638" xr:uid="{EDE9EDCF-2230-42C4-9529-75F4BD7EEF37}"/>
    <cellStyle name="Comma 4 3 6 2 2 3 2 2" xfId="38660" xr:uid="{031FFF08-F939-48CF-B5A8-D51BDF1561F4}"/>
    <cellStyle name="Comma 4 3 6 2 2 3 2 3" xfId="59684" xr:uid="{4CFEB437-997E-48B1-A88C-A2B36CBFD9E1}"/>
    <cellStyle name="Comma 4 3 6 2 2 3 3" xfId="28150" xr:uid="{6CD54BA1-0B87-4ED4-B988-6573D66325EC}"/>
    <cellStyle name="Comma 4 3 6 2 2 3 4" xfId="49174" xr:uid="{E3899412-E93D-4F26-99CF-D5738391EA4D}"/>
    <cellStyle name="Comma 4 3 6 2 2 4" xfId="9731" xr:uid="{4B4B8D22-3B3B-4791-903B-F97DE98B46B2}"/>
    <cellStyle name="Comma 4 3 6 2 2 4 2" xfId="20265" xr:uid="{F3AA6DF7-5AE6-4F7D-B67A-0197B8A91E26}"/>
    <cellStyle name="Comma 4 3 6 2 2 4 2 2" xfId="41287" xr:uid="{B88893ED-ECB6-45B0-8305-A891E03FF656}"/>
    <cellStyle name="Comma 4 3 6 2 2 4 2 3" xfId="62311" xr:uid="{3B713AA2-43BF-4595-B157-387AECD3DB43}"/>
    <cellStyle name="Comma 4 3 6 2 2 4 3" xfId="30777" xr:uid="{2EBB813D-12A9-4A39-A68A-28DE07100D17}"/>
    <cellStyle name="Comma 4 3 6 2 2 4 4" xfId="51801" xr:uid="{E7800828-F0A3-406E-BE1B-2D8FA1BBD261}"/>
    <cellStyle name="Comma 4 3 6 2 2 5" xfId="12383" xr:uid="{A8049F5E-591D-4E59-B4B4-776C9756DE35}"/>
    <cellStyle name="Comma 4 3 6 2 2 5 2" xfId="33405" xr:uid="{684CD611-FBD0-4BD7-BA89-12FE1FB1397A}"/>
    <cellStyle name="Comma 4 3 6 2 2 5 3" xfId="54429" xr:uid="{8D53B5B6-D634-4685-826D-C45D70B55706}"/>
    <cellStyle name="Comma 4 3 6 2 2 6" xfId="22894" xr:uid="{5295692C-64EF-41A3-86D7-39B68802BB94}"/>
    <cellStyle name="Comma 4 3 6 2 2 7" xfId="43919" xr:uid="{233D7F01-7611-4695-8ED9-55751A216751}"/>
    <cellStyle name="Comma 4 3 6 2 3" xfId="4475" xr:uid="{59AF2ED6-35DF-42B2-8E7B-45CCD98CA7D8}"/>
    <cellStyle name="Comma 4 3 6 2 3 2" xfId="15009" xr:uid="{1361A24C-A520-423A-B739-B71297244814}"/>
    <cellStyle name="Comma 4 3 6 2 3 2 2" xfId="36031" xr:uid="{EF1B8F17-FB79-49F5-8027-E2CDA9990260}"/>
    <cellStyle name="Comma 4 3 6 2 3 2 3" xfId="57055" xr:uid="{FD3E4180-7B8A-42F8-B12F-11B0E1F6FF23}"/>
    <cellStyle name="Comma 4 3 6 2 3 3" xfId="25521" xr:uid="{3C7755AF-F0E6-438D-9793-CC67879D6F65}"/>
    <cellStyle name="Comma 4 3 6 2 3 4" xfId="46545" xr:uid="{66D07276-94D2-473D-BCE9-7BC29987AE49}"/>
    <cellStyle name="Comma 4 3 6 2 4" xfId="7103" xr:uid="{5AEA6D5A-4D79-485B-ADA0-2A2123E270DA}"/>
    <cellStyle name="Comma 4 3 6 2 4 2" xfId="17637" xr:uid="{784AB533-7E6D-4DD6-A7C7-A80C13C57DFE}"/>
    <cellStyle name="Comma 4 3 6 2 4 2 2" xfId="38659" xr:uid="{38A52C94-47CC-4E15-A9EA-47D977C85AF2}"/>
    <cellStyle name="Comma 4 3 6 2 4 2 3" xfId="59683" xr:uid="{FBF430C7-0F7A-4BC5-908F-547014B0D8E0}"/>
    <cellStyle name="Comma 4 3 6 2 4 3" xfId="28149" xr:uid="{9AD70D16-30C5-433B-8740-B66767D7C737}"/>
    <cellStyle name="Comma 4 3 6 2 4 4" xfId="49173" xr:uid="{D1EFC8AD-9246-4A6C-8DA8-91745BA37F7D}"/>
    <cellStyle name="Comma 4 3 6 2 5" xfId="9730" xr:uid="{928DDBF8-2C5C-4EF7-ABD8-9F1D7AADE2FC}"/>
    <cellStyle name="Comma 4 3 6 2 5 2" xfId="20264" xr:uid="{4AB6AC19-490A-440A-BC82-32B254311F9E}"/>
    <cellStyle name="Comma 4 3 6 2 5 2 2" xfId="41286" xr:uid="{9AECBE06-572D-4CAA-B832-57AE978FBC6C}"/>
    <cellStyle name="Comma 4 3 6 2 5 2 3" xfId="62310" xr:uid="{5EE59DCB-7621-4EEA-B2D2-55925D664253}"/>
    <cellStyle name="Comma 4 3 6 2 5 3" xfId="30776" xr:uid="{92BFD919-06F9-4D1D-B4DF-DB74DF220ED5}"/>
    <cellStyle name="Comma 4 3 6 2 5 4" xfId="51800" xr:uid="{446DF8E6-F479-4513-9722-CFE4DC5F72CC}"/>
    <cellStyle name="Comma 4 3 6 2 6" xfId="12382" xr:uid="{EAF5858D-722C-487A-8C30-882CA63D32E8}"/>
    <cellStyle name="Comma 4 3 6 2 6 2" xfId="33404" xr:uid="{8A0DFD2B-155F-45CF-B375-8506B6264F08}"/>
    <cellStyle name="Comma 4 3 6 2 6 3" xfId="54428" xr:uid="{64D8210E-347B-4DC2-9506-99FE069B3215}"/>
    <cellStyle name="Comma 4 3 6 2 7" xfId="22893" xr:uid="{BC8FB719-A4CA-4481-8FF9-9F175BD8EC80}"/>
    <cellStyle name="Comma 4 3 6 2 8" xfId="43918" xr:uid="{7D39D6FE-A405-418F-A5FD-C833E3D91D93}"/>
    <cellStyle name="Comma 4 3 6 3" xfId="1799" xr:uid="{8DF4A195-423F-4A2C-A6C3-013D2F311248}"/>
    <cellStyle name="Comma 4 3 6 3 2" xfId="4477" xr:uid="{56DC057B-20B5-4A33-9384-DA01DD27CE56}"/>
    <cellStyle name="Comma 4 3 6 3 2 2" xfId="15011" xr:uid="{82D67FC9-1954-4A8E-9B67-BF8B7651C0B9}"/>
    <cellStyle name="Comma 4 3 6 3 2 2 2" xfId="36033" xr:uid="{DA081934-C885-478B-A4A9-203BBD4641EB}"/>
    <cellStyle name="Comma 4 3 6 3 2 2 3" xfId="57057" xr:uid="{581112DA-0A48-4A9D-AA70-21B346A70B5F}"/>
    <cellStyle name="Comma 4 3 6 3 2 3" xfId="25523" xr:uid="{0273E3DD-FF3F-4726-BCB4-52371AC3EB3F}"/>
    <cellStyle name="Comma 4 3 6 3 2 4" xfId="46547" xr:uid="{D4492523-D9FC-49A0-8EC0-27604FB232CA}"/>
    <cellStyle name="Comma 4 3 6 3 3" xfId="7105" xr:uid="{BCAD2029-F80F-44F2-B1C3-A4D162B0ACC9}"/>
    <cellStyle name="Comma 4 3 6 3 3 2" xfId="17639" xr:uid="{E0292CDA-8720-486F-BDEB-F6EF0B55B08D}"/>
    <cellStyle name="Comma 4 3 6 3 3 2 2" xfId="38661" xr:uid="{1078B262-42ED-4220-BB8B-0563A43110E7}"/>
    <cellStyle name="Comma 4 3 6 3 3 2 3" xfId="59685" xr:uid="{9FA02A20-EDDA-4393-B4A6-D1C82DF602DB}"/>
    <cellStyle name="Comma 4 3 6 3 3 3" xfId="28151" xr:uid="{D3263413-A9A6-4F8C-BF4E-289D09A0DBCF}"/>
    <cellStyle name="Comma 4 3 6 3 3 4" xfId="49175" xr:uid="{58F0E2E6-2500-4BC0-9541-3AE04BD32817}"/>
    <cellStyle name="Comma 4 3 6 3 4" xfId="9732" xr:uid="{C93EEEF3-C028-41A0-8C9B-1FB904AF0CE0}"/>
    <cellStyle name="Comma 4 3 6 3 4 2" xfId="20266" xr:uid="{7289A861-A571-4F27-A38E-9439566ACE8C}"/>
    <cellStyle name="Comma 4 3 6 3 4 2 2" xfId="41288" xr:uid="{0B66BFE8-8442-49DD-A18F-917CF2F20919}"/>
    <cellStyle name="Comma 4 3 6 3 4 2 3" xfId="62312" xr:uid="{B8D62F25-ADE1-42F7-9353-8BB72BBA2907}"/>
    <cellStyle name="Comma 4 3 6 3 4 3" xfId="30778" xr:uid="{C8154C3B-A666-4719-83C6-3D0ED681E68D}"/>
    <cellStyle name="Comma 4 3 6 3 4 4" xfId="51802" xr:uid="{94F0FE20-17F1-44FB-BC8D-42C3265C997A}"/>
    <cellStyle name="Comma 4 3 6 3 5" xfId="12384" xr:uid="{94EED132-F1D2-4B75-8D99-DCB4C3915990}"/>
    <cellStyle name="Comma 4 3 6 3 5 2" xfId="33406" xr:uid="{70A887EC-C085-4481-B431-74606E2575DF}"/>
    <cellStyle name="Comma 4 3 6 3 5 3" xfId="54430" xr:uid="{2A017E39-2CE7-4E8B-92B8-1FE9C0A87BBB}"/>
    <cellStyle name="Comma 4 3 6 3 6" xfId="22895" xr:uid="{D0D051B1-41D4-4801-B8ED-B08405340E33}"/>
    <cellStyle name="Comma 4 3 6 3 7" xfId="43920" xr:uid="{034F2488-75C9-45CF-82AE-ADAAB91FA8B0}"/>
    <cellStyle name="Comma 4 3 6 4" xfId="1800" xr:uid="{D44742DA-AF8D-4333-A791-395F3F38E537}"/>
    <cellStyle name="Comma 4 3 6 4 2" xfId="4478" xr:uid="{68336595-0364-4A7E-AE96-844D36B079FB}"/>
    <cellStyle name="Comma 4 3 6 4 2 2" xfId="15012" xr:uid="{2487E542-30D2-4B4D-8460-C2CB18C1747E}"/>
    <cellStyle name="Comma 4 3 6 4 2 2 2" xfId="36034" xr:uid="{B9600DEE-62E9-448C-9FDF-FA8B32168AD8}"/>
    <cellStyle name="Comma 4 3 6 4 2 2 3" xfId="57058" xr:uid="{613D356E-793B-4C63-8C45-6DEEEAD2EA3B}"/>
    <cellStyle name="Comma 4 3 6 4 2 3" xfId="25524" xr:uid="{A5B210C4-BA45-49B1-AC34-599839832D79}"/>
    <cellStyle name="Comma 4 3 6 4 2 4" xfId="46548" xr:uid="{819197E7-7C91-4285-A845-450181E37757}"/>
    <cellStyle name="Comma 4 3 6 4 3" xfId="7106" xr:uid="{68220749-212B-435C-BDC5-74531AF2A29B}"/>
    <cellStyle name="Comma 4 3 6 4 3 2" xfId="17640" xr:uid="{382B4AE1-78F8-41E7-98EC-94CDE8CD2EC0}"/>
    <cellStyle name="Comma 4 3 6 4 3 2 2" xfId="38662" xr:uid="{5DB2EE32-DC8A-4131-8D47-2140D7FB1B32}"/>
    <cellStyle name="Comma 4 3 6 4 3 2 3" xfId="59686" xr:uid="{DB6F8736-6B5F-4E0E-BFBD-D2679D450D44}"/>
    <cellStyle name="Comma 4 3 6 4 3 3" xfId="28152" xr:uid="{E8FF78CF-D55E-46F2-8A29-0023688EC44F}"/>
    <cellStyle name="Comma 4 3 6 4 3 4" xfId="49176" xr:uid="{737D288E-4380-4D3E-B6EA-7F53DC316019}"/>
    <cellStyle name="Comma 4 3 6 4 4" xfId="9733" xr:uid="{FACBE6C7-ADAC-4453-B193-123C79FF9729}"/>
    <cellStyle name="Comma 4 3 6 4 4 2" xfId="20267" xr:uid="{E6760964-AAC4-4362-9684-1FBE05E978D7}"/>
    <cellStyle name="Comma 4 3 6 4 4 2 2" xfId="41289" xr:uid="{C2EF6B74-67C4-4C58-A99F-AAD2CBC742C4}"/>
    <cellStyle name="Comma 4 3 6 4 4 2 3" xfId="62313" xr:uid="{0BB5DC8F-60DC-4581-B041-096B24AE6BAB}"/>
    <cellStyle name="Comma 4 3 6 4 4 3" xfId="30779" xr:uid="{C43F1FD2-FEEF-42F3-818E-FDD03170F697}"/>
    <cellStyle name="Comma 4 3 6 4 4 4" xfId="51803" xr:uid="{3076BA85-D9F0-4055-97C2-180001FDD47A}"/>
    <cellStyle name="Comma 4 3 6 4 5" xfId="12385" xr:uid="{438158B7-D63C-4622-9088-87E2D88B3134}"/>
    <cellStyle name="Comma 4 3 6 4 5 2" xfId="33407" xr:uid="{70EBDC42-121F-485D-835B-E9300B440C85}"/>
    <cellStyle name="Comma 4 3 6 4 5 3" xfId="54431" xr:uid="{18E8E05D-8682-423D-9B1D-0AAD3D09D765}"/>
    <cellStyle name="Comma 4 3 6 4 6" xfId="22896" xr:uid="{7E43D6C6-EF86-4285-8C98-B262F1E1D86A}"/>
    <cellStyle name="Comma 4 3 6 4 7" xfId="43921" xr:uid="{BA972C85-6EB1-40BD-8D1E-0BBF924A5461}"/>
    <cellStyle name="Comma 4 3 6 5" xfId="4474" xr:uid="{C59FC3D7-0C0E-4BAA-9D1D-43DBDFB0C4D1}"/>
    <cellStyle name="Comma 4 3 6 5 2" xfId="15008" xr:uid="{195D960D-C7C2-4710-AB7D-EA6138F4D544}"/>
    <cellStyle name="Comma 4 3 6 5 2 2" xfId="36030" xr:uid="{BDF373D8-8D41-4DA6-A79E-C0ED22226ECA}"/>
    <cellStyle name="Comma 4 3 6 5 2 3" xfId="57054" xr:uid="{BB3B2D6D-EE9E-43DC-8FCA-EDFEF527325C}"/>
    <cellStyle name="Comma 4 3 6 5 3" xfId="25520" xr:uid="{5CAA0AC8-8E27-46B3-A1CB-060BAAA3DB54}"/>
    <cellStyle name="Comma 4 3 6 5 4" xfId="46544" xr:uid="{27F6734D-1B3B-4619-86C5-5DC2503447E2}"/>
    <cellStyle name="Comma 4 3 6 6" xfId="7102" xr:uid="{C4523D91-3FC6-4171-8357-5F1412D28EAF}"/>
    <cellStyle name="Comma 4 3 6 6 2" xfId="17636" xr:uid="{16142934-A9CE-4610-841B-8C2E8BE76BBC}"/>
    <cellStyle name="Comma 4 3 6 6 2 2" xfId="38658" xr:uid="{BB06D872-BF89-4A48-99F9-1E4585FC0105}"/>
    <cellStyle name="Comma 4 3 6 6 2 3" xfId="59682" xr:uid="{FBA34139-A064-4B6A-B8DF-AD934B4F2F86}"/>
    <cellStyle name="Comma 4 3 6 6 3" xfId="28148" xr:uid="{E5FB0166-7EB8-4971-A703-FAA318879320}"/>
    <cellStyle name="Comma 4 3 6 6 4" xfId="49172" xr:uid="{6B5DBB9A-7E4B-4047-B9B1-5EC1829A7256}"/>
    <cellStyle name="Comma 4 3 6 7" xfId="9729" xr:uid="{92161C89-ABF7-4671-8C4F-1DE6BC889454}"/>
    <cellStyle name="Comma 4 3 6 7 2" xfId="20263" xr:uid="{C082C6AD-7964-403D-8BAD-1A426B8DA3B6}"/>
    <cellStyle name="Comma 4 3 6 7 2 2" xfId="41285" xr:uid="{198F0DC2-5A96-4C55-891D-2A2854890E62}"/>
    <cellStyle name="Comma 4 3 6 7 2 3" xfId="62309" xr:uid="{5927D47A-CA30-4834-AFD9-16DC4AD6BE4F}"/>
    <cellStyle name="Comma 4 3 6 7 3" xfId="30775" xr:uid="{E4220C07-56C5-4518-AD7D-ABB818CC6A69}"/>
    <cellStyle name="Comma 4 3 6 7 4" xfId="51799" xr:uid="{41067EAB-E2F0-494C-A92D-DC6EF8C99745}"/>
    <cellStyle name="Comma 4 3 6 8" xfId="12381" xr:uid="{DE3C1617-64B5-4201-AC48-63B1B7BFBE9A}"/>
    <cellStyle name="Comma 4 3 6 8 2" xfId="33403" xr:uid="{1736B711-6D79-42C4-97EF-5CFF0401BC49}"/>
    <cellStyle name="Comma 4 3 6 8 3" xfId="54427" xr:uid="{103B1970-C7F3-436B-9EE3-DD784615F280}"/>
    <cellStyle name="Comma 4 3 6 9" xfId="22892" xr:uid="{901A828F-A128-4844-BDC5-C4F19382F0D1}"/>
    <cellStyle name="Comma 4 3 7" xfId="1801" xr:uid="{FA0FC0F5-64BC-4D45-8A99-E521FBF8CE77}"/>
    <cellStyle name="Comma 4 3 7 2" xfId="1802" xr:uid="{9FDDCA41-6F60-45A1-95A1-607D9FE8200F}"/>
    <cellStyle name="Comma 4 3 7 2 2" xfId="4480" xr:uid="{6D094F3A-F919-4996-88A1-BD8096E594C9}"/>
    <cellStyle name="Comma 4 3 7 2 2 2" xfId="15014" xr:uid="{2CA421E4-5E4E-4FDD-88A3-E73AA226C60C}"/>
    <cellStyle name="Comma 4 3 7 2 2 2 2" xfId="36036" xr:uid="{753FCADC-9DBB-4991-9FCC-32C7FBC63911}"/>
    <cellStyle name="Comma 4 3 7 2 2 2 3" xfId="57060" xr:uid="{D9E3701F-6173-4B4B-8ADA-7BBF25E1D17C}"/>
    <cellStyle name="Comma 4 3 7 2 2 3" xfId="25526" xr:uid="{522B6112-7568-4F41-B856-B5CE3C74721A}"/>
    <cellStyle name="Comma 4 3 7 2 2 4" xfId="46550" xr:uid="{9AFD4E50-FF97-4835-931B-B268AF2B1A20}"/>
    <cellStyle name="Comma 4 3 7 2 3" xfId="7108" xr:uid="{BEAB48D1-1D20-4D67-A6B8-325F8BCF5303}"/>
    <cellStyle name="Comma 4 3 7 2 3 2" xfId="17642" xr:uid="{D6B78BC9-0357-4AA8-8FE2-4AD57B75BDBC}"/>
    <cellStyle name="Comma 4 3 7 2 3 2 2" xfId="38664" xr:uid="{4AFEC11F-6769-425D-A344-7EEBAD0531D4}"/>
    <cellStyle name="Comma 4 3 7 2 3 2 3" xfId="59688" xr:uid="{580F156A-75CC-4A76-9ADC-D31295D9134A}"/>
    <cellStyle name="Comma 4 3 7 2 3 3" xfId="28154" xr:uid="{E83111CB-6989-4493-91AC-4DBE0821AD57}"/>
    <cellStyle name="Comma 4 3 7 2 3 4" xfId="49178" xr:uid="{16FAC480-4086-4D1D-807E-23270E8E30A2}"/>
    <cellStyle name="Comma 4 3 7 2 4" xfId="9735" xr:uid="{0DF56328-6695-4AE2-B4A2-89EC75597849}"/>
    <cellStyle name="Comma 4 3 7 2 4 2" xfId="20269" xr:uid="{BAF5360C-37DB-47F6-8F98-7AB3F5F5EC1A}"/>
    <cellStyle name="Comma 4 3 7 2 4 2 2" xfId="41291" xr:uid="{EE358C8D-CE0E-4E13-814E-6753490F006E}"/>
    <cellStyle name="Comma 4 3 7 2 4 2 3" xfId="62315" xr:uid="{C05D5CC4-9623-41E4-ADD5-7ACB8DFD51CE}"/>
    <cellStyle name="Comma 4 3 7 2 4 3" xfId="30781" xr:uid="{A7F22F85-B451-41B6-AC71-B120BD060582}"/>
    <cellStyle name="Comma 4 3 7 2 4 4" xfId="51805" xr:uid="{F78307D7-A22C-4AE1-BD2B-5B59D395778B}"/>
    <cellStyle name="Comma 4 3 7 2 5" xfId="12387" xr:uid="{A26AEBB2-DC68-4092-9E97-7F056FA50E66}"/>
    <cellStyle name="Comma 4 3 7 2 5 2" xfId="33409" xr:uid="{1C545F1F-3B8A-4070-AC8D-83B7DAC1F1AF}"/>
    <cellStyle name="Comma 4 3 7 2 5 3" xfId="54433" xr:uid="{D519C43B-EFE5-4BC8-BCA5-5CF511D39F8D}"/>
    <cellStyle name="Comma 4 3 7 2 6" xfId="22898" xr:uid="{525EA021-31D6-4627-BCA2-C6BD5F46ABC2}"/>
    <cellStyle name="Comma 4 3 7 2 7" xfId="43923" xr:uid="{37CA2578-1C16-4DDD-B2C3-71B61EC8EC68}"/>
    <cellStyle name="Comma 4 3 7 3" xfId="1803" xr:uid="{A0EC0371-7816-48F8-9796-8291A68890CC}"/>
    <cellStyle name="Comma 4 3 7 3 2" xfId="4481" xr:uid="{7B5A86EB-8178-4D88-A70D-67F17599853B}"/>
    <cellStyle name="Comma 4 3 7 3 2 2" xfId="15015" xr:uid="{5FF3E0C0-36B5-429A-ABEE-8B166512ABEC}"/>
    <cellStyle name="Comma 4 3 7 3 2 2 2" xfId="36037" xr:uid="{42FF303B-6EFD-4584-8F64-BCD8CFB5A72C}"/>
    <cellStyle name="Comma 4 3 7 3 2 2 3" xfId="57061" xr:uid="{0BCA5B34-CC86-4E9A-A5A6-5AAEAF12DE2D}"/>
    <cellStyle name="Comma 4 3 7 3 2 3" xfId="25527" xr:uid="{B3F46E6B-685A-46F2-914A-656A9DA9DA54}"/>
    <cellStyle name="Comma 4 3 7 3 2 4" xfId="46551" xr:uid="{12D389C9-C895-42A9-A218-5C389BAC84E7}"/>
    <cellStyle name="Comma 4 3 7 3 3" xfId="7109" xr:uid="{46893B18-E3E4-478B-B1A8-2C238514F0ED}"/>
    <cellStyle name="Comma 4 3 7 3 3 2" xfId="17643" xr:uid="{5FBB9B80-BA75-4763-A457-620E00935037}"/>
    <cellStyle name="Comma 4 3 7 3 3 2 2" xfId="38665" xr:uid="{FD2765F7-82A9-4BD1-A098-485830373530}"/>
    <cellStyle name="Comma 4 3 7 3 3 2 3" xfId="59689" xr:uid="{28112925-2A4F-4075-A5F5-8E6480B36221}"/>
    <cellStyle name="Comma 4 3 7 3 3 3" xfId="28155" xr:uid="{CEF1E4E2-CB36-43D8-90EB-65D4E2983080}"/>
    <cellStyle name="Comma 4 3 7 3 3 4" xfId="49179" xr:uid="{B5578080-B551-47AB-86EA-C959A8CB55FB}"/>
    <cellStyle name="Comma 4 3 7 3 4" xfId="9736" xr:uid="{D1098066-0EB9-40EE-B7CA-D3A3E1FF79BA}"/>
    <cellStyle name="Comma 4 3 7 3 4 2" xfId="20270" xr:uid="{E884A1EF-99BA-4097-9F9B-0F7EE31579FD}"/>
    <cellStyle name="Comma 4 3 7 3 4 2 2" xfId="41292" xr:uid="{F6D4FC79-3B8C-4E79-A2FF-9B7B914A41A6}"/>
    <cellStyle name="Comma 4 3 7 3 4 2 3" xfId="62316" xr:uid="{4AAD6373-24E5-46D1-85F1-E8D56D0EF504}"/>
    <cellStyle name="Comma 4 3 7 3 4 3" xfId="30782" xr:uid="{2999CF67-B4CC-4AA2-9D96-E07FCA92D1FB}"/>
    <cellStyle name="Comma 4 3 7 3 4 4" xfId="51806" xr:uid="{2093F840-2E53-4F7E-BB9C-635A895B652C}"/>
    <cellStyle name="Comma 4 3 7 3 5" xfId="12388" xr:uid="{F236BCD7-91A6-4C35-AE19-FE981F2CBF38}"/>
    <cellStyle name="Comma 4 3 7 3 5 2" xfId="33410" xr:uid="{9FD58815-4E4F-4885-B390-8DD85F4A153A}"/>
    <cellStyle name="Comma 4 3 7 3 5 3" xfId="54434" xr:uid="{075B90FE-AFA7-4B4F-864E-4857A1029DF4}"/>
    <cellStyle name="Comma 4 3 7 3 6" xfId="22899" xr:uid="{11525629-EB60-467E-A8E1-8CB9F4560B2E}"/>
    <cellStyle name="Comma 4 3 7 3 7" xfId="43924" xr:uid="{784228D4-38C7-422E-98D1-25B0E8706AE6}"/>
    <cellStyle name="Comma 4 3 7 4" xfId="4479" xr:uid="{DC15096B-BC26-4D76-AAD5-186AE66A6284}"/>
    <cellStyle name="Comma 4 3 7 4 2" xfId="15013" xr:uid="{EB74B5D1-76D3-46DA-811E-B01C637B7FE9}"/>
    <cellStyle name="Comma 4 3 7 4 2 2" xfId="36035" xr:uid="{4D24206B-7BC6-4622-A198-6F02778BAE57}"/>
    <cellStyle name="Comma 4 3 7 4 2 3" xfId="57059" xr:uid="{9E5D8633-FCD8-479C-9B59-2E889B3BC284}"/>
    <cellStyle name="Comma 4 3 7 4 3" xfId="25525" xr:uid="{892E1CBF-FBB6-427A-BDD0-990D72C3BE6E}"/>
    <cellStyle name="Comma 4 3 7 4 4" xfId="46549" xr:uid="{E35D8D45-046E-4B0E-AC6E-232677E37D6F}"/>
    <cellStyle name="Comma 4 3 7 5" xfId="7107" xr:uid="{B6211E7F-FA68-4433-A8FE-015B4F496FE9}"/>
    <cellStyle name="Comma 4 3 7 5 2" xfId="17641" xr:uid="{64C3C3DD-9CA9-4B97-A1C9-73648324625F}"/>
    <cellStyle name="Comma 4 3 7 5 2 2" xfId="38663" xr:uid="{7BCADD72-B652-4FB4-9F2E-0617AD82F0E5}"/>
    <cellStyle name="Comma 4 3 7 5 2 3" xfId="59687" xr:uid="{14B4E6C5-C861-48FA-8E71-6F8DE1920675}"/>
    <cellStyle name="Comma 4 3 7 5 3" xfId="28153" xr:uid="{4D4B87F9-CD1F-4F7A-8830-8DDFB899C9BF}"/>
    <cellStyle name="Comma 4 3 7 5 4" xfId="49177" xr:uid="{D0ACBD6A-A4DC-4637-929F-F06DCED62595}"/>
    <cellStyle name="Comma 4 3 7 6" xfId="9734" xr:uid="{69F3786C-0962-4B7C-8EB6-BBC1761033C9}"/>
    <cellStyle name="Comma 4 3 7 6 2" xfId="20268" xr:uid="{9DFCB8F8-067C-47CA-904B-1FA46E375486}"/>
    <cellStyle name="Comma 4 3 7 6 2 2" xfId="41290" xr:uid="{D0CDF736-D33E-41EE-A9B1-AAB2F96C2D74}"/>
    <cellStyle name="Comma 4 3 7 6 2 3" xfId="62314" xr:uid="{1A7398F1-4AC5-49F2-AA37-1A1F4EA77A73}"/>
    <cellStyle name="Comma 4 3 7 6 3" xfId="30780" xr:uid="{2C579AE8-850F-428D-97F6-B1D170572808}"/>
    <cellStyle name="Comma 4 3 7 6 4" xfId="51804" xr:uid="{E8DA0188-5709-47E6-AC7D-1C582C88142C}"/>
    <cellStyle name="Comma 4 3 7 7" xfId="12386" xr:uid="{845684A4-059A-4536-8356-DF9EB11B3203}"/>
    <cellStyle name="Comma 4 3 7 7 2" xfId="33408" xr:uid="{EAB74B15-CA9A-454B-9D0A-8EF08E7B812A}"/>
    <cellStyle name="Comma 4 3 7 7 3" xfId="54432" xr:uid="{1753BAD9-9E09-42D3-B741-9B5A4F6CB723}"/>
    <cellStyle name="Comma 4 3 7 8" xfId="22897" xr:uid="{A6D19477-490C-4D7A-AE67-F62659EEE12F}"/>
    <cellStyle name="Comma 4 3 7 9" xfId="43922" xr:uid="{3AD29492-1AC0-49EF-8690-3A172B53A828}"/>
    <cellStyle name="Comma 4 3 8" xfId="1804" xr:uid="{0D636752-E93D-4262-B170-ECF3A6CF4920}"/>
    <cellStyle name="Comma 4 3 8 2" xfId="1805" xr:uid="{E2F6CB43-9C74-46E4-A2FA-B124994A5329}"/>
    <cellStyle name="Comma 4 3 8 2 2" xfId="4483" xr:uid="{E1AB7AD2-FF8F-468E-8DBC-B39EC760E55B}"/>
    <cellStyle name="Comma 4 3 8 2 2 2" xfId="15017" xr:uid="{616BBF37-60B3-4F35-9A0D-A11BB94A4CBB}"/>
    <cellStyle name="Comma 4 3 8 2 2 2 2" xfId="36039" xr:uid="{868443B1-3E97-41F7-B034-4B92E8084FA6}"/>
    <cellStyle name="Comma 4 3 8 2 2 2 3" xfId="57063" xr:uid="{B8A0F8A4-381B-4661-A93E-C243551069D9}"/>
    <cellStyle name="Comma 4 3 8 2 2 3" xfId="25529" xr:uid="{4271C7BE-9336-4C10-8A04-82BFC6AB7547}"/>
    <cellStyle name="Comma 4 3 8 2 2 4" xfId="46553" xr:uid="{72D628BA-DCDB-4011-9AB6-BA2401F78852}"/>
    <cellStyle name="Comma 4 3 8 2 3" xfId="7111" xr:uid="{67B5ABF7-A3A8-4C7E-AB83-2F4672CAB470}"/>
    <cellStyle name="Comma 4 3 8 2 3 2" xfId="17645" xr:uid="{72A44B4C-3EB4-4BE7-93DC-F723EC2133B4}"/>
    <cellStyle name="Comma 4 3 8 2 3 2 2" xfId="38667" xr:uid="{7854F863-0079-40E8-B2ED-F3E90854F543}"/>
    <cellStyle name="Comma 4 3 8 2 3 2 3" xfId="59691" xr:uid="{EA73EC17-BB68-47CE-9DC0-926C5EADF141}"/>
    <cellStyle name="Comma 4 3 8 2 3 3" xfId="28157" xr:uid="{14EF394A-0615-49DD-B22F-91FA621C96BA}"/>
    <cellStyle name="Comma 4 3 8 2 3 4" xfId="49181" xr:uid="{E0FFB5D5-C28D-484E-8E48-F22FD3F276F9}"/>
    <cellStyle name="Comma 4 3 8 2 4" xfId="9738" xr:uid="{EC1869FD-5466-4AA7-BB61-39AAB628F90B}"/>
    <cellStyle name="Comma 4 3 8 2 4 2" xfId="20272" xr:uid="{42DD3C5B-70B4-4312-B627-9BDB8425F425}"/>
    <cellStyle name="Comma 4 3 8 2 4 2 2" xfId="41294" xr:uid="{B07E2064-51BF-4914-870A-0B9348A39E84}"/>
    <cellStyle name="Comma 4 3 8 2 4 2 3" xfId="62318" xr:uid="{06FA06C0-B223-4573-A15A-844C9977ECB2}"/>
    <cellStyle name="Comma 4 3 8 2 4 3" xfId="30784" xr:uid="{DDCC299D-4D66-4006-8295-7DDDB489317E}"/>
    <cellStyle name="Comma 4 3 8 2 4 4" xfId="51808" xr:uid="{4E4DFAB6-95F6-40F3-88E5-51EF656B8828}"/>
    <cellStyle name="Comma 4 3 8 2 5" xfId="12390" xr:uid="{190EA64C-72D1-4FB6-9655-2A4B8BF9CAF8}"/>
    <cellStyle name="Comma 4 3 8 2 5 2" xfId="33412" xr:uid="{4CE18013-6C5B-4EAA-94F9-6AC3F99261D7}"/>
    <cellStyle name="Comma 4 3 8 2 5 3" xfId="54436" xr:uid="{519EA6E6-FA6B-4F30-AFA1-706626FC61CD}"/>
    <cellStyle name="Comma 4 3 8 2 6" xfId="22901" xr:uid="{F23906AE-8605-4574-A903-5D504BA9E674}"/>
    <cellStyle name="Comma 4 3 8 2 7" xfId="43926" xr:uid="{1D9318A1-7220-4373-B531-EB6A40A2ADD0}"/>
    <cellStyle name="Comma 4 3 8 3" xfId="4482" xr:uid="{0CDDACE4-B603-4ACC-89BE-DEF73E845C78}"/>
    <cellStyle name="Comma 4 3 8 3 2" xfId="15016" xr:uid="{FE4C9BC5-7791-4242-AA8E-4A7387F33D40}"/>
    <cellStyle name="Comma 4 3 8 3 2 2" xfId="36038" xr:uid="{CED26734-1C19-4B27-BEF7-1E345052FEDD}"/>
    <cellStyle name="Comma 4 3 8 3 2 3" xfId="57062" xr:uid="{5E63F2F0-588F-46E3-A604-176D30328006}"/>
    <cellStyle name="Comma 4 3 8 3 3" xfId="25528" xr:uid="{87C7ACC9-B54D-41C5-B5E6-005388419905}"/>
    <cellStyle name="Comma 4 3 8 3 4" xfId="46552" xr:uid="{989C2C3B-B5DC-42F5-8118-A3120F7BA826}"/>
    <cellStyle name="Comma 4 3 8 4" xfId="7110" xr:uid="{2FFD7456-0331-49E0-83CD-8DA669C962C0}"/>
    <cellStyle name="Comma 4 3 8 4 2" xfId="17644" xr:uid="{4D902AA4-6E66-4BE0-B09D-E6B837B9482A}"/>
    <cellStyle name="Comma 4 3 8 4 2 2" xfId="38666" xr:uid="{F681F31D-4C11-4EA4-9DA2-8B6AD9CE35F5}"/>
    <cellStyle name="Comma 4 3 8 4 2 3" xfId="59690" xr:uid="{9A6A4C37-E9DB-4A95-9871-52EBE079F1D5}"/>
    <cellStyle name="Comma 4 3 8 4 3" xfId="28156" xr:uid="{D473A0EA-F1EE-441B-8766-A9E85AC42220}"/>
    <cellStyle name="Comma 4 3 8 4 4" xfId="49180" xr:uid="{DE295CC3-CB25-426E-8D00-A62C868EA3F6}"/>
    <cellStyle name="Comma 4 3 8 5" xfId="9737" xr:uid="{C2806CEC-F54E-4975-95F8-35D925693065}"/>
    <cellStyle name="Comma 4 3 8 5 2" xfId="20271" xr:uid="{7FB8EA3C-D3F6-4EE8-BB37-6DC1A318AD43}"/>
    <cellStyle name="Comma 4 3 8 5 2 2" xfId="41293" xr:uid="{83AE1675-EE90-4281-8490-94C7DD638FB5}"/>
    <cellStyle name="Comma 4 3 8 5 2 3" xfId="62317" xr:uid="{9ECFC7D5-A9C5-4E00-BE69-BEAB1122589D}"/>
    <cellStyle name="Comma 4 3 8 5 3" xfId="30783" xr:uid="{470187F4-83A4-4303-A6BB-BF8B1289368C}"/>
    <cellStyle name="Comma 4 3 8 5 4" xfId="51807" xr:uid="{33412EC8-BB3E-4BC2-92E3-A509BF687E1D}"/>
    <cellStyle name="Comma 4 3 8 6" xfId="12389" xr:uid="{1CBB4395-87D7-4900-BAE7-650441BD4A0E}"/>
    <cellStyle name="Comma 4 3 8 6 2" xfId="33411" xr:uid="{DBE3B0D8-3612-4E13-98B4-A118F023CD12}"/>
    <cellStyle name="Comma 4 3 8 6 3" xfId="54435" xr:uid="{2837308F-E13A-4484-AF40-F64897477C8F}"/>
    <cellStyle name="Comma 4 3 8 7" xfId="22900" xr:uid="{63FBCB96-CBA6-4FEA-BF3F-3C107D7650AD}"/>
    <cellStyle name="Comma 4 3 8 8" xfId="43925" xr:uid="{50ED5AB4-FB99-4D89-944C-84B56EEA7059}"/>
    <cellStyle name="Comma 4 3 9" xfId="1806" xr:uid="{8F33CFB2-9F15-4B2B-8B0C-16D218CB015A}"/>
    <cellStyle name="Comma 4 3 9 2" xfId="4484" xr:uid="{38B905A8-E04F-4576-8F3B-6B697EFE1161}"/>
    <cellStyle name="Comma 4 3 9 2 2" xfId="15018" xr:uid="{CAD6704D-4A01-408F-BB7C-3B1D0E6C5EAD}"/>
    <cellStyle name="Comma 4 3 9 2 2 2" xfId="36040" xr:uid="{6BFCB006-F379-433B-A6DB-CBA82CEB2A6C}"/>
    <cellStyle name="Comma 4 3 9 2 2 3" xfId="57064" xr:uid="{43ACDC48-6E25-41CE-B5CF-191E11186991}"/>
    <cellStyle name="Comma 4 3 9 2 3" xfId="25530" xr:uid="{38E9911A-DC3B-484C-82EC-624B99593562}"/>
    <cellStyle name="Comma 4 3 9 2 4" xfId="46554" xr:uid="{DCC5380A-620E-4278-B878-CF0860260B10}"/>
    <cellStyle name="Comma 4 3 9 3" xfId="7112" xr:uid="{9AEA5A40-56C8-44EA-AD50-35AA1C7C1C62}"/>
    <cellStyle name="Comma 4 3 9 3 2" xfId="17646" xr:uid="{0600064F-41C2-4696-B662-BA582F2B5607}"/>
    <cellStyle name="Comma 4 3 9 3 2 2" xfId="38668" xr:uid="{CDF66A3D-A308-41A5-AEBA-F680CC27BC39}"/>
    <cellStyle name="Comma 4 3 9 3 2 3" xfId="59692" xr:uid="{A2818370-2C54-49CB-A27F-8C83073B6D2C}"/>
    <cellStyle name="Comma 4 3 9 3 3" xfId="28158" xr:uid="{4257640D-B57C-4D45-9131-233F2F4D1AF5}"/>
    <cellStyle name="Comma 4 3 9 3 4" xfId="49182" xr:uid="{9A9DA6B1-B0BD-4B75-A585-8FBF2849D42E}"/>
    <cellStyle name="Comma 4 3 9 4" xfId="9739" xr:uid="{31BC724E-44C0-42BF-A0EA-4BD30A8F940F}"/>
    <cellStyle name="Comma 4 3 9 4 2" xfId="20273" xr:uid="{40BB43AE-F6C5-4CD2-BDC3-BB0B0424F45C}"/>
    <cellStyle name="Comma 4 3 9 4 2 2" xfId="41295" xr:uid="{AB97FE3D-69F3-48FB-B478-F7D1CE8FA7FB}"/>
    <cellStyle name="Comma 4 3 9 4 2 3" xfId="62319" xr:uid="{69E727AF-897B-4A72-971C-42647BE5D907}"/>
    <cellStyle name="Comma 4 3 9 4 3" xfId="30785" xr:uid="{66007CD1-BE41-4BBF-ACE3-DC53DBCA29E8}"/>
    <cellStyle name="Comma 4 3 9 4 4" xfId="51809" xr:uid="{1E3972E6-A28C-48C4-984D-5876F7F9A6A1}"/>
    <cellStyle name="Comma 4 3 9 5" xfId="12391" xr:uid="{BAD2E369-D4CF-47F1-B9A9-B1C42B977927}"/>
    <cellStyle name="Comma 4 3 9 5 2" xfId="33413" xr:uid="{E8AA8D77-0771-483B-857A-FD2FE7289209}"/>
    <cellStyle name="Comma 4 3 9 5 3" xfId="54437" xr:uid="{458D9489-805D-4DDB-A9E3-DBC2D8637274}"/>
    <cellStyle name="Comma 4 3 9 6" xfId="22902" xr:uid="{0176F623-4975-4567-A9EB-981A479DD636}"/>
    <cellStyle name="Comma 4 3 9 7" xfId="43927" xr:uid="{D1C26EDB-BF95-4DF0-A5A6-4ED9ADAAF08D}"/>
    <cellStyle name="Comma 4 4" xfId="1807" xr:uid="{493E5A23-51C7-450E-8B5E-9E3D5C8A6C28}"/>
    <cellStyle name="Comma 4 4 10" xfId="1808" xr:uid="{82490AD6-58EF-4B68-B65A-8B42D216525D}"/>
    <cellStyle name="Comma 4 4 10 2" xfId="4486" xr:uid="{91B64A7C-5A42-4E7A-B431-CC0C68C5E617}"/>
    <cellStyle name="Comma 4 4 10 2 2" xfId="15020" xr:uid="{0D1B7C52-7427-42DB-AF6C-9A493CF77480}"/>
    <cellStyle name="Comma 4 4 10 2 2 2" xfId="36042" xr:uid="{C26C5A71-1ED4-414E-A87A-8508D3880E99}"/>
    <cellStyle name="Comma 4 4 10 2 2 3" xfId="57066" xr:uid="{3A44CD7D-D7A5-4513-9DF0-9C77DE538860}"/>
    <cellStyle name="Comma 4 4 10 2 3" xfId="25532" xr:uid="{523B9393-FA5B-45F2-AC8E-837B45042A16}"/>
    <cellStyle name="Comma 4 4 10 2 4" xfId="46556" xr:uid="{83FFE82D-BD6D-4BE4-A900-A1FE869003E2}"/>
    <cellStyle name="Comma 4 4 10 3" xfId="7114" xr:uid="{9828A40F-A264-450D-9E42-BD88A7485502}"/>
    <cellStyle name="Comma 4 4 10 3 2" xfId="17648" xr:uid="{72A831DA-5B20-4648-845D-D145BF182274}"/>
    <cellStyle name="Comma 4 4 10 3 2 2" xfId="38670" xr:uid="{2ECB70FA-9EC8-4778-BE97-ED8DECE0559F}"/>
    <cellStyle name="Comma 4 4 10 3 2 3" xfId="59694" xr:uid="{506A464F-9C09-48C7-AF9E-D8D793F1E360}"/>
    <cellStyle name="Comma 4 4 10 3 3" xfId="28160" xr:uid="{758A7963-B1F5-4A3F-AFB8-65C38FFB33A2}"/>
    <cellStyle name="Comma 4 4 10 3 4" xfId="49184" xr:uid="{62ACBC93-F495-4E24-A817-50832E08F15F}"/>
    <cellStyle name="Comma 4 4 10 4" xfId="9741" xr:uid="{04D3108E-F4BB-4E7A-B779-FC1BFBA658F7}"/>
    <cellStyle name="Comma 4 4 10 4 2" xfId="20275" xr:uid="{9E95679E-D8A5-45A8-A71A-A48623C30467}"/>
    <cellStyle name="Comma 4 4 10 4 2 2" xfId="41297" xr:uid="{84608095-45DA-4D65-A1E4-CE1BEAD5EEFF}"/>
    <cellStyle name="Comma 4 4 10 4 2 3" xfId="62321" xr:uid="{778D61EA-3A9D-44ED-B7D1-42F4EFB867C2}"/>
    <cellStyle name="Comma 4 4 10 4 3" xfId="30787" xr:uid="{B11A6565-328A-4C6F-998C-65FBA5A0504C}"/>
    <cellStyle name="Comma 4 4 10 4 4" xfId="51811" xr:uid="{210DA12C-A18B-4D18-9AD5-A70E8EA86BB9}"/>
    <cellStyle name="Comma 4 4 10 5" xfId="12393" xr:uid="{B9B5C1B0-5AA0-4072-9A21-625473189847}"/>
    <cellStyle name="Comma 4 4 10 5 2" xfId="33415" xr:uid="{CAC01A04-5E71-4344-A468-C3902FC8988B}"/>
    <cellStyle name="Comma 4 4 10 5 3" xfId="54439" xr:uid="{BF010115-CDBD-477D-A9EC-DE84E0D70219}"/>
    <cellStyle name="Comma 4 4 10 6" xfId="22904" xr:uid="{1582F41D-0998-446E-94AF-608B362DFD1C}"/>
    <cellStyle name="Comma 4 4 10 7" xfId="43929" xr:uid="{1F509A0C-4EDD-44F8-AEB4-1B002572CDFF}"/>
    <cellStyle name="Comma 4 4 11" xfId="4485" xr:uid="{C36189C5-41C4-4083-9BC9-5EA04B037ABE}"/>
    <cellStyle name="Comma 4 4 11 2" xfId="15019" xr:uid="{6E03FCCD-40BD-4FCC-8520-C72B82A583FE}"/>
    <cellStyle name="Comma 4 4 11 2 2" xfId="36041" xr:uid="{3DFC7B4C-FDD8-4E96-BAC4-672442A2AEA6}"/>
    <cellStyle name="Comma 4 4 11 2 3" xfId="57065" xr:uid="{0A3B85A1-5E19-4708-B3F2-29752CBC8C1A}"/>
    <cellStyle name="Comma 4 4 11 3" xfId="25531" xr:uid="{487B0A87-62EB-42A6-85CA-54D688E00019}"/>
    <cellStyle name="Comma 4 4 11 4" xfId="46555" xr:uid="{ECEE1FEA-73C7-47B9-9530-1F9762D542CC}"/>
    <cellStyle name="Comma 4 4 12" xfId="7113" xr:uid="{05DEA354-EB0D-4B57-9645-E5A0632FFCDA}"/>
    <cellStyle name="Comma 4 4 12 2" xfId="17647" xr:uid="{E4C0C806-E436-46AE-BED9-F7F89A893638}"/>
    <cellStyle name="Comma 4 4 12 2 2" xfId="38669" xr:uid="{E9516E2D-CB5F-4EBE-B651-06CABBF1D289}"/>
    <cellStyle name="Comma 4 4 12 2 3" xfId="59693" xr:uid="{0CEAD3C4-C01B-44BF-9AD1-B650E6972D25}"/>
    <cellStyle name="Comma 4 4 12 3" xfId="28159" xr:uid="{DBA47066-943C-4E48-97F1-2B9AB99A3902}"/>
    <cellStyle name="Comma 4 4 12 4" xfId="49183" xr:uid="{2412AF09-43A3-4CF3-B06C-A121A3461903}"/>
    <cellStyle name="Comma 4 4 13" xfId="9740" xr:uid="{E1E25650-5EB0-47D4-8C8C-5D522D009C99}"/>
    <cellStyle name="Comma 4 4 13 2" xfId="20274" xr:uid="{150E1BCE-C6C3-445E-A6AE-58E8A4B2539E}"/>
    <cellStyle name="Comma 4 4 13 2 2" xfId="41296" xr:uid="{6A167666-D862-4799-8AB4-ADFF0795A962}"/>
    <cellStyle name="Comma 4 4 13 2 3" xfId="62320" xr:uid="{573FD702-2D44-41ED-836D-31590793414E}"/>
    <cellStyle name="Comma 4 4 13 3" xfId="30786" xr:uid="{2741C42C-70F1-4824-84F4-506C3241F33B}"/>
    <cellStyle name="Comma 4 4 13 4" xfId="51810" xr:uid="{28C196AB-63E0-4363-9BC2-57AA59E91938}"/>
    <cellStyle name="Comma 4 4 14" xfId="12392" xr:uid="{7550510C-E49D-4DC1-8E74-899E36917D6A}"/>
    <cellStyle name="Comma 4 4 14 2" xfId="33414" xr:uid="{A20B711B-AC5E-455F-8460-D2EBD91B4BF0}"/>
    <cellStyle name="Comma 4 4 14 3" xfId="54438" xr:uid="{BE88891F-4F78-47BF-B8F0-37302263B5E2}"/>
    <cellStyle name="Comma 4 4 15" xfId="22903" xr:uid="{CE129E2F-42D0-471D-9C54-972CCA411131}"/>
    <cellStyle name="Comma 4 4 16" xfId="43928" xr:uid="{01AD4506-8D33-4308-B2FA-0EB31AF5F4F6}"/>
    <cellStyle name="Comma 4 4 17" xfId="63350" xr:uid="{E587A2EF-6582-4294-A763-ECC5BDA406FC}"/>
    <cellStyle name="Comma 4 4 2" xfId="1809" xr:uid="{1FEEDFB6-30BC-40AD-86A5-462903290FFE}"/>
    <cellStyle name="Comma 4 4 2 10" xfId="4487" xr:uid="{FC915A5E-D9D7-4E5F-838C-A63409B646C3}"/>
    <cellStyle name="Comma 4 4 2 10 2" xfId="15021" xr:uid="{8C134EDE-D906-404E-84A3-6A090B13EF85}"/>
    <cellStyle name="Comma 4 4 2 10 2 2" xfId="36043" xr:uid="{5591E6AD-82DB-43C5-8006-3F90AA90882A}"/>
    <cellStyle name="Comma 4 4 2 10 2 3" xfId="57067" xr:uid="{71578451-AFCC-4BA6-93DB-66D6279F04B5}"/>
    <cellStyle name="Comma 4 4 2 10 3" xfId="25533" xr:uid="{C560F11A-75D2-4685-BFE1-FDD77674354A}"/>
    <cellStyle name="Comma 4 4 2 10 4" xfId="46557" xr:uid="{6EA87F2C-04BB-4EE1-85AD-855AA376C9F2}"/>
    <cellStyle name="Comma 4 4 2 11" xfId="7115" xr:uid="{2FEC2642-9054-4024-9062-E30767465A6B}"/>
    <cellStyle name="Comma 4 4 2 11 2" xfId="17649" xr:uid="{7307DC0E-22E1-436C-9A2E-D69BB0287FA0}"/>
    <cellStyle name="Comma 4 4 2 11 2 2" xfId="38671" xr:uid="{FA073CD4-DA4C-48BC-8A7B-501541E921A5}"/>
    <cellStyle name="Comma 4 4 2 11 2 3" xfId="59695" xr:uid="{8E35A083-F330-4AE8-BF03-F15C4ED4FDDF}"/>
    <cellStyle name="Comma 4 4 2 11 3" xfId="28161" xr:uid="{A401E7AA-2353-4937-A947-DDD8021AD8ED}"/>
    <cellStyle name="Comma 4 4 2 11 4" xfId="49185" xr:uid="{9C7334FE-0E17-4DB7-8FC8-1FCC6B6CF9AE}"/>
    <cellStyle name="Comma 4 4 2 12" xfId="9742" xr:uid="{727EFABC-3F1D-48F5-811E-2C81DC323888}"/>
    <cellStyle name="Comma 4 4 2 12 2" xfId="20276" xr:uid="{EB81BAC0-A786-4672-ABCE-B802F8F0255B}"/>
    <cellStyle name="Comma 4 4 2 12 2 2" xfId="41298" xr:uid="{70803AF3-0E1B-40CD-AF1A-4EBB44791E3D}"/>
    <cellStyle name="Comma 4 4 2 12 2 3" xfId="62322" xr:uid="{B721B1BA-BD16-4296-A241-4BB035811407}"/>
    <cellStyle name="Comma 4 4 2 12 3" xfId="30788" xr:uid="{8B633FD9-A748-4908-AA7E-86DCD3E8E73C}"/>
    <cellStyle name="Comma 4 4 2 12 4" xfId="51812" xr:uid="{34988649-41FA-43A0-B82C-94F4211FA3AD}"/>
    <cellStyle name="Comma 4 4 2 13" xfId="12394" xr:uid="{C85A4529-AE72-472C-AA6B-5F500950CC51}"/>
    <cellStyle name="Comma 4 4 2 13 2" xfId="33416" xr:uid="{1131837F-C690-4D62-B1DC-37DDC5FD11F5}"/>
    <cellStyle name="Comma 4 4 2 13 3" xfId="54440" xr:uid="{814A349A-1575-4387-BD4E-18F6A568B786}"/>
    <cellStyle name="Comma 4 4 2 14" xfId="22905" xr:uid="{FF304C67-7BE5-4F3B-9321-EF1E7FABBEAD}"/>
    <cellStyle name="Comma 4 4 2 15" xfId="43930" xr:uid="{EFCD3CEF-0C15-484D-8516-C48BD6E7A5AD}"/>
    <cellStyle name="Comma 4 4 2 2" xfId="1810" xr:uid="{163BCBBF-8D0B-493D-90F4-975778ECE1F4}"/>
    <cellStyle name="Comma 4 4 2 2 10" xfId="43931" xr:uid="{9542A4A7-3D7D-4315-895A-6D713D1C6335}"/>
    <cellStyle name="Comma 4 4 2 2 2" xfId="1811" xr:uid="{80A96257-C419-4691-AF27-5893EB839075}"/>
    <cellStyle name="Comma 4 4 2 2 2 2" xfId="1812" xr:uid="{9EA3F83D-4C21-4FF2-B1A2-A7CBFE31C453}"/>
    <cellStyle name="Comma 4 4 2 2 2 2 2" xfId="4490" xr:uid="{2F6CB8E8-877D-4B37-A51A-E7F44F2833AE}"/>
    <cellStyle name="Comma 4 4 2 2 2 2 2 2" xfId="15024" xr:uid="{A303C83A-378D-469D-AAE9-E04561D5E393}"/>
    <cellStyle name="Comma 4 4 2 2 2 2 2 2 2" xfId="36046" xr:uid="{C648D1A7-95DE-40A1-B347-4E2CAC14F367}"/>
    <cellStyle name="Comma 4 4 2 2 2 2 2 2 3" xfId="57070" xr:uid="{2743A4C5-F1BD-4B3E-9774-D8BC4F35DE9B}"/>
    <cellStyle name="Comma 4 4 2 2 2 2 2 3" xfId="25536" xr:uid="{FB119088-84E3-46D9-993D-B09FC7626B0A}"/>
    <cellStyle name="Comma 4 4 2 2 2 2 2 4" xfId="46560" xr:uid="{20F6C878-5FF2-456B-9226-1ECACC27D022}"/>
    <cellStyle name="Comma 4 4 2 2 2 2 3" xfId="7118" xr:uid="{78A4AF29-E5ED-4EF6-A8CA-65F36442AC78}"/>
    <cellStyle name="Comma 4 4 2 2 2 2 3 2" xfId="17652" xr:uid="{CF272676-0BFD-4406-ADB8-8E0601E07B36}"/>
    <cellStyle name="Comma 4 4 2 2 2 2 3 2 2" xfId="38674" xr:uid="{4CA4A514-742B-4AD3-88AE-59419297F7B6}"/>
    <cellStyle name="Comma 4 4 2 2 2 2 3 2 3" xfId="59698" xr:uid="{C0E654E2-AC6F-4C67-B25A-72E042ABEEAF}"/>
    <cellStyle name="Comma 4 4 2 2 2 2 3 3" xfId="28164" xr:uid="{0F4B8645-D306-4689-AA57-C83F451A54A1}"/>
    <cellStyle name="Comma 4 4 2 2 2 2 3 4" xfId="49188" xr:uid="{5349182D-7C54-4D9F-9A6A-D5B825A6DAEF}"/>
    <cellStyle name="Comma 4 4 2 2 2 2 4" xfId="9745" xr:uid="{0AAD5AD2-A2FB-4694-9417-AF10E803F916}"/>
    <cellStyle name="Comma 4 4 2 2 2 2 4 2" xfId="20279" xr:uid="{3051A480-3B66-4B1A-B836-1706E6187DA3}"/>
    <cellStyle name="Comma 4 4 2 2 2 2 4 2 2" xfId="41301" xr:uid="{22EBF175-D9BA-4D61-90CB-DABC3E617B77}"/>
    <cellStyle name="Comma 4 4 2 2 2 2 4 2 3" xfId="62325" xr:uid="{E0A68632-0628-4E94-8A5C-5393BCCCF844}"/>
    <cellStyle name="Comma 4 4 2 2 2 2 4 3" xfId="30791" xr:uid="{4502E70E-9D50-4248-9357-DD862A32981C}"/>
    <cellStyle name="Comma 4 4 2 2 2 2 4 4" xfId="51815" xr:uid="{A4B88438-3714-4AA7-B73C-612355B0404A}"/>
    <cellStyle name="Comma 4 4 2 2 2 2 5" xfId="12397" xr:uid="{E3055BE3-FAB9-4825-9815-7A82A6CD22CB}"/>
    <cellStyle name="Comma 4 4 2 2 2 2 5 2" xfId="33419" xr:uid="{6EE8EC89-0E0E-4507-99C7-0D1A583B563E}"/>
    <cellStyle name="Comma 4 4 2 2 2 2 5 3" xfId="54443" xr:uid="{8123AFDC-DBDD-435B-841C-EB698046E404}"/>
    <cellStyle name="Comma 4 4 2 2 2 2 6" xfId="22908" xr:uid="{25EE254E-8678-4E7F-9BBC-E233B6AA50EC}"/>
    <cellStyle name="Comma 4 4 2 2 2 2 7" xfId="43933" xr:uid="{64589B84-B68E-4A0E-8C67-D0F7654216E4}"/>
    <cellStyle name="Comma 4 4 2 2 2 3" xfId="4489" xr:uid="{34693537-2BD5-451D-B477-AEB173283986}"/>
    <cellStyle name="Comma 4 4 2 2 2 3 2" xfId="15023" xr:uid="{01AFC127-3D4D-4803-8478-18104AE8EB0F}"/>
    <cellStyle name="Comma 4 4 2 2 2 3 2 2" xfId="36045" xr:uid="{39F68807-211A-4471-89AC-FFD6C44AF55D}"/>
    <cellStyle name="Comma 4 4 2 2 2 3 2 3" xfId="57069" xr:uid="{D0455144-12A7-488F-8C0A-A96816D3C420}"/>
    <cellStyle name="Comma 4 4 2 2 2 3 3" xfId="25535" xr:uid="{8868E95A-CDEC-4C5F-84CF-5A590DA2A882}"/>
    <cellStyle name="Comma 4 4 2 2 2 3 4" xfId="46559" xr:uid="{D784284F-BBD3-412B-864D-A2E6D5239767}"/>
    <cellStyle name="Comma 4 4 2 2 2 4" xfId="7117" xr:uid="{08DB12B7-8A20-46DE-A246-FE758EFB4CA9}"/>
    <cellStyle name="Comma 4 4 2 2 2 4 2" xfId="17651" xr:uid="{B933EBFF-68C4-4E35-BDCC-E160E84D3C81}"/>
    <cellStyle name="Comma 4 4 2 2 2 4 2 2" xfId="38673" xr:uid="{D794A5A1-A5FB-426E-AF04-4CF6E913C8B4}"/>
    <cellStyle name="Comma 4 4 2 2 2 4 2 3" xfId="59697" xr:uid="{21F01F74-D602-43A6-84FA-FEE26908CE84}"/>
    <cellStyle name="Comma 4 4 2 2 2 4 3" xfId="28163" xr:uid="{7682A6F6-6BF6-4194-94FD-93C3CFE6693E}"/>
    <cellStyle name="Comma 4 4 2 2 2 4 4" xfId="49187" xr:uid="{253074BE-3620-4D44-A06B-A89702A7E1F0}"/>
    <cellStyle name="Comma 4 4 2 2 2 5" xfId="9744" xr:uid="{E6811CBF-A737-442F-8FF4-5A68C18D7093}"/>
    <cellStyle name="Comma 4 4 2 2 2 5 2" xfId="20278" xr:uid="{C74DF9E0-2212-4E4C-A560-E120B33DB87E}"/>
    <cellStyle name="Comma 4 4 2 2 2 5 2 2" xfId="41300" xr:uid="{58B34665-2394-44E1-AA42-C2F56F1CE86A}"/>
    <cellStyle name="Comma 4 4 2 2 2 5 2 3" xfId="62324" xr:uid="{AE014D29-CA13-4A4E-8332-6C1F94D7296F}"/>
    <cellStyle name="Comma 4 4 2 2 2 5 3" xfId="30790" xr:uid="{FAAB2F9B-E276-4BE2-8ECB-33D44BF9EB88}"/>
    <cellStyle name="Comma 4 4 2 2 2 5 4" xfId="51814" xr:uid="{8AAAD4C7-A9DB-49A5-AAF0-A7B7FDC35923}"/>
    <cellStyle name="Comma 4 4 2 2 2 6" xfId="12396" xr:uid="{61928002-D680-44F3-B0A7-02B4E3EE38AF}"/>
    <cellStyle name="Comma 4 4 2 2 2 6 2" xfId="33418" xr:uid="{ECCED9CA-5183-49C5-9906-50C214017DDA}"/>
    <cellStyle name="Comma 4 4 2 2 2 6 3" xfId="54442" xr:uid="{B190674E-4CFE-4065-8F5B-911B127DDC44}"/>
    <cellStyle name="Comma 4 4 2 2 2 7" xfId="22907" xr:uid="{E19E9BF5-A91E-4932-ACAD-01CCF2F98193}"/>
    <cellStyle name="Comma 4 4 2 2 2 8" xfId="43932" xr:uid="{212586F6-90DD-42CE-B602-36DECE4F1413}"/>
    <cellStyle name="Comma 4 4 2 2 3" xfId="1813" xr:uid="{B84D2F6E-0684-4420-97C6-78700125681A}"/>
    <cellStyle name="Comma 4 4 2 2 3 2" xfId="4491" xr:uid="{8DF949E4-BC7F-4A47-A7F9-4ED87AC4A3D2}"/>
    <cellStyle name="Comma 4 4 2 2 3 2 2" xfId="15025" xr:uid="{0826D898-60D9-4C27-AC6F-AF64939BD04F}"/>
    <cellStyle name="Comma 4 4 2 2 3 2 2 2" xfId="36047" xr:uid="{863774C3-32D5-4B18-AFE8-F02DE08832A9}"/>
    <cellStyle name="Comma 4 4 2 2 3 2 2 3" xfId="57071" xr:uid="{605F9D2D-AE10-4943-80ED-4E29562BC3EB}"/>
    <cellStyle name="Comma 4 4 2 2 3 2 3" xfId="25537" xr:uid="{C7F2A5A8-313F-4ED6-AF97-94186DB1A4F8}"/>
    <cellStyle name="Comma 4 4 2 2 3 2 4" xfId="46561" xr:uid="{1FDCB6FC-1D4F-455F-90D1-FBDBBE943ECA}"/>
    <cellStyle name="Comma 4 4 2 2 3 3" xfId="7119" xr:uid="{3C0F5D3A-AAAC-43F4-A859-DE6C92EB302E}"/>
    <cellStyle name="Comma 4 4 2 2 3 3 2" xfId="17653" xr:uid="{97315DE5-3B9B-49FF-8C36-AF70460DC2CA}"/>
    <cellStyle name="Comma 4 4 2 2 3 3 2 2" xfId="38675" xr:uid="{EA14F17B-6DE8-4B70-BFE8-556CD57A480E}"/>
    <cellStyle name="Comma 4 4 2 2 3 3 2 3" xfId="59699" xr:uid="{1F9DF50F-9BD7-4C3B-8563-7051A5178C8F}"/>
    <cellStyle name="Comma 4 4 2 2 3 3 3" xfId="28165" xr:uid="{3633D2C4-9168-4747-BF9C-473F64518D09}"/>
    <cellStyle name="Comma 4 4 2 2 3 3 4" xfId="49189" xr:uid="{C5EDE241-E158-4143-B4E5-8F03AC496C7A}"/>
    <cellStyle name="Comma 4 4 2 2 3 4" xfId="9746" xr:uid="{81DA77D6-23BA-4BFD-BF4C-CC38008B13AD}"/>
    <cellStyle name="Comma 4 4 2 2 3 4 2" xfId="20280" xr:uid="{FF8B9EF6-EDCD-4644-9939-5E7B5927FD06}"/>
    <cellStyle name="Comma 4 4 2 2 3 4 2 2" xfId="41302" xr:uid="{DD4D4772-DA63-4B69-B42F-BF3AC35DC2A1}"/>
    <cellStyle name="Comma 4 4 2 2 3 4 2 3" xfId="62326" xr:uid="{D5587A9D-9A42-4BC5-922B-7B0EBD5C5614}"/>
    <cellStyle name="Comma 4 4 2 2 3 4 3" xfId="30792" xr:uid="{C794BA9F-D08E-4FA5-9733-6B1FDF438E4B}"/>
    <cellStyle name="Comma 4 4 2 2 3 4 4" xfId="51816" xr:uid="{1D15C12A-7764-4A90-88F1-70EA7B0E7A53}"/>
    <cellStyle name="Comma 4 4 2 2 3 5" xfId="12398" xr:uid="{F85C01CD-857C-416F-838E-234408CE4008}"/>
    <cellStyle name="Comma 4 4 2 2 3 5 2" xfId="33420" xr:uid="{FB08B20E-CA9C-490E-B526-396A7F6BE954}"/>
    <cellStyle name="Comma 4 4 2 2 3 5 3" xfId="54444" xr:uid="{60F94E28-2052-4DD6-BF0D-2941B08AB10B}"/>
    <cellStyle name="Comma 4 4 2 2 3 6" xfId="22909" xr:uid="{7052D784-837C-4B25-B74F-948B88C2712A}"/>
    <cellStyle name="Comma 4 4 2 2 3 7" xfId="43934" xr:uid="{A070DFD7-7777-425F-8B8C-467F24F8309F}"/>
    <cellStyle name="Comma 4 4 2 2 4" xfId="1814" xr:uid="{61AFA9C0-3498-4D54-8125-E52671D400AC}"/>
    <cellStyle name="Comma 4 4 2 2 4 2" xfId="4492" xr:uid="{F0319D66-7097-4653-82BB-AA0E63977B74}"/>
    <cellStyle name="Comma 4 4 2 2 4 2 2" xfId="15026" xr:uid="{C3D3E93B-852A-4AE0-AA6A-F98DFC0B7752}"/>
    <cellStyle name="Comma 4 4 2 2 4 2 2 2" xfId="36048" xr:uid="{3CE45AAC-821A-48D3-9EB1-51C52A9A1782}"/>
    <cellStyle name="Comma 4 4 2 2 4 2 2 3" xfId="57072" xr:uid="{D92A7B5F-72E2-4DD3-9BA3-05BD06A801F6}"/>
    <cellStyle name="Comma 4 4 2 2 4 2 3" xfId="25538" xr:uid="{104A205F-52DA-4E9E-A94A-78081A94890C}"/>
    <cellStyle name="Comma 4 4 2 2 4 2 4" xfId="46562" xr:uid="{EF6967E3-DB56-4CC4-842B-97F57A835E8B}"/>
    <cellStyle name="Comma 4 4 2 2 4 3" xfId="7120" xr:uid="{21D2670C-391C-47D4-9C69-4774ED0D3A7D}"/>
    <cellStyle name="Comma 4 4 2 2 4 3 2" xfId="17654" xr:uid="{311159B2-2F33-4203-A4A7-E2EA17BD61BB}"/>
    <cellStyle name="Comma 4 4 2 2 4 3 2 2" xfId="38676" xr:uid="{CA0072FC-64EE-47B3-A30B-6BC8BFDADCF1}"/>
    <cellStyle name="Comma 4 4 2 2 4 3 2 3" xfId="59700" xr:uid="{97572B2E-7B82-4A0E-914C-3BA2E2BAC5BC}"/>
    <cellStyle name="Comma 4 4 2 2 4 3 3" xfId="28166" xr:uid="{05953A5B-BCB4-417C-84CF-3143BAA1888F}"/>
    <cellStyle name="Comma 4 4 2 2 4 3 4" xfId="49190" xr:uid="{21B32A49-6055-465C-A1A4-572D3FE18024}"/>
    <cellStyle name="Comma 4 4 2 2 4 4" xfId="9747" xr:uid="{3C173C16-F6DE-444C-B47F-5B8AFAA0BEB4}"/>
    <cellStyle name="Comma 4 4 2 2 4 4 2" xfId="20281" xr:uid="{920D552D-EE9E-4EC1-8B15-DC79D85848B4}"/>
    <cellStyle name="Comma 4 4 2 2 4 4 2 2" xfId="41303" xr:uid="{D5A67200-BCF5-4795-A848-F4964FEB8DC2}"/>
    <cellStyle name="Comma 4 4 2 2 4 4 2 3" xfId="62327" xr:uid="{BB718F42-4615-4B49-ADDE-3C00A4E14842}"/>
    <cellStyle name="Comma 4 4 2 2 4 4 3" xfId="30793" xr:uid="{2A8BCD35-6DDE-4822-898E-9C9ACB6A6B27}"/>
    <cellStyle name="Comma 4 4 2 2 4 4 4" xfId="51817" xr:uid="{502EFB54-522F-4314-88CF-E32A92705931}"/>
    <cellStyle name="Comma 4 4 2 2 4 5" xfId="12399" xr:uid="{EB086813-7CD0-406B-BF9F-B2C86CD884C2}"/>
    <cellStyle name="Comma 4 4 2 2 4 5 2" xfId="33421" xr:uid="{63F5735D-EA4E-46AB-98B0-BAED4102ABA9}"/>
    <cellStyle name="Comma 4 4 2 2 4 5 3" xfId="54445" xr:uid="{D2408AD6-1CEE-4EC6-98E3-C9E9B2B5EBF3}"/>
    <cellStyle name="Comma 4 4 2 2 4 6" xfId="22910" xr:uid="{A056BFB8-398F-4458-9FA6-60964B02C4A0}"/>
    <cellStyle name="Comma 4 4 2 2 4 7" xfId="43935" xr:uid="{BBF1CD0A-ABBD-4E0D-B93D-8AB7DF629962}"/>
    <cellStyle name="Comma 4 4 2 2 5" xfId="4488" xr:uid="{5ABDD842-50A2-4728-B8DF-746D3B2E56F9}"/>
    <cellStyle name="Comma 4 4 2 2 5 2" xfId="15022" xr:uid="{D602F445-2E0F-41D3-A2BC-A17FC6EEC21C}"/>
    <cellStyle name="Comma 4 4 2 2 5 2 2" xfId="36044" xr:uid="{2CD133B7-5EB8-47F9-A5BB-DCC3E57A4BB8}"/>
    <cellStyle name="Comma 4 4 2 2 5 2 3" xfId="57068" xr:uid="{5B3863A6-0032-47E8-A4D8-656AE24BDF0A}"/>
    <cellStyle name="Comma 4 4 2 2 5 3" xfId="25534" xr:uid="{F1FA8D5B-11C0-4FF8-B798-FD97AF7FEA12}"/>
    <cellStyle name="Comma 4 4 2 2 5 4" xfId="46558" xr:uid="{2EF9FC6F-962D-408C-9075-3AEE9E5329F9}"/>
    <cellStyle name="Comma 4 4 2 2 6" xfId="7116" xr:uid="{63D49CAE-28EC-48B0-A345-08A14FA3FE38}"/>
    <cellStyle name="Comma 4 4 2 2 6 2" xfId="17650" xr:uid="{EE1A40D3-4569-4B76-8ECF-D20D049157BA}"/>
    <cellStyle name="Comma 4 4 2 2 6 2 2" xfId="38672" xr:uid="{E7C15502-593F-4EF5-BAF0-AB3BCA2AAFF8}"/>
    <cellStyle name="Comma 4 4 2 2 6 2 3" xfId="59696" xr:uid="{298D56F2-7D68-4118-9063-EA0333EE1ACB}"/>
    <cellStyle name="Comma 4 4 2 2 6 3" xfId="28162" xr:uid="{A66C2455-89F5-4334-BED5-EED0C1B482A7}"/>
    <cellStyle name="Comma 4 4 2 2 6 4" xfId="49186" xr:uid="{26900296-5B09-4EE6-8B5C-CC5F5A017D25}"/>
    <cellStyle name="Comma 4 4 2 2 7" xfId="9743" xr:uid="{45762A55-35AB-4D2D-803C-F62AC92FFFBD}"/>
    <cellStyle name="Comma 4 4 2 2 7 2" xfId="20277" xr:uid="{3B12A1A4-F31F-4F04-8A93-12A8D9D95007}"/>
    <cellStyle name="Comma 4 4 2 2 7 2 2" xfId="41299" xr:uid="{D83CBF88-E774-4DCF-8D0E-CEDCEE67A308}"/>
    <cellStyle name="Comma 4 4 2 2 7 2 3" xfId="62323" xr:uid="{3AD4C8B1-3AA5-4161-ADA7-38314E5A242F}"/>
    <cellStyle name="Comma 4 4 2 2 7 3" xfId="30789" xr:uid="{F1BC211A-8AE7-4EBB-8BFA-E4AD517D96A9}"/>
    <cellStyle name="Comma 4 4 2 2 7 4" xfId="51813" xr:uid="{DF8A1D7E-06D6-4CC2-A61F-875052BF8D72}"/>
    <cellStyle name="Comma 4 4 2 2 8" xfId="12395" xr:uid="{47F61D9B-07D2-4433-8982-34C31EB63E8D}"/>
    <cellStyle name="Comma 4 4 2 2 8 2" xfId="33417" xr:uid="{A5C31259-5A1E-4A56-B842-74231ED642C2}"/>
    <cellStyle name="Comma 4 4 2 2 8 3" xfId="54441" xr:uid="{2FEC8ADE-1509-4FCC-95C4-D1E91D38FD77}"/>
    <cellStyle name="Comma 4 4 2 2 9" xfId="22906" xr:uid="{995B5AF3-C40A-43A0-A172-181646186E8A}"/>
    <cellStyle name="Comma 4 4 2 3" xfId="1815" xr:uid="{076ECF5A-C323-41CA-9F8F-324178E85BB1}"/>
    <cellStyle name="Comma 4 4 2 3 10" xfId="43936" xr:uid="{A8EB4F66-2DC8-4845-8763-A51539911F32}"/>
    <cellStyle name="Comma 4 4 2 3 2" xfId="1816" xr:uid="{7470092D-14B3-406A-8F1D-4B1DE2703489}"/>
    <cellStyle name="Comma 4 4 2 3 2 2" xfId="1817" xr:uid="{17521F76-2ED7-4C8E-9547-70B5DF4478C4}"/>
    <cellStyle name="Comma 4 4 2 3 2 2 2" xfId="4495" xr:uid="{2D34E6BA-C342-47E6-A366-C5A9121F3946}"/>
    <cellStyle name="Comma 4 4 2 3 2 2 2 2" xfId="15029" xr:uid="{12A549AC-7358-4ED5-8D07-C4127728556D}"/>
    <cellStyle name="Comma 4 4 2 3 2 2 2 2 2" xfId="36051" xr:uid="{6B9B1250-9880-4957-A2B7-670BD3A5A8D2}"/>
    <cellStyle name="Comma 4 4 2 3 2 2 2 2 3" xfId="57075" xr:uid="{6A3FC8AF-A78A-42D7-8092-8E9A8AAAC10E}"/>
    <cellStyle name="Comma 4 4 2 3 2 2 2 3" xfId="25541" xr:uid="{DE269B6A-E6BE-4852-803B-AAF650824870}"/>
    <cellStyle name="Comma 4 4 2 3 2 2 2 4" xfId="46565" xr:uid="{15BD7371-1A31-42A0-BA0C-7D637DD75B8B}"/>
    <cellStyle name="Comma 4 4 2 3 2 2 3" xfId="7123" xr:uid="{DFB9915B-10C0-4471-B597-C63B40635EC5}"/>
    <cellStyle name="Comma 4 4 2 3 2 2 3 2" xfId="17657" xr:uid="{0B696357-9427-4A64-B9DE-AF90ABE3BE62}"/>
    <cellStyle name="Comma 4 4 2 3 2 2 3 2 2" xfId="38679" xr:uid="{02D668CB-F79D-483F-87F9-FB0E85A1C220}"/>
    <cellStyle name="Comma 4 4 2 3 2 2 3 2 3" xfId="59703" xr:uid="{DEB5FC8A-3B58-4C8F-A80D-5BBE1937C91A}"/>
    <cellStyle name="Comma 4 4 2 3 2 2 3 3" xfId="28169" xr:uid="{583089AB-1695-4A5F-A055-AECD9A4D0D45}"/>
    <cellStyle name="Comma 4 4 2 3 2 2 3 4" xfId="49193" xr:uid="{379D5713-D8BB-462C-8C3B-5227165DF4B3}"/>
    <cellStyle name="Comma 4 4 2 3 2 2 4" xfId="9750" xr:uid="{2B1DD2B3-471F-47A9-BD4B-477984E986B2}"/>
    <cellStyle name="Comma 4 4 2 3 2 2 4 2" xfId="20284" xr:uid="{2ECC3E40-9F65-4318-9D19-EF39ECF21358}"/>
    <cellStyle name="Comma 4 4 2 3 2 2 4 2 2" xfId="41306" xr:uid="{4E6EC7E6-CE1D-471C-BFF9-D6FA03CAF7D5}"/>
    <cellStyle name="Comma 4 4 2 3 2 2 4 2 3" xfId="62330" xr:uid="{B67FF124-1FE8-4E14-983D-A399F84B2D8B}"/>
    <cellStyle name="Comma 4 4 2 3 2 2 4 3" xfId="30796" xr:uid="{DDA8411E-FE6A-4A72-A977-C9EA7D94515E}"/>
    <cellStyle name="Comma 4 4 2 3 2 2 4 4" xfId="51820" xr:uid="{C25C811D-6279-45F2-AD6E-7C9FAB999A55}"/>
    <cellStyle name="Comma 4 4 2 3 2 2 5" xfId="12402" xr:uid="{540CE977-FF83-4875-B415-66FFEBF797BF}"/>
    <cellStyle name="Comma 4 4 2 3 2 2 5 2" xfId="33424" xr:uid="{596048FC-AE0A-4944-9EE1-4D33CAB4DD2B}"/>
    <cellStyle name="Comma 4 4 2 3 2 2 5 3" xfId="54448" xr:uid="{4A334DE7-9AD4-498C-8CE4-FA51A0274C66}"/>
    <cellStyle name="Comma 4 4 2 3 2 2 6" xfId="22913" xr:uid="{19F531A7-3E65-4206-AA5F-5F5C6C0988BB}"/>
    <cellStyle name="Comma 4 4 2 3 2 2 7" xfId="43938" xr:uid="{C9232110-BCF9-4610-950E-41802794B85B}"/>
    <cellStyle name="Comma 4 4 2 3 2 3" xfId="4494" xr:uid="{BEA0CA37-5E34-451F-84E8-CBDD0B5790C5}"/>
    <cellStyle name="Comma 4 4 2 3 2 3 2" xfId="15028" xr:uid="{830C1874-4107-4310-B64B-4A248479B612}"/>
    <cellStyle name="Comma 4 4 2 3 2 3 2 2" xfId="36050" xr:uid="{35D05FD4-164D-40DB-8D58-B5C639BC10D1}"/>
    <cellStyle name="Comma 4 4 2 3 2 3 2 3" xfId="57074" xr:uid="{DF010F57-4224-41F4-BAAC-CA74A8034704}"/>
    <cellStyle name="Comma 4 4 2 3 2 3 3" xfId="25540" xr:uid="{9F3411C8-476A-4ED9-A342-13B24FE27843}"/>
    <cellStyle name="Comma 4 4 2 3 2 3 4" xfId="46564" xr:uid="{4188554F-4DB0-4060-A49C-D77E28BE0BFC}"/>
    <cellStyle name="Comma 4 4 2 3 2 4" xfId="7122" xr:uid="{DB2256BC-B15F-402B-8791-A98AFF1361B5}"/>
    <cellStyle name="Comma 4 4 2 3 2 4 2" xfId="17656" xr:uid="{951506EA-E4DE-4B76-B908-FC572563ABBF}"/>
    <cellStyle name="Comma 4 4 2 3 2 4 2 2" xfId="38678" xr:uid="{E0054812-4304-4CAF-A35D-B5856C35F583}"/>
    <cellStyle name="Comma 4 4 2 3 2 4 2 3" xfId="59702" xr:uid="{69028905-7FC2-4B99-B48C-5F67899ABC2F}"/>
    <cellStyle name="Comma 4 4 2 3 2 4 3" xfId="28168" xr:uid="{E916FC6D-9F31-4731-91E2-4CAC123D53BD}"/>
    <cellStyle name="Comma 4 4 2 3 2 4 4" xfId="49192" xr:uid="{5C2A2894-D6E4-4CEC-8447-C37D842FB1DF}"/>
    <cellStyle name="Comma 4 4 2 3 2 5" xfId="9749" xr:uid="{4A062BE1-C3D1-42D1-A39B-C76A1AB0EB9B}"/>
    <cellStyle name="Comma 4 4 2 3 2 5 2" xfId="20283" xr:uid="{3817C2F8-7AFE-4795-9BBB-DF9B523DAAE8}"/>
    <cellStyle name="Comma 4 4 2 3 2 5 2 2" xfId="41305" xr:uid="{22C06040-DD40-4A6B-816C-AD7A19B800DF}"/>
    <cellStyle name="Comma 4 4 2 3 2 5 2 3" xfId="62329" xr:uid="{DCA621B0-A8D3-408A-B9D3-B4345F32D3A5}"/>
    <cellStyle name="Comma 4 4 2 3 2 5 3" xfId="30795" xr:uid="{8EDCCCF1-5BD0-45B4-ABE8-6A9EBADDBF45}"/>
    <cellStyle name="Comma 4 4 2 3 2 5 4" xfId="51819" xr:uid="{DD39936F-3A5B-4339-8C63-100A2D7B856A}"/>
    <cellStyle name="Comma 4 4 2 3 2 6" xfId="12401" xr:uid="{CC2DA553-0977-49F1-871C-A608C2745AB8}"/>
    <cellStyle name="Comma 4 4 2 3 2 6 2" xfId="33423" xr:uid="{6073E5EE-6BBC-4136-9ECE-CD6D195A674A}"/>
    <cellStyle name="Comma 4 4 2 3 2 6 3" xfId="54447" xr:uid="{F4210681-7F45-4352-94B8-E373380F0302}"/>
    <cellStyle name="Comma 4 4 2 3 2 7" xfId="22912" xr:uid="{8C66392A-CED1-4BA9-A2B0-C18281685B6D}"/>
    <cellStyle name="Comma 4 4 2 3 2 8" xfId="43937" xr:uid="{60F79808-D962-4CB5-875B-90FB7CAC2A9C}"/>
    <cellStyle name="Comma 4 4 2 3 3" xfId="1818" xr:uid="{87141D48-E27C-46FF-9DF2-D28416168608}"/>
    <cellStyle name="Comma 4 4 2 3 3 2" xfId="4496" xr:uid="{A920B0BB-B37D-4C4C-82E5-DA45ADDA60BB}"/>
    <cellStyle name="Comma 4 4 2 3 3 2 2" xfId="15030" xr:uid="{57691E11-152D-4664-9EA2-E91537C87627}"/>
    <cellStyle name="Comma 4 4 2 3 3 2 2 2" xfId="36052" xr:uid="{F13BFF85-4206-498D-B83F-B10661FEE393}"/>
    <cellStyle name="Comma 4 4 2 3 3 2 2 3" xfId="57076" xr:uid="{4D83DE08-3BEE-438A-AE52-4C5E934B026A}"/>
    <cellStyle name="Comma 4 4 2 3 3 2 3" xfId="25542" xr:uid="{2A005BD4-673E-412C-9E13-FFB6E481E587}"/>
    <cellStyle name="Comma 4 4 2 3 3 2 4" xfId="46566" xr:uid="{C0399C81-FF5A-4C7D-A51D-5C47D028F646}"/>
    <cellStyle name="Comma 4 4 2 3 3 3" xfId="7124" xr:uid="{96AADA09-B21E-46BA-AC83-5BB070A9289C}"/>
    <cellStyle name="Comma 4 4 2 3 3 3 2" xfId="17658" xr:uid="{8CD19B41-5D85-429D-B4B6-2480C4C78307}"/>
    <cellStyle name="Comma 4 4 2 3 3 3 2 2" xfId="38680" xr:uid="{0902A6BB-C6C5-47BB-8A42-0607FA9042DE}"/>
    <cellStyle name="Comma 4 4 2 3 3 3 2 3" xfId="59704" xr:uid="{5CC96A1E-926E-4D2A-96A7-84EA4E7A76FC}"/>
    <cellStyle name="Comma 4 4 2 3 3 3 3" xfId="28170" xr:uid="{33F213E1-B579-4ABF-B0F2-9F2C29E72FCE}"/>
    <cellStyle name="Comma 4 4 2 3 3 3 4" xfId="49194" xr:uid="{326C79E4-9840-4FAC-9870-50BBABBA699C}"/>
    <cellStyle name="Comma 4 4 2 3 3 4" xfId="9751" xr:uid="{E86C1686-548E-4655-8976-E93BB655064B}"/>
    <cellStyle name="Comma 4 4 2 3 3 4 2" xfId="20285" xr:uid="{DC384AB2-6C11-4F9C-8B74-14A30DB21CA5}"/>
    <cellStyle name="Comma 4 4 2 3 3 4 2 2" xfId="41307" xr:uid="{DF070366-A97B-43AB-92BE-6C8EA01B3ADC}"/>
    <cellStyle name="Comma 4 4 2 3 3 4 2 3" xfId="62331" xr:uid="{912C48A8-91C8-4259-BD3B-EFCC2186B7BC}"/>
    <cellStyle name="Comma 4 4 2 3 3 4 3" xfId="30797" xr:uid="{68114745-7C7E-469D-A119-7FE97335DA26}"/>
    <cellStyle name="Comma 4 4 2 3 3 4 4" xfId="51821" xr:uid="{C3F3134D-4A41-49BC-9C06-5DA13F1ABA97}"/>
    <cellStyle name="Comma 4 4 2 3 3 5" xfId="12403" xr:uid="{D3786B94-8C53-4A19-B0C0-D347FFF87FDF}"/>
    <cellStyle name="Comma 4 4 2 3 3 5 2" xfId="33425" xr:uid="{64F128F0-3CED-49E9-8997-2FB554171FF7}"/>
    <cellStyle name="Comma 4 4 2 3 3 5 3" xfId="54449" xr:uid="{91E2DCDD-6A93-41D7-8049-36E245DF6313}"/>
    <cellStyle name="Comma 4 4 2 3 3 6" xfId="22914" xr:uid="{45BB933F-7A70-41F9-9747-058FD141C4CF}"/>
    <cellStyle name="Comma 4 4 2 3 3 7" xfId="43939" xr:uid="{1580469E-CC7C-4F95-AAA2-74E98AFAE302}"/>
    <cellStyle name="Comma 4 4 2 3 4" xfId="1819" xr:uid="{EAE28AD5-59F6-45E9-8F7A-9D3F87FBA9B3}"/>
    <cellStyle name="Comma 4 4 2 3 4 2" xfId="4497" xr:uid="{09FEA43D-2857-4600-BDA0-5599D9641FED}"/>
    <cellStyle name="Comma 4 4 2 3 4 2 2" xfId="15031" xr:uid="{CDF1169E-C651-47DE-B1DF-A570AF6B6806}"/>
    <cellStyle name="Comma 4 4 2 3 4 2 2 2" xfId="36053" xr:uid="{BFCA093D-691F-495C-A8FC-649167468D7F}"/>
    <cellStyle name="Comma 4 4 2 3 4 2 2 3" xfId="57077" xr:uid="{D748F5C0-9B20-4A06-B299-74DA0C0040EF}"/>
    <cellStyle name="Comma 4 4 2 3 4 2 3" xfId="25543" xr:uid="{5295E551-93D5-4F55-8F05-A61352222549}"/>
    <cellStyle name="Comma 4 4 2 3 4 2 4" xfId="46567" xr:uid="{8347C128-EDF7-4593-8436-0B8DD1A6C925}"/>
    <cellStyle name="Comma 4 4 2 3 4 3" xfId="7125" xr:uid="{489A199B-30D8-47D9-8180-C761ABC537D4}"/>
    <cellStyle name="Comma 4 4 2 3 4 3 2" xfId="17659" xr:uid="{584FA986-D20F-43B1-A25A-C22B0F7E4B2A}"/>
    <cellStyle name="Comma 4 4 2 3 4 3 2 2" xfId="38681" xr:uid="{7ED2E382-8C40-43E7-909C-27B516F8BA09}"/>
    <cellStyle name="Comma 4 4 2 3 4 3 2 3" xfId="59705" xr:uid="{C399C899-5617-4A5C-BDF1-99914DCED418}"/>
    <cellStyle name="Comma 4 4 2 3 4 3 3" xfId="28171" xr:uid="{45C39A70-42DF-45B3-97F1-F9CE042D8FB5}"/>
    <cellStyle name="Comma 4 4 2 3 4 3 4" xfId="49195" xr:uid="{2268814C-BB49-43DA-ACD1-7E2A21ABD4A6}"/>
    <cellStyle name="Comma 4 4 2 3 4 4" xfId="9752" xr:uid="{3B1F9ED1-DC45-4211-AB47-C6695C4C1B91}"/>
    <cellStyle name="Comma 4 4 2 3 4 4 2" xfId="20286" xr:uid="{369DD47B-AA9D-4578-84F1-7BF3F72F93C5}"/>
    <cellStyle name="Comma 4 4 2 3 4 4 2 2" xfId="41308" xr:uid="{D73C82BF-A850-4FC5-B353-6E6C22416218}"/>
    <cellStyle name="Comma 4 4 2 3 4 4 2 3" xfId="62332" xr:uid="{E2FC921A-077E-4C2D-B488-3948895CEAA5}"/>
    <cellStyle name="Comma 4 4 2 3 4 4 3" xfId="30798" xr:uid="{8CE95E2B-2B42-4551-A9A2-67B072C719CF}"/>
    <cellStyle name="Comma 4 4 2 3 4 4 4" xfId="51822" xr:uid="{F8368321-A239-4746-8BED-42D3781E7AD5}"/>
    <cellStyle name="Comma 4 4 2 3 4 5" xfId="12404" xr:uid="{1B8A5266-4B9F-4FE7-B943-E0C0BA2CB84E}"/>
    <cellStyle name="Comma 4 4 2 3 4 5 2" xfId="33426" xr:uid="{7E4425D2-5D77-41F1-9CC2-7265E6DD5D12}"/>
    <cellStyle name="Comma 4 4 2 3 4 5 3" xfId="54450" xr:uid="{372ADE8E-7A0A-4C87-A690-1079061D85A2}"/>
    <cellStyle name="Comma 4 4 2 3 4 6" xfId="22915" xr:uid="{B03B68BB-435A-4CBD-A471-AA91F712F811}"/>
    <cellStyle name="Comma 4 4 2 3 4 7" xfId="43940" xr:uid="{795E36E6-D33B-49F5-895E-B466B036FD29}"/>
    <cellStyle name="Comma 4 4 2 3 5" xfId="4493" xr:uid="{9AD9222C-30B4-448F-B328-AFBC3220B749}"/>
    <cellStyle name="Comma 4 4 2 3 5 2" xfId="15027" xr:uid="{B6A0224F-F352-4128-A7E2-F3858A0497B7}"/>
    <cellStyle name="Comma 4 4 2 3 5 2 2" xfId="36049" xr:uid="{1043EDB1-14D4-4806-80CE-5D89829DAFA7}"/>
    <cellStyle name="Comma 4 4 2 3 5 2 3" xfId="57073" xr:uid="{6A7E11E4-C1ED-45C4-843D-0717B827F63D}"/>
    <cellStyle name="Comma 4 4 2 3 5 3" xfId="25539" xr:uid="{153E58BC-80B0-4C08-998E-3BBD2D4E51A7}"/>
    <cellStyle name="Comma 4 4 2 3 5 4" xfId="46563" xr:uid="{3288C94D-8B4B-4B5F-9F9A-A88199E1B1E3}"/>
    <cellStyle name="Comma 4 4 2 3 6" xfId="7121" xr:uid="{A89D93AD-6711-43BC-A9D2-9A73FA3F0E6E}"/>
    <cellStyle name="Comma 4 4 2 3 6 2" xfId="17655" xr:uid="{50EF6E2B-78D1-4BD6-88D2-A482C03EBA37}"/>
    <cellStyle name="Comma 4 4 2 3 6 2 2" xfId="38677" xr:uid="{8E0319FE-BDD1-407E-93CC-23EE5DCE1A07}"/>
    <cellStyle name="Comma 4 4 2 3 6 2 3" xfId="59701" xr:uid="{DEFA774F-8FE4-47B6-83C1-8793BDD85690}"/>
    <cellStyle name="Comma 4 4 2 3 6 3" xfId="28167" xr:uid="{95C42BA4-6E68-41AD-827D-D8C279761FA6}"/>
    <cellStyle name="Comma 4 4 2 3 6 4" xfId="49191" xr:uid="{FB3B7FC6-B8BE-4214-B7B5-26FE58DE87E4}"/>
    <cellStyle name="Comma 4 4 2 3 7" xfId="9748" xr:uid="{1AACF70E-2220-4E51-80D2-6E188BA0DB66}"/>
    <cellStyle name="Comma 4 4 2 3 7 2" xfId="20282" xr:uid="{845BC748-334E-4619-904A-5FF4B6F5D2AD}"/>
    <cellStyle name="Comma 4 4 2 3 7 2 2" xfId="41304" xr:uid="{04519126-5BEF-44E4-82F2-57BE992C69BD}"/>
    <cellStyle name="Comma 4 4 2 3 7 2 3" xfId="62328" xr:uid="{9B82E5B1-52A1-4CC7-9D16-09EF76762176}"/>
    <cellStyle name="Comma 4 4 2 3 7 3" xfId="30794" xr:uid="{CCA85D04-4847-4738-B6A9-048508740A10}"/>
    <cellStyle name="Comma 4 4 2 3 7 4" xfId="51818" xr:uid="{201D941B-87EC-44DA-80E0-796C9ABD520D}"/>
    <cellStyle name="Comma 4 4 2 3 8" xfId="12400" xr:uid="{FAE5E661-9DE0-4C07-A7CC-CB0667C310AA}"/>
    <cellStyle name="Comma 4 4 2 3 8 2" xfId="33422" xr:uid="{54CB221E-4C98-446D-BF97-FAFA0DA268CD}"/>
    <cellStyle name="Comma 4 4 2 3 8 3" xfId="54446" xr:uid="{20C68476-92EB-4348-9CA9-14AD94100A27}"/>
    <cellStyle name="Comma 4 4 2 3 9" xfId="22911" xr:uid="{5F69D4C4-151B-4F85-8201-55721CABCE43}"/>
    <cellStyle name="Comma 4 4 2 4" xfId="1820" xr:uid="{3E7ED7BC-1A16-472B-8CFD-075F38AB3141}"/>
    <cellStyle name="Comma 4 4 2 4 10" xfId="43941" xr:uid="{16D7AE28-9713-4FB2-BE8B-4E585E701CE8}"/>
    <cellStyle name="Comma 4 4 2 4 2" xfId="1821" xr:uid="{0963B4C2-67D1-4C7A-A084-ABF6E212041A}"/>
    <cellStyle name="Comma 4 4 2 4 2 2" xfId="1822" xr:uid="{2CAE85E9-3A76-4929-B8C2-113B956BAED9}"/>
    <cellStyle name="Comma 4 4 2 4 2 2 2" xfId="4500" xr:uid="{4726D94B-54D2-4613-9CD2-63084F5B537A}"/>
    <cellStyle name="Comma 4 4 2 4 2 2 2 2" xfId="15034" xr:uid="{DEADA3BD-57A5-4FA5-8E29-794274CA15F4}"/>
    <cellStyle name="Comma 4 4 2 4 2 2 2 2 2" xfId="36056" xr:uid="{C1ECF5EA-1064-4C91-B5CD-28ED07763F67}"/>
    <cellStyle name="Comma 4 4 2 4 2 2 2 2 3" xfId="57080" xr:uid="{56C9EE23-4647-48C9-9B52-313DA3424E89}"/>
    <cellStyle name="Comma 4 4 2 4 2 2 2 3" xfId="25546" xr:uid="{07C17474-B4F9-4575-9DE4-683AA25190BF}"/>
    <cellStyle name="Comma 4 4 2 4 2 2 2 4" xfId="46570" xr:uid="{4388032D-4D9E-416C-A480-2EC99F98E450}"/>
    <cellStyle name="Comma 4 4 2 4 2 2 3" xfId="7128" xr:uid="{1A565E1A-3574-41F1-B831-F926D63989C4}"/>
    <cellStyle name="Comma 4 4 2 4 2 2 3 2" xfId="17662" xr:uid="{E63BF25D-A380-4B71-A70A-286B9D2820EA}"/>
    <cellStyle name="Comma 4 4 2 4 2 2 3 2 2" xfId="38684" xr:uid="{6550DDC4-8E97-4A89-A45F-27ABCBE5181C}"/>
    <cellStyle name="Comma 4 4 2 4 2 2 3 2 3" xfId="59708" xr:uid="{071BE1E5-A950-4152-A16F-F5FB27E97815}"/>
    <cellStyle name="Comma 4 4 2 4 2 2 3 3" xfId="28174" xr:uid="{165487BD-E40E-4E02-B3E3-14719E6F1A21}"/>
    <cellStyle name="Comma 4 4 2 4 2 2 3 4" xfId="49198" xr:uid="{ACF49750-B906-473F-A8FD-EEC249050DC8}"/>
    <cellStyle name="Comma 4 4 2 4 2 2 4" xfId="9755" xr:uid="{5A2A143F-57E9-4D2F-8EC0-9F93B73B6898}"/>
    <cellStyle name="Comma 4 4 2 4 2 2 4 2" xfId="20289" xr:uid="{01E41768-FD76-4F3E-881C-654DE6243E30}"/>
    <cellStyle name="Comma 4 4 2 4 2 2 4 2 2" xfId="41311" xr:uid="{56453366-A1D9-4890-AD92-DB124486F351}"/>
    <cellStyle name="Comma 4 4 2 4 2 2 4 2 3" xfId="62335" xr:uid="{CF52BF0E-B3BB-4D04-8B33-CAE3BCEAFDD5}"/>
    <cellStyle name="Comma 4 4 2 4 2 2 4 3" xfId="30801" xr:uid="{E825933A-687F-4B4B-A189-6CB37C3E5E7C}"/>
    <cellStyle name="Comma 4 4 2 4 2 2 4 4" xfId="51825" xr:uid="{A8DAECB7-CDE1-47B1-9C1A-E3DF8A8FFB4C}"/>
    <cellStyle name="Comma 4 4 2 4 2 2 5" xfId="12407" xr:uid="{AF11B2D8-7966-4852-814E-4EE2E4451BFF}"/>
    <cellStyle name="Comma 4 4 2 4 2 2 5 2" xfId="33429" xr:uid="{1A092D17-1BE4-460A-8B8E-E4D125A46236}"/>
    <cellStyle name="Comma 4 4 2 4 2 2 5 3" xfId="54453" xr:uid="{83B87B6F-9A45-4107-8832-56724B771E0C}"/>
    <cellStyle name="Comma 4 4 2 4 2 2 6" xfId="22918" xr:uid="{3F782062-8717-4B24-9309-560777F9AB93}"/>
    <cellStyle name="Comma 4 4 2 4 2 2 7" xfId="43943" xr:uid="{8BCC11C9-5268-4E3C-98EB-631322DE1706}"/>
    <cellStyle name="Comma 4 4 2 4 2 3" xfId="4499" xr:uid="{46300996-D805-436E-9527-22EAA486B430}"/>
    <cellStyle name="Comma 4 4 2 4 2 3 2" xfId="15033" xr:uid="{8ADC4FF9-4E97-45B1-94DC-A444DE18C138}"/>
    <cellStyle name="Comma 4 4 2 4 2 3 2 2" xfId="36055" xr:uid="{8DDFFE07-943B-40BE-82C3-C2FB4776F838}"/>
    <cellStyle name="Comma 4 4 2 4 2 3 2 3" xfId="57079" xr:uid="{5153B0FE-2957-440B-BC7F-074889FA3AF8}"/>
    <cellStyle name="Comma 4 4 2 4 2 3 3" xfId="25545" xr:uid="{198C7260-C3A5-45A2-A7D5-CD370D2CA065}"/>
    <cellStyle name="Comma 4 4 2 4 2 3 4" xfId="46569" xr:uid="{08A381D4-EC45-42E1-86F1-5BBE1AEEE18E}"/>
    <cellStyle name="Comma 4 4 2 4 2 4" xfId="7127" xr:uid="{7F2D1512-95D2-4558-A968-E573A98B9024}"/>
    <cellStyle name="Comma 4 4 2 4 2 4 2" xfId="17661" xr:uid="{3A03E08B-A0CD-4378-979C-745365052321}"/>
    <cellStyle name="Comma 4 4 2 4 2 4 2 2" xfId="38683" xr:uid="{2E73E5FE-29F6-41BE-96CF-1AC44FD57E3E}"/>
    <cellStyle name="Comma 4 4 2 4 2 4 2 3" xfId="59707" xr:uid="{04BD56B4-2A75-4CD5-B23F-A3DF743DF1EB}"/>
    <cellStyle name="Comma 4 4 2 4 2 4 3" xfId="28173" xr:uid="{665CF05E-3DED-479C-A41A-55D6662EAA6A}"/>
    <cellStyle name="Comma 4 4 2 4 2 4 4" xfId="49197" xr:uid="{544B59BE-55AB-4722-A387-5FC6CC5672BA}"/>
    <cellStyle name="Comma 4 4 2 4 2 5" xfId="9754" xr:uid="{E7495672-BE63-4325-828F-3E8EF1BD31D0}"/>
    <cellStyle name="Comma 4 4 2 4 2 5 2" xfId="20288" xr:uid="{A87BF544-E6E0-4341-8F1A-CC8831A3F44E}"/>
    <cellStyle name="Comma 4 4 2 4 2 5 2 2" xfId="41310" xr:uid="{EE13080A-8EFE-47AF-853A-D05675F802A5}"/>
    <cellStyle name="Comma 4 4 2 4 2 5 2 3" xfId="62334" xr:uid="{F91C56FB-7B01-4228-85D7-A972C5C77012}"/>
    <cellStyle name="Comma 4 4 2 4 2 5 3" xfId="30800" xr:uid="{20449435-E0FA-4E47-93D2-2CA39C10DAE8}"/>
    <cellStyle name="Comma 4 4 2 4 2 5 4" xfId="51824" xr:uid="{92173E16-5977-4319-BB50-E6BD938EEC35}"/>
    <cellStyle name="Comma 4 4 2 4 2 6" xfId="12406" xr:uid="{57C9520C-86EA-45FE-BA8A-DAF4CB6B83C0}"/>
    <cellStyle name="Comma 4 4 2 4 2 6 2" xfId="33428" xr:uid="{97E28E0F-E7BF-4312-BCE4-9E387411334A}"/>
    <cellStyle name="Comma 4 4 2 4 2 6 3" xfId="54452" xr:uid="{4069482B-E7B0-42E6-8D76-9BB539246CF0}"/>
    <cellStyle name="Comma 4 4 2 4 2 7" xfId="22917" xr:uid="{9DB1E6CF-0EF8-4609-91B6-9A51D0DA5EDE}"/>
    <cellStyle name="Comma 4 4 2 4 2 8" xfId="43942" xr:uid="{A39EBF82-A977-44D5-8297-D750E833E9AC}"/>
    <cellStyle name="Comma 4 4 2 4 3" xfId="1823" xr:uid="{236F287C-160B-437C-B7D6-52E1FD6B61E4}"/>
    <cellStyle name="Comma 4 4 2 4 3 2" xfId="4501" xr:uid="{7C51A0B5-B648-44A6-B98D-9E087C2CEECB}"/>
    <cellStyle name="Comma 4 4 2 4 3 2 2" xfId="15035" xr:uid="{F7ACFA2F-0159-4F88-9F9E-0414078276A9}"/>
    <cellStyle name="Comma 4 4 2 4 3 2 2 2" xfId="36057" xr:uid="{7539129B-9114-48BC-B069-6EA30BABC52A}"/>
    <cellStyle name="Comma 4 4 2 4 3 2 2 3" xfId="57081" xr:uid="{CD9FBE93-C433-45AB-A190-85E484C2968D}"/>
    <cellStyle name="Comma 4 4 2 4 3 2 3" xfId="25547" xr:uid="{7CFEAFA9-CECE-413F-A3C1-F738AFD10D7B}"/>
    <cellStyle name="Comma 4 4 2 4 3 2 4" xfId="46571" xr:uid="{70CE696C-6622-4A83-8462-070C682ECE7A}"/>
    <cellStyle name="Comma 4 4 2 4 3 3" xfId="7129" xr:uid="{59317B2F-0070-47CA-8748-4F8A830A666A}"/>
    <cellStyle name="Comma 4 4 2 4 3 3 2" xfId="17663" xr:uid="{89519E1B-A5AD-410B-84AE-766DF6529BBE}"/>
    <cellStyle name="Comma 4 4 2 4 3 3 2 2" xfId="38685" xr:uid="{B6778E0F-750B-4EA2-BF08-AE36F41A0247}"/>
    <cellStyle name="Comma 4 4 2 4 3 3 2 3" xfId="59709" xr:uid="{35B1F8AD-FAF2-4F54-A593-CC13E6E170B0}"/>
    <cellStyle name="Comma 4 4 2 4 3 3 3" xfId="28175" xr:uid="{ACCFE464-CF42-4F87-BD1D-A3D339A636DF}"/>
    <cellStyle name="Comma 4 4 2 4 3 3 4" xfId="49199" xr:uid="{439C6733-0BE5-4920-9162-FC72AA5A5ABF}"/>
    <cellStyle name="Comma 4 4 2 4 3 4" xfId="9756" xr:uid="{EA876219-524A-40B5-8FBE-1CA3396C8571}"/>
    <cellStyle name="Comma 4 4 2 4 3 4 2" xfId="20290" xr:uid="{610F9D82-96AA-46C3-BB66-F006575B004F}"/>
    <cellStyle name="Comma 4 4 2 4 3 4 2 2" xfId="41312" xr:uid="{B2EB2313-39B5-4181-A95C-9718075DD4B9}"/>
    <cellStyle name="Comma 4 4 2 4 3 4 2 3" xfId="62336" xr:uid="{62209686-D260-40EE-8E96-30613F3DA289}"/>
    <cellStyle name="Comma 4 4 2 4 3 4 3" xfId="30802" xr:uid="{33269FB5-B8EF-41ED-9885-09E75A50E698}"/>
    <cellStyle name="Comma 4 4 2 4 3 4 4" xfId="51826" xr:uid="{39A9AE37-7D5F-47FB-8E8E-713A4D170947}"/>
    <cellStyle name="Comma 4 4 2 4 3 5" xfId="12408" xr:uid="{74788602-5816-44A4-8199-1BED975941C3}"/>
    <cellStyle name="Comma 4 4 2 4 3 5 2" xfId="33430" xr:uid="{F756F6E0-4B3C-44DC-A7B1-74B8AF12B819}"/>
    <cellStyle name="Comma 4 4 2 4 3 5 3" xfId="54454" xr:uid="{2C439765-086F-4DA2-955A-66F635874E38}"/>
    <cellStyle name="Comma 4 4 2 4 3 6" xfId="22919" xr:uid="{EF8D9F8A-8362-4460-97E3-B6AE27DF353D}"/>
    <cellStyle name="Comma 4 4 2 4 3 7" xfId="43944" xr:uid="{C32E1818-841C-4AE1-B4F9-803BF48CB957}"/>
    <cellStyle name="Comma 4 4 2 4 4" xfId="1824" xr:uid="{A1B72F87-C6CF-42A3-A758-4B131309F0B5}"/>
    <cellStyle name="Comma 4 4 2 4 4 2" xfId="4502" xr:uid="{00F480FC-45FE-49E5-BB39-41EA4FE453ED}"/>
    <cellStyle name="Comma 4 4 2 4 4 2 2" xfId="15036" xr:uid="{A996A89A-B282-412A-A71A-CF8B0D1B0578}"/>
    <cellStyle name="Comma 4 4 2 4 4 2 2 2" xfId="36058" xr:uid="{2E030FBD-360E-46FE-AC83-A11FB3CE2882}"/>
    <cellStyle name="Comma 4 4 2 4 4 2 2 3" xfId="57082" xr:uid="{4CB7ECFB-7504-4E38-9A89-059EFAD86851}"/>
    <cellStyle name="Comma 4 4 2 4 4 2 3" xfId="25548" xr:uid="{7C562ECC-1E7D-4632-8315-49D6CB15356A}"/>
    <cellStyle name="Comma 4 4 2 4 4 2 4" xfId="46572" xr:uid="{60825BFE-5969-4691-BD07-33C9E4F31CAF}"/>
    <cellStyle name="Comma 4 4 2 4 4 3" xfId="7130" xr:uid="{0AC79464-354E-4FF2-BAB2-62802330F8CF}"/>
    <cellStyle name="Comma 4 4 2 4 4 3 2" xfId="17664" xr:uid="{33A7705E-958C-4EF1-A965-DCC411C96449}"/>
    <cellStyle name="Comma 4 4 2 4 4 3 2 2" xfId="38686" xr:uid="{92833240-8F82-40FD-87FC-697BB8A328BD}"/>
    <cellStyle name="Comma 4 4 2 4 4 3 2 3" xfId="59710" xr:uid="{021FFA92-7C14-4837-83CD-8A1344B9CC69}"/>
    <cellStyle name="Comma 4 4 2 4 4 3 3" xfId="28176" xr:uid="{C06C3506-4D73-4F41-AFED-06108D92635C}"/>
    <cellStyle name="Comma 4 4 2 4 4 3 4" xfId="49200" xr:uid="{B5B7A24B-B535-4F13-BC5E-20A1062D9B9A}"/>
    <cellStyle name="Comma 4 4 2 4 4 4" xfId="9757" xr:uid="{02B36C7F-1365-44D8-B962-36A606809E9D}"/>
    <cellStyle name="Comma 4 4 2 4 4 4 2" xfId="20291" xr:uid="{2936B3C9-0B81-4CF2-9785-C094303491F5}"/>
    <cellStyle name="Comma 4 4 2 4 4 4 2 2" xfId="41313" xr:uid="{41524A80-8734-43F3-92D4-2038143B7CBE}"/>
    <cellStyle name="Comma 4 4 2 4 4 4 2 3" xfId="62337" xr:uid="{314A8203-0BE3-456B-9F96-41518ED7D64F}"/>
    <cellStyle name="Comma 4 4 2 4 4 4 3" xfId="30803" xr:uid="{E7AF7B01-6991-480A-8790-C2CD4C5DA05C}"/>
    <cellStyle name="Comma 4 4 2 4 4 4 4" xfId="51827" xr:uid="{94729C00-20E2-4896-98F3-76EA10AB6653}"/>
    <cellStyle name="Comma 4 4 2 4 4 5" xfId="12409" xr:uid="{F0044B44-97C9-47E0-A8C5-A9D42C7047D0}"/>
    <cellStyle name="Comma 4 4 2 4 4 5 2" xfId="33431" xr:uid="{864DDBC5-D1C6-4E96-929C-2D652881F3F0}"/>
    <cellStyle name="Comma 4 4 2 4 4 5 3" xfId="54455" xr:uid="{964E7412-D127-42C3-A384-A019FD0CE7A5}"/>
    <cellStyle name="Comma 4 4 2 4 4 6" xfId="22920" xr:uid="{F5D32923-89CF-43A9-BDF8-BA0ECBA39A0E}"/>
    <cellStyle name="Comma 4 4 2 4 4 7" xfId="43945" xr:uid="{181770B1-67EE-44DB-AC79-6438253D7146}"/>
    <cellStyle name="Comma 4 4 2 4 5" xfId="4498" xr:uid="{DED64E7A-F1C0-490B-B4BD-B74429301F33}"/>
    <cellStyle name="Comma 4 4 2 4 5 2" xfId="15032" xr:uid="{2C288098-E1B9-403C-8101-F8A0C7046716}"/>
    <cellStyle name="Comma 4 4 2 4 5 2 2" xfId="36054" xr:uid="{3E87B4A3-8DFD-45E9-86B9-ADB36978E8B4}"/>
    <cellStyle name="Comma 4 4 2 4 5 2 3" xfId="57078" xr:uid="{C57F9752-FEAC-4972-889D-B90CD023A2D1}"/>
    <cellStyle name="Comma 4 4 2 4 5 3" xfId="25544" xr:uid="{DFEC0E88-D56B-4673-8F45-32E0DE621CBD}"/>
    <cellStyle name="Comma 4 4 2 4 5 4" xfId="46568" xr:uid="{FAB230DC-EDAA-4F03-8A6F-056CA4BCB214}"/>
    <cellStyle name="Comma 4 4 2 4 6" xfId="7126" xr:uid="{E452E4EE-5371-44FC-80AF-24DBB552346F}"/>
    <cellStyle name="Comma 4 4 2 4 6 2" xfId="17660" xr:uid="{12E6C449-4293-445C-8BF7-CA8F7687A058}"/>
    <cellStyle name="Comma 4 4 2 4 6 2 2" xfId="38682" xr:uid="{A4AAD3FC-0AF7-447F-AE8B-4212D9602C1A}"/>
    <cellStyle name="Comma 4 4 2 4 6 2 3" xfId="59706" xr:uid="{4833A54E-4EAD-4C2B-A84D-72E103F9626C}"/>
    <cellStyle name="Comma 4 4 2 4 6 3" xfId="28172" xr:uid="{A096544D-ADAE-4F0E-B25E-3C08A3360683}"/>
    <cellStyle name="Comma 4 4 2 4 6 4" xfId="49196" xr:uid="{B91D8DEB-20C2-476E-8486-5B8DFA9D7297}"/>
    <cellStyle name="Comma 4 4 2 4 7" xfId="9753" xr:uid="{DFBC04C1-A793-4CE7-80D7-DCC46CF53843}"/>
    <cellStyle name="Comma 4 4 2 4 7 2" xfId="20287" xr:uid="{F302FC3C-65FD-4D6F-AC8F-BF107735C06E}"/>
    <cellStyle name="Comma 4 4 2 4 7 2 2" xfId="41309" xr:uid="{A88D9257-96CD-4612-9143-00BBFD30639E}"/>
    <cellStyle name="Comma 4 4 2 4 7 2 3" xfId="62333" xr:uid="{C7BFE0C6-5015-40E4-8253-200F3644FDFD}"/>
    <cellStyle name="Comma 4 4 2 4 7 3" xfId="30799" xr:uid="{001D52FD-213D-4285-A7D9-272A0F703ED6}"/>
    <cellStyle name="Comma 4 4 2 4 7 4" xfId="51823" xr:uid="{8DAC971D-9F9D-42A4-8129-C30E46E96A26}"/>
    <cellStyle name="Comma 4 4 2 4 8" xfId="12405" xr:uid="{8A8A655A-40B2-4800-A267-A5C04B94AC07}"/>
    <cellStyle name="Comma 4 4 2 4 8 2" xfId="33427" xr:uid="{C6FB554D-7B30-4BA0-A343-C2AA40F53991}"/>
    <cellStyle name="Comma 4 4 2 4 8 3" xfId="54451" xr:uid="{D79398FF-7B9C-443C-A534-0B2A1423C7FA}"/>
    <cellStyle name="Comma 4 4 2 4 9" xfId="22916" xr:uid="{7471BAB4-8023-4E06-909C-93C43AD4DFF3}"/>
    <cellStyle name="Comma 4 4 2 5" xfId="1825" xr:uid="{6C541339-0CDD-4440-932C-BCFF83D6F8E1}"/>
    <cellStyle name="Comma 4 4 2 5 10" xfId="43946" xr:uid="{6E9E257B-CEF4-4742-9C52-EBD9F7999513}"/>
    <cellStyle name="Comma 4 4 2 5 2" xfId="1826" xr:uid="{07B6779F-0CC8-472F-9132-AFDB52334B54}"/>
    <cellStyle name="Comma 4 4 2 5 2 2" xfId="1827" xr:uid="{C20DADB5-C812-4439-8AEB-C934B37B6D5B}"/>
    <cellStyle name="Comma 4 4 2 5 2 2 2" xfId="4505" xr:uid="{CC29A4BF-0FE4-4FC1-ABC3-D1C18DBA4315}"/>
    <cellStyle name="Comma 4 4 2 5 2 2 2 2" xfId="15039" xr:uid="{5731E9B7-8EF5-4763-970A-0F418E1619DB}"/>
    <cellStyle name="Comma 4 4 2 5 2 2 2 2 2" xfId="36061" xr:uid="{F96F7616-C103-41BC-98FA-7B21DA44DAB5}"/>
    <cellStyle name="Comma 4 4 2 5 2 2 2 2 3" xfId="57085" xr:uid="{BD3B8917-3404-4B82-A8B3-062BA7ACAA13}"/>
    <cellStyle name="Comma 4 4 2 5 2 2 2 3" xfId="25551" xr:uid="{178D58E6-B88C-4F53-9E17-2444BD01B6B5}"/>
    <cellStyle name="Comma 4 4 2 5 2 2 2 4" xfId="46575" xr:uid="{92EB8FBE-7213-42D8-91B8-B3272566FA1A}"/>
    <cellStyle name="Comma 4 4 2 5 2 2 3" xfId="7133" xr:uid="{7E6D7A20-BEEB-431A-939D-05DD7E2BB33E}"/>
    <cellStyle name="Comma 4 4 2 5 2 2 3 2" xfId="17667" xr:uid="{AD062E84-D3DE-4805-95CC-8B0DA22B4D67}"/>
    <cellStyle name="Comma 4 4 2 5 2 2 3 2 2" xfId="38689" xr:uid="{AC60B25F-520A-4EEC-8BB2-CD4994C2C33A}"/>
    <cellStyle name="Comma 4 4 2 5 2 2 3 2 3" xfId="59713" xr:uid="{4FD9E00D-7B9E-4230-BC1E-071F2B7B8BA0}"/>
    <cellStyle name="Comma 4 4 2 5 2 2 3 3" xfId="28179" xr:uid="{7B327433-492D-4CB7-8854-ABD69778EC81}"/>
    <cellStyle name="Comma 4 4 2 5 2 2 3 4" xfId="49203" xr:uid="{4E79B079-C5BC-4FD8-BFEE-87993583BF12}"/>
    <cellStyle name="Comma 4 4 2 5 2 2 4" xfId="9760" xr:uid="{50DED0CC-6729-4AD9-B58C-F3AB4D1C8543}"/>
    <cellStyle name="Comma 4 4 2 5 2 2 4 2" xfId="20294" xr:uid="{ED04857D-2545-4FDD-8031-B6885995061E}"/>
    <cellStyle name="Comma 4 4 2 5 2 2 4 2 2" xfId="41316" xr:uid="{15B014DF-9C55-4C81-815A-AC971C8747CC}"/>
    <cellStyle name="Comma 4 4 2 5 2 2 4 2 3" xfId="62340" xr:uid="{1A523EDC-5203-4370-A1A1-993CED4EF1A5}"/>
    <cellStyle name="Comma 4 4 2 5 2 2 4 3" xfId="30806" xr:uid="{D50533EA-69D3-43E7-8527-D3E1D4ED1BD0}"/>
    <cellStyle name="Comma 4 4 2 5 2 2 4 4" xfId="51830" xr:uid="{2B433B66-161A-427F-8355-7DE4AD4FEBE8}"/>
    <cellStyle name="Comma 4 4 2 5 2 2 5" xfId="12412" xr:uid="{69F32B45-DE46-485D-8A43-597FF11AAFA6}"/>
    <cellStyle name="Comma 4 4 2 5 2 2 5 2" xfId="33434" xr:uid="{5C31101C-3F9A-47A1-8239-226880E2A5A0}"/>
    <cellStyle name="Comma 4 4 2 5 2 2 5 3" xfId="54458" xr:uid="{05513EA5-9FAA-4281-9471-10ECC054E858}"/>
    <cellStyle name="Comma 4 4 2 5 2 2 6" xfId="22923" xr:uid="{F8C4FD98-8992-4261-8750-ED8BC958999D}"/>
    <cellStyle name="Comma 4 4 2 5 2 2 7" xfId="43948" xr:uid="{781D708B-912D-47E6-B7CB-E785060EDE67}"/>
    <cellStyle name="Comma 4 4 2 5 2 3" xfId="4504" xr:uid="{DEE4D86B-E6C3-448B-A40C-4692B9ABAA86}"/>
    <cellStyle name="Comma 4 4 2 5 2 3 2" xfId="15038" xr:uid="{4D8AD4D0-99FB-40E1-81EC-49A79C01A54E}"/>
    <cellStyle name="Comma 4 4 2 5 2 3 2 2" xfId="36060" xr:uid="{3A040508-437B-49B9-84B8-05896FC7DB36}"/>
    <cellStyle name="Comma 4 4 2 5 2 3 2 3" xfId="57084" xr:uid="{28C1F21C-D637-4919-B13E-2EB47FF417EE}"/>
    <cellStyle name="Comma 4 4 2 5 2 3 3" xfId="25550" xr:uid="{45885AD0-767C-477A-9E03-0452BBEC71D1}"/>
    <cellStyle name="Comma 4 4 2 5 2 3 4" xfId="46574" xr:uid="{78024B39-249F-41A6-B735-465C1A6CC1DE}"/>
    <cellStyle name="Comma 4 4 2 5 2 4" xfId="7132" xr:uid="{75D9E0EA-A33D-4FE4-877C-011EF996000B}"/>
    <cellStyle name="Comma 4 4 2 5 2 4 2" xfId="17666" xr:uid="{DA004120-4D16-4BAE-BA6F-2A5511D0DF51}"/>
    <cellStyle name="Comma 4 4 2 5 2 4 2 2" xfId="38688" xr:uid="{F49F383E-5185-4D7F-BAF2-430E4EE69034}"/>
    <cellStyle name="Comma 4 4 2 5 2 4 2 3" xfId="59712" xr:uid="{1A8C32FB-EFB4-4F86-8D94-ED2B095B94F8}"/>
    <cellStyle name="Comma 4 4 2 5 2 4 3" xfId="28178" xr:uid="{14463E88-3972-4E5A-A7E9-991BFC5DF2DB}"/>
    <cellStyle name="Comma 4 4 2 5 2 4 4" xfId="49202" xr:uid="{9DB946CA-CAB9-4103-B2A9-6D7ED19E047A}"/>
    <cellStyle name="Comma 4 4 2 5 2 5" xfId="9759" xr:uid="{9620E861-2112-4B40-B5D8-039FB1138B74}"/>
    <cellStyle name="Comma 4 4 2 5 2 5 2" xfId="20293" xr:uid="{2E366C04-43E8-4B2D-B2B6-202631D5F1F0}"/>
    <cellStyle name="Comma 4 4 2 5 2 5 2 2" xfId="41315" xr:uid="{64BB3F73-D1B0-4DD4-BD26-7C82F9E649AF}"/>
    <cellStyle name="Comma 4 4 2 5 2 5 2 3" xfId="62339" xr:uid="{1E0EA308-C374-49EE-9BF0-381869DDD674}"/>
    <cellStyle name="Comma 4 4 2 5 2 5 3" xfId="30805" xr:uid="{2210F838-1E79-47D2-85AE-8641C7D0CABC}"/>
    <cellStyle name="Comma 4 4 2 5 2 5 4" xfId="51829" xr:uid="{B660D82C-8F74-43BC-AEE5-3134B4019A80}"/>
    <cellStyle name="Comma 4 4 2 5 2 6" xfId="12411" xr:uid="{4550BD6A-719C-44A1-BCA1-90EB399DCCCA}"/>
    <cellStyle name="Comma 4 4 2 5 2 6 2" xfId="33433" xr:uid="{D16A4DBE-B4D2-4834-B2D6-6616B2D622D2}"/>
    <cellStyle name="Comma 4 4 2 5 2 6 3" xfId="54457" xr:uid="{E601B28C-0686-431F-9FC0-E9C7E3C051DB}"/>
    <cellStyle name="Comma 4 4 2 5 2 7" xfId="22922" xr:uid="{2F0A401F-4FE2-4D33-91E6-3F06064E487C}"/>
    <cellStyle name="Comma 4 4 2 5 2 8" xfId="43947" xr:uid="{2F96AE0E-B6AD-4358-B5E1-6861D8EEE75C}"/>
    <cellStyle name="Comma 4 4 2 5 3" xfId="1828" xr:uid="{B9F81E48-570B-4080-B9F8-107A250EA14A}"/>
    <cellStyle name="Comma 4 4 2 5 3 2" xfId="4506" xr:uid="{6D74BE9C-72CC-4829-B56C-EDB22DEA636C}"/>
    <cellStyle name="Comma 4 4 2 5 3 2 2" xfId="15040" xr:uid="{46734DF6-DD5F-4A7E-B472-D348CF51082E}"/>
    <cellStyle name="Comma 4 4 2 5 3 2 2 2" xfId="36062" xr:uid="{6F87504D-47BA-45DE-8BCD-6DB6F46B772C}"/>
    <cellStyle name="Comma 4 4 2 5 3 2 2 3" xfId="57086" xr:uid="{E360CE66-35E3-4122-8C21-FAB5F16E9CCC}"/>
    <cellStyle name="Comma 4 4 2 5 3 2 3" xfId="25552" xr:uid="{10BF5142-D656-4A27-84AC-B2736A5F4677}"/>
    <cellStyle name="Comma 4 4 2 5 3 2 4" xfId="46576" xr:uid="{3B5C0D32-2AE4-42F4-A843-FB1DEB0BB7A0}"/>
    <cellStyle name="Comma 4 4 2 5 3 3" xfId="7134" xr:uid="{83D134CB-C6A3-4BAF-85CC-95FABF023B4A}"/>
    <cellStyle name="Comma 4 4 2 5 3 3 2" xfId="17668" xr:uid="{D187642A-830B-4D5B-9534-DDCE81E16D0A}"/>
    <cellStyle name="Comma 4 4 2 5 3 3 2 2" xfId="38690" xr:uid="{7CEA9090-2086-443D-ADBF-CA7DC76290D9}"/>
    <cellStyle name="Comma 4 4 2 5 3 3 2 3" xfId="59714" xr:uid="{D7931AC4-37C2-4414-A314-D7486F83AFC5}"/>
    <cellStyle name="Comma 4 4 2 5 3 3 3" xfId="28180" xr:uid="{A937C6BD-4229-4263-9E41-FED92E746517}"/>
    <cellStyle name="Comma 4 4 2 5 3 3 4" xfId="49204" xr:uid="{1A234485-DA22-4A0D-87C7-D08F3D2409A1}"/>
    <cellStyle name="Comma 4 4 2 5 3 4" xfId="9761" xr:uid="{7B2B9E35-0EA0-46B6-BA4F-24C9F0E48197}"/>
    <cellStyle name="Comma 4 4 2 5 3 4 2" xfId="20295" xr:uid="{3A4AACD4-5597-4ABB-B187-71CE2E5BD419}"/>
    <cellStyle name="Comma 4 4 2 5 3 4 2 2" xfId="41317" xr:uid="{65F9BF34-53D3-48F0-811B-ED0004CAD192}"/>
    <cellStyle name="Comma 4 4 2 5 3 4 2 3" xfId="62341" xr:uid="{D7077935-CCE5-4139-B734-E01EA0019A91}"/>
    <cellStyle name="Comma 4 4 2 5 3 4 3" xfId="30807" xr:uid="{F61FABE1-EC37-4D9E-A2E2-DC3865B50584}"/>
    <cellStyle name="Comma 4 4 2 5 3 4 4" xfId="51831" xr:uid="{BA1FA457-A3BF-4371-82DD-F706A55AE1C3}"/>
    <cellStyle name="Comma 4 4 2 5 3 5" xfId="12413" xr:uid="{74A7F15D-8743-43F5-A154-4CEC87ABC36B}"/>
    <cellStyle name="Comma 4 4 2 5 3 5 2" xfId="33435" xr:uid="{558891AE-A816-4C10-8E4D-FB8FA3349D47}"/>
    <cellStyle name="Comma 4 4 2 5 3 5 3" xfId="54459" xr:uid="{3A028C87-655D-486A-AA7D-B43767A92AA6}"/>
    <cellStyle name="Comma 4 4 2 5 3 6" xfId="22924" xr:uid="{8B856208-77B5-4214-BF1E-51DEF6DCA8C3}"/>
    <cellStyle name="Comma 4 4 2 5 3 7" xfId="43949" xr:uid="{943FE7C1-EE8C-480F-A8B4-DE2E90530C79}"/>
    <cellStyle name="Comma 4 4 2 5 4" xfId="1829" xr:uid="{A52B8583-D5A1-4F15-9411-0FFDB66309B8}"/>
    <cellStyle name="Comma 4 4 2 5 4 2" xfId="4507" xr:uid="{8EC4A9DB-E71A-459D-9D3F-C0B245EE9BF6}"/>
    <cellStyle name="Comma 4 4 2 5 4 2 2" xfId="15041" xr:uid="{A02D0147-725E-4749-B08F-3CA8A308E13A}"/>
    <cellStyle name="Comma 4 4 2 5 4 2 2 2" xfId="36063" xr:uid="{88FEDE4B-A095-4C75-A005-4760E4FF8102}"/>
    <cellStyle name="Comma 4 4 2 5 4 2 2 3" xfId="57087" xr:uid="{D276D5AF-63E8-40C3-B02B-99D1D475FEEE}"/>
    <cellStyle name="Comma 4 4 2 5 4 2 3" xfId="25553" xr:uid="{F3BDDED8-16D9-4F29-BE16-1BA70C37A798}"/>
    <cellStyle name="Comma 4 4 2 5 4 2 4" xfId="46577" xr:uid="{1F9465E2-0482-49CB-99E6-3B65C78A3C05}"/>
    <cellStyle name="Comma 4 4 2 5 4 3" xfId="7135" xr:uid="{8A94789B-B1B3-4C5E-B6D8-42B1FE4DFA49}"/>
    <cellStyle name="Comma 4 4 2 5 4 3 2" xfId="17669" xr:uid="{923C93B9-4F54-4917-89B2-3FCC8361573B}"/>
    <cellStyle name="Comma 4 4 2 5 4 3 2 2" xfId="38691" xr:uid="{C25DDDCF-937D-40D7-A6D7-123C40A7F76F}"/>
    <cellStyle name="Comma 4 4 2 5 4 3 2 3" xfId="59715" xr:uid="{03A91E44-0C29-4119-AF82-D4C830F4C7D1}"/>
    <cellStyle name="Comma 4 4 2 5 4 3 3" xfId="28181" xr:uid="{082D4653-3153-4C2C-9B35-9635BDEACB16}"/>
    <cellStyle name="Comma 4 4 2 5 4 3 4" xfId="49205" xr:uid="{37ED76CA-4698-4CF8-922B-E6B61032F89D}"/>
    <cellStyle name="Comma 4 4 2 5 4 4" xfId="9762" xr:uid="{AD6BB2AD-DB09-4EED-AF1E-7A87FE0F0F73}"/>
    <cellStyle name="Comma 4 4 2 5 4 4 2" xfId="20296" xr:uid="{0E7B1F8A-8A7F-4875-8A40-DA8DC4C5AD94}"/>
    <cellStyle name="Comma 4 4 2 5 4 4 2 2" xfId="41318" xr:uid="{182A1EC8-721F-4F0B-AB35-BF1B07754E82}"/>
    <cellStyle name="Comma 4 4 2 5 4 4 2 3" xfId="62342" xr:uid="{402ADD67-DCFA-46FD-BBC6-F58F73593A98}"/>
    <cellStyle name="Comma 4 4 2 5 4 4 3" xfId="30808" xr:uid="{BD9AFE07-0F68-4EBD-ADA1-2F3FE18C35FF}"/>
    <cellStyle name="Comma 4 4 2 5 4 4 4" xfId="51832" xr:uid="{0673153D-CAA9-4651-B651-C91921676EAB}"/>
    <cellStyle name="Comma 4 4 2 5 4 5" xfId="12414" xr:uid="{584BF227-5DCB-44B5-86E1-CE5CAE0131DA}"/>
    <cellStyle name="Comma 4 4 2 5 4 5 2" xfId="33436" xr:uid="{76D07C9B-BB48-45D5-B397-C2EBCCB73875}"/>
    <cellStyle name="Comma 4 4 2 5 4 5 3" xfId="54460" xr:uid="{CE3470A5-9E2A-43BA-A364-0D3B79102C4D}"/>
    <cellStyle name="Comma 4 4 2 5 4 6" xfId="22925" xr:uid="{012CF1C6-FF04-46E8-8D5D-BDD361581890}"/>
    <cellStyle name="Comma 4 4 2 5 4 7" xfId="43950" xr:uid="{E6C69CC1-6791-49CA-8AB2-60CA8984A8E9}"/>
    <cellStyle name="Comma 4 4 2 5 5" xfId="4503" xr:uid="{ABF325BF-18EF-424E-9326-4D41C0234B24}"/>
    <cellStyle name="Comma 4 4 2 5 5 2" xfId="15037" xr:uid="{ECD7C6EE-A54F-41A7-973A-BE4D6A877B22}"/>
    <cellStyle name="Comma 4 4 2 5 5 2 2" xfId="36059" xr:uid="{8FD4F14C-92F9-4797-8C3F-DEA4F39BF0EF}"/>
    <cellStyle name="Comma 4 4 2 5 5 2 3" xfId="57083" xr:uid="{B993D772-6060-43D3-857C-A46FF27C9880}"/>
    <cellStyle name="Comma 4 4 2 5 5 3" xfId="25549" xr:uid="{09F7D6BB-280C-407B-B098-D33FBE82378F}"/>
    <cellStyle name="Comma 4 4 2 5 5 4" xfId="46573" xr:uid="{873AE683-A699-46F9-B14B-6730BB3E370A}"/>
    <cellStyle name="Comma 4 4 2 5 6" xfId="7131" xr:uid="{B002D85E-AA37-4E6D-BED7-65A0C6F82423}"/>
    <cellStyle name="Comma 4 4 2 5 6 2" xfId="17665" xr:uid="{3B7782C6-5224-4FA4-944C-0EDAAEBCA173}"/>
    <cellStyle name="Comma 4 4 2 5 6 2 2" xfId="38687" xr:uid="{19A33366-E3A2-415A-932D-48E427820318}"/>
    <cellStyle name="Comma 4 4 2 5 6 2 3" xfId="59711" xr:uid="{F96548AD-06F6-4749-906C-0817A31B9892}"/>
    <cellStyle name="Comma 4 4 2 5 6 3" xfId="28177" xr:uid="{86C5018A-8AC7-4B92-979E-4B0025E91DA2}"/>
    <cellStyle name="Comma 4 4 2 5 6 4" xfId="49201" xr:uid="{5283500A-18B1-4E94-9BD4-1C9552C1B7B3}"/>
    <cellStyle name="Comma 4 4 2 5 7" xfId="9758" xr:uid="{03E4A148-BA21-49A8-AA89-15110A1591CC}"/>
    <cellStyle name="Comma 4 4 2 5 7 2" xfId="20292" xr:uid="{88D4FD01-B41A-42AA-9402-3D42411A857A}"/>
    <cellStyle name="Comma 4 4 2 5 7 2 2" xfId="41314" xr:uid="{EA0C102F-695F-4107-B324-C253A75AC460}"/>
    <cellStyle name="Comma 4 4 2 5 7 2 3" xfId="62338" xr:uid="{89A20CFE-50EC-4750-96A8-CA7B71156ACC}"/>
    <cellStyle name="Comma 4 4 2 5 7 3" xfId="30804" xr:uid="{99465F23-56D1-413C-BF55-CC4FE8B20C29}"/>
    <cellStyle name="Comma 4 4 2 5 7 4" xfId="51828" xr:uid="{22F6030B-8751-4382-ACA8-C6A2AB163ED9}"/>
    <cellStyle name="Comma 4 4 2 5 8" xfId="12410" xr:uid="{2E880C36-1903-430C-B795-1CBFFA910C06}"/>
    <cellStyle name="Comma 4 4 2 5 8 2" xfId="33432" xr:uid="{CD98174F-B5E8-4A36-96DC-7D3EF9C371B6}"/>
    <cellStyle name="Comma 4 4 2 5 8 3" xfId="54456" xr:uid="{A0FC2A40-EA91-4972-A669-324A2F61A76B}"/>
    <cellStyle name="Comma 4 4 2 5 9" xfId="22921" xr:uid="{0AE62B65-F59C-44E0-AE66-EDB655DC6416}"/>
    <cellStyle name="Comma 4 4 2 6" xfId="1830" xr:uid="{57732368-21A6-4D0D-8A52-C8804752207B}"/>
    <cellStyle name="Comma 4 4 2 6 2" xfId="1831" xr:uid="{4559FEC9-950F-47A7-8310-A910A0840134}"/>
    <cellStyle name="Comma 4 4 2 6 2 2" xfId="4509" xr:uid="{688C752C-8BC4-41D5-B3FF-E4D8542B3FB0}"/>
    <cellStyle name="Comma 4 4 2 6 2 2 2" xfId="15043" xr:uid="{9DE02719-81BD-47F4-B28C-ACCEBFE594C2}"/>
    <cellStyle name="Comma 4 4 2 6 2 2 2 2" xfId="36065" xr:uid="{FD3C43D4-EA29-43DC-B9D8-8F771E147CC8}"/>
    <cellStyle name="Comma 4 4 2 6 2 2 2 3" xfId="57089" xr:uid="{EB3DFE6C-B8A8-4612-8F8E-61158AC498FB}"/>
    <cellStyle name="Comma 4 4 2 6 2 2 3" xfId="25555" xr:uid="{09FBC902-C9EF-4815-AE3A-F2AE7DB1D847}"/>
    <cellStyle name="Comma 4 4 2 6 2 2 4" xfId="46579" xr:uid="{D2A5E2E5-C0B5-46BC-8AF2-1D1AFEB4F1C4}"/>
    <cellStyle name="Comma 4 4 2 6 2 3" xfId="7137" xr:uid="{66BA2A0E-67CF-4AA3-843D-14E97B6BE73C}"/>
    <cellStyle name="Comma 4 4 2 6 2 3 2" xfId="17671" xr:uid="{8BCF76EC-6FE1-4338-BEEB-539ECAB11985}"/>
    <cellStyle name="Comma 4 4 2 6 2 3 2 2" xfId="38693" xr:uid="{BD380C8E-194E-408C-AF9D-B0AA383DD88F}"/>
    <cellStyle name="Comma 4 4 2 6 2 3 2 3" xfId="59717" xr:uid="{8E88860A-A065-465D-9860-A6F92BF793AB}"/>
    <cellStyle name="Comma 4 4 2 6 2 3 3" xfId="28183" xr:uid="{93A2639B-6330-4322-924F-2A884C700D33}"/>
    <cellStyle name="Comma 4 4 2 6 2 3 4" xfId="49207" xr:uid="{DB293461-4C98-4FA6-B3FE-26E5C9EFBCD4}"/>
    <cellStyle name="Comma 4 4 2 6 2 4" xfId="9764" xr:uid="{A569EFDD-9FB6-49D7-B8DA-6FD58A029984}"/>
    <cellStyle name="Comma 4 4 2 6 2 4 2" xfId="20298" xr:uid="{1C90DF53-7F8A-4D2D-9B90-CDCB64B4650F}"/>
    <cellStyle name="Comma 4 4 2 6 2 4 2 2" xfId="41320" xr:uid="{0CE7AEC4-6C7C-4DC5-9719-286052130CE9}"/>
    <cellStyle name="Comma 4 4 2 6 2 4 2 3" xfId="62344" xr:uid="{8E662126-C327-4862-B7FD-9B9092A7396B}"/>
    <cellStyle name="Comma 4 4 2 6 2 4 3" xfId="30810" xr:uid="{A09288C2-2BDF-4A19-ACC6-987E48672A92}"/>
    <cellStyle name="Comma 4 4 2 6 2 4 4" xfId="51834" xr:uid="{A6799BFA-80DF-435E-AC5E-1D443649091D}"/>
    <cellStyle name="Comma 4 4 2 6 2 5" xfId="12416" xr:uid="{ADD3E1CF-6C8F-4C94-8BF4-DC376FE8203A}"/>
    <cellStyle name="Comma 4 4 2 6 2 5 2" xfId="33438" xr:uid="{807B4030-661D-4557-82C8-E85E0A0FE4DA}"/>
    <cellStyle name="Comma 4 4 2 6 2 5 3" xfId="54462" xr:uid="{CDD33692-AC14-42F7-8479-5E7EB4B229FA}"/>
    <cellStyle name="Comma 4 4 2 6 2 6" xfId="22927" xr:uid="{45F4C39A-E0A9-44B1-BBAF-45581270BFB0}"/>
    <cellStyle name="Comma 4 4 2 6 2 7" xfId="43952" xr:uid="{01C615C3-9A0D-4EDF-857A-021C81B3E496}"/>
    <cellStyle name="Comma 4 4 2 6 3" xfId="1832" xr:uid="{BC945F82-E640-40E6-A088-350A09682D49}"/>
    <cellStyle name="Comma 4 4 2 6 3 2" xfId="4510" xr:uid="{FFA629D5-1550-49A5-AF20-91113316B0D1}"/>
    <cellStyle name="Comma 4 4 2 6 3 2 2" xfId="15044" xr:uid="{812E345D-5FF3-4F85-BEF5-8753790984E9}"/>
    <cellStyle name="Comma 4 4 2 6 3 2 2 2" xfId="36066" xr:uid="{8D8394BC-99F9-4229-8CC2-F3F3BA87C2BC}"/>
    <cellStyle name="Comma 4 4 2 6 3 2 2 3" xfId="57090" xr:uid="{AB63216D-FB2D-4379-8E62-CF1E6427B772}"/>
    <cellStyle name="Comma 4 4 2 6 3 2 3" xfId="25556" xr:uid="{EF74FE68-85EE-4C52-BAD1-F75FDBA08C7A}"/>
    <cellStyle name="Comma 4 4 2 6 3 2 4" xfId="46580" xr:uid="{A81EF738-178F-4259-90EF-2DFD4A5130DA}"/>
    <cellStyle name="Comma 4 4 2 6 3 3" xfId="7138" xr:uid="{50E44BBB-0205-40F6-812A-D362B36E1C34}"/>
    <cellStyle name="Comma 4 4 2 6 3 3 2" xfId="17672" xr:uid="{D69BD142-BACD-4C11-9533-D5F40C303829}"/>
    <cellStyle name="Comma 4 4 2 6 3 3 2 2" xfId="38694" xr:uid="{B5B23EA5-234E-48A0-92D0-7A8BA24A2735}"/>
    <cellStyle name="Comma 4 4 2 6 3 3 2 3" xfId="59718" xr:uid="{2B558DE8-E098-488F-95FF-FB5A88B8E49D}"/>
    <cellStyle name="Comma 4 4 2 6 3 3 3" xfId="28184" xr:uid="{9B3B47B9-A537-4FC0-9604-E0C97E081C40}"/>
    <cellStyle name="Comma 4 4 2 6 3 3 4" xfId="49208" xr:uid="{AC42188D-EB0C-4E38-961E-E61688F02A28}"/>
    <cellStyle name="Comma 4 4 2 6 3 4" xfId="9765" xr:uid="{8D6705C0-634B-4BCA-BD86-56E33FCAB532}"/>
    <cellStyle name="Comma 4 4 2 6 3 4 2" xfId="20299" xr:uid="{0E6D200C-511D-4D24-84A4-34578EA173FB}"/>
    <cellStyle name="Comma 4 4 2 6 3 4 2 2" xfId="41321" xr:uid="{172869F9-216F-407B-80EE-3F46F89CA4BD}"/>
    <cellStyle name="Comma 4 4 2 6 3 4 2 3" xfId="62345" xr:uid="{F50CB725-2866-40F4-9694-831A5A78F1C3}"/>
    <cellStyle name="Comma 4 4 2 6 3 4 3" xfId="30811" xr:uid="{283372FF-9267-4D37-A099-C875E63C9224}"/>
    <cellStyle name="Comma 4 4 2 6 3 4 4" xfId="51835" xr:uid="{D540E836-A5FF-4E8A-ADDC-C1F0105E9B32}"/>
    <cellStyle name="Comma 4 4 2 6 3 5" xfId="12417" xr:uid="{1FD85FC2-996C-4305-905A-2BA9614444E3}"/>
    <cellStyle name="Comma 4 4 2 6 3 5 2" xfId="33439" xr:uid="{257DBD48-857E-4EEA-94ED-0ED966FEE6B8}"/>
    <cellStyle name="Comma 4 4 2 6 3 5 3" xfId="54463" xr:uid="{CF61C415-4818-41B9-A5E9-EFBB394180FD}"/>
    <cellStyle name="Comma 4 4 2 6 3 6" xfId="22928" xr:uid="{D6BE2785-F79C-49BB-8D09-7364AA46B739}"/>
    <cellStyle name="Comma 4 4 2 6 3 7" xfId="43953" xr:uid="{713BEF1C-5E4C-42C1-832E-E55029BD7ABA}"/>
    <cellStyle name="Comma 4 4 2 6 4" xfId="4508" xr:uid="{D878453F-F66F-49DF-AF63-8231E4156899}"/>
    <cellStyle name="Comma 4 4 2 6 4 2" xfId="15042" xr:uid="{02D19039-7078-499B-8872-8F547F0BC090}"/>
    <cellStyle name="Comma 4 4 2 6 4 2 2" xfId="36064" xr:uid="{B51AD46C-4BF6-4419-8F7B-6E75E9D7296D}"/>
    <cellStyle name="Comma 4 4 2 6 4 2 3" xfId="57088" xr:uid="{969263AA-93F3-4125-BCE9-922CA948EF02}"/>
    <cellStyle name="Comma 4 4 2 6 4 3" xfId="25554" xr:uid="{AEE3224F-6BF5-4E3A-AC6C-F72A80B1702B}"/>
    <cellStyle name="Comma 4 4 2 6 4 4" xfId="46578" xr:uid="{B40EA4C3-A84C-4663-8F37-21B3D9171360}"/>
    <cellStyle name="Comma 4 4 2 6 5" xfId="7136" xr:uid="{6BAF3B95-88EA-48CB-ACF7-471D7F15AAE6}"/>
    <cellStyle name="Comma 4 4 2 6 5 2" xfId="17670" xr:uid="{3F2B43F4-62A2-419A-B5F5-43ACD0F82A8D}"/>
    <cellStyle name="Comma 4 4 2 6 5 2 2" xfId="38692" xr:uid="{8C8C9AF5-0E8C-4D5A-9581-DA7A10C1A0DB}"/>
    <cellStyle name="Comma 4 4 2 6 5 2 3" xfId="59716" xr:uid="{E6321E58-D366-4BEE-9EFF-E9E9B4B6DA25}"/>
    <cellStyle name="Comma 4 4 2 6 5 3" xfId="28182" xr:uid="{6D75C842-CCF5-403D-B455-F5628084728C}"/>
    <cellStyle name="Comma 4 4 2 6 5 4" xfId="49206" xr:uid="{61245D2B-EA75-40AA-B762-12AEA25AE954}"/>
    <cellStyle name="Comma 4 4 2 6 6" xfId="9763" xr:uid="{929CB4B4-EB6E-473C-89CF-857A9DE451F0}"/>
    <cellStyle name="Comma 4 4 2 6 6 2" xfId="20297" xr:uid="{C76142BB-33BC-4EF5-A1BF-280745982B69}"/>
    <cellStyle name="Comma 4 4 2 6 6 2 2" xfId="41319" xr:uid="{1623C563-A033-43FD-AC2F-EF527DCF26AA}"/>
    <cellStyle name="Comma 4 4 2 6 6 2 3" xfId="62343" xr:uid="{35988286-ACC9-4F82-998F-09E276D77B53}"/>
    <cellStyle name="Comma 4 4 2 6 6 3" xfId="30809" xr:uid="{7CD4E7FA-579F-4050-AF11-EF913FC1DE78}"/>
    <cellStyle name="Comma 4 4 2 6 6 4" xfId="51833" xr:uid="{75835088-BA49-48CD-8B06-DDDD9742A21D}"/>
    <cellStyle name="Comma 4 4 2 6 7" xfId="12415" xr:uid="{5B124B82-5A7C-4C7A-93FD-CF9C7F8B0408}"/>
    <cellStyle name="Comma 4 4 2 6 7 2" xfId="33437" xr:uid="{F8FC31BB-354E-46E8-9EE8-AA7A6D1334B6}"/>
    <cellStyle name="Comma 4 4 2 6 7 3" xfId="54461" xr:uid="{4140B571-C227-445D-ABE5-43C8DDC6D776}"/>
    <cellStyle name="Comma 4 4 2 6 8" xfId="22926" xr:uid="{1743999E-9DC9-47B3-AC04-EB2150C2C845}"/>
    <cellStyle name="Comma 4 4 2 6 9" xfId="43951" xr:uid="{85BDA47F-47C2-4451-9376-B2AC03C84B7F}"/>
    <cellStyle name="Comma 4 4 2 7" xfId="1833" xr:uid="{89C17320-ACA6-4F28-88C4-2EC48DF83F83}"/>
    <cellStyle name="Comma 4 4 2 7 2" xfId="1834" xr:uid="{AC0A8F4A-C70D-4F57-81E4-6A2E03584E8B}"/>
    <cellStyle name="Comma 4 4 2 7 2 2" xfId="4512" xr:uid="{1CFDD006-A8C7-45FC-940D-A251EBD30D63}"/>
    <cellStyle name="Comma 4 4 2 7 2 2 2" xfId="15046" xr:uid="{F5508702-E004-4CD7-991D-5314F0132B3F}"/>
    <cellStyle name="Comma 4 4 2 7 2 2 2 2" xfId="36068" xr:uid="{F4472D65-B40D-49B1-95F7-0236C0DAA7B4}"/>
    <cellStyle name="Comma 4 4 2 7 2 2 2 3" xfId="57092" xr:uid="{1554F380-2A8C-4905-8870-5E6B3082C137}"/>
    <cellStyle name="Comma 4 4 2 7 2 2 3" xfId="25558" xr:uid="{5AD07DB6-8C24-46E1-8EDD-9698902C78D1}"/>
    <cellStyle name="Comma 4 4 2 7 2 2 4" xfId="46582" xr:uid="{C583ED5D-43AD-4EDF-8FF1-8EA1BC58233E}"/>
    <cellStyle name="Comma 4 4 2 7 2 3" xfId="7140" xr:uid="{A4B53A67-4E22-4ECD-8BDC-16988B4974F7}"/>
    <cellStyle name="Comma 4 4 2 7 2 3 2" xfId="17674" xr:uid="{BEF65342-87A9-4102-9403-B06679A4C6F0}"/>
    <cellStyle name="Comma 4 4 2 7 2 3 2 2" xfId="38696" xr:uid="{AF213D39-9A4B-4BA2-82E4-9C881F7DE91F}"/>
    <cellStyle name="Comma 4 4 2 7 2 3 2 3" xfId="59720" xr:uid="{0771DFED-472F-4D95-B48F-327742D4F324}"/>
    <cellStyle name="Comma 4 4 2 7 2 3 3" xfId="28186" xr:uid="{97DCF2BC-9D4A-4F21-A39B-AF9F7223F3A3}"/>
    <cellStyle name="Comma 4 4 2 7 2 3 4" xfId="49210" xr:uid="{7C15514D-A8D1-4E7C-B75E-7D09A458E30A}"/>
    <cellStyle name="Comma 4 4 2 7 2 4" xfId="9767" xr:uid="{FA89F1A3-F3C8-4EFF-B81A-7F5DD1436D51}"/>
    <cellStyle name="Comma 4 4 2 7 2 4 2" xfId="20301" xr:uid="{4C784FD7-D521-4036-82AC-3FFE60EF8A0D}"/>
    <cellStyle name="Comma 4 4 2 7 2 4 2 2" xfId="41323" xr:uid="{AFB732DE-9DEE-461E-8170-1CD8F192EDC0}"/>
    <cellStyle name="Comma 4 4 2 7 2 4 2 3" xfId="62347" xr:uid="{DEF88E44-BE2F-4890-AF32-4DF87DC70104}"/>
    <cellStyle name="Comma 4 4 2 7 2 4 3" xfId="30813" xr:uid="{B143F8D3-4821-431E-8657-185180753BA9}"/>
    <cellStyle name="Comma 4 4 2 7 2 4 4" xfId="51837" xr:uid="{F819130D-2F04-45B6-9820-FB3F35170D4A}"/>
    <cellStyle name="Comma 4 4 2 7 2 5" xfId="12419" xr:uid="{189C4319-788C-494A-8FC0-15F85925F95C}"/>
    <cellStyle name="Comma 4 4 2 7 2 5 2" xfId="33441" xr:uid="{93869DE1-C7BC-402D-80D5-01DE6B2B6B17}"/>
    <cellStyle name="Comma 4 4 2 7 2 5 3" xfId="54465" xr:uid="{9CAA70FD-894D-495B-9C9E-737437F3D7DE}"/>
    <cellStyle name="Comma 4 4 2 7 2 6" xfId="22930" xr:uid="{3623E8EA-C69E-43F4-99F3-CA7B3A65EA18}"/>
    <cellStyle name="Comma 4 4 2 7 2 7" xfId="43955" xr:uid="{86CF0983-78B7-4C60-A42A-ED314ADF9AE5}"/>
    <cellStyle name="Comma 4 4 2 7 3" xfId="4511" xr:uid="{26F07796-4133-4A97-9220-7FF8375673CE}"/>
    <cellStyle name="Comma 4 4 2 7 3 2" xfId="15045" xr:uid="{F99CEF64-24DD-45FC-9EF7-6C25927FDD80}"/>
    <cellStyle name="Comma 4 4 2 7 3 2 2" xfId="36067" xr:uid="{AA86E4B0-BD4C-4245-90A2-5ED628D19A28}"/>
    <cellStyle name="Comma 4 4 2 7 3 2 3" xfId="57091" xr:uid="{DB0A52EB-C874-40C0-B44D-6B1572129E11}"/>
    <cellStyle name="Comma 4 4 2 7 3 3" xfId="25557" xr:uid="{E812100F-521C-47BB-B606-C9C8474581B9}"/>
    <cellStyle name="Comma 4 4 2 7 3 4" xfId="46581" xr:uid="{6C7402F4-22F2-412D-803F-81A062730371}"/>
    <cellStyle name="Comma 4 4 2 7 4" xfId="7139" xr:uid="{686DD9BE-13BA-4BC0-9CF0-EBF9A6EE2E22}"/>
    <cellStyle name="Comma 4 4 2 7 4 2" xfId="17673" xr:uid="{B7BB6AAE-8CC8-438C-ABBC-5AAAF1BFDEA4}"/>
    <cellStyle name="Comma 4 4 2 7 4 2 2" xfId="38695" xr:uid="{DB51B818-4500-400D-981B-1DE227A131B7}"/>
    <cellStyle name="Comma 4 4 2 7 4 2 3" xfId="59719" xr:uid="{BD477AF3-2D35-404A-BA1B-273006E32565}"/>
    <cellStyle name="Comma 4 4 2 7 4 3" xfId="28185" xr:uid="{FC25E676-F512-4070-BBF7-21AF7EFF6AF4}"/>
    <cellStyle name="Comma 4 4 2 7 4 4" xfId="49209" xr:uid="{9D411CD3-381D-4F56-B34D-351A165BBA21}"/>
    <cellStyle name="Comma 4 4 2 7 5" xfId="9766" xr:uid="{EEBF4E4E-E8FC-4166-9A7C-893EA6C172D3}"/>
    <cellStyle name="Comma 4 4 2 7 5 2" xfId="20300" xr:uid="{871BBCBF-4326-4796-984B-A52D1F532684}"/>
    <cellStyle name="Comma 4 4 2 7 5 2 2" xfId="41322" xr:uid="{860D8A39-BD6F-47BB-A216-8F798F8A3999}"/>
    <cellStyle name="Comma 4 4 2 7 5 2 3" xfId="62346" xr:uid="{53D90B7D-0280-423E-8B71-A1AD957C068F}"/>
    <cellStyle name="Comma 4 4 2 7 5 3" xfId="30812" xr:uid="{08591907-81D5-46DA-81C6-446DD6EDE646}"/>
    <cellStyle name="Comma 4 4 2 7 5 4" xfId="51836" xr:uid="{D9B0226F-83C4-4B92-BA8D-E3BCD1372362}"/>
    <cellStyle name="Comma 4 4 2 7 6" xfId="12418" xr:uid="{DB0419AB-2B52-43B5-BD96-6E4C9A995D0A}"/>
    <cellStyle name="Comma 4 4 2 7 6 2" xfId="33440" xr:uid="{AA1020C4-C0DC-40F9-B6C8-9DB17CDC05B2}"/>
    <cellStyle name="Comma 4 4 2 7 6 3" xfId="54464" xr:uid="{5D9FFACF-C71A-4423-8673-B482572DCA6C}"/>
    <cellStyle name="Comma 4 4 2 7 7" xfId="22929" xr:uid="{7CCE9415-BD74-4583-8878-D53A815A6626}"/>
    <cellStyle name="Comma 4 4 2 7 8" xfId="43954" xr:uid="{001DFD72-5626-4779-AD3E-03CB8A33615B}"/>
    <cellStyle name="Comma 4 4 2 8" xfId="1835" xr:uid="{DD6BB7FE-0314-478E-8276-3AB10C481928}"/>
    <cellStyle name="Comma 4 4 2 8 2" xfId="4513" xr:uid="{35E33D5A-72D1-46EF-8AB3-DA0462C1E2CF}"/>
    <cellStyle name="Comma 4 4 2 8 2 2" xfId="15047" xr:uid="{3FED3AD2-60EC-457B-8CBA-49B64E38A993}"/>
    <cellStyle name="Comma 4 4 2 8 2 2 2" xfId="36069" xr:uid="{B026DE5B-FD2D-4872-9FA0-7E827D6B6445}"/>
    <cellStyle name="Comma 4 4 2 8 2 2 3" xfId="57093" xr:uid="{5C0D8861-E938-4E75-A138-68AB1D5E8E1C}"/>
    <cellStyle name="Comma 4 4 2 8 2 3" xfId="25559" xr:uid="{D9CF5356-0823-4C1B-B2E3-7F3B7F7E4F3E}"/>
    <cellStyle name="Comma 4 4 2 8 2 4" xfId="46583" xr:uid="{1FEA058F-7928-437A-B627-169E52CEA706}"/>
    <cellStyle name="Comma 4 4 2 8 3" xfId="7141" xr:uid="{904DF5EB-768F-42A1-A852-BC0A799AA912}"/>
    <cellStyle name="Comma 4 4 2 8 3 2" xfId="17675" xr:uid="{3BE980F8-81CB-4625-AB4E-99CF09486CB6}"/>
    <cellStyle name="Comma 4 4 2 8 3 2 2" xfId="38697" xr:uid="{54643A08-1150-4C20-9058-160AF3BF8E2F}"/>
    <cellStyle name="Comma 4 4 2 8 3 2 3" xfId="59721" xr:uid="{F60FEE6E-9A69-458C-BBC9-34F4C84E2484}"/>
    <cellStyle name="Comma 4 4 2 8 3 3" xfId="28187" xr:uid="{52F37B46-7559-43E5-96D9-055EE413C96E}"/>
    <cellStyle name="Comma 4 4 2 8 3 4" xfId="49211" xr:uid="{63C079BE-1424-4DB0-8B84-A394AE8FD8D4}"/>
    <cellStyle name="Comma 4 4 2 8 4" xfId="9768" xr:uid="{64CCB438-67C6-48DA-A475-A0A4B7559F4F}"/>
    <cellStyle name="Comma 4 4 2 8 4 2" xfId="20302" xr:uid="{8C89F70A-B219-433B-BF00-EBF57EF5AA2E}"/>
    <cellStyle name="Comma 4 4 2 8 4 2 2" xfId="41324" xr:uid="{8474F0E6-DFD7-475F-97B7-4F56BF1E40E6}"/>
    <cellStyle name="Comma 4 4 2 8 4 2 3" xfId="62348" xr:uid="{3BF1A63C-270A-4C05-8BED-95D6FC84139D}"/>
    <cellStyle name="Comma 4 4 2 8 4 3" xfId="30814" xr:uid="{4756E04F-B9E0-4077-B389-DA95ACF87C3F}"/>
    <cellStyle name="Comma 4 4 2 8 4 4" xfId="51838" xr:uid="{01F66054-6592-4337-B8AD-E7B22E4A364C}"/>
    <cellStyle name="Comma 4 4 2 8 5" xfId="12420" xr:uid="{D5450153-A386-4A78-BDD7-7CD4DA492318}"/>
    <cellStyle name="Comma 4 4 2 8 5 2" xfId="33442" xr:uid="{97B9E35D-4A30-43F7-898A-FC1B4E5E5C57}"/>
    <cellStyle name="Comma 4 4 2 8 5 3" xfId="54466" xr:uid="{F837D53A-E02C-4664-8957-14D8855891D6}"/>
    <cellStyle name="Comma 4 4 2 8 6" xfId="22931" xr:uid="{35679C62-4302-494E-B319-C7470174176C}"/>
    <cellStyle name="Comma 4 4 2 8 7" xfId="43956" xr:uid="{85265A72-7689-4F9B-B53F-EC4092AFE92D}"/>
    <cellStyle name="Comma 4 4 2 9" xfId="1836" xr:uid="{F2769283-C0EE-4419-AACD-82D31C573D96}"/>
    <cellStyle name="Comma 4 4 2 9 2" xfId="4514" xr:uid="{7C4EDFDB-537B-4579-BF53-F629B93F919D}"/>
    <cellStyle name="Comma 4 4 2 9 2 2" xfId="15048" xr:uid="{6FE0C3F3-91FF-4066-9170-B871A3C82D1B}"/>
    <cellStyle name="Comma 4 4 2 9 2 2 2" xfId="36070" xr:uid="{FCFC480B-1561-4467-B382-FC838CF89F51}"/>
    <cellStyle name="Comma 4 4 2 9 2 2 3" xfId="57094" xr:uid="{A3A7EFAB-E1A8-4CC2-BF33-4E1827BDF3F6}"/>
    <cellStyle name="Comma 4 4 2 9 2 3" xfId="25560" xr:uid="{982F458A-5998-4926-B019-C4C14E1BF55F}"/>
    <cellStyle name="Comma 4 4 2 9 2 4" xfId="46584" xr:uid="{D5A07BEA-38CE-4A8A-85CF-CA622B0E2ADE}"/>
    <cellStyle name="Comma 4 4 2 9 3" xfId="7142" xr:uid="{4E11AB4A-79EB-4B27-B7DA-F5F054C53976}"/>
    <cellStyle name="Comma 4 4 2 9 3 2" xfId="17676" xr:uid="{ABC64210-70CD-4A15-B9DA-14BE6FE8FEA9}"/>
    <cellStyle name="Comma 4 4 2 9 3 2 2" xfId="38698" xr:uid="{41A0F71F-7B71-4EAC-A4AE-9A68C2C3D7EC}"/>
    <cellStyle name="Comma 4 4 2 9 3 2 3" xfId="59722" xr:uid="{2B29B978-65C3-4EAF-9055-60D5880B4CE8}"/>
    <cellStyle name="Comma 4 4 2 9 3 3" xfId="28188" xr:uid="{4C5A8F02-1274-4747-8786-D2BAFCF443C3}"/>
    <cellStyle name="Comma 4 4 2 9 3 4" xfId="49212" xr:uid="{5C8A3B76-7EEB-4229-95D7-AAE1D1F26935}"/>
    <cellStyle name="Comma 4 4 2 9 4" xfId="9769" xr:uid="{35DDCEF7-BA36-4E72-AA97-CF0B27F86026}"/>
    <cellStyle name="Comma 4 4 2 9 4 2" xfId="20303" xr:uid="{75BAC9BF-11F6-449A-AFDD-993F8A46F053}"/>
    <cellStyle name="Comma 4 4 2 9 4 2 2" xfId="41325" xr:uid="{36392522-CEDA-44A6-AB0F-BD7410C606DC}"/>
    <cellStyle name="Comma 4 4 2 9 4 2 3" xfId="62349" xr:uid="{CD217CF6-0EFC-4B24-A476-B245E781DA3F}"/>
    <cellStyle name="Comma 4 4 2 9 4 3" xfId="30815" xr:uid="{456B0009-6547-4D22-B684-8A3B5D701294}"/>
    <cellStyle name="Comma 4 4 2 9 4 4" xfId="51839" xr:uid="{5B93A495-8E2D-4130-8E3F-C48EB93EFB7C}"/>
    <cellStyle name="Comma 4 4 2 9 5" xfId="12421" xr:uid="{0A80B229-9DDF-4185-9D9E-F4AD67BECCD2}"/>
    <cellStyle name="Comma 4 4 2 9 5 2" xfId="33443" xr:uid="{5D919645-2C97-4263-A33A-769BABAC9A9C}"/>
    <cellStyle name="Comma 4 4 2 9 5 3" xfId="54467" xr:uid="{4D8C3F79-BA24-4A61-BBE0-8DEBE95CC95E}"/>
    <cellStyle name="Comma 4 4 2 9 6" xfId="22932" xr:uid="{F95CBBE1-9B1E-4822-81AE-656B903ED7E1}"/>
    <cellStyle name="Comma 4 4 2 9 7" xfId="43957" xr:uid="{E41FA1DD-E521-4A43-A027-62ABC66EE191}"/>
    <cellStyle name="Comma 4 4 3" xfId="1837" xr:uid="{AFB740B7-BA59-4D05-8E48-0676865A4812}"/>
    <cellStyle name="Comma 4 4 3 10" xfId="43958" xr:uid="{BEFFDD0C-1D7D-4E91-9996-1B8860EAD809}"/>
    <cellStyle name="Comma 4 4 3 2" xfId="1838" xr:uid="{DF0C216E-7EAE-4765-AF3E-DB7726D4B918}"/>
    <cellStyle name="Comma 4 4 3 2 2" xfId="1839" xr:uid="{40EA7032-C5F3-46D5-A586-55C066919E52}"/>
    <cellStyle name="Comma 4 4 3 2 2 2" xfId="4517" xr:uid="{958A5A93-7FD4-4157-9D79-1F82783B4E55}"/>
    <cellStyle name="Comma 4 4 3 2 2 2 2" xfId="15051" xr:uid="{E2D4F791-4A6D-4294-8F74-A90788FDF1EF}"/>
    <cellStyle name="Comma 4 4 3 2 2 2 2 2" xfId="36073" xr:uid="{128F1C6E-346C-45B0-AAD3-3E7335D3A0A2}"/>
    <cellStyle name="Comma 4 4 3 2 2 2 2 3" xfId="57097" xr:uid="{22644B0B-CC10-42EB-AF51-E32B24479052}"/>
    <cellStyle name="Comma 4 4 3 2 2 2 3" xfId="25563" xr:uid="{7E359F81-E223-490D-A12D-53FDE5FDA38C}"/>
    <cellStyle name="Comma 4 4 3 2 2 2 4" xfId="46587" xr:uid="{3E4BD78C-AEAB-4550-A14C-ED590D50829B}"/>
    <cellStyle name="Comma 4 4 3 2 2 3" xfId="7145" xr:uid="{907DEA64-5B18-489C-BA75-3EDDF135E26F}"/>
    <cellStyle name="Comma 4 4 3 2 2 3 2" xfId="17679" xr:uid="{920E18E8-61A2-40D5-BE62-75A9FF6AEE14}"/>
    <cellStyle name="Comma 4 4 3 2 2 3 2 2" xfId="38701" xr:uid="{27B84C41-DCDD-4902-9DEB-ECFFADEC98D8}"/>
    <cellStyle name="Comma 4 4 3 2 2 3 2 3" xfId="59725" xr:uid="{9F0B1D89-D659-4F43-92C6-FE48718927D7}"/>
    <cellStyle name="Comma 4 4 3 2 2 3 3" xfId="28191" xr:uid="{28B676AC-5A1F-4276-9E71-4FC9E08C7036}"/>
    <cellStyle name="Comma 4 4 3 2 2 3 4" xfId="49215" xr:uid="{8EB00DEC-10F3-487A-B61A-1EF665A61A3C}"/>
    <cellStyle name="Comma 4 4 3 2 2 4" xfId="9772" xr:uid="{D37A90F3-2263-4555-AD5C-7604EF3A2D0F}"/>
    <cellStyle name="Comma 4 4 3 2 2 4 2" xfId="20306" xr:uid="{8748C8CE-8B76-4A02-BF38-361C894E3A1C}"/>
    <cellStyle name="Comma 4 4 3 2 2 4 2 2" xfId="41328" xr:uid="{D515EA6C-39A5-44BE-B5F3-522B6F36FC28}"/>
    <cellStyle name="Comma 4 4 3 2 2 4 2 3" xfId="62352" xr:uid="{604FA878-EAA5-4BDA-9E2A-007C3FCDBE05}"/>
    <cellStyle name="Comma 4 4 3 2 2 4 3" xfId="30818" xr:uid="{37E1E91F-CE51-49F7-B351-1BBCAB96D18A}"/>
    <cellStyle name="Comma 4 4 3 2 2 4 4" xfId="51842" xr:uid="{D7AF0CFA-9696-427B-B377-4C2B3E434B00}"/>
    <cellStyle name="Comma 4 4 3 2 2 5" xfId="12424" xr:uid="{B96552C8-BDF0-48CB-912F-FB2D62E769E8}"/>
    <cellStyle name="Comma 4 4 3 2 2 5 2" xfId="33446" xr:uid="{665A6A0B-88BB-49CA-82CA-04F4A04439E8}"/>
    <cellStyle name="Comma 4 4 3 2 2 5 3" xfId="54470" xr:uid="{0DB1C196-9775-4079-8579-E0A651FEDA44}"/>
    <cellStyle name="Comma 4 4 3 2 2 6" xfId="22935" xr:uid="{85E92B22-59F3-42E9-9A9D-C3AFF04361C0}"/>
    <cellStyle name="Comma 4 4 3 2 2 7" xfId="43960" xr:uid="{D3E087F5-E556-4DD6-B9D6-15C9AF14037D}"/>
    <cellStyle name="Comma 4 4 3 2 3" xfId="4516" xr:uid="{3F000F67-6840-4AC3-8EBA-0B935F49B53A}"/>
    <cellStyle name="Comma 4 4 3 2 3 2" xfId="15050" xr:uid="{EC86B15D-31EC-48EF-B091-E5CE6B05B61E}"/>
    <cellStyle name="Comma 4 4 3 2 3 2 2" xfId="36072" xr:uid="{52231B31-6180-4108-A4EB-A366EBD766DD}"/>
    <cellStyle name="Comma 4 4 3 2 3 2 3" xfId="57096" xr:uid="{AD243074-9144-4EC4-A6A0-A4797FBA85D8}"/>
    <cellStyle name="Comma 4 4 3 2 3 3" xfId="25562" xr:uid="{0E7DA4D8-813A-45B7-9F09-8C1DFAFE348B}"/>
    <cellStyle name="Comma 4 4 3 2 3 4" xfId="46586" xr:uid="{3DDE6CB1-81D6-4DCF-A0FE-22F18453FA52}"/>
    <cellStyle name="Comma 4 4 3 2 4" xfId="7144" xr:uid="{EF2E4808-BAE0-40DB-B468-662262DE1782}"/>
    <cellStyle name="Comma 4 4 3 2 4 2" xfId="17678" xr:uid="{5E302192-045A-4399-9BD3-C6A8EA2E7BC4}"/>
    <cellStyle name="Comma 4 4 3 2 4 2 2" xfId="38700" xr:uid="{C17E5DB9-5236-4EE0-9A6E-D3CE898BF2A5}"/>
    <cellStyle name="Comma 4 4 3 2 4 2 3" xfId="59724" xr:uid="{DDB5DEE1-FAE7-4123-B7D6-2E76BAA910C4}"/>
    <cellStyle name="Comma 4 4 3 2 4 3" xfId="28190" xr:uid="{85A87CF9-216A-43E9-BFEB-E736F839FD7C}"/>
    <cellStyle name="Comma 4 4 3 2 4 4" xfId="49214" xr:uid="{405FCC8B-ADFE-49CE-A80D-36763FFB2AEE}"/>
    <cellStyle name="Comma 4 4 3 2 5" xfId="9771" xr:uid="{663BDD8A-6C2F-47DA-AAF4-8DAB241666CC}"/>
    <cellStyle name="Comma 4 4 3 2 5 2" xfId="20305" xr:uid="{F7F836A2-757B-4CE8-8345-9A9317CDBD9D}"/>
    <cellStyle name="Comma 4 4 3 2 5 2 2" xfId="41327" xr:uid="{2E227AC9-A0BD-4228-ADF0-E0B8E1F0A8B8}"/>
    <cellStyle name="Comma 4 4 3 2 5 2 3" xfId="62351" xr:uid="{0ED3D460-5086-4B4C-A648-ADDD03293490}"/>
    <cellStyle name="Comma 4 4 3 2 5 3" xfId="30817" xr:uid="{82FF8A05-7954-4F56-9BFA-16CB70C60BDE}"/>
    <cellStyle name="Comma 4 4 3 2 5 4" xfId="51841" xr:uid="{A55A0EA5-CCB3-4361-B517-B09CCC044C4B}"/>
    <cellStyle name="Comma 4 4 3 2 6" xfId="12423" xr:uid="{1019848C-6576-4BCF-82CE-6835E78D6CD7}"/>
    <cellStyle name="Comma 4 4 3 2 6 2" xfId="33445" xr:uid="{36AEB069-FAAE-423A-A12C-3F445C2BDDFF}"/>
    <cellStyle name="Comma 4 4 3 2 6 3" xfId="54469" xr:uid="{D960E518-593F-4749-9938-768F82D179E5}"/>
    <cellStyle name="Comma 4 4 3 2 7" xfId="22934" xr:uid="{23DFF43F-DA97-4620-BF24-65B84AB6E933}"/>
    <cellStyle name="Comma 4 4 3 2 8" xfId="43959" xr:uid="{7BBAA184-66F3-48A8-90F3-3376C719948C}"/>
    <cellStyle name="Comma 4 4 3 3" xfId="1840" xr:uid="{093F6BC4-2EBB-4000-B83E-ABB59F1E4BAF}"/>
    <cellStyle name="Comma 4 4 3 3 2" xfId="4518" xr:uid="{7BCCAFF1-82BF-43EF-8CCF-443F317DB090}"/>
    <cellStyle name="Comma 4 4 3 3 2 2" xfId="15052" xr:uid="{32456E59-B9C2-446A-AC56-8DDB94E45E14}"/>
    <cellStyle name="Comma 4 4 3 3 2 2 2" xfId="36074" xr:uid="{933AE5AE-0D32-4C40-8568-9DF95DBE5749}"/>
    <cellStyle name="Comma 4 4 3 3 2 2 3" xfId="57098" xr:uid="{4686E778-4F2F-485A-A1B7-B4057618A96C}"/>
    <cellStyle name="Comma 4 4 3 3 2 3" xfId="25564" xr:uid="{CD797A57-0CC4-4BC0-B73B-E2AEE00DBE70}"/>
    <cellStyle name="Comma 4 4 3 3 2 4" xfId="46588" xr:uid="{25467E7B-9810-4643-BF08-CC06520E17AF}"/>
    <cellStyle name="Comma 4 4 3 3 3" xfId="7146" xr:uid="{8A5A8106-A480-46F5-9F2D-A77F313448FE}"/>
    <cellStyle name="Comma 4 4 3 3 3 2" xfId="17680" xr:uid="{6CD181CE-6833-40D2-8830-3570482EC3AA}"/>
    <cellStyle name="Comma 4 4 3 3 3 2 2" xfId="38702" xr:uid="{D480DA2C-659C-4F27-94CC-571A1595E6F8}"/>
    <cellStyle name="Comma 4 4 3 3 3 2 3" xfId="59726" xr:uid="{012AE47E-2C51-45FF-A32A-3CF4F7BAB5D0}"/>
    <cellStyle name="Comma 4 4 3 3 3 3" xfId="28192" xr:uid="{A1B78AE6-A537-4C0A-8369-2971518077E9}"/>
    <cellStyle name="Comma 4 4 3 3 3 4" xfId="49216" xr:uid="{CDB64E13-D77D-4A64-A60D-7402BE8B3945}"/>
    <cellStyle name="Comma 4 4 3 3 4" xfId="9773" xr:uid="{24EA3FFE-039F-48C8-BA36-AEA5A9D328A5}"/>
    <cellStyle name="Comma 4 4 3 3 4 2" xfId="20307" xr:uid="{D03C64DC-447E-4C45-B3DE-A679330CC091}"/>
    <cellStyle name="Comma 4 4 3 3 4 2 2" xfId="41329" xr:uid="{A18C49E3-DAF9-4054-B34D-00682F5C8220}"/>
    <cellStyle name="Comma 4 4 3 3 4 2 3" xfId="62353" xr:uid="{E127F331-F3F2-4DAC-8862-84C12062700D}"/>
    <cellStyle name="Comma 4 4 3 3 4 3" xfId="30819" xr:uid="{CF286F33-5880-4E38-8758-CB91D31E31D7}"/>
    <cellStyle name="Comma 4 4 3 3 4 4" xfId="51843" xr:uid="{C2EE2F2A-52C3-47CD-B7E8-0F9277A0EDDC}"/>
    <cellStyle name="Comma 4 4 3 3 5" xfId="12425" xr:uid="{7E283DA0-0043-4E6F-83FE-FF05C766D33F}"/>
    <cellStyle name="Comma 4 4 3 3 5 2" xfId="33447" xr:uid="{BF6A5E34-7529-4225-9895-BA0923622507}"/>
    <cellStyle name="Comma 4 4 3 3 5 3" xfId="54471" xr:uid="{5F413D00-C3AD-4A2F-BD11-8FC5237B2AA3}"/>
    <cellStyle name="Comma 4 4 3 3 6" xfId="22936" xr:uid="{F446CCAF-EF51-408F-9DCD-516BFADE9EE7}"/>
    <cellStyle name="Comma 4 4 3 3 7" xfId="43961" xr:uid="{9EB07183-1BEA-4E83-8DF1-F22A82866DFE}"/>
    <cellStyle name="Comma 4 4 3 4" xfId="1841" xr:uid="{93C142A4-ACF6-4FBB-B254-1B4C139DE226}"/>
    <cellStyle name="Comma 4 4 3 4 2" xfId="4519" xr:uid="{45497057-1F1D-4A61-9E40-2B1CFFEB31C6}"/>
    <cellStyle name="Comma 4 4 3 4 2 2" xfId="15053" xr:uid="{A8756B67-3290-438C-BAC5-B01B7769C2C9}"/>
    <cellStyle name="Comma 4 4 3 4 2 2 2" xfId="36075" xr:uid="{A297D307-2269-46C2-B90B-47AAFE6B74E9}"/>
    <cellStyle name="Comma 4 4 3 4 2 2 3" xfId="57099" xr:uid="{E2F82633-82EF-4C15-A90D-D8415B18C746}"/>
    <cellStyle name="Comma 4 4 3 4 2 3" xfId="25565" xr:uid="{A0020444-AA69-4552-9B1B-F63036F038D7}"/>
    <cellStyle name="Comma 4 4 3 4 2 4" xfId="46589" xr:uid="{5773C47C-FFF8-462A-B017-31857938932D}"/>
    <cellStyle name="Comma 4 4 3 4 3" xfId="7147" xr:uid="{5FABB90D-4F3B-4161-B441-B0A6FCAF9DCD}"/>
    <cellStyle name="Comma 4 4 3 4 3 2" xfId="17681" xr:uid="{6A01DF9D-CD69-43B3-85C7-03479D6562C3}"/>
    <cellStyle name="Comma 4 4 3 4 3 2 2" xfId="38703" xr:uid="{DA66E33B-2C20-4455-AE88-7FF4FA402B4C}"/>
    <cellStyle name="Comma 4 4 3 4 3 2 3" xfId="59727" xr:uid="{FC7E3DB0-3E00-4D85-9567-48376FE2601C}"/>
    <cellStyle name="Comma 4 4 3 4 3 3" xfId="28193" xr:uid="{19E01970-46CC-42CC-ACA0-CBB1ECB7CFC6}"/>
    <cellStyle name="Comma 4 4 3 4 3 4" xfId="49217" xr:uid="{80E7F1DE-C853-4711-93F7-C1DBC771AA45}"/>
    <cellStyle name="Comma 4 4 3 4 4" xfId="9774" xr:uid="{0F554555-7F61-42AF-96F7-2AC5BC4FB055}"/>
    <cellStyle name="Comma 4 4 3 4 4 2" xfId="20308" xr:uid="{805BDF7B-94EB-4018-9AB4-6A31034AB334}"/>
    <cellStyle name="Comma 4 4 3 4 4 2 2" xfId="41330" xr:uid="{E16A034C-EFA7-4667-AF75-86732154886B}"/>
    <cellStyle name="Comma 4 4 3 4 4 2 3" xfId="62354" xr:uid="{5029EAC5-DD8B-41C9-83C6-D11D00177876}"/>
    <cellStyle name="Comma 4 4 3 4 4 3" xfId="30820" xr:uid="{7AA9A70D-C50D-4704-8BDE-B632C28EC46F}"/>
    <cellStyle name="Comma 4 4 3 4 4 4" xfId="51844" xr:uid="{29EF0E6D-BEA8-4413-A2A6-46BAA518BC92}"/>
    <cellStyle name="Comma 4 4 3 4 5" xfId="12426" xr:uid="{63BD9580-FA24-444B-BD94-734306F0A6C3}"/>
    <cellStyle name="Comma 4 4 3 4 5 2" xfId="33448" xr:uid="{9AB23D03-8EEB-41B5-8C1C-815A2C09F1AA}"/>
    <cellStyle name="Comma 4 4 3 4 5 3" xfId="54472" xr:uid="{42D2951A-9B2F-4E39-9B42-3AF5A4A802D8}"/>
    <cellStyle name="Comma 4 4 3 4 6" xfId="22937" xr:uid="{7997EE9A-67FF-48EB-A85D-503016848BEB}"/>
    <cellStyle name="Comma 4 4 3 4 7" xfId="43962" xr:uid="{5D57212E-A4AD-4677-B2E8-D87C1C5F296B}"/>
    <cellStyle name="Comma 4 4 3 5" xfId="4515" xr:uid="{A5CC1DD0-8ADE-41F7-98E2-060CE79F6E39}"/>
    <cellStyle name="Comma 4 4 3 5 2" xfId="15049" xr:uid="{595AED34-776D-45F3-AA86-13C8A384902C}"/>
    <cellStyle name="Comma 4 4 3 5 2 2" xfId="36071" xr:uid="{809BF96D-8930-4676-A8EC-DF0DAFBE9FEC}"/>
    <cellStyle name="Comma 4 4 3 5 2 3" xfId="57095" xr:uid="{68F65056-80FA-413D-94F6-8964AF9124A6}"/>
    <cellStyle name="Comma 4 4 3 5 3" xfId="25561" xr:uid="{9EF35A07-FA87-465C-9B0F-25C22FF30392}"/>
    <cellStyle name="Comma 4 4 3 5 4" xfId="46585" xr:uid="{AAE46E62-FCAD-40A2-961B-090C424423DE}"/>
    <cellStyle name="Comma 4 4 3 6" xfId="7143" xr:uid="{17A1D5CD-710A-4DE5-840E-DD0CBA74968A}"/>
    <cellStyle name="Comma 4 4 3 6 2" xfId="17677" xr:uid="{A3AF638C-A2EB-4D81-A1E1-A402541A1372}"/>
    <cellStyle name="Comma 4 4 3 6 2 2" xfId="38699" xr:uid="{E177F237-A248-4A5F-A6C4-33EAFDAFFA1D}"/>
    <cellStyle name="Comma 4 4 3 6 2 3" xfId="59723" xr:uid="{1DD45CE7-4788-42AA-9786-69D5F4E0EF0B}"/>
    <cellStyle name="Comma 4 4 3 6 3" xfId="28189" xr:uid="{CD24BA82-6ADE-45B7-B24E-4F3FAA99F5B8}"/>
    <cellStyle name="Comma 4 4 3 6 4" xfId="49213" xr:uid="{E21F3594-F219-4E3C-8D8C-6D5D8E1A2C24}"/>
    <cellStyle name="Comma 4 4 3 7" xfId="9770" xr:uid="{A7A37BC3-E151-4DEA-B70F-0DBC9C4FEA40}"/>
    <cellStyle name="Comma 4 4 3 7 2" xfId="20304" xr:uid="{05050502-245D-4736-860A-7252470C5089}"/>
    <cellStyle name="Comma 4 4 3 7 2 2" xfId="41326" xr:uid="{608E2D85-7195-4F27-8736-0FB8FCF1C068}"/>
    <cellStyle name="Comma 4 4 3 7 2 3" xfId="62350" xr:uid="{40639AAF-1864-466B-93FF-01DB4DDA80E2}"/>
    <cellStyle name="Comma 4 4 3 7 3" xfId="30816" xr:uid="{26D55F74-EB1F-47E8-8FF2-600E2F98B3F9}"/>
    <cellStyle name="Comma 4 4 3 7 4" xfId="51840" xr:uid="{DE104A84-79EF-4B05-B77E-9D008A2CA990}"/>
    <cellStyle name="Comma 4 4 3 8" xfId="12422" xr:uid="{8B0C2681-2125-41F8-AC43-484692F81F0E}"/>
    <cellStyle name="Comma 4 4 3 8 2" xfId="33444" xr:uid="{EAB5E2EB-AC74-4966-AA9E-317EEF78C210}"/>
    <cellStyle name="Comma 4 4 3 8 3" xfId="54468" xr:uid="{A0297BB8-6EC1-4EB8-B95A-FBA84D4499FB}"/>
    <cellStyle name="Comma 4 4 3 9" xfId="22933" xr:uid="{B4D8B151-F4EB-41D5-B848-4AF68EE77BC3}"/>
    <cellStyle name="Comma 4 4 4" xfId="1842" xr:uid="{4DD3F98D-0EE5-49F3-A060-4F4D5AC870E7}"/>
    <cellStyle name="Comma 4 4 4 10" xfId="43963" xr:uid="{7E136AD4-03C6-4966-91DD-5AFA004A4D82}"/>
    <cellStyle name="Comma 4 4 4 2" xfId="1843" xr:uid="{68DAEF40-12DB-4F72-A3D5-5887B2B042CF}"/>
    <cellStyle name="Comma 4 4 4 2 2" xfId="1844" xr:uid="{5C6DF377-C9A1-4FF6-9A7C-CA74E3862E9C}"/>
    <cellStyle name="Comma 4 4 4 2 2 2" xfId="4522" xr:uid="{FBF6E226-464C-4041-BBC1-6984D8DA85F7}"/>
    <cellStyle name="Comma 4 4 4 2 2 2 2" xfId="15056" xr:uid="{068C634D-276C-43F7-B533-639E92742483}"/>
    <cellStyle name="Comma 4 4 4 2 2 2 2 2" xfId="36078" xr:uid="{C16F8F94-D1E0-4671-985E-53FDD4D944FC}"/>
    <cellStyle name="Comma 4 4 4 2 2 2 2 3" xfId="57102" xr:uid="{635188BA-ED63-4D98-8865-DF54789779EF}"/>
    <cellStyle name="Comma 4 4 4 2 2 2 3" xfId="25568" xr:uid="{F59D95FE-5040-4E06-81E3-F3BB229FBC29}"/>
    <cellStyle name="Comma 4 4 4 2 2 2 4" xfId="46592" xr:uid="{CE1D8C61-7632-4931-B6B1-FE053F02433D}"/>
    <cellStyle name="Comma 4 4 4 2 2 3" xfId="7150" xr:uid="{04E68C8E-99BC-4F29-9694-D2FE00B4B42E}"/>
    <cellStyle name="Comma 4 4 4 2 2 3 2" xfId="17684" xr:uid="{94CA51B6-75A7-415C-ACB8-664E84C6F3C6}"/>
    <cellStyle name="Comma 4 4 4 2 2 3 2 2" xfId="38706" xr:uid="{70DCA40E-899D-4187-B56E-6CE22ECECFFA}"/>
    <cellStyle name="Comma 4 4 4 2 2 3 2 3" xfId="59730" xr:uid="{52ADDB53-7B5D-4856-8422-357497C9BF2E}"/>
    <cellStyle name="Comma 4 4 4 2 2 3 3" xfId="28196" xr:uid="{13F71CAB-4066-4FD4-91D0-89926FBF1FC4}"/>
    <cellStyle name="Comma 4 4 4 2 2 3 4" xfId="49220" xr:uid="{C3CA7BB5-1BC3-4148-96D8-F3214E1C350E}"/>
    <cellStyle name="Comma 4 4 4 2 2 4" xfId="9777" xr:uid="{D13B74E5-B778-4632-A6BD-00A98D2893CB}"/>
    <cellStyle name="Comma 4 4 4 2 2 4 2" xfId="20311" xr:uid="{5B975B8D-C477-455F-BD20-FBD4B99F05C1}"/>
    <cellStyle name="Comma 4 4 4 2 2 4 2 2" xfId="41333" xr:uid="{3FA00983-FB4A-49C6-A847-9258FE319C30}"/>
    <cellStyle name="Comma 4 4 4 2 2 4 2 3" xfId="62357" xr:uid="{305902C6-4842-48BF-86B2-B432CE4DDD5C}"/>
    <cellStyle name="Comma 4 4 4 2 2 4 3" xfId="30823" xr:uid="{9D8D1EFE-DB05-4EA3-B053-8A7A7F1B9FDE}"/>
    <cellStyle name="Comma 4 4 4 2 2 4 4" xfId="51847" xr:uid="{FA3633EC-EF9B-46E9-907F-77EE4ED007EE}"/>
    <cellStyle name="Comma 4 4 4 2 2 5" xfId="12429" xr:uid="{D4E10505-0AE6-4392-ABF3-81B65C92C86D}"/>
    <cellStyle name="Comma 4 4 4 2 2 5 2" xfId="33451" xr:uid="{A42B4A85-8228-4B61-84E3-B264E7E5F102}"/>
    <cellStyle name="Comma 4 4 4 2 2 5 3" xfId="54475" xr:uid="{180404FA-B039-4D62-8C33-29941FC511C2}"/>
    <cellStyle name="Comma 4 4 4 2 2 6" xfId="22940" xr:uid="{C5A315F7-33AB-4825-8614-6AA315BAC04C}"/>
    <cellStyle name="Comma 4 4 4 2 2 7" xfId="43965" xr:uid="{CCE8021B-44A5-4D84-BB8C-2FF1782D201D}"/>
    <cellStyle name="Comma 4 4 4 2 3" xfId="4521" xr:uid="{54ACE3AB-27E0-40B2-8690-DE2710D82FA2}"/>
    <cellStyle name="Comma 4 4 4 2 3 2" xfId="15055" xr:uid="{451C9F97-2ED0-4A6D-826B-BF2A117824D5}"/>
    <cellStyle name="Comma 4 4 4 2 3 2 2" xfId="36077" xr:uid="{26E418B9-41C4-46DE-BC82-FE404AD0217D}"/>
    <cellStyle name="Comma 4 4 4 2 3 2 3" xfId="57101" xr:uid="{6BA29519-7B52-43C2-9B1F-EEF150288AE8}"/>
    <cellStyle name="Comma 4 4 4 2 3 3" xfId="25567" xr:uid="{2B5ACA11-176F-417B-B794-166D5379F3E4}"/>
    <cellStyle name="Comma 4 4 4 2 3 4" xfId="46591" xr:uid="{0F4D7027-D839-45ED-9A04-E6361851494C}"/>
    <cellStyle name="Comma 4 4 4 2 4" xfId="7149" xr:uid="{D0DDE7FB-2FD2-4526-956D-69736C8388AA}"/>
    <cellStyle name="Comma 4 4 4 2 4 2" xfId="17683" xr:uid="{EB92DBB3-3090-45B4-9C4D-F33752E6002B}"/>
    <cellStyle name="Comma 4 4 4 2 4 2 2" xfId="38705" xr:uid="{8C211D88-B8E9-4194-8B33-43FD1C96AC4F}"/>
    <cellStyle name="Comma 4 4 4 2 4 2 3" xfId="59729" xr:uid="{789A4B95-840E-4E6C-8E1C-8AC728955B56}"/>
    <cellStyle name="Comma 4 4 4 2 4 3" xfId="28195" xr:uid="{F9843785-1042-448E-B31E-2BD63EEB87F0}"/>
    <cellStyle name="Comma 4 4 4 2 4 4" xfId="49219" xr:uid="{92FB10D6-33B3-40A0-9B43-05EFB619EFA4}"/>
    <cellStyle name="Comma 4 4 4 2 5" xfId="9776" xr:uid="{63EE244A-F0F7-42C3-97D7-2CF8007AA75E}"/>
    <cellStyle name="Comma 4 4 4 2 5 2" xfId="20310" xr:uid="{F5EDD608-2A00-4849-A766-D1C5DC985E7B}"/>
    <cellStyle name="Comma 4 4 4 2 5 2 2" xfId="41332" xr:uid="{666763E5-9955-45DC-AC31-A1922F9C9468}"/>
    <cellStyle name="Comma 4 4 4 2 5 2 3" xfId="62356" xr:uid="{F123DA01-6076-475C-ADBA-8632DE42BADC}"/>
    <cellStyle name="Comma 4 4 4 2 5 3" xfId="30822" xr:uid="{6D2FBF35-D409-4700-8119-3419432FC336}"/>
    <cellStyle name="Comma 4 4 4 2 5 4" xfId="51846" xr:uid="{FF2B7C35-BD02-4FBD-B3A8-CA5B8834BF46}"/>
    <cellStyle name="Comma 4 4 4 2 6" xfId="12428" xr:uid="{CFA8F540-4C8E-4C03-A3D6-B996C88CCC10}"/>
    <cellStyle name="Comma 4 4 4 2 6 2" xfId="33450" xr:uid="{948530B0-899F-4496-8154-E4357CB79CCB}"/>
    <cellStyle name="Comma 4 4 4 2 6 3" xfId="54474" xr:uid="{26AE0698-EEB3-4460-9630-C9D39B69D69F}"/>
    <cellStyle name="Comma 4 4 4 2 7" xfId="22939" xr:uid="{FF18F984-48D9-4A3F-AF20-536770591649}"/>
    <cellStyle name="Comma 4 4 4 2 8" xfId="43964" xr:uid="{5E5AEF5D-A659-4F78-9C57-08462894EAAA}"/>
    <cellStyle name="Comma 4 4 4 3" xfId="1845" xr:uid="{1D4A214B-E5A2-489A-825F-9CB38F7D1018}"/>
    <cellStyle name="Comma 4 4 4 3 2" xfId="4523" xr:uid="{832A7056-AF26-40D5-821C-62C313BE5B83}"/>
    <cellStyle name="Comma 4 4 4 3 2 2" xfId="15057" xr:uid="{42CBADDD-0C98-4CFC-970C-ED7B9BFFAF9B}"/>
    <cellStyle name="Comma 4 4 4 3 2 2 2" xfId="36079" xr:uid="{07BCC369-77DF-4606-A0B9-129F28D6FDE9}"/>
    <cellStyle name="Comma 4 4 4 3 2 2 3" xfId="57103" xr:uid="{37535E1D-720D-4121-97BE-4A29036F5F87}"/>
    <cellStyle name="Comma 4 4 4 3 2 3" xfId="25569" xr:uid="{91F3D024-9032-4704-8765-5B8BAF3C4A96}"/>
    <cellStyle name="Comma 4 4 4 3 2 4" xfId="46593" xr:uid="{B1CCFE52-70EE-404C-9CAC-C070EB4AB780}"/>
    <cellStyle name="Comma 4 4 4 3 3" xfId="7151" xr:uid="{96CD2999-33A4-4D26-88B9-C929CB69A175}"/>
    <cellStyle name="Comma 4 4 4 3 3 2" xfId="17685" xr:uid="{B16FBBB5-A729-46B8-B02E-A8E531652F70}"/>
    <cellStyle name="Comma 4 4 4 3 3 2 2" xfId="38707" xr:uid="{49661FC7-EEC8-4FDE-BA79-A7F34CF078FF}"/>
    <cellStyle name="Comma 4 4 4 3 3 2 3" xfId="59731" xr:uid="{244AED9E-3069-41E1-95F6-CDF1C616C3E2}"/>
    <cellStyle name="Comma 4 4 4 3 3 3" xfId="28197" xr:uid="{0E278CD4-7B4A-4CCF-BAF4-5F4B22A3DC2F}"/>
    <cellStyle name="Comma 4 4 4 3 3 4" xfId="49221" xr:uid="{22F99B60-25F3-451F-9048-61ABE927F9AA}"/>
    <cellStyle name="Comma 4 4 4 3 4" xfId="9778" xr:uid="{F98164DD-62DF-491D-B976-9B55AFEC8467}"/>
    <cellStyle name="Comma 4 4 4 3 4 2" xfId="20312" xr:uid="{968AE301-8E01-4A57-8EF2-7670E1B50645}"/>
    <cellStyle name="Comma 4 4 4 3 4 2 2" xfId="41334" xr:uid="{543486E6-AED7-4646-A0FC-67A411632226}"/>
    <cellStyle name="Comma 4 4 4 3 4 2 3" xfId="62358" xr:uid="{C25E934B-DBBC-474B-A134-106BBD84016D}"/>
    <cellStyle name="Comma 4 4 4 3 4 3" xfId="30824" xr:uid="{EE6B5474-A000-49DC-8E98-9557F7847421}"/>
    <cellStyle name="Comma 4 4 4 3 4 4" xfId="51848" xr:uid="{8E9CC5B0-90DA-4EA9-A9C3-0E93293C2706}"/>
    <cellStyle name="Comma 4 4 4 3 5" xfId="12430" xr:uid="{BD7BEC96-EBE7-4A96-B753-E9149B0E2045}"/>
    <cellStyle name="Comma 4 4 4 3 5 2" xfId="33452" xr:uid="{7A49C224-9B4B-4ECE-A0C0-37B6B5C9D817}"/>
    <cellStyle name="Comma 4 4 4 3 5 3" xfId="54476" xr:uid="{AAB37C9C-5D14-4E45-9FC1-313B07271644}"/>
    <cellStyle name="Comma 4 4 4 3 6" xfId="22941" xr:uid="{E26C2F45-B7E7-41B6-8BED-C7B372DA303A}"/>
    <cellStyle name="Comma 4 4 4 3 7" xfId="43966" xr:uid="{01893BBF-9281-4FBB-B5BB-487493539D21}"/>
    <cellStyle name="Comma 4 4 4 4" xfId="1846" xr:uid="{E5918172-A0DF-4FBB-8D5D-7B406D0D4CF6}"/>
    <cellStyle name="Comma 4 4 4 4 2" xfId="4524" xr:uid="{F45A6F02-21FB-484F-AE9C-14D9AF6F2EB2}"/>
    <cellStyle name="Comma 4 4 4 4 2 2" xfId="15058" xr:uid="{92DB0DAA-FEB8-4F5D-9550-D7704F843534}"/>
    <cellStyle name="Comma 4 4 4 4 2 2 2" xfId="36080" xr:uid="{8A735BCF-25C7-4BD7-A972-4AEFD3B47D30}"/>
    <cellStyle name="Comma 4 4 4 4 2 2 3" xfId="57104" xr:uid="{550B19D4-DF2F-4F5A-9C58-4DC46A0F502B}"/>
    <cellStyle name="Comma 4 4 4 4 2 3" xfId="25570" xr:uid="{00B0E3DF-0777-477D-AED2-25538C91F7B1}"/>
    <cellStyle name="Comma 4 4 4 4 2 4" xfId="46594" xr:uid="{279C6B29-21DE-4239-8B14-544107DAE597}"/>
    <cellStyle name="Comma 4 4 4 4 3" xfId="7152" xr:uid="{A02F5E8D-F9E5-46A6-8DBF-C094FB246AD1}"/>
    <cellStyle name="Comma 4 4 4 4 3 2" xfId="17686" xr:uid="{DD6DB03A-0AD6-4B83-AF7A-7031DAF056D8}"/>
    <cellStyle name="Comma 4 4 4 4 3 2 2" xfId="38708" xr:uid="{9A7C4EC1-E18D-4159-A8FC-FA7F89B516A0}"/>
    <cellStyle name="Comma 4 4 4 4 3 2 3" xfId="59732" xr:uid="{00B759F0-2DB1-480D-8F13-A5E021116C5E}"/>
    <cellStyle name="Comma 4 4 4 4 3 3" xfId="28198" xr:uid="{AE24DED4-2764-4B41-95C8-158C43E76CD2}"/>
    <cellStyle name="Comma 4 4 4 4 3 4" xfId="49222" xr:uid="{98B77EC9-940F-41B3-BD6D-B7B31080A534}"/>
    <cellStyle name="Comma 4 4 4 4 4" xfId="9779" xr:uid="{8F76D35D-F0AB-48CD-9F6D-377B01DF98B0}"/>
    <cellStyle name="Comma 4 4 4 4 4 2" xfId="20313" xr:uid="{530DC6EF-6E2C-43E4-BCE7-90160257AD37}"/>
    <cellStyle name="Comma 4 4 4 4 4 2 2" xfId="41335" xr:uid="{C672C391-537E-473D-A7FC-A22C209187DA}"/>
    <cellStyle name="Comma 4 4 4 4 4 2 3" xfId="62359" xr:uid="{7C8C5DC1-709D-4CA3-BD34-B11384414EF0}"/>
    <cellStyle name="Comma 4 4 4 4 4 3" xfId="30825" xr:uid="{D2133FCE-552B-450A-9519-0C64E11FBAF1}"/>
    <cellStyle name="Comma 4 4 4 4 4 4" xfId="51849" xr:uid="{56EFE07D-33E6-4693-8533-B5994D7C7C6C}"/>
    <cellStyle name="Comma 4 4 4 4 5" xfId="12431" xr:uid="{B1FD4BBA-04DF-48FE-9F54-339EDD9138E6}"/>
    <cellStyle name="Comma 4 4 4 4 5 2" xfId="33453" xr:uid="{F63C3757-C326-4D3C-98A9-1761C30B5EBF}"/>
    <cellStyle name="Comma 4 4 4 4 5 3" xfId="54477" xr:uid="{B4352EC3-C40E-4141-AF9D-A095DE772DA3}"/>
    <cellStyle name="Comma 4 4 4 4 6" xfId="22942" xr:uid="{D23D4434-0898-4050-AC6D-087519C02D85}"/>
    <cellStyle name="Comma 4 4 4 4 7" xfId="43967" xr:uid="{753ADF51-4074-4AD1-962A-FD49A403050B}"/>
    <cellStyle name="Comma 4 4 4 5" xfId="4520" xr:uid="{7F5B6F28-6A93-48B6-A797-671CBC86534D}"/>
    <cellStyle name="Comma 4 4 4 5 2" xfId="15054" xr:uid="{957FE6D1-CDF4-4372-B0A9-D747BEB6D3F8}"/>
    <cellStyle name="Comma 4 4 4 5 2 2" xfId="36076" xr:uid="{B2EE9055-5E57-4CA6-8626-5ECD3DDCBB9B}"/>
    <cellStyle name="Comma 4 4 4 5 2 3" xfId="57100" xr:uid="{93C8B569-E3B5-4D2F-BC43-3554A13C1923}"/>
    <cellStyle name="Comma 4 4 4 5 3" xfId="25566" xr:uid="{79DF1DDA-8290-44B6-87E7-1B0ED4C8F8B3}"/>
    <cellStyle name="Comma 4 4 4 5 4" xfId="46590" xr:uid="{F064A1B7-6180-4867-99EC-3F3CAAB30CD4}"/>
    <cellStyle name="Comma 4 4 4 6" xfId="7148" xr:uid="{58362C8A-9808-49C1-99E1-C656B26CE8F2}"/>
    <cellStyle name="Comma 4 4 4 6 2" xfId="17682" xr:uid="{3F098468-B28A-4987-A3C6-64F62DC6D6CB}"/>
    <cellStyle name="Comma 4 4 4 6 2 2" xfId="38704" xr:uid="{F0FBE93E-48F4-469C-ADDC-2A6CE1DB6410}"/>
    <cellStyle name="Comma 4 4 4 6 2 3" xfId="59728" xr:uid="{DD731CEB-D50C-4E1C-867A-2F0E10AF1EA9}"/>
    <cellStyle name="Comma 4 4 4 6 3" xfId="28194" xr:uid="{25A56565-F96D-4125-8546-096D03307294}"/>
    <cellStyle name="Comma 4 4 4 6 4" xfId="49218" xr:uid="{B3C3D07E-95E6-4BE7-9819-49A3B6515C4D}"/>
    <cellStyle name="Comma 4 4 4 7" xfId="9775" xr:uid="{CD519597-E54F-4779-B6A6-62D13600A8EE}"/>
    <cellStyle name="Comma 4 4 4 7 2" xfId="20309" xr:uid="{C6884BB6-3FA4-4878-94C0-1F811238EDC6}"/>
    <cellStyle name="Comma 4 4 4 7 2 2" xfId="41331" xr:uid="{A121CAB9-437A-4EB4-8CDC-763A36F378B9}"/>
    <cellStyle name="Comma 4 4 4 7 2 3" xfId="62355" xr:uid="{72D42DE0-A9FB-4A7D-B3C7-E17DC9ED9F99}"/>
    <cellStyle name="Comma 4 4 4 7 3" xfId="30821" xr:uid="{CEF24AC2-140A-4F7C-B3EE-EC1F8AD67CE3}"/>
    <cellStyle name="Comma 4 4 4 7 4" xfId="51845" xr:uid="{C6659AC0-D850-4C7B-925C-9C945D1EA7FF}"/>
    <cellStyle name="Comma 4 4 4 8" xfId="12427" xr:uid="{8DD77DF8-395D-44C3-8E30-368C037DA658}"/>
    <cellStyle name="Comma 4 4 4 8 2" xfId="33449" xr:uid="{63197CC4-817C-428E-AE34-4F1ADBB029AF}"/>
    <cellStyle name="Comma 4 4 4 8 3" xfId="54473" xr:uid="{9AC8BEAB-E373-473E-974F-4C8FA54BCC96}"/>
    <cellStyle name="Comma 4 4 4 9" xfId="22938" xr:uid="{A7DFB1F9-E917-4A1B-AB0E-07138E3F74CC}"/>
    <cellStyle name="Comma 4 4 5" xfId="1847" xr:uid="{72A2834D-F8EB-40D6-86B0-8EEB74604C0B}"/>
    <cellStyle name="Comma 4 4 5 10" xfId="43968" xr:uid="{B07A7F37-14E3-4721-87E4-634DE2FC68AC}"/>
    <cellStyle name="Comma 4 4 5 2" xfId="1848" xr:uid="{6428C1E6-8360-45C5-BE07-7FCD4AFB3A42}"/>
    <cellStyle name="Comma 4 4 5 2 2" xfId="1849" xr:uid="{033613C0-D8CC-4447-B1DC-C308288D020E}"/>
    <cellStyle name="Comma 4 4 5 2 2 2" xfId="4527" xr:uid="{B1F2A25C-228B-4382-BC21-77D978E1EC3A}"/>
    <cellStyle name="Comma 4 4 5 2 2 2 2" xfId="15061" xr:uid="{80A9BF91-10EA-4BC0-BE92-26F2886A1D4B}"/>
    <cellStyle name="Comma 4 4 5 2 2 2 2 2" xfId="36083" xr:uid="{D5F12442-E78D-4F9B-A94B-687813322708}"/>
    <cellStyle name="Comma 4 4 5 2 2 2 2 3" xfId="57107" xr:uid="{C5D91B96-A01C-4E9E-B103-993715AA44D4}"/>
    <cellStyle name="Comma 4 4 5 2 2 2 3" xfId="25573" xr:uid="{201352C0-DFBE-438C-AA5F-EB6648A6A2F6}"/>
    <cellStyle name="Comma 4 4 5 2 2 2 4" xfId="46597" xr:uid="{7604FA7D-6A40-4B4D-8EA7-9827A1D294FE}"/>
    <cellStyle name="Comma 4 4 5 2 2 3" xfId="7155" xr:uid="{BEEA2AB4-0643-438A-94E8-85CC05C06242}"/>
    <cellStyle name="Comma 4 4 5 2 2 3 2" xfId="17689" xr:uid="{119466EC-B3E6-4AB9-A58A-6E733BFE8909}"/>
    <cellStyle name="Comma 4 4 5 2 2 3 2 2" xfId="38711" xr:uid="{7B872E9F-262D-4982-8AE2-856F77A40763}"/>
    <cellStyle name="Comma 4 4 5 2 2 3 2 3" xfId="59735" xr:uid="{804A7724-F5E9-4169-BD51-C7446994BF52}"/>
    <cellStyle name="Comma 4 4 5 2 2 3 3" xfId="28201" xr:uid="{F4D25E7F-E585-4CAD-B2F4-F6A55EC3AAFE}"/>
    <cellStyle name="Comma 4 4 5 2 2 3 4" xfId="49225" xr:uid="{677BB7D8-C84B-47CA-BF37-277225CE4049}"/>
    <cellStyle name="Comma 4 4 5 2 2 4" xfId="9782" xr:uid="{011FC653-EF22-4FA4-BF32-17619AB39EB1}"/>
    <cellStyle name="Comma 4 4 5 2 2 4 2" xfId="20316" xr:uid="{AA846EFB-0AF0-40BD-9902-EAE51A94F330}"/>
    <cellStyle name="Comma 4 4 5 2 2 4 2 2" xfId="41338" xr:uid="{690D4B99-4914-44D9-AEC2-02C7B09ED734}"/>
    <cellStyle name="Comma 4 4 5 2 2 4 2 3" xfId="62362" xr:uid="{76A06DC7-DE04-45F1-9E09-F1FF8F612CA0}"/>
    <cellStyle name="Comma 4 4 5 2 2 4 3" xfId="30828" xr:uid="{6750AD37-6CB3-4114-88C6-291FB277D892}"/>
    <cellStyle name="Comma 4 4 5 2 2 4 4" xfId="51852" xr:uid="{0D457470-0957-4755-AFAE-7F58B639C419}"/>
    <cellStyle name="Comma 4 4 5 2 2 5" xfId="12434" xr:uid="{D0CDF142-812C-403F-99CB-B71B7C4255B8}"/>
    <cellStyle name="Comma 4 4 5 2 2 5 2" xfId="33456" xr:uid="{4B1F356F-2F9C-48EE-B9C5-E03F4BC2F189}"/>
    <cellStyle name="Comma 4 4 5 2 2 5 3" xfId="54480" xr:uid="{5B4BE4A9-3C87-461A-A573-FB5E25DA9787}"/>
    <cellStyle name="Comma 4 4 5 2 2 6" xfId="22945" xr:uid="{86A2409C-34E1-4427-96E5-04F8B94A9298}"/>
    <cellStyle name="Comma 4 4 5 2 2 7" xfId="43970" xr:uid="{C7B992A2-8154-43F3-8C70-53110A15D26B}"/>
    <cellStyle name="Comma 4 4 5 2 3" xfId="4526" xr:uid="{693C506D-E1C7-45A4-89EB-1C10EF25DEFA}"/>
    <cellStyle name="Comma 4 4 5 2 3 2" xfId="15060" xr:uid="{4A14E9B0-2E2C-43C2-81DD-E5F2D7EF01B7}"/>
    <cellStyle name="Comma 4 4 5 2 3 2 2" xfId="36082" xr:uid="{90A07BE3-1088-4772-81E9-FF324939FF32}"/>
    <cellStyle name="Comma 4 4 5 2 3 2 3" xfId="57106" xr:uid="{0CE9B3AB-013C-4A45-AEA0-F02E71F46390}"/>
    <cellStyle name="Comma 4 4 5 2 3 3" xfId="25572" xr:uid="{6CAECAFF-A5F4-4555-89A1-A9C7875A9710}"/>
    <cellStyle name="Comma 4 4 5 2 3 4" xfId="46596" xr:uid="{AE9C3C66-8C49-4FEB-AA52-D4F306CEF73E}"/>
    <cellStyle name="Comma 4 4 5 2 4" xfId="7154" xr:uid="{B4693831-8FF8-4FB5-8692-192A5E6A31BD}"/>
    <cellStyle name="Comma 4 4 5 2 4 2" xfId="17688" xr:uid="{537F24AF-906E-4E9D-B54E-7D985AE0B493}"/>
    <cellStyle name="Comma 4 4 5 2 4 2 2" xfId="38710" xr:uid="{F48920B0-11BB-479C-BDFC-72808BD962C2}"/>
    <cellStyle name="Comma 4 4 5 2 4 2 3" xfId="59734" xr:uid="{3FE8E31E-FD7D-422C-92E1-076B16C7F208}"/>
    <cellStyle name="Comma 4 4 5 2 4 3" xfId="28200" xr:uid="{6CDBBFA5-4E46-4448-AE10-067E2D115D7B}"/>
    <cellStyle name="Comma 4 4 5 2 4 4" xfId="49224" xr:uid="{AAAF0F16-9BD2-483E-9218-827ED0BEB3E5}"/>
    <cellStyle name="Comma 4 4 5 2 5" xfId="9781" xr:uid="{3CA20A43-A05F-4714-A24D-8B2274E74760}"/>
    <cellStyle name="Comma 4 4 5 2 5 2" xfId="20315" xr:uid="{C11AC58D-EAB5-475C-96BF-8DA28246C013}"/>
    <cellStyle name="Comma 4 4 5 2 5 2 2" xfId="41337" xr:uid="{860322BC-494C-45C7-86A2-11DAF1EEAB8C}"/>
    <cellStyle name="Comma 4 4 5 2 5 2 3" xfId="62361" xr:uid="{FD00DC81-CB8D-4284-8F29-B47C329542C8}"/>
    <cellStyle name="Comma 4 4 5 2 5 3" xfId="30827" xr:uid="{83FA857B-2147-45BF-9147-4863C43CA94B}"/>
    <cellStyle name="Comma 4 4 5 2 5 4" xfId="51851" xr:uid="{CAFCDCB9-E5DD-48BB-BD9B-43B7CBE7718B}"/>
    <cellStyle name="Comma 4 4 5 2 6" xfId="12433" xr:uid="{44AF775E-A75E-4696-A534-2B4B09C49528}"/>
    <cellStyle name="Comma 4 4 5 2 6 2" xfId="33455" xr:uid="{1466DFE1-8BC4-4552-955D-2D0E62FD381D}"/>
    <cellStyle name="Comma 4 4 5 2 6 3" xfId="54479" xr:uid="{1524BCE1-3722-4485-9BFF-866975BBDB57}"/>
    <cellStyle name="Comma 4 4 5 2 7" xfId="22944" xr:uid="{3C8CD01B-B3F0-4DFE-A639-436A09B58253}"/>
    <cellStyle name="Comma 4 4 5 2 8" xfId="43969" xr:uid="{14EB0BCE-1808-4686-9496-B6F46DF210B4}"/>
    <cellStyle name="Comma 4 4 5 3" xfId="1850" xr:uid="{79235A68-3089-4C17-AEFA-8D404B62FE0D}"/>
    <cellStyle name="Comma 4 4 5 3 2" xfId="4528" xr:uid="{24577B3E-AAF0-43D1-A646-8B0F5202410C}"/>
    <cellStyle name="Comma 4 4 5 3 2 2" xfId="15062" xr:uid="{D6749F13-7C4B-43D0-BD5A-FB9B5F16DB03}"/>
    <cellStyle name="Comma 4 4 5 3 2 2 2" xfId="36084" xr:uid="{59E15AD1-D793-42C7-ABD6-6965CA0BAAA2}"/>
    <cellStyle name="Comma 4 4 5 3 2 2 3" xfId="57108" xr:uid="{FC2BC168-2689-4C29-B6AA-FFE8B138BC72}"/>
    <cellStyle name="Comma 4 4 5 3 2 3" xfId="25574" xr:uid="{1D17C71E-C2EE-458E-8B67-3C6C39367ECC}"/>
    <cellStyle name="Comma 4 4 5 3 2 4" xfId="46598" xr:uid="{4BE843CB-0F53-4DD7-8AFF-3F27E2C61F48}"/>
    <cellStyle name="Comma 4 4 5 3 3" xfId="7156" xr:uid="{5DBADA20-53E3-4FBF-B11E-4BBBF6AD692E}"/>
    <cellStyle name="Comma 4 4 5 3 3 2" xfId="17690" xr:uid="{2AC6F656-9920-4BDD-A20A-9554C8FBE0C6}"/>
    <cellStyle name="Comma 4 4 5 3 3 2 2" xfId="38712" xr:uid="{132DF9F5-CA29-4B92-8A8B-59EDBED2599C}"/>
    <cellStyle name="Comma 4 4 5 3 3 2 3" xfId="59736" xr:uid="{8735DD54-DEAA-47DF-A050-724B90FC3914}"/>
    <cellStyle name="Comma 4 4 5 3 3 3" xfId="28202" xr:uid="{9647EB39-280E-4D01-94BD-1F1CE1FF23FD}"/>
    <cellStyle name="Comma 4 4 5 3 3 4" xfId="49226" xr:uid="{28808D00-299B-44DE-8762-A0F47F77CEF7}"/>
    <cellStyle name="Comma 4 4 5 3 4" xfId="9783" xr:uid="{ACBE7B8A-12A2-4A70-8E9E-83E7CC14A8A5}"/>
    <cellStyle name="Comma 4 4 5 3 4 2" xfId="20317" xr:uid="{772AE782-5B0C-4C94-AF02-18420A831056}"/>
    <cellStyle name="Comma 4 4 5 3 4 2 2" xfId="41339" xr:uid="{1E27CAD1-2088-4954-85DD-CF243F16345C}"/>
    <cellStyle name="Comma 4 4 5 3 4 2 3" xfId="62363" xr:uid="{89C37F40-2E47-4142-AC5D-F4328671C523}"/>
    <cellStyle name="Comma 4 4 5 3 4 3" xfId="30829" xr:uid="{0528D737-97E6-4AD0-B862-B4E508C16D3C}"/>
    <cellStyle name="Comma 4 4 5 3 4 4" xfId="51853" xr:uid="{6BB258C9-AAE6-495A-9036-E219436E0A95}"/>
    <cellStyle name="Comma 4 4 5 3 5" xfId="12435" xr:uid="{F332BF73-4846-48EB-BB7E-60727BEB2D1F}"/>
    <cellStyle name="Comma 4 4 5 3 5 2" xfId="33457" xr:uid="{4E545D8B-8F9A-4F2E-8F75-150854475C8A}"/>
    <cellStyle name="Comma 4 4 5 3 5 3" xfId="54481" xr:uid="{2A493315-E329-485E-A79F-0710C8C24C71}"/>
    <cellStyle name="Comma 4 4 5 3 6" xfId="22946" xr:uid="{306C5491-6795-4C5E-9A97-20987632640D}"/>
    <cellStyle name="Comma 4 4 5 3 7" xfId="43971" xr:uid="{CB08CADE-858A-4848-B1A9-3B417B6E2775}"/>
    <cellStyle name="Comma 4 4 5 4" xfId="1851" xr:uid="{AEE35CE1-A12F-4402-BF9A-85A8F506C973}"/>
    <cellStyle name="Comma 4 4 5 4 2" xfId="4529" xr:uid="{85BE614A-9DEB-45FD-8EED-708EA3DF425E}"/>
    <cellStyle name="Comma 4 4 5 4 2 2" xfId="15063" xr:uid="{7F5E33FD-2DEC-4CAC-B2F7-9A53B22E6C29}"/>
    <cellStyle name="Comma 4 4 5 4 2 2 2" xfId="36085" xr:uid="{4CA21367-B731-4409-B7B9-FD143D4C1186}"/>
    <cellStyle name="Comma 4 4 5 4 2 2 3" xfId="57109" xr:uid="{321B7453-AF72-4575-8532-24C44953E2A3}"/>
    <cellStyle name="Comma 4 4 5 4 2 3" xfId="25575" xr:uid="{9EC6E094-AF08-4BE5-AEA7-B163A9017B82}"/>
    <cellStyle name="Comma 4 4 5 4 2 4" xfId="46599" xr:uid="{6A845BA2-047F-4FB5-B031-B2C383A52C28}"/>
    <cellStyle name="Comma 4 4 5 4 3" xfId="7157" xr:uid="{945248AB-767E-42CF-957E-E1F2F593E287}"/>
    <cellStyle name="Comma 4 4 5 4 3 2" xfId="17691" xr:uid="{BA9A80F7-257D-4CA5-873D-7C063E72CA58}"/>
    <cellStyle name="Comma 4 4 5 4 3 2 2" xfId="38713" xr:uid="{CBBCC0E3-DD46-4552-8B3E-4543FAD1434D}"/>
    <cellStyle name="Comma 4 4 5 4 3 2 3" xfId="59737" xr:uid="{DF28FC39-F988-469F-A6ED-2030311A5415}"/>
    <cellStyle name="Comma 4 4 5 4 3 3" xfId="28203" xr:uid="{66949CC5-A210-4EE2-96FA-BFB3A91CF6DF}"/>
    <cellStyle name="Comma 4 4 5 4 3 4" xfId="49227" xr:uid="{06F25AC5-ED4C-4DFF-B75C-35D3C23F6A8B}"/>
    <cellStyle name="Comma 4 4 5 4 4" xfId="9784" xr:uid="{1DE71BA9-7E20-4B97-A2B2-1FE25CAA8145}"/>
    <cellStyle name="Comma 4 4 5 4 4 2" xfId="20318" xr:uid="{F2D4B989-A9B9-4BE3-87D9-FAE98B4B40DF}"/>
    <cellStyle name="Comma 4 4 5 4 4 2 2" xfId="41340" xr:uid="{21DADA59-DA9C-4236-91A6-4E85F5627560}"/>
    <cellStyle name="Comma 4 4 5 4 4 2 3" xfId="62364" xr:uid="{11A9AC66-16EC-4EF1-8CCF-E4E3BD31E51A}"/>
    <cellStyle name="Comma 4 4 5 4 4 3" xfId="30830" xr:uid="{C9FF6E59-3049-48C7-907C-4FF7D8DDADE8}"/>
    <cellStyle name="Comma 4 4 5 4 4 4" xfId="51854" xr:uid="{F4F4FA69-E288-4445-B636-9098A2715E5D}"/>
    <cellStyle name="Comma 4 4 5 4 5" xfId="12436" xr:uid="{A2BB1E37-9418-4B77-AA93-5C5D7C7A1767}"/>
    <cellStyle name="Comma 4 4 5 4 5 2" xfId="33458" xr:uid="{064E3A53-8B3D-4871-9EFF-F9BACCABEC50}"/>
    <cellStyle name="Comma 4 4 5 4 5 3" xfId="54482" xr:uid="{2B70AF40-AF66-41E2-B1A2-C9924849A35B}"/>
    <cellStyle name="Comma 4 4 5 4 6" xfId="22947" xr:uid="{3E0DC91B-A692-456D-A773-BE58E37D2AC0}"/>
    <cellStyle name="Comma 4 4 5 4 7" xfId="43972" xr:uid="{B91787C0-1571-479B-87EC-0DB4377D1165}"/>
    <cellStyle name="Comma 4 4 5 5" xfId="4525" xr:uid="{A8018E0C-5C68-4E2C-8477-80006278E97C}"/>
    <cellStyle name="Comma 4 4 5 5 2" xfId="15059" xr:uid="{86664D85-4251-4A87-8B21-567CE63CFB7B}"/>
    <cellStyle name="Comma 4 4 5 5 2 2" xfId="36081" xr:uid="{1CD5721C-7678-4BEE-AAED-FEF82704D428}"/>
    <cellStyle name="Comma 4 4 5 5 2 3" xfId="57105" xr:uid="{E8B8038F-0E16-4A47-93AF-4ADD60E7F34F}"/>
    <cellStyle name="Comma 4 4 5 5 3" xfId="25571" xr:uid="{D2A06411-8A2A-49C6-9FD7-5735907D479A}"/>
    <cellStyle name="Comma 4 4 5 5 4" xfId="46595" xr:uid="{BE1AD876-9454-46FA-B953-B4FFF78B9866}"/>
    <cellStyle name="Comma 4 4 5 6" xfId="7153" xr:uid="{12A5CC45-B2A8-4D7D-86F6-EFD14C624DD0}"/>
    <cellStyle name="Comma 4 4 5 6 2" xfId="17687" xr:uid="{11F72DEA-55A2-457F-9999-FC1DB58A93DE}"/>
    <cellStyle name="Comma 4 4 5 6 2 2" xfId="38709" xr:uid="{380AAD15-69D5-4518-88BF-1B545EF0F5A3}"/>
    <cellStyle name="Comma 4 4 5 6 2 3" xfId="59733" xr:uid="{8E263D9B-704D-448C-B757-B738986D7D89}"/>
    <cellStyle name="Comma 4 4 5 6 3" xfId="28199" xr:uid="{DD5AB072-BCB3-43BD-BF6C-84E7B1AC9B0C}"/>
    <cellStyle name="Comma 4 4 5 6 4" xfId="49223" xr:uid="{877CA52C-49D2-47F2-A087-4A236AF0C98A}"/>
    <cellStyle name="Comma 4 4 5 7" xfId="9780" xr:uid="{AFCD9472-813F-4A9C-B338-73C04467A586}"/>
    <cellStyle name="Comma 4 4 5 7 2" xfId="20314" xr:uid="{4752038C-D051-44A3-840F-012A664557FE}"/>
    <cellStyle name="Comma 4 4 5 7 2 2" xfId="41336" xr:uid="{DF1E6B1D-0398-4CE1-A4B8-9691B690A867}"/>
    <cellStyle name="Comma 4 4 5 7 2 3" xfId="62360" xr:uid="{E48FE24C-388A-438C-BD37-3FA7B549BA34}"/>
    <cellStyle name="Comma 4 4 5 7 3" xfId="30826" xr:uid="{4B76AD54-0E72-42F8-B9DB-152C57D93705}"/>
    <cellStyle name="Comma 4 4 5 7 4" xfId="51850" xr:uid="{E23CFF4F-ACBC-4FBC-B6BB-CE363E553271}"/>
    <cellStyle name="Comma 4 4 5 8" xfId="12432" xr:uid="{B795DE1A-4FC6-412E-A5DA-E6BE644A8054}"/>
    <cellStyle name="Comma 4 4 5 8 2" xfId="33454" xr:uid="{AAC6195E-E1C8-4DC5-883B-1F380F2EDB11}"/>
    <cellStyle name="Comma 4 4 5 8 3" xfId="54478" xr:uid="{88258902-B99A-496A-9EA2-EE0A019BAF3B}"/>
    <cellStyle name="Comma 4 4 5 9" xfId="22943" xr:uid="{4CAC60A8-7377-4E13-88B0-D9E6E6A64E07}"/>
    <cellStyle name="Comma 4 4 6" xfId="1852" xr:uid="{92260EE1-960C-42AA-9B60-A3227133D33B}"/>
    <cellStyle name="Comma 4 4 6 10" xfId="43973" xr:uid="{0FF3950C-A769-4F73-9DBD-B2466CF3BE06}"/>
    <cellStyle name="Comma 4 4 6 2" xfId="1853" xr:uid="{A20067A2-599D-4C9A-ADBA-CAB9351D55B9}"/>
    <cellStyle name="Comma 4 4 6 2 2" xfId="1854" xr:uid="{EE4AB10E-F413-4CA9-9685-972D6DA915EF}"/>
    <cellStyle name="Comma 4 4 6 2 2 2" xfId="4532" xr:uid="{1B7C28CC-F6AE-4537-BB95-67E949705D34}"/>
    <cellStyle name="Comma 4 4 6 2 2 2 2" xfId="15066" xr:uid="{94DB38DF-C577-446F-8535-7B291A3AFAE2}"/>
    <cellStyle name="Comma 4 4 6 2 2 2 2 2" xfId="36088" xr:uid="{EDC2E50D-0B70-49A8-AB73-F98C053F8383}"/>
    <cellStyle name="Comma 4 4 6 2 2 2 2 3" xfId="57112" xr:uid="{9BF0B0EB-80B7-43C8-B83D-F2D6A73868A6}"/>
    <cellStyle name="Comma 4 4 6 2 2 2 3" xfId="25578" xr:uid="{3B465E34-73BE-4C93-B839-F9FEF92E42F2}"/>
    <cellStyle name="Comma 4 4 6 2 2 2 4" xfId="46602" xr:uid="{A1609018-D186-417B-92E2-ADAD0CFBAAEB}"/>
    <cellStyle name="Comma 4 4 6 2 2 3" xfId="7160" xr:uid="{B313BB11-4F7D-46F1-9AA5-BB6C2D2CA542}"/>
    <cellStyle name="Comma 4 4 6 2 2 3 2" xfId="17694" xr:uid="{98A7E34E-C33B-463E-B578-46916FE47970}"/>
    <cellStyle name="Comma 4 4 6 2 2 3 2 2" xfId="38716" xr:uid="{3DA3455B-DBBB-4BB4-9827-6820FBF5C5CC}"/>
    <cellStyle name="Comma 4 4 6 2 2 3 2 3" xfId="59740" xr:uid="{E1638FCB-9C20-4675-8FEE-C91DE2795909}"/>
    <cellStyle name="Comma 4 4 6 2 2 3 3" xfId="28206" xr:uid="{F971EE4F-B92F-4E9A-BF18-D9A750076F4B}"/>
    <cellStyle name="Comma 4 4 6 2 2 3 4" xfId="49230" xr:uid="{746C7BE5-3A49-464D-B90F-9A06D3A20592}"/>
    <cellStyle name="Comma 4 4 6 2 2 4" xfId="9787" xr:uid="{2EC17DFA-5205-4B66-B7AA-CCE82B5D65D1}"/>
    <cellStyle name="Comma 4 4 6 2 2 4 2" xfId="20321" xr:uid="{2A62EDE3-BEDF-4341-AFE0-2A1F0ABF5660}"/>
    <cellStyle name="Comma 4 4 6 2 2 4 2 2" xfId="41343" xr:uid="{64984E1E-0E91-4670-AA47-7A4006B6F477}"/>
    <cellStyle name="Comma 4 4 6 2 2 4 2 3" xfId="62367" xr:uid="{246D8D78-ED20-4D45-A110-A6F461D2FBB6}"/>
    <cellStyle name="Comma 4 4 6 2 2 4 3" xfId="30833" xr:uid="{939681A8-4259-46F1-81EC-8F36DA296748}"/>
    <cellStyle name="Comma 4 4 6 2 2 4 4" xfId="51857" xr:uid="{89B40853-9A99-40B5-9ADE-3A43C81667D6}"/>
    <cellStyle name="Comma 4 4 6 2 2 5" xfId="12439" xr:uid="{04EC6FFC-EF1C-4EC6-8C47-CB9FCB4641F7}"/>
    <cellStyle name="Comma 4 4 6 2 2 5 2" xfId="33461" xr:uid="{1D5D531D-D941-4714-AB0A-2B3E4FFE701A}"/>
    <cellStyle name="Comma 4 4 6 2 2 5 3" xfId="54485" xr:uid="{CDAD84C3-56FA-48FE-ADA4-87A2E69EA786}"/>
    <cellStyle name="Comma 4 4 6 2 2 6" xfId="22950" xr:uid="{C6B0BFC7-2D26-4D82-8B29-C08EABE2CB63}"/>
    <cellStyle name="Comma 4 4 6 2 2 7" xfId="43975" xr:uid="{A17DF64F-86A3-43F7-B325-52F309361755}"/>
    <cellStyle name="Comma 4 4 6 2 3" xfId="4531" xr:uid="{EF34584B-85F9-42E2-A57F-21F6D6BD5443}"/>
    <cellStyle name="Comma 4 4 6 2 3 2" xfId="15065" xr:uid="{F8908D3E-0370-45D9-85CB-53C93C9A671A}"/>
    <cellStyle name="Comma 4 4 6 2 3 2 2" xfId="36087" xr:uid="{C6934D3B-32F2-4CDF-804E-15166F69C3CF}"/>
    <cellStyle name="Comma 4 4 6 2 3 2 3" xfId="57111" xr:uid="{9F8179C6-8244-4070-BD99-E5AD09B03AEA}"/>
    <cellStyle name="Comma 4 4 6 2 3 3" xfId="25577" xr:uid="{ECE061D7-849C-4825-B36E-ADB3DEC6109D}"/>
    <cellStyle name="Comma 4 4 6 2 3 4" xfId="46601" xr:uid="{5A603765-04D4-4689-B619-2446823D75F5}"/>
    <cellStyle name="Comma 4 4 6 2 4" xfId="7159" xr:uid="{6F211467-8B41-47F1-B5F3-3C7EB0F0A74A}"/>
    <cellStyle name="Comma 4 4 6 2 4 2" xfId="17693" xr:uid="{F7D23F95-BC9A-4BAE-925A-A7E565BECB29}"/>
    <cellStyle name="Comma 4 4 6 2 4 2 2" xfId="38715" xr:uid="{43FCF5F8-F605-46C7-B041-2ADE65036A55}"/>
    <cellStyle name="Comma 4 4 6 2 4 2 3" xfId="59739" xr:uid="{A10C7B3F-6EA3-422E-9270-BF8AE9964802}"/>
    <cellStyle name="Comma 4 4 6 2 4 3" xfId="28205" xr:uid="{9FB96008-0861-4800-B089-31330B1D0587}"/>
    <cellStyle name="Comma 4 4 6 2 4 4" xfId="49229" xr:uid="{7971F664-FF2B-450B-9E73-3F26C852451B}"/>
    <cellStyle name="Comma 4 4 6 2 5" xfId="9786" xr:uid="{FC7DFD28-32FD-498C-BD7F-F761324D8114}"/>
    <cellStyle name="Comma 4 4 6 2 5 2" xfId="20320" xr:uid="{B440A43D-7C96-4337-A35C-EA03E0944419}"/>
    <cellStyle name="Comma 4 4 6 2 5 2 2" xfId="41342" xr:uid="{92AA3DFD-B2FD-45E8-BD0F-2FB864697982}"/>
    <cellStyle name="Comma 4 4 6 2 5 2 3" xfId="62366" xr:uid="{B45AC211-BDC5-4761-92E7-C34764DAFD6B}"/>
    <cellStyle name="Comma 4 4 6 2 5 3" xfId="30832" xr:uid="{53993B18-034F-4995-8201-3ECCEC2582E7}"/>
    <cellStyle name="Comma 4 4 6 2 5 4" xfId="51856" xr:uid="{02806D64-ACEA-4129-A547-13976857EBC2}"/>
    <cellStyle name="Comma 4 4 6 2 6" xfId="12438" xr:uid="{10AA9CE6-5398-4D57-BF9B-19F6A147EA3A}"/>
    <cellStyle name="Comma 4 4 6 2 6 2" xfId="33460" xr:uid="{E6E4E7C9-8FF6-4613-8EFF-24CD927A90D1}"/>
    <cellStyle name="Comma 4 4 6 2 6 3" xfId="54484" xr:uid="{5B93FCFE-B96E-4CB0-B2FA-875D2C6BE29A}"/>
    <cellStyle name="Comma 4 4 6 2 7" xfId="22949" xr:uid="{69FFA3A7-380B-4B3D-AC01-5FA52F4A33DC}"/>
    <cellStyle name="Comma 4 4 6 2 8" xfId="43974" xr:uid="{6073395C-5A93-4331-B555-76D0BD0D1B08}"/>
    <cellStyle name="Comma 4 4 6 3" xfId="1855" xr:uid="{864AA1D4-AB23-47C8-A735-901CC01BA5A3}"/>
    <cellStyle name="Comma 4 4 6 3 2" xfId="4533" xr:uid="{37974B3A-B99A-4E36-BA6E-A493C171CBFD}"/>
    <cellStyle name="Comma 4 4 6 3 2 2" xfId="15067" xr:uid="{2C7910DC-A07A-457D-8BEE-24CCF189C85B}"/>
    <cellStyle name="Comma 4 4 6 3 2 2 2" xfId="36089" xr:uid="{97891523-47CA-4F9A-BBE1-57641924CDE7}"/>
    <cellStyle name="Comma 4 4 6 3 2 2 3" xfId="57113" xr:uid="{48F087D6-594B-48C9-A0EF-E4A1DF371420}"/>
    <cellStyle name="Comma 4 4 6 3 2 3" xfId="25579" xr:uid="{CB0DB82C-DABB-44CD-AC67-0C88AAF7948D}"/>
    <cellStyle name="Comma 4 4 6 3 2 4" xfId="46603" xr:uid="{8439C6C4-7259-4E91-9287-6669C1E7E20B}"/>
    <cellStyle name="Comma 4 4 6 3 3" xfId="7161" xr:uid="{5F376DAB-0596-45C0-9559-D5E34CB0E364}"/>
    <cellStyle name="Comma 4 4 6 3 3 2" xfId="17695" xr:uid="{D7FF8366-A9E8-4EDD-B525-A92CE56B020B}"/>
    <cellStyle name="Comma 4 4 6 3 3 2 2" xfId="38717" xr:uid="{F3EF55C1-6293-4EFF-A7E8-05499E46806D}"/>
    <cellStyle name="Comma 4 4 6 3 3 2 3" xfId="59741" xr:uid="{10F6BBA4-36E2-4066-B57B-566F1DCFCF6A}"/>
    <cellStyle name="Comma 4 4 6 3 3 3" xfId="28207" xr:uid="{48596E21-1B53-4AA5-8DED-D9258DD1769C}"/>
    <cellStyle name="Comma 4 4 6 3 3 4" xfId="49231" xr:uid="{2F14FE67-4B46-4F7E-8D93-6ECA5EFF12E0}"/>
    <cellStyle name="Comma 4 4 6 3 4" xfId="9788" xr:uid="{68F87422-2EF7-43ED-A66E-BAEBCFFE4415}"/>
    <cellStyle name="Comma 4 4 6 3 4 2" xfId="20322" xr:uid="{EBE26132-626E-4845-89B2-4B4FFD55A005}"/>
    <cellStyle name="Comma 4 4 6 3 4 2 2" xfId="41344" xr:uid="{226F355A-E139-42B8-B668-E0C09363FA78}"/>
    <cellStyle name="Comma 4 4 6 3 4 2 3" xfId="62368" xr:uid="{72D90366-2809-4372-808D-5FB233F2C4DD}"/>
    <cellStyle name="Comma 4 4 6 3 4 3" xfId="30834" xr:uid="{9506809B-E2D7-454F-9278-6C6CDF01641A}"/>
    <cellStyle name="Comma 4 4 6 3 4 4" xfId="51858" xr:uid="{BF6970BD-A95C-4089-A39A-424E1EE5EA79}"/>
    <cellStyle name="Comma 4 4 6 3 5" xfId="12440" xr:uid="{2D447182-59B3-4ACB-BCF2-F545DCA49CD5}"/>
    <cellStyle name="Comma 4 4 6 3 5 2" xfId="33462" xr:uid="{1AC57596-F296-4E05-9E3E-BC2B40FA6ABE}"/>
    <cellStyle name="Comma 4 4 6 3 5 3" xfId="54486" xr:uid="{90479A8C-A249-4463-8C8F-1E46222C0C19}"/>
    <cellStyle name="Comma 4 4 6 3 6" xfId="22951" xr:uid="{A739FEED-6D23-4FB4-A1FA-5F8A314F12E2}"/>
    <cellStyle name="Comma 4 4 6 3 7" xfId="43976" xr:uid="{051F4D6B-9669-44AF-8EDA-9B44DEBD75D6}"/>
    <cellStyle name="Comma 4 4 6 4" xfId="1856" xr:uid="{4DFECC2B-F707-4C5D-A0F4-BEC599AB2F2E}"/>
    <cellStyle name="Comma 4 4 6 4 2" xfId="4534" xr:uid="{2DFD8667-A3CC-479C-8F63-B5B48AE9E239}"/>
    <cellStyle name="Comma 4 4 6 4 2 2" xfId="15068" xr:uid="{F3349B19-2284-4314-9BF4-BB6B9750612B}"/>
    <cellStyle name="Comma 4 4 6 4 2 2 2" xfId="36090" xr:uid="{31507493-C569-41C6-8C2C-07E6FA59E6F8}"/>
    <cellStyle name="Comma 4 4 6 4 2 2 3" xfId="57114" xr:uid="{9A21E317-5A73-466D-A93B-6FB5BD5535D0}"/>
    <cellStyle name="Comma 4 4 6 4 2 3" xfId="25580" xr:uid="{01CBB536-9949-48B3-817F-406683448D55}"/>
    <cellStyle name="Comma 4 4 6 4 2 4" xfId="46604" xr:uid="{504FA4AB-7C7A-4D5C-9620-33096B3B9031}"/>
    <cellStyle name="Comma 4 4 6 4 3" xfId="7162" xr:uid="{883B4FBE-399B-4F65-A4F5-424B50273C45}"/>
    <cellStyle name="Comma 4 4 6 4 3 2" xfId="17696" xr:uid="{7751DB30-58FA-475C-B7A6-025BC5AC182B}"/>
    <cellStyle name="Comma 4 4 6 4 3 2 2" xfId="38718" xr:uid="{D6BC203F-9BB9-4EA5-A399-76A04FC0F36C}"/>
    <cellStyle name="Comma 4 4 6 4 3 2 3" xfId="59742" xr:uid="{AE0DE631-8B0F-4646-9D27-4E3E61290254}"/>
    <cellStyle name="Comma 4 4 6 4 3 3" xfId="28208" xr:uid="{7B71BCB5-C102-4F4C-92B9-108E72CE6AF3}"/>
    <cellStyle name="Comma 4 4 6 4 3 4" xfId="49232" xr:uid="{18BEE7F3-A7BA-4232-A208-5F7BAA28F1F8}"/>
    <cellStyle name="Comma 4 4 6 4 4" xfId="9789" xr:uid="{EAA01E55-E2A4-47A8-AB20-1A886A8399BA}"/>
    <cellStyle name="Comma 4 4 6 4 4 2" xfId="20323" xr:uid="{B9D23BB2-5B6C-4D86-A9F3-B0CC8AE39B5D}"/>
    <cellStyle name="Comma 4 4 6 4 4 2 2" xfId="41345" xr:uid="{8977DB88-6CC4-454B-979C-94463BF8E48A}"/>
    <cellStyle name="Comma 4 4 6 4 4 2 3" xfId="62369" xr:uid="{690213E2-E6F4-4EE9-BC0F-6D71FE3E3201}"/>
    <cellStyle name="Comma 4 4 6 4 4 3" xfId="30835" xr:uid="{E4FED104-C0F3-4929-AF5B-973302808D58}"/>
    <cellStyle name="Comma 4 4 6 4 4 4" xfId="51859" xr:uid="{31341391-E42F-4E6A-8D19-82D011288F7D}"/>
    <cellStyle name="Comma 4 4 6 4 5" xfId="12441" xr:uid="{CEE7DC75-7D42-45F7-839B-25BA863842B2}"/>
    <cellStyle name="Comma 4 4 6 4 5 2" xfId="33463" xr:uid="{6577C092-9920-44E5-A962-C84B71CFC447}"/>
    <cellStyle name="Comma 4 4 6 4 5 3" xfId="54487" xr:uid="{416901B8-DC83-4312-9D39-E2B38824E392}"/>
    <cellStyle name="Comma 4 4 6 4 6" xfId="22952" xr:uid="{E1E2A864-8F43-46FF-8FBF-8D69CD99DE6E}"/>
    <cellStyle name="Comma 4 4 6 4 7" xfId="43977" xr:uid="{843C1DCD-95E3-47D3-A0F5-5492963A0B71}"/>
    <cellStyle name="Comma 4 4 6 5" xfId="4530" xr:uid="{6B6CA11E-6A0D-411C-89D9-AAD8AB4D738B}"/>
    <cellStyle name="Comma 4 4 6 5 2" xfId="15064" xr:uid="{879EBBCD-02E7-4816-8567-50D6FADB11FF}"/>
    <cellStyle name="Comma 4 4 6 5 2 2" xfId="36086" xr:uid="{68A21B75-53EC-47CF-85FA-5F27D098AF79}"/>
    <cellStyle name="Comma 4 4 6 5 2 3" xfId="57110" xr:uid="{1B0FC705-A0D9-4117-AB80-467A0F5ACF01}"/>
    <cellStyle name="Comma 4 4 6 5 3" xfId="25576" xr:uid="{F8741FE6-0812-4DA2-8C00-8DE45D3273DC}"/>
    <cellStyle name="Comma 4 4 6 5 4" xfId="46600" xr:uid="{53A36C3A-9F91-4684-9240-FDB8DBCE931B}"/>
    <cellStyle name="Comma 4 4 6 6" xfId="7158" xr:uid="{2A54FD9D-CAC2-4CB0-8DA8-3D58AD6DF072}"/>
    <cellStyle name="Comma 4 4 6 6 2" xfId="17692" xr:uid="{B8C89176-6085-43D0-A49B-2BA6A44F5FDC}"/>
    <cellStyle name="Comma 4 4 6 6 2 2" xfId="38714" xr:uid="{165B1CCD-18F0-4003-993E-B72585A7CF5F}"/>
    <cellStyle name="Comma 4 4 6 6 2 3" xfId="59738" xr:uid="{04F36CF4-BA65-4228-A301-9883873ECFED}"/>
    <cellStyle name="Comma 4 4 6 6 3" xfId="28204" xr:uid="{D3E690FA-52A8-4150-B59F-577141F8FF49}"/>
    <cellStyle name="Comma 4 4 6 6 4" xfId="49228" xr:uid="{847130BD-5446-4582-997C-F88F2BE34933}"/>
    <cellStyle name="Comma 4 4 6 7" xfId="9785" xr:uid="{C322C781-4C63-4E93-93B5-A38963ADB31E}"/>
    <cellStyle name="Comma 4 4 6 7 2" xfId="20319" xr:uid="{A1BA2A1F-119A-4487-831F-3A90108868BF}"/>
    <cellStyle name="Comma 4 4 6 7 2 2" xfId="41341" xr:uid="{5FC2EEDE-00E3-4EFD-9798-4E100CF4782A}"/>
    <cellStyle name="Comma 4 4 6 7 2 3" xfId="62365" xr:uid="{F0B150A1-7101-4BDB-841C-4C5906DA0179}"/>
    <cellStyle name="Comma 4 4 6 7 3" xfId="30831" xr:uid="{06E444A3-4EB0-4575-975F-456A5D998EEF}"/>
    <cellStyle name="Comma 4 4 6 7 4" xfId="51855" xr:uid="{11E50AEB-91C1-42B0-AD54-E4F072CBCE79}"/>
    <cellStyle name="Comma 4 4 6 8" xfId="12437" xr:uid="{786A2B1A-A23B-4ADC-AD1A-E346A04E451C}"/>
    <cellStyle name="Comma 4 4 6 8 2" xfId="33459" xr:uid="{4035E1E6-BFA8-4FCD-A690-E386045DCC7A}"/>
    <cellStyle name="Comma 4 4 6 8 3" xfId="54483" xr:uid="{5172723B-7884-446F-973E-5CBBAAC030C4}"/>
    <cellStyle name="Comma 4 4 6 9" xfId="22948" xr:uid="{6798C111-4F7B-4345-9B0A-D2D736F94C70}"/>
    <cellStyle name="Comma 4 4 7" xfId="1857" xr:uid="{5BF4853B-10D5-417E-AE53-3765ED648A4B}"/>
    <cellStyle name="Comma 4 4 7 2" xfId="1858" xr:uid="{0D5AEABF-44C8-4B36-88A2-F76F9D0F88DA}"/>
    <cellStyle name="Comma 4 4 7 2 2" xfId="4536" xr:uid="{09E1F974-D44F-48D4-BBE1-D237E1687C7D}"/>
    <cellStyle name="Comma 4 4 7 2 2 2" xfId="15070" xr:uid="{5BD256CC-1F74-4156-8E57-3D5F959405A8}"/>
    <cellStyle name="Comma 4 4 7 2 2 2 2" xfId="36092" xr:uid="{8FB638E8-ECF8-45BC-AFAE-243BA7AFD5B4}"/>
    <cellStyle name="Comma 4 4 7 2 2 2 3" xfId="57116" xr:uid="{2C999A64-EA39-4B13-8AFF-94D83220F727}"/>
    <cellStyle name="Comma 4 4 7 2 2 3" xfId="25582" xr:uid="{9825DCA4-53E9-48DF-B1A2-03324180E42A}"/>
    <cellStyle name="Comma 4 4 7 2 2 4" xfId="46606" xr:uid="{001308D8-B794-430A-8CA2-C9F2ABE442B5}"/>
    <cellStyle name="Comma 4 4 7 2 3" xfId="7164" xr:uid="{B04F833E-5456-4CA3-8F49-0C48267722DD}"/>
    <cellStyle name="Comma 4 4 7 2 3 2" xfId="17698" xr:uid="{FE148C37-B319-4F5A-BF08-C0FA759F61A2}"/>
    <cellStyle name="Comma 4 4 7 2 3 2 2" xfId="38720" xr:uid="{F7C9735A-6853-48C8-B3E7-48A4926218DA}"/>
    <cellStyle name="Comma 4 4 7 2 3 2 3" xfId="59744" xr:uid="{A6C30E00-3EB8-4899-BEF5-C118BBE0E742}"/>
    <cellStyle name="Comma 4 4 7 2 3 3" xfId="28210" xr:uid="{7CC8A403-0749-4D3A-AA66-3B1262A44EA0}"/>
    <cellStyle name="Comma 4 4 7 2 3 4" xfId="49234" xr:uid="{3E628914-2042-4605-BE9E-626371F54A2F}"/>
    <cellStyle name="Comma 4 4 7 2 4" xfId="9791" xr:uid="{58C81692-87E4-4F94-93C8-43B57824D18E}"/>
    <cellStyle name="Comma 4 4 7 2 4 2" xfId="20325" xr:uid="{8DA96165-439A-4403-BF5B-C5782F4D84BF}"/>
    <cellStyle name="Comma 4 4 7 2 4 2 2" xfId="41347" xr:uid="{417B817F-0480-4E13-B90C-584C272118FA}"/>
    <cellStyle name="Comma 4 4 7 2 4 2 3" xfId="62371" xr:uid="{DA883D76-2F2A-435F-AC46-56747C540B56}"/>
    <cellStyle name="Comma 4 4 7 2 4 3" xfId="30837" xr:uid="{5BAE2F40-77C4-4C57-B55C-2A0D139EE524}"/>
    <cellStyle name="Comma 4 4 7 2 4 4" xfId="51861" xr:uid="{1C416B89-2FA9-438C-B417-D48641EFAF3B}"/>
    <cellStyle name="Comma 4 4 7 2 5" xfId="12443" xr:uid="{B0AD8D6E-C63E-4FFE-A6CF-E6107371E338}"/>
    <cellStyle name="Comma 4 4 7 2 5 2" xfId="33465" xr:uid="{23BE5A1B-EC25-49F4-A8CA-702B289EE245}"/>
    <cellStyle name="Comma 4 4 7 2 5 3" xfId="54489" xr:uid="{3A91EFD3-1FD5-43AC-AAFC-D4C62D3BF051}"/>
    <cellStyle name="Comma 4 4 7 2 6" xfId="22954" xr:uid="{028C6169-CD4A-482B-AB39-E6D48FF20BD7}"/>
    <cellStyle name="Comma 4 4 7 2 7" xfId="43979" xr:uid="{BA404108-E840-4544-9485-243171E46449}"/>
    <cellStyle name="Comma 4 4 7 3" xfId="1859" xr:uid="{AED22029-B57E-4BD4-87EE-3CCB68E022A1}"/>
    <cellStyle name="Comma 4 4 7 3 2" xfId="4537" xr:uid="{8EE484DE-83C3-43D3-AC14-1CABF63421C4}"/>
    <cellStyle name="Comma 4 4 7 3 2 2" xfId="15071" xr:uid="{6C20F70F-EE68-46F7-9E1E-93713BD63031}"/>
    <cellStyle name="Comma 4 4 7 3 2 2 2" xfId="36093" xr:uid="{21C6BCB2-6729-494D-8117-1B2982885B1A}"/>
    <cellStyle name="Comma 4 4 7 3 2 2 3" xfId="57117" xr:uid="{350AD81D-9335-47F8-82DC-043A05DE84BD}"/>
    <cellStyle name="Comma 4 4 7 3 2 3" xfId="25583" xr:uid="{82DD23A1-16F4-437B-97F2-4310103B0E1A}"/>
    <cellStyle name="Comma 4 4 7 3 2 4" xfId="46607" xr:uid="{0A0906B6-FE45-40DF-B69B-210ABC74F3E9}"/>
    <cellStyle name="Comma 4 4 7 3 3" xfId="7165" xr:uid="{B2745E84-C6B4-43B4-AA56-964AB5DBE6F0}"/>
    <cellStyle name="Comma 4 4 7 3 3 2" xfId="17699" xr:uid="{150889E4-F511-4ACA-866A-4BB950822FB1}"/>
    <cellStyle name="Comma 4 4 7 3 3 2 2" xfId="38721" xr:uid="{97D67632-0A4C-4F49-9D56-DDC1B4630BCB}"/>
    <cellStyle name="Comma 4 4 7 3 3 2 3" xfId="59745" xr:uid="{415C253D-AB07-4B47-9853-17F46CBC8E0E}"/>
    <cellStyle name="Comma 4 4 7 3 3 3" xfId="28211" xr:uid="{1C41CAD9-4658-43E1-B9AD-5EEE54C88B34}"/>
    <cellStyle name="Comma 4 4 7 3 3 4" xfId="49235" xr:uid="{C062D139-448E-4E06-83E0-D9E4DA1A0E20}"/>
    <cellStyle name="Comma 4 4 7 3 4" xfId="9792" xr:uid="{C64FD82A-D4D6-4203-B6A7-B9D067E7053F}"/>
    <cellStyle name="Comma 4 4 7 3 4 2" xfId="20326" xr:uid="{21A5A71E-06BF-4A4F-B23C-3AE405098CEF}"/>
    <cellStyle name="Comma 4 4 7 3 4 2 2" xfId="41348" xr:uid="{9D2CF262-D191-4AFE-808F-3010C9A0BB6A}"/>
    <cellStyle name="Comma 4 4 7 3 4 2 3" xfId="62372" xr:uid="{E04FAFDF-4DF9-4060-B758-617DE6F2BAF1}"/>
    <cellStyle name="Comma 4 4 7 3 4 3" xfId="30838" xr:uid="{8632B11F-873C-43B0-BC4A-C7E3B705A07F}"/>
    <cellStyle name="Comma 4 4 7 3 4 4" xfId="51862" xr:uid="{A109BD6C-3C48-41C2-86CA-2E2DBAC36D85}"/>
    <cellStyle name="Comma 4 4 7 3 5" xfId="12444" xr:uid="{60B4CCAC-A5A5-493B-9C73-5076C73F94EF}"/>
    <cellStyle name="Comma 4 4 7 3 5 2" xfId="33466" xr:uid="{4544C59F-B887-497B-9022-B145F296B9DD}"/>
    <cellStyle name="Comma 4 4 7 3 5 3" xfId="54490" xr:uid="{B5BBB6B3-854D-4C5A-875B-6CD7962474B0}"/>
    <cellStyle name="Comma 4 4 7 3 6" xfId="22955" xr:uid="{93F31571-0F43-4FB0-8BF7-7F3519C22001}"/>
    <cellStyle name="Comma 4 4 7 3 7" xfId="43980" xr:uid="{365544EA-274E-48DA-A26C-0405F2755655}"/>
    <cellStyle name="Comma 4 4 7 4" xfId="4535" xr:uid="{6922FDD4-5CCC-4F08-8F35-36D805E9FF07}"/>
    <cellStyle name="Comma 4 4 7 4 2" xfId="15069" xr:uid="{ED43B430-BC05-4C06-803E-F2CE2604908C}"/>
    <cellStyle name="Comma 4 4 7 4 2 2" xfId="36091" xr:uid="{3EE9549E-DC7E-49A0-8295-953512A6FD3A}"/>
    <cellStyle name="Comma 4 4 7 4 2 3" xfId="57115" xr:uid="{B3E9AA56-1F4D-4D0E-8144-D4550EB3ED66}"/>
    <cellStyle name="Comma 4 4 7 4 3" xfId="25581" xr:uid="{328007D2-F842-4B0C-BCEA-F77904923318}"/>
    <cellStyle name="Comma 4 4 7 4 4" xfId="46605" xr:uid="{73E099B1-7A2A-4B75-88F7-40733A8A4F9B}"/>
    <cellStyle name="Comma 4 4 7 5" xfId="7163" xr:uid="{41255619-4F4B-43CA-8FA0-2EB34D1371F6}"/>
    <cellStyle name="Comma 4 4 7 5 2" xfId="17697" xr:uid="{8F8DE8AB-2EBD-4ED1-B1C2-EE7804FB81B4}"/>
    <cellStyle name="Comma 4 4 7 5 2 2" xfId="38719" xr:uid="{1CF8198F-4436-4191-9BB1-19F8498DBD52}"/>
    <cellStyle name="Comma 4 4 7 5 2 3" xfId="59743" xr:uid="{04EDFD43-636B-45ED-BC9D-AAB24D538301}"/>
    <cellStyle name="Comma 4 4 7 5 3" xfId="28209" xr:uid="{554F51BD-C5D2-48A8-8F35-5C35EA9ADAFC}"/>
    <cellStyle name="Comma 4 4 7 5 4" xfId="49233" xr:uid="{F248FE1D-2A98-4FEC-B2B7-97F744EE883B}"/>
    <cellStyle name="Comma 4 4 7 6" xfId="9790" xr:uid="{99DBC269-AE53-439E-BEBD-04DAB78C4E61}"/>
    <cellStyle name="Comma 4 4 7 6 2" xfId="20324" xr:uid="{F452115A-D17F-42E8-9601-9AB7370791A9}"/>
    <cellStyle name="Comma 4 4 7 6 2 2" xfId="41346" xr:uid="{C3317064-C46F-42A5-9EEE-212422C2B16C}"/>
    <cellStyle name="Comma 4 4 7 6 2 3" xfId="62370" xr:uid="{35543F74-1FB2-4B20-876C-D4FF0D49C2C4}"/>
    <cellStyle name="Comma 4 4 7 6 3" xfId="30836" xr:uid="{D3A5F7CF-708E-4BF0-8421-596F578B4964}"/>
    <cellStyle name="Comma 4 4 7 6 4" xfId="51860" xr:uid="{BA55D05F-AF36-4096-A407-C5FA03963B21}"/>
    <cellStyle name="Comma 4 4 7 7" xfId="12442" xr:uid="{02DAAF86-6B5A-4422-ADD1-BF9AF7276452}"/>
    <cellStyle name="Comma 4 4 7 7 2" xfId="33464" xr:uid="{C68E6228-094F-4750-8FA3-92BE057256DF}"/>
    <cellStyle name="Comma 4 4 7 7 3" xfId="54488" xr:uid="{EAFEB30F-2D7D-435C-B3AB-E98363DC4C40}"/>
    <cellStyle name="Comma 4 4 7 8" xfId="22953" xr:uid="{2239831F-4C9B-4390-80AA-52B88F7CE27C}"/>
    <cellStyle name="Comma 4 4 7 9" xfId="43978" xr:uid="{94B75C81-BD3D-43BB-95AC-9E39A38CA6A1}"/>
    <cellStyle name="Comma 4 4 8" xfId="1860" xr:uid="{7D1DC723-E955-469B-8898-4A35693CB96C}"/>
    <cellStyle name="Comma 4 4 8 2" xfId="1861" xr:uid="{DE037EBF-4480-4A18-9714-709F879A2BFD}"/>
    <cellStyle name="Comma 4 4 8 2 2" xfId="4539" xr:uid="{802C7F23-97BC-458E-911C-625155933341}"/>
    <cellStyle name="Comma 4 4 8 2 2 2" xfId="15073" xr:uid="{E0560EC2-7D39-498D-BADE-1B6B4AE91DBD}"/>
    <cellStyle name="Comma 4 4 8 2 2 2 2" xfId="36095" xr:uid="{4B6EF17C-C903-493C-B9BE-DC9309B1AB15}"/>
    <cellStyle name="Comma 4 4 8 2 2 2 3" xfId="57119" xr:uid="{7A210530-36B4-445B-9A20-CBD95B606EDC}"/>
    <cellStyle name="Comma 4 4 8 2 2 3" xfId="25585" xr:uid="{78F29369-85A8-4FDA-BA8C-05AA9CDF32DE}"/>
    <cellStyle name="Comma 4 4 8 2 2 4" xfId="46609" xr:uid="{A1648BB3-FCC1-44FD-A5EF-E4B0F05EEA39}"/>
    <cellStyle name="Comma 4 4 8 2 3" xfId="7167" xr:uid="{BC7028F8-00D2-44CB-B573-6EDE105B250A}"/>
    <cellStyle name="Comma 4 4 8 2 3 2" xfId="17701" xr:uid="{3ADFF623-8271-44FD-9F6B-91FB2CEF4C2D}"/>
    <cellStyle name="Comma 4 4 8 2 3 2 2" xfId="38723" xr:uid="{6AB4EE3B-372D-422B-BC41-075136FF21F8}"/>
    <cellStyle name="Comma 4 4 8 2 3 2 3" xfId="59747" xr:uid="{35AA7648-21CD-4E99-A0E7-07E832CC3E45}"/>
    <cellStyle name="Comma 4 4 8 2 3 3" xfId="28213" xr:uid="{B03DA244-3766-41C5-8C3D-0C4BD7F9A098}"/>
    <cellStyle name="Comma 4 4 8 2 3 4" xfId="49237" xr:uid="{692F4708-98A5-40E5-ACD8-84B3E37FBEC4}"/>
    <cellStyle name="Comma 4 4 8 2 4" xfId="9794" xr:uid="{BB0EC7D5-1009-49F8-8040-8617FBFE8F69}"/>
    <cellStyle name="Comma 4 4 8 2 4 2" xfId="20328" xr:uid="{85B00264-1511-4575-A21E-5200223B60FA}"/>
    <cellStyle name="Comma 4 4 8 2 4 2 2" xfId="41350" xr:uid="{8CC36268-4B4F-46BA-8FE8-E972672E1BDC}"/>
    <cellStyle name="Comma 4 4 8 2 4 2 3" xfId="62374" xr:uid="{E1F7CA2C-5BC1-43F5-96E7-183625602FD6}"/>
    <cellStyle name="Comma 4 4 8 2 4 3" xfId="30840" xr:uid="{9184F9B2-8C5E-4501-ABF9-AD48063EE422}"/>
    <cellStyle name="Comma 4 4 8 2 4 4" xfId="51864" xr:uid="{CD6E48FF-3169-4997-B5AB-04A136CE2495}"/>
    <cellStyle name="Comma 4 4 8 2 5" xfId="12446" xr:uid="{36A9EBDB-217B-41A5-B44D-28120BC1FB89}"/>
    <cellStyle name="Comma 4 4 8 2 5 2" xfId="33468" xr:uid="{BFFC4CE7-3476-459C-A621-3DF7B691AF96}"/>
    <cellStyle name="Comma 4 4 8 2 5 3" xfId="54492" xr:uid="{E69B1823-17B8-4DC6-8087-5008444FC159}"/>
    <cellStyle name="Comma 4 4 8 2 6" xfId="22957" xr:uid="{F51F1F28-B743-4AB3-985F-A214B906E9A9}"/>
    <cellStyle name="Comma 4 4 8 2 7" xfId="43982" xr:uid="{5D963275-D602-4624-9F52-AA3173BAECE5}"/>
    <cellStyle name="Comma 4 4 8 3" xfId="4538" xr:uid="{2B3C35A2-7856-46CF-B867-451B3E739E8B}"/>
    <cellStyle name="Comma 4 4 8 3 2" xfId="15072" xr:uid="{635384DB-B7D2-4183-81DA-BC5937217059}"/>
    <cellStyle name="Comma 4 4 8 3 2 2" xfId="36094" xr:uid="{725EAF84-90FF-4CC8-972E-6A76B7589609}"/>
    <cellStyle name="Comma 4 4 8 3 2 3" xfId="57118" xr:uid="{B68816BE-C822-4E39-817A-E245CC0F9054}"/>
    <cellStyle name="Comma 4 4 8 3 3" xfId="25584" xr:uid="{430B0AFC-063E-437C-8E1E-D700C4082ED0}"/>
    <cellStyle name="Comma 4 4 8 3 4" xfId="46608" xr:uid="{7865400E-F04B-4DB5-9300-BEC24114ACFF}"/>
    <cellStyle name="Comma 4 4 8 4" xfId="7166" xr:uid="{6A5C2CB6-4F69-4933-A572-7381D26298A7}"/>
    <cellStyle name="Comma 4 4 8 4 2" xfId="17700" xr:uid="{7FF5463F-73E5-4B69-A9EF-FD9578414096}"/>
    <cellStyle name="Comma 4 4 8 4 2 2" xfId="38722" xr:uid="{A03C1185-AA32-413D-A719-B4C29992471C}"/>
    <cellStyle name="Comma 4 4 8 4 2 3" xfId="59746" xr:uid="{9AE22FE7-B842-493D-8F87-36E11EFE47F7}"/>
    <cellStyle name="Comma 4 4 8 4 3" xfId="28212" xr:uid="{F67E3C4C-08BD-47E0-93B8-37121776E707}"/>
    <cellStyle name="Comma 4 4 8 4 4" xfId="49236" xr:uid="{5E2A8B53-BF83-44A8-B71C-897E2B11EED8}"/>
    <cellStyle name="Comma 4 4 8 5" xfId="9793" xr:uid="{E44EB4FB-6884-4D45-A209-90A4DFEA77F3}"/>
    <cellStyle name="Comma 4 4 8 5 2" xfId="20327" xr:uid="{9D347E46-7A88-45F3-A9B1-648E225529BB}"/>
    <cellStyle name="Comma 4 4 8 5 2 2" xfId="41349" xr:uid="{B82B4C02-9BA3-4EF9-B905-BD021756A27E}"/>
    <cellStyle name="Comma 4 4 8 5 2 3" xfId="62373" xr:uid="{FBF53A11-84DD-4985-98FB-1DA4AF5DD9E3}"/>
    <cellStyle name="Comma 4 4 8 5 3" xfId="30839" xr:uid="{46D51457-A2A8-4FA9-8272-AFBD4DBC90F3}"/>
    <cellStyle name="Comma 4 4 8 5 4" xfId="51863" xr:uid="{5DCF504D-C95A-4528-AB4B-6FE63D083598}"/>
    <cellStyle name="Comma 4 4 8 6" xfId="12445" xr:uid="{C4822D1F-B642-44DF-8CE8-5E5A57C8638C}"/>
    <cellStyle name="Comma 4 4 8 6 2" xfId="33467" xr:uid="{5E22FDC5-D2FC-43B9-88E9-AA79144682C7}"/>
    <cellStyle name="Comma 4 4 8 6 3" xfId="54491" xr:uid="{54022F79-0D09-4601-8C5A-C030987C1806}"/>
    <cellStyle name="Comma 4 4 8 7" xfId="22956" xr:uid="{0F12BD8E-87D8-4628-BC86-95A8D0ECF2B9}"/>
    <cellStyle name="Comma 4 4 8 8" xfId="43981" xr:uid="{84AA9AFE-7F5E-4763-815A-337E815BC78F}"/>
    <cellStyle name="Comma 4 4 9" xfId="1862" xr:uid="{DE8EE036-88ED-44AB-8924-6C2AF603FBE7}"/>
    <cellStyle name="Comma 4 4 9 2" xfId="4540" xr:uid="{754E58AA-1F26-4A80-A78F-3AD937282DD8}"/>
    <cellStyle name="Comma 4 4 9 2 2" xfId="15074" xr:uid="{7E62B76D-1096-4ED8-8837-5EDCCC13EAA2}"/>
    <cellStyle name="Comma 4 4 9 2 2 2" xfId="36096" xr:uid="{A548BED1-CA0D-451D-B3F5-D0D949DD0567}"/>
    <cellStyle name="Comma 4 4 9 2 2 3" xfId="57120" xr:uid="{253780C5-688F-4249-987E-46FD02568B2A}"/>
    <cellStyle name="Comma 4 4 9 2 3" xfId="25586" xr:uid="{E2B2BEC2-BE33-4688-923C-B1B88072CA77}"/>
    <cellStyle name="Comma 4 4 9 2 4" xfId="46610" xr:uid="{FB0FD1E5-27B1-474D-8A7B-AAC173F76A58}"/>
    <cellStyle name="Comma 4 4 9 3" xfId="7168" xr:uid="{AA6EE364-3D47-4FD1-95AB-7F4DED3B7AB5}"/>
    <cellStyle name="Comma 4 4 9 3 2" xfId="17702" xr:uid="{0C94835E-F581-46E1-BD1D-63B6DE90FDD4}"/>
    <cellStyle name="Comma 4 4 9 3 2 2" xfId="38724" xr:uid="{0C31BDCF-663B-4F1C-8462-E6C4E49D7B2C}"/>
    <cellStyle name="Comma 4 4 9 3 2 3" xfId="59748" xr:uid="{5A254CE4-30AF-4B72-8EA4-2DF9ACE9112E}"/>
    <cellStyle name="Comma 4 4 9 3 3" xfId="28214" xr:uid="{22B57158-09F0-485C-BEEA-DCDD386FAE1C}"/>
    <cellStyle name="Comma 4 4 9 3 4" xfId="49238" xr:uid="{374BE83A-F516-4BEF-9729-07B966EE9456}"/>
    <cellStyle name="Comma 4 4 9 4" xfId="9795" xr:uid="{5CFB64C2-1A68-40FA-BE58-E26B93795A0B}"/>
    <cellStyle name="Comma 4 4 9 4 2" xfId="20329" xr:uid="{47B6D51B-53FD-4463-B05F-0C689B020720}"/>
    <cellStyle name="Comma 4 4 9 4 2 2" xfId="41351" xr:uid="{3C4EF71C-3C0C-4A9D-AA3B-8BCA7C5813FA}"/>
    <cellStyle name="Comma 4 4 9 4 2 3" xfId="62375" xr:uid="{78A69E1B-E885-4799-8713-49B5BBB57499}"/>
    <cellStyle name="Comma 4 4 9 4 3" xfId="30841" xr:uid="{D3110FF1-D660-43F8-8795-9055A8D1FC27}"/>
    <cellStyle name="Comma 4 4 9 4 4" xfId="51865" xr:uid="{79D67004-B73F-43F9-9231-5E30F818F99E}"/>
    <cellStyle name="Comma 4 4 9 5" xfId="12447" xr:uid="{BC614EE5-7E69-48C1-9907-C76AA9FEB2F3}"/>
    <cellStyle name="Comma 4 4 9 5 2" xfId="33469" xr:uid="{3E436EE4-7E2B-4287-9D6F-3979F28E6D10}"/>
    <cellStyle name="Comma 4 4 9 5 3" xfId="54493" xr:uid="{A268880B-504C-4C65-B8ED-478EFFD4ABFF}"/>
    <cellStyle name="Comma 4 4 9 6" xfId="22958" xr:uid="{8952ECD9-EDC3-4617-99AA-A6D65CBFD30D}"/>
    <cellStyle name="Comma 4 4 9 7" xfId="43983" xr:uid="{2FC48B32-F9EB-46EF-915F-3D7F044CEBB4}"/>
    <cellStyle name="Comma 4 5" xfId="1863" xr:uid="{F339BFD8-CAEC-419D-866A-930BC4A2523F}"/>
    <cellStyle name="Comma 4 5 10" xfId="4541" xr:uid="{ECAE7C8D-40CB-4339-A03F-3F5D8FC43531}"/>
    <cellStyle name="Comma 4 5 10 2" xfId="15075" xr:uid="{4356DD2D-B8F3-4B00-9470-6AA81959964D}"/>
    <cellStyle name="Comma 4 5 10 2 2" xfId="36097" xr:uid="{75733CC6-403C-4153-A291-A31371A9FCE1}"/>
    <cellStyle name="Comma 4 5 10 2 3" xfId="57121" xr:uid="{FDE43D28-4C47-4DB8-B9FB-191290AB904E}"/>
    <cellStyle name="Comma 4 5 10 3" xfId="25587" xr:uid="{ED95B835-9278-4FBF-BB49-EF203FAB272B}"/>
    <cellStyle name="Comma 4 5 10 4" xfId="46611" xr:uid="{780AC3C9-AC5D-4B57-B1D8-0429E0C407C4}"/>
    <cellStyle name="Comma 4 5 11" xfId="7169" xr:uid="{020AB272-0967-45F1-98F7-BF2A08A84909}"/>
    <cellStyle name="Comma 4 5 11 2" xfId="17703" xr:uid="{6766CF8D-878D-4DDF-92AD-06AC481351C1}"/>
    <cellStyle name="Comma 4 5 11 2 2" xfId="38725" xr:uid="{4C5D6E8B-55F6-48CB-8830-3C6EB79BD678}"/>
    <cellStyle name="Comma 4 5 11 2 3" xfId="59749" xr:uid="{CF198540-514B-4230-B573-625F6498A56F}"/>
    <cellStyle name="Comma 4 5 11 3" xfId="28215" xr:uid="{034A615B-72B1-4566-BA04-055F7EF96406}"/>
    <cellStyle name="Comma 4 5 11 4" xfId="49239" xr:uid="{196599B9-CA86-48F3-8EA0-467E00D76828}"/>
    <cellStyle name="Comma 4 5 12" xfId="9796" xr:uid="{8D2CCFD2-72C8-4A49-98E0-654328D74DE2}"/>
    <cellStyle name="Comma 4 5 12 2" xfId="20330" xr:uid="{D599BBDC-2A1D-49A4-A9E9-EDB56F5FDA6E}"/>
    <cellStyle name="Comma 4 5 12 2 2" xfId="41352" xr:uid="{9CA2F6FE-0123-40F3-8195-EF86D6977C93}"/>
    <cellStyle name="Comma 4 5 12 2 3" xfId="62376" xr:uid="{CC74C111-2889-43DE-A7A1-CD05B0B25BAD}"/>
    <cellStyle name="Comma 4 5 12 3" xfId="30842" xr:uid="{9CD266EF-46CC-4C6C-A77B-77FAB22A5FAE}"/>
    <cellStyle name="Comma 4 5 12 4" xfId="51866" xr:uid="{DC509694-5859-40CE-8207-2815E228DFBF}"/>
    <cellStyle name="Comma 4 5 13" xfId="12448" xr:uid="{5A98F505-D8D0-42C5-B6FD-80F8BD1F09A9}"/>
    <cellStyle name="Comma 4 5 13 2" xfId="33470" xr:uid="{6C5CCB90-28F9-416F-B882-09F924002AD2}"/>
    <cellStyle name="Comma 4 5 13 3" xfId="54494" xr:uid="{6C4AC970-AE58-4C1E-91F6-46A1E931B9D1}"/>
    <cellStyle name="Comma 4 5 14" xfId="22959" xr:uid="{6F1DB56F-548D-45F5-8E69-43A7785C88A9}"/>
    <cellStyle name="Comma 4 5 15" xfId="43984" xr:uid="{C48E425D-577B-4D1F-B3B5-A0F8C5AF9319}"/>
    <cellStyle name="Comma 4 5 2" xfId="1864" xr:uid="{77E1AE2F-85F2-4FD2-8EA4-FEA670149604}"/>
    <cellStyle name="Comma 4 5 2 10" xfId="43985" xr:uid="{A75739F7-6408-423E-857A-3D435A44AF93}"/>
    <cellStyle name="Comma 4 5 2 2" xfId="1865" xr:uid="{B185A144-8D26-43C9-8529-CCEB08E975A5}"/>
    <cellStyle name="Comma 4 5 2 2 2" xfId="1866" xr:uid="{AF8E6C3A-665C-4473-8CE0-B829718A3F9B}"/>
    <cellStyle name="Comma 4 5 2 2 2 2" xfId="4544" xr:uid="{F7743488-115C-436F-9837-4120F422C6FB}"/>
    <cellStyle name="Comma 4 5 2 2 2 2 2" xfId="15078" xr:uid="{752FCA69-5C5A-456E-9567-A13F8C6E5725}"/>
    <cellStyle name="Comma 4 5 2 2 2 2 2 2" xfId="36100" xr:uid="{449FBDF1-627C-464B-9908-FF1B347D5233}"/>
    <cellStyle name="Comma 4 5 2 2 2 2 2 3" xfId="57124" xr:uid="{BE3D146E-EC67-45A1-834C-FA67FFADF37D}"/>
    <cellStyle name="Comma 4 5 2 2 2 2 3" xfId="25590" xr:uid="{74164B5E-E8D9-47CC-8C30-A41BE65B340F}"/>
    <cellStyle name="Comma 4 5 2 2 2 2 4" xfId="46614" xr:uid="{6401D2C5-5C6A-46D9-8D63-EAFAF1FC4B6E}"/>
    <cellStyle name="Comma 4 5 2 2 2 3" xfId="7172" xr:uid="{23E7C9D1-F3DD-460F-9B27-4C066C50ACAC}"/>
    <cellStyle name="Comma 4 5 2 2 2 3 2" xfId="17706" xr:uid="{E9A7E007-2046-4F27-ABA9-3737A7A5BD9C}"/>
    <cellStyle name="Comma 4 5 2 2 2 3 2 2" xfId="38728" xr:uid="{EFB22B2E-70B0-4344-BB1C-91275A3F75A6}"/>
    <cellStyle name="Comma 4 5 2 2 2 3 2 3" xfId="59752" xr:uid="{1956D23B-DBF9-4672-A31A-DFC4B5047522}"/>
    <cellStyle name="Comma 4 5 2 2 2 3 3" xfId="28218" xr:uid="{8C188345-86AD-49CC-90EC-7EDDD9957B65}"/>
    <cellStyle name="Comma 4 5 2 2 2 3 4" xfId="49242" xr:uid="{52B0177C-7C1B-4B49-8E73-E2959BD7C85B}"/>
    <cellStyle name="Comma 4 5 2 2 2 4" xfId="9799" xr:uid="{C98BFAC0-1F9D-4973-B06B-8245A833701D}"/>
    <cellStyle name="Comma 4 5 2 2 2 4 2" xfId="20333" xr:uid="{477CD908-C426-48FF-A72D-804715A94864}"/>
    <cellStyle name="Comma 4 5 2 2 2 4 2 2" xfId="41355" xr:uid="{EDA2681B-A27C-4D8A-8A9B-C7D1F1049A84}"/>
    <cellStyle name="Comma 4 5 2 2 2 4 2 3" xfId="62379" xr:uid="{AD144F87-EF85-4286-AED5-3A53FD079A72}"/>
    <cellStyle name="Comma 4 5 2 2 2 4 3" xfId="30845" xr:uid="{207AD2C5-84BC-402B-AA50-09260FF585C1}"/>
    <cellStyle name="Comma 4 5 2 2 2 4 4" xfId="51869" xr:uid="{93616994-F09F-485D-A132-BABEC714C9C0}"/>
    <cellStyle name="Comma 4 5 2 2 2 5" xfId="12451" xr:uid="{52C020C0-C353-462C-8777-9F703046FB0F}"/>
    <cellStyle name="Comma 4 5 2 2 2 5 2" xfId="33473" xr:uid="{2691310B-234A-478A-B58F-42B9109B455D}"/>
    <cellStyle name="Comma 4 5 2 2 2 5 3" xfId="54497" xr:uid="{5B003F25-90E2-4A21-BD1D-991CCE05EF49}"/>
    <cellStyle name="Comma 4 5 2 2 2 6" xfId="22962" xr:uid="{451D5BC2-0BC5-436F-AE66-51B8A9906D4D}"/>
    <cellStyle name="Comma 4 5 2 2 2 7" xfId="43987" xr:uid="{7F33AE43-E2EE-47CC-AF5A-5353248F851C}"/>
    <cellStyle name="Comma 4 5 2 2 3" xfId="4543" xr:uid="{CF0F670F-25E3-497B-804B-7C1C706B7F6A}"/>
    <cellStyle name="Comma 4 5 2 2 3 2" xfId="15077" xr:uid="{362075E5-870F-4BAA-9F67-5D841AB2B1C7}"/>
    <cellStyle name="Comma 4 5 2 2 3 2 2" xfId="36099" xr:uid="{21F21778-B26B-47D8-956E-FCDD8CB31993}"/>
    <cellStyle name="Comma 4 5 2 2 3 2 3" xfId="57123" xr:uid="{C5CC4E43-E0D0-4BDB-AB57-AF780D8E9B5E}"/>
    <cellStyle name="Comma 4 5 2 2 3 3" xfId="25589" xr:uid="{62A66B75-08E6-4547-B667-DDDEAE34438A}"/>
    <cellStyle name="Comma 4 5 2 2 3 4" xfId="46613" xr:uid="{A1C6F790-FE5A-4F2E-9AEE-540583C7A5D9}"/>
    <cellStyle name="Comma 4 5 2 2 4" xfId="7171" xr:uid="{152A4586-294A-4F84-A200-25412B968D33}"/>
    <cellStyle name="Comma 4 5 2 2 4 2" xfId="17705" xr:uid="{5162662B-EF44-4D78-AB53-E1CA874D6C29}"/>
    <cellStyle name="Comma 4 5 2 2 4 2 2" xfId="38727" xr:uid="{A0987182-ABC6-47FB-8EAE-261BE5D6473C}"/>
    <cellStyle name="Comma 4 5 2 2 4 2 3" xfId="59751" xr:uid="{7C9F3DCC-8708-4AB7-9E36-3A86FBC28174}"/>
    <cellStyle name="Comma 4 5 2 2 4 3" xfId="28217" xr:uid="{A45DE7D2-D2D6-49AB-B07F-157ED3799648}"/>
    <cellStyle name="Comma 4 5 2 2 4 4" xfId="49241" xr:uid="{8CB94AA5-6A41-4F9F-88C7-A8EEC685CC6B}"/>
    <cellStyle name="Comma 4 5 2 2 5" xfId="9798" xr:uid="{96CEAE74-E7ED-44F0-AF22-057D64413F21}"/>
    <cellStyle name="Comma 4 5 2 2 5 2" xfId="20332" xr:uid="{D27DAFC9-FEA5-47BA-BDF2-EE2BD90E9445}"/>
    <cellStyle name="Comma 4 5 2 2 5 2 2" xfId="41354" xr:uid="{913F9243-3779-43D2-91F6-F9C4EB23755D}"/>
    <cellStyle name="Comma 4 5 2 2 5 2 3" xfId="62378" xr:uid="{977296E6-4370-44B2-8BC7-FD795137479F}"/>
    <cellStyle name="Comma 4 5 2 2 5 3" xfId="30844" xr:uid="{FADB3445-8120-4290-A33A-B0A0097E4548}"/>
    <cellStyle name="Comma 4 5 2 2 5 4" xfId="51868" xr:uid="{223ABAD1-56BE-4377-81CA-6D6E6BE6AB6A}"/>
    <cellStyle name="Comma 4 5 2 2 6" xfId="12450" xr:uid="{F533F8C7-CAAF-46DF-A791-74AD7701CF30}"/>
    <cellStyle name="Comma 4 5 2 2 6 2" xfId="33472" xr:uid="{D4F2AB93-E6A8-4179-B7C0-F815C3DF6827}"/>
    <cellStyle name="Comma 4 5 2 2 6 3" xfId="54496" xr:uid="{DC9AFC4C-9F28-405E-AD70-AA526497EA91}"/>
    <cellStyle name="Comma 4 5 2 2 7" xfId="22961" xr:uid="{0F8C82CB-2473-4619-8B9D-DB11FCB44705}"/>
    <cellStyle name="Comma 4 5 2 2 8" xfId="43986" xr:uid="{4A548B61-AB29-4A06-8E36-82402DA2CF66}"/>
    <cellStyle name="Comma 4 5 2 3" xfId="1867" xr:uid="{9A10396C-ADCD-4F07-8205-6EB22257C685}"/>
    <cellStyle name="Comma 4 5 2 3 2" xfId="4545" xr:uid="{ED309080-7599-4C5D-A86D-4DA8AED9ED14}"/>
    <cellStyle name="Comma 4 5 2 3 2 2" xfId="15079" xr:uid="{8E2DADA0-B587-43FA-89E9-FC8A145A0D02}"/>
    <cellStyle name="Comma 4 5 2 3 2 2 2" xfId="36101" xr:uid="{C3207AEF-C188-4821-843D-A2DEA314E3FC}"/>
    <cellStyle name="Comma 4 5 2 3 2 2 3" xfId="57125" xr:uid="{B19A5F47-8E20-4127-A8E0-5FFF436832B0}"/>
    <cellStyle name="Comma 4 5 2 3 2 3" xfId="25591" xr:uid="{ABD5B68F-860D-477C-85D9-59DF5CEAB169}"/>
    <cellStyle name="Comma 4 5 2 3 2 4" xfId="46615" xr:uid="{472816C4-D8FB-4835-82AC-96DE1DEE3FA8}"/>
    <cellStyle name="Comma 4 5 2 3 3" xfId="7173" xr:uid="{7B9B04DE-F85A-45A8-B46A-CAE914D6585E}"/>
    <cellStyle name="Comma 4 5 2 3 3 2" xfId="17707" xr:uid="{A3FE1710-25C3-4D58-BC6A-70ED3C21C886}"/>
    <cellStyle name="Comma 4 5 2 3 3 2 2" xfId="38729" xr:uid="{975CDEB4-6020-4B75-B516-FB1C8F268F6E}"/>
    <cellStyle name="Comma 4 5 2 3 3 2 3" xfId="59753" xr:uid="{AACB648B-A999-43D6-BE61-C565F5D17455}"/>
    <cellStyle name="Comma 4 5 2 3 3 3" xfId="28219" xr:uid="{98A15B63-1620-454F-83C6-DDFB6DE5B7A0}"/>
    <cellStyle name="Comma 4 5 2 3 3 4" xfId="49243" xr:uid="{BB1267A0-523D-4905-B68C-492631519755}"/>
    <cellStyle name="Comma 4 5 2 3 4" xfId="9800" xr:uid="{D8741746-8A75-4EE5-B4CD-135BBA43D37E}"/>
    <cellStyle name="Comma 4 5 2 3 4 2" xfId="20334" xr:uid="{F67CA8A5-585E-495B-86FC-413232A7566B}"/>
    <cellStyle name="Comma 4 5 2 3 4 2 2" xfId="41356" xr:uid="{94B62A03-B09F-42E7-AFE2-A843D9BF1C71}"/>
    <cellStyle name="Comma 4 5 2 3 4 2 3" xfId="62380" xr:uid="{8662EEE7-E50A-4DC1-A031-C6832D56CED2}"/>
    <cellStyle name="Comma 4 5 2 3 4 3" xfId="30846" xr:uid="{A85BE7DE-AAC7-45A2-A057-26ED7A8A56BC}"/>
    <cellStyle name="Comma 4 5 2 3 4 4" xfId="51870" xr:uid="{7ACA1653-AC59-44DB-880A-765E5756FFD9}"/>
    <cellStyle name="Comma 4 5 2 3 5" xfId="12452" xr:uid="{3F25B97F-B994-40BC-BB17-FA4757D6D146}"/>
    <cellStyle name="Comma 4 5 2 3 5 2" xfId="33474" xr:uid="{2DC381F3-0FC1-4FB1-A5C1-E7734C3A68FF}"/>
    <cellStyle name="Comma 4 5 2 3 5 3" xfId="54498" xr:uid="{4CD651A0-2073-4EC5-84A9-2DDD01063BE0}"/>
    <cellStyle name="Comma 4 5 2 3 6" xfId="22963" xr:uid="{873B0219-829E-4CCA-AA0C-18F841B835A0}"/>
    <cellStyle name="Comma 4 5 2 3 7" xfId="43988" xr:uid="{3E2568D0-2ACA-468D-94B6-A603A054F6AD}"/>
    <cellStyle name="Comma 4 5 2 4" xfId="1868" xr:uid="{CEEB4222-0F15-4513-BDA9-B32E3F76464E}"/>
    <cellStyle name="Comma 4 5 2 4 2" xfId="4546" xr:uid="{81749BF9-6EB8-4E17-BBF2-4E930742B6BB}"/>
    <cellStyle name="Comma 4 5 2 4 2 2" xfId="15080" xr:uid="{62F2DEBA-E18D-4625-8108-9A348429BBA7}"/>
    <cellStyle name="Comma 4 5 2 4 2 2 2" xfId="36102" xr:uid="{FF6AAD5E-148C-4B2E-83E6-81BED6B440D3}"/>
    <cellStyle name="Comma 4 5 2 4 2 2 3" xfId="57126" xr:uid="{27ACAD34-D938-4389-86CE-5DCF8FC494C4}"/>
    <cellStyle name="Comma 4 5 2 4 2 3" xfId="25592" xr:uid="{44435FE9-57FC-424C-BC67-8D3DA7A7B468}"/>
    <cellStyle name="Comma 4 5 2 4 2 4" xfId="46616" xr:uid="{69CF04C8-0A4B-4225-B589-41C2A677533A}"/>
    <cellStyle name="Comma 4 5 2 4 3" xfId="7174" xr:uid="{688056EA-1A7C-4E36-A824-BDBCADA1090E}"/>
    <cellStyle name="Comma 4 5 2 4 3 2" xfId="17708" xr:uid="{46CEE3A5-BDF0-4EBE-B0A1-E163646CB2E7}"/>
    <cellStyle name="Comma 4 5 2 4 3 2 2" xfId="38730" xr:uid="{787E8AC5-F1BF-413F-9847-FD0B7250EF7D}"/>
    <cellStyle name="Comma 4 5 2 4 3 2 3" xfId="59754" xr:uid="{B9E985C1-61EC-44E0-8902-16E3ED39441E}"/>
    <cellStyle name="Comma 4 5 2 4 3 3" xfId="28220" xr:uid="{95D92C2D-152A-4B43-946D-81086212E7A6}"/>
    <cellStyle name="Comma 4 5 2 4 3 4" xfId="49244" xr:uid="{5BA6AF07-054B-4C3A-AED6-A57BDEDE59D3}"/>
    <cellStyle name="Comma 4 5 2 4 4" xfId="9801" xr:uid="{7F9090CC-72B1-4ECC-BB26-C735AD6E81BB}"/>
    <cellStyle name="Comma 4 5 2 4 4 2" xfId="20335" xr:uid="{26D45466-096E-4BAC-8071-68FAACE5588D}"/>
    <cellStyle name="Comma 4 5 2 4 4 2 2" xfId="41357" xr:uid="{F3387946-11A7-4DC1-80D9-C02283D40405}"/>
    <cellStyle name="Comma 4 5 2 4 4 2 3" xfId="62381" xr:uid="{E975BCA3-E298-4FB4-BA1F-5CF0D78DDBA4}"/>
    <cellStyle name="Comma 4 5 2 4 4 3" xfId="30847" xr:uid="{C03B5149-7E13-4F6A-9179-4A43202CEB48}"/>
    <cellStyle name="Comma 4 5 2 4 4 4" xfId="51871" xr:uid="{DBEE635F-9726-41A8-A6B6-B173E53E751C}"/>
    <cellStyle name="Comma 4 5 2 4 5" xfId="12453" xr:uid="{045D54C7-9925-4367-82CA-0D06AAAA1CB3}"/>
    <cellStyle name="Comma 4 5 2 4 5 2" xfId="33475" xr:uid="{98900D68-F7DE-4613-AE66-F55CA5BAE708}"/>
    <cellStyle name="Comma 4 5 2 4 5 3" xfId="54499" xr:uid="{B634EACF-A4EA-4608-86CA-AD4F53D13C8F}"/>
    <cellStyle name="Comma 4 5 2 4 6" xfId="22964" xr:uid="{869177B8-E324-46C9-8C40-02ABA4C4187D}"/>
    <cellStyle name="Comma 4 5 2 4 7" xfId="43989" xr:uid="{1FC0B677-F76A-4E8C-8CE4-D02286DD85C6}"/>
    <cellStyle name="Comma 4 5 2 5" xfId="4542" xr:uid="{1ABFBE18-3685-4173-925B-935A3C69D1AF}"/>
    <cellStyle name="Comma 4 5 2 5 2" xfId="15076" xr:uid="{4DD568D9-8B98-4E44-BB84-FEF637BC48B9}"/>
    <cellStyle name="Comma 4 5 2 5 2 2" xfId="36098" xr:uid="{447901BE-8420-4F92-8643-8F3D30B0F08C}"/>
    <cellStyle name="Comma 4 5 2 5 2 3" xfId="57122" xr:uid="{B12AE5D7-836A-4709-92EC-3A528180D341}"/>
    <cellStyle name="Comma 4 5 2 5 3" xfId="25588" xr:uid="{2B6F1093-C1CC-47E3-8D43-021F75B077CD}"/>
    <cellStyle name="Comma 4 5 2 5 4" xfId="46612" xr:uid="{DDCAD31C-68EC-41BE-A8E9-A57AD3AF045F}"/>
    <cellStyle name="Comma 4 5 2 6" xfId="7170" xr:uid="{8B4396F8-44AB-4CCA-97C2-CD068AD161F9}"/>
    <cellStyle name="Comma 4 5 2 6 2" xfId="17704" xr:uid="{AD26C286-7571-4A9A-82B6-C462D99EA908}"/>
    <cellStyle name="Comma 4 5 2 6 2 2" xfId="38726" xr:uid="{96C4939B-B7CF-4BD5-8C01-24F84615F4CC}"/>
    <cellStyle name="Comma 4 5 2 6 2 3" xfId="59750" xr:uid="{B3BE8AEC-BE65-42B4-B62F-C18C1EBBF958}"/>
    <cellStyle name="Comma 4 5 2 6 3" xfId="28216" xr:uid="{5000CA47-326D-481D-B00B-87F7BAD1BFD5}"/>
    <cellStyle name="Comma 4 5 2 6 4" xfId="49240" xr:uid="{49D2E35E-E1B7-4CB1-8F2D-665C84580D2C}"/>
    <cellStyle name="Comma 4 5 2 7" xfId="9797" xr:uid="{3289A687-8D70-4BBA-8B2F-923C8D91AFF8}"/>
    <cellStyle name="Comma 4 5 2 7 2" xfId="20331" xr:uid="{41D82CF3-C35A-4873-8573-3FA272ACCDDD}"/>
    <cellStyle name="Comma 4 5 2 7 2 2" xfId="41353" xr:uid="{E488D704-3EA0-452C-99D3-70384D9E526C}"/>
    <cellStyle name="Comma 4 5 2 7 2 3" xfId="62377" xr:uid="{A4BDF211-CEF6-4111-BD49-E39AE2C3931E}"/>
    <cellStyle name="Comma 4 5 2 7 3" xfId="30843" xr:uid="{F367AE89-59F9-4F53-949C-F86B22D14A10}"/>
    <cellStyle name="Comma 4 5 2 7 4" xfId="51867" xr:uid="{9847A686-1EB1-4EA2-921E-99A716215714}"/>
    <cellStyle name="Comma 4 5 2 8" xfId="12449" xr:uid="{BA4B5C2D-2A56-4DFB-8441-BF8E963234D8}"/>
    <cellStyle name="Comma 4 5 2 8 2" xfId="33471" xr:uid="{22E0589C-1E64-4BC3-88D9-66C7C602DA7C}"/>
    <cellStyle name="Comma 4 5 2 8 3" xfId="54495" xr:uid="{E1FD1B31-72A3-46F0-BCEA-114A601047AE}"/>
    <cellStyle name="Comma 4 5 2 9" xfId="22960" xr:uid="{A3CF943E-1738-4F5E-BEB6-A0F14CD035D1}"/>
    <cellStyle name="Comma 4 5 3" xfId="1869" xr:uid="{86572D50-9C03-4664-8A27-60B0FEF913D4}"/>
    <cellStyle name="Comma 4 5 3 10" xfId="43990" xr:uid="{B39FADF4-199F-41C8-9021-46E8AA9F108A}"/>
    <cellStyle name="Comma 4 5 3 2" xfId="1870" xr:uid="{F687D9AD-DBE4-4E78-B582-BF45D0347833}"/>
    <cellStyle name="Comma 4 5 3 2 2" xfId="1871" xr:uid="{90B64F5C-8EAB-4A95-A465-E5A23997D108}"/>
    <cellStyle name="Comma 4 5 3 2 2 2" xfId="4549" xr:uid="{9BEC9036-6D32-4DCB-B2F0-F2D1F24039B2}"/>
    <cellStyle name="Comma 4 5 3 2 2 2 2" xfId="15083" xr:uid="{C1DB37D5-12B5-464E-86BB-B9A909275C06}"/>
    <cellStyle name="Comma 4 5 3 2 2 2 2 2" xfId="36105" xr:uid="{A9F1C3A1-FECF-4343-8C0E-1AE9FF7E794F}"/>
    <cellStyle name="Comma 4 5 3 2 2 2 2 3" xfId="57129" xr:uid="{A67E25F0-C052-423C-8558-35D64EEA1BE6}"/>
    <cellStyle name="Comma 4 5 3 2 2 2 3" xfId="25595" xr:uid="{C3079A48-6840-4DD3-8BBB-6F443451D64D}"/>
    <cellStyle name="Comma 4 5 3 2 2 2 4" xfId="46619" xr:uid="{C7165363-681E-4629-802A-81AD6E1CC818}"/>
    <cellStyle name="Comma 4 5 3 2 2 3" xfId="7177" xr:uid="{907A1187-67C1-45E4-A890-153B3A7F0940}"/>
    <cellStyle name="Comma 4 5 3 2 2 3 2" xfId="17711" xr:uid="{B5F6D80D-83AD-4EB3-9479-F91D3B81ABCC}"/>
    <cellStyle name="Comma 4 5 3 2 2 3 2 2" xfId="38733" xr:uid="{F4266756-2469-42DE-8CD8-310E8CE4D1B1}"/>
    <cellStyle name="Comma 4 5 3 2 2 3 2 3" xfId="59757" xr:uid="{597D5EA0-A249-4C24-BC2F-9954AADB5EA3}"/>
    <cellStyle name="Comma 4 5 3 2 2 3 3" xfId="28223" xr:uid="{D5665F3A-37DF-4555-B0DF-588CFF654A6F}"/>
    <cellStyle name="Comma 4 5 3 2 2 3 4" xfId="49247" xr:uid="{5E102E98-CC75-4B3B-BCC1-3605173F58D7}"/>
    <cellStyle name="Comma 4 5 3 2 2 4" xfId="9804" xr:uid="{6FACBBD8-8623-45E8-8D4B-9AD6D3A59596}"/>
    <cellStyle name="Comma 4 5 3 2 2 4 2" xfId="20338" xr:uid="{D2F21DB8-C8F2-43CF-9C97-C55DD93BDF0D}"/>
    <cellStyle name="Comma 4 5 3 2 2 4 2 2" xfId="41360" xr:uid="{C8924D45-6786-4D2F-B7D6-D584AF28F90F}"/>
    <cellStyle name="Comma 4 5 3 2 2 4 2 3" xfId="62384" xr:uid="{1D6173F1-61AE-471C-BF77-AF1D4BC44E5C}"/>
    <cellStyle name="Comma 4 5 3 2 2 4 3" xfId="30850" xr:uid="{57ABFD00-6242-4D25-8DC1-6F30CA5CC813}"/>
    <cellStyle name="Comma 4 5 3 2 2 4 4" xfId="51874" xr:uid="{AE45CB12-8068-408A-B236-235D1854D0CB}"/>
    <cellStyle name="Comma 4 5 3 2 2 5" xfId="12456" xr:uid="{D0A6C52D-7667-4B8C-9EC6-07647F9D79EB}"/>
    <cellStyle name="Comma 4 5 3 2 2 5 2" xfId="33478" xr:uid="{C4A5DB00-9093-4EA4-B50D-52672636C13B}"/>
    <cellStyle name="Comma 4 5 3 2 2 5 3" xfId="54502" xr:uid="{C57C0DB1-D583-4E5B-B382-19A39834D92C}"/>
    <cellStyle name="Comma 4 5 3 2 2 6" xfId="22967" xr:uid="{27A83187-2D0D-4790-AF07-7584C4196CAD}"/>
    <cellStyle name="Comma 4 5 3 2 2 7" xfId="43992" xr:uid="{E89D0DCC-55AA-4FB9-9173-E5B32279888E}"/>
    <cellStyle name="Comma 4 5 3 2 3" xfId="4548" xr:uid="{E2074473-75A8-4787-9D6B-2CC5F8AA6523}"/>
    <cellStyle name="Comma 4 5 3 2 3 2" xfId="15082" xr:uid="{773B0E20-ACB7-48C3-8266-0175E679E609}"/>
    <cellStyle name="Comma 4 5 3 2 3 2 2" xfId="36104" xr:uid="{918C8E3E-CF0B-454B-81FF-919DD648AC9E}"/>
    <cellStyle name="Comma 4 5 3 2 3 2 3" xfId="57128" xr:uid="{88C1D3B3-5297-44FC-854B-DC7E91FE3AA2}"/>
    <cellStyle name="Comma 4 5 3 2 3 3" xfId="25594" xr:uid="{1EB7B2A4-591A-40B4-9BB5-8730C7892B9E}"/>
    <cellStyle name="Comma 4 5 3 2 3 4" xfId="46618" xr:uid="{22D64742-F6FC-4943-BE1A-41DC7B74A955}"/>
    <cellStyle name="Comma 4 5 3 2 4" xfId="7176" xr:uid="{D5AB7376-B646-47AD-8EBA-C04CD3A6B6EE}"/>
    <cellStyle name="Comma 4 5 3 2 4 2" xfId="17710" xr:uid="{7F747813-16CA-4F9C-B80A-BDBD56F2AB99}"/>
    <cellStyle name="Comma 4 5 3 2 4 2 2" xfId="38732" xr:uid="{E4D2CF6F-679B-4D5B-9BE1-817DD02E2539}"/>
    <cellStyle name="Comma 4 5 3 2 4 2 3" xfId="59756" xr:uid="{070DB234-D8AD-48C1-9579-2E0FC10F7F0B}"/>
    <cellStyle name="Comma 4 5 3 2 4 3" xfId="28222" xr:uid="{B1C90F15-0198-469A-A281-56B95B5B2876}"/>
    <cellStyle name="Comma 4 5 3 2 4 4" xfId="49246" xr:uid="{46E218E0-28C5-4312-A346-44403AD7CD84}"/>
    <cellStyle name="Comma 4 5 3 2 5" xfId="9803" xr:uid="{90AD8BB9-5979-416A-B7D1-F8C4ABFE7048}"/>
    <cellStyle name="Comma 4 5 3 2 5 2" xfId="20337" xr:uid="{0299533C-F8B4-4637-9D30-6B7EB00274B2}"/>
    <cellStyle name="Comma 4 5 3 2 5 2 2" xfId="41359" xr:uid="{EAD7FD9D-36B5-4EEA-8CF5-3210C55804F9}"/>
    <cellStyle name="Comma 4 5 3 2 5 2 3" xfId="62383" xr:uid="{DC61C126-DC53-4BEC-8A05-5E6DD7968A65}"/>
    <cellStyle name="Comma 4 5 3 2 5 3" xfId="30849" xr:uid="{4696A412-B7E0-4921-A274-BF8EBEDBF849}"/>
    <cellStyle name="Comma 4 5 3 2 5 4" xfId="51873" xr:uid="{E279D12B-E980-4FA4-918B-E11CE06055D7}"/>
    <cellStyle name="Comma 4 5 3 2 6" xfId="12455" xr:uid="{5BBAE857-FC54-4278-B025-EF411172489F}"/>
    <cellStyle name="Comma 4 5 3 2 6 2" xfId="33477" xr:uid="{5C8EBFB0-E0DF-4D7F-8041-7DFEAAC53366}"/>
    <cellStyle name="Comma 4 5 3 2 6 3" xfId="54501" xr:uid="{8057A820-A288-497D-9D29-E86F6A4DB12A}"/>
    <cellStyle name="Comma 4 5 3 2 7" xfId="22966" xr:uid="{383A1EAD-9920-4091-8D0E-84AC832357AA}"/>
    <cellStyle name="Comma 4 5 3 2 8" xfId="43991" xr:uid="{23B244A7-1E0F-4D08-BB46-179DF06979D8}"/>
    <cellStyle name="Comma 4 5 3 3" xfId="1872" xr:uid="{95169189-5081-4F60-9DAC-67CCA6C1895F}"/>
    <cellStyle name="Comma 4 5 3 3 2" xfId="4550" xr:uid="{C962E47C-3ED4-40F7-984F-1FDC0FB737D8}"/>
    <cellStyle name="Comma 4 5 3 3 2 2" xfId="15084" xr:uid="{C7968D1D-FFC4-4999-9270-9C754D49E397}"/>
    <cellStyle name="Comma 4 5 3 3 2 2 2" xfId="36106" xr:uid="{A760CE81-2395-47F3-8021-8CA2DD9A9A0D}"/>
    <cellStyle name="Comma 4 5 3 3 2 2 3" xfId="57130" xr:uid="{BADEFFF3-00D8-4EA8-A96D-56AC18AEEF61}"/>
    <cellStyle name="Comma 4 5 3 3 2 3" xfId="25596" xr:uid="{1F4E8B1F-7866-451A-A4F7-B8028A1E41C7}"/>
    <cellStyle name="Comma 4 5 3 3 2 4" xfId="46620" xr:uid="{8786A615-4FC4-455A-B511-6A4532DF6CA2}"/>
    <cellStyle name="Comma 4 5 3 3 3" xfId="7178" xr:uid="{F51396E8-4C44-4270-8FA1-DC9011E0BAB0}"/>
    <cellStyle name="Comma 4 5 3 3 3 2" xfId="17712" xr:uid="{C6B9838A-B1CB-422A-B9C8-5BFE6486FFCA}"/>
    <cellStyle name="Comma 4 5 3 3 3 2 2" xfId="38734" xr:uid="{17240B6B-F508-4D66-9CBE-F479B7FC6A79}"/>
    <cellStyle name="Comma 4 5 3 3 3 2 3" xfId="59758" xr:uid="{363BE347-0142-4E61-9933-DE780F7A0960}"/>
    <cellStyle name="Comma 4 5 3 3 3 3" xfId="28224" xr:uid="{C57B793D-9443-4DD9-BC2A-D8C6D8AB1321}"/>
    <cellStyle name="Comma 4 5 3 3 3 4" xfId="49248" xr:uid="{ABA8B797-0F66-4F21-9A68-12885B0476F5}"/>
    <cellStyle name="Comma 4 5 3 3 4" xfId="9805" xr:uid="{212B347A-0F46-4F59-B4C3-7C454F27ECF3}"/>
    <cellStyle name="Comma 4 5 3 3 4 2" xfId="20339" xr:uid="{359C21BC-439D-49B9-A262-8A9967AAE01B}"/>
    <cellStyle name="Comma 4 5 3 3 4 2 2" xfId="41361" xr:uid="{9142E1F9-817D-43A7-B2E2-E1704C5FEFB3}"/>
    <cellStyle name="Comma 4 5 3 3 4 2 3" xfId="62385" xr:uid="{A8C22B2B-0954-480F-81A6-7816F3EE50CB}"/>
    <cellStyle name="Comma 4 5 3 3 4 3" xfId="30851" xr:uid="{0BF56CAA-0845-4297-B035-08B2E8F6968C}"/>
    <cellStyle name="Comma 4 5 3 3 4 4" xfId="51875" xr:uid="{AD767FC6-FF58-4740-99C4-D58E8EDA30AF}"/>
    <cellStyle name="Comma 4 5 3 3 5" xfId="12457" xr:uid="{8354DD8A-33DB-413E-B957-C426EE35E066}"/>
    <cellStyle name="Comma 4 5 3 3 5 2" xfId="33479" xr:uid="{CADE6843-7F34-459D-9C09-5A355D86F774}"/>
    <cellStyle name="Comma 4 5 3 3 5 3" xfId="54503" xr:uid="{8632F1CE-0FC1-425C-910D-59BCDD0343A6}"/>
    <cellStyle name="Comma 4 5 3 3 6" xfId="22968" xr:uid="{BAD0E73B-CE4E-47D2-81CA-E4407C839FC2}"/>
    <cellStyle name="Comma 4 5 3 3 7" xfId="43993" xr:uid="{B437356D-F0B0-4B3C-AECF-CE344CAEE745}"/>
    <cellStyle name="Comma 4 5 3 4" xfId="1873" xr:uid="{37F28BA1-93AA-4498-8013-AB0A29DA8018}"/>
    <cellStyle name="Comma 4 5 3 4 2" xfId="4551" xr:uid="{429A7EE3-F458-4328-9E7A-FBA038754AEF}"/>
    <cellStyle name="Comma 4 5 3 4 2 2" xfId="15085" xr:uid="{EB1C0386-B16D-4C3C-9958-85FA55CFDFC0}"/>
    <cellStyle name="Comma 4 5 3 4 2 2 2" xfId="36107" xr:uid="{B000A67E-38D3-4857-B79C-233CF2BDB827}"/>
    <cellStyle name="Comma 4 5 3 4 2 2 3" xfId="57131" xr:uid="{FCE1CD3F-5331-49E9-A0A9-E2E7BE8DD8F4}"/>
    <cellStyle name="Comma 4 5 3 4 2 3" xfId="25597" xr:uid="{FD0EB374-AEAC-48D9-AD3A-589472100C11}"/>
    <cellStyle name="Comma 4 5 3 4 2 4" xfId="46621" xr:uid="{F2E7DEE5-DB89-4757-9F7F-D6AD61A7E538}"/>
    <cellStyle name="Comma 4 5 3 4 3" xfId="7179" xr:uid="{EE5C3A2A-1ECF-4710-97BA-05C4DD623A69}"/>
    <cellStyle name="Comma 4 5 3 4 3 2" xfId="17713" xr:uid="{6E0386DE-BE85-4EF9-9AD1-236CE046C7A0}"/>
    <cellStyle name="Comma 4 5 3 4 3 2 2" xfId="38735" xr:uid="{154812FC-1CA2-428F-AC70-75543F52FFD2}"/>
    <cellStyle name="Comma 4 5 3 4 3 2 3" xfId="59759" xr:uid="{C9C17267-36D8-4E7A-866A-D53ADD5354A5}"/>
    <cellStyle name="Comma 4 5 3 4 3 3" xfId="28225" xr:uid="{AF272EDF-6DDE-49F3-BB1E-E9DF23140578}"/>
    <cellStyle name="Comma 4 5 3 4 3 4" xfId="49249" xr:uid="{23BE0CEF-ADBA-489E-B6A3-B477E5F78265}"/>
    <cellStyle name="Comma 4 5 3 4 4" xfId="9806" xr:uid="{7B75ED57-7380-49D2-9BCA-808B70B069B2}"/>
    <cellStyle name="Comma 4 5 3 4 4 2" xfId="20340" xr:uid="{511EDF61-D69C-4C29-8754-34EA4F1A10B7}"/>
    <cellStyle name="Comma 4 5 3 4 4 2 2" xfId="41362" xr:uid="{A096FE96-A427-42B1-8E83-5E24062B8DA1}"/>
    <cellStyle name="Comma 4 5 3 4 4 2 3" xfId="62386" xr:uid="{04E87C62-7847-4422-BC4C-0D7B7D4657B5}"/>
    <cellStyle name="Comma 4 5 3 4 4 3" xfId="30852" xr:uid="{71B8A113-DE50-4BE1-958C-0D92EB9C0007}"/>
    <cellStyle name="Comma 4 5 3 4 4 4" xfId="51876" xr:uid="{D0B373B6-B68F-473F-8AB4-B795547E5211}"/>
    <cellStyle name="Comma 4 5 3 4 5" xfId="12458" xr:uid="{343D6626-266F-4EC1-A52F-08B57F2E2239}"/>
    <cellStyle name="Comma 4 5 3 4 5 2" xfId="33480" xr:uid="{81FF931F-5355-4FED-AB61-33F06927745D}"/>
    <cellStyle name="Comma 4 5 3 4 5 3" xfId="54504" xr:uid="{4116D466-EA8D-49E4-AC8A-28EC0209DA71}"/>
    <cellStyle name="Comma 4 5 3 4 6" xfId="22969" xr:uid="{FFC160B6-0613-4F2C-B9B4-6041A71FD3C0}"/>
    <cellStyle name="Comma 4 5 3 4 7" xfId="43994" xr:uid="{EC025067-60D4-42BF-A321-AC87A42ACE70}"/>
    <cellStyle name="Comma 4 5 3 5" xfId="4547" xr:uid="{4EA653B6-72E7-407A-AD42-760F8797946A}"/>
    <cellStyle name="Comma 4 5 3 5 2" xfId="15081" xr:uid="{AEBC7E58-018A-482F-B6C1-E1A34836F42A}"/>
    <cellStyle name="Comma 4 5 3 5 2 2" xfId="36103" xr:uid="{7FD75491-B5D0-4F46-A6F0-CED50BED0044}"/>
    <cellStyle name="Comma 4 5 3 5 2 3" xfId="57127" xr:uid="{AF06CD3E-DC3D-45F4-85C5-F64D4C5977E7}"/>
    <cellStyle name="Comma 4 5 3 5 3" xfId="25593" xr:uid="{E785752B-02F0-4569-8A5B-3524BB0BDCDB}"/>
    <cellStyle name="Comma 4 5 3 5 4" xfId="46617" xr:uid="{E963D00D-94D2-4C88-B213-9E31D241FB9C}"/>
    <cellStyle name="Comma 4 5 3 6" xfId="7175" xr:uid="{3DD3A179-6FAA-467F-8768-23DB3A0C7C25}"/>
    <cellStyle name="Comma 4 5 3 6 2" xfId="17709" xr:uid="{224EBBC8-4DA4-4DE5-87A6-DBA81B353411}"/>
    <cellStyle name="Comma 4 5 3 6 2 2" xfId="38731" xr:uid="{1B265442-B47F-4FCE-8AD5-0CCD765258EF}"/>
    <cellStyle name="Comma 4 5 3 6 2 3" xfId="59755" xr:uid="{6ECA4ED3-5481-4C4A-82FC-48FDE4904992}"/>
    <cellStyle name="Comma 4 5 3 6 3" xfId="28221" xr:uid="{80D6F00C-08BD-4758-A286-311E2CBA4134}"/>
    <cellStyle name="Comma 4 5 3 6 4" xfId="49245" xr:uid="{A4A84612-0FC9-4192-B34C-1BFB5D67838B}"/>
    <cellStyle name="Comma 4 5 3 7" xfId="9802" xr:uid="{AF25947A-AA6A-4A20-B5A7-092CD002536E}"/>
    <cellStyle name="Comma 4 5 3 7 2" xfId="20336" xr:uid="{7E10E1F6-CE4E-474F-9529-AD55069667DF}"/>
    <cellStyle name="Comma 4 5 3 7 2 2" xfId="41358" xr:uid="{8EDE4798-A99B-4852-B7ED-B1A230BCC5FB}"/>
    <cellStyle name="Comma 4 5 3 7 2 3" xfId="62382" xr:uid="{73DF9A49-47BD-4E99-888F-6F8C5AE31B54}"/>
    <cellStyle name="Comma 4 5 3 7 3" xfId="30848" xr:uid="{FB6B0458-8BB4-4540-BDA1-BD770352C27B}"/>
    <cellStyle name="Comma 4 5 3 7 4" xfId="51872" xr:uid="{E69834D3-8547-4A63-B8A8-1274D44C125D}"/>
    <cellStyle name="Comma 4 5 3 8" xfId="12454" xr:uid="{744B0BAE-FE66-4234-A67C-77497E6F54CD}"/>
    <cellStyle name="Comma 4 5 3 8 2" xfId="33476" xr:uid="{5C51C02D-8CCE-43A7-8530-C1358A8FABA6}"/>
    <cellStyle name="Comma 4 5 3 8 3" xfId="54500" xr:uid="{FA28F485-2F9C-4618-8758-5B8C49D5F112}"/>
    <cellStyle name="Comma 4 5 3 9" xfId="22965" xr:uid="{893349C3-E297-4D35-9C2B-8FC064698B05}"/>
    <cellStyle name="Comma 4 5 4" xfId="1874" xr:uid="{7E9E8751-3BD2-4E5F-9D88-974EDEE6A768}"/>
    <cellStyle name="Comma 4 5 4 10" xfId="43995" xr:uid="{A7409D86-ADCE-464B-B12A-4235F4D72CE4}"/>
    <cellStyle name="Comma 4 5 4 2" xfId="1875" xr:uid="{4BC0900A-2E72-4D0C-B651-0FD925A77B9A}"/>
    <cellStyle name="Comma 4 5 4 2 2" xfId="1876" xr:uid="{2B024777-BF6F-4588-8946-0DEED4E8E99C}"/>
    <cellStyle name="Comma 4 5 4 2 2 2" xfId="4554" xr:uid="{4AEA8113-7817-4144-85E9-6FC912092BB7}"/>
    <cellStyle name="Comma 4 5 4 2 2 2 2" xfId="15088" xr:uid="{F0B79071-C2B1-4DD2-BCDD-E9D526E1F57E}"/>
    <cellStyle name="Comma 4 5 4 2 2 2 2 2" xfId="36110" xr:uid="{45E55AAA-30DC-4D61-A61E-B050360909AE}"/>
    <cellStyle name="Comma 4 5 4 2 2 2 2 3" xfId="57134" xr:uid="{83E249C4-7CDD-4DFE-B366-DFA69E26406A}"/>
    <cellStyle name="Comma 4 5 4 2 2 2 3" xfId="25600" xr:uid="{9FF86814-92E7-4B27-ACA8-147E83D5091A}"/>
    <cellStyle name="Comma 4 5 4 2 2 2 4" xfId="46624" xr:uid="{DECD2245-1781-453C-B9A2-A59EAB492BC8}"/>
    <cellStyle name="Comma 4 5 4 2 2 3" xfId="7182" xr:uid="{2830E976-D8A6-44CB-8846-49C3FEA90CE5}"/>
    <cellStyle name="Comma 4 5 4 2 2 3 2" xfId="17716" xr:uid="{BCD6FCD4-DA6D-48EF-AE35-F2199538723F}"/>
    <cellStyle name="Comma 4 5 4 2 2 3 2 2" xfId="38738" xr:uid="{39B555F2-E3D1-4718-B2F2-C6DF25506790}"/>
    <cellStyle name="Comma 4 5 4 2 2 3 2 3" xfId="59762" xr:uid="{3DF0DA0D-6797-4717-8AE4-65518CEEA11F}"/>
    <cellStyle name="Comma 4 5 4 2 2 3 3" xfId="28228" xr:uid="{788E61DF-25A1-452F-A92D-9C2082FB2F69}"/>
    <cellStyle name="Comma 4 5 4 2 2 3 4" xfId="49252" xr:uid="{42220B30-0D60-455D-B3C5-272E69EE7607}"/>
    <cellStyle name="Comma 4 5 4 2 2 4" xfId="9809" xr:uid="{5FD48717-EC4C-401F-AB5F-769237E68EDF}"/>
    <cellStyle name="Comma 4 5 4 2 2 4 2" xfId="20343" xr:uid="{3072EF89-A13D-4DF1-A0D8-329397F8450F}"/>
    <cellStyle name="Comma 4 5 4 2 2 4 2 2" xfId="41365" xr:uid="{E53BCBC3-5D2E-4F36-9F8E-DAC8E6D3F812}"/>
    <cellStyle name="Comma 4 5 4 2 2 4 2 3" xfId="62389" xr:uid="{B76EE80B-771D-4877-8247-AF64D62FCC1D}"/>
    <cellStyle name="Comma 4 5 4 2 2 4 3" xfId="30855" xr:uid="{A4E87F6F-AB19-4D10-8BC8-0893D33F957D}"/>
    <cellStyle name="Comma 4 5 4 2 2 4 4" xfId="51879" xr:uid="{74968800-CDB0-4E66-84E5-651A22835BA2}"/>
    <cellStyle name="Comma 4 5 4 2 2 5" xfId="12461" xr:uid="{D609CFAC-B70D-4153-939A-584B44E571A1}"/>
    <cellStyle name="Comma 4 5 4 2 2 5 2" xfId="33483" xr:uid="{143E440D-B24C-4DED-8A68-9BBE4FB4C295}"/>
    <cellStyle name="Comma 4 5 4 2 2 5 3" xfId="54507" xr:uid="{117A6BC4-8E56-4979-A691-0B0DB5C18A60}"/>
    <cellStyle name="Comma 4 5 4 2 2 6" xfId="22972" xr:uid="{C076D59C-EA43-43FC-9CA4-A50C24DF531C}"/>
    <cellStyle name="Comma 4 5 4 2 2 7" xfId="43997" xr:uid="{494AEB0D-B868-4A6F-9C21-E460CCCDAE5F}"/>
    <cellStyle name="Comma 4 5 4 2 3" xfId="4553" xr:uid="{3A3490FB-06C4-4356-8EBA-9B8787FD6E95}"/>
    <cellStyle name="Comma 4 5 4 2 3 2" xfId="15087" xr:uid="{86E19924-492B-4BF1-82AF-AFE750AC5EA4}"/>
    <cellStyle name="Comma 4 5 4 2 3 2 2" xfId="36109" xr:uid="{0E0CF238-10A2-4B5E-B93C-C0A030D54113}"/>
    <cellStyle name="Comma 4 5 4 2 3 2 3" xfId="57133" xr:uid="{D76B9414-02DE-43D5-B12A-5221376F79EC}"/>
    <cellStyle name="Comma 4 5 4 2 3 3" xfId="25599" xr:uid="{0E54F55F-E355-402B-AB63-81A3034FAC69}"/>
    <cellStyle name="Comma 4 5 4 2 3 4" xfId="46623" xr:uid="{AE1FBB13-1FEE-4CB4-BF17-8678B85857EA}"/>
    <cellStyle name="Comma 4 5 4 2 4" xfId="7181" xr:uid="{D69F3BB2-45EA-408E-994F-A806DAFEEB2B}"/>
    <cellStyle name="Comma 4 5 4 2 4 2" xfId="17715" xr:uid="{4ED5ADE2-1378-478B-9CFB-03D2C177E168}"/>
    <cellStyle name="Comma 4 5 4 2 4 2 2" xfId="38737" xr:uid="{05C80357-07B0-4787-904C-26D5AA2B0AB4}"/>
    <cellStyle name="Comma 4 5 4 2 4 2 3" xfId="59761" xr:uid="{C8D3E941-37C3-44BE-BC60-737F04B2CBE3}"/>
    <cellStyle name="Comma 4 5 4 2 4 3" xfId="28227" xr:uid="{6D17AD91-D16B-488C-8D51-1967FAE193DF}"/>
    <cellStyle name="Comma 4 5 4 2 4 4" xfId="49251" xr:uid="{9A00927B-3337-457A-AD5B-EC801B296E2F}"/>
    <cellStyle name="Comma 4 5 4 2 5" xfId="9808" xr:uid="{592B99F3-3B1A-48CD-9AD4-2E209B3AB0ED}"/>
    <cellStyle name="Comma 4 5 4 2 5 2" xfId="20342" xr:uid="{632E47BD-EC85-4EA1-B894-CAAEF97BE27F}"/>
    <cellStyle name="Comma 4 5 4 2 5 2 2" xfId="41364" xr:uid="{9054EBED-842E-4210-9233-3FA6BE84E21E}"/>
    <cellStyle name="Comma 4 5 4 2 5 2 3" xfId="62388" xr:uid="{A86BA153-75CD-4484-82ED-D5961059C3B0}"/>
    <cellStyle name="Comma 4 5 4 2 5 3" xfId="30854" xr:uid="{AC95F25E-3C33-4506-A16F-70501A1CE21E}"/>
    <cellStyle name="Comma 4 5 4 2 5 4" xfId="51878" xr:uid="{75DE5487-3F76-47F0-B55F-0377487B92D0}"/>
    <cellStyle name="Comma 4 5 4 2 6" xfId="12460" xr:uid="{6948C141-AAFF-49EC-8EAF-455AC69245D4}"/>
    <cellStyle name="Comma 4 5 4 2 6 2" xfId="33482" xr:uid="{C1C98C37-C0C2-44AF-B8FE-1D63DE2079D8}"/>
    <cellStyle name="Comma 4 5 4 2 6 3" xfId="54506" xr:uid="{AF2BDEAA-7C4A-4A5B-BB02-8AFA1F8CFFF3}"/>
    <cellStyle name="Comma 4 5 4 2 7" xfId="22971" xr:uid="{18D3ACE9-97C5-42C2-90B2-29BB3A200DFB}"/>
    <cellStyle name="Comma 4 5 4 2 8" xfId="43996" xr:uid="{7FDF6E9B-E98A-446B-8FE4-2A3E811CE7E1}"/>
    <cellStyle name="Comma 4 5 4 3" xfId="1877" xr:uid="{D418010A-4753-405B-8DD6-6C1796D94B44}"/>
    <cellStyle name="Comma 4 5 4 3 2" xfId="4555" xr:uid="{0DE4073B-C7F2-4CD1-A838-B1868929B7C1}"/>
    <cellStyle name="Comma 4 5 4 3 2 2" xfId="15089" xr:uid="{3F570CCE-1B32-453A-9567-519DFC6B97EA}"/>
    <cellStyle name="Comma 4 5 4 3 2 2 2" xfId="36111" xr:uid="{EA826D68-667A-4E7C-B4F8-01B48C353122}"/>
    <cellStyle name="Comma 4 5 4 3 2 2 3" xfId="57135" xr:uid="{D5357363-CC30-42F9-A439-C7E8C3218B69}"/>
    <cellStyle name="Comma 4 5 4 3 2 3" xfId="25601" xr:uid="{11D84219-F03A-493D-A431-B28E31FCCE94}"/>
    <cellStyle name="Comma 4 5 4 3 2 4" xfId="46625" xr:uid="{0C023D74-5BB9-4CCC-9CBA-A8ACE9833670}"/>
    <cellStyle name="Comma 4 5 4 3 3" xfId="7183" xr:uid="{6B0A0677-2078-4372-AFF0-0F148624B9D2}"/>
    <cellStyle name="Comma 4 5 4 3 3 2" xfId="17717" xr:uid="{F94F5BB6-C336-43A1-9737-BE7CA76259C0}"/>
    <cellStyle name="Comma 4 5 4 3 3 2 2" xfId="38739" xr:uid="{FF200ECE-B25C-4023-B359-00FDE7FF0771}"/>
    <cellStyle name="Comma 4 5 4 3 3 2 3" xfId="59763" xr:uid="{98BF7424-644A-4C13-B394-51229EC57986}"/>
    <cellStyle name="Comma 4 5 4 3 3 3" xfId="28229" xr:uid="{3F5CB47A-EC17-4495-B3DE-BC31A8ACA8EF}"/>
    <cellStyle name="Comma 4 5 4 3 3 4" xfId="49253" xr:uid="{08604D79-DA9D-4DE1-A3D7-413DE6C5E24D}"/>
    <cellStyle name="Comma 4 5 4 3 4" xfId="9810" xr:uid="{B1797BB2-DD27-4D72-BC11-1F8757E2B20A}"/>
    <cellStyle name="Comma 4 5 4 3 4 2" xfId="20344" xr:uid="{FD092DAC-BBD8-4F60-AB86-2D97D3AA217F}"/>
    <cellStyle name="Comma 4 5 4 3 4 2 2" xfId="41366" xr:uid="{2CD89E52-48BD-4AF5-AE19-8309B58E4A25}"/>
    <cellStyle name="Comma 4 5 4 3 4 2 3" xfId="62390" xr:uid="{665412C6-289F-40BF-A2D2-0B46D8999A76}"/>
    <cellStyle name="Comma 4 5 4 3 4 3" xfId="30856" xr:uid="{F2FEBCCB-1C57-4C76-8365-D3E5AB946DD2}"/>
    <cellStyle name="Comma 4 5 4 3 4 4" xfId="51880" xr:uid="{972B8AB0-ED9B-4B8B-87DC-91BC1D1523D8}"/>
    <cellStyle name="Comma 4 5 4 3 5" xfId="12462" xr:uid="{9B055F74-B1E7-4328-B390-899FE24DEBDF}"/>
    <cellStyle name="Comma 4 5 4 3 5 2" xfId="33484" xr:uid="{199D5AF9-BDFF-4812-B59A-E88EB50180B6}"/>
    <cellStyle name="Comma 4 5 4 3 5 3" xfId="54508" xr:uid="{55DA5937-C31C-486D-83E2-AA41CB46586F}"/>
    <cellStyle name="Comma 4 5 4 3 6" xfId="22973" xr:uid="{78438CD5-F385-4F39-B80D-EA7624FF80FB}"/>
    <cellStyle name="Comma 4 5 4 3 7" xfId="43998" xr:uid="{0EAC03DF-6192-4ADA-BA81-8F51487D5CF6}"/>
    <cellStyle name="Comma 4 5 4 4" xfId="1878" xr:uid="{C03F9415-7598-4D1A-B03B-41F205D99D67}"/>
    <cellStyle name="Comma 4 5 4 4 2" xfId="4556" xr:uid="{D9F59590-2E47-420D-86EE-FA87BAE706AA}"/>
    <cellStyle name="Comma 4 5 4 4 2 2" xfId="15090" xr:uid="{3FCD3958-823C-47FD-B539-865E7546FA73}"/>
    <cellStyle name="Comma 4 5 4 4 2 2 2" xfId="36112" xr:uid="{2856C330-A455-4DB7-A8C9-3DA8BD818D88}"/>
    <cellStyle name="Comma 4 5 4 4 2 2 3" xfId="57136" xr:uid="{D8972B0E-E62D-4C05-B0C3-F93C6B2D2007}"/>
    <cellStyle name="Comma 4 5 4 4 2 3" xfId="25602" xr:uid="{77280491-0FD5-4EE3-8797-5611106644C8}"/>
    <cellStyle name="Comma 4 5 4 4 2 4" xfId="46626" xr:uid="{9960C725-AE93-4913-873B-B9F6D8E436AB}"/>
    <cellStyle name="Comma 4 5 4 4 3" xfId="7184" xr:uid="{2E8A3A3E-C017-486E-A0AD-F2A2A7D8D91E}"/>
    <cellStyle name="Comma 4 5 4 4 3 2" xfId="17718" xr:uid="{C5B6BDFC-BD8A-4756-8412-4B03E30EA5A1}"/>
    <cellStyle name="Comma 4 5 4 4 3 2 2" xfId="38740" xr:uid="{6CDBDEAF-5F0C-4B4C-A11C-173E2C3B895C}"/>
    <cellStyle name="Comma 4 5 4 4 3 2 3" xfId="59764" xr:uid="{44269C15-2726-44D7-8196-208C1BDE0736}"/>
    <cellStyle name="Comma 4 5 4 4 3 3" xfId="28230" xr:uid="{9EB7C76C-72E7-4051-BC8E-36A40287C485}"/>
    <cellStyle name="Comma 4 5 4 4 3 4" xfId="49254" xr:uid="{83A46B68-5274-42A9-ABBC-4E5E667860F2}"/>
    <cellStyle name="Comma 4 5 4 4 4" xfId="9811" xr:uid="{5BD9CBEA-ED8A-4E41-B9F8-C99738B70451}"/>
    <cellStyle name="Comma 4 5 4 4 4 2" xfId="20345" xr:uid="{CF1D708A-F97A-4239-A331-0C75BEEDF2DA}"/>
    <cellStyle name="Comma 4 5 4 4 4 2 2" xfId="41367" xr:uid="{C14DF4F7-5DC6-475E-A5D0-05B959C810EB}"/>
    <cellStyle name="Comma 4 5 4 4 4 2 3" xfId="62391" xr:uid="{B541E8D2-7814-413F-8C4D-7A14C1E861E1}"/>
    <cellStyle name="Comma 4 5 4 4 4 3" xfId="30857" xr:uid="{8C2EACFD-66AE-4BF1-9AC6-DFB9E4ACAC78}"/>
    <cellStyle name="Comma 4 5 4 4 4 4" xfId="51881" xr:uid="{5A860B1A-1FCA-4917-9E22-859478AAD6E5}"/>
    <cellStyle name="Comma 4 5 4 4 5" xfId="12463" xr:uid="{307F8436-F37C-4D73-8DB2-90ECA471C6B7}"/>
    <cellStyle name="Comma 4 5 4 4 5 2" xfId="33485" xr:uid="{EBD90BE8-DB37-4D19-AC49-F4C1D6B2BCC1}"/>
    <cellStyle name="Comma 4 5 4 4 5 3" xfId="54509" xr:uid="{A94DC91F-843B-454E-9476-681A49E1E888}"/>
    <cellStyle name="Comma 4 5 4 4 6" xfId="22974" xr:uid="{5B53C9F6-6634-4B45-8985-BC61DC8F0BF0}"/>
    <cellStyle name="Comma 4 5 4 4 7" xfId="43999" xr:uid="{EA67E229-532C-4CCA-AD6F-627A5ED1CA01}"/>
    <cellStyle name="Comma 4 5 4 5" xfId="4552" xr:uid="{F2EF187F-D217-4735-91DC-322CE12B8E5F}"/>
    <cellStyle name="Comma 4 5 4 5 2" xfId="15086" xr:uid="{26270C61-51EC-4988-8876-D25535B547DC}"/>
    <cellStyle name="Comma 4 5 4 5 2 2" xfId="36108" xr:uid="{60C6201C-0A77-4E9D-ACE2-31C3D62597FE}"/>
    <cellStyle name="Comma 4 5 4 5 2 3" xfId="57132" xr:uid="{76C9F759-F481-4925-8525-99863AA07277}"/>
    <cellStyle name="Comma 4 5 4 5 3" xfId="25598" xr:uid="{836E8256-4792-44D9-9D6C-B7B50736E0B7}"/>
    <cellStyle name="Comma 4 5 4 5 4" xfId="46622" xr:uid="{F3021EF2-6739-4B11-B0EF-C3A6369DF2B9}"/>
    <cellStyle name="Comma 4 5 4 6" xfId="7180" xr:uid="{1B588A89-3ABE-45E7-AEDF-4DFEB7844D0F}"/>
    <cellStyle name="Comma 4 5 4 6 2" xfId="17714" xr:uid="{6D03D9A7-A555-4D52-B6A9-AA028C1D3B6E}"/>
    <cellStyle name="Comma 4 5 4 6 2 2" xfId="38736" xr:uid="{DAEFD965-7F75-4F24-A505-4E3FE2E1A56D}"/>
    <cellStyle name="Comma 4 5 4 6 2 3" xfId="59760" xr:uid="{A6465885-25DF-4A18-A3EB-64430CDBA4DE}"/>
    <cellStyle name="Comma 4 5 4 6 3" xfId="28226" xr:uid="{14A04583-E725-45E2-A982-C1E1028B90D2}"/>
    <cellStyle name="Comma 4 5 4 6 4" xfId="49250" xr:uid="{6AB10714-A851-49D0-985C-F1FE6B6C7647}"/>
    <cellStyle name="Comma 4 5 4 7" xfId="9807" xr:uid="{770710C9-E95A-4C28-86A5-53E3A3F46360}"/>
    <cellStyle name="Comma 4 5 4 7 2" xfId="20341" xr:uid="{BC95FE0B-4BA6-4CFB-9FBA-5E064D401340}"/>
    <cellStyle name="Comma 4 5 4 7 2 2" xfId="41363" xr:uid="{7FFAD605-973F-41CC-AF8B-E8756BB5FDEB}"/>
    <cellStyle name="Comma 4 5 4 7 2 3" xfId="62387" xr:uid="{A4CF790C-C211-4DFE-9B78-4EEF5440176F}"/>
    <cellStyle name="Comma 4 5 4 7 3" xfId="30853" xr:uid="{5A173900-8423-4CF0-B9EC-B6B4E0C5A3B7}"/>
    <cellStyle name="Comma 4 5 4 7 4" xfId="51877" xr:uid="{1035A450-8675-432A-819E-41F8AF6051BD}"/>
    <cellStyle name="Comma 4 5 4 8" xfId="12459" xr:uid="{1FD35CCE-8438-4CAB-A87B-93438F0BE167}"/>
    <cellStyle name="Comma 4 5 4 8 2" xfId="33481" xr:uid="{88D99B85-E110-4497-9E01-FE3E938B3408}"/>
    <cellStyle name="Comma 4 5 4 8 3" xfId="54505" xr:uid="{C72C2087-C650-4867-B3D4-5882F865209E}"/>
    <cellStyle name="Comma 4 5 4 9" xfId="22970" xr:uid="{7F056723-7704-432C-8EFE-9609FC07AC74}"/>
    <cellStyle name="Comma 4 5 5" xfId="1879" xr:uid="{F45C38C5-C1AD-4438-92B8-82ECFE672B15}"/>
    <cellStyle name="Comma 4 5 5 10" xfId="44000" xr:uid="{AE49EB4A-94AE-49B6-A1B2-7EEDE92C372F}"/>
    <cellStyle name="Comma 4 5 5 2" xfId="1880" xr:uid="{193F9A59-406B-4A25-B66A-71353677B6F0}"/>
    <cellStyle name="Comma 4 5 5 2 2" xfId="1881" xr:uid="{CC1C4159-6B34-4C4C-B1BC-95EB98F35923}"/>
    <cellStyle name="Comma 4 5 5 2 2 2" xfId="4559" xr:uid="{0F1A056D-2C0E-42DD-A4FC-83C8C1CAE935}"/>
    <cellStyle name="Comma 4 5 5 2 2 2 2" xfId="15093" xr:uid="{6C039377-F303-4E0C-917D-2453F9FB0816}"/>
    <cellStyle name="Comma 4 5 5 2 2 2 2 2" xfId="36115" xr:uid="{ABAFF0DD-9934-488B-BEA4-763779BA9491}"/>
    <cellStyle name="Comma 4 5 5 2 2 2 2 3" xfId="57139" xr:uid="{8BD4AF16-07E9-48E7-B431-A1377639619F}"/>
    <cellStyle name="Comma 4 5 5 2 2 2 3" xfId="25605" xr:uid="{9FD5A028-620E-43E7-9919-6A3B7DF9F5B3}"/>
    <cellStyle name="Comma 4 5 5 2 2 2 4" xfId="46629" xr:uid="{BF312B36-AB19-4706-97A9-9F006EE142E2}"/>
    <cellStyle name="Comma 4 5 5 2 2 3" xfId="7187" xr:uid="{F987FFA4-9F6D-4E59-9031-F1CEFCB0C6FE}"/>
    <cellStyle name="Comma 4 5 5 2 2 3 2" xfId="17721" xr:uid="{794B1E56-F15B-4C4C-BB75-4BFEFBBAF117}"/>
    <cellStyle name="Comma 4 5 5 2 2 3 2 2" xfId="38743" xr:uid="{4F3127F5-97DA-49ED-9750-5F0DA6E7DD2F}"/>
    <cellStyle name="Comma 4 5 5 2 2 3 2 3" xfId="59767" xr:uid="{B422F52F-A834-4CA5-9CBA-9276C93CD36A}"/>
    <cellStyle name="Comma 4 5 5 2 2 3 3" xfId="28233" xr:uid="{FCFDCC0E-B337-4714-8456-EAD92079514F}"/>
    <cellStyle name="Comma 4 5 5 2 2 3 4" xfId="49257" xr:uid="{6EB7E080-61DE-4F8A-A77D-2C78CF010B0B}"/>
    <cellStyle name="Comma 4 5 5 2 2 4" xfId="9814" xr:uid="{BA7085F3-672C-4F47-9564-3DA1BA157E71}"/>
    <cellStyle name="Comma 4 5 5 2 2 4 2" xfId="20348" xr:uid="{D44947F9-A0C6-4E64-B569-C7DC5B809F33}"/>
    <cellStyle name="Comma 4 5 5 2 2 4 2 2" xfId="41370" xr:uid="{D5CB009A-1B4A-49E8-ABA9-334385879FFC}"/>
    <cellStyle name="Comma 4 5 5 2 2 4 2 3" xfId="62394" xr:uid="{307D932C-460D-4B86-B6A9-59B2A129AA6C}"/>
    <cellStyle name="Comma 4 5 5 2 2 4 3" xfId="30860" xr:uid="{A6C7953C-6C72-4EF8-BB62-C9A28B3C52F9}"/>
    <cellStyle name="Comma 4 5 5 2 2 4 4" xfId="51884" xr:uid="{33BE9DCF-1723-42DD-875D-DBFEECD77F6E}"/>
    <cellStyle name="Comma 4 5 5 2 2 5" xfId="12466" xr:uid="{10B01ADF-4D49-47FF-813E-611F07B31B8F}"/>
    <cellStyle name="Comma 4 5 5 2 2 5 2" xfId="33488" xr:uid="{7C481FC0-54C2-4532-8222-351BC619EC60}"/>
    <cellStyle name="Comma 4 5 5 2 2 5 3" xfId="54512" xr:uid="{AB427820-A1C7-4D53-A743-CA0CDF769801}"/>
    <cellStyle name="Comma 4 5 5 2 2 6" xfId="22977" xr:uid="{6899108B-1F14-440F-BE18-6D1E9A070CE2}"/>
    <cellStyle name="Comma 4 5 5 2 2 7" xfId="44002" xr:uid="{69A1FD20-69C1-4720-99C4-41DC09529678}"/>
    <cellStyle name="Comma 4 5 5 2 3" xfId="4558" xr:uid="{AFB3B2A7-3A4B-41B8-B67B-B4C9F00C03C9}"/>
    <cellStyle name="Comma 4 5 5 2 3 2" xfId="15092" xr:uid="{568D6D10-8F7C-4FB4-B5B2-5DF14D03B701}"/>
    <cellStyle name="Comma 4 5 5 2 3 2 2" xfId="36114" xr:uid="{FD0404A6-CA3F-4595-AE41-929CB972A38D}"/>
    <cellStyle name="Comma 4 5 5 2 3 2 3" xfId="57138" xr:uid="{CA6E9EDD-8BB5-48E5-8AC0-7AE6A6049803}"/>
    <cellStyle name="Comma 4 5 5 2 3 3" xfId="25604" xr:uid="{E841098E-D4A3-4619-B024-3095D2B36D96}"/>
    <cellStyle name="Comma 4 5 5 2 3 4" xfId="46628" xr:uid="{AC2A419B-8FC6-46B2-B01F-87CED948FE38}"/>
    <cellStyle name="Comma 4 5 5 2 4" xfId="7186" xr:uid="{A5C5CA3E-936B-4819-9992-1EE14E5BBB87}"/>
    <cellStyle name="Comma 4 5 5 2 4 2" xfId="17720" xr:uid="{FD16731E-3016-479D-A439-1E6FBD00AC98}"/>
    <cellStyle name="Comma 4 5 5 2 4 2 2" xfId="38742" xr:uid="{3697C2B2-6119-485F-B74D-7F27E1B27228}"/>
    <cellStyle name="Comma 4 5 5 2 4 2 3" xfId="59766" xr:uid="{7B70985E-6A9C-4466-BC9B-F77A39DEB250}"/>
    <cellStyle name="Comma 4 5 5 2 4 3" xfId="28232" xr:uid="{F8A5D0C9-C73C-43CA-BC8C-B15682D500B5}"/>
    <cellStyle name="Comma 4 5 5 2 4 4" xfId="49256" xr:uid="{C53DD25D-3ACF-4CEC-8B9B-568D7D75FB08}"/>
    <cellStyle name="Comma 4 5 5 2 5" xfId="9813" xr:uid="{CEADECB2-2C2D-4668-9723-F17C7E3817F4}"/>
    <cellStyle name="Comma 4 5 5 2 5 2" xfId="20347" xr:uid="{692F0F15-8CA7-4A3E-B7A6-1554DF474816}"/>
    <cellStyle name="Comma 4 5 5 2 5 2 2" xfId="41369" xr:uid="{F7ACAE8F-515B-4882-9C14-256D79A5F06A}"/>
    <cellStyle name="Comma 4 5 5 2 5 2 3" xfId="62393" xr:uid="{AFBB49E1-64AD-454F-A22F-A9D4CA14C5A5}"/>
    <cellStyle name="Comma 4 5 5 2 5 3" xfId="30859" xr:uid="{B7C9A802-42BE-4CE9-9DB4-7208CF960DD8}"/>
    <cellStyle name="Comma 4 5 5 2 5 4" xfId="51883" xr:uid="{71DBA747-E8E6-41C8-8467-61424318534D}"/>
    <cellStyle name="Comma 4 5 5 2 6" xfId="12465" xr:uid="{A1882DB5-D616-46AB-80BF-0FE320739B10}"/>
    <cellStyle name="Comma 4 5 5 2 6 2" xfId="33487" xr:uid="{A868A4DE-2065-4D55-929A-BF19A42A9192}"/>
    <cellStyle name="Comma 4 5 5 2 6 3" xfId="54511" xr:uid="{F3D6EA60-27A8-474C-AAB6-2A721C505893}"/>
    <cellStyle name="Comma 4 5 5 2 7" xfId="22976" xr:uid="{DA0BA3BB-B137-455F-96C1-0273A1B6620D}"/>
    <cellStyle name="Comma 4 5 5 2 8" xfId="44001" xr:uid="{439E77AB-5CB7-4DAA-9878-4E5FFF59F766}"/>
    <cellStyle name="Comma 4 5 5 3" xfId="1882" xr:uid="{13776D9D-2A6F-438C-98A1-F53655713CF4}"/>
    <cellStyle name="Comma 4 5 5 3 2" xfId="4560" xr:uid="{917A4248-D1E7-4FB1-B3D4-181831940187}"/>
    <cellStyle name="Comma 4 5 5 3 2 2" xfId="15094" xr:uid="{8F7457FB-0BE1-4A5E-B4DA-E00D941A6AED}"/>
    <cellStyle name="Comma 4 5 5 3 2 2 2" xfId="36116" xr:uid="{8468A43F-79D0-4FBD-B4EF-8DD2E97FB2E8}"/>
    <cellStyle name="Comma 4 5 5 3 2 2 3" xfId="57140" xr:uid="{07EEDA4A-D3ED-439E-A36B-AB6718CD3439}"/>
    <cellStyle name="Comma 4 5 5 3 2 3" xfId="25606" xr:uid="{498D80D7-D76A-443F-8351-6ECE6CDBD358}"/>
    <cellStyle name="Comma 4 5 5 3 2 4" xfId="46630" xr:uid="{8A156369-42AF-4FF9-86F5-4A3290F0E74D}"/>
    <cellStyle name="Comma 4 5 5 3 3" xfId="7188" xr:uid="{39422CE4-8ECA-425B-AD7B-C0BD36996321}"/>
    <cellStyle name="Comma 4 5 5 3 3 2" xfId="17722" xr:uid="{0BACFA96-45C6-4D1C-B17B-16C0CE87B283}"/>
    <cellStyle name="Comma 4 5 5 3 3 2 2" xfId="38744" xr:uid="{971368CD-E955-4F0D-89AC-BC0E1E63438E}"/>
    <cellStyle name="Comma 4 5 5 3 3 2 3" xfId="59768" xr:uid="{3E682F34-95DE-4287-AAA9-25FCFE3F1BAD}"/>
    <cellStyle name="Comma 4 5 5 3 3 3" xfId="28234" xr:uid="{A89501D2-3C43-4A6F-8DC3-8A2C0A482CFD}"/>
    <cellStyle name="Comma 4 5 5 3 3 4" xfId="49258" xr:uid="{584A3B17-B323-4B63-B434-1BCC14A88B59}"/>
    <cellStyle name="Comma 4 5 5 3 4" xfId="9815" xr:uid="{B8D5CE11-4C10-4AA2-8265-9FE0552D8029}"/>
    <cellStyle name="Comma 4 5 5 3 4 2" xfId="20349" xr:uid="{B8FAF58D-4146-4E2B-8B71-163617C40B0A}"/>
    <cellStyle name="Comma 4 5 5 3 4 2 2" xfId="41371" xr:uid="{32F507E7-953F-4039-8E73-2A8050408400}"/>
    <cellStyle name="Comma 4 5 5 3 4 2 3" xfId="62395" xr:uid="{43052B2B-5BC9-45D9-9A49-5716D4921CFE}"/>
    <cellStyle name="Comma 4 5 5 3 4 3" xfId="30861" xr:uid="{9097151D-C487-4608-B04F-73B62447C9FA}"/>
    <cellStyle name="Comma 4 5 5 3 4 4" xfId="51885" xr:uid="{07A5BE83-E2E3-4CAD-B962-B74DC45F8C62}"/>
    <cellStyle name="Comma 4 5 5 3 5" xfId="12467" xr:uid="{905DCB46-91BF-407B-8F9B-7878D6964279}"/>
    <cellStyle name="Comma 4 5 5 3 5 2" xfId="33489" xr:uid="{868103EE-6684-4C9F-8752-8C64B907B524}"/>
    <cellStyle name="Comma 4 5 5 3 5 3" xfId="54513" xr:uid="{C8DA6B54-8FCD-43AB-8E31-D3D334DDFE03}"/>
    <cellStyle name="Comma 4 5 5 3 6" xfId="22978" xr:uid="{210A56D0-77B9-4325-B90E-45183C4A703D}"/>
    <cellStyle name="Comma 4 5 5 3 7" xfId="44003" xr:uid="{E9C9F687-1DBA-429B-9EB8-B3A35805F815}"/>
    <cellStyle name="Comma 4 5 5 4" xfId="1883" xr:uid="{195CBE44-8D0D-45AF-B110-CC05547A723C}"/>
    <cellStyle name="Comma 4 5 5 4 2" xfId="4561" xr:uid="{21A39C99-A4FF-4EE1-8906-2A4A3289181B}"/>
    <cellStyle name="Comma 4 5 5 4 2 2" xfId="15095" xr:uid="{4A7BA158-BB32-44AF-873D-E475D58D046A}"/>
    <cellStyle name="Comma 4 5 5 4 2 2 2" xfId="36117" xr:uid="{A5772F77-82BA-4C51-813D-A5E3E8144873}"/>
    <cellStyle name="Comma 4 5 5 4 2 2 3" xfId="57141" xr:uid="{34BD10F2-4E72-4E37-91A5-7FA316C5438E}"/>
    <cellStyle name="Comma 4 5 5 4 2 3" xfId="25607" xr:uid="{AA86B280-E9FE-4F61-B3CB-11FE0BFFB867}"/>
    <cellStyle name="Comma 4 5 5 4 2 4" xfId="46631" xr:uid="{E0107118-DDB7-4C00-8ACD-772D3166340A}"/>
    <cellStyle name="Comma 4 5 5 4 3" xfId="7189" xr:uid="{310A099D-1C0B-44C9-9D46-11D2CDE0E1C0}"/>
    <cellStyle name="Comma 4 5 5 4 3 2" xfId="17723" xr:uid="{657F6F8D-BE57-421E-991F-55DD1BADBC82}"/>
    <cellStyle name="Comma 4 5 5 4 3 2 2" xfId="38745" xr:uid="{331179AC-3FD8-4F69-8A4F-E4CCD762DF82}"/>
    <cellStyle name="Comma 4 5 5 4 3 2 3" xfId="59769" xr:uid="{6B8C4684-B2E3-4A83-99FD-3D6F5ECE5049}"/>
    <cellStyle name="Comma 4 5 5 4 3 3" xfId="28235" xr:uid="{EF9B806D-AA27-4749-9666-FA5853108811}"/>
    <cellStyle name="Comma 4 5 5 4 3 4" xfId="49259" xr:uid="{7359BDA4-DD79-4097-8039-22D1CC7EB3C7}"/>
    <cellStyle name="Comma 4 5 5 4 4" xfId="9816" xr:uid="{A3F7A7DE-10F3-403D-9293-C8837425D662}"/>
    <cellStyle name="Comma 4 5 5 4 4 2" xfId="20350" xr:uid="{CCAE2B98-5D97-47B4-9F87-83F2B84D548B}"/>
    <cellStyle name="Comma 4 5 5 4 4 2 2" xfId="41372" xr:uid="{7A1618E9-3D4A-46BC-966B-77F7AA94F9C6}"/>
    <cellStyle name="Comma 4 5 5 4 4 2 3" xfId="62396" xr:uid="{B130FEF0-85F1-4FA7-98A9-6DC6CB3B7F00}"/>
    <cellStyle name="Comma 4 5 5 4 4 3" xfId="30862" xr:uid="{D406F051-6AB8-4618-A47D-889122855AA8}"/>
    <cellStyle name="Comma 4 5 5 4 4 4" xfId="51886" xr:uid="{41806522-151C-4897-A042-2F7E29A36BFD}"/>
    <cellStyle name="Comma 4 5 5 4 5" xfId="12468" xr:uid="{8653E24B-DF08-417E-819B-F74FB8E850CC}"/>
    <cellStyle name="Comma 4 5 5 4 5 2" xfId="33490" xr:uid="{70AE4EA6-53D9-4997-8253-FE0128C8DCBC}"/>
    <cellStyle name="Comma 4 5 5 4 5 3" xfId="54514" xr:uid="{EF026C48-9785-4B47-9A68-BF551BDC2B93}"/>
    <cellStyle name="Comma 4 5 5 4 6" xfId="22979" xr:uid="{982745C9-A2B6-4246-90F7-79D66444405E}"/>
    <cellStyle name="Comma 4 5 5 4 7" xfId="44004" xr:uid="{D7F035E9-845E-474F-A84C-8868E4400A28}"/>
    <cellStyle name="Comma 4 5 5 5" xfId="4557" xr:uid="{51DE9F1B-62D9-4966-9F84-52BC6A299A97}"/>
    <cellStyle name="Comma 4 5 5 5 2" xfId="15091" xr:uid="{D3BACECE-EB3A-47CF-A61E-F481F71C6AD5}"/>
    <cellStyle name="Comma 4 5 5 5 2 2" xfId="36113" xr:uid="{969DD611-7570-4919-80AF-87B2A6598F5F}"/>
    <cellStyle name="Comma 4 5 5 5 2 3" xfId="57137" xr:uid="{8E770103-2176-4453-B065-2B049EBD16B1}"/>
    <cellStyle name="Comma 4 5 5 5 3" xfId="25603" xr:uid="{11827192-85A1-473C-B9DA-D7B547195A5F}"/>
    <cellStyle name="Comma 4 5 5 5 4" xfId="46627" xr:uid="{E29E3DF1-D02F-4BC5-AE10-14EA385385F0}"/>
    <cellStyle name="Comma 4 5 5 6" xfId="7185" xr:uid="{30E64E02-A0C9-414F-BF1F-1A9BBB014F8F}"/>
    <cellStyle name="Comma 4 5 5 6 2" xfId="17719" xr:uid="{0B0C4560-03A9-4D12-B717-8DA949C3A510}"/>
    <cellStyle name="Comma 4 5 5 6 2 2" xfId="38741" xr:uid="{1FF25701-E8CC-4145-ACB0-692B34747577}"/>
    <cellStyle name="Comma 4 5 5 6 2 3" xfId="59765" xr:uid="{D45C1F8D-456B-492E-A7A8-94851F875BB7}"/>
    <cellStyle name="Comma 4 5 5 6 3" xfId="28231" xr:uid="{C5C11AB4-3388-489B-BE7C-3816BFC18BF7}"/>
    <cellStyle name="Comma 4 5 5 6 4" xfId="49255" xr:uid="{E01947CB-A83A-4319-A948-FF799BF139B0}"/>
    <cellStyle name="Comma 4 5 5 7" xfId="9812" xr:uid="{B6C6798A-E7C7-4614-8170-5420F015F39F}"/>
    <cellStyle name="Comma 4 5 5 7 2" xfId="20346" xr:uid="{3EF44CBF-CA9B-437A-B6B2-8389138D5310}"/>
    <cellStyle name="Comma 4 5 5 7 2 2" xfId="41368" xr:uid="{9EE78268-6B26-4587-8B11-511B154A349E}"/>
    <cellStyle name="Comma 4 5 5 7 2 3" xfId="62392" xr:uid="{97ECB214-2BF9-4ACC-B211-7EB9F134D963}"/>
    <cellStyle name="Comma 4 5 5 7 3" xfId="30858" xr:uid="{B8613CA5-235D-443B-8784-D06C0AE40025}"/>
    <cellStyle name="Comma 4 5 5 7 4" xfId="51882" xr:uid="{F043D47D-0135-453F-9B41-4E8488EA8941}"/>
    <cellStyle name="Comma 4 5 5 8" xfId="12464" xr:uid="{8FBB4E2F-34A6-493D-8E20-C796DAC3E642}"/>
    <cellStyle name="Comma 4 5 5 8 2" xfId="33486" xr:uid="{696E453E-B885-4919-A804-890EC7023448}"/>
    <cellStyle name="Comma 4 5 5 8 3" xfId="54510" xr:uid="{3B35AF8C-1124-4F40-A302-C9BBB2B5BBB2}"/>
    <cellStyle name="Comma 4 5 5 9" xfId="22975" xr:uid="{EDAE07E6-DB82-4FAA-ABFF-78C57DB3618B}"/>
    <cellStyle name="Comma 4 5 6" xfId="1884" xr:uid="{EB0EEC77-E7F6-4879-ADD1-1BCBE887A26F}"/>
    <cellStyle name="Comma 4 5 6 2" xfId="1885" xr:uid="{CC5A3E20-45B3-4FDA-8C5A-20608F5FB621}"/>
    <cellStyle name="Comma 4 5 6 2 2" xfId="4563" xr:uid="{4A4E57B4-EEF5-40D6-8BDA-DC927DEA0A83}"/>
    <cellStyle name="Comma 4 5 6 2 2 2" xfId="15097" xr:uid="{FAE5D40D-6777-4557-8290-C417D14EB6CE}"/>
    <cellStyle name="Comma 4 5 6 2 2 2 2" xfId="36119" xr:uid="{B67C3E2A-BED5-41BF-95A9-A3CFBAB84D57}"/>
    <cellStyle name="Comma 4 5 6 2 2 2 3" xfId="57143" xr:uid="{686AC9F3-3276-49A9-85A6-9D591D781025}"/>
    <cellStyle name="Comma 4 5 6 2 2 3" xfId="25609" xr:uid="{3E6A5155-1C85-4070-9B2B-BD7A922F7D7F}"/>
    <cellStyle name="Comma 4 5 6 2 2 4" xfId="46633" xr:uid="{54689096-50FC-456D-A516-35BF3990282B}"/>
    <cellStyle name="Comma 4 5 6 2 3" xfId="7191" xr:uid="{F13F8D7B-FE09-445F-93B5-B523FE08770D}"/>
    <cellStyle name="Comma 4 5 6 2 3 2" xfId="17725" xr:uid="{5957B5D4-2E0D-4A6E-BF5B-6D3D3FBBA585}"/>
    <cellStyle name="Comma 4 5 6 2 3 2 2" xfId="38747" xr:uid="{17BA2B82-3F52-4E38-AB18-C35F4A270B03}"/>
    <cellStyle name="Comma 4 5 6 2 3 2 3" xfId="59771" xr:uid="{0DEC29A7-CF62-4A99-8711-943C8F686477}"/>
    <cellStyle name="Comma 4 5 6 2 3 3" xfId="28237" xr:uid="{4C435D6E-8D37-4CE1-B5EB-1CB9326B3679}"/>
    <cellStyle name="Comma 4 5 6 2 3 4" xfId="49261" xr:uid="{B16562C6-3D46-4745-9EA7-93F0590ADDF9}"/>
    <cellStyle name="Comma 4 5 6 2 4" xfId="9818" xr:uid="{3FAF6519-5C9E-4A90-9A1B-C9365D9A426F}"/>
    <cellStyle name="Comma 4 5 6 2 4 2" xfId="20352" xr:uid="{B109F3C3-21D9-498D-8F3B-E224C5F271F9}"/>
    <cellStyle name="Comma 4 5 6 2 4 2 2" xfId="41374" xr:uid="{A00FB670-AEAA-4F08-9A8B-ADF499B0CE89}"/>
    <cellStyle name="Comma 4 5 6 2 4 2 3" xfId="62398" xr:uid="{44378EF8-1658-4582-A516-1B5F9A1F23E1}"/>
    <cellStyle name="Comma 4 5 6 2 4 3" xfId="30864" xr:uid="{FAC0243C-FAA9-448E-BD4F-C81A8BCD206A}"/>
    <cellStyle name="Comma 4 5 6 2 4 4" xfId="51888" xr:uid="{66104F52-2F1D-4CD6-9FC0-BBD7F79F9867}"/>
    <cellStyle name="Comma 4 5 6 2 5" xfId="12470" xr:uid="{57F4B741-70A5-422E-856C-DF7603759B9A}"/>
    <cellStyle name="Comma 4 5 6 2 5 2" xfId="33492" xr:uid="{5E1DEAFE-2534-4906-8423-721A53A47075}"/>
    <cellStyle name="Comma 4 5 6 2 5 3" xfId="54516" xr:uid="{908EC039-14AE-4A2B-AAE8-56C45F702A99}"/>
    <cellStyle name="Comma 4 5 6 2 6" xfId="22981" xr:uid="{20E4B4CC-E183-4B2B-AA5E-30FC3603DF7E}"/>
    <cellStyle name="Comma 4 5 6 2 7" xfId="44006" xr:uid="{EF4842E2-DCD2-4288-B19B-1499305DAB34}"/>
    <cellStyle name="Comma 4 5 6 3" xfId="1886" xr:uid="{E84FEA8C-92C1-4F11-8B11-1EE0F8D326BB}"/>
    <cellStyle name="Comma 4 5 6 3 2" xfId="4564" xr:uid="{20938F81-89E5-47C8-9C38-C8C5009EF43C}"/>
    <cellStyle name="Comma 4 5 6 3 2 2" xfId="15098" xr:uid="{72268FCC-EB59-45C1-AC63-D845D2024ADD}"/>
    <cellStyle name="Comma 4 5 6 3 2 2 2" xfId="36120" xr:uid="{02BFFF5D-6A80-4BA1-B5C6-5B806C59F532}"/>
    <cellStyle name="Comma 4 5 6 3 2 2 3" xfId="57144" xr:uid="{44A89828-4A60-4E7A-9F8F-07F21D2FDD54}"/>
    <cellStyle name="Comma 4 5 6 3 2 3" xfId="25610" xr:uid="{5F40595C-8581-412E-8CC9-B632A3569DF1}"/>
    <cellStyle name="Comma 4 5 6 3 2 4" xfId="46634" xr:uid="{E3F464AB-81FF-4159-93C1-FAB051BD79C1}"/>
    <cellStyle name="Comma 4 5 6 3 3" xfId="7192" xr:uid="{B75E038D-AF41-4389-BD80-995C8B732F3D}"/>
    <cellStyle name="Comma 4 5 6 3 3 2" xfId="17726" xr:uid="{FFE24B62-C32F-4455-9094-2AC455C7B324}"/>
    <cellStyle name="Comma 4 5 6 3 3 2 2" xfId="38748" xr:uid="{FCD73953-9EC5-4DD1-BE91-60BC281F40DC}"/>
    <cellStyle name="Comma 4 5 6 3 3 2 3" xfId="59772" xr:uid="{82B1B1D4-BE8E-4D11-9EA9-E5EAB09450FF}"/>
    <cellStyle name="Comma 4 5 6 3 3 3" xfId="28238" xr:uid="{0B297BF1-6545-4576-BEF1-5C17F153C770}"/>
    <cellStyle name="Comma 4 5 6 3 3 4" xfId="49262" xr:uid="{E06E1DDB-CBE7-4D8D-BB9E-CA98DE6942E4}"/>
    <cellStyle name="Comma 4 5 6 3 4" xfId="9819" xr:uid="{34AF47C4-A273-459B-ADDF-55D6A5301B47}"/>
    <cellStyle name="Comma 4 5 6 3 4 2" xfId="20353" xr:uid="{630742EF-54AB-4F9B-924F-D7A24F530B9C}"/>
    <cellStyle name="Comma 4 5 6 3 4 2 2" xfId="41375" xr:uid="{4D6170A6-9904-4ED6-A091-E25EA79298FA}"/>
    <cellStyle name="Comma 4 5 6 3 4 2 3" xfId="62399" xr:uid="{E68C0DEC-E1E6-4CC2-A921-DFE85CEC564A}"/>
    <cellStyle name="Comma 4 5 6 3 4 3" xfId="30865" xr:uid="{42B4F49A-8DD6-455B-AF9E-38BD23D625EF}"/>
    <cellStyle name="Comma 4 5 6 3 4 4" xfId="51889" xr:uid="{9126A3D1-8D8E-4592-8515-4541612E17C5}"/>
    <cellStyle name="Comma 4 5 6 3 5" xfId="12471" xr:uid="{5D74DDED-66D3-40C9-A6A4-91CEC6B0A9DB}"/>
    <cellStyle name="Comma 4 5 6 3 5 2" xfId="33493" xr:uid="{C7CC124B-4AEF-44F1-8D1B-75104CC7262D}"/>
    <cellStyle name="Comma 4 5 6 3 5 3" xfId="54517" xr:uid="{EBB7952C-6C82-43FA-8F11-A024F7EC92D0}"/>
    <cellStyle name="Comma 4 5 6 3 6" xfId="22982" xr:uid="{594104CF-2699-4354-AA3D-6B7A95483C2D}"/>
    <cellStyle name="Comma 4 5 6 3 7" xfId="44007" xr:uid="{BFA71D03-8BC8-49D4-B4BA-A11D805C1AA2}"/>
    <cellStyle name="Comma 4 5 6 4" xfId="4562" xr:uid="{7CFCC496-004C-45DD-AC27-AF94E6105936}"/>
    <cellStyle name="Comma 4 5 6 4 2" xfId="15096" xr:uid="{5263EC5E-421C-4FA2-8862-E41AF76ECE45}"/>
    <cellStyle name="Comma 4 5 6 4 2 2" xfId="36118" xr:uid="{90B624FB-56CF-4B6A-806D-EFF0DFD2E6C2}"/>
    <cellStyle name="Comma 4 5 6 4 2 3" xfId="57142" xr:uid="{98BDF68B-6AB6-4CB1-B11E-A64FF0D91FA4}"/>
    <cellStyle name="Comma 4 5 6 4 3" xfId="25608" xr:uid="{210A6CB4-9CC2-4858-8D0C-82C53EE51E9D}"/>
    <cellStyle name="Comma 4 5 6 4 4" xfId="46632" xr:uid="{B3B1ACE4-B1B6-4260-A291-B2F19E87EEBD}"/>
    <cellStyle name="Comma 4 5 6 5" xfId="7190" xr:uid="{4012267C-C84C-4F7E-8CF5-AA551A98F110}"/>
    <cellStyle name="Comma 4 5 6 5 2" xfId="17724" xr:uid="{DD721001-1CDF-4C8C-A5F7-BB0504B6114D}"/>
    <cellStyle name="Comma 4 5 6 5 2 2" xfId="38746" xr:uid="{9129BF21-4092-449D-8C43-FCB800221AEA}"/>
    <cellStyle name="Comma 4 5 6 5 2 3" xfId="59770" xr:uid="{4B1DCA01-43FB-49A7-AF69-523FEC8348DC}"/>
    <cellStyle name="Comma 4 5 6 5 3" xfId="28236" xr:uid="{0689872F-9847-43A8-979A-957D0ADA3922}"/>
    <cellStyle name="Comma 4 5 6 5 4" xfId="49260" xr:uid="{74DC1039-7E96-4097-A404-9FA02DEF2049}"/>
    <cellStyle name="Comma 4 5 6 6" xfId="9817" xr:uid="{0CB5A4A9-A0CA-4055-A3ED-61EAF5BD72E9}"/>
    <cellStyle name="Comma 4 5 6 6 2" xfId="20351" xr:uid="{3C0EB558-AEBD-4813-B573-261DBFE68636}"/>
    <cellStyle name="Comma 4 5 6 6 2 2" xfId="41373" xr:uid="{ED26D481-CEEB-4470-AC98-96DAD783B031}"/>
    <cellStyle name="Comma 4 5 6 6 2 3" xfId="62397" xr:uid="{223DD585-1991-4C7F-81C5-B653F9DB6EE7}"/>
    <cellStyle name="Comma 4 5 6 6 3" xfId="30863" xr:uid="{20BDEBE1-44E4-4E41-9E1C-1DFD26BD9A4B}"/>
    <cellStyle name="Comma 4 5 6 6 4" xfId="51887" xr:uid="{A53D2DB2-2F3B-4F28-BE87-A2CBD0FE4A91}"/>
    <cellStyle name="Comma 4 5 6 7" xfId="12469" xr:uid="{D930D9B3-E174-4354-9DF0-20698E7690A0}"/>
    <cellStyle name="Comma 4 5 6 7 2" xfId="33491" xr:uid="{46CF61DC-EF4A-486A-973B-989BE56214EF}"/>
    <cellStyle name="Comma 4 5 6 7 3" xfId="54515" xr:uid="{83A360B3-D506-48C3-967D-9FCC9156709E}"/>
    <cellStyle name="Comma 4 5 6 8" xfId="22980" xr:uid="{CE146107-0442-4442-AA52-DA70D0093BFE}"/>
    <cellStyle name="Comma 4 5 6 9" xfId="44005" xr:uid="{132F131E-6179-42BB-8330-EDC9340E791A}"/>
    <cellStyle name="Comma 4 5 7" xfId="1887" xr:uid="{C0770AC0-BB12-43EC-9215-632AE1E700BC}"/>
    <cellStyle name="Comma 4 5 7 2" xfId="1888" xr:uid="{BDF5216E-F313-434F-96B6-6216497DDDA4}"/>
    <cellStyle name="Comma 4 5 7 2 2" xfId="4566" xr:uid="{68394F56-88ED-4181-8E58-9FFF9C40EFD0}"/>
    <cellStyle name="Comma 4 5 7 2 2 2" xfId="15100" xr:uid="{560B831D-264B-4623-A9DC-869C66239500}"/>
    <cellStyle name="Comma 4 5 7 2 2 2 2" xfId="36122" xr:uid="{B2C0164D-4C12-4D06-A24E-1E3AF20245CB}"/>
    <cellStyle name="Comma 4 5 7 2 2 2 3" xfId="57146" xr:uid="{C7A418FD-EB21-4431-9937-9ED795A14E49}"/>
    <cellStyle name="Comma 4 5 7 2 2 3" xfId="25612" xr:uid="{622138F7-C81D-4201-9040-E41006551640}"/>
    <cellStyle name="Comma 4 5 7 2 2 4" xfId="46636" xr:uid="{F4798779-9829-4C7D-A457-3D9252331303}"/>
    <cellStyle name="Comma 4 5 7 2 3" xfId="7194" xr:uid="{9B80928E-128B-4E4F-A357-FFE6045AEA6A}"/>
    <cellStyle name="Comma 4 5 7 2 3 2" xfId="17728" xr:uid="{1E5F0856-DCC9-4697-A853-3176439C3A49}"/>
    <cellStyle name="Comma 4 5 7 2 3 2 2" xfId="38750" xr:uid="{ADB71F0F-8C1D-4EDE-BC0F-FFA101CE336A}"/>
    <cellStyle name="Comma 4 5 7 2 3 2 3" xfId="59774" xr:uid="{30B42189-6492-4C6A-864E-3AB616464654}"/>
    <cellStyle name="Comma 4 5 7 2 3 3" xfId="28240" xr:uid="{1E12C1CA-A39B-43F1-AC66-65D6F2223EB3}"/>
    <cellStyle name="Comma 4 5 7 2 3 4" xfId="49264" xr:uid="{BCBB05EB-D76D-4F10-9128-3B5DF1C00EDE}"/>
    <cellStyle name="Comma 4 5 7 2 4" xfId="9821" xr:uid="{DDB7326E-EF64-4326-AAEF-9EDBD53DAD10}"/>
    <cellStyle name="Comma 4 5 7 2 4 2" xfId="20355" xr:uid="{05770668-53B1-4EB6-A202-DA1C965BE65F}"/>
    <cellStyle name="Comma 4 5 7 2 4 2 2" xfId="41377" xr:uid="{4155022F-9490-4ECA-8060-2D51D58479CC}"/>
    <cellStyle name="Comma 4 5 7 2 4 2 3" xfId="62401" xr:uid="{02A6F48F-E838-43A2-9867-4E52C40E4693}"/>
    <cellStyle name="Comma 4 5 7 2 4 3" xfId="30867" xr:uid="{49B9B9A5-7A36-4F87-ACC0-72A26F4DC1AE}"/>
    <cellStyle name="Comma 4 5 7 2 4 4" xfId="51891" xr:uid="{49801C27-B42C-4289-B5C4-1C0EDDF6A99E}"/>
    <cellStyle name="Comma 4 5 7 2 5" xfId="12473" xr:uid="{4517D485-A8A0-4D13-80C7-CE3857EE4B4C}"/>
    <cellStyle name="Comma 4 5 7 2 5 2" xfId="33495" xr:uid="{5694C144-9793-4A30-8882-9E7889392CFA}"/>
    <cellStyle name="Comma 4 5 7 2 5 3" xfId="54519" xr:uid="{FE4F6E5C-8977-4692-BBAC-90C147F728FD}"/>
    <cellStyle name="Comma 4 5 7 2 6" xfId="22984" xr:uid="{CA69BFCE-AC7A-4C43-9E78-81968B07CCF7}"/>
    <cellStyle name="Comma 4 5 7 2 7" xfId="44009" xr:uid="{39176A2F-BDBC-494F-B073-3335C9D9605A}"/>
    <cellStyle name="Comma 4 5 7 3" xfId="4565" xr:uid="{6606DCEE-980F-485F-85A2-6C751970CDAB}"/>
    <cellStyle name="Comma 4 5 7 3 2" xfId="15099" xr:uid="{7370E693-4EC8-4E4B-8456-08EB4864E289}"/>
    <cellStyle name="Comma 4 5 7 3 2 2" xfId="36121" xr:uid="{D0D2218A-19FB-406B-B94A-5825908D6CA4}"/>
    <cellStyle name="Comma 4 5 7 3 2 3" xfId="57145" xr:uid="{07C5729F-93B1-4779-8777-C7D954EC3302}"/>
    <cellStyle name="Comma 4 5 7 3 3" xfId="25611" xr:uid="{DDEB1B9A-B1DA-4F03-A5B4-5FCF7752C9FB}"/>
    <cellStyle name="Comma 4 5 7 3 4" xfId="46635" xr:uid="{211EEC1D-71CC-4E5F-8F4F-A98AD8FFEBCA}"/>
    <cellStyle name="Comma 4 5 7 4" xfId="7193" xr:uid="{A67B7E15-7CC2-45B0-9302-977AB411071C}"/>
    <cellStyle name="Comma 4 5 7 4 2" xfId="17727" xr:uid="{5C9034A9-F686-451B-B65A-6F404E931F26}"/>
    <cellStyle name="Comma 4 5 7 4 2 2" xfId="38749" xr:uid="{BF295B51-FB33-4FD0-9B28-DD699B26FC51}"/>
    <cellStyle name="Comma 4 5 7 4 2 3" xfId="59773" xr:uid="{DBCB2EE1-A72C-417F-840A-9C49DC06FE0A}"/>
    <cellStyle name="Comma 4 5 7 4 3" xfId="28239" xr:uid="{B5CD843D-2B2F-4C9D-8877-FEB0207AF7E6}"/>
    <cellStyle name="Comma 4 5 7 4 4" xfId="49263" xr:uid="{BE7BA6B4-5046-4FFA-9190-C2D588AE51A1}"/>
    <cellStyle name="Comma 4 5 7 5" xfId="9820" xr:uid="{728C321D-32AC-448A-9C38-64C1D852092D}"/>
    <cellStyle name="Comma 4 5 7 5 2" xfId="20354" xr:uid="{D74A23FE-484F-4989-9651-5B1AFB3F995A}"/>
    <cellStyle name="Comma 4 5 7 5 2 2" xfId="41376" xr:uid="{93F8C4B8-A77D-4EA8-A27D-8F27A298FDC6}"/>
    <cellStyle name="Comma 4 5 7 5 2 3" xfId="62400" xr:uid="{5CF87AE9-762D-4DBE-B535-5964D358C735}"/>
    <cellStyle name="Comma 4 5 7 5 3" xfId="30866" xr:uid="{72DA84C7-E1BA-4795-A95B-96EBC7587030}"/>
    <cellStyle name="Comma 4 5 7 5 4" xfId="51890" xr:uid="{4D2AE466-525C-466F-9D5E-ABBB5673515C}"/>
    <cellStyle name="Comma 4 5 7 6" xfId="12472" xr:uid="{0EC9F22E-BF0F-4C8A-8C1A-F13609DDAAAB}"/>
    <cellStyle name="Comma 4 5 7 6 2" xfId="33494" xr:uid="{A91C16EB-33F5-4895-AD0F-7814400FC1D8}"/>
    <cellStyle name="Comma 4 5 7 6 3" xfId="54518" xr:uid="{21CEEDE6-1D93-4336-BFFC-7B42F64CC59B}"/>
    <cellStyle name="Comma 4 5 7 7" xfId="22983" xr:uid="{CDBD1E59-4C25-41C4-B03E-772BC716166B}"/>
    <cellStyle name="Comma 4 5 7 8" xfId="44008" xr:uid="{9A71E26B-C9EB-42F6-9BA2-017C4697C319}"/>
    <cellStyle name="Comma 4 5 8" xfId="1889" xr:uid="{005E6061-6DE6-45CD-ACB2-79DA22D19D7C}"/>
    <cellStyle name="Comma 4 5 8 2" xfId="4567" xr:uid="{917A9072-51D2-40E5-B01B-72225A465E0F}"/>
    <cellStyle name="Comma 4 5 8 2 2" xfId="15101" xr:uid="{76152E70-78D7-4C7B-A145-4242A422D6AE}"/>
    <cellStyle name="Comma 4 5 8 2 2 2" xfId="36123" xr:uid="{0C81223C-3F86-45A4-BFB8-422D3F257FCE}"/>
    <cellStyle name="Comma 4 5 8 2 2 3" xfId="57147" xr:uid="{9AFAF8F1-3D41-46D8-9A01-BADB52EBEFDA}"/>
    <cellStyle name="Comma 4 5 8 2 3" xfId="25613" xr:uid="{7E06443F-6CC3-41D5-87C8-6537633B3803}"/>
    <cellStyle name="Comma 4 5 8 2 4" xfId="46637" xr:uid="{E83B3195-233F-42E4-BE63-9C9E64AD0333}"/>
    <cellStyle name="Comma 4 5 8 3" xfId="7195" xr:uid="{43399650-C2B4-4226-93DA-C8DCA19B0D9A}"/>
    <cellStyle name="Comma 4 5 8 3 2" xfId="17729" xr:uid="{71933215-CEB5-4EF9-8986-BC2772039B88}"/>
    <cellStyle name="Comma 4 5 8 3 2 2" xfId="38751" xr:uid="{F1C5CB2D-FDDE-49E2-AB3E-E6604BFD7B34}"/>
    <cellStyle name="Comma 4 5 8 3 2 3" xfId="59775" xr:uid="{B8FAAA0C-1BE8-42E6-8648-7C14721E7D58}"/>
    <cellStyle name="Comma 4 5 8 3 3" xfId="28241" xr:uid="{924FF49D-0BE7-4A14-9960-6FC8E71C6F65}"/>
    <cellStyle name="Comma 4 5 8 3 4" xfId="49265" xr:uid="{37DD1356-8C73-4CA4-9E46-43E3076B2363}"/>
    <cellStyle name="Comma 4 5 8 4" xfId="9822" xr:uid="{9B37A949-B62B-4DF0-86B3-FC47464ADAFB}"/>
    <cellStyle name="Comma 4 5 8 4 2" xfId="20356" xr:uid="{F3F0BB74-AA1A-4922-BBCA-6875FA889AC1}"/>
    <cellStyle name="Comma 4 5 8 4 2 2" xfId="41378" xr:uid="{128B66FC-6A61-4380-ACE1-6A554E05AFD1}"/>
    <cellStyle name="Comma 4 5 8 4 2 3" xfId="62402" xr:uid="{AC1A1A01-A2FA-46B2-BB29-D079A4A0DB9A}"/>
    <cellStyle name="Comma 4 5 8 4 3" xfId="30868" xr:uid="{1CDF562A-4C5D-49A5-97C1-7011106FCD09}"/>
    <cellStyle name="Comma 4 5 8 4 4" xfId="51892" xr:uid="{7260B7E2-C833-4241-AFC4-A9D60AFDA368}"/>
    <cellStyle name="Comma 4 5 8 5" xfId="12474" xr:uid="{FE40654D-2161-42C6-BED9-279608C5FDE2}"/>
    <cellStyle name="Comma 4 5 8 5 2" xfId="33496" xr:uid="{5BAC07B1-F1A3-420B-A3D7-C735C512DDEE}"/>
    <cellStyle name="Comma 4 5 8 5 3" xfId="54520" xr:uid="{8DA2C304-B779-4AEB-BF19-6EB2265BF865}"/>
    <cellStyle name="Comma 4 5 8 6" xfId="22985" xr:uid="{01640721-783B-40EC-AE7F-D82F5A24318C}"/>
    <cellStyle name="Comma 4 5 8 7" xfId="44010" xr:uid="{7116B133-ACB0-4C6D-87F1-BC2DD6DD7ACA}"/>
    <cellStyle name="Comma 4 5 9" xfId="1890" xr:uid="{CD4FEDF3-CC0E-4EA9-99AF-C1D01E3274D2}"/>
    <cellStyle name="Comma 4 5 9 2" xfId="4568" xr:uid="{56A55C2C-F63A-406B-B3E2-7789BE7E5849}"/>
    <cellStyle name="Comma 4 5 9 2 2" xfId="15102" xr:uid="{82317DE9-6BA3-4E5A-80CE-3D3718E68783}"/>
    <cellStyle name="Comma 4 5 9 2 2 2" xfId="36124" xr:uid="{42AA736E-911F-478A-A737-23A17F4FC7FE}"/>
    <cellStyle name="Comma 4 5 9 2 2 3" xfId="57148" xr:uid="{0791862E-813E-478E-97F9-6BE5D79AA22D}"/>
    <cellStyle name="Comma 4 5 9 2 3" xfId="25614" xr:uid="{3F5617FF-C14D-4CA3-8FFA-75175E6FFED6}"/>
    <cellStyle name="Comma 4 5 9 2 4" xfId="46638" xr:uid="{26A6A363-BA36-4F9E-ACDC-FE04EEAC14D0}"/>
    <cellStyle name="Comma 4 5 9 3" xfId="7196" xr:uid="{2CD5CF69-670B-43EA-A07B-F4EE167E3D90}"/>
    <cellStyle name="Comma 4 5 9 3 2" xfId="17730" xr:uid="{9DB5A890-DED8-4588-9CC6-FC74F568060B}"/>
    <cellStyle name="Comma 4 5 9 3 2 2" xfId="38752" xr:uid="{B1EED174-53F4-494A-B8F6-99F2B127E200}"/>
    <cellStyle name="Comma 4 5 9 3 2 3" xfId="59776" xr:uid="{8D2A4E35-BEF9-4FA9-B4B8-68E9BF2CE74D}"/>
    <cellStyle name="Comma 4 5 9 3 3" xfId="28242" xr:uid="{7EF346F2-8871-44D5-805F-FA3E9F4433A0}"/>
    <cellStyle name="Comma 4 5 9 3 4" xfId="49266" xr:uid="{B82A5318-D273-4EE4-AED1-1AF7C851E5C7}"/>
    <cellStyle name="Comma 4 5 9 4" xfId="9823" xr:uid="{8274FF9B-CB1D-4957-BB4E-88F289A579CA}"/>
    <cellStyle name="Comma 4 5 9 4 2" xfId="20357" xr:uid="{AAD91609-39DB-4274-9D1E-BCF0EE4E2267}"/>
    <cellStyle name="Comma 4 5 9 4 2 2" xfId="41379" xr:uid="{D9477777-E746-4684-917F-32EB3B5E9DF4}"/>
    <cellStyle name="Comma 4 5 9 4 2 3" xfId="62403" xr:uid="{5C01FDB1-AB66-4F98-B0D7-5BD01351CFA3}"/>
    <cellStyle name="Comma 4 5 9 4 3" xfId="30869" xr:uid="{22049864-B457-4E57-A30D-06B7DD1C4A4F}"/>
    <cellStyle name="Comma 4 5 9 4 4" xfId="51893" xr:uid="{E943CD06-8E02-4722-9A2A-3C4A0C7E73F3}"/>
    <cellStyle name="Comma 4 5 9 5" xfId="12475" xr:uid="{BBC48633-880B-42FE-9E66-E551C7731119}"/>
    <cellStyle name="Comma 4 5 9 5 2" xfId="33497" xr:uid="{77094576-8842-45AA-A194-1E96C9F6AAA6}"/>
    <cellStyle name="Comma 4 5 9 5 3" xfId="54521" xr:uid="{53036545-C2C9-484D-8BAF-8A02CBB35919}"/>
    <cellStyle name="Comma 4 5 9 6" xfId="22986" xr:uid="{6F2514CA-9CE5-473B-9D8E-9BC28E68ACFF}"/>
    <cellStyle name="Comma 4 5 9 7" xfId="44011" xr:uid="{7FDA7540-081A-4C2C-A415-7BCA07023B39}"/>
    <cellStyle name="Comma 4 6" xfId="1891" xr:uid="{7F24299D-EEDE-46B7-879D-0CB125628390}"/>
    <cellStyle name="Comma 4 6 10" xfId="44012" xr:uid="{4578062F-5FF3-4A64-B92F-E93C6EFE0AFB}"/>
    <cellStyle name="Comma 4 6 2" xfId="1892" xr:uid="{105D2118-20E1-4A9A-9ED5-F265C342BD6B}"/>
    <cellStyle name="Comma 4 6 2 2" xfId="1893" xr:uid="{E94FA28F-C6E5-493C-B368-872CF06F463C}"/>
    <cellStyle name="Comma 4 6 2 2 2" xfId="4571" xr:uid="{3CBC7FD2-7E26-4065-976C-502416A6A7FF}"/>
    <cellStyle name="Comma 4 6 2 2 2 2" xfId="15105" xr:uid="{5440FF0C-5C12-4CBF-BAAE-DCB727E51E3F}"/>
    <cellStyle name="Comma 4 6 2 2 2 2 2" xfId="36127" xr:uid="{DFE667B0-617A-49EF-8ADA-9CF53F4ACAE3}"/>
    <cellStyle name="Comma 4 6 2 2 2 2 3" xfId="57151" xr:uid="{02CEBC7A-0B7E-4436-AD77-9D8D17A0C3E8}"/>
    <cellStyle name="Comma 4 6 2 2 2 3" xfId="25617" xr:uid="{980B6847-DF04-4B61-BA9C-6837BA7A44DC}"/>
    <cellStyle name="Comma 4 6 2 2 2 4" xfId="46641" xr:uid="{C7A8FD1E-FD2A-4EBC-B7C2-2E8CD84FD230}"/>
    <cellStyle name="Comma 4 6 2 2 3" xfId="7199" xr:uid="{660EFBBD-3132-4B52-9D81-82814E3954ED}"/>
    <cellStyle name="Comma 4 6 2 2 3 2" xfId="17733" xr:uid="{5EBDF780-D7BE-4A5A-8C27-CD5D1ED2F6F9}"/>
    <cellStyle name="Comma 4 6 2 2 3 2 2" xfId="38755" xr:uid="{BF2C562F-7AAB-48DD-A138-51EB83A4DE53}"/>
    <cellStyle name="Comma 4 6 2 2 3 2 3" xfId="59779" xr:uid="{5DA704B5-832E-46C3-9000-BD3057B08B42}"/>
    <cellStyle name="Comma 4 6 2 2 3 3" xfId="28245" xr:uid="{A5415CE9-3C34-43F1-8515-8CF2CA648740}"/>
    <cellStyle name="Comma 4 6 2 2 3 4" xfId="49269" xr:uid="{AED016BE-0066-42B3-801F-3E453BA89BBD}"/>
    <cellStyle name="Comma 4 6 2 2 4" xfId="9826" xr:uid="{C1CB0850-3FDE-450B-8AB1-B5CF64E7CDBC}"/>
    <cellStyle name="Comma 4 6 2 2 4 2" xfId="20360" xr:uid="{48955319-7FA6-479E-81A4-31DCA6A88597}"/>
    <cellStyle name="Comma 4 6 2 2 4 2 2" xfId="41382" xr:uid="{1AE978EA-251C-469E-BDA6-3A52EB5AFA17}"/>
    <cellStyle name="Comma 4 6 2 2 4 2 3" xfId="62406" xr:uid="{327E5D7E-6970-42EF-910A-CA639265A09B}"/>
    <cellStyle name="Comma 4 6 2 2 4 3" xfId="30872" xr:uid="{B7233CB7-A545-4228-895B-B582CB4E0228}"/>
    <cellStyle name="Comma 4 6 2 2 4 4" xfId="51896" xr:uid="{333B7BCD-9CAC-4593-BEF5-A287F1682F90}"/>
    <cellStyle name="Comma 4 6 2 2 5" xfId="12478" xr:uid="{0426E000-62E3-4B2D-9D6C-7BBAE5E2112B}"/>
    <cellStyle name="Comma 4 6 2 2 5 2" xfId="33500" xr:uid="{098AA624-998D-4A04-A15C-2866AD85398D}"/>
    <cellStyle name="Comma 4 6 2 2 5 3" xfId="54524" xr:uid="{E366AC8D-319D-4A60-A952-93DDD1219882}"/>
    <cellStyle name="Comma 4 6 2 2 6" xfId="22989" xr:uid="{8FE19B85-84FD-45EE-B097-BEC74A1BED62}"/>
    <cellStyle name="Comma 4 6 2 2 7" xfId="44014" xr:uid="{29B2F785-BBC0-4193-A359-653C51D93983}"/>
    <cellStyle name="Comma 4 6 2 3" xfId="4570" xr:uid="{EE6A4B96-8D52-4231-ADCF-41B54A64D1C5}"/>
    <cellStyle name="Comma 4 6 2 3 2" xfId="15104" xr:uid="{2A276026-51C9-49D3-9E7D-E52603F7111C}"/>
    <cellStyle name="Comma 4 6 2 3 2 2" xfId="36126" xr:uid="{5B706328-2D6F-4F2B-A682-B68F49294D65}"/>
    <cellStyle name="Comma 4 6 2 3 2 3" xfId="57150" xr:uid="{D3718B2A-5285-4EDA-9731-4317064ED3BC}"/>
    <cellStyle name="Comma 4 6 2 3 3" xfId="25616" xr:uid="{5B25B0EC-27E3-499A-AE37-B3CE6625F085}"/>
    <cellStyle name="Comma 4 6 2 3 4" xfId="46640" xr:uid="{353EBF21-A43D-469B-9FA0-7772708A4A99}"/>
    <cellStyle name="Comma 4 6 2 4" xfId="7198" xr:uid="{D5A5B319-2140-4062-AA74-687EF257E717}"/>
    <cellStyle name="Comma 4 6 2 4 2" xfId="17732" xr:uid="{CDA8C3C4-96BB-4EAB-9102-3D43838F6A4D}"/>
    <cellStyle name="Comma 4 6 2 4 2 2" xfId="38754" xr:uid="{90D6A5BC-A691-486F-B002-2A2FDF8E74C3}"/>
    <cellStyle name="Comma 4 6 2 4 2 3" xfId="59778" xr:uid="{CBC8F39A-4760-404D-A8C8-F1602100C623}"/>
    <cellStyle name="Comma 4 6 2 4 3" xfId="28244" xr:uid="{FC1D4544-EB4B-4993-95CF-FF7653154FF4}"/>
    <cellStyle name="Comma 4 6 2 4 4" xfId="49268" xr:uid="{A40C6287-A5BF-4B41-819B-9D8701EFD6CF}"/>
    <cellStyle name="Comma 4 6 2 5" xfId="9825" xr:uid="{68774122-B2CB-459B-B4CE-5BD805A70A4A}"/>
    <cellStyle name="Comma 4 6 2 5 2" xfId="20359" xr:uid="{0DE0984B-0461-4B0E-A425-FA9F518F0B74}"/>
    <cellStyle name="Comma 4 6 2 5 2 2" xfId="41381" xr:uid="{85427A10-6915-4DD4-A6F9-4C90F5E77DA7}"/>
    <cellStyle name="Comma 4 6 2 5 2 3" xfId="62405" xr:uid="{D2CD7F5A-2EB3-4F24-A177-D940BFC20497}"/>
    <cellStyle name="Comma 4 6 2 5 3" xfId="30871" xr:uid="{91277BD4-C620-4AE0-8D4F-B7484116464B}"/>
    <cellStyle name="Comma 4 6 2 5 4" xfId="51895" xr:uid="{B0916C7F-15A7-4713-B299-E9A8D96DFD89}"/>
    <cellStyle name="Comma 4 6 2 6" xfId="12477" xr:uid="{F28B8AA1-5A72-468B-9D92-E302DD5ADD23}"/>
    <cellStyle name="Comma 4 6 2 6 2" xfId="33499" xr:uid="{CBD9C48B-1A97-45BB-A1E5-9F66F66E12C8}"/>
    <cellStyle name="Comma 4 6 2 6 3" xfId="54523" xr:uid="{BB155529-1430-4AD7-A334-FACEAD7C21D3}"/>
    <cellStyle name="Comma 4 6 2 7" xfId="22988" xr:uid="{B500F2D9-7BD6-4F69-960D-AD1DC75FF481}"/>
    <cellStyle name="Comma 4 6 2 8" xfId="44013" xr:uid="{B1D75518-2E87-40C3-AAF0-38F67578176F}"/>
    <cellStyle name="Comma 4 6 3" xfId="1894" xr:uid="{8BC47DC5-73C9-41D0-B228-8874031B8502}"/>
    <cellStyle name="Comma 4 6 3 2" xfId="4572" xr:uid="{52077BA6-D6B4-4924-8F83-6D92D901CED4}"/>
    <cellStyle name="Comma 4 6 3 2 2" xfId="15106" xr:uid="{E6B97FD8-3B87-4308-93FD-7523A8E81A2F}"/>
    <cellStyle name="Comma 4 6 3 2 2 2" xfId="36128" xr:uid="{FB6BB689-27FF-4447-AB0D-EC995696D6D2}"/>
    <cellStyle name="Comma 4 6 3 2 2 3" xfId="57152" xr:uid="{5392D8C3-08D1-4EF2-B4FA-57A24300FFBF}"/>
    <cellStyle name="Comma 4 6 3 2 3" xfId="25618" xr:uid="{2F04AFA5-675C-48AE-80A7-F6B149658A4C}"/>
    <cellStyle name="Comma 4 6 3 2 4" xfId="46642" xr:uid="{5307BBA2-246E-461F-B685-CE9751EDB1FA}"/>
    <cellStyle name="Comma 4 6 3 3" xfId="7200" xr:uid="{93B11310-7F25-4888-9E62-D849C9D19B24}"/>
    <cellStyle name="Comma 4 6 3 3 2" xfId="17734" xr:uid="{65530601-1846-4272-B88B-9A46FC69E883}"/>
    <cellStyle name="Comma 4 6 3 3 2 2" xfId="38756" xr:uid="{27A3D4A0-204A-4241-B0BB-70C3682D767C}"/>
    <cellStyle name="Comma 4 6 3 3 2 3" xfId="59780" xr:uid="{0253DF12-7205-4B92-BBBC-3B8081E0612F}"/>
    <cellStyle name="Comma 4 6 3 3 3" xfId="28246" xr:uid="{468E0011-E757-47B0-8A5F-10C2A8001E01}"/>
    <cellStyle name="Comma 4 6 3 3 4" xfId="49270" xr:uid="{D617FD06-9B14-47B9-A01A-4FB7289DF9DE}"/>
    <cellStyle name="Comma 4 6 3 4" xfId="9827" xr:uid="{7C0BDEC6-0CF3-48E2-A603-B9DD4C0A60CD}"/>
    <cellStyle name="Comma 4 6 3 4 2" xfId="20361" xr:uid="{B256343E-C2F9-4B0C-B405-49FCE68E25B5}"/>
    <cellStyle name="Comma 4 6 3 4 2 2" xfId="41383" xr:uid="{7C40BDDB-59E8-4C59-9E17-1D9F78637ADB}"/>
    <cellStyle name="Comma 4 6 3 4 2 3" xfId="62407" xr:uid="{E945FF80-1CB1-4486-BD34-2DC08B8D8C5C}"/>
    <cellStyle name="Comma 4 6 3 4 3" xfId="30873" xr:uid="{FE46D1B3-97B4-47A3-A28D-9124002BA0B3}"/>
    <cellStyle name="Comma 4 6 3 4 4" xfId="51897" xr:uid="{486DD8B9-2134-4A80-B775-C7F8181EE99F}"/>
    <cellStyle name="Comma 4 6 3 5" xfId="12479" xr:uid="{5921DF80-E191-4241-8D20-2B09F6DB16B9}"/>
    <cellStyle name="Comma 4 6 3 5 2" xfId="33501" xr:uid="{A46AB395-7936-4269-8C6F-B3A4A9223A63}"/>
    <cellStyle name="Comma 4 6 3 5 3" xfId="54525" xr:uid="{6B87EC98-1E9A-4629-AEE6-3DB71462C642}"/>
    <cellStyle name="Comma 4 6 3 6" xfId="22990" xr:uid="{372C1870-61CA-4C8F-BC7C-F7EF2590616A}"/>
    <cellStyle name="Comma 4 6 3 7" xfId="44015" xr:uid="{01E92F45-2692-4F3C-9FBE-FE177ED3626C}"/>
    <cellStyle name="Comma 4 6 4" xfId="1895" xr:uid="{B20841F1-3484-4F2D-8139-8CB1407EE03B}"/>
    <cellStyle name="Comma 4 6 4 2" xfId="4573" xr:uid="{5F903700-75F4-4317-886B-1748922E6DEB}"/>
    <cellStyle name="Comma 4 6 4 2 2" xfId="15107" xr:uid="{C37061C7-ED34-4C09-9471-2DF166D08E1F}"/>
    <cellStyle name="Comma 4 6 4 2 2 2" xfId="36129" xr:uid="{782C61BB-9EA1-4BF2-B0E1-13254044DD22}"/>
    <cellStyle name="Comma 4 6 4 2 2 3" xfId="57153" xr:uid="{59A4144E-3D23-42B4-A10E-C4C7C57D2EAC}"/>
    <cellStyle name="Comma 4 6 4 2 3" xfId="25619" xr:uid="{5A7F62BA-8A19-438F-B3AE-8565DB7D1303}"/>
    <cellStyle name="Comma 4 6 4 2 4" xfId="46643" xr:uid="{6B6BF72B-A7C1-4950-88E5-66A6ACF43B04}"/>
    <cellStyle name="Comma 4 6 4 3" xfId="7201" xr:uid="{F9895A96-D1CB-48D9-8566-A7E6DF17D223}"/>
    <cellStyle name="Comma 4 6 4 3 2" xfId="17735" xr:uid="{7A78EFBB-C878-4434-8374-EEB20172EE2E}"/>
    <cellStyle name="Comma 4 6 4 3 2 2" xfId="38757" xr:uid="{57DD717C-2EF1-444E-B6C9-AC945F6692FE}"/>
    <cellStyle name="Comma 4 6 4 3 2 3" xfId="59781" xr:uid="{5D1FA4B9-2EFB-4A12-B07D-3A4C3EA28B49}"/>
    <cellStyle name="Comma 4 6 4 3 3" xfId="28247" xr:uid="{8B1C3E38-AEFB-4589-907E-9ED8DE05C8D0}"/>
    <cellStyle name="Comma 4 6 4 3 4" xfId="49271" xr:uid="{77365F60-D39D-407D-9A66-1E2E608032D1}"/>
    <cellStyle name="Comma 4 6 4 4" xfId="9828" xr:uid="{F6691956-AC63-45CE-BE7A-4DD847485015}"/>
    <cellStyle name="Comma 4 6 4 4 2" xfId="20362" xr:uid="{6BDBB02C-83B9-4214-8412-48E3347701D2}"/>
    <cellStyle name="Comma 4 6 4 4 2 2" xfId="41384" xr:uid="{B0899FFF-A744-44BE-B3A9-D555DC6E95E1}"/>
    <cellStyle name="Comma 4 6 4 4 2 3" xfId="62408" xr:uid="{9906D882-3D5C-427A-AF8F-2B1AEDCA1F1E}"/>
    <cellStyle name="Comma 4 6 4 4 3" xfId="30874" xr:uid="{321AD248-72FE-412F-8FD1-7CEEBAE9A616}"/>
    <cellStyle name="Comma 4 6 4 4 4" xfId="51898" xr:uid="{5A843B9E-EAC6-4022-8645-27EDED816FC5}"/>
    <cellStyle name="Comma 4 6 4 5" xfId="12480" xr:uid="{428E307D-E97F-4CF8-99BC-F78D824DFD01}"/>
    <cellStyle name="Comma 4 6 4 5 2" xfId="33502" xr:uid="{F76FD632-4378-47A3-9EF3-9EAECBCCC919}"/>
    <cellStyle name="Comma 4 6 4 5 3" xfId="54526" xr:uid="{869EAD50-3FCB-4163-895F-D51D4F2B8E22}"/>
    <cellStyle name="Comma 4 6 4 6" xfId="22991" xr:uid="{EB236A18-BBE8-496F-B328-429E700672E9}"/>
    <cellStyle name="Comma 4 6 4 7" xfId="44016" xr:uid="{1CF34739-50EE-4675-831F-D49B3F614AA3}"/>
    <cellStyle name="Comma 4 6 5" xfId="4569" xr:uid="{561F3B72-05A7-4297-8776-715B32FF1C92}"/>
    <cellStyle name="Comma 4 6 5 2" xfId="15103" xr:uid="{F624C8B0-8525-42EF-9E8D-54F615AF05A4}"/>
    <cellStyle name="Comma 4 6 5 2 2" xfId="36125" xr:uid="{94E77C0F-0824-4D1B-A751-CC964C2FA68A}"/>
    <cellStyle name="Comma 4 6 5 2 3" xfId="57149" xr:uid="{829FC9FB-9C4E-48C3-BEEB-7E038AAAE635}"/>
    <cellStyle name="Comma 4 6 5 3" xfId="25615" xr:uid="{27D7C2F5-7B74-47BB-9549-F4F4D8AE7600}"/>
    <cellStyle name="Comma 4 6 5 4" xfId="46639" xr:uid="{95B0FA6E-BE79-4FF5-9166-590B54A44369}"/>
    <cellStyle name="Comma 4 6 6" xfId="7197" xr:uid="{75BD87C8-9607-4A79-9077-FE2A1BCC082B}"/>
    <cellStyle name="Comma 4 6 6 2" xfId="17731" xr:uid="{525854BB-AF39-44F3-9D83-87ED99D14924}"/>
    <cellStyle name="Comma 4 6 6 2 2" xfId="38753" xr:uid="{F70285CD-0123-4511-BDF2-89E0F687967E}"/>
    <cellStyle name="Comma 4 6 6 2 3" xfId="59777" xr:uid="{909C27D6-6277-4B5B-80AD-5FDEFF102BCF}"/>
    <cellStyle name="Comma 4 6 6 3" xfId="28243" xr:uid="{44F0CF98-57F4-494E-A429-9B276911065D}"/>
    <cellStyle name="Comma 4 6 6 4" xfId="49267" xr:uid="{B5E2FA29-16F6-4DC2-879E-03C18CCBBE85}"/>
    <cellStyle name="Comma 4 6 7" xfId="9824" xr:uid="{19C36C46-1248-4BA2-BCDD-D23D68CEF1A7}"/>
    <cellStyle name="Comma 4 6 7 2" xfId="20358" xr:uid="{4F1EC2BE-8BF5-40C2-B314-66BCC92CA893}"/>
    <cellStyle name="Comma 4 6 7 2 2" xfId="41380" xr:uid="{CF00558C-9E38-4FEA-8019-694438E06394}"/>
    <cellStyle name="Comma 4 6 7 2 3" xfId="62404" xr:uid="{088CC7BB-98B3-40DE-8A0C-3CFA253AA743}"/>
    <cellStyle name="Comma 4 6 7 3" xfId="30870" xr:uid="{C0490D51-6AA3-46D5-8216-C875B7BD310A}"/>
    <cellStyle name="Comma 4 6 7 4" xfId="51894" xr:uid="{75AA1840-33F4-45D1-862E-0BA5666F0199}"/>
    <cellStyle name="Comma 4 6 8" xfId="12476" xr:uid="{968C8233-370C-4B3A-B2D5-3E5EC7949F6A}"/>
    <cellStyle name="Comma 4 6 8 2" xfId="33498" xr:uid="{D486ED5B-40A6-4D2B-81E6-1F5297884045}"/>
    <cellStyle name="Comma 4 6 8 3" xfId="54522" xr:uid="{644D6085-5CFE-4C10-9EDF-7110F1335BAC}"/>
    <cellStyle name="Comma 4 6 9" xfId="22987" xr:uid="{3EB05221-6AB0-4DA9-9DD5-6A33489B6336}"/>
    <cellStyle name="Comma 4 7" xfId="1896" xr:uid="{30988AA3-3B81-4FA6-AD8B-606031EF2B54}"/>
    <cellStyle name="Comma 4 7 10" xfId="44017" xr:uid="{C2C3D866-1B4C-4628-B888-8A66C6A887F9}"/>
    <cellStyle name="Comma 4 7 2" xfId="1897" xr:uid="{59E169A1-97DD-4308-8D61-FC71CF7321C9}"/>
    <cellStyle name="Comma 4 7 2 2" xfId="1898" xr:uid="{8EF10A29-85A2-4625-90B2-9415DF250AD8}"/>
    <cellStyle name="Comma 4 7 2 2 2" xfId="4576" xr:uid="{EA2F45BA-87DE-4205-825C-BDC4EED1E0C1}"/>
    <cellStyle name="Comma 4 7 2 2 2 2" xfId="15110" xr:uid="{377BB23C-DED0-4988-81DD-6A02E83B1F5F}"/>
    <cellStyle name="Comma 4 7 2 2 2 2 2" xfId="36132" xr:uid="{BF38D3A7-F443-4AFC-84D1-5873238D7287}"/>
    <cellStyle name="Comma 4 7 2 2 2 2 3" xfId="57156" xr:uid="{17D71406-E116-4B9C-8933-F910385F870B}"/>
    <cellStyle name="Comma 4 7 2 2 2 3" xfId="25622" xr:uid="{91176B10-AEC2-4512-A5A8-F4FFA4BEFA8C}"/>
    <cellStyle name="Comma 4 7 2 2 2 4" xfId="46646" xr:uid="{120119DD-77C3-4984-91AD-0E2D4E904E7E}"/>
    <cellStyle name="Comma 4 7 2 2 3" xfId="7204" xr:uid="{4D1146C8-5F46-4459-8036-5BE08595AADB}"/>
    <cellStyle name="Comma 4 7 2 2 3 2" xfId="17738" xr:uid="{8F2C362F-E33E-40AD-9671-FB9472BE69FC}"/>
    <cellStyle name="Comma 4 7 2 2 3 2 2" xfId="38760" xr:uid="{4D048862-80F2-45EB-B0E4-106CAFAA73B6}"/>
    <cellStyle name="Comma 4 7 2 2 3 2 3" xfId="59784" xr:uid="{331662F0-C0AA-444C-AE70-FCB2E54FC140}"/>
    <cellStyle name="Comma 4 7 2 2 3 3" xfId="28250" xr:uid="{FC86356A-7A92-4AEF-9A9A-E1E2A0BCF6C5}"/>
    <cellStyle name="Comma 4 7 2 2 3 4" xfId="49274" xr:uid="{CAE4515F-A9E3-431C-9B55-5AF2F9899F25}"/>
    <cellStyle name="Comma 4 7 2 2 4" xfId="9831" xr:uid="{C75A3DEC-8498-4FC6-ADC9-2CACC5AEF1DB}"/>
    <cellStyle name="Comma 4 7 2 2 4 2" xfId="20365" xr:uid="{0FF8B581-9CC8-48E6-BBD2-2DBD23C5B21E}"/>
    <cellStyle name="Comma 4 7 2 2 4 2 2" xfId="41387" xr:uid="{F7AF5068-F666-41DF-A833-82008AC85E3D}"/>
    <cellStyle name="Comma 4 7 2 2 4 2 3" xfId="62411" xr:uid="{4E9BE6F2-0746-4176-A48A-2BFAB63CF59F}"/>
    <cellStyle name="Comma 4 7 2 2 4 3" xfId="30877" xr:uid="{BF6935B4-96E3-4631-8A43-C43996D74EE2}"/>
    <cellStyle name="Comma 4 7 2 2 4 4" xfId="51901" xr:uid="{13C7FE06-F24C-46C6-97A0-BC0A9FFF6E68}"/>
    <cellStyle name="Comma 4 7 2 2 5" xfId="12483" xr:uid="{41D489FE-D80D-4E2F-B848-CB2A3BD1E1D5}"/>
    <cellStyle name="Comma 4 7 2 2 5 2" xfId="33505" xr:uid="{723AEA41-6363-418C-B62F-DD337E0CC2FC}"/>
    <cellStyle name="Comma 4 7 2 2 5 3" xfId="54529" xr:uid="{6A397F3D-E9B6-4C3D-A43F-46C7480369F3}"/>
    <cellStyle name="Comma 4 7 2 2 6" xfId="22994" xr:uid="{32F652D5-EC54-4DC1-BBA0-4B62E6F50F18}"/>
    <cellStyle name="Comma 4 7 2 2 7" xfId="44019" xr:uid="{9F49EFD4-B6B5-4EB1-BE01-16B5E0D25209}"/>
    <cellStyle name="Comma 4 7 2 3" xfId="4575" xr:uid="{4621C9CD-E614-4D99-89F2-748D5DC7F4B8}"/>
    <cellStyle name="Comma 4 7 2 3 2" xfId="15109" xr:uid="{28C32B1E-6D5A-47E5-BE31-F7B7F3C50D05}"/>
    <cellStyle name="Comma 4 7 2 3 2 2" xfId="36131" xr:uid="{72F02A83-0C1E-4FA1-8F35-B01C8F2EE283}"/>
    <cellStyle name="Comma 4 7 2 3 2 3" xfId="57155" xr:uid="{67E90B8D-53F7-439F-A6B7-4C3353784145}"/>
    <cellStyle name="Comma 4 7 2 3 3" xfId="25621" xr:uid="{7758CC54-BF22-4893-9E2D-9D00EB5D1AEA}"/>
    <cellStyle name="Comma 4 7 2 3 4" xfId="46645" xr:uid="{EFB4338C-2C53-46A3-A9D9-8C5A31A0984F}"/>
    <cellStyle name="Comma 4 7 2 4" xfId="7203" xr:uid="{C81C524A-0479-4D5A-82FD-AE3D83833BC9}"/>
    <cellStyle name="Comma 4 7 2 4 2" xfId="17737" xr:uid="{FF966373-7800-4FE2-89DB-C04AD88611E6}"/>
    <cellStyle name="Comma 4 7 2 4 2 2" xfId="38759" xr:uid="{D8D20A97-9412-4F30-8D79-2600D5709B44}"/>
    <cellStyle name="Comma 4 7 2 4 2 3" xfId="59783" xr:uid="{FCA92755-CD27-4C53-8616-EFE32E42828C}"/>
    <cellStyle name="Comma 4 7 2 4 3" xfId="28249" xr:uid="{C0786B6C-EF41-4271-8A9E-9E038E8126EC}"/>
    <cellStyle name="Comma 4 7 2 4 4" xfId="49273" xr:uid="{0199E89C-23D0-4943-A8C1-1E193F8BE801}"/>
    <cellStyle name="Comma 4 7 2 5" xfId="9830" xr:uid="{35FA44CE-B482-424B-939C-334447B788B8}"/>
    <cellStyle name="Comma 4 7 2 5 2" xfId="20364" xr:uid="{9F58CDEF-9B50-49E9-9C30-8CB6315252D7}"/>
    <cellStyle name="Comma 4 7 2 5 2 2" xfId="41386" xr:uid="{9251E7F4-4BDE-48B8-9696-242EE5A8BD5C}"/>
    <cellStyle name="Comma 4 7 2 5 2 3" xfId="62410" xr:uid="{D18BCD20-F954-4FF0-9E83-E0D84FCDB3D5}"/>
    <cellStyle name="Comma 4 7 2 5 3" xfId="30876" xr:uid="{D6A758C7-76A5-47E0-BDD9-550CB4AFBC0A}"/>
    <cellStyle name="Comma 4 7 2 5 4" xfId="51900" xr:uid="{DA26B6D7-2108-4D5B-A3DF-103A82CA28AB}"/>
    <cellStyle name="Comma 4 7 2 6" xfId="12482" xr:uid="{2057FF6C-E32A-49CF-8214-9D3140E9DF0C}"/>
    <cellStyle name="Comma 4 7 2 6 2" xfId="33504" xr:uid="{92B1E3AF-72C4-4C25-B426-10327F283FCB}"/>
    <cellStyle name="Comma 4 7 2 6 3" xfId="54528" xr:uid="{6ECD1C7C-4016-4CD0-9405-3ED6CB93B81A}"/>
    <cellStyle name="Comma 4 7 2 7" xfId="22993" xr:uid="{26BCB5EA-2641-4DFB-9340-8198BFF00BD6}"/>
    <cellStyle name="Comma 4 7 2 8" xfId="44018" xr:uid="{9D7F77CB-C8AF-40A9-909B-B61063E978BF}"/>
    <cellStyle name="Comma 4 7 3" xfId="1899" xr:uid="{4FE5C071-BB20-4338-B6ED-EF736F7AA2E9}"/>
    <cellStyle name="Comma 4 7 3 2" xfId="4577" xr:uid="{A5C88E2C-65BD-4657-BF9A-2CDDF6E3FDC2}"/>
    <cellStyle name="Comma 4 7 3 2 2" xfId="15111" xr:uid="{069F3FCE-9474-427D-9E17-0D79776AAB15}"/>
    <cellStyle name="Comma 4 7 3 2 2 2" xfId="36133" xr:uid="{3F7162FD-F8C9-4239-9676-910840A4B478}"/>
    <cellStyle name="Comma 4 7 3 2 2 3" xfId="57157" xr:uid="{E151C23A-A463-4E36-8AFD-F43140C873E9}"/>
    <cellStyle name="Comma 4 7 3 2 3" xfId="25623" xr:uid="{C5DC2A5F-B163-4CD2-97E4-D5AB24CA7D46}"/>
    <cellStyle name="Comma 4 7 3 2 4" xfId="46647" xr:uid="{67A6BF70-0878-4A08-93F1-8DB93D7A1C06}"/>
    <cellStyle name="Comma 4 7 3 3" xfId="7205" xr:uid="{C6607850-4B6D-4691-A9B1-B576379D7C66}"/>
    <cellStyle name="Comma 4 7 3 3 2" xfId="17739" xr:uid="{09A3710C-7EC3-45B7-966D-E6CBADE0C074}"/>
    <cellStyle name="Comma 4 7 3 3 2 2" xfId="38761" xr:uid="{4BC6A5DC-AC87-4DD9-B87B-318CB9250055}"/>
    <cellStyle name="Comma 4 7 3 3 2 3" xfId="59785" xr:uid="{145319C8-FBCD-4C6D-8651-FAE36838B45B}"/>
    <cellStyle name="Comma 4 7 3 3 3" xfId="28251" xr:uid="{C21F4F3E-80F5-4F46-8017-426E98A8D710}"/>
    <cellStyle name="Comma 4 7 3 3 4" xfId="49275" xr:uid="{95EBAB7B-D9FF-4DE1-B715-9B5C09370E24}"/>
    <cellStyle name="Comma 4 7 3 4" xfId="9832" xr:uid="{2C095A5B-5E59-4BE9-9BE8-B73246EAC9D6}"/>
    <cellStyle name="Comma 4 7 3 4 2" xfId="20366" xr:uid="{8E1C0B94-1059-4DC8-9853-CC07EBF00F2B}"/>
    <cellStyle name="Comma 4 7 3 4 2 2" xfId="41388" xr:uid="{4705C86B-893A-474F-95AA-D271168C5C7B}"/>
    <cellStyle name="Comma 4 7 3 4 2 3" xfId="62412" xr:uid="{CF34DAC6-4BF4-4A72-9649-52FC36D92815}"/>
    <cellStyle name="Comma 4 7 3 4 3" xfId="30878" xr:uid="{7974F8E5-4D04-4CCA-B9BE-5E240B7C7B99}"/>
    <cellStyle name="Comma 4 7 3 4 4" xfId="51902" xr:uid="{585E3C34-B447-4E55-8425-F51CFAC4F765}"/>
    <cellStyle name="Comma 4 7 3 5" xfId="12484" xr:uid="{919148D1-36D5-4E9D-8BDD-4603D7C5FDEF}"/>
    <cellStyle name="Comma 4 7 3 5 2" xfId="33506" xr:uid="{FF4575B0-1FEE-4D16-86A4-9B8288EE0C4C}"/>
    <cellStyle name="Comma 4 7 3 5 3" xfId="54530" xr:uid="{6059DAFC-9732-4537-8B68-F60A6790F26E}"/>
    <cellStyle name="Comma 4 7 3 6" xfId="22995" xr:uid="{22ECD6C5-106A-4131-90D1-AAB61C8AA103}"/>
    <cellStyle name="Comma 4 7 3 7" xfId="44020" xr:uid="{B66B1EF8-3BD9-4807-81DC-EE9D69A984AD}"/>
    <cellStyle name="Comma 4 7 4" xfId="1900" xr:uid="{F7371C3E-F1F8-4948-9E12-754FB17DD6FD}"/>
    <cellStyle name="Comma 4 7 4 2" xfId="4578" xr:uid="{21337EE6-3B9F-4E5B-97D8-61D9A439459C}"/>
    <cellStyle name="Comma 4 7 4 2 2" xfId="15112" xr:uid="{9EEE2448-E240-41D1-A606-C8AB6FB76A49}"/>
    <cellStyle name="Comma 4 7 4 2 2 2" xfId="36134" xr:uid="{23ED3882-0329-4CFE-AB9B-86A357ECB2A3}"/>
    <cellStyle name="Comma 4 7 4 2 2 3" xfId="57158" xr:uid="{A8F73FA4-FA97-49B4-9F55-2FFC6B219C1F}"/>
    <cellStyle name="Comma 4 7 4 2 3" xfId="25624" xr:uid="{58E05193-921E-4891-A733-B7EA895B3943}"/>
    <cellStyle name="Comma 4 7 4 2 4" xfId="46648" xr:uid="{7AD259E8-BBD0-4271-B618-D0BEA6A95D4F}"/>
    <cellStyle name="Comma 4 7 4 3" xfId="7206" xr:uid="{BA132D4C-6A43-4768-B995-EBB0B6C0DD62}"/>
    <cellStyle name="Comma 4 7 4 3 2" xfId="17740" xr:uid="{DBA48B7C-E04C-4342-871F-7DF9ED17F2F1}"/>
    <cellStyle name="Comma 4 7 4 3 2 2" xfId="38762" xr:uid="{5AD51466-71F2-45C9-A61A-41B12653FB52}"/>
    <cellStyle name="Comma 4 7 4 3 2 3" xfId="59786" xr:uid="{F45155BC-C0AF-4831-B3E3-16E713488FDC}"/>
    <cellStyle name="Comma 4 7 4 3 3" xfId="28252" xr:uid="{8C83C8A2-30C1-4418-BB63-3F042CF64AB9}"/>
    <cellStyle name="Comma 4 7 4 3 4" xfId="49276" xr:uid="{CAB335D3-B3FA-4007-9593-3959FC355DE6}"/>
    <cellStyle name="Comma 4 7 4 4" xfId="9833" xr:uid="{925E52A8-BD81-4F3D-BA39-77FC5FCD6637}"/>
    <cellStyle name="Comma 4 7 4 4 2" xfId="20367" xr:uid="{79944163-C33F-40D9-A97C-DE0A5EBB7EE8}"/>
    <cellStyle name="Comma 4 7 4 4 2 2" xfId="41389" xr:uid="{B4794A7B-CE83-4F99-95EE-7721135610CC}"/>
    <cellStyle name="Comma 4 7 4 4 2 3" xfId="62413" xr:uid="{2D92478E-3BFF-4909-B253-E96908BCFF1F}"/>
    <cellStyle name="Comma 4 7 4 4 3" xfId="30879" xr:uid="{D9694E33-5B8C-4527-B98E-1979F3FA4DE5}"/>
    <cellStyle name="Comma 4 7 4 4 4" xfId="51903" xr:uid="{DA06EE3A-561E-4425-8C6E-2B23C10F3866}"/>
    <cellStyle name="Comma 4 7 4 5" xfId="12485" xr:uid="{9CF95DA7-0E6C-4DE4-896F-EF999617A399}"/>
    <cellStyle name="Comma 4 7 4 5 2" xfId="33507" xr:uid="{803F3F88-A50B-4DFD-8CB1-9BEDB6CD9A98}"/>
    <cellStyle name="Comma 4 7 4 5 3" xfId="54531" xr:uid="{A8864E7E-38B9-43DF-8645-C9B4DC00CB92}"/>
    <cellStyle name="Comma 4 7 4 6" xfId="22996" xr:uid="{1459A0CE-E2B3-4BA4-AA9C-2A9306556907}"/>
    <cellStyle name="Comma 4 7 4 7" xfId="44021" xr:uid="{62B06819-A8C6-4BC3-9120-459C8733EC5E}"/>
    <cellStyle name="Comma 4 7 5" xfId="4574" xr:uid="{0D6ACC75-D94C-49B2-B246-1207C82EDF5B}"/>
    <cellStyle name="Comma 4 7 5 2" xfId="15108" xr:uid="{063BD2D1-D0CD-4A02-93F5-E723B0DE0F91}"/>
    <cellStyle name="Comma 4 7 5 2 2" xfId="36130" xr:uid="{79BA79D3-1F03-4DEE-8A96-DDEAD199D298}"/>
    <cellStyle name="Comma 4 7 5 2 3" xfId="57154" xr:uid="{0C34C1DC-CD24-4EC6-8467-77AA8D30B192}"/>
    <cellStyle name="Comma 4 7 5 3" xfId="25620" xr:uid="{CE042D84-0904-489E-A4E9-DFE81356EC3D}"/>
    <cellStyle name="Comma 4 7 5 4" xfId="46644" xr:uid="{6D85A30A-3AAE-467E-BAE1-E3E00A346B1A}"/>
    <cellStyle name="Comma 4 7 6" xfId="7202" xr:uid="{5DD846B6-8620-440E-9424-BC395C0980E1}"/>
    <cellStyle name="Comma 4 7 6 2" xfId="17736" xr:uid="{A18B335B-46F6-47B7-8329-D3957571B0AA}"/>
    <cellStyle name="Comma 4 7 6 2 2" xfId="38758" xr:uid="{D2AF7757-0A8C-4B71-910B-C22CC5888A85}"/>
    <cellStyle name="Comma 4 7 6 2 3" xfId="59782" xr:uid="{08D6FDB2-4D89-4CE3-9082-B701AAA105AA}"/>
    <cellStyle name="Comma 4 7 6 3" xfId="28248" xr:uid="{4AC9F433-7941-42AF-A680-E01C62D910D4}"/>
    <cellStyle name="Comma 4 7 6 4" xfId="49272" xr:uid="{FC328EC3-9701-4D61-AB5B-44BB8647CA70}"/>
    <cellStyle name="Comma 4 7 7" xfId="9829" xr:uid="{8A37C5D7-B064-4BCC-A639-20ADF7AEF0CE}"/>
    <cellStyle name="Comma 4 7 7 2" xfId="20363" xr:uid="{A3AAA368-58D7-4788-BF6A-632014A14187}"/>
    <cellStyle name="Comma 4 7 7 2 2" xfId="41385" xr:uid="{E0B48BFD-0B83-4138-AB11-6F3C08F505E8}"/>
    <cellStyle name="Comma 4 7 7 2 3" xfId="62409" xr:uid="{1C2D3F97-A63A-490A-BF7E-87F6BA91A882}"/>
    <cellStyle name="Comma 4 7 7 3" xfId="30875" xr:uid="{3B7BD5DF-33FE-44FE-B61C-3CF02643EC5F}"/>
    <cellStyle name="Comma 4 7 7 4" xfId="51899" xr:uid="{93677B77-A0A5-4A11-B1FD-CEC7519118B2}"/>
    <cellStyle name="Comma 4 7 8" xfId="12481" xr:uid="{18017515-07E9-4B47-A62D-06DAE22DFAB5}"/>
    <cellStyle name="Comma 4 7 8 2" xfId="33503" xr:uid="{44F49183-0DA8-4309-A4E0-B9FC1FF73768}"/>
    <cellStyle name="Comma 4 7 8 3" xfId="54527" xr:uid="{4FF41472-3489-447C-9760-0C019551BA42}"/>
    <cellStyle name="Comma 4 7 9" xfId="22992" xr:uid="{D8791B8E-9DB7-45FD-B10B-4949DDF574F5}"/>
    <cellStyle name="Comma 4 8" xfId="1901" xr:uid="{6AF13863-8610-4650-8073-9363592379ED}"/>
    <cellStyle name="Comma 4 8 10" xfId="44022" xr:uid="{308E89CD-17E8-4A3B-85F1-A2D84602123B}"/>
    <cellStyle name="Comma 4 8 2" xfId="1902" xr:uid="{D3480703-8D0B-42BF-B7A2-4CF0579C1FFB}"/>
    <cellStyle name="Comma 4 8 2 2" xfId="1903" xr:uid="{0DBF3D5F-09CB-4895-B09A-8785392A1504}"/>
    <cellStyle name="Comma 4 8 2 2 2" xfId="4581" xr:uid="{BD9AB781-8BA6-46A0-ACBC-E2BA5823E70A}"/>
    <cellStyle name="Comma 4 8 2 2 2 2" xfId="15115" xr:uid="{1DFCBFA9-DD96-43A1-B3B9-DA4B076D351F}"/>
    <cellStyle name="Comma 4 8 2 2 2 2 2" xfId="36137" xr:uid="{548478BB-5DD9-41AF-B55F-130311FD1B67}"/>
    <cellStyle name="Comma 4 8 2 2 2 2 3" xfId="57161" xr:uid="{1B0518A4-B161-4206-9CF6-DBECAC42CA71}"/>
    <cellStyle name="Comma 4 8 2 2 2 3" xfId="25627" xr:uid="{FBA61D2E-FF86-4CBE-A712-CF6BFE3CCAE6}"/>
    <cellStyle name="Comma 4 8 2 2 2 4" xfId="46651" xr:uid="{254620DB-F7AE-4DFC-8999-F9973BF4ACF5}"/>
    <cellStyle name="Comma 4 8 2 2 3" xfId="7209" xr:uid="{6CB819D2-CF24-4F1B-A07C-FC437F3CEA8E}"/>
    <cellStyle name="Comma 4 8 2 2 3 2" xfId="17743" xr:uid="{CDA76736-C8DC-40FC-98CC-8BBA4E7B9834}"/>
    <cellStyle name="Comma 4 8 2 2 3 2 2" xfId="38765" xr:uid="{029C5316-23B6-49C4-B61C-98E3F307AB97}"/>
    <cellStyle name="Comma 4 8 2 2 3 2 3" xfId="59789" xr:uid="{CB1F1C0A-FDFB-46AD-82DA-A9DE7584D640}"/>
    <cellStyle name="Comma 4 8 2 2 3 3" xfId="28255" xr:uid="{D5C261B5-2880-47FE-8F11-7C275E5B897B}"/>
    <cellStyle name="Comma 4 8 2 2 3 4" xfId="49279" xr:uid="{D38B4F2A-8092-45F7-B4F5-4B65D390B063}"/>
    <cellStyle name="Comma 4 8 2 2 4" xfId="9836" xr:uid="{F79C217E-F710-40CA-84A3-7FB282CE8FF5}"/>
    <cellStyle name="Comma 4 8 2 2 4 2" xfId="20370" xr:uid="{01B68DFD-96DE-4C0B-8FD7-BCCDDE3AE2F2}"/>
    <cellStyle name="Comma 4 8 2 2 4 2 2" xfId="41392" xr:uid="{47C05287-7A64-46B2-825E-FF5F7309040A}"/>
    <cellStyle name="Comma 4 8 2 2 4 2 3" xfId="62416" xr:uid="{8254CCAC-2C9F-4AE8-B0CA-8F91963DC4CD}"/>
    <cellStyle name="Comma 4 8 2 2 4 3" xfId="30882" xr:uid="{DD4972A8-D36B-4947-B533-E706274F4E02}"/>
    <cellStyle name="Comma 4 8 2 2 4 4" xfId="51906" xr:uid="{5225DFDB-2707-49E1-9F99-BD2374983930}"/>
    <cellStyle name="Comma 4 8 2 2 5" xfId="12488" xr:uid="{3791128E-9831-481D-BF55-823B8FDFC348}"/>
    <cellStyle name="Comma 4 8 2 2 5 2" xfId="33510" xr:uid="{94B0943D-1055-4CC1-817F-BD3E44D00FCD}"/>
    <cellStyle name="Comma 4 8 2 2 5 3" xfId="54534" xr:uid="{AF6BA19D-65F5-44CD-80BF-DD66EEA606CE}"/>
    <cellStyle name="Comma 4 8 2 2 6" xfId="22999" xr:uid="{737A1FC2-3CB1-4B8F-B5E0-EC289CC5CDE5}"/>
    <cellStyle name="Comma 4 8 2 2 7" xfId="44024" xr:uid="{572F555C-A38A-431D-827D-EB834C12F4C8}"/>
    <cellStyle name="Comma 4 8 2 3" xfId="4580" xr:uid="{71B8E473-C44C-4229-A67D-9621916D0429}"/>
    <cellStyle name="Comma 4 8 2 3 2" xfId="15114" xr:uid="{A775C7D7-A5A5-4E64-BB8B-56FAB3E257BB}"/>
    <cellStyle name="Comma 4 8 2 3 2 2" xfId="36136" xr:uid="{D54D5751-F69F-420E-97AD-2AD02DE32FE3}"/>
    <cellStyle name="Comma 4 8 2 3 2 3" xfId="57160" xr:uid="{B38DF8DC-70E1-403A-BDF2-03874E292E51}"/>
    <cellStyle name="Comma 4 8 2 3 3" xfId="25626" xr:uid="{A4E21577-642D-4FA8-A1CA-77CDCCCC6A4E}"/>
    <cellStyle name="Comma 4 8 2 3 4" xfId="46650" xr:uid="{F773DACA-56CD-4BCE-9FBB-07A6A8586AB3}"/>
    <cellStyle name="Comma 4 8 2 4" xfId="7208" xr:uid="{6C0197BE-DCE5-4419-84CB-DD954EF2C548}"/>
    <cellStyle name="Comma 4 8 2 4 2" xfId="17742" xr:uid="{1D8C9FD7-72CF-4CA1-894D-69A7A3AC7B60}"/>
    <cellStyle name="Comma 4 8 2 4 2 2" xfId="38764" xr:uid="{CC47E5AA-DDC3-4190-933E-0C66AE1AE658}"/>
    <cellStyle name="Comma 4 8 2 4 2 3" xfId="59788" xr:uid="{5CB8E79E-DD8E-4891-AAC5-0EABF0911038}"/>
    <cellStyle name="Comma 4 8 2 4 3" xfId="28254" xr:uid="{90DF7982-F989-44AA-AD4E-F0A1456008A5}"/>
    <cellStyle name="Comma 4 8 2 4 4" xfId="49278" xr:uid="{8B8A1108-0DE8-4FDE-9A22-67061759C1CE}"/>
    <cellStyle name="Comma 4 8 2 5" xfId="9835" xr:uid="{7B28B3B5-BC0D-4392-A870-1C759BB630C5}"/>
    <cellStyle name="Comma 4 8 2 5 2" xfId="20369" xr:uid="{3CC10C29-9568-4635-A5E7-13C2AD471CC4}"/>
    <cellStyle name="Comma 4 8 2 5 2 2" xfId="41391" xr:uid="{67155485-91D3-4C2B-9313-1FB61EAA8F9A}"/>
    <cellStyle name="Comma 4 8 2 5 2 3" xfId="62415" xr:uid="{969F7A1A-5116-42AA-B267-B3168ABB0A94}"/>
    <cellStyle name="Comma 4 8 2 5 3" xfId="30881" xr:uid="{80F6C0F0-EF80-4B4E-81F0-ABD35D654D07}"/>
    <cellStyle name="Comma 4 8 2 5 4" xfId="51905" xr:uid="{6F71B502-B973-4DC6-834A-E0F76A1EB5FE}"/>
    <cellStyle name="Comma 4 8 2 6" xfId="12487" xr:uid="{3AF2F341-4A7D-49EC-A5AB-DADC3D27A49B}"/>
    <cellStyle name="Comma 4 8 2 6 2" xfId="33509" xr:uid="{AFBB86D6-8C3B-45F7-A16E-AB35AA85BE97}"/>
    <cellStyle name="Comma 4 8 2 6 3" xfId="54533" xr:uid="{1EE542A7-36B4-48BD-A1E1-861E01657179}"/>
    <cellStyle name="Comma 4 8 2 7" xfId="22998" xr:uid="{614A3A48-8A8D-41E8-B6B1-ED9013A1572B}"/>
    <cellStyle name="Comma 4 8 2 8" xfId="44023" xr:uid="{18777099-50D8-4584-AE4A-929075C3FEB3}"/>
    <cellStyle name="Comma 4 8 3" xfId="1904" xr:uid="{8083CCD9-E4E5-4308-9E73-ED01CAE6EADC}"/>
    <cellStyle name="Comma 4 8 3 2" xfId="4582" xr:uid="{CA4AA6B0-29E0-4920-A70F-3296B0BCB473}"/>
    <cellStyle name="Comma 4 8 3 2 2" xfId="15116" xr:uid="{B8A4FF2F-70E9-4C3C-8CF2-724CD3435936}"/>
    <cellStyle name="Comma 4 8 3 2 2 2" xfId="36138" xr:uid="{C95DF15B-6CDA-4E15-B06E-90CBBC881E41}"/>
    <cellStyle name="Comma 4 8 3 2 2 3" xfId="57162" xr:uid="{9027AA35-08F9-474A-B728-D01F21BAC574}"/>
    <cellStyle name="Comma 4 8 3 2 3" xfId="25628" xr:uid="{90BD367E-0C59-40B4-B096-1EC48A2285DB}"/>
    <cellStyle name="Comma 4 8 3 2 4" xfId="46652" xr:uid="{0179114B-6C1E-41BE-8388-71F87E4B76A8}"/>
    <cellStyle name="Comma 4 8 3 3" xfId="7210" xr:uid="{038E9D30-B6A6-4001-B905-B90ABAA5202B}"/>
    <cellStyle name="Comma 4 8 3 3 2" xfId="17744" xr:uid="{64B92556-C4E2-4F56-9BE5-12651F2BEF49}"/>
    <cellStyle name="Comma 4 8 3 3 2 2" xfId="38766" xr:uid="{150D3734-E058-4698-88BD-C5DF182D8039}"/>
    <cellStyle name="Comma 4 8 3 3 2 3" xfId="59790" xr:uid="{24BC7FDC-89C4-4795-9616-36294C3436E2}"/>
    <cellStyle name="Comma 4 8 3 3 3" xfId="28256" xr:uid="{697FE177-12A2-4528-AD50-BC47A2E10C6A}"/>
    <cellStyle name="Comma 4 8 3 3 4" xfId="49280" xr:uid="{FC70EE5B-7707-42CC-A5AF-72648B3BF958}"/>
    <cellStyle name="Comma 4 8 3 4" xfId="9837" xr:uid="{41D41093-D694-4526-B81F-7BAACF32CB8C}"/>
    <cellStyle name="Comma 4 8 3 4 2" xfId="20371" xr:uid="{615E2DF1-75FD-4F59-A0BA-902479831B0F}"/>
    <cellStyle name="Comma 4 8 3 4 2 2" xfId="41393" xr:uid="{2F7E1BB5-0DD5-4A86-8F32-64D9B22E7F7F}"/>
    <cellStyle name="Comma 4 8 3 4 2 3" xfId="62417" xr:uid="{0F0BC20A-E60E-4FC3-818F-E42EBBC8E513}"/>
    <cellStyle name="Comma 4 8 3 4 3" xfId="30883" xr:uid="{6711C25D-0E11-4339-8C27-71871131AC80}"/>
    <cellStyle name="Comma 4 8 3 4 4" xfId="51907" xr:uid="{9BA5BE23-9D39-48D3-9BBA-F0331C180533}"/>
    <cellStyle name="Comma 4 8 3 5" xfId="12489" xr:uid="{52D1969D-DEE7-4A4B-A700-E8F016D98B8D}"/>
    <cellStyle name="Comma 4 8 3 5 2" xfId="33511" xr:uid="{AF03F012-FF1D-41B9-8A26-4E635322CE87}"/>
    <cellStyle name="Comma 4 8 3 5 3" xfId="54535" xr:uid="{42419B52-9D23-4411-9AFE-9D60010B68B3}"/>
    <cellStyle name="Comma 4 8 3 6" xfId="23000" xr:uid="{C387216A-A437-4CD6-9A1C-5B5D6F820055}"/>
    <cellStyle name="Comma 4 8 3 7" xfId="44025" xr:uid="{62FF17E6-52B1-43A1-968D-C887516DC156}"/>
    <cellStyle name="Comma 4 8 4" xfId="1905" xr:uid="{9625B1FC-045C-4E2A-B3CE-748C7BD86540}"/>
    <cellStyle name="Comma 4 8 4 2" xfId="4583" xr:uid="{83E81752-831B-4126-96B0-A9AAAF07D105}"/>
    <cellStyle name="Comma 4 8 4 2 2" xfId="15117" xr:uid="{3B87C585-D187-4DB8-9881-E62CD4235A4E}"/>
    <cellStyle name="Comma 4 8 4 2 2 2" xfId="36139" xr:uid="{2BE45D56-B118-4617-9281-13D7A9F1B9BA}"/>
    <cellStyle name="Comma 4 8 4 2 2 3" xfId="57163" xr:uid="{7396C89B-6483-4526-B970-B8F4DE65CA2D}"/>
    <cellStyle name="Comma 4 8 4 2 3" xfId="25629" xr:uid="{6A7036BB-AAAF-403B-BA81-3016656A6620}"/>
    <cellStyle name="Comma 4 8 4 2 4" xfId="46653" xr:uid="{0747791E-5212-4C8A-BED2-78B7F911CF44}"/>
    <cellStyle name="Comma 4 8 4 3" xfId="7211" xr:uid="{49C5415B-F431-430A-8803-E7C08B3758AF}"/>
    <cellStyle name="Comma 4 8 4 3 2" xfId="17745" xr:uid="{B5537E4F-1F4A-4D07-BFA7-70228A3F244C}"/>
    <cellStyle name="Comma 4 8 4 3 2 2" xfId="38767" xr:uid="{1A8A3037-1E85-469F-B0A9-2C63CBD2F018}"/>
    <cellStyle name="Comma 4 8 4 3 2 3" xfId="59791" xr:uid="{767671E9-E3F9-4373-BB23-B01B72CC9827}"/>
    <cellStyle name="Comma 4 8 4 3 3" xfId="28257" xr:uid="{816A4701-8564-4528-A886-8CA87E2AB1FF}"/>
    <cellStyle name="Comma 4 8 4 3 4" xfId="49281" xr:uid="{5F60929F-20BF-48E2-A4CD-6834B18820A3}"/>
    <cellStyle name="Comma 4 8 4 4" xfId="9838" xr:uid="{925A345B-5704-490D-988D-8C7FF09154E8}"/>
    <cellStyle name="Comma 4 8 4 4 2" xfId="20372" xr:uid="{EE7FC6EB-DA5E-48AA-B086-120E6DE90C50}"/>
    <cellStyle name="Comma 4 8 4 4 2 2" xfId="41394" xr:uid="{458BA763-C693-43B9-AC49-CAC8478F8479}"/>
    <cellStyle name="Comma 4 8 4 4 2 3" xfId="62418" xr:uid="{2E971107-5C81-40D0-85C1-6FC70C73FA1B}"/>
    <cellStyle name="Comma 4 8 4 4 3" xfId="30884" xr:uid="{C2170F50-312D-4C01-9739-7CCF0901991E}"/>
    <cellStyle name="Comma 4 8 4 4 4" xfId="51908" xr:uid="{7F635E08-DAB1-4162-9CA5-429955EB9C43}"/>
    <cellStyle name="Comma 4 8 4 5" xfId="12490" xr:uid="{9FDB9D55-BA79-4E01-BCE7-FA74AAB503E7}"/>
    <cellStyle name="Comma 4 8 4 5 2" xfId="33512" xr:uid="{ABDF8CAB-6E3D-466A-9431-AA0249DE054E}"/>
    <cellStyle name="Comma 4 8 4 5 3" xfId="54536" xr:uid="{B77A4EA5-6E36-4880-8CCF-A0D08A8095F3}"/>
    <cellStyle name="Comma 4 8 4 6" xfId="23001" xr:uid="{0900CE2A-D25E-4817-99B5-37ABA60D676E}"/>
    <cellStyle name="Comma 4 8 4 7" xfId="44026" xr:uid="{C2B8743E-5DBD-43D0-A6C8-90E199CDC79A}"/>
    <cellStyle name="Comma 4 8 5" xfId="4579" xr:uid="{8F534F71-0AA1-4E69-B2EC-799FDD90F19B}"/>
    <cellStyle name="Comma 4 8 5 2" xfId="15113" xr:uid="{ECD8565C-A9BD-4A97-B52A-33BDB1F82E80}"/>
    <cellStyle name="Comma 4 8 5 2 2" xfId="36135" xr:uid="{685A2F2F-FEEE-4D67-931F-CF709D2654B5}"/>
    <cellStyle name="Comma 4 8 5 2 3" xfId="57159" xr:uid="{E17DE048-0DB1-4FB5-B266-3A13549DE93A}"/>
    <cellStyle name="Comma 4 8 5 3" xfId="25625" xr:uid="{93B53422-5A6F-48D7-A267-A7DBACE4F3D1}"/>
    <cellStyle name="Comma 4 8 5 4" xfId="46649" xr:uid="{C410A354-6AA1-4D82-8321-8B801E6548B0}"/>
    <cellStyle name="Comma 4 8 6" xfId="7207" xr:uid="{DB18333C-D35E-437B-8417-8BDA21AFA5BA}"/>
    <cellStyle name="Comma 4 8 6 2" xfId="17741" xr:uid="{9A3E85BA-0C82-47B6-A61B-953DAF4D718C}"/>
    <cellStyle name="Comma 4 8 6 2 2" xfId="38763" xr:uid="{9C08ECCD-DA3A-4443-9FDC-C62852CAA0EA}"/>
    <cellStyle name="Comma 4 8 6 2 3" xfId="59787" xr:uid="{9A5E040F-4A32-4A65-A081-FCAEA1507FE3}"/>
    <cellStyle name="Comma 4 8 6 3" xfId="28253" xr:uid="{2D393169-102A-4D31-AEB2-2EDA49A34170}"/>
    <cellStyle name="Comma 4 8 6 4" xfId="49277" xr:uid="{EE3E8E98-72EE-46E7-A7AC-F8951009B4CA}"/>
    <cellStyle name="Comma 4 8 7" xfId="9834" xr:uid="{995268A3-A713-4539-A45A-E1B8D20419E7}"/>
    <cellStyle name="Comma 4 8 7 2" xfId="20368" xr:uid="{9FDC5AA9-0F8E-4436-BCF9-9C72AD843A21}"/>
    <cellStyle name="Comma 4 8 7 2 2" xfId="41390" xr:uid="{C91D1714-FCA9-49BE-856B-AD1777A70045}"/>
    <cellStyle name="Comma 4 8 7 2 3" xfId="62414" xr:uid="{4ED8BC55-2393-42F2-8873-6B67D0E063C9}"/>
    <cellStyle name="Comma 4 8 7 3" xfId="30880" xr:uid="{15DEAB86-5643-4CB3-AF09-DC3CC26AFA61}"/>
    <cellStyle name="Comma 4 8 7 4" xfId="51904" xr:uid="{B8798245-E669-4567-9CBE-CF04E3E28FA7}"/>
    <cellStyle name="Comma 4 8 8" xfId="12486" xr:uid="{7CABDCB0-822D-4ECD-B05B-147E8DCC82E5}"/>
    <cellStyle name="Comma 4 8 8 2" xfId="33508" xr:uid="{BD48CC3A-F3F1-45BF-A9E7-4C139CB3CE97}"/>
    <cellStyle name="Comma 4 8 8 3" xfId="54532" xr:uid="{F63D97CA-3D95-4AD5-8FE0-6F473C51FD9C}"/>
    <cellStyle name="Comma 4 8 9" xfId="22997" xr:uid="{B5A4D74E-DE99-4523-B04E-95B7746794A8}"/>
    <cellStyle name="Comma 4 9" xfId="1906" xr:uid="{7BD8F910-046C-4A54-9624-7577934F0968}"/>
    <cellStyle name="Comma 4 9 10" xfId="44027" xr:uid="{46848818-F214-470E-848C-4A7CF68D3179}"/>
    <cellStyle name="Comma 4 9 2" xfId="1907" xr:uid="{42120E9D-4015-471B-9902-2F055F471031}"/>
    <cellStyle name="Comma 4 9 2 2" xfId="1908" xr:uid="{5C718413-4CEF-4E0E-A9BB-D89CB3F7A561}"/>
    <cellStyle name="Comma 4 9 2 2 2" xfId="4586" xr:uid="{67304383-101B-492F-970D-AC7CD5B00FD9}"/>
    <cellStyle name="Comma 4 9 2 2 2 2" xfId="15120" xr:uid="{BE0CC79F-E7B3-4F82-8092-23DE15A395E1}"/>
    <cellStyle name="Comma 4 9 2 2 2 2 2" xfId="36142" xr:uid="{EECF85C7-3A3E-493A-A66D-A4AD08CFD1E8}"/>
    <cellStyle name="Comma 4 9 2 2 2 2 3" xfId="57166" xr:uid="{1AD4C9C2-97D1-403A-BF04-38F5F1962745}"/>
    <cellStyle name="Comma 4 9 2 2 2 3" xfId="25632" xr:uid="{372C4A9D-99D4-4807-9552-13A654B54734}"/>
    <cellStyle name="Comma 4 9 2 2 2 4" xfId="46656" xr:uid="{9527E781-5BAC-458D-88CF-86ADBFF1CF65}"/>
    <cellStyle name="Comma 4 9 2 2 3" xfId="7214" xr:uid="{2238993A-B520-45DD-B13D-1F6826F77B86}"/>
    <cellStyle name="Comma 4 9 2 2 3 2" xfId="17748" xr:uid="{D063BBC4-A6AF-472D-9358-98DDDAF5749F}"/>
    <cellStyle name="Comma 4 9 2 2 3 2 2" xfId="38770" xr:uid="{3E703316-8AD1-4B9B-8DD9-DA5999FAAF30}"/>
    <cellStyle name="Comma 4 9 2 2 3 2 3" xfId="59794" xr:uid="{820B6ECB-F2FF-48E8-9D9B-2A78BC3C6E70}"/>
    <cellStyle name="Comma 4 9 2 2 3 3" xfId="28260" xr:uid="{032E490A-43D1-4BAC-9DCA-38F4CAE5B8F9}"/>
    <cellStyle name="Comma 4 9 2 2 3 4" xfId="49284" xr:uid="{B471390C-39F7-4400-AC60-1DBE9B6D15F3}"/>
    <cellStyle name="Comma 4 9 2 2 4" xfId="9841" xr:uid="{BB0A84C4-DF3A-4B68-950F-E362F56A2D75}"/>
    <cellStyle name="Comma 4 9 2 2 4 2" xfId="20375" xr:uid="{C99F2964-1780-4E99-9253-4445C0576EFF}"/>
    <cellStyle name="Comma 4 9 2 2 4 2 2" xfId="41397" xr:uid="{BA95325D-A5F3-4C69-8ADF-50BECB9CE61C}"/>
    <cellStyle name="Comma 4 9 2 2 4 2 3" xfId="62421" xr:uid="{7B90E931-4F41-44EB-93B4-2B9FC72E117B}"/>
    <cellStyle name="Comma 4 9 2 2 4 3" xfId="30887" xr:uid="{E305447F-30A2-4817-B8BD-5C661DA83B07}"/>
    <cellStyle name="Comma 4 9 2 2 4 4" xfId="51911" xr:uid="{5F09C4DC-F833-4B37-AF53-7477E8AA9F0E}"/>
    <cellStyle name="Comma 4 9 2 2 5" xfId="12493" xr:uid="{833A0874-A286-441A-833B-B9F1ECE372A0}"/>
    <cellStyle name="Comma 4 9 2 2 5 2" xfId="33515" xr:uid="{EF2091DF-321C-403D-9EDA-DA693DC03F9B}"/>
    <cellStyle name="Comma 4 9 2 2 5 3" xfId="54539" xr:uid="{1C3A0FC0-3413-4169-8979-9A25D09EF353}"/>
    <cellStyle name="Comma 4 9 2 2 6" xfId="23004" xr:uid="{1A887064-CC56-4BD4-A1F6-B77920B1F4AE}"/>
    <cellStyle name="Comma 4 9 2 2 7" xfId="44029" xr:uid="{61F6D0C3-032E-4BDC-8A83-1E3363901D5A}"/>
    <cellStyle name="Comma 4 9 2 3" xfId="4585" xr:uid="{C839F80C-99FC-48AD-8D2E-2F3F699F4B1E}"/>
    <cellStyle name="Comma 4 9 2 3 2" xfId="15119" xr:uid="{01DC9547-14BC-4750-8947-F5F2BF97AB49}"/>
    <cellStyle name="Comma 4 9 2 3 2 2" xfId="36141" xr:uid="{44ABDA8A-D9DA-471F-AD74-247157E85F9A}"/>
    <cellStyle name="Comma 4 9 2 3 2 3" xfId="57165" xr:uid="{65DAED8A-772D-48CD-AE45-4DBA4B92918D}"/>
    <cellStyle name="Comma 4 9 2 3 3" xfId="25631" xr:uid="{7EA25979-3C64-4D85-90F0-BF890CCA2D6F}"/>
    <cellStyle name="Comma 4 9 2 3 4" xfId="46655" xr:uid="{4DCAB37F-0972-4334-8E28-2E1A5DAB9559}"/>
    <cellStyle name="Comma 4 9 2 4" xfId="7213" xr:uid="{E14D2E80-A85C-4397-A020-60F77CB87A34}"/>
    <cellStyle name="Comma 4 9 2 4 2" xfId="17747" xr:uid="{12668B08-9C98-4D34-A13E-9057BF9C3548}"/>
    <cellStyle name="Comma 4 9 2 4 2 2" xfId="38769" xr:uid="{147B9696-AB83-431B-B290-62CF040C656D}"/>
    <cellStyle name="Comma 4 9 2 4 2 3" xfId="59793" xr:uid="{D05F2396-9D01-45B7-8FE3-86EB95A92A1E}"/>
    <cellStyle name="Comma 4 9 2 4 3" xfId="28259" xr:uid="{5530C7A8-BCCA-4B2C-ABE5-FC338038ADBD}"/>
    <cellStyle name="Comma 4 9 2 4 4" xfId="49283" xr:uid="{CCDAB03C-96DC-4CB1-8E00-9C385B05CFF5}"/>
    <cellStyle name="Comma 4 9 2 5" xfId="9840" xr:uid="{B856C7F4-88C9-4327-A1D1-0CDC66A0954C}"/>
    <cellStyle name="Comma 4 9 2 5 2" xfId="20374" xr:uid="{71BA6ED1-CCC2-4CB4-B218-1C554E30FB98}"/>
    <cellStyle name="Comma 4 9 2 5 2 2" xfId="41396" xr:uid="{FD03E6BB-3A99-4FEC-B744-A47D7BF5F2F1}"/>
    <cellStyle name="Comma 4 9 2 5 2 3" xfId="62420" xr:uid="{FA99124E-D50F-4CA8-ABEF-C778FCAB6537}"/>
    <cellStyle name="Comma 4 9 2 5 3" xfId="30886" xr:uid="{A5DF643A-9D02-4BB0-A951-EB69272FD3F7}"/>
    <cellStyle name="Comma 4 9 2 5 4" xfId="51910" xr:uid="{403C9F39-E794-4DF0-B18E-DC3F17D23885}"/>
    <cellStyle name="Comma 4 9 2 6" xfId="12492" xr:uid="{D3E2DA52-F512-4E62-BB45-17CB89C22AD9}"/>
    <cellStyle name="Comma 4 9 2 6 2" xfId="33514" xr:uid="{84209ADF-1CA4-466E-A652-AD1374996E7B}"/>
    <cellStyle name="Comma 4 9 2 6 3" xfId="54538" xr:uid="{011E68EC-2C84-43D6-9A14-8776402F4945}"/>
    <cellStyle name="Comma 4 9 2 7" xfId="23003" xr:uid="{91580EF9-1E5C-4965-A780-1A7922438FB0}"/>
    <cellStyle name="Comma 4 9 2 8" xfId="44028" xr:uid="{AD76417C-AD97-4636-97CA-7244C5D4F0E1}"/>
    <cellStyle name="Comma 4 9 3" xfId="1909" xr:uid="{AA4B6F02-4E4D-4EAC-8009-194FEC350331}"/>
    <cellStyle name="Comma 4 9 3 2" xfId="4587" xr:uid="{09A562FF-EB75-462E-B56A-2C1CB8F86B98}"/>
    <cellStyle name="Comma 4 9 3 2 2" xfId="15121" xr:uid="{850A485D-1B0B-45C1-A126-391AD5513552}"/>
    <cellStyle name="Comma 4 9 3 2 2 2" xfId="36143" xr:uid="{77EB5C3C-A671-4476-84F2-173828551082}"/>
    <cellStyle name="Comma 4 9 3 2 2 3" xfId="57167" xr:uid="{013833BE-7BD0-4228-B6E5-C159A5468AF1}"/>
    <cellStyle name="Comma 4 9 3 2 3" xfId="25633" xr:uid="{4A72BBAF-C40E-4EEA-AAE2-1502BE573B0F}"/>
    <cellStyle name="Comma 4 9 3 2 4" xfId="46657" xr:uid="{26F1DB20-6796-452F-9820-D51CE9691D42}"/>
    <cellStyle name="Comma 4 9 3 3" xfId="7215" xr:uid="{328A5E8D-946A-4BC7-9603-D9719FBB097D}"/>
    <cellStyle name="Comma 4 9 3 3 2" xfId="17749" xr:uid="{6321C01E-39EC-4762-B58C-222EC63ED90E}"/>
    <cellStyle name="Comma 4 9 3 3 2 2" xfId="38771" xr:uid="{F8A99054-5AF6-4A4E-B473-DB5E4868D60B}"/>
    <cellStyle name="Comma 4 9 3 3 2 3" xfId="59795" xr:uid="{DC076AF6-E938-4709-B684-8D3CD3452AB4}"/>
    <cellStyle name="Comma 4 9 3 3 3" xfId="28261" xr:uid="{DC64B80D-F7B9-4836-9296-F7F70D01E877}"/>
    <cellStyle name="Comma 4 9 3 3 4" xfId="49285" xr:uid="{18ED7231-E798-4E32-8BEE-A2A864CC6445}"/>
    <cellStyle name="Comma 4 9 3 4" xfId="9842" xr:uid="{A91411FF-D46B-4B44-B9DB-7A5D397BC8E2}"/>
    <cellStyle name="Comma 4 9 3 4 2" xfId="20376" xr:uid="{384436DE-0A07-4D61-AC73-F2AABEC9C42A}"/>
    <cellStyle name="Comma 4 9 3 4 2 2" xfId="41398" xr:uid="{DF0B5B00-A1A3-4573-9B68-49B2F57659F2}"/>
    <cellStyle name="Comma 4 9 3 4 2 3" xfId="62422" xr:uid="{2B5940B6-12D9-4686-8934-BD8DF00137E7}"/>
    <cellStyle name="Comma 4 9 3 4 3" xfId="30888" xr:uid="{907329FE-C176-4620-A120-D3313A83CE98}"/>
    <cellStyle name="Comma 4 9 3 4 4" xfId="51912" xr:uid="{30AD065A-E373-466F-A4A0-9BB168CFEF61}"/>
    <cellStyle name="Comma 4 9 3 5" xfId="12494" xr:uid="{205849D3-8BD2-4B66-B70A-B1D7802621FC}"/>
    <cellStyle name="Comma 4 9 3 5 2" xfId="33516" xr:uid="{500BEABA-C123-4B3E-B4F4-3A984DDB2CDA}"/>
    <cellStyle name="Comma 4 9 3 5 3" xfId="54540" xr:uid="{12112C30-9340-422B-8D55-788714965748}"/>
    <cellStyle name="Comma 4 9 3 6" xfId="23005" xr:uid="{E292C0C0-D9C6-4867-A003-16576F36A874}"/>
    <cellStyle name="Comma 4 9 3 7" xfId="44030" xr:uid="{DE975628-CEDC-443C-8008-404216A484AF}"/>
    <cellStyle name="Comma 4 9 4" xfId="1910" xr:uid="{457527C3-09D0-4F56-BD11-D9ECE8DA6C62}"/>
    <cellStyle name="Comma 4 9 4 2" xfId="4588" xr:uid="{7F09073B-356F-40B3-A1FA-63C671823802}"/>
    <cellStyle name="Comma 4 9 4 2 2" xfId="15122" xr:uid="{74AD9183-BC60-442B-8886-F3D800EE3A0A}"/>
    <cellStyle name="Comma 4 9 4 2 2 2" xfId="36144" xr:uid="{9C106431-2727-4A1A-8291-701C744C8CEC}"/>
    <cellStyle name="Comma 4 9 4 2 2 3" xfId="57168" xr:uid="{E403A428-F06E-4C4B-AD51-0B57E9F9CCDF}"/>
    <cellStyle name="Comma 4 9 4 2 3" xfId="25634" xr:uid="{4D8E4978-5978-42AE-88A6-1509F15A2BC5}"/>
    <cellStyle name="Comma 4 9 4 2 4" xfId="46658" xr:uid="{226FC453-CC60-4ECA-92A7-C205DA8C110A}"/>
    <cellStyle name="Comma 4 9 4 3" xfId="7216" xr:uid="{D804276A-243A-4FB8-8EE2-AA9257113FEF}"/>
    <cellStyle name="Comma 4 9 4 3 2" xfId="17750" xr:uid="{D9ABDF45-FA81-45A0-92D6-C7B83A144029}"/>
    <cellStyle name="Comma 4 9 4 3 2 2" xfId="38772" xr:uid="{F3926E4C-CB47-4249-A32D-FD4133DB63F3}"/>
    <cellStyle name="Comma 4 9 4 3 2 3" xfId="59796" xr:uid="{8BD3F3A9-2F17-4ECE-B2DA-BD99245F1B51}"/>
    <cellStyle name="Comma 4 9 4 3 3" xfId="28262" xr:uid="{6D4B1744-EA20-4053-8B8C-834EAE89B9A4}"/>
    <cellStyle name="Comma 4 9 4 3 4" xfId="49286" xr:uid="{A6C314AA-8578-49E3-8B88-E1ED91B7846A}"/>
    <cellStyle name="Comma 4 9 4 4" xfId="9843" xr:uid="{4D8C22F2-2D6F-4FF2-8E8B-FA536A91BEC9}"/>
    <cellStyle name="Comma 4 9 4 4 2" xfId="20377" xr:uid="{3ED7FB9C-5A10-4ABA-9CB6-71F50D5FE568}"/>
    <cellStyle name="Comma 4 9 4 4 2 2" xfId="41399" xr:uid="{18EAD171-442C-4ABE-8EDD-54DDECEBC616}"/>
    <cellStyle name="Comma 4 9 4 4 2 3" xfId="62423" xr:uid="{A67AF200-111D-493C-92DA-626C5C8C8D64}"/>
    <cellStyle name="Comma 4 9 4 4 3" xfId="30889" xr:uid="{58B0F8B2-0177-45FC-AEC5-8AF596894941}"/>
    <cellStyle name="Comma 4 9 4 4 4" xfId="51913" xr:uid="{52088516-058B-4517-94E9-23AB7D30542A}"/>
    <cellStyle name="Comma 4 9 4 5" xfId="12495" xr:uid="{2F45505E-1137-4D7D-B482-F30A440E3FAB}"/>
    <cellStyle name="Comma 4 9 4 5 2" xfId="33517" xr:uid="{E183E237-6D6B-45D6-97D5-5CC5FB475F61}"/>
    <cellStyle name="Comma 4 9 4 5 3" xfId="54541" xr:uid="{80F03FBD-13CB-4B5C-A13F-58886F5F06A9}"/>
    <cellStyle name="Comma 4 9 4 6" xfId="23006" xr:uid="{2B90526F-E86D-4B15-A49D-6A5CD5501BA2}"/>
    <cellStyle name="Comma 4 9 4 7" xfId="44031" xr:uid="{7C7E405F-E81E-4DA9-A7E7-1CC70851DD4C}"/>
    <cellStyle name="Comma 4 9 5" xfId="4584" xr:uid="{148F8DB7-DC02-40C4-8679-B3BB918ADDFA}"/>
    <cellStyle name="Comma 4 9 5 2" xfId="15118" xr:uid="{45F1479B-2288-475D-8148-9F7F61E7FA4C}"/>
    <cellStyle name="Comma 4 9 5 2 2" xfId="36140" xr:uid="{1AD9BC4B-14C8-417F-8FE2-A12C5412D2CE}"/>
    <cellStyle name="Comma 4 9 5 2 3" xfId="57164" xr:uid="{5D34AFF1-56A3-4A9A-9223-0471FC3E71BC}"/>
    <cellStyle name="Comma 4 9 5 3" xfId="25630" xr:uid="{2CCF031F-61A8-47F7-8CAF-4D722E4BB7A5}"/>
    <cellStyle name="Comma 4 9 5 4" xfId="46654" xr:uid="{383A4AA7-AA07-49BF-80FF-6955DDF136C1}"/>
    <cellStyle name="Comma 4 9 6" xfId="7212" xr:uid="{7044FB23-4E03-4FBE-A5EE-3A934F0E9263}"/>
    <cellStyle name="Comma 4 9 6 2" xfId="17746" xr:uid="{9DCCB760-3FE9-40FC-9396-671FDB6ED7C8}"/>
    <cellStyle name="Comma 4 9 6 2 2" xfId="38768" xr:uid="{13830CD1-A6A3-4C9C-9FED-24E303636462}"/>
    <cellStyle name="Comma 4 9 6 2 3" xfId="59792" xr:uid="{7F594439-F6EE-4978-B0E2-23AD51D4A36D}"/>
    <cellStyle name="Comma 4 9 6 3" xfId="28258" xr:uid="{5C2B97E5-5CCA-41B5-863D-81F458AD47A3}"/>
    <cellStyle name="Comma 4 9 6 4" xfId="49282" xr:uid="{7D828639-F693-4DB8-A70E-CD7C95C50769}"/>
    <cellStyle name="Comma 4 9 7" xfId="9839" xr:uid="{836EEA49-E2C2-40E6-9877-06A848D39D4A}"/>
    <cellStyle name="Comma 4 9 7 2" xfId="20373" xr:uid="{95398573-5A0C-4CD3-BC2C-A2A7E0BA9154}"/>
    <cellStyle name="Comma 4 9 7 2 2" xfId="41395" xr:uid="{9CAB1025-EBDE-4D31-9DA9-682EA5785870}"/>
    <cellStyle name="Comma 4 9 7 2 3" xfId="62419" xr:uid="{16CFE8EC-F639-4106-BD0B-864797D2336B}"/>
    <cellStyle name="Comma 4 9 7 3" xfId="30885" xr:uid="{B5B2DAF0-36EB-461F-8BA5-94EA06F83611}"/>
    <cellStyle name="Comma 4 9 7 4" xfId="51909" xr:uid="{3A8F1D7A-5637-4B7B-BF13-823B74C57823}"/>
    <cellStyle name="Comma 4 9 8" xfId="12491" xr:uid="{054D6886-BA0D-42AB-853C-88354130681B}"/>
    <cellStyle name="Comma 4 9 8 2" xfId="33513" xr:uid="{E9FE328B-4D62-43BE-91C4-160257F78783}"/>
    <cellStyle name="Comma 4 9 8 3" xfId="54537" xr:uid="{7E6881B4-EFC3-46B7-9655-FD5B55656A6E}"/>
    <cellStyle name="Comma 4 9 9" xfId="23002" xr:uid="{6DA31D61-8D09-4C9D-AA33-E0D90941858C}"/>
    <cellStyle name="Comma 5" xfId="162" xr:uid="{C94B27FE-6F3E-41E9-9022-8F7BBA8CB859}"/>
    <cellStyle name="Comma 5 10" xfId="1912" xr:uid="{C375329C-FDC9-4655-9E7D-B83FD85FCF2F}"/>
    <cellStyle name="Comma 5 10 2" xfId="1913" xr:uid="{95D1E9C1-8496-423C-B9D3-DE5C5810E34C}"/>
    <cellStyle name="Comma 5 10 2 2" xfId="4591" xr:uid="{4FBC5FA1-37A7-45C3-BDDA-7D2BD56DF599}"/>
    <cellStyle name="Comma 5 10 2 2 2" xfId="15125" xr:uid="{F0911FD9-18B7-497C-8E8A-83163CBFEDBB}"/>
    <cellStyle name="Comma 5 10 2 2 2 2" xfId="36147" xr:uid="{C10CD644-907B-4DAF-8C3C-F6BE73B5B56E}"/>
    <cellStyle name="Comma 5 10 2 2 2 3" xfId="57171" xr:uid="{690E0B6F-8205-45F5-8132-35C2B98794B7}"/>
    <cellStyle name="Comma 5 10 2 2 3" xfId="25637" xr:uid="{503CAE9E-EC58-4A53-9116-CAD8D6E15D4F}"/>
    <cellStyle name="Comma 5 10 2 2 4" xfId="46661" xr:uid="{8D985396-C1E2-4F18-94BE-75753D82DB9E}"/>
    <cellStyle name="Comma 5 10 2 3" xfId="7219" xr:uid="{ED357F68-420C-4FD0-959B-0E59C7497B5D}"/>
    <cellStyle name="Comma 5 10 2 3 2" xfId="17753" xr:uid="{3DE6A82B-771C-4ACF-8891-FAF35F5E559E}"/>
    <cellStyle name="Comma 5 10 2 3 2 2" xfId="38775" xr:uid="{96761154-225E-4F2B-8A4D-E571C7A905E2}"/>
    <cellStyle name="Comma 5 10 2 3 2 3" xfId="59799" xr:uid="{BCCE3319-BBA5-4F95-883C-2A8553978D6F}"/>
    <cellStyle name="Comma 5 10 2 3 3" xfId="28265" xr:uid="{BD8314C1-80F2-4505-AD48-FD71DDA67C3B}"/>
    <cellStyle name="Comma 5 10 2 3 4" xfId="49289" xr:uid="{B7E599EC-7FFC-4181-AB52-40ACFA66E00C}"/>
    <cellStyle name="Comma 5 10 2 4" xfId="9846" xr:uid="{453E84AB-41F4-49C1-933A-F64655F8E37F}"/>
    <cellStyle name="Comma 5 10 2 4 2" xfId="20380" xr:uid="{6F3C5121-8991-4446-9D81-7BD3DF4A43EB}"/>
    <cellStyle name="Comma 5 10 2 4 2 2" xfId="41402" xr:uid="{1B8721C3-B5B5-4FAF-9CE2-55EE8D3F0733}"/>
    <cellStyle name="Comma 5 10 2 4 2 3" xfId="62426" xr:uid="{ECD9661C-7E43-4A6A-BFB1-A8903B794D21}"/>
    <cellStyle name="Comma 5 10 2 4 3" xfId="30892" xr:uid="{564C3E1B-1EFE-4C21-ABF5-0928BED88C5C}"/>
    <cellStyle name="Comma 5 10 2 4 4" xfId="51916" xr:uid="{8AF901B6-30BE-4984-AA1B-39C626715669}"/>
    <cellStyle name="Comma 5 10 2 5" xfId="12498" xr:uid="{6819C4F2-DFC4-4139-98F7-11E5622901CF}"/>
    <cellStyle name="Comma 5 10 2 5 2" xfId="33520" xr:uid="{93B09824-2D4C-4535-A489-D3C342A41032}"/>
    <cellStyle name="Comma 5 10 2 5 3" xfId="54544" xr:uid="{ED5040AD-1F2F-49A9-9FA9-AFF70E987066}"/>
    <cellStyle name="Comma 5 10 2 6" xfId="23009" xr:uid="{E0C2A310-3B62-4198-836B-74514C991CB5}"/>
    <cellStyle name="Comma 5 10 2 7" xfId="44034" xr:uid="{724600F7-A563-499D-9A1C-8FB0877A7A55}"/>
    <cellStyle name="Comma 5 10 3" xfId="1914" xr:uid="{81105A67-FDF8-4342-B5FB-540A3329D032}"/>
    <cellStyle name="Comma 5 10 3 2" xfId="4592" xr:uid="{C6C27FDF-C47D-47BE-BDAC-CEE24709F923}"/>
    <cellStyle name="Comma 5 10 3 2 2" xfId="15126" xr:uid="{BD0365E1-21D6-4FA5-BDB2-4375EE9E3BB5}"/>
    <cellStyle name="Comma 5 10 3 2 2 2" xfId="36148" xr:uid="{6FE3C6E5-57CC-47B6-A3BC-7F711A7C5893}"/>
    <cellStyle name="Comma 5 10 3 2 2 3" xfId="57172" xr:uid="{9F477570-726B-4293-829F-00A4B5B6B8D1}"/>
    <cellStyle name="Comma 5 10 3 2 3" xfId="25638" xr:uid="{D189B598-D04C-4310-AA84-36512F1C60B5}"/>
    <cellStyle name="Comma 5 10 3 2 4" xfId="46662" xr:uid="{649AF707-7AF1-4BDD-B6FF-AC202D070542}"/>
    <cellStyle name="Comma 5 10 3 3" xfId="7220" xr:uid="{83A663D2-52D0-45CB-B8DA-F7FE96E08368}"/>
    <cellStyle name="Comma 5 10 3 3 2" xfId="17754" xr:uid="{77D76AD8-700C-4E4E-B817-BC9F121A057E}"/>
    <cellStyle name="Comma 5 10 3 3 2 2" xfId="38776" xr:uid="{AC412410-6A8B-42EB-B0B3-C3D91E6DBE37}"/>
    <cellStyle name="Comma 5 10 3 3 2 3" xfId="59800" xr:uid="{38AD57B3-86FC-467F-94D8-D1969B87907E}"/>
    <cellStyle name="Comma 5 10 3 3 3" xfId="28266" xr:uid="{9420DC7C-A798-4CBC-B017-36F3F84473DD}"/>
    <cellStyle name="Comma 5 10 3 3 4" xfId="49290" xr:uid="{0D1E1602-91F8-4F63-8A78-91C6CD7870D4}"/>
    <cellStyle name="Comma 5 10 3 4" xfId="9847" xr:uid="{5260B8EE-36CD-47B8-9A03-E8CE98604255}"/>
    <cellStyle name="Comma 5 10 3 4 2" xfId="20381" xr:uid="{EA77C9B8-1E73-4D66-87C3-4048E71018C8}"/>
    <cellStyle name="Comma 5 10 3 4 2 2" xfId="41403" xr:uid="{52F23B01-D2F0-4BAC-BBD6-1DD7558DBD79}"/>
    <cellStyle name="Comma 5 10 3 4 2 3" xfId="62427" xr:uid="{A4149EBB-F2A4-4CE0-97C5-BBA84842F380}"/>
    <cellStyle name="Comma 5 10 3 4 3" xfId="30893" xr:uid="{7BE91942-164A-464E-973F-7DA2F5EB2BEA}"/>
    <cellStyle name="Comma 5 10 3 4 4" xfId="51917" xr:uid="{8E4F6F82-8F8C-4D30-8B8A-1A2B2C564253}"/>
    <cellStyle name="Comma 5 10 3 5" xfId="12499" xr:uid="{D3F84E36-7383-4079-9AF3-213834F916F3}"/>
    <cellStyle name="Comma 5 10 3 5 2" xfId="33521" xr:uid="{60D4A759-1072-4943-BB65-E83DBC16C130}"/>
    <cellStyle name="Comma 5 10 3 5 3" xfId="54545" xr:uid="{E15BF87F-6656-421D-9BDE-1AA7505681CB}"/>
    <cellStyle name="Comma 5 10 3 6" xfId="23010" xr:uid="{2203B945-E6C8-4C61-9D8C-E0FA7A56252C}"/>
    <cellStyle name="Comma 5 10 3 7" xfId="44035" xr:uid="{C3F5BD66-A82F-4C29-A7CD-7DBC5F4F3EE0}"/>
    <cellStyle name="Comma 5 10 4" xfId="4590" xr:uid="{31D03D31-10FA-495F-A84B-9590AF114F8A}"/>
    <cellStyle name="Comma 5 10 4 2" xfId="15124" xr:uid="{6C3EF984-AB1D-4B42-A954-2701FD734EB0}"/>
    <cellStyle name="Comma 5 10 4 2 2" xfId="36146" xr:uid="{BF259E1E-4570-420B-BF01-D5F4CF2429FC}"/>
    <cellStyle name="Comma 5 10 4 2 3" xfId="57170" xr:uid="{364CFE87-6945-40AC-A3A0-7939A04508CA}"/>
    <cellStyle name="Comma 5 10 4 3" xfId="25636" xr:uid="{7F2D270A-3F44-4106-A6CA-EF85E04862F6}"/>
    <cellStyle name="Comma 5 10 4 4" xfId="46660" xr:uid="{4FE64B82-80EA-4ED4-8A4E-7799197AC9C0}"/>
    <cellStyle name="Comma 5 10 5" xfId="7218" xr:uid="{F4B53448-73DF-4C08-A155-CB7A41A146AF}"/>
    <cellStyle name="Comma 5 10 5 2" xfId="17752" xr:uid="{E3FABDD8-7679-4DA0-A7DF-6CE5D3906BED}"/>
    <cellStyle name="Comma 5 10 5 2 2" xfId="38774" xr:uid="{342AEC40-588E-4B42-B3DD-608830CC0289}"/>
    <cellStyle name="Comma 5 10 5 2 3" xfId="59798" xr:uid="{7F72483C-64CD-40A9-938F-21CE2AE93E3C}"/>
    <cellStyle name="Comma 5 10 5 3" xfId="28264" xr:uid="{CE757103-1B7D-469A-90B8-2F6BBA00D873}"/>
    <cellStyle name="Comma 5 10 5 4" xfId="49288" xr:uid="{CF847D12-0E99-4A15-96A2-B908FBC6E47F}"/>
    <cellStyle name="Comma 5 10 6" xfId="9845" xr:uid="{A25F492B-D282-4745-8F78-389867382FF3}"/>
    <cellStyle name="Comma 5 10 6 2" xfId="20379" xr:uid="{DC5B4DE9-E49A-4911-ABCB-E7CF774CAF93}"/>
    <cellStyle name="Comma 5 10 6 2 2" xfId="41401" xr:uid="{904BC30D-A6CC-4E61-B56F-3DDCD4397025}"/>
    <cellStyle name="Comma 5 10 6 2 3" xfId="62425" xr:uid="{1CC15197-896F-4741-A2CC-D4180B919000}"/>
    <cellStyle name="Comma 5 10 6 3" xfId="30891" xr:uid="{3A3E9449-641E-464F-9A15-791B431FDB33}"/>
    <cellStyle name="Comma 5 10 6 4" xfId="51915" xr:uid="{CE1538C5-4F7F-4A2B-9B02-42DFC4FF6958}"/>
    <cellStyle name="Comma 5 10 7" xfId="12497" xr:uid="{6765DCC4-5CF6-420D-91CD-120E38FACA80}"/>
    <cellStyle name="Comma 5 10 7 2" xfId="33519" xr:uid="{434786C6-4103-481F-9AB8-8720A08BE1EF}"/>
    <cellStyle name="Comma 5 10 7 3" xfId="54543" xr:uid="{04FF61CA-C558-4D56-956F-221757C0FA3D}"/>
    <cellStyle name="Comma 5 10 8" xfId="23008" xr:uid="{20AFBB58-02AD-454C-84CE-F2F875BA885A}"/>
    <cellStyle name="Comma 5 10 9" xfId="44033" xr:uid="{0E2F58E3-4011-4AE3-8D6F-9F43233E33D5}"/>
    <cellStyle name="Comma 5 11" xfId="1915" xr:uid="{CAF48F71-9D7E-4A05-801D-F59C0D962676}"/>
    <cellStyle name="Comma 5 11 2" xfId="1916" xr:uid="{1E3BC552-A68A-4220-9BE4-BD27A68ECEB0}"/>
    <cellStyle name="Comma 5 11 2 2" xfId="4594" xr:uid="{67997786-E92D-46F6-9F61-07C9C68314A0}"/>
    <cellStyle name="Comma 5 11 2 2 2" xfId="15128" xr:uid="{3C32328C-A71A-4B10-A5BE-42C90241E6D5}"/>
    <cellStyle name="Comma 5 11 2 2 2 2" xfId="36150" xr:uid="{218A851C-13CE-4B5D-A706-91479AAFC6F1}"/>
    <cellStyle name="Comma 5 11 2 2 2 3" xfId="57174" xr:uid="{CA0410CF-2008-4AF0-A2F8-7BBB12281C48}"/>
    <cellStyle name="Comma 5 11 2 2 3" xfId="25640" xr:uid="{359ADB2C-59C1-44D6-A328-E32BAF8AF335}"/>
    <cellStyle name="Comma 5 11 2 2 4" xfId="46664" xr:uid="{C37A0CDC-D6E7-4495-8793-8B771365CBF8}"/>
    <cellStyle name="Comma 5 11 2 3" xfId="7222" xr:uid="{EF8B97B3-725D-4AB6-990A-604385A9CC7C}"/>
    <cellStyle name="Comma 5 11 2 3 2" xfId="17756" xr:uid="{44905880-33D3-4072-B0FB-FCFF8B62EBA6}"/>
    <cellStyle name="Comma 5 11 2 3 2 2" xfId="38778" xr:uid="{EE9E6E0A-1B30-47AA-A4D6-28F8F1BB3D2C}"/>
    <cellStyle name="Comma 5 11 2 3 2 3" xfId="59802" xr:uid="{5962F79C-22AA-4A86-BC9F-8DD6350F46F7}"/>
    <cellStyle name="Comma 5 11 2 3 3" xfId="28268" xr:uid="{25134503-80FE-4A96-8CE4-55F23440ECEB}"/>
    <cellStyle name="Comma 5 11 2 3 4" xfId="49292" xr:uid="{91C73F5C-93D6-430F-9E25-BDAA4C247FE0}"/>
    <cellStyle name="Comma 5 11 2 4" xfId="9849" xr:uid="{5DBC350C-57CB-4857-9057-ABDA8C291A04}"/>
    <cellStyle name="Comma 5 11 2 4 2" xfId="20383" xr:uid="{48C3D9C7-9DEF-40A5-A5BE-18D4FA2D5F9D}"/>
    <cellStyle name="Comma 5 11 2 4 2 2" xfId="41405" xr:uid="{F75D5511-BF98-4C77-8A6C-E08A678B37D0}"/>
    <cellStyle name="Comma 5 11 2 4 2 3" xfId="62429" xr:uid="{A563E150-3956-48C0-A07F-BC2655F5099B}"/>
    <cellStyle name="Comma 5 11 2 4 3" xfId="30895" xr:uid="{69D350B9-CCB7-45B9-A472-16CE6D0E28E1}"/>
    <cellStyle name="Comma 5 11 2 4 4" xfId="51919" xr:uid="{8AE0B2F8-DB34-44B1-956B-C025D91B51CF}"/>
    <cellStyle name="Comma 5 11 2 5" xfId="12501" xr:uid="{278D0F37-07BE-461B-8B7B-43B11DF62B4A}"/>
    <cellStyle name="Comma 5 11 2 5 2" xfId="33523" xr:uid="{031C6C41-D3C6-40CF-8E6E-2AE18EC8CAF7}"/>
    <cellStyle name="Comma 5 11 2 5 3" xfId="54547" xr:uid="{524D7F87-5EA3-4CAB-A38F-54E124AFAEF2}"/>
    <cellStyle name="Comma 5 11 2 6" xfId="23012" xr:uid="{2E909F7C-048D-437B-B15A-51E0DF87CF47}"/>
    <cellStyle name="Comma 5 11 2 7" xfId="44037" xr:uid="{F5C9F776-50E0-4A0B-A29D-49FD7207E755}"/>
    <cellStyle name="Comma 5 11 3" xfId="4593" xr:uid="{AB273CE8-83BE-4B81-B254-D25FDC377A95}"/>
    <cellStyle name="Comma 5 11 3 2" xfId="15127" xr:uid="{8A0718B7-72EE-4E95-823C-AE86D1370FEE}"/>
    <cellStyle name="Comma 5 11 3 2 2" xfId="36149" xr:uid="{6884C854-EA19-4D19-B253-FBC77AA3558F}"/>
    <cellStyle name="Comma 5 11 3 2 3" xfId="57173" xr:uid="{27A109F3-2BAC-41B6-AEA9-DB38CF064132}"/>
    <cellStyle name="Comma 5 11 3 3" xfId="25639" xr:uid="{EA09687C-E8BA-4149-8E54-C987D4208858}"/>
    <cellStyle name="Comma 5 11 3 4" xfId="46663" xr:uid="{4A3FE807-8195-42E8-AD93-5F75F747FC91}"/>
    <cellStyle name="Comma 5 11 4" xfId="7221" xr:uid="{493B99E2-C557-4163-8AB3-C4E2D2624E2D}"/>
    <cellStyle name="Comma 5 11 4 2" xfId="17755" xr:uid="{2AA93959-1E6A-46D0-908E-E8858431C3EA}"/>
    <cellStyle name="Comma 5 11 4 2 2" xfId="38777" xr:uid="{7C296F1E-53B6-4D65-BCC6-1F4B5F535267}"/>
    <cellStyle name="Comma 5 11 4 2 3" xfId="59801" xr:uid="{65018721-4E05-419F-8990-065982162B3D}"/>
    <cellStyle name="Comma 5 11 4 3" xfId="28267" xr:uid="{08EE2547-A926-4F5A-BE14-DC96EA00A054}"/>
    <cellStyle name="Comma 5 11 4 4" xfId="49291" xr:uid="{62140DB4-3199-46CE-86EE-2670F314A157}"/>
    <cellStyle name="Comma 5 11 5" xfId="9848" xr:uid="{B44ED9DE-63F5-4BD8-BA9C-E59E1F72453A}"/>
    <cellStyle name="Comma 5 11 5 2" xfId="20382" xr:uid="{BC4562EC-6FD9-4CC5-A792-F35C1DA5A053}"/>
    <cellStyle name="Comma 5 11 5 2 2" xfId="41404" xr:uid="{140F1DBE-0059-4874-8F02-1CB18B9B69E3}"/>
    <cellStyle name="Comma 5 11 5 2 3" xfId="62428" xr:uid="{D9BA35CB-F53C-4177-B652-CC085DCF1F50}"/>
    <cellStyle name="Comma 5 11 5 3" xfId="30894" xr:uid="{F9743DFB-00A4-472A-9FAF-C0A4EB416AF3}"/>
    <cellStyle name="Comma 5 11 5 4" xfId="51918" xr:uid="{32B766D5-E44C-4237-BC41-7EA7CE4EBE17}"/>
    <cellStyle name="Comma 5 11 6" xfId="12500" xr:uid="{7005CB74-8582-48EB-8FA7-2D17099D3871}"/>
    <cellStyle name="Comma 5 11 6 2" xfId="33522" xr:uid="{EAB92426-0775-4B6F-B723-1C7D8D4C494E}"/>
    <cellStyle name="Comma 5 11 6 3" xfId="54546" xr:uid="{DC0077B2-9ECC-4376-B7A0-49F68DF1F119}"/>
    <cellStyle name="Comma 5 11 7" xfId="23011" xr:uid="{15A39D27-A6CA-435E-9E3C-37D999B48CB3}"/>
    <cellStyle name="Comma 5 11 8" xfId="44036" xr:uid="{638A3EDB-35DF-4199-8B00-F8E5F4D8A336}"/>
    <cellStyle name="Comma 5 12" xfId="1917" xr:uid="{123492CF-CF0D-4347-8E88-60D7E9F29E8D}"/>
    <cellStyle name="Comma 5 12 2" xfId="4595" xr:uid="{AFE8D927-A981-45B7-B6EE-0598008491FF}"/>
    <cellStyle name="Comma 5 12 2 2" xfId="15129" xr:uid="{58F71531-CE6D-449F-8A98-51E3A5362FA4}"/>
    <cellStyle name="Comma 5 12 2 2 2" xfId="36151" xr:uid="{8240C0CC-0575-4249-9BE0-D5AF1B74C3B7}"/>
    <cellStyle name="Comma 5 12 2 2 3" xfId="57175" xr:uid="{17D05ED9-0701-4D86-8874-3E34FD41D8D6}"/>
    <cellStyle name="Comma 5 12 2 3" xfId="25641" xr:uid="{21EDCAFB-2CC5-49C7-B1D4-A2C8FB32A332}"/>
    <cellStyle name="Comma 5 12 2 4" xfId="46665" xr:uid="{C5290F69-373A-4EBA-BD7B-CF4A11CD350B}"/>
    <cellStyle name="Comma 5 12 3" xfId="7223" xr:uid="{A05CEDD1-3DC0-4BB5-8FFD-28A4E44ED93D}"/>
    <cellStyle name="Comma 5 12 3 2" xfId="17757" xr:uid="{ECE57783-F522-45B8-B2D8-580110CEC513}"/>
    <cellStyle name="Comma 5 12 3 2 2" xfId="38779" xr:uid="{F4DFC3C1-A342-4121-BD20-7CA37A9EF298}"/>
    <cellStyle name="Comma 5 12 3 2 3" xfId="59803" xr:uid="{CD6609DB-1A7B-46CD-9C5D-F5C058BC07A8}"/>
    <cellStyle name="Comma 5 12 3 3" xfId="28269" xr:uid="{260A955E-9429-421F-83BB-3A730CAC7963}"/>
    <cellStyle name="Comma 5 12 3 4" xfId="49293" xr:uid="{D21104E7-C1A2-4EBA-A1A4-9331676C0663}"/>
    <cellStyle name="Comma 5 12 4" xfId="9850" xr:uid="{8E59B6EB-66DB-4D33-81EA-9BB62A6E236D}"/>
    <cellStyle name="Comma 5 12 4 2" xfId="20384" xr:uid="{163BF41D-BE28-4476-B1E7-348E30601A99}"/>
    <cellStyle name="Comma 5 12 4 2 2" xfId="41406" xr:uid="{DD0FB1D4-4A3B-421B-819D-5FAC982D9584}"/>
    <cellStyle name="Comma 5 12 4 2 3" xfId="62430" xr:uid="{8A907817-0EC9-4A8E-8C7F-3F778F14FE30}"/>
    <cellStyle name="Comma 5 12 4 3" xfId="30896" xr:uid="{00B3A55D-2519-40DB-B79B-4F1DC51D3730}"/>
    <cellStyle name="Comma 5 12 4 4" xfId="51920" xr:uid="{A559AB49-E28F-4184-AA68-8A6DB2806E3A}"/>
    <cellStyle name="Comma 5 12 5" xfId="12502" xr:uid="{A62BFB73-276D-4D7E-896C-4695460CC79D}"/>
    <cellStyle name="Comma 5 12 5 2" xfId="33524" xr:uid="{A7DCA689-C5F0-4F2E-BD81-B42EC294B232}"/>
    <cellStyle name="Comma 5 12 5 3" xfId="54548" xr:uid="{F15B23BD-1796-43B6-A537-63038B4018ED}"/>
    <cellStyle name="Comma 5 12 6" xfId="23013" xr:uid="{7F9B7666-3558-4492-98E8-53EB9327B675}"/>
    <cellStyle name="Comma 5 12 7" xfId="44038" xr:uid="{7665C768-DAED-4EED-A326-DEA41A031CAC}"/>
    <cellStyle name="Comma 5 13" xfId="1918" xr:uid="{6346A351-61FE-48C3-97A7-C6F5955EAD07}"/>
    <cellStyle name="Comma 5 13 2" xfId="4596" xr:uid="{86DEA519-FC8D-47B0-9F98-418EE3D19527}"/>
    <cellStyle name="Comma 5 13 2 2" xfId="15130" xr:uid="{0B468C8A-3F40-4DE3-98F3-E32D632616D1}"/>
    <cellStyle name="Comma 5 13 2 2 2" xfId="36152" xr:uid="{65FD9B41-48BA-48F7-BEFA-0652D5BB4611}"/>
    <cellStyle name="Comma 5 13 2 2 3" xfId="57176" xr:uid="{652D90E7-D82D-4068-8CAD-C9B4AB23CC3A}"/>
    <cellStyle name="Comma 5 13 2 3" xfId="25642" xr:uid="{457DA9B6-1F88-4BF7-90DB-1181669F25EA}"/>
    <cellStyle name="Comma 5 13 2 4" xfId="46666" xr:uid="{FF88AB7E-9886-4D26-91A5-759F4546040C}"/>
    <cellStyle name="Comma 5 13 3" xfId="7224" xr:uid="{C9007467-8B04-49BD-B1BF-CB4FA8341666}"/>
    <cellStyle name="Comma 5 13 3 2" xfId="17758" xr:uid="{7B491C56-4811-43AA-A4FA-C55A5111CFD8}"/>
    <cellStyle name="Comma 5 13 3 2 2" xfId="38780" xr:uid="{CB34BCCE-D968-47F3-B4C4-2FF2203C706D}"/>
    <cellStyle name="Comma 5 13 3 2 3" xfId="59804" xr:uid="{99C20DFB-051A-42E2-B535-CC3B9021779A}"/>
    <cellStyle name="Comma 5 13 3 3" xfId="28270" xr:uid="{C00EAE23-C089-4204-ADDF-D003BB343CB4}"/>
    <cellStyle name="Comma 5 13 3 4" xfId="49294" xr:uid="{3B6F7C3E-35A8-41F1-84F8-50D1A3E773B5}"/>
    <cellStyle name="Comma 5 13 4" xfId="9851" xr:uid="{60C99698-B926-4E3B-9BCA-2C810B16EA34}"/>
    <cellStyle name="Comma 5 13 4 2" xfId="20385" xr:uid="{2D604A3D-F5A0-4902-BAFC-D96F621ADA58}"/>
    <cellStyle name="Comma 5 13 4 2 2" xfId="41407" xr:uid="{26E9F5A6-426A-4089-B000-88AD949A4C5B}"/>
    <cellStyle name="Comma 5 13 4 2 3" xfId="62431" xr:uid="{238717F4-2669-4625-9787-1B146807BFF9}"/>
    <cellStyle name="Comma 5 13 4 3" xfId="30897" xr:uid="{F0EE1AE9-CA73-4629-9154-1C4C7CC9CD68}"/>
    <cellStyle name="Comma 5 13 4 4" xfId="51921" xr:uid="{1A9F3BD4-6178-4A38-99CD-916545BA59F7}"/>
    <cellStyle name="Comma 5 13 5" xfId="12503" xr:uid="{DF30AE2F-B2E9-46F3-BCEC-BECB5DEB0D35}"/>
    <cellStyle name="Comma 5 13 5 2" xfId="33525" xr:uid="{33D342BF-DB2D-4749-9DE9-0CFB1EACC697}"/>
    <cellStyle name="Comma 5 13 5 3" xfId="54549" xr:uid="{CAFBACE3-BAE2-42C4-AFA1-4702BAB35E48}"/>
    <cellStyle name="Comma 5 13 6" xfId="23014" xr:uid="{BABC7F12-88AF-41C2-ABC5-D7C833D5D0AD}"/>
    <cellStyle name="Comma 5 13 7" xfId="44039" xr:uid="{B30435BE-E0E3-498C-B4A9-4534FC383F72}"/>
    <cellStyle name="Comma 5 14" xfId="2738" xr:uid="{A9040685-F098-4689-A4D1-7DA036672C20}"/>
    <cellStyle name="Comma 5 14 2" xfId="5370" xr:uid="{51DCE612-E22E-4900-88B1-B5416A81A24F}"/>
    <cellStyle name="Comma 5 14 2 2" xfId="15904" xr:uid="{4302135C-F9E5-4C35-8B18-1811F9A8AAF5}"/>
    <cellStyle name="Comma 5 14 2 2 2" xfId="36926" xr:uid="{74FE391A-7082-40BC-B754-E1F98A9A9D25}"/>
    <cellStyle name="Comma 5 14 2 2 3" xfId="57950" xr:uid="{DDD6D3DC-3456-43F8-B8BE-22C0BF56496C}"/>
    <cellStyle name="Comma 5 14 2 3" xfId="26416" xr:uid="{03702C52-EAB2-4DC0-80AF-CB2D6ED10242}"/>
    <cellStyle name="Comma 5 14 2 4" xfId="47440" xr:uid="{53245FD8-31AB-48A2-87C9-3B5D54AF80BA}"/>
    <cellStyle name="Comma 5 14 3" xfId="7998" xr:uid="{36EEEE1C-5A0D-41EC-97EE-23A2F2E36590}"/>
    <cellStyle name="Comma 5 14 3 2" xfId="18532" xr:uid="{2127D121-66B6-453D-A305-8C0ECD8AF411}"/>
    <cellStyle name="Comma 5 14 3 2 2" xfId="39554" xr:uid="{9C58C622-9289-4F07-9CEC-7316680C61EF}"/>
    <cellStyle name="Comma 5 14 3 2 3" xfId="60578" xr:uid="{C74FE22B-D0DC-4561-A98A-0D98462D3A7E}"/>
    <cellStyle name="Comma 5 14 3 3" xfId="29044" xr:uid="{76A1A14F-4ACE-40D3-B7FF-06397EB8A094}"/>
    <cellStyle name="Comma 5 14 3 4" xfId="50068" xr:uid="{EA2860ED-86F1-451A-91B2-21CAC54DFEBA}"/>
    <cellStyle name="Comma 5 14 4" xfId="10625" xr:uid="{064FF14D-5CE6-4484-A927-98C9281EFCE6}"/>
    <cellStyle name="Comma 5 14 4 2" xfId="21159" xr:uid="{2F1C0AF9-6EF0-4AB2-B9EB-C26B05C5B2D6}"/>
    <cellStyle name="Comma 5 14 4 2 2" xfId="42181" xr:uid="{1A3520CB-3EAC-4159-830C-030D2BC06855}"/>
    <cellStyle name="Comma 5 14 4 2 3" xfId="63205" xr:uid="{E9E7E70B-26EE-4450-A2BF-913F5C1D09E9}"/>
    <cellStyle name="Comma 5 14 4 3" xfId="31671" xr:uid="{0A28BAE5-34A3-422E-86E0-6F3074E684F1}"/>
    <cellStyle name="Comma 5 14 4 4" xfId="52695" xr:uid="{A5692010-6751-42EA-883F-64F2F13FD7D4}"/>
    <cellStyle name="Comma 5 14 5" xfId="13277" xr:uid="{990151B2-6FEC-4634-95BB-D0ADC79D60E6}"/>
    <cellStyle name="Comma 5 14 5 2" xfId="34299" xr:uid="{B8996F6D-4DDE-4528-8634-FBCE26DD0A13}"/>
    <cellStyle name="Comma 5 14 5 3" xfId="55323" xr:uid="{FD7E945B-F95F-4644-9A15-A69CB17748A2}"/>
    <cellStyle name="Comma 5 14 6" xfId="23788" xr:uid="{536D59D2-4A7E-4B40-9FD1-7030D677028C}"/>
    <cellStyle name="Comma 5 14 7" xfId="44813" xr:uid="{C4299677-47D5-4DCC-978B-B4D1A345C974}"/>
    <cellStyle name="Comma 5 15" xfId="1911" xr:uid="{ABBD9820-5EF5-4DA3-8191-8B405C61A80D}"/>
    <cellStyle name="Comma 5 15 2" xfId="4589" xr:uid="{E555B833-C607-45CF-A5D1-BE8540FD86DB}"/>
    <cellStyle name="Comma 5 15 2 2" xfId="15123" xr:uid="{C56F6463-F6F8-4455-B492-592021DF497A}"/>
    <cellStyle name="Comma 5 15 2 2 2" xfId="36145" xr:uid="{4ABA28A9-C1A2-4796-9DEA-F89CC6AA93C4}"/>
    <cellStyle name="Comma 5 15 2 2 3" xfId="57169" xr:uid="{A74865F4-7A7D-4E3A-A657-8FC3ACEB7383}"/>
    <cellStyle name="Comma 5 15 2 3" xfId="25635" xr:uid="{541C0662-DBB5-40A7-8206-6A588B04AD3B}"/>
    <cellStyle name="Comma 5 15 2 4" xfId="46659" xr:uid="{5E21C65C-214B-4481-9ABB-0A082445547C}"/>
    <cellStyle name="Comma 5 15 3" xfId="7217" xr:uid="{B1E720BA-1B6E-4989-97B5-3562EC17105B}"/>
    <cellStyle name="Comma 5 15 3 2" xfId="17751" xr:uid="{1ECD39B7-4E51-4A7A-B34D-E6D06EA024E3}"/>
    <cellStyle name="Comma 5 15 3 2 2" xfId="38773" xr:uid="{35800F9A-CAEC-46B3-8764-B44FDF778837}"/>
    <cellStyle name="Comma 5 15 3 2 3" xfId="59797" xr:uid="{45F33244-DC00-41EF-B5EA-4EB498045375}"/>
    <cellStyle name="Comma 5 15 3 3" xfId="28263" xr:uid="{F6179882-C337-4D6A-8D36-6E97BF44B45E}"/>
    <cellStyle name="Comma 5 15 3 4" xfId="49287" xr:uid="{81AB433F-34AE-49C6-BFF4-DF96965CC9B6}"/>
    <cellStyle name="Comma 5 15 4" xfId="9844" xr:uid="{E8401A17-0F4C-4664-8A8A-BBF2E81E3B55}"/>
    <cellStyle name="Comma 5 15 4 2" xfId="20378" xr:uid="{565EA9EC-276B-48F8-AA5C-69C6BDD057CE}"/>
    <cellStyle name="Comma 5 15 4 2 2" xfId="41400" xr:uid="{95F592FB-4055-4081-B89C-7EF9ADE4EC6B}"/>
    <cellStyle name="Comma 5 15 4 2 3" xfId="62424" xr:uid="{69ABBB14-E392-413A-97D2-C27ED8DB4674}"/>
    <cellStyle name="Comma 5 15 4 3" xfId="30890" xr:uid="{A13FB3B2-6CBA-46EC-8201-8CB63651EF3A}"/>
    <cellStyle name="Comma 5 15 4 4" xfId="51914" xr:uid="{94E33FA1-221F-4BB5-93D2-06C3776756E2}"/>
    <cellStyle name="Comma 5 15 5" xfId="12496" xr:uid="{205B684D-3F22-44DC-9B20-D777D5431E8A}"/>
    <cellStyle name="Comma 5 15 5 2" xfId="33518" xr:uid="{CFE0E7B2-D942-4CC2-9BDC-254FCA423F25}"/>
    <cellStyle name="Comma 5 15 5 3" xfId="54542" xr:uid="{D5EE2E14-CD99-4692-B802-2DCCDB9BD53D}"/>
    <cellStyle name="Comma 5 15 6" xfId="23007" xr:uid="{A392840E-C26D-4D21-9B57-C2D15CC02E61}"/>
    <cellStyle name="Comma 5 15 7" xfId="44032" xr:uid="{4B8F84B7-2421-4224-9A1A-36A0619B875E}"/>
    <cellStyle name="Comma 5 16" xfId="2851" xr:uid="{CEE57AF0-E2CE-4133-AAFE-D8B07D3A5E14}"/>
    <cellStyle name="Comma 5 16 2" xfId="13385" xr:uid="{765E143A-AE5E-4C5F-BA29-0FACE70CF26F}"/>
    <cellStyle name="Comma 5 16 2 2" xfId="34407" xr:uid="{CF4DDEDC-2104-48EA-B24A-5066AA88F679}"/>
    <cellStyle name="Comma 5 16 2 3" xfId="55431" xr:uid="{74A5A78D-87A8-4576-84A4-89A2721CEEA9}"/>
    <cellStyle name="Comma 5 16 3" xfId="23897" xr:uid="{5BFAAC0E-6BD0-4774-8E41-0C070477B5EF}"/>
    <cellStyle name="Comma 5 16 4" xfId="44921" xr:uid="{76594019-9429-4FC0-A703-B7BC60907C4E}"/>
    <cellStyle name="Comma 5 17" xfId="5479" xr:uid="{D2AF9B6B-57F9-474F-A612-7478D7684140}"/>
    <cellStyle name="Comma 5 17 2" xfId="16013" xr:uid="{E80C04F4-FA6B-4B39-A0C9-D5EF4882B3FB}"/>
    <cellStyle name="Comma 5 17 2 2" xfId="37035" xr:uid="{2A85940D-0C1B-47C2-B91E-312223CC41F6}"/>
    <cellStyle name="Comma 5 17 2 3" xfId="58059" xr:uid="{70EAF691-FE23-4714-BBE2-2B6865FAB24E}"/>
    <cellStyle name="Comma 5 17 3" xfId="26525" xr:uid="{EBCB97BB-4174-421E-B970-3BD90ED7CF66}"/>
    <cellStyle name="Comma 5 17 4" xfId="47549" xr:uid="{B8DCC6EB-F9E4-447B-9758-C48A9FE23122}"/>
    <cellStyle name="Comma 5 18" xfId="8106" xr:uid="{C4790D70-78C3-430E-81F4-0374EDEB8455}"/>
    <cellStyle name="Comma 5 18 2" xfId="18640" xr:uid="{29810FCE-A9EA-4792-B1E0-4982C46BA7D9}"/>
    <cellStyle name="Comma 5 18 2 2" xfId="39662" xr:uid="{D6B4D04A-88D5-4FC3-963E-03F773583A6D}"/>
    <cellStyle name="Comma 5 18 2 3" xfId="60686" xr:uid="{10850982-3DAB-47FE-AD8D-8632FC8E0341}"/>
    <cellStyle name="Comma 5 18 3" xfId="29152" xr:uid="{23C521F1-31F3-4B5B-9910-432440EE8579}"/>
    <cellStyle name="Comma 5 18 4" xfId="50176" xr:uid="{53253D67-146E-4FCD-AD4F-40B7BEC698ED}"/>
    <cellStyle name="Comma 5 19" xfId="10758" xr:uid="{F26A2DC6-A865-4FC1-859D-F0FDAF9F2CF9}"/>
    <cellStyle name="Comma 5 19 2" xfId="31780" xr:uid="{36BD9A69-95DF-4F9D-9640-5366171C5BD2}"/>
    <cellStyle name="Comma 5 19 3" xfId="52804" xr:uid="{01B9C143-8DFA-49B0-BB29-14923AFB19CA}"/>
    <cellStyle name="Comma 5 2" xfId="1919" xr:uid="{FF0C8592-DA01-4A08-AD2D-EDB80CE9082F}"/>
    <cellStyle name="Comma 5 2 10" xfId="1920" xr:uid="{2E200B81-05C8-47A7-9595-E0234F4781F7}"/>
    <cellStyle name="Comma 5 2 10 2" xfId="4598" xr:uid="{7A24201E-BAF7-4720-95B0-028D3AB86361}"/>
    <cellStyle name="Comma 5 2 10 2 2" xfId="15132" xr:uid="{5FA87AA0-B6A6-4E67-A58D-4AF5E9CEDD2B}"/>
    <cellStyle name="Comma 5 2 10 2 2 2" xfId="36154" xr:uid="{DAD79AD6-2ECC-4F1D-A1EC-BD6F5E2536D1}"/>
    <cellStyle name="Comma 5 2 10 2 2 3" xfId="57178" xr:uid="{2D64806F-C530-4CD0-A06D-501E1AA8F819}"/>
    <cellStyle name="Comma 5 2 10 2 3" xfId="25644" xr:uid="{60E0FCE3-0285-4F69-9FC9-D2622BD3586F}"/>
    <cellStyle name="Comma 5 2 10 2 4" xfId="46668" xr:uid="{86970953-AECB-4B99-88A7-7F6E27E14E93}"/>
    <cellStyle name="Comma 5 2 10 3" xfId="7226" xr:uid="{6EC903E2-4F98-44D6-AC1D-9A62B6947B13}"/>
    <cellStyle name="Comma 5 2 10 3 2" xfId="17760" xr:uid="{C2241AA4-A296-4BD6-B61E-579323865E79}"/>
    <cellStyle name="Comma 5 2 10 3 2 2" xfId="38782" xr:uid="{548356D4-F7E8-4CFD-8D94-997316E4BA38}"/>
    <cellStyle name="Comma 5 2 10 3 2 3" xfId="59806" xr:uid="{5C3667C4-DFB7-4042-B842-B392BDBFF876}"/>
    <cellStyle name="Comma 5 2 10 3 3" xfId="28272" xr:uid="{4A8E1EDD-C073-4886-837F-82187F62F264}"/>
    <cellStyle name="Comma 5 2 10 3 4" xfId="49296" xr:uid="{E9D8AFE3-7A6A-4F0C-9049-BE36AC72741E}"/>
    <cellStyle name="Comma 5 2 10 4" xfId="9853" xr:uid="{7F8A60EC-8E0B-4DE5-808E-6F5E159C7DB1}"/>
    <cellStyle name="Comma 5 2 10 4 2" xfId="20387" xr:uid="{85537665-6C8F-44F2-A0EF-68FFD5838338}"/>
    <cellStyle name="Comma 5 2 10 4 2 2" xfId="41409" xr:uid="{92202491-6501-4E5B-9065-D71AE569802C}"/>
    <cellStyle name="Comma 5 2 10 4 2 3" xfId="62433" xr:uid="{13BEFD1D-C36C-4174-9E6E-C3BE26B63DC3}"/>
    <cellStyle name="Comma 5 2 10 4 3" xfId="30899" xr:uid="{7B59EB0A-6457-4781-9708-D87E2FEE89D1}"/>
    <cellStyle name="Comma 5 2 10 4 4" xfId="51923" xr:uid="{7253DBF1-66CD-4EFE-ABFF-A91BE20B7B63}"/>
    <cellStyle name="Comma 5 2 10 5" xfId="12505" xr:uid="{3D1C496F-BCB8-4CF5-AB93-A8F0D71DA7BB}"/>
    <cellStyle name="Comma 5 2 10 5 2" xfId="33527" xr:uid="{A2822B7C-5F9E-4D3A-8D58-285B0E26CE58}"/>
    <cellStyle name="Comma 5 2 10 5 3" xfId="54551" xr:uid="{49352734-218D-4201-B7F0-9663F88A30DE}"/>
    <cellStyle name="Comma 5 2 10 6" xfId="23016" xr:uid="{4FEDA134-B675-4F66-A4D4-C1F38824C0E5}"/>
    <cellStyle name="Comma 5 2 10 7" xfId="44041" xr:uid="{31615903-F23D-4C51-80E6-0848B2363208}"/>
    <cellStyle name="Comma 5 2 11" xfId="4597" xr:uid="{82FC44A3-7705-4EF2-9077-B12F12F63FB7}"/>
    <cellStyle name="Comma 5 2 11 2" xfId="15131" xr:uid="{72C80BF8-B6A3-4293-A7DB-180BAB92F7A0}"/>
    <cellStyle name="Comma 5 2 11 2 2" xfId="36153" xr:uid="{B4896942-31B9-46D6-9EFF-E1FD1992A756}"/>
    <cellStyle name="Comma 5 2 11 2 3" xfId="57177" xr:uid="{4B08CF51-6186-4AD6-A26B-CF687618EBD0}"/>
    <cellStyle name="Comma 5 2 11 3" xfId="25643" xr:uid="{D80D6A24-3EB4-475F-B352-46E346471989}"/>
    <cellStyle name="Comma 5 2 11 4" xfId="46667" xr:uid="{2E0F0F1B-4956-4446-B478-471EACD8F622}"/>
    <cellStyle name="Comma 5 2 12" xfId="7225" xr:uid="{46B94350-E9FB-4350-B152-E05CDB58ED3A}"/>
    <cellStyle name="Comma 5 2 12 2" xfId="17759" xr:uid="{BCB763B6-2DE8-4257-8D52-E860767D876F}"/>
    <cellStyle name="Comma 5 2 12 2 2" xfId="38781" xr:uid="{D44B371E-E089-4D7F-B149-997763011B32}"/>
    <cellStyle name="Comma 5 2 12 2 3" xfId="59805" xr:uid="{6C1FD5A7-84F5-49A7-9FD4-59631C536922}"/>
    <cellStyle name="Comma 5 2 12 3" xfId="28271" xr:uid="{10B17330-677E-4733-84A4-A18E2E2EA9C8}"/>
    <cellStyle name="Comma 5 2 12 4" xfId="49295" xr:uid="{A0B78613-0B81-4266-A26F-823E785EAC56}"/>
    <cellStyle name="Comma 5 2 13" xfId="9852" xr:uid="{7AB85E68-6C9A-4579-A45C-622CF794DD84}"/>
    <cellStyle name="Comma 5 2 13 2" xfId="20386" xr:uid="{1F688A90-CA23-4DF3-B798-18A86AA8E8E5}"/>
    <cellStyle name="Comma 5 2 13 2 2" xfId="41408" xr:uid="{966AF4C5-77E9-41DA-8A81-7B28A7CB0DC4}"/>
    <cellStyle name="Comma 5 2 13 2 3" xfId="62432" xr:uid="{3BBAB76A-7FFD-4ECD-989E-F99975A179B5}"/>
    <cellStyle name="Comma 5 2 13 3" xfId="30898" xr:uid="{431E2280-0A99-4D79-B3AD-1C9FCD822E4D}"/>
    <cellStyle name="Comma 5 2 13 4" xfId="51922" xr:uid="{5C0C7F62-44C4-46A3-A976-873298D7D71E}"/>
    <cellStyle name="Comma 5 2 14" xfId="12504" xr:uid="{DE8C55EA-0E71-4F28-A40B-481BAE0845FE}"/>
    <cellStyle name="Comma 5 2 14 2" xfId="33526" xr:uid="{BB9521AE-C33D-4B84-BA0E-5A59FB4D9A3F}"/>
    <cellStyle name="Comma 5 2 14 3" xfId="54550" xr:uid="{A3451117-4C27-40F8-B3BA-F99CCE8B3FC2}"/>
    <cellStyle name="Comma 5 2 15" xfId="23015" xr:uid="{F91AEF6D-DF72-4DF6-9C35-32CF536E656F}"/>
    <cellStyle name="Comma 5 2 16" xfId="44040" xr:uid="{1815A3CB-F3BE-48DF-B04E-A23D1C629C34}"/>
    <cellStyle name="Comma 5 2 2" xfId="1921" xr:uid="{2461168D-4305-4BD7-BAFE-757EE3AC16E7}"/>
    <cellStyle name="Comma 5 2 2 10" xfId="4599" xr:uid="{D3EA7220-B657-4C13-ACAD-393F57AF1252}"/>
    <cellStyle name="Comma 5 2 2 10 2" xfId="15133" xr:uid="{63CCA93D-1860-491F-B7C9-E79C9BF58654}"/>
    <cellStyle name="Comma 5 2 2 10 2 2" xfId="36155" xr:uid="{DC4F09A9-02B7-43D0-8E57-F5DD4502DE91}"/>
    <cellStyle name="Comma 5 2 2 10 2 3" xfId="57179" xr:uid="{DCBB2938-1A36-4016-A529-C63D641612C9}"/>
    <cellStyle name="Comma 5 2 2 10 3" xfId="25645" xr:uid="{11B0664E-5FE1-4EB9-9AFC-1DD3EBF32956}"/>
    <cellStyle name="Comma 5 2 2 10 4" xfId="46669" xr:uid="{5359C20B-60C1-485E-B618-E5E415780072}"/>
    <cellStyle name="Comma 5 2 2 11" xfId="7227" xr:uid="{A2FCDF35-3704-415C-B10B-E13AAC8F06A6}"/>
    <cellStyle name="Comma 5 2 2 11 2" xfId="17761" xr:uid="{5301926A-5176-4F47-8746-A86AA30A2787}"/>
    <cellStyle name="Comma 5 2 2 11 2 2" xfId="38783" xr:uid="{91478565-F6BF-4DCE-9855-97D36590CDC6}"/>
    <cellStyle name="Comma 5 2 2 11 2 3" xfId="59807" xr:uid="{65FFD5E1-4585-4358-A7E5-A1682BBC0DC8}"/>
    <cellStyle name="Comma 5 2 2 11 3" xfId="28273" xr:uid="{E0AF1711-2E83-4C9C-B9C5-90801A83974D}"/>
    <cellStyle name="Comma 5 2 2 11 4" xfId="49297" xr:uid="{03E635BC-CD73-4E99-A737-519729EEB65F}"/>
    <cellStyle name="Comma 5 2 2 12" xfId="9854" xr:uid="{0EE85792-08E3-4FA1-AFBB-BA985C903BE8}"/>
    <cellStyle name="Comma 5 2 2 12 2" xfId="20388" xr:uid="{11D2AB6C-FD9E-4F71-B995-A59EC18518BF}"/>
    <cellStyle name="Comma 5 2 2 12 2 2" xfId="41410" xr:uid="{D21B424C-F599-4A3B-98CF-A8629FF30E3A}"/>
    <cellStyle name="Comma 5 2 2 12 2 3" xfId="62434" xr:uid="{A111ED1E-46E9-4287-A498-36E0031C06AA}"/>
    <cellStyle name="Comma 5 2 2 12 3" xfId="30900" xr:uid="{2A09184C-5C5B-44C6-87ED-E30F5CEACB2C}"/>
    <cellStyle name="Comma 5 2 2 12 4" xfId="51924" xr:uid="{25F62A2B-8471-4335-AE27-2F7A68BD4FC1}"/>
    <cellStyle name="Comma 5 2 2 13" xfId="12506" xr:uid="{8D7CD717-CE84-4C59-B306-67E3EBE7A8F3}"/>
    <cellStyle name="Comma 5 2 2 13 2" xfId="33528" xr:uid="{45098E61-F8C5-4ACB-AD14-6D8090110515}"/>
    <cellStyle name="Comma 5 2 2 13 3" xfId="54552" xr:uid="{CB58230D-5FE5-49AD-B329-775638DC1EA4}"/>
    <cellStyle name="Comma 5 2 2 14" xfId="23017" xr:uid="{CC65029C-51FE-4075-887F-38A8C3320A50}"/>
    <cellStyle name="Comma 5 2 2 15" xfId="44042" xr:uid="{41CA0902-F09F-4D4B-997B-99342FA7C00F}"/>
    <cellStyle name="Comma 5 2 2 2" xfId="1922" xr:uid="{1B098005-73C6-4CCA-8E84-475182605D25}"/>
    <cellStyle name="Comma 5 2 2 2 10" xfId="44043" xr:uid="{DE5F8EEB-5907-427B-BD1E-25FE32C5E64F}"/>
    <cellStyle name="Comma 5 2 2 2 2" xfId="1923" xr:uid="{3F6265D3-2F40-4AB7-B908-D92196B9D2D8}"/>
    <cellStyle name="Comma 5 2 2 2 2 2" xfId="1924" xr:uid="{F431F319-4642-48D0-A741-BC3E4F515B45}"/>
    <cellStyle name="Comma 5 2 2 2 2 2 2" xfId="4602" xr:uid="{E4717FE9-9806-4777-A9A9-A732BA556AC5}"/>
    <cellStyle name="Comma 5 2 2 2 2 2 2 2" xfId="15136" xr:uid="{B705337E-41F5-40B5-B1E0-7071AAECFCE0}"/>
    <cellStyle name="Comma 5 2 2 2 2 2 2 2 2" xfId="36158" xr:uid="{7CA8BE72-2D02-41A9-AFF3-8DCACC444E5C}"/>
    <cellStyle name="Comma 5 2 2 2 2 2 2 2 3" xfId="57182" xr:uid="{19845BB7-2B35-493D-9B23-A6219DE9E184}"/>
    <cellStyle name="Comma 5 2 2 2 2 2 2 3" xfId="25648" xr:uid="{A544A238-3997-4BC1-9EEE-0B96C062F231}"/>
    <cellStyle name="Comma 5 2 2 2 2 2 2 4" xfId="46672" xr:uid="{13F4C545-B8E1-4C5B-80FC-B31DC93B9861}"/>
    <cellStyle name="Comma 5 2 2 2 2 2 3" xfId="7230" xr:uid="{76B03A18-4363-4797-A6C2-C6D4782A8D54}"/>
    <cellStyle name="Comma 5 2 2 2 2 2 3 2" xfId="17764" xr:uid="{397B78FE-3368-4771-B701-F24421A3AD4E}"/>
    <cellStyle name="Comma 5 2 2 2 2 2 3 2 2" xfId="38786" xr:uid="{6A169E94-FF5E-4DDB-9AFC-F47C15CDC993}"/>
    <cellStyle name="Comma 5 2 2 2 2 2 3 2 3" xfId="59810" xr:uid="{D158A7A2-CCF7-449C-8A2E-2016AD12CEC6}"/>
    <cellStyle name="Comma 5 2 2 2 2 2 3 3" xfId="28276" xr:uid="{600B5944-7EA8-45F6-8174-AE9081FE1A98}"/>
    <cellStyle name="Comma 5 2 2 2 2 2 3 4" xfId="49300" xr:uid="{85FF0CEE-227F-4FA7-AF67-B47E7AA0E80E}"/>
    <cellStyle name="Comma 5 2 2 2 2 2 4" xfId="9857" xr:uid="{57204066-91D0-41F8-B11D-8AEE611027CE}"/>
    <cellStyle name="Comma 5 2 2 2 2 2 4 2" xfId="20391" xr:uid="{08144F0A-8F5F-4C11-B00C-1C10C9D3DB14}"/>
    <cellStyle name="Comma 5 2 2 2 2 2 4 2 2" xfId="41413" xr:uid="{9B5C0C05-6D8A-445A-B8DD-87528BCBD525}"/>
    <cellStyle name="Comma 5 2 2 2 2 2 4 2 3" xfId="62437" xr:uid="{0F113C40-D589-4C09-8F56-D7C27495D431}"/>
    <cellStyle name="Comma 5 2 2 2 2 2 4 3" xfId="30903" xr:uid="{113B4FA4-D800-48FC-AD52-41A0F8ADC988}"/>
    <cellStyle name="Comma 5 2 2 2 2 2 4 4" xfId="51927" xr:uid="{B2F1458D-2B2B-4965-8F16-1B4635121D5F}"/>
    <cellStyle name="Comma 5 2 2 2 2 2 5" xfId="12509" xr:uid="{FCD301C6-343E-41D1-BDF7-BD4D58A8394E}"/>
    <cellStyle name="Comma 5 2 2 2 2 2 5 2" xfId="33531" xr:uid="{527741C1-AA0B-4205-A518-B9FE2C921760}"/>
    <cellStyle name="Comma 5 2 2 2 2 2 5 3" xfId="54555" xr:uid="{F92CB128-14A9-44C3-9F88-61540B84535E}"/>
    <cellStyle name="Comma 5 2 2 2 2 2 6" xfId="23020" xr:uid="{00901C69-9E87-4F5B-B1F5-92163D7406A8}"/>
    <cellStyle name="Comma 5 2 2 2 2 2 7" xfId="44045" xr:uid="{BC726FD2-A3D8-4D3A-9982-27DE6F4874B8}"/>
    <cellStyle name="Comma 5 2 2 2 2 3" xfId="4601" xr:uid="{F5CA999F-90BC-4B47-8C44-C8ACEC884B1F}"/>
    <cellStyle name="Comma 5 2 2 2 2 3 2" xfId="15135" xr:uid="{64EABDD8-72D3-4571-863D-936CD31E0658}"/>
    <cellStyle name="Comma 5 2 2 2 2 3 2 2" xfId="36157" xr:uid="{404418AB-3C59-4D5B-9568-C34D1560893B}"/>
    <cellStyle name="Comma 5 2 2 2 2 3 2 3" xfId="57181" xr:uid="{4F1C6F15-F935-4B7E-8D97-046037FA9C95}"/>
    <cellStyle name="Comma 5 2 2 2 2 3 3" xfId="25647" xr:uid="{9B02AF17-4610-45E9-A8AD-962AFC6339C5}"/>
    <cellStyle name="Comma 5 2 2 2 2 3 4" xfId="46671" xr:uid="{A81625A3-305B-4D56-8842-35826912A569}"/>
    <cellStyle name="Comma 5 2 2 2 2 4" xfId="7229" xr:uid="{FDAAE657-D03B-4C4B-9257-42CAFAD0A37A}"/>
    <cellStyle name="Comma 5 2 2 2 2 4 2" xfId="17763" xr:uid="{12FDBA4F-C31C-47CF-9A7D-4488619B31DA}"/>
    <cellStyle name="Comma 5 2 2 2 2 4 2 2" xfId="38785" xr:uid="{5CDAD6DA-ED68-4720-8AF1-5FABFDB92479}"/>
    <cellStyle name="Comma 5 2 2 2 2 4 2 3" xfId="59809" xr:uid="{89141139-259F-40A8-BAFC-78BE8DC54F6B}"/>
    <cellStyle name="Comma 5 2 2 2 2 4 3" xfId="28275" xr:uid="{6A507129-634E-4D54-81F8-EA8850CF1FDF}"/>
    <cellStyle name="Comma 5 2 2 2 2 4 4" xfId="49299" xr:uid="{9EE398CF-3B08-4CF7-9925-FC52903ED93B}"/>
    <cellStyle name="Comma 5 2 2 2 2 5" xfId="9856" xr:uid="{6C76E4B6-3A39-4A93-B712-D2D4A7F7D5D8}"/>
    <cellStyle name="Comma 5 2 2 2 2 5 2" xfId="20390" xr:uid="{BA922CC7-F9EA-4E5E-BC6D-A4BBAA1129D9}"/>
    <cellStyle name="Comma 5 2 2 2 2 5 2 2" xfId="41412" xr:uid="{F7F0CFE8-712F-4E54-B227-BF2F6FD4E881}"/>
    <cellStyle name="Comma 5 2 2 2 2 5 2 3" xfId="62436" xr:uid="{1799D9A5-162D-440F-8883-7D5773C4CA80}"/>
    <cellStyle name="Comma 5 2 2 2 2 5 3" xfId="30902" xr:uid="{F387897D-B2BB-4FE0-899A-B2C77B767F3C}"/>
    <cellStyle name="Comma 5 2 2 2 2 5 4" xfId="51926" xr:uid="{1EB79A80-9035-4E6B-92D9-888BD510B5A4}"/>
    <cellStyle name="Comma 5 2 2 2 2 6" xfId="12508" xr:uid="{AA07316D-1116-4D1F-BAB8-C41F9BDEE53A}"/>
    <cellStyle name="Comma 5 2 2 2 2 6 2" xfId="33530" xr:uid="{04B21334-53A3-4BF7-9DC0-98D2FC45BDBC}"/>
    <cellStyle name="Comma 5 2 2 2 2 6 3" xfId="54554" xr:uid="{3679D608-5003-461C-896C-62EBA5E43AAE}"/>
    <cellStyle name="Comma 5 2 2 2 2 7" xfId="23019" xr:uid="{C8D55C70-37DD-46C2-81AB-71D28041000B}"/>
    <cellStyle name="Comma 5 2 2 2 2 8" xfId="44044" xr:uid="{DE829504-9C5E-49FF-A4C5-481D97495DC1}"/>
    <cellStyle name="Comma 5 2 2 2 3" xfId="1925" xr:uid="{1FC10752-65D8-4734-A2B3-1A47B5B56CA4}"/>
    <cellStyle name="Comma 5 2 2 2 3 2" xfId="4603" xr:uid="{CFABC286-279A-4223-9F8E-E47833644CF2}"/>
    <cellStyle name="Comma 5 2 2 2 3 2 2" xfId="15137" xr:uid="{50DDB8F8-0902-4055-A5C4-45300D46495B}"/>
    <cellStyle name="Comma 5 2 2 2 3 2 2 2" xfId="36159" xr:uid="{A3FE477A-5A5B-48F9-8EE5-DB1E681E53E4}"/>
    <cellStyle name="Comma 5 2 2 2 3 2 2 3" xfId="57183" xr:uid="{062EE537-22EB-4250-963A-729FD7EA0372}"/>
    <cellStyle name="Comma 5 2 2 2 3 2 3" xfId="25649" xr:uid="{9B997643-B467-48C6-B527-1C830D166C98}"/>
    <cellStyle name="Comma 5 2 2 2 3 2 4" xfId="46673" xr:uid="{6F6BF130-51AB-4EA7-BC22-A58286982B8E}"/>
    <cellStyle name="Comma 5 2 2 2 3 3" xfId="7231" xr:uid="{5BB254DE-F117-4FD9-BC78-96AFB7FE70A3}"/>
    <cellStyle name="Comma 5 2 2 2 3 3 2" xfId="17765" xr:uid="{BF375479-16EB-4A2E-AF9E-B034D18DB125}"/>
    <cellStyle name="Comma 5 2 2 2 3 3 2 2" xfId="38787" xr:uid="{100A9D8D-67D6-473D-9681-DE228F48FFFD}"/>
    <cellStyle name="Comma 5 2 2 2 3 3 2 3" xfId="59811" xr:uid="{44CA0B6F-3200-4B27-8B20-5F077B45417E}"/>
    <cellStyle name="Comma 5 2 2 2 3 3 3" xfId="28277" xr:uid="{0ABF8147-7C72-454D-AE69-E3E0CE0973CE}"/>
    <cellStyle name="Comma 5 2 2 2 3 3 4" xfId="49301" xr:uid="{F8B12334-641B-4A30-9CB1-EBD5107D5CE2}"/>
    <cellStyle name="Comma 5 2 2 2 3 4" xfId="9858" xr:uid="{D41D72A2-D220-478A-8F4C-2C61810E4872}"/>
    <cellStyle name="Comma 5 2 2 2 3 4 2" xfId="20392" xr:uid="{56D3A3E0-8395-49EC-8379-5CA71BC8DD21}"/>
    <cellStyle name="Comma 5 2 2 2 3 4 2 2" xfId="41414" xr:uid="{8051DC8E-2A58-4340-AFC9-1F7047BF5F89}"/>
    <cellStyle name="Comma 5 2 2 2 3 4 2 3" xfId="62438" xr:uid="{EC6D2CDF-8530-472A-92E1-83FBA993D80C}"/>
    <cellStyle name="Comma 5 2 2 2 3 4 3" xfId="30904" xr:uid="{2F1A14B5-FE32-4E66-BB19-C2917DBC79C0}"/>
    <cellStyle name="Comma 5 2 2 2 3 4 4" xfId="51928" xr:uid="{F57851B7-9939-4B5C-9D5C-8F87221F4B80}"/>
    <cellStyle name="Comma 5 2 2 2 3 5" xfId="12510" xr:uid="{62659162-7693-4CE8-A437-4E893202E46E}"/>
    <cellStyle name="Comma 5 2 2 2 3 5 2" xfId="33532" xr:uid="{BF4649C2-1B86-428D-9D23-4AC9529FA41D}"/>
    <cellStyle name="Comma 5 2 2 2 3 5 3" xfId="54556" xr:uid="{FB6BC39E-F585-4426-865A-2B0C580E170B}"/>
    <cellStyle name="Comma 5 2 2 2 3 6" xfId="23021" xr:uid="{9330AA00-2B5A-43A0-8C59-16A48A356BD9}"/>
    <cellStyle name="Comma 5 2 2 2 3 7" xfId="44046" xr:uid="{8665443F-152F-4980-BB5F-8DF6D497A8E8}"/>
    <cellStyle name="Comma 5 2 2 2 4" xfId="1926" xr:uid="{AFE22225-859D-4820-9811-E7C37ECFA4ED}"/>
    <cellStyle name="Comma 5 2 2 2 4 2" xfId="4604" xr:uid="{947D65ED-5E0F-4026-AB63-CF58393F91BB}"/>
    <cellStyle name="Comma 5 2 2 2 4 2 2" xfId="15138" xr:uid="{6D58A3E5-9FD3-484E-851E-421A8A74A5EE}"/>
    <cellStyle name="Comma 5 2 2 2 4 2 2 2" xfId="36160" xr:uid="{05963E77-6E72-4202-AE80-0ECCE4FCC024}"/>
    <cellStyle name="Comma 5 2 2 2 4 2 2 3" xfId="57184" xr:uid="{538F7D21-7F15-4B83-8048-53C9BBED6931}"/>
    <cellStyle name="Comma 5 2 2 2 4 2 3" xfId="25650" xr:uid="{4768B5DE-1630-4AC2-8019-CAF5DAA8A997}"/>
    <cellStyle name="Comma 5 2 2 2 4 2 4" xfId="46674" xr:uid="{44B11C9A-6D60-4778-95B3-4C27F1A72AEE}"/>
    <cellStyle name="Comma 5 2 2 2 4 3" xfId="7232" xr:uid="{24EBFA63-704E-41EA-9746-FBB8085F4F46}"/>
    <cellStyle name="Comma 5 2 2 2 4 3 2" xfId="17766" xr:uid="{5E42FDA4-D308-4EDF-B13D-BD54D1B06137}"/>
    <cellStyle name="Comma 5 2 2 2 4 3 2 2" xfId="38788" xr:uid="{9FC0707C-F5DF-43F9-A29E-DC45D0B038CF}"/>
    <cellStyle name="Comma 5 2 2 2 4 3 2 3" xfId="59812" xr:uid="{A69E4CC9-9641-4352-9733-91D003A69C00}"/>
    <cellStyle name="Comma 5 2 2 2 4 3 3" xfId="28278" xr:uid="{D0558776-9D9E-438F-909F-2A749648BA65}"/>
    <cellStyle name="Comma 5 2 2 2 4 3 4" xfId="49302" xr:uid="{957D3F40-BF46-4388-AB25-181CBD0300E3}"/>
    <cellStyle name="Comma 5 2 2 2 4 4" xfId="9859" xr:uid="{DAA31D28-9192-4E62-8D28-0E780D346AC5}"/>
    <cellStyle name="Comma 5 2 2 2 4 4 2" xfId="20393" xr:uid="{7157B95E-1512-4DE8-B04F-6DF5B02C9EB4}"/>
    <cellStyle name="Comma 5 2 2 2 4 4 2 2" xfId="41415" xr:uid="{E49BEE07-247B-476D-B122-6F8EE0B25734}"/>
    <cellStyle name="Comma 5 2 2 2 4 4 2 3" xfId="62439" xr:uid="{81FCBE5F-AD60-4DA0-8CB9-A6BDE269F0D5}"/>
    <cellStyle name="Comma 5 2 2 2 4 4 3" xfId="30905" xr:uid="{7296474C-A284-4B5C-85EA-2092286A4EEC}"/>
    <cellStyle name="Comma 5 2 2 2 4 4 4" xfId="51929" xr:uid="{2BD3C917-806A-447F-A5A1-81FBC447B928}"/>
    <cellStyle name="Comma 5 2 2 2 4 5" xfId="12511" xr:uid="{0BDB0C7E-11F8-4861-866B-866DE3702897}"/>
    <cellStyle name="Comma 5 2 2 2 4 5 2" xfId="33533" xr:uid="{D5130969-E670-47D0-B977-824CC4284F1B}"/>
    <cellStyle name="Comma 5 2 2 2 4 5 3" xfId="54557" xr:uid="{348FD829-47FF-42BC-B73D-C767179C69D1}"/>
    <cellStyle name="Comma 5 2 2 2 4 6" xfId="23022" xr:uid="{BFBA1571-3BCE-435F-AC31-04580906C350}"/>
    <cellStyle name="Comma 5 2 2 2 4 7" xfId="44047" xr:uid="{D2887F2C-ABA0-4410-B48E-4F3E66156D9D}"/>
    <cellStyle name="Comma 5 2 2 2 5" xfId="4600" xr:uid="{538F8D2E-9EED-4BAC-9160-90CE6255A74A}"/>
    <cellStyle name="Comma 5 2 2 2 5 2" xfId="15134" xr:uid="{ADF8D50B-4FF7-40D0-A60C-0909FB4F8639}"/>
    <cellStyle name="Comma 5 2 2 2 5 2 2" xfId="36156" xr:uid="{38A95995-5878-4D6B-8315-4F79FC07A277}"/>
    <cellStyle name="Comma 5 2 2 2 5 2 3" xfId="57180" xr:uid="{92216D97-8730-4219-BFE9-3703A6ECDEB2}"/>
    <cellStyle name="Comma 5 2 2 2 5 3" xfId="25646" xr:uid="{69E19B84-5F65-46D4-A56B-63BC80582845}"/>
    <cellStyle name="Comma 5 2 2 2 5 4" xfId="46670" xr:uid="{3E30C9B1-A63E-472E-8213-E43A218E985C}"/>
    <cellStyle name="Comma 5 2 2 2 6" xfId="7228" xr:uid="{2E16672D-011A-486E-959D-A09C278A72CD}"/>
    <cellStyle name="Comma 5 2 2 2 6 2" xfId="17762" xr:uid="{86BEBBCD-2262-4D05-8E88-2F41DB192CFD}"/>
    <cellStyle name="Comma 5 2 2 2 6 2 2" xfId="38784" xr:uid="{20D59038-0870-4052-8E0F-C81383053C2D}"/>
    <cellStyle name="Comma 5 2 2 2 6 2 3" xfId="59808" xr:uid="{23C2325F-A0DA-40FF-B44B-CABB76D34B6F}"/>
    <cellStyle name="Comma 5 2 2 2 6 3" xfId="28274" xr:uid="{8B02871B-0EC9-4BF9-988F-268860D2452A}"/>
    <cellStyle name="Comma 5 2 2 2 6 4" xfId="49298" xr:uid="{14981C7F-DE74-41EB-9383-BC9DAEF12304}"/>
    <cellStyle name="Comma 5 2 2 2 7" xfId="9855" xr:uid="{21A1E06C-48E2-4FC2-9528-CB73ADAA475E}"/>
    <cellStyle name="Comma 5 2 2 2 7 2" xfId="20389" xr:uid="{051706B5-642E-4CF7-89F5-AFF6E1068174}"/>
    <cellStyle name="Comma 5 2 2 2 7 2 2" xfId="41411" xr:uid="{28D8197B-51E0-48E8-B2CE-BFBF6A0C0693}"/>
    <cellStyle name="Comma 5 2 2 2 7 2 3" xfId="62435" xr:uid="{E2BAEE7F-3986-459B-9736-0B6221461DD9}"/>
    <cellStyle name="Comma 5 2 2 2 7 3" xfId="30901" xr:uid="{1AD23851-123D-4712-87E7-CE9FFC44F620}"/>
    <cellStyle name="Comma 5 2 2 2 7 4" xfId="51925" xr:uid="{095A95A1-8B3E-4890-A8F8-83615BB78680}"/>
    <cellStyle name="Comma 5 2 2 2 8" xfId="12507" xr:uid="{373C12F6-9A4E-45A9-915C-76BA7F858671}"/>
    <cellStyle name="Comma 5 2 2 2 8 2" xfId="33529" xr:uid="{02C1A72A-18C7-41CB-BB02-9FA4E697DD24}"/>
    <cellStyle name="Comma 5 2 2 2 8 3" xfId="54553" xr:uid="{2AF30BEB-48DE-473C-9838-5465BCEE53B6}"/>
    <cellStyle name="Comma 5 2 2 2 9" xfId="23018" xr:uid="{898561D0-C7C4-4EBF-B038-35C3A45B0E5F}"/>
    <cellStyle name="Comma 5 2 2 3" xfId="1927" xr:uid="{5FF1DB38-4F9E-4428-8BBB-2F8FBF485876}"/>
    <cellStyle name="Comma 5 2 2 3 10" xfId="44048" xr:uid="{66CC42C7-F1AB-42BC-A7DD-1E06FCD825F2}"/>
    <cellStyle name="Comma 5 2 2 3 2" xfId="1928" xr:uid="{658AD5BE-C5EE-4B55-9158-F227E24344D4}"/>
    <cellStyle name="Comma 5 2 2 3 2 2" xfId="1929" xr:uid="{DE0F9A4C-F496-4E83-B7A4-1DBF245DD6FB}"/>
    <cellStyle name="Comma 5 2 2 3 2 2 2" xfId="4607" xr:uid="{962A648C-0C2C-4DBB-B33A-A58FD2895FD4}"/>
    <cellStyle name="Comma 5 2 2 3 2 2 2 2" xfId="15141" xr:uid="{700C6B67-7996-4AA8-A012-4507BC4969F6}"/>
    <cellStyle name="Comma 5 2 2 3 2 2 2 2 2" xfId="36163" xr:uid="{E2041BE8-EA16-4D8B-AA99-2E43C47996BB}"/>
    <cellStyle name="Comma 5 2 2 3 2 2 2 2 3" xfId="57187" xr:uid="{49D065E6-D2AB-47E9-A379-148E682FD41A}"/>
    <cellStyle name="Comma 5 2 2 3 2 2 2 3" xfId="25653" xr:uid="{4193DEF9-C6B3-4DED-9F8E-6D9D8154D82A}"/>
    <cellStyle name="Comma 5 2 2 3 2 2 2 4" xfId="46677" xr:uid="{EB8283A1-1A83-4918-A0A7-047D122C65E8}"/>
    <cellStyle name="Comma 5 2 2 3 2 2 3" xfId="7235" xr:uid="{5F3E3F8F-313E-4A06-909D-78CBF9BBF80B}"/>
    <cellStyle name="Comma 5 2 2 3 2 2 3 2" xfId="17769" xr:uid="{7F98C4CB-630F-4722-9711-618D9D6ABEF5}"/>
    <cellStyle name="Comma 5 2 2 3 2 2 3 2 2" xfId="38791" xr:uid="{5BFFD79B-5F75-42DF-AA57-525015652AD2}"/>
    <cellStyle name="Comma 5 2 2 3 2 2 3 2 3" xfId="59815" xr:uid="{84852B49-08EE-4E5E-BD5F-8749BF8E03EC}"/>
    <cellStyle name="Comma 5 2 2 3 2 2 3 3" xfId="28281" xr:uid="{75ED5744-5B95-416C-A12D-9833E5332F02}"/>
    <cellStyle name="Comma 5 2 2 3 2 2 3 4" xfId="49305" xr:uid="{FE53C0A1-0690-40E6-B7E9-B43D43FD99F1}"/>
    <cellStyle name="Comma 5 2 2 3 2 2 4" xfId="9862" xr:uid="{E957501E-52B9-4F58-AACE-2F3CD1FEE6B8}"/>
    <cellStyle name="Comma 5 2 2 3 2 2 4 2" xfId="20396" xr:uid="{83D29B18-09D6-4D74-821A-4A78EC828C8F}"/>
    <cellStyle name="Comma 5 2 2 3 2 2 4 2 2" xfId="41418" xr:uid="{E0AB9FE7-638F-4AE5-ACC7-07EBB5821519}"/>
    <cellStyle name="Comma 5 2 2 3 2 2 4 2 3" xfId="62442" xr:uid="{7F009DB1-72A8-407C-B3EF-E6749C302996}"/>
    <cellStyle name="Comma 5 2 2 3 2 2 4 3" xfId="30908" xr:uid="{5AE20062-058A-4E48-BE5F-B772BC3FD932}"/>
    <cellStyle name="Comma 5 2 2 3 2 2 4 4" xfId="51932" xr:uid="{79A0F0CC-714B-468E-91B5-7932F8A700A6}"/>
    <cellStyle name="Comma 5 2 2 3 2 2 5" xfId="12514" xr:uid="{B704B95A-8705-48BA-B123-9DC2D8F84C96}"/>
    <cellStyle name="Comma 5 2 2 3 2 2 5 2" xfId="33536" xr:uid="{368D96BF-22F0-4E20-9815-AC783B0B710A}"/>
    <cellStyle name="Comma 5 2 2 3 2 2 5 3" xfId="54560" xr:uid="{7F3ACB6F-428A-42F3-AC57-C70A4C7C5E4F}"/>
    <cellStyle name="Comma 5 2 2 3 2 2 6" xfId="23025" xr:uid="{A8B55887-33A2-401C-8483-14248B582787}"/>
    <cellStyle name="Comma 5 2 2 3 2 2 7" xfId="44050" xr:uid="{F11C8DE7-A8FF-464D-95CF-C4F50FBF6DC8}"/>
    <cellStyle name="Comma 5 2 2 3 2 3" xfId="4606" xr:uid="{CEECB3BB-F5AE-4337-8395-F10D65959A0A}"/>
    <cellStyle name="Comma 5 2 2 3 2 3 2" xfId="15140" xr:uid="{83E65EB2-CECD-4D8A-AD69-3288D10D1B97}"/>
    <cellStyle name="Comma 5 2 2 3 2 3 2 2" xfId="36162" xr:uid="{2F03F0E7-9B50-4CEF-8F05-3FAD11CE8BF8}"/>
    <cellStyle name="Comma 5 2 2 3 2 3 2 3" xfId="57186" xr:uid="{58416643-6561-4F64-846C-28408B945CC5}"/>
    <cellStyle name="Comma 5 2 2 3 2 3 3" xfId="25652" xr:uid="{1205CD83-0E08-428D-9B5A-61711CE730D0}"/>
    <cellStyle name="Comma 5 2 2 3 2 3 4" xfId="46676" xr:uid="{A3B06D88-48BD-4689-A77A-F2DFA20CDB08}"/>
    <cellStyle name="Comma 5 2 2 3 2 4" xfId="7234" xr:uid="{E38419F9-A630-489C-9DFD-F03720A6560A}"/>
    <cellStyle name="Comma 5 2 2 3 2 4 2" xfId="17768" xr:uid="{123FED20-4D7D-4EF5-A2B8-C94FEFD66BA4}"/>
    <cellStyle name="Comma 5 2 2 3 2 4 2 2" xfId="38790" xr:uid="{AEB26B43-CDB5-4EE9-8E8F-20212FAFC327}"/>
    <cellStyle name="Comma 5 2 2 3 2 4 2 3" xfId="59814" xr:uid="{130C1B74-870F-43A0-B8E5-B62E8348FAEA}"/>
    <cellStyle name="Comma 5 2 2 3 2 4 3" xfId="28280" xr:uid="{2A9E1B4E-8662-4221-A7AE-B23B53C45A49}"/>
    <cellStyle name="Comma 5 2 2 3 2 4 4" xfId="49304" xr:uid="{F661CDC8-D4D5-404E-80A2-E3ED35FF6D66}"/>
    <cellStyle name="Comma 5 2 2 3 2 5" xfId="9861" xr:uid="{A5B9C45E-4782-46AF-B971-9CE5231222FE}"/>
    <cellStyle name="Comma 5 2 2 3 2 5 2" xfId="20395" xr:uid="{082F5A0E-B3FE-4331-82AC-3AAE1A2AE9A6}"/>
    <cellStyle name="Comma 5 2 2 3 2 5 2 2" xfId="41417" xr:uid="{8683B036-3038-4724-9282-B0FC72F8A924}"/>
    <cellStyle name="Comma 5 2 2 3 2 5 2 3" xfId="62441" xr:uid="{969AA859-153B-4C77-A617-48EAB2640AC5}"/>
    <cellStyle name="Comma 5 2 2 3 2 5 3" xfId="30907" xr:uid="{9BD205FF-0B3C-4835-8532-42D506EAC295}"/>
    <cellStyle name="Comma 5 2 2 3 2 5 4" xfId="51931" xr:uid="{5E60878D-D007-427C-B931-F73D0B2D8691}"/>
    <cellStyle name="Comma 5 2 2 3 2 6" xfId="12513" xr:uid="{254B28F4-30C0-47C1-87CB-BD61E6B25158}"/>
    <cellStyle name="Comma 5 2 2 3 2 6 2" xfId="33535" xr:uid="{EA943920-57D9-4DB5-B671-B2CF52CD39D6}"/>
    <cellStyle name="Comma 5 2 2 3 2 6 3" xfId="54559" xr:uid="{43CC2F85-A523-4CB4-A880-7795F1BEC397}"/>
    <cellStyle name="Comma 5 2 2 3 2 7" xfId="23024" xr:uid="{F9922BE9-A183-4C88-B3ED-FC77CDDBAF02}"/>
    <cellStyle name="Comma 5 2 2 3 2 8" xfId="44049" xr:uid="{3670E655-B1EA-418F-84A6-857B2EDF674F}"/>
    <cellStyle name="Comma 5 2 2 3 3" xfId="1930" xr:uid="{4F46475B-45C9-4D9A-9407-039EDDCE29B3}"/>
    <cellStyle name="Comma 5 2 2 3 3 2" xfId="4608" xr:uid="{DDF2CFF3-7FF6-4B93-912A-BAF7724A79FD}"/>
    <cellStyle name="Comma 5 2 2 3 3 2 2" xfId="15142" xr:uid="{9732A1CE-A1FC-4511-B932-9498391BF16C}"/>
    <cellStyle name="Comma 5 2 2 3 3 2 2 2" xfId="36164" xr:uid="{1EBACAF2-C178-4650-90BA-3F5704476B6D}"/>
    <cellStyle name="Comma 5 2 2 3 3 2 2 3" xfId="57188" xr:uid="{E395C256-AA61-4758-9AD8-A695B7407BC7}"/>
    <cellStyle name="Comma 5 2 2 3 3 2 3" xfId="25654" xr:uid="{26037006-ABE7-45ED-BE2C-A86C2F9956CF}"/>
    <cellStyle name="Comma 5 2 2 3 3 2 4" xfId="46678" xr:uid="{CAE2F157-6477-4493-A3B1-5316F530FF01}"/>
    <cellStyle name="Comma 5 2 2 3 3 3" xfId="7236" xr:uid="{9098F747-E7D8-4688-93ED-D5895A91520D}"/>
    <cellStyle name="Comma 5 2 2 3 3 3 2" xfId="17770" xr:uid="{24F694D7-424E-4F99-8A3D-D08DB34B7AA7}"/>
    <cellStyle name="Comma 5 2 2 3 3 3 2 2" xfId="38792" xr:uid="{381A566E-CAF9-400A-9AD9-533B2C0A0D88}"/>
    <cellStyle name="Comma 5 2 2 3 3 3 2 3" xfId="59816" xr:uid="{0662C420-44B8-45FB-AD77-45697AB2C519}"/>
    <cellStyle name="Comma 5 2 2 3 3 3 3" xfId="28282" xr:uid="{0C8E8E0F-8F31-420D-916A-378FE2818C9C}"/>
    <cellStyle name="Comma 5 2 2 3 3 3 4" xfId="49306" xr:uid="{B118A455-BFB4-47D3-964D-AD8BE800E155}"/>
    <cellStyle name="Comma 5 2 2 3 3 4" xfId="9863" xr:uid="{A6F7440E-3DC8-4054-B978-65089C7C5F91}"/>
    <cellStyle name="Comma 5 2 2 3 3 4 2" xfId="20397" xr:uid="{14FF3211-BD44-4CFA-8635-2CF7EE0E6045}"/>
    <cellStyle name="Comma 5 2 2 3 3 4 2 2" xfId="41419" xr:uid="{F00F4E47-2864-491C-9311-A9AEA1E94312}"/>
    <cellStyle name="Comma 5 2 2 3 3 4 2 3" xfId="62443" xr:uid="{DF486123-EC53-4863-854F-53B19D491115}"/>
    <cellStyle name="Comma 5 2 2 3 3 4 3" xfId="30909" xr:uid="{B4304192-106E-4E18-B993-307A71646497}"/>
    <cellStyle name="Comma 5 2 2 3 3 4 4" xfId="51933" xr:uid="{DB4038C5-3649-4559-90AE-8BE3DC55A45E}"/>
    <cellStyle name="Comma 5 2 2 3 3 5" xfId="12515" xr:uid="{4D829ED4-40E4-4244-851B-69C455F8280C}"/>
    <cellStyle name="Comma 5 2 2 3 3 5 2" xfId="33537" xr:uid="{3EC20FFA-9B4B-4432-9741-39345FFEEF3F}"/>
    <cellStyle name="Comma 5 2 2 3 3 5 3" xfId="54561" xr:uid="{9D980A18-50D6-4C14-AD46-A4DCE9269330}"/>
    <cellStyle name="Comma 5 2 2 3 3 6" xfId="23026" xr:uid="{9FA62B3A-2159-456F-85D4-1B406B125192}"/>
    <cellStyle name="Comma 5 2 2 3 3 7" xfId="44051" xr:uid="{EA0C627B-499A-4F56-8D6B-9A098C5200F5}"/>
    <cellStyle name="Comma 5 2 2 3 4" xfId="1931" xr:uid="{3A11F655-357F-4C2F-A32A-813692534BB3}"/>
    <cellStyle name="Comma 5 2 2 3 4 2" xfId="4609" xr:uid="{F03189B5-095C-42ED-B150-AB7C8021D93C}"/>
    <cellStyle name="Comma 5 2 2 3 4 2 2" xfId="15143" xr:uid="{46E13669-D630-4AC5-81A2-6CF2CF856332}"/>
    <cellStyle name="Comma 5 2 2 3 4 2 2 2" xfId="36165" xr:uid="{FB957FE2-C9A3-4569-9AC7-21D1E08CA1C6}"/>
    <cellStyle name="Comma 5 2 2 3 4 2 2 3" xfId="57189" xr:uid="{B2B62555-340D-4D37-B9C9-A6B193791320}"/>
    <cellStyle name="Comma 5 2 2 3 4 2 3" xfId="25655" xr:uid="{B36DD5BC-2344-4EF9-835D-CFC343A5DA8A}"/>
    <cellStyle name="Comma 5 2 2 3 4 2 4" xfId="46679" xr:uid="{73B9A604-F514-4AA6-A3CE-EA6E6E2DB984}"/>
    <cellStyle name="Comma 5 2 2 3 4 3" xfId="7237" xr:uid="{485726AE-01A3-40AC-B102-F244AC547D42}"/>
    <cellStyle name="Comma 5 2 2 3 4 3 2" xfId="17771" xr:uid="{8545E238-9ACB-4B1B-B24B-159C10D4C869}"/>
    <cellStyle name="Comma 5 2 2 3 4 3 2 2" xfId="38793" xr:uid="{EACC38E2-D9E0-4A67-8199-F506985A6880}"/>
    <cellStyle name="Comma 5 2 2 3 4 3 2 3" xfId="59817" xr:uid="{E33E5E57-D90E-4F09-9BBD-97A8F8896FED}"/>
    <cellStyle name="Comma 5 2 2 3 4 3 3" xfId="28283" xr:uid="{CEC9B499-5CE4-4153-9C0E-C26A0C20740C}"/>
    <cellStyle name="Comma 5 2 2 3 4 3 4" xfId="49307" xr:uid="{8DEDD991-6B69-4E8C-8A19-15A2E75B7549}"/>
    <cellStyle name="Comma 5 2 2 3 4 4" xfId="9864" xr:uid="{222B7D73-43FF-4437-B867-C8107F9BB047}"/>
    <cellStyle name="Comma 5 2 2 3 4 4 2" xfId="20398" xr:uid="{29965611-62A1-406C-A821-DFB9A2167473}"/>
    <cellStyle name="Comma 5 2 2 3 4 4 2 2" xfId="41420" xr:uid="{BB920B20-B77F-47C3-94C7-ECDF98E05A17}"/>
    <cellStyle name="Comma 5 2 2 3 4 4 2 3" xfId="62444" xr:uid="{FB6F6CC9-2AAC-4A1E-901D-971CB4AF6ABD}"/>
    <cellStyle name="Comma 5 2 2 3 4 4 3" xfId="30910" xr:uid="{65199E49-7768-4967-9145-8D2689AC7583}"/>
    <cellStyle name="Comma 5 2 2 3 4 4 4" xfId="51934" xr:uid="{DEFA3470-06A5-4320-B868-1D36B6ADF378}"/>
    <cellStyle name="Comma 5 2 2 3 4 5" xfId="12516" xr:uid="{F57EF5DD-5431-4D2E-A2B2-DA7051C9915E}"/>
    <cellStyle name="Comma 5 2 2 3 4 5 2" xfId="33538" xr:uid="{78FFA5BB-C38B-4ACA-B8FA-3B6B530CDE2D}"/>
    <cellStyle name="Comma 5 2 2 3 4 5 3" xfId="54562" xr:uid="{9D549D11-A563-44EE-B80F-5068494B323B}"/>
    <cellStyle name="Comma 5 2 2 3 4 6" xfId="23027" xr:uid="{84200D03-229A-4FDA-AE5B-60C1FE059BAE}"/>
    <cellStyle name="Comma 5 2 2 3 4 7" xfId="44052" xr:uid="{31DEE56C-2D34-4D68-AC48-4A6AECD827A0}"/>
    <cellStyle name="Comma 5 2 2 3 5" xfId="4605" xr:uid="{5EB1918C-69DF-4324-891A-1EFCBE4F5047}"/>
    <cellStyle name="Comma 5 2 2 3 5 2" xfId="15139" xr:uid="{A3EAFC05-0D9D-4F2D-AE94-D001A94CC3B9}"/>
    <cellStyle name="Comma 5 2 2 3 5 2 2" xfId="36161" xr:uid="{47F05E2F-D909-4742-A4F1-C34E952EFF4D}"/>
    <cellStyle name="Comma 5 2 2 3 5 2 3" xfId="57185" xr:uid="{34758E91-11D6-4D9C-8A59-C543F6BEE337}"/>
    <cellStyle name="Comma 5 2 2 3 5 3" xfId="25651" xr:uid="{83CC02EE-B5D3-4E31-8185-DB1DE914E795}"/>
    <cellStyle name="Comma 5 2 2 3 5 4" xfId="46675" xr:uid="{B1972BFF-071F-401C-A5CD-2198484A95BF}"/>
    <cellStyle name="Comma 5 2 2 3 6" xfId="7233" xr:uid="{EDF625B0-6933-4EF6-96F1-314AC7A730C0}"/>
    <cellStyle name="Comma 5 2 2 3 6 2" xfId="17767" xr:uid="{35552DDE-22B9-48A0-A0BC-29AA8E482C53}"/>
    <cellStyle name="Comma 5 2 2 3 6 2 2" xfId="38789" xr:uid="{08F411EF-4E3E-4262-A00E-95CE96F3BCEA}"/>
    <cellStyle name="Comma 5 2 2 3 6 2 3" xfId="59813" xr:uid="{B1E62F8D-337D-43C4-9EF4-0D04929DB128}"/>
    <cellStyle name="Comma 5 2 2 3 6 3" xfId="28279" xr:uid="{C9EB2043-96FC-404D-946A-D987458E6113}"/>
    <cellStyle name="Comma 5 2 2 3 6 4" xfId="49303" xr:uid="{380C1E6A-16BE-45A5-8342-2F973D571BCE}"/>
    <cellStyle name="Comma 5 2 2 3 7" xfId="9860" xr:uid="{E55F8BD7-CE35-4C19-86D1-FA0A094BEFA2}"/>
    <cellStyle name="Comma 5 2 2 3 7 2" xfId="20394" xr:uid="{739C1D11-29D8-49B5-974C-A9DCA93DB354}"/>
    <cellStyle name="Comma 5 2 2 3 7 2 2" xfId="41416" xr:uid="{92FE87DB-A861-40DA-915D-3D71A8C4E714}"/>
    <cellStyle name="Comma 5 2 2 3 7 2 3" xfId="62440" xr:uid="{08D097D3-CE77-44AD-9550-D1871E8606CC}"/>
    <cellStyle name="Comma 5 2 2 3 7 3" xfId="30906" xr:uid="{E605FDAD-8A78-4BC9-9E9D-91FFD7CC66E6}"/>
    <cellStyle name="Comma 5 2 2 3 7 4" xfId="51930" xr:uid="{DA1080D1-04AC-4D14-9C92-5CAD55B076B5}"/>
    <cellStyle name="Comma 5 2 2 3 8" xfId="12512" xr:uid="{94BEE1F4-CF28-4C2F-9437-1C9C48948192}"/>
    <cellStyle name="Comma 5 2 2 3 8 2" xfId="33534" xr:uid="{B08B8DEB-7F91-4F9F-9E02-C49835027890}"/>
    <cellStyle name="Comma 5 2 2 3 8 3" xfId="54558" xr:uid="{FB8EDD15-A45C-4972-923D-6CCB18E18542}"/>
    <cellStyle name="Comma 5 2 2 3 9" xfId="23023" xr:uid="{F9ECBA9D-3EAF-4B72-9BF2-84D7B6CAEC76}"/>
    <cellStyle name="Comma 5 2 2 4" xfId="1932" xr:uid="{A7B23F3A-B689-4500-A2B3-A97FBE94A3AA}"/>
    <cellStyle name="Comma 5 2 2 4 10" xfId="44053" xr:uid="{5B8FAF27-B608-4692-9BD0-5D58367846CA}"/>
    <cellStyle name="Comma 5 2 2 4 2" xfId="1933" xr:uid="{86DD4B1F-E988-48BA-8168-C87FC207CC08}"/>
    <cellStyle name="Comma 5 2 2 4 2 2" xfId="1934" xr:uid="{78DFF7A7-5327-434F-A0F4-14E014EE836A}"/>
    <cellStyle name="Comma 5 2 2 4 2 2 2" xfId="4612" xr:uid="{D3FE9D65-0492-48F5-A097-DA681776FFA8}"/>
    <cellStyle name="Comma 5 2 2 4 2 2 2 2" xfId="15146" xr:uid="{210E0F2B-1199-44A6-8C60-CB08377A0814}"/>
    <cellStyle name="Comma 5 2 2 4 2 2 2 2 2" xfId="36168" xr:uid="{0761E9C6-831A-4BC5-926A-95DBD3C00FD7}"/>
    <cellStyle name="Comma 5 2 2 4 2 2 2 2 3" xfId="57192" xr:uid="{7D670395-8E31-4272-A953-3FA30BB22D11}"/>
    <cellStyle name="Comma 5 2 2 4 2 2 2 3" xfId="25658" xr:uid="{5874D873-876C-4A36-A573-B86FDFADC4DF}"/>
    <cellStyle name="Comma 5 2 2 4 2 2 2 4" xfId="46682" xr:uid="{EE5B0F8A-32DC-4345-AE0D-2C5253CC738A}"/>
    <cellStyle name="Comma 5 2 2 4 2 2 3" xfId="7240" xr:uid="{3A32BDBF-3FC6-47AA-90A6-A8D6411F744D}"/>
    <cellStyle name="Comma 5 2 2 4 2 2 3 2" xfId="17774" xr:uid="{99705A6B-94FB-4FC5-B12C-9CAD14B0C1F4}"/>
    <cellStyle name="Comma 5 2 2 4 2 2 3 2 2" xfId="38796" xr:uid="{0ACB6BE9-A2CE-45A7-B2EB-D9289C252DD8}"/>
    <cellStyle name="Comma 5 2 2 4 2 2 3 2 3" xfId="59820" xr:uid="{64D4D27A-338F-4636-BD68-5E325D9AA105}"/>
    <cellStyle name="Comma 5 2 2 4 2 2 3 3" xfId="28286" xr:uid="{4D5BFEDF-8510-4F2A-81FC-701D9DA6FE5E}"/>
    <cellStyle name="Comma 5 2 2 4 2 2 3 4" xfId="49310" xr:uid="{B7E7A0DC-0752-45F5-91AD-5E0EB420240F}"/>
    <cellStyle name="Comma 5 2 2 4 2 2 4" xfId="9867" xr:uid="{EE15D8D4-85ED-4B21-AD91-F0A15C21ACEA}"/>
    <cellStyle name="Comma 5 2 2 4 2 2 4 2" xfId="20401" xr:uid="{458E9914-929F-4D0F-8610-236A06A6DC91}"/>
    <cellStyle name="Comma 5 2 2 4 2 2 4 2 2" xfId="41423" xr:uid="{54D5304D-AE83-4CED-8A16-1662C0761EB3}"/>
    <cellStyle name="Comma 5 2 2 4 2 2 4 2 3" xfId="62447" xr:uid="{AFACB973-5572-4C89-A9E3-5B35E7804EEA}"/>
    <cellStyle name="Comma 5 2 2 4 2 2 4 3" xfId="30913" xr:uid="{76BCEDF9-DE5A-4910-B405-9B5EB5615821}"/>
    <cellStyle name="Comma 5 2 2 4 2 2 4 4" xfId="51937" xr:uid="{FF092373-8B48-48EC-A8CC-6F1991C7447F}"/>
    <cellStyle name="Comma 5 2 2 4 2 2 5" xfId="12519" xr:uid="{682AD568-B893-4ACF-87D8-8E3655B298D6}"/>
    <cellStyle name="Comma 5 2 2 4 2 2 5 2" xfId="33541" xr:uid="{40CCA589-534F-4C9D-B1B4-14433C9F7B61}"/>
    <cellStyle name="Comma 5 2 2 4 2 2 5 3" xfId="54565" xr:uid="{391CF120-918E-4046-A99B-C4AAF91ED89F}"/>
    <cellStyle name="Comma 5 2 2 4 2 2 6" xfId="23030" xr:uid="{E7E0226A-B6F0-4249-B388-B9FF24841C69}"/>
    <cellStyle name="Comma 5 2 2 4 2 2 7" xfId="44055" xr:uid="{27F750A9-FF36-4582-B17E-3437B198DB0B}"/>
    <cellStyle name="Comma 5 2 2 4 2 3" xfId="4611" xr:uid="{5B343204-75A1-41BC-831F-1AC7B24885D4}"/>
    <cellStyle name="Comma 5 2 2 4 2 3 2" xfId="15145" xr:uid="{2A2F36F0-1A81-4F84-BBE3-444EDFD2A9A6}"/>
    <cellStyle name="Comma 5 2 2 4 2 3 2 2" xfId="36167" xr:uid="{51C13012-BC65-40BB-813D-4E3D787C828A}"/>
    <cellStyle name="Comma 5 2 2 4 2 3 2 3" xfId="57191" xr:uid="{01C10A37-B9E1-4296-87C6-415064031362}"/>
    <cellStyle name="Comma 5 2 2 4 2 3 3" xfId="25657" xr:uid="{0DE54A9E-F4E7-4534-A79A-328B2928CCFA}"/>
    <cellStyle name="Comma 5 2 2 4 2 3 4" xfId="46681" xr:uid="{C04152E2-D751-4001-86F8-D16AAEB3210B}"/>
    <cellStyle name="Comma 5 2 2 4 2 4" xfId="7239" xr:uid="{9F4F5C1E-0299-4C01-90AB-E04D253FFB34}"/>
    <cellStyle name="Comma 5 2 2 4 2 4 2" xfId="17773" xr:uid="{B640C089-F3EA-4778-A447-F2E7DDE84B12}"/>
    <cellStyle name="Comma 5 2 2 4 2 4 2 2" xfId="38795" xr:uid="{9D70C075-AB38-436B-984D-F8650DBEAA31}"/>
    <cellStyle name="Comma 5 2 2 4 2 4 2 3" xfId="59819" xr:uid="{50FF6C7C-866A-4A59-8728-A9353DBEFB9E}"/>
    <cellStyle name="Comma 5 2 2 4 2 4 3" xfId="28285" xr:uid="{BE643AC7-9957-4913-9ED3-D279ECD8A3D0}"/>
    <cellStyle name="Comma 5 2 2 4 2 4 4" xfId="49309" xr:uid="{8EB6714C-652E-472B-985C-DB972B30C5FD}"/>
    <cellStyle name="Comma 5 2 2 4 2 5" xfId="9866" xr:uid="{105D5B61-E55A-44F2-BA24-2D20F4CC1698}"/>
    <cellStyle name="Comma 5 2 2 4 2 5 2" xfId="20400" xr:uid="{49382FA3-1A9D-42BE-BD0A-80241334F700}"/>
    <cellStyle name="Comma 5 2 2 4 2 5 2 2" xfId="41422" xr:uid="{4A678172-8950-4624-87DD-0F35453203F1}"/>
    <cellStyle name="Comma 5 2 2 4 2 5 2 3" xfId="62446" xr:uid="{EFD24106-82DD-4149-9209-DA1789035C87}"/>
    <cellStyle name="Comma 5 2 2 4 2 5 3" xfId="30912" xr:uid="{CBCCB5EB-5F40-46F4-8E5B-671A9D18308C}"/>
    <cellStyle name="Comma 5 2 2 4 2 5 4" xfId="51936" xr:uid="{322E4902-6E6B-46E7-994C-840B76626FEF}"/>
    <cellStyle name="Comma 5 2 2 4 2 6" xfId="12518" xr:uid="{7156AF39-A674-4739-AF79-E47AA2957D29}"/>
    <cellStyle name="Comma 5 2 2 4 2 6 2" xfId="33540" xr:uid="{A3A54B4B-A84D-409F-A940-AA3520294439}"/>
    <cellStyle name="Comma 5 2 2 4 2 6 3" xfId="54564" xr:uid="{55328D16-36B9-4C9E-BC4C-C91BC308AA7C}"/>
    <cellStyle name="Comma 5 2 2 4 2 7" xfId="23029" xr:uid="{6BFD7B77-8534-445C-9D9D-BCBD5F577B19}"/>
    <cellStyle name="Comma 5 2 2 4 2 8" xfId="44054" xr:uid="{D14CFA22-C5AA-4E85-9B21-27365A5F33A0}"/>
    <cellStyle name="Comma 5 2 2 4 3" xfId="1935" xr:uid="{330B1242-6D44-4D5B-9A02-AF856DC89CBE}"/>
    <cellStyle name="Comma 5 2 2 4 3 2" xfId="4613" xr:uid="{CE4AE3AC-EC62-409E-A7B6-7B90420614F9}"/>
    <cellStyle name="Comma 5 2 2 4 3 2 2" xfId="15147" xr:uid="{A341E2D6-7BCA-4F9F-9A3E-2AA9242D78A6}"/>
    <cellStyle name="Comma 5 2 2 4 3 2 2 2" xfId="36169" xr:uid="{A12B99E5-4ABF-4F88-93D5-87D63553CFA8}"/>
    <cellStyle name="Comma 5 2 2 4 3 2 2 3" xfId="57193" xr:uid="{8100E91C-CC1A-4D86-AD2D-D6A510F82B69}"/>
    <cellStyle name="Comma 5 2 2 4 3 2 3" xfId="25659" xr:uid="{A647106C-E619-4946-8232-182E16614203}"/>
    <cellStyle name="Comma 5 2 2 4 3 2 4" xfId="46683" xr:uid="{083250B7-071F-403C-BE7C-611691D4399D}"/>
    <cellStyle name="Comma 5 2 2 4 3 3" xfId="7241" xr:uid="{4F33A7DE-A06E-4F98-8EEF-79707DFE3CBB}"/>
    <cellStyle name="Comma 5 2 2 4 3 3 2" xfId="17775" xr:uid="{B03E3A0D-D42A-483A-B8A2-5A8B7EEDCC3B}"/>
    <cellStyle name="Comma 5 2 2 4 3 3 2 2" xfId="38797" xr:uid="{F5E1C92B-7D77-45DE-AB5B-95E80711E8BB}"/>
    <cellStyle name="Comma 5 2 2 4 3 3 2 3" xfId="59821" xr:uid="{4AE12962-F02D-4940-A7D4-E75FA0ECFADA}"/>
    <cellStyle name="Comma 5 2 2 4 3 3 3" xfId="28287" xr:uid="{1E8A52B6-3ABD-4DC0-90E9-1810E7B99ADE}"/>
    <cellStyle name="Comma 5 2 2 4 3 3 4" xfId="49311" xr:uid="{82B4C405-EA92-4BFD-944A-C52DA496431F}"/>
    <cellStyle name="Comma 5 2 2 4 3 4" xfId="9868" xr:uid="{6DDB580C-A1FF-4491-86C0-08966ACBA84C}"/>
    <cellStyle name="Comma 5 2 2 4 3 4 2" xfId="20402" xr:uid="{3DD0BCFD-0C6D-4CB4-BE53-AAD721769E8B}"/>
    <cellStyle name="Comma 5 2 2 4 3 4 2 2" xfId="41424" xr:uid="{340B6D4E-715A-4B28-A3CF-B5B9EE8DC863}"/>
    <cellStyle name="Comma 5 2 2 4 3 4 2 3" xfId="62448" xr:uid="{4D2EADA4-8CF3-48D1-83FF-6A1EACECD211}"/>
    <cellStyle name="Comma 5 2 2 4 3 4 3" xfId="30914" xr:uid="{551D1B19-EE0B-4154-89EA-2566D6F767F1}"/>
    <cellStyle name="Comma 5 2 2 4 3 4 4" xfId="51938" xr:uid="{C0BDBDF9-7398-4435-B1CF-143138250B79}"/>
    <cellStyle name="Comma 5 2 2 4 3 5" xfId="12520" xr:uid="{145BB687-9735-4039-8DFE-E26A75C50831}"/>
    <cellStyle name="Comma 5 2 2 4 3 5 2" xfId="33542" xr:uid="{650FCB6B-BD55-41DA-A51F-C97B081A8C74}"/>
    <cellStyle name="Comma 5 2 2 4 3 5 3" xfId="54566" xr:uid="{A6897088-53BA-41FA-91DE-44478EF96F58}"/>
    <cellStyle name="Comma 5 2 2 4 3 6" xfId="23031" xr:uid="{6BCD6F03-6204-4654-8FE5-A62900705A63}"/>
    <cellStyle name="Comma 5 2 2 4 3 7" xfId="44056" xr:uid="{D8061531-0EF5-4C4F-BFF3-9C2E2141232F}"/>
    <cellStyle name="Comma 5 2 2 4 4" xfId="1936" xr:uid="{FCDF7D62-3E29-4D29-B50B-14D9D966187B}"/>
    <cellStyle name="Comma 5 2 2 4 4 2" xfId="4614" xr:uid="{EECEF76E-6C26-40BD-9A8B-407B394338A9}"/>
    <cellStyle name="Comma 5 2 2 4 4 2 2" xfId="15148" xr:uid="{B3CB74F2-9F13-48E6-8D16-F19B458E0436}"/>
    <cellStyle name="Comma 5 2 2 4 4 2 2 2" xfId="36170" xr:uid="{C687DFBB-3402-4529-98CE-05FE21E3BD3D}"/>
    <cellStyle name="Comma 5 2 2 4 4 2 2 3" xfId="57194" xr:uid="{36DC9426-DEE1-478E-B010-6E70BDFC20CD}"/>
    <cellStyle name="Comma 5 2 2 4 4 2 3" xfId="25660" xr:uid="{54D78C1F-C525-471C-B24B-89AC823B802D}"/>
    <cellStyle name="Comma 5 2 2 4 4 2 4" xfId="46684" xr:uid="{E0397A3F-F80F-420D-B23A-04BEABDE58E8}"/>
    <cellStyle name="Comma 5 2 2 4 4 3" xfId="7242" xr:uid="{BCD1D015-AB59-4062-A7EE-3CA718581723}"/>
    <cellStyle name="Comma 5 2 2 4 4 3 2" xfId="17776" xr:uid="{79F133F6-689B-4222-8147-43EB45839D02}"/>
    <cellStyle name="Comma 5 2 2 4 4 3 2 2" xfId="38798" xr:uid="{7335C4D9-530A-42B4-9BA6-8CC4B04C27E5}"/>
    <cellStyle name="Comma 5 2 2 4 4 3 2 3" xfId="59822" xr:uid="{D47E4E3F-D516-4D74-86DD-D93FA9E54AC7}"/>
    <cellStyle name="Comma 5 2 2 4 4 3 3" xfId="28288" xr:uid="{B1CF27B7-4254-4EA3-81A5-155B546C9790}"/>
    <cellStyle name="Comma 5 2 2 4 4 3 4" xfId="49312" xr:uid="{1A34B68E-BF3A-4B48-A955-3BB3C6A9794C}"/>
    <cellStyle name="Comma 5 2 2 4 4 4" xfId="9869" xr:uid="{D1E08AF2-7A09-4D15-A134-3D18FDE9D935}"/>
    <cellStyle name="Comma 5 2 2 4 4 4 2" xfId="20403" xr:uid="{3160B848-0EF5-4842-903F-3BFC26D2E43D}"/>
    <cellStyle name="Comma 5 2 2 4 4 4 2 2" xfId="41425" xr:uid="{B9068FA7-66C7-443B-BB0F-07B23DC59AFE}"/>
    <cellStyle name="Comma 5 2 2 4 4 4 2 3" xfId="62449" xr:uid="{FBEEC82D-9CAA-4A94-B4E0-0107B1A31D5B}"/>
    <cellStyle name="Comma 5 2 2 4 4 4 3" xfId="30915" xr:uid="{21735077-89AD-48B7-8377-C26CA32BD348}"/>
    <cellStyle name="Comma 5 2 2 4 4 4 4" xfId="51939" xr:uid="{F1417BB0-25C5-4450-AD2B-148915E757CE}"/>
    <cellStyle name="Comma 5 2 2 4 4 5" xfId="12521" xr:uid="{510FDA7C-5FB9-4551-A876-B9B8C5F8191E}"/>
    <cellStyle name="Comma 5 2 2 4 4 5 2" xfId="33543" xr:uid="{2703C74A-9993-4430-B602-F3BEE761D4C6}"/>
    <cellStyle name="Comma 5 2 2 4 4 5 3" xfId="54567" xr:uid="{8391F9FA-EB13-48E7-8AD4-C18EFCB66DB4}"/>
    <cellStyle name="Comma 5 2 2 4 4 6" xfId="23032" xr:uid="{B5233DD8-D96D-4D52-A45C-AD0444B9001C}"/>
    <cellStyle name="Comma 5 2 2 4 4 7" xfId="44057" xr:uid="{9A712B14-95FC-43F6-8FEF-83439D0AA8EA}"/>
    <cellStyle name="Comma 5 2 2 4 5" xfId="4610" xr:uid="{72E1AB3E-9767-4C10-A57F-2FE74D7C0C2A}"/>
    <cellStyle name="Comma 5 2 2 4 5 2" xfId="15144" xr:uid="{1466A266-7402-44B5-86BA-0E2933609712}"/>
    <cellStyle name="Comma 5 2 2 4 5 2 2" xfId="36166" xr:uid="{1F35E15B-2342-43A5-A09A-7A41B79B82A7}"/>
    <cellStyle name="Comma 5 2 2 4 5 2 3" xfId="57190" xr:uid="{8475B31B-F429-412A-B72C-E442C5D93C39}"/>
    <cellStyle name="Comma 5 2 2 4 5 3" xfId="25656" xr:uid="{CFA324B9-4B1E-43C8-8A53-169739AB42F0}"/>
    <cellStyle name="Comma 5 2 2 4 5 4" xfId="46680" xr:uid="{9E2B7C5F-DD94-4801-B631-06AF9C3AA856}"/>
    <cellStyle name="Comma 5 2 2 4 6" xfId="7238" xr:uid="{1B00369D-CBEF-4126-8543-8D3A2E42ACC3}"/>
    <cellStyle name="Comma 5 2 2 4 6 2" xfId="17772" xr:uid="{221921F7-1430-45BD-9D58-5E61D097CE40}"/>
    <cellStyle name="Comma 5 2 2 4 6 2 2" xfId="38794" xr:uid="{508E5E4F-C8B5-4EB3-8C5E-62495A4180E8}"/>
    <cellStyle name="Comma 5 2 2 4 6 2 3" xfId="59818" xr:uid="{9EE84C14-7B51-4521-8760-7208B295EC81}"/>
    <cellStyle name="Comma 5 2 2 4 6 3" xfId="28284" xr:uid="{1117C279-ADB4-48A0-9053-14E091969910}"/>
    <cellStyle name="Comma 5 2 2 4 6 4" xfId="49308" xr:uid="{7782DC5F-AF29-40F4-A5E4-134504D89F2C}"/>
    <cellStyle name="Comma 5 2 2 4 7" xfId="9865" xr:uid="{EA30C372-1BAC-4E7F-BEB1-1EDAB5185E1C}"/>
    <cellStyle name="Comma 5 2 2 4 7 2" xfId="20399" xr:uid="{B5DFB1BC-6C5F-42F3-9629-EB4A3AAED757}"/>
    <cellStyle name="Comma 5 2 2 4 7 2 2" xfId="41421" xr:uid="{A4BD6F79-576B-4BB6-9BED-6370D4361E4E}"/>
    <cellStyle name="Comma 5 2 2 4 7 2 3" xfId="62445" xr:uid="{86FC0F3A-4B2E-4DAF-9730-7221702C070E}"/>
    <cellStyle name="Comma 5 2 2 4 7 3" xfId="30911" xr:uid="{E96B1463-5DCD-4961-941C-5D308427A60B}"/>
    <cellStyle name="Comma 5 2 2 4 7 4" xfId="51935" xr:uid="{712F2926-C9EE-43D8-8D60-8B032A06C51F}"/>
    <cellStyle name="Comma 5 2 2 4 8" xfId="12517" xr:uid="{D6481597-4503-4EA8-8407-AEB20844FDF5}"/>
    <cellStyle name="Comma 5 2 2 4 8 2" xfId="33539" xr:uid="{6EDF6568-BC11-4AF1-95CC-1744D503BDAB}"/>
    <cellStyle name="Comma 5 2 2 4 8 3" xfId="54563" xr:uid="{D82990FC-1788-44DF-BAB1-E7138E5EAFFC}"/>
    <cellStyle name="Comma 5 2 2 4 9" xfId="23028" xr:uid="{9A3FE1A9-FE66-42F1-8150-42014EC472B2}"/>
    <cellStyle name="Comma 5 2 2 5" xfId="1937" xr:uid="{89482559-35BD-41C4-B310-9EDEF40B9914}"/>
    <cellStyle name="Comma 5 2 2 5 10" xfId="44058" xr:uid="{21A06032-0E33-4E62-A5C9-5454F70D67E3}"/>
    <cellStyle name="Comma 5 2 2 5 2" xfId="1938" xr:uid="{B36D50A9-0EDE-4B4B-8E3E-0CDDA3797A2E}"/>
    <cellStyle name="Comma 5 2 2 5 2 2" xfId="1939" xr:uid="{0DE25020-99B6-4B53-AA57-F2F321A8D273}"/>
    <cellStyle name="Comma 5 2 2 5 2 2 2" xfId="4617" xr:uid="{E41347EA-7E33-495B-B582-E48D491A56E4}"/>
    <cellStyle name="Comma 5 2 2 5 2 2 2 2" xfId="15151" xr:uid="{C36C9D86-1CB2-4B74-9087-B237D1CF3630}"/>
    <cellStyle name="Comma 5 2 2 5 2 2 2 2 2" xfId="36173" xr:uid="{81E58FAB-092C-4ED2-9FDF-B55E8D310BB5}"/>
    <cellStyle name="Comma 5 2 2 5 2 2 2 2 3" xfId="57197" xr:uid="{E023C594-859D-4A2D-BEC8-F4BADFCEFE3D}"/>
    <cellStyle name="Comma 5 2 2 5 2 2 2 3" xfId="25663" xr:uid="{5056D9E2-7855-41F9-B2FB-A05C4E091D0A}"/>
    <cellStyle name="Comma 5 2 2 5 2 2 2 4" xfId="46687" xr:uid="{64F673C3-1245-45F6-9083-27825EBCAEF5}"/>
    <cellStyle name="Comma 5 2 2 5 2 2 3" xfId="7245" xr:uid="{11F10409-DC89-48D3-A66B-28F75A90AE0B}"/>
    <cellStyle name="Comma 5 2 2 5 2 2 3 2" xfId="17779" xr:uid="{62FBB8D6-46F2-4021-ABC6-9560536ECFCB}"/>
    <cellStyle name="Comma 5 2 2 5 2 2 3 2 2" xfId="38801" xr:uid="{64FFAD5A-3F8C-4420-B871-FDC1FCDD09A3}"/>
    <cellStyle name="Comma 5 2 2 5 2 2 3 2 3" xfId="59825" xr:uid="{9A5DD862-61C7-4471-8C33-4BF71B032C3B}"/>
    <cellStyle name="Comma 5 2 2 5 2 2 3 3" xfId="28291" xr:uid="{2F0813D9-3507-43F0-92E7-2268B11F8A96}"/>
    <cellStyle name="Comma 5 2 2 5 2 2 3 4" xfId="49315" xr:uid="{476B6434-D299-4B82-998D-BCC9395D9BE9}"/>
    <cellStyle name="Comma 5 2 2 5 2 2 4" xfId="9872" xr:uid="{4AD4AF89-1653-40CA-980E-5D1C8AC81432}"/>
    <cellStyle name="Comma 5 2 2 5 2 2 4 2" xfId="20406" xr:uid="{C8B6A579-6FD9-4AE4-A7D9-366E253D3EE9}"/>
    <cellStyle name="Comma 5 2 2 5 2 2 4 2 2" xfId="41428" xr:uid="{E4D54AAA-2AE1-4257-BE12-9370D8A88530}"/>
    <cellStyle name="Comma 5 2 2 5 2 2 4 2 3" xfId="62452" xr:uid="{4977B662-0817-48A6-808B-3A734887C2FA}"/>
    <cellStyle name="Comma 5 2 2 5 2 2 4 3" xfId="30918" xr:uid="{36F3B88E-CA57-4EDE-A1F1-DF8F701E6A4E}"/>
    <cellStyle name="Comma 5 2 2 5 2 2 4 4" xfId="51942" xr:uid="{1D31CA34-0BA3-4ED9-9CF2-022318D1D25B}"/>
    <cellStyle name="Comma 5 2 2 5 2 2 5" xfId="12524" xr:uid="{E84C24DF-F1C7-409B-920D-46A18F9A6426}"/>
    <cellStyle name="Comma 5 2 2 5 2 2 5 2" xfId="33546" xr:uid="{6B3CD254-C8E3-470A-B57B-81A18D5BE7F8}"/>
    <cellStyle name="Comma 5 2 2 5 2 2 5 3" xfId="54570" xr:uid="{5927AC10-D45F-4506-84B6-04DFA2004430}"/>
    <cellStyle name="Comma 5 2 2 5 2 2 6" xfId="23035" xr:uid="{8779BCCC-BDE3-4B69-A022-4473B52BABB5}"/>
    <cellStyle name="Comma 5 2 2 5 2 2 7" xfId="44060" xr:uid="{8855A353-241F-40DE-B703-8F890230FAA5}"/>
    <cellStyle name="Comma 5 2 2 5 2 3" xfId="4616" xr:uid="{61029731-EF61-4A4C-A4AC-4B9FD09CAFEA}"/>
    <cellStyle name="Comma 5 2 2 5 2 3 2" xfId="15150" xr:uid="{E198B819-C33B-4C46-84FB-CF07FD29F6A8}"/>
    <cellStyle name="Comma 5 2 2 5 2 3 2 2" xfId="36172" xr:uid="{79FC3940-196A-4DD5-B045-62E161268229}"/>
    <cellStyle name="Comma 5 2 2 5 2 3 2 3" xfId="57196" xr:uid="{9AFAEA12-C226-4E4F-8EEA-1823D8076150}"/>
    <cellStyle name="Comma 5 2 2 5 2 3 3" xfId="25662" xr:uid="{FEB0F0B1-284C-42A5-B78A-51C7E3809729}"/>
    <cellStyle name="Comma 5 2 2 5 2 3 4" xfId="46686" xr:uid="{47EBDEEE-EB51-490B-BC83-570B42AAFE6F}"/>
    <cellStyle name="Comma 5 2 2 5 2 4" xfId="7244" xr:uid="{EB6E9511-3F63-432B-982C-82BBF8546075}"/>
    <cellStyle name="Comma 5 2 2 5 2 4 2" xfId="17778" xr:uid="{CCB6C665-B851-4F32-8325-460113AB0D07}"/>
    <cellStyle name="Comma 5 2 2 5 2 4 2 2" xfId="38800" xr:uid="{77646022-ED14-4DAD-9118-78960F7BAD10}"/>
    <cellStyle name="Comma 5 2 2 5 2 4 2 3" xfId="59824" xr:uid="{BA440537-063E-4EA8-890C-EE46EAC0ACF2}"/>
    <cellStyle name="Comma 5 2 2 5 2 4 3" xfId="28290" xr:uid="{AEB7D1DA-D026-4993-8E7D-DD75B7155CA4}"/>
    <cellStyle name="Comma 5 2 2 5 2 4 4" xfId="49314" xr:uid="{ED46761F-5AA6-42BF-8E54-DFA19550A7FD}"/>
    <cellStyle name="Comma 5 2 2 5 2 5" xfId="9871" xr:uid="{38F63A02-0508-4260-BFF8-B1F7D834E2D2}"/>
    <cellStyle name="Comma 5 2 2 5 2 5 2" xfId="20405" xr:uid="{EDFD0069-1740-4FEF-B507-842797A112AF}"/>
    <cellStyle name="Comma 5 2 2 5 2 5 2 2" xfId="41427" xr:uid="{4619E479-B36E-47A5-8690-02D423279A26}"/>
    <cellStyle name="Comma 5 2 2 5 2 5 2 3" xfId="62451" xr:uid="{D63F9D74-6FB8-41ED-892C-0345CEA96FBB}"/>
    <cellStyle name="Comma 5 2 2 5 2 5 3" xfId="30917" xr:uid="{212305FE-5F60-4B00-88C9-EB8966746909}"/>
    <cellStyle name="Comma 5 2 2 5 2 5 4" xfId="51941" xr:uid="{A035D924-B72E-4851-9331-7374267EB0F6}"/>
    <cellStyle name="Comma 5 2 2 5 2 6" xfId="12523" xr:uid="{D9415EDA-F20A-48F9-8244-453E2D03AF2D}"/>
    <cellStyle name="Comma 5 2 2 5 2 6 2" xfId="33545" xr:uid="{1CD48998-C50F-4086-8D9A-0E6603AF537C}"/>
    <cellStyle name="Comma 5 2 2 5 2 6 3" xfId="54569" xr:uid="{E69C3D5E-1992-4522-BB72-E56003A6EB51}"/>
    <cellStyle name="Comma 5 2 2 5 2 7" xfId="23034" xr:uid="{A7CB58BE-2642-4FDE-A6D1-121D57197CA1}"/>
    <cellStyle name="Comma 5 2 2 5 2 8" xfId="44059" xr:uid="{B5BECC3D-42EC-4622-A770-373976550CE8}"/>
    <cellStyle name="Comma 5 2 2 5 3" xfId="1940" xr:uid="{FFE1F9DE-B434-491F-8261-A89B3AFBE921}"/>
    <cellStyle name="Comma 5 2 2 5 3 2" xfId="4618" xr:uid="{0BDBAF83-1726-48BB-8DD1-C8DEE4D5C777}"/>
    <cellStyle name="Comma 5 2 2 5 3 2 2" xfId="15152" xr:uid="{4205C498-ECFF-49C3-ABD6-E246116CBDD3}"/>
    <cellStyle name="Comma 5 2 2 5 3 2 2 2" xfId="36174" xr:uid="{23D21915-1A65-4291-8E5C-2B0D8344F723}"/>
    <cellStyle name="Comma 5 2 2 5 3 2 2 3" xfId="57198" xr:uid="{58481750-437D-40ED-96A6-083BB3CF3D76}"/>
    <cellStyle name="Comma 5 2 2 5 3 2 3" xfId="25664" xr:uid="{2D164912-8023-4B03-96C8-675B2129B43D}"/>
    <cellStyle name="Comma 5 2 2 5 3 2 4" xfId="46688" xr:uid="{7C3C71AF-C886-4477-A7A4-AD47325BE1C6}"/>
    <cellStyle name="Comma 5 2 2 5 3 3" xfId="7246" xr:uid="{7A4050C7-9ED6-48E6-BCE1-23155BC2469A}"/>
    <cellStyle name="Comma 5 2 2 5 3 3 2" xfId="17780" xr:uid="{4DCB7DAE-A385-4308-82AC-90F8E8DA3865}"/>
    <cellStyle name="Comma 5 2 2 5 3 3 2 2" xfId="38802" xr:uid="{C000CBB9-FED3-4D2E-B472-23657DA3791D}"/>
    <cellStyle name="Comma 5 2 2 5 3 3 2 3" xfId="59826" xr:uid="{187962A0-2A43-4624-AAB5-8C440FB8ED8E}"/>
    <cellStyle name="Comma 5 2 2 5 3 3 3" xfId="28292" xr:uid="{275C0000-AD1E-4D11-B18A-83E8D38E9CDE}"/>
    <cellStyle name="Comma 5 2 2 5 3 3 4" xfId="49316" xr:uid="{D83A3F16-A6B5-4940-A619-5070E42AB480}"/>
    <cellStyle name="Comma 5 2 2 5 3 4" xfId="9873" xr:uid="{B3803DD5-F7CD-4795-B06A-130EEA34433F}"/>
    <cellStyle name="Comma 5 2 2 5 3 4 2" xfId="20407" xr:uid="{284B1B36-6F21-4AEF-826D-44FE6751F253}"/>
    <cellStyle name="Comma 5 2 2 5 3 4 2 2" xfId="41429" xr:uid="{4B9D155C-8BDC-4B51-AD6B-2EC76FDE3C2C}"/>
    <cellStyle name="Comma 5 2 2 5 3 4 2 3" xfId="62453" xr:uid="{C0434F93-3AB2-4BA6-AA89-B972941DF175}"/>
    <cellStyle name="Comma 5 2 2 5 3 4 3" xfId="30919" xr:uid="{DA8D181F-3D1A-4A47-ADF9-5FEAF2783F95}"/>
    <cellStyle name="Comma 5 2 2 5 3 4 4" xfId="51943" xr:uid="{B00D34C0-6848-47ED-9998-F9CA56A1AC7B}"/>
    <cellStyle name="Comma 5 2 2 5 3 5" xfId="12525" xr:uid="{F2FA9F1F-ECDD-45F7-B939-534ECE4D955D}"/>
    <cellStyle name="Comma 5 2 2 5 3 5 2" xfId="33547" xr:uid="{252D1F27-F5FE-42F6-81D1-F9193963F4D2}"/>
    <cellStyle name="Comma 5 2 2 5 3 5 3" xfId="54571" xr:uid="{4231F48D-46F2-4E74-842D-61215FF164BF}"/>
    <cellStyle name="Comma 5 2 2 5 3 6" xfId="23036" xr:uid="{6A75443E-5AE1-4B74-93C3-4AB8A4D06FF6}"/>
    <cellStyle name="Comma 5 2 2 5 3 7" xfId="44061" xr:uid="{20E46670-2BBF-4D6A-A46F-92288BD3659C}"/>
    <cellStyle name="Comma 5 2 2 5 4" xfId="1941" xr:uid="{25F85CE5-D055-4588-8899-BB2B041077A7}"/>
    <cellStyle name="Comma 5 2 2 5 4 2" xfId="4619" xr:uid="{C61040F5-A670-4924-B737-F0F1672CC2FB}"/>
    <cellStyle name="Comma 5 2 2 5 4 2 2" xfId="15153" xr:uid="{BBE0613A-E02C-4F2D-99BB-292DE105DC13}"/>
    <cellStyle name="Comma 5 2 2 5 4 2 2 2" xfId="36175" xr:uid="{28019B10-2B7B-4795-A84A-14D8D9E70B3D}"/>
    <cellStyle name="Comma 5 2 2 5 4 2 2 3" xfId="57199" xr:uid="{A9B05979-628E-41C3-9228-14BF39AA46E1}"/>
    <cellStyle name="Comma 5 2 2 5 4 2 3" xfId="25665" xr:uid="{715EF937-4785-4A9B-87DA-4129145A152F}"/>
    <cellStyle name="Comma 5 2 2 5 4 2 4" xfId="46689" xr:uid="{7E7F25D3-80E4-40BC-B0BE-DEF22628DF71}"/>
    <cellStyle name="Comma 5 2 2 5 4 3" xfId="7247" xr:uid="{939DA456-3DEB-49C6-BE02-930813A37D8F}"/>
    <cellStyle name="Comma 5 2 2 5 4 3 2" xfId="17781" xr:uid="{1A61F852-234D-438B-B633-42E90671F31D}"/>
    <cellStyle name="Comma 5 2 2 5 4 3 2 2" xfId="38803" xr:uid="{FD714084-ADA7-43B2-A116-CEA10ACCC11B}"/>
    <cellStyle name="Comma 5 2 2 5 4 3 2 3" xfId="59827" xr:uid="{9FC0B17A-F40A-4086-86FC-3798E30E534B}"/>
    <cellStyle name="Comma 5 2 2 5 4 3 3" xfId="28293" xr:uid="{7F30008C-ED63-463F-A250-ED4AF94CA124}"/>
    <cellStyle name="Comma 5 2 2 5 4 3 4" xfId="49317" xr:uid="{1C63426E-B138-490E-9F43-432BD927D3B6}"/>
    <cellStyle name="Comma 5 2 2 5 4 4" xfId="9874" xr:uid="{4057361D-CD3E-43A7-9F64-7E9129FB2FEF}"/>
    <cellStyle name="Comma 5 2 2 5 4 4 2" xfId="20408" xr:uid="{25B52652-2B6D-41F4-8014-E768B4E5C39D}"/>
    <cellStyle name="Comma 5 2 2 5 4 4 2 2" xfId="41430" xr:uid="{B25A5500-9962-402D-A265-3FED572EFB89}"/>
    <cellStyle name="Comma 5 2 2 5 4 4 2 3" xfId="62454" xr:uid="{28A88E8B-CF96-4654-B76D-622B40E2F351}"/>
    <cellStyle name="Comma 5 2 2 5 4 4 3" xfId="30920" xr:uid="{07627D96-0FF5-4DAD-B61F-F7F9373C0965}"/>
    <cellStyle name="Comma 5 2 2 5 4 4 4" xfId="51944" xr:uid="{382BECE8-CE00-49D4-9EDD-C7E8A844DFA3}"/>
    <cellStyle name="Comma 5 2 2 5 4 5" xfId="12526" xr:uid="{5C9466D1-B551-41F6-95F0-F6D59D5E1464}"/>
    <cellStyle name="Comma 5 2 2 5 4 5 2" xfId="33548" xr:uid="{00C581A0-BD56-4B05-86AC-C36359A1E203}"/>
    <cellStyle name="Comma 5 2 2 5 4 5 3" xfId="54572" xr:uid="{46CC7E26-A7AC-4ACB-9DC8-3A6A1C6E2BBD}"/>
    <cellStyle name="Comma 5 2 2 5 4 6" xfId="23037" xr:uid="{ACD1F59A-8393-4A89-95F9-078698C07EF4}"/>
    <cellStyle name="Comma 5 2 2 5 4 7" xfId="44062" xr:uid="{9DC33C9A-E809-4C8F-8F26-562DA3EFF530}"/>
    <cellStyle name="Comma 5 2 2 5 5" xfId="4615" xr:uid="{3861CBCD-2240-4D4E-8F56-ECDA58A89E80}"/>
    <cellStyle name="Comma 5 2 2 5 5 2" xfId="15149" xr:uid="{5A391D24-A4EF-4106-9567-BD5BA345D655}"/>
    <cellStyle name="Comma 5 2 2 5 5 2 2" xfId="36171" xr:uid="{EB6C3CD3-3C0A-4A41-8188-38CF95411ACD}"/>
    <cellStyle name="Comma 5 2 2 5 5 2 3" xfId="57195" xr:uid="{482940EE-1D4E-4704-A701-5A0E1EB1E79F}"/>
    <cellStyle name="Comma 5 2 2 5 5 3" xfId="25661" xr:uid="{5F9E5BB9-8109-4100-809D-4DA089F518E0}"/>
    <cellStyle name="Comma 5 2 2 5 5 4" xfId="46685" xr:uid="{07ABBD02-555C-4531-8F92-9114EFA9D952}"/>
    <cellStyle name="Comma 5 2 2 5 6" xfId="7243" xr:uid="{489BE842-06E1-4F1A-A34C-2AD968C6E102}"/>
    <cellStyle name="Comma 5 2 2 5 6 2" xfId="17777" xr:uid="{7F8322CF-99DE-4A99-AD90-E9EE8BB62A84}"/>
    <cellStyle name="Comma 5 2 2 5 6 2 2" xfId="38799" xr:uid="{D64D3AD1-5E96-40C1-B598-190863BD3C1C}"/>
    <cellStyle name="Comma 5 2 2 5 6 2 3" xfId="59823" xr:uid="{0F32AF1C-4A2D-4E20-B748-36539C9ACBDC}"/>
    <cellStyle name="Comma 5 2 2 5 6 3" xfId="28289" xr:uid="{8284DCBF-9A0B-4A6E-AA13-B08EC089B52A}"/>
    <cellStyle name="Comma 5 2 2 5 6 4" xfId="49313" xr:uid="{8CB67D29-6CF3-41F3-83A7-B0A83DEBDF92}"/>
    <cellStyle name="Comma 5 2 2 5 7" xfId="9870" xr:uid="{536AA0B4-0935-4DE5-A002-8FA1654704C1}"/>
    <cellStyle name="Comma 5 2 2 5 7 2" xfId="20404" xr:uid="{AF6F8F39-CFFC-4B24-8CDB-28CC319238EB}"/>
    <cellStyle name="Comma 5 2 2 5 7 2 2" xfId="41426" xr:uid="{0235B4A1-C1C8-4059-8370-3A15FBB850CA}"/>
    <cellStyle name="Comma 5 2 2 5 7 2 3" xfId="62450" xr:uid="{84055D76-40A5-42EA-A086-C3AF5432D394}"/>
    <cellStyle name="Comma 5 2 2 5 7 3" xfId="30916" xr:uid="{2017C4FC-11F1-4617-A80E-05AA883CBA76}"/>
    <cellStyle name="Comma 5 2 2 5 7 4" xfId="51940" xr:uid="{4317C734-5C55-4796-889B-298FB7271901}"/>
    <cellStyle name="Comma 5 2 2 5 8" xfId="12522" xr:uid="{58E53B9B-CEEF-408C-8F66-2DBB44DE8CE1}"/>
    <cellStyle name="Comma 5 2 2 5 8 2" xfId="33544" xr:uid="{AE076402-AD87-477E-B711-7D3C9561AECC}"/>
    <cellStyle name="Comma 5 2 2 5 8 3" xfId="54568" xr:uid="{40C7D1B4-10F6-4D24-A684-FD8825556544}"/>
    <cellStyle name="Comma 5 2 2 5 9" xfId="23033" xr:uid="{DA3E0AE3-3B33-4743-A466-2BA0C28B8E01}"/>
    <cellStyle name="Comma 5 2 2 6" xfId="1942" xr:uid="{148BD7BE-D55E-4794-8686-02BFA17CBB93}"/>
    <cellStyle name="Comma 5 2 2 6 2" xfId="1943" xr:uid="{BB237E25-8173-439B-9522-D9491A6B548B}"/>
    <cellStyle name="Comma 5 2 2 6 2 2" xfId="4621" xr:uid="{B25063E0-93B6-4C82-9276-9D754F1B9B33}"/>
    <cellStyle name="Comma 5 2 2 6 2 2 2" xfId="15155" xr:uid="{2C797C50-1DDF-4930-A404-F088D597CEC0}"/>
    <cellStyle name="Comma 5 2 2 6 2 2 2 2" xfId="36177" xr:uid="{1B8306EC-6BCD-407E-BE84-F703471135BB}"/>
    <cellStyle name="Comma 5 2 2 6 2 2 2 3" xfId="57201" xr:uid="{3C1CADEE-718E-4934-A1B2-E61DB8882040}"/>
    <cellStyle name="Comma 5 2 2 6 2 2 3" xfId="25667" xr:uid="{17A586E3-F065-4FEB-81EF-85F37DB128A6}"/>
    <cellStyle name="Comma 5 2 2 6 2 2 4" xfId="46691" xr:uid="{A2AD4CD5-84AF-4107-8609-0C7F5E01A43F}"/>
    <cellStyle name="Comma 5 2 2 6 2 3" xfId="7249" xr:uid="{37316C9B-7513-425B-ADE2-4463A4E08DE5}"/>
    <cellStyle name="Comma 5 2 2 6 2 3 2" xfId="17783" xr:uid="{423D9052-35C1-445D-BC8B-65058506FF61}"/>
    <cellStyle name="Comma 5 2 2 6 2 3 2 2" xfId="38805" xr:uid="{17B78ED1-4B2E-4FA8-B018-74C5DCD6842B}"/>
    <cellStyle name="Comma 5 2 2 6 2 3 2 3" xfId="59829" xr:uid="{6CA999C5-3384-47CF-8756-A59B81D5F654}"/>
    <cellStyle name="Comma 5 2 2 6 2 3 3" xfId="28295" xr:uid="{9EA10641-1DB0-420B-8009-F36C0B267261}"/>
    <cellStyle name="Comma 5 2 2 6 2 3 4" xfId="49319" xr:uid="{AEF5CDBD-0B75-43B2-B5AE-ADCA4D2586EF}"/>
    <cellStyle name="Comma 5 2 2 6 2 4" xfId="9876" xr:uid="{1A4EFC3C-6EB3-493C-B742-AD792BDFFFB5}"/>
    <cellStyle name="Comma 5 2 2 6 2 4 2" xfId="20410" xr:uid="{D53AC1FB-E7DE-43BB-9203-4871233EEEE0}"/>
    <cellStyle name="Comma 5 2 2 6 2 4 2 2" xfId="41432" xr:uid="{9C747179-0C93-4B90-9754-509A0A8251D8}"/>
    <cellStyle name="Comma 5 2 2 6 2 4 2 3" xfId="62456" xr:uid="{5AAB4574-73B4-4E05-A3E5-805ED5870F60}"/>
    <cellStyle name="Comma 5 2 2 6 2 4 3" xfId="30922" xr:uid="{293538C3-EE00-4496-9ABD-45B63FBEDF28}"/>
    <cellStyle name="Comma 5 2 2 6 2 4 4" xfId="51946" xr:uid="{F1014EA5-7FD8-4E01-92F2-FA689C299BE7}"/>
    <cellStyle name="Comma 5 2 2 6 2 5" xfId="12528" xr:uid="{21F3D74B-1938-4BC8-BA4F-550D8585B5E7}"/>
    <cellStyle name="Comma 5 2 2 6 2 5 2" xfId="33550" xr:uid="{EBFCF863-DE32-44AF-8DC4-F30DA90635B4}"/>
    <cellStyle name="Comma 5 2 2 6 2 5 3" xfId="54574" xr:uid="{B0CBC602-C57A-4DE6-9AB7-902FE89EC571}"/>
    <cellStyle name="Comma 5 2 2 6 2 6" xfId="23039" xr:uid="{A03E3B73-12C3-4958-BB22-3F314882FF20}"/>
    <cellStyle name="Comma 5 2 2 6 2 7" xfId="44064" xr:uid="{D818777C-5703-4E3E-A803-1C39B7818EDF}"/>
    <cellStyle name="Comma 5 2 2 6 3" xfId="1944" xr:uid="{D2959597-FECC-4F81-952C-FC6E15F15D5D}"/>
    <cellStyle name="Comma 5 2 2 6 3 2" xfId="4622" xr:uid="{F9B1BA56-1B7F-4086-8759-DC3F487E83AF}"/>
    <cellStyle name="Comma 5 2 2 6 3 2 2" xfId="15156" xr:uid="{1E5714E7-C9FC-4B61-9931-8132D294ABB0}"/>
    <cellStyle name="Comma 5 2 2 6 3 2 2 2" xfId="36178" xr:uid="{2B086689-8744-42D9-ADA8-9060432AA7FD}"/>
    <cellStyle name="Comma 5 2 2 6 3 2 2 3" xfId="57202" xr:uid="{EC750CA2-A5B8-4DDF-B9F3-D3C04F6AE0A4}"/>
    <cellStyle name="Comma 5 2 2 6 3 2 3" xfId="25668" xr:uid="{0BC5CA04-4FD8-4E6A-9243-583D75A07842}"/>
    <cellStyle name="Comma 5 2 2 6 3 2 4" xfId="46692" xr:uid="{7BF724E0-CF22-498B-88D3-C15C6ECB1909}"/>
    <cellStyle name="Comma 5 2 2 6 3 3" xfId="7250" xr:uid="{21490FD8-9B00-408B-83E8-8C1F954B6938}"/>
    <cellStyle name="Comma 5 2 2 6 3 3 2" xfId="17784" xr:uid="{B4E1082C-96B6-47EE-997E-5EF5B44479BC}"/>
    <cellStyle name="Comma 5 2 2 6 3 3 2 2" xfId="38806" xr:uid="{E82A7A73-9C43-4A26-80ED-84E1BA7F4D25}"/>
    <cellStyle name="Comma 5 2 2 6 3 3 2 3" xfId="59830" xr:uid="{1AE20469-2D1F-4D8A-8485-B88CC873DE46}"/>
    <cellStyle name="Comma 5 2 2 6 3 3 3" xfId="28296" xr:uid="{9630DE31-E190-4168-A71B-3F48206D3362}"/>
    <cellStyle name="Comma 5 2 2 6 3 3 4" xfId="49320" xr:uid="{F9D4EC83-2A0D-46BD-A9E3-8D86D81CA41B}"/>
    <cellStyle name="Comma 5 2 2 6 3 4" xfId="9877" xr:uid="{471FBCD9-FDCB-4748-8F3A-1EFA853160D4}"/>
    <cellStyle name="Comma 5 2 2 6 3 4 2" xfId="20411" xr:uid="{1C443473-F2A8-4C3E-A351-56C11D8B6305}"/>
    <cellStyle name="Comma 5 2 2 6 3 4 2 2" xfId="41433" xr:uid="{EF0A138E-7B76-4DA0-A632-C222B728AF98}"/>
    <cellStyle name="Comma 5 2 2 6 3 4 2 3" xfId="62457" xr:uid="{D4BA54CD-7D75-409F-BCF6-3F15E75AC831}"/>
    <cellStyle name="Comma 5 2 2 6 3 4 3" xfId="30923" xr:uid="{541B2695-B204-4962-B08A-F1E8429DD865}"/>
    <cellStyle name="Comma 5 2 2 6 3 4 4" xfId="51947" xr:uid="{AC266F82-666A-49B2-AEC4-B69064FA00F0}"/>
    <cellStyle name="Comma 5 2 2 6 3 5" xfId="12529" xr:uid="{8F374F13-1904-4F26-9E51-A83313D58ABD}"/>
    <cellStyle name="Comma 5 2 2 6 3 5 2" xfId="33551" xr:uid="{A7476AEC-5332-4620-BC9E-FEA6A9D76230}"/>
    <cellStyle name="Comma 5 2 2 6 3 5 3" xfId="54575" xr:uid="{19DBE097-CC8F-47C0-B5BE-2CCF1AC3E970}"/>
    <cellStyle name="Comma 5 2 2 6 3 6" xfId="23040" xr:uid="{41AC8E01-29D9-49BF-B584-3AA8D55D16EF}"/>
    <cellStyle name="Comma 5 2 2 6 3 7" xfId="44065" xr:uid="{DFC09038-E9AB-42A9-AF4D-CDF2A011716B}"/>
    <cellStyle name="Comma 5 2 2 6 4" xfId="4620" xr:uid="{68B7833C-526D-4BB3-923B-445CECCD7500}"/>
    <cellStyle name="Comma 5 2 2 6 4 2" xfId="15154" xr:uid="{B31AA3A3-90E9-4FF0-9D05-25DCDA43CFAD}"/>
    <cellStyle name="Comma 5 2 2 6 4 2 2" xfId="36176" xr:uid="{262EDED3-F40B-4A67-8EC0-FE0CD1D4A874}"/>
    <cellStyle name="Comma 5 2 2 6 4 2 3" xfId="57200" xr:uid="{BC870B22-DD14-4F02-B10E-2AF00E5DA5FF}"/>
    <cellStyle name="Comma 5 2 2 6 4 3" xfId="25666" xr:uid="{8B89C77F-2766-46A0-99D6-8EB0D6AF0D21}"/>
    <cellStyle name="Comma 5 2 2 6 4 4" xfId="46690" xr:uid="{33DE490B-6EB1-4B05-A93D-5884991D00DD}"/>
    <cellStyle name="Comma 5 2 2 6 5" xfId="7248" xr:uid="{94B1B863-67CC-4B49-A84E-5523CFC8CD0C}"/>
    <cellStyle name="Comma 5 2 2 6 5 2" xfId="17782" xr:uid="{7264074E-EBF9-449A-948C-9321AC030238}"/>
    <cellStyle name="Comma 5 2 2 6 5 2 2" xfId="38804" xr:uid="{5F85C36A-A26D-4A7A-BBDA-7AD2C53683B8}"/>
    <cellStyle name="Comma 5 2 2 6 5 2 3" xfId="59828" xr:uid="{B6353D16-09F1-4B18-8A72-BB6EC19EA731}"/>
    <cellStyle name="Comma 5 2 2 6 5 3" xfId="28294" xr:uid="{D368F300-6951-4175-8783-048056AF6A0B}"/>
    <cellStyle name="Comma 5 2 2 6 5 4" xfId="49318" xr:uid="{59A735EA-2AD1-4123-BA1F-CB12E4A3A42F}"/>
    <cellStyle name="Comma 5 2 2 6 6" xfId="9875" xr:uid="{45479A61-8784-4BA7-AEF2-EA19430515AC}"/>
    <cellStyle name="Comma 5 2 2 6 6 2" xfId="20409" xr:uid="{3235B823-8348-44A9-ABE6-2C10F00F2BA4}"/>
    <cellStyle name="Comma 5 2 2 6 6 2 2" xfId="41431" xr:uid="{BD2A1D67-3935-4E6E-A727-81CC3122CE93}"/>
    <cellStyle name="Comma 5 2 2 6 6 2 3" xfId="62455" xr:uid="{E68196C2-69EB-4110-B451-69B7C1E9F6A0}"/>
    <cellStyle name="Comma 5 2 2 6 6 3" xfId="30921" xr:uid="{8E98A59C-DF42-40BE-AAA1-C330067D58BC}"/>
    <cellStyle name="Comma 5 2 2 6 6 4" xfId="51945" xr:uid="{3D94DB17-C83D-409D-A39C-77A48D950256}"/>
    <cellStyle name="Comma 5 2 2 6 7" xfId="12527" xr:uid="{31755C8F-BA94-4197-8F92-67F9B336C9E4}"/>
    <cellStyle name="Comma 5 2 2 6 7 2" xfId="33549" xr:uid="{5B782BCA-A829-4640-9CE9-8F79C28673CA}"/>
    <cellStyle name="Comma 5 2 2 6 7 3" xfId="54573" xr:uid="{ED7CDF71-8F78-4AF2-8944-49882065CB5B}"/>
    <cellStyle name="Comma 5 2 2 6 8" xfId="23038" xr:uid="{010491A1-4B72-44E7-B813-8130F3907A4E}"/>
    <cellStyle name="Comma 5 2 2 6 9" xfId="44063" xr:uid="{5D707FDF-429A-46AD-A42E-F03A97036B42}"/>
    <cellStyle name="Comma 5 2 2 7" xfId="1945" xr:uid="{CF7EDFE1-C6D2-48CF-95E6-450B05F637E9}"/>
    <cellStyle name="Comma 5 2 2 7 2" xfId="1946" xr:uid="{5B430A85-A66F-4757-B8A3-03231752D216}"/>
    <cellStyle name="Comma 5 2 2 7 2 2" xfId="4624" xr:uid="{825185A7-ACA2-4CEE-9F09-CDCABC446FAE}"/>
    <cellStyle name="Comma 5 2 2 7 2 2 2" xfId="15158" xr:uid="{2F36870F-F224-465C-98C2-1FC27FC8D259}"/>
    <cellStyle name="Comma 5 2 2 7 2 2 2 2" xfId="36180" xr:uid="{D5039328-7C87-4D59-8CEE-002E08C7A476}"/>
    <cellStyle name="Comma 5 2 2 7 2 2 2 3" xfId="57204" xr:uid="{3EECBB4F-3A83-47BB-B924-CECD5EFE202F}"/>
    <cellStyle name="Comma 5 2 2 7 2 2 3" xfId="25670" xr:uid="{A0345E13-C5BA-4DEA-B095-C2FB29381441}"/>
    <cellStyle name="Comma 5 2 2 7 2 2 4" xfId="46694" xr:uid="{B450D008-D185-4F94-951F-4EBE0A7D5AF7}"/>
    <cellStyle name="Comma 5 2 2 7 2 3" xfId="7252" xr:uid="{5D399048-B07C-47C9-A495-8861CC1B3DD8}"/>
    <cellStyle name="Comma 5 2 2 7 2 3 2" xfId="17786" xr:uid="{A536F81B-DCD9-4169-A54A-750777F5D5B2}"/>
    <cellStyle name="Comma 5 2 2 7 2 3 2 2" xfId="38808" xr:uid="{2A3E4ED2-1529-4C56-9A24-5C533A2F89B1}"/>
    <cellStyle name="Comma 5 2 2 7 2 3 2 3" xfId="59832" xr:uid="{1F2C45DB-7BD4-490D-888A-6B94646FAC27}"/>
    <cellStyle name="Comma 5 2 2 7 2 3 3" xfId="28298" xr:uid="{1D0DC64A-D2AC-47F5-8604-F8E45BFD6A7C}"/>
    <cellStyle name="Comma 5 2 2 7 2 3 4" xfId="49322" xr:uid="{1C089586-CCFA-4B20-B459-B12D53663B43}"/>
    <cellStyle name="Comma 5 2 2 7 2 4" xfId="9879" xr:uid="{75171488-B4FB-49D1-8C04-C2833DC12416}"/>
    <cellStyle name="Comma 5 2 2 7 2 4 2" xfId="20413" xr:uid="{75535106-0B53-4547-B092-16B96CB2909F}"/>
    <cellStyle name="Comma 5 2 2 7 2 4 2 2" xfId="41435" xr:uid="{E4CA2846-7BB2-4DF9-B367-E1ABA96EBA98}"/>
    <cellStyle name="Comma 5 2 2 7 2 4 2 3" xfId="62459" xr:uid="{C0463714-8A32-4FB6-8F12-5200E674A4B8}"/>
    <cellStyle name="Comma 5 2 2 7 2 4 3" xfId="30925" xr:uid="{1658B3E3-48BF-4B66-A18A-71932E34AE59}"/>
    <cellStyle name="Comma 5 2 2 7 2 4 4" xfId="51949" xr:uid="{834E8DE5-B61A-420E-8C94-17C44FD95344}"/>
    <cellStyle name="Comma 5 2 2 7 2 5" xfId="12531" xr:uid="{4706BCF5-F371-4F85-BA06-CCA2322240CD}"/>
    <cellStyle name="Comma 5 2 2 7 2 5 2" xfId="33553" xr:uid="{13DEB395-8FAE-4CDC-AC98-82BF754421CC}"/>
    <cellStyle name="Comma 5 2 2 7 2 5 3" xfId="54577" xr:uid="{8ADDC126-CEEE-4F20-A630-682CD0CFE0BA}"/>
    <cellStyle name="Comma 5 2 2 7 2 6" xfId="23042" xr:uid="{006570AF-08F2-43BA-87D2-942914774AB5}"/>
    <cellStyle name="Comma 5 2 2 7 2 7" xfId="44067" xr:uid="{B259027B-6A88-4C38-9738-95F0E7755A35}"/>
    <cellStyle name="Comma 5 2 2 7 3" xfId="4623" xr:uid="{9C2DB6C0-6A35-43FB-AE00-7A982B22D15C}"/>
    <cellStyle name="Comma 5 2 2 7 3 2" xfId="15157" xr:uid="{1C1DBCA2-0DE5-44EC-8570-DCE7F0C6E38C}"/>
    <cellStyle name="Comma 5 2 2 7 3 2 2" xfId="36179" xr:uid="{E7E68484-12C1-4B9F-93F6-702C9DBCD5D5}"/>
    <cellStyle name="Comma 5 2 2 7 3 2 3" xfId="57203" xr:uid="{96A33790-F4C7-4DE6-9ACA-9C766F94AAA1}"/>
    <cellStyle name="Comma 5 2 2 7 3 3" xfId="25669" xr:uid="{FCCB6663-2796-4382-B25F-6E58D237916A}"/>
    <cellStyle name="Comma 5 2 2 7 3 4" xfId="46693" xr:uid="{AF5CA133-AAD2-478A-A4F3-BA392F200009}"/>
    <cellStyle name="Comma 5 2 2 7 4" xfId="7251" xr:uid="{4507EC56-283A-4B1D-9330-9F402F2794A7}"/>
    <cellStyle name="Comma 5 2 2 7 4 2" xfId="17785" xr:uid="{C6F448DB-1E41-48A4-BBC7-D3161749FE01}"/>
    <cellStyle name="Comma 5 2 2 7 4 2 2" xfId="38807" xr:uid="{7DB838DE-0119-4653-98E2-11C4E509B603}"/>
    <cellStyle name="Comma 5 2 2 7 4 2 3" xfId="59831" xr:uid="{95B0FD24-A320-49F0-A2E9-0772353A48C2}"/>
    <cellStyle name="Comma 5 2 2 7 4 3" xfId="28297" xr:uid="{D7C570C1-BA55-42D9-8FF8-01B3770C1E75}"/>
    <cellStyle name="Comma 5 2 2 7 4 4" xfId="49321" xr:uid="{12024F3D-7F49-49A5-A26B-32A43D7B0E21}"/>
    <cellStyle name="Comma 5 2 2 7 5" xfId="9878" xr:uid="{86AD46A9-1EE2-4F75-ABBD-8ADAE7AF34E5}"/>
    <cellStyle name="Comma 5 2 2 7 5 2" xfId="20412" xr:uid="{369F0049-0C25-4D23-9869-D98566B62ACD}"/>
    <cellStyle name="Comma 5 2 2 7 5 2 2" xfId="41434" xr:uid="{9E22FEBF-1708-4799-A9FE-6E44F5575432}"/>
    <cellStyle name="Comma 5 2 2 7 5 2 3" xfId="62458" xr:uid="{ED2DEF44-EFFF-431E-8553-C8360CA0FF03}"/>
    <cellStyle name="Comma 5 2 2 7 5 3" xfId="30924" xr:uid="{0A0A3396-5C5C-4497-B72E-446CF792D27B}"/>
    <cellStyle name="Comma 5 2 2 7 5 4" xfId="51948" xr:uid="{82A9F3AD-2D80-4A01-9566-13B75DD39B3C}"/>
    <cellStyle name="Comma 5 2 2 7 6" xfId="12530" xr:uid="{6D2E4329-EC60-45FA-8A04-C993A1C38B3F}"/>
    <cellStyle name="Comma 5 2 2 7 6 2" xfId="33552" xr:uid="{05145E6E-A443-4E80-A5BA-47D7BB3282AB}"/>
    <cellStyle name="Comma 5 2 2 7 6 3" xfId="54576" xr:uid="{071F51A0-DA49-46D4-9DB0-DA25C8223703}"/>
    <cellStyle name="Comma 5 2 2 7 7" xfId="23041" xr:uid="{181E5EC5-DF06-48A9-9EC0-B9F067BDC225}"/>
    <cellStyle name="Comma 5 2 2 7 8" xfId="44066" xr:uid="{9C6330B0-5417-48BE-9D4B-A247A30CC9AC}"/>
    <cellStyle name="Comma 5 2 2 8" xfId="1947" xr:uid="{E3E14CA8-771F-4F2C-8F89-7B193390C60F}"/>
    <cellStyle name="Comma 5 2 2 8 2" xfId="4625" xr:uid="{DD09D643-B02E-4BA1-A1A5-4F332ACB606E}"/>
    <cellStyle name="Comma 5 2 2 8 2 2" xfId="15159" xr:uid="{93D0053C-D70D-43E8-8935-EDF2FE512211}"/>
    <cellStyle name="Comma 5 2 2 8 2 2 2" xfId="36181" xr:uid="{0F1B9B13-C72C-4C3A-AFE1-C97AFD970F4F}"/>
    <cellStyle name="Comma 5 2 2 8 2 2 3" xfId="57205" xr:uid="{D7935718-7FE2-46E5-A97C-145EAE8E5CE7}"/>
    <cellStyle name="Comma 5 2 2 8 2 3" xfId="25671" xr:uid="{FC0FC6BF-704E-4DDD-B1BD-10A21A5F8212}"/>
    <cellStyle name="Comma 5 2 2 8 2 4" xfId="46695" xr:uid="{00D2BDA8-464B-416F-9694-F40CC3A2A1EF}"/>
    <cellStyle name="Comma 5 2 2 8 3" xfId="7253" xr:uid="{254928DA-A4D0-4C65-B4D3-FEE8FC7C5A83}"/>
    <cellStyle name="Comma 5 2 2 8 3 2" xfId="17787" xr:uid="{CD8C6F41-596C-4D26-A7BF-F601A4C8636A}"/>
    <cellStyle name="Comma 5 2 2 8 3 2 2" xfId="38809" xr:uid="{900C5119-AF85-416E-A7EF-47895DF8BEC0}"/>
    <cellStyle name="Comma 5 2 2 8 3 2 3" xfId="59833" xr:uid="{EE0D83A1-1AF2-4D00-9076-D839BF78E57B}"/>
    <cellStyle name="Comma 5 2 2 8 3 3" xfId="28299" xr:uid="{A7F94DF6-42E6-4B1D-A2AC-9D682C52B18C}"/>
    <cellStyle name="Comma 5 2 2 8 3 4" xfId="49323" xr:uid="{AFF22EAC-7A08-493E-B369-C5324D548F73}"/>
    <cellStyle name="Comma 5 2 2 8 4" xfId="9880" xr:uid="{76467C6A-070C-4875-89F1-D7AF45D2336D}"/>
    <cellStyle name="Comma 5 2 2 8 4 2" xfId="20414" xr:uid="{EF32A25E-7F7F-466A-9728-5295DFCAE531}"/>
    <cellStyle name="Comma 5 2 2 8 4 2 2" xfId="41436" xr:uid="{F5057A5E-150E-4BD6-8186-3E64CEB38BEA}"/>
    <cellStyle name="Comma 5 2 2 8 4 2 3" xfId="62460" xr:uid="{4C6F2C67-CF80-41B0-AB38-8407DDC0E153}"/>
    <cellStyle name="Comma 5 2 2 8 4 3" xfId="30926" xr:uid="{5181AC33-EEF1-4A17-A5C6-FF5D78AFC576}"/>
    <cellStyle name="Comma 5 2 2 8 4 4" xfId="51950" xr:uid="{D0EF86E7-BEE8-4BE5-A5B5-B86C590A1CB6}"/>
    <cellStyle name="Comma 5 2 2 8 5" xfId="12532" xr:uid="{CFA7BD2B-BC7A-4E89-8813-621CC8606DE1}"/>
    <cellStyle name="Comma 5 2 2 8 5 2" xfId="33554" xr:uid="{0A960B2D-F8BB-47C8-ADF5-C621F1369B90}"/>
    <cellStyle name="Comma 5 2 2 8 5 3" xfId="54578" xr:uid="{91BBA88E-09A0-4BCF-907D-1A05E801401E}"/>
    <cellStyle name="Comma 5 2 2 8 6" xfId="23043" xr:uid="{43545395-68F5-4F7C-A687-2A96B19A55BD}"/>
    <cellStyle name="Comma 5 2 2 8 7" xfId="44068" xr:uid="{F8A6923E-BB1B-4100-8D60-D7FA66BCCAF8}"/>
    <cellStyle name="Comma 5 2 2 9" xfId="1948" xr:uid="{A2671B03-9416-46C4-976A-4A5A6E30B44A}"/>
    <cellStyle name="Comma 5 2 2 9 2" xfId="4626" xr:uid="{DEE6AC03-C7B5-41CE-8D41-ADE9012A1070}"/>
    <cellStyle name="Comma 5 2 2 9 2 2" xfId="15160" xr:uid="{55871EAD-8EF9-4A99-88B6-7BEA5760DEB0}"/>
    <cellStyle name="Comma 5 2 2 9 2 2 2" xfId="36182" xr:uid="{A9837E7C-78BA-4E62-AAE3-A61872A868E0}"/>
    <cellStyle name="Comma 5 2 2 9 2 2 3" xfId="57206" xr:uid="{FB320505-95F5-4DE6-9B25-CB4BEC7505F2}"/>
    <cellStyle name="Comma 5 2 2 9 2 3" xfId="25672" xr:uid="{E2A13820-D24B-4F7F-ABE6-4958EDE78DD4}"/>
    <cellStyle name="Comma 5 2 2 9 2 4" xfId="46696" xr:uid="{C22B2576-83AD-48B9-98B8-467A76707CCF}"/>
    <cellStyle name="Comma 5 2 2 9 3" xfId="7254" xr:uid="{2D986CC4-9A79-480D-9FF0-0ADE6C85612E}"/>
    <cellStyle name="Comma 5 2 2 9 3 2" xfId="17788" xr:uid="{5E2CA457-4676-4594-BA3D-ADB3198CC586}"/>
    <cellStyle name="Comma 5 2 2 9 3 2 2" xfId="38810" xr:uid="{708912B7-3ED7-4C8E-87AD-78FA12D51C70}"/>
    <cellStyle name="Comma 5 2 2 9 3 2 3" xfId="59834" xr:uid="{27AE5475-50F1-4187-A45E-6F85EDDEF1D3}"/>
    <cellStyle name="Comma 5 2 2 9 3 3" xfId="28300" xr:uid="{F0A7D049-86E9-4A1C-A88D-2C307AE0E0B4}"/>
    <cellStyle name="Comma 5 2 2 9 3 4" xfId="49324" xr:uid="{D8A9FC63-5553-4D4F-9FFA-6F95BDE913A2}"/>
    <cellStyle name="Comma 5 2 2 9 4" xfId="9881" xr:uid="{BBE5E145-A9C8-4359-A3BE-A352EC4DF37B}"/>
    <cellStyle name="Comma 5 2 2 9 4 2" xfId="20415" xr:uid="{18BDF0EF-D5A7-4361-A578-AA7F977970B8}"/>
    <cellStyle name="Comma 5 2 2 9 4 2 2" xfId="41437" xr:uid="{F59F3B0C-7691-4CF2-B4EB-E6DD28EF6C53}"/>
    <cellStyle name="Comma 5 2 2 9 4 2 3" xfId="62461" xr:uid="{D0364F9E-6DED-40AE-B718-4E87767A4316}"/>
    <cellStyle name="Comma 5 2 2 9 4 3" xfId="30927" xr:uid="{49699739-1ABC-4985-A2DC-5C5DC2C90C6E}"/>
    <cellStyle name="Comma 5 2 2 9 4 4" xfId="51951" xr:uid="{DFA280FE-6374-4E2B-B25B-572494E5570B}"/>
    <cellStyle name="Comma 5 2 2 9 5" xfId="12533" xr:uid="{3422467B-A582-4445-8B2C-B7D96AA17646}"/>
    <cellStyle name="Comma 5 2 2 9 5 2" xfId="33555" xr:uid="{0E490F13-0473-415B-9BC6-9A2CC758E5C2}"/>
    <cellStyle name="Comma 5 2 2 9 5 3" xfId="54579" xr:uid="{25CA62DC-6EE1-43A0-8E9F-00A029210098}"/>
    <cellStyle name="Comma 5 2 2 9 6" xfId="23044" xr:uid="{F021A4DB-80FF-4A0C-8A3A-BC1CD72364C8}"/>
    <cellStyle name="Comma 5 2 2 9 7" xfId="44069" xr:uid="{50DC5954-5BB4-4F70-AC1E-1B57511AD811}"/>
    <cellStyle name="Comma 5 2 3" xfId="1949" xr:uid="{87A2DF95-6A15-44E7-88AC-D8CBB6E6BEBA}"/>
    <cellStyle name="Comma 5 2 3 10" xfId="44070" xr:uid="{1C4E7E71-37BF-4466-891C-CD574258BF71}"/>
    <cellStyle name="Comma 5 2 3 2" xfId="1950" xr:uid="{A35EE7A6-7843-46E4-90F3-2F3CED08BC06}"/>
    <cellStyle name="Comma 5 2 3 2 2" xfId="1951" xr:uid="{52BDAE5A-9BE8-429A-B5B7-9A9126E67AD8}"/>
    <cellStyle name="Comma 5 2 3 2 2 2" xfId="4629" xr:uid="{A55D083F-0371-47AE-B1B6-82940E15B6E1}"/>
    <cellStyle name="Comma 5 2 3 2 2 2 2" xfId="15163" xr:uid="{13CB06B1-37B4-49C7-955F-9D445E582EE3}"/>
    <cellStyle name="Comma 5 2 3 2 2 2 2 2" xfId="36185" xr:uid="{225D525B-37A7-4FE9-BC16-341E02048740}"/>
    <cellStyle name="Comma 5 2 3 2 2 2 2 3" xfId="57209" xr:uid="{9CF5F5A0-3946-4B26-8E4A-2FBD0821ABAE}"/>
    <cellStyle name="Comma 5 2 3 2 2 2 3" xfId="25675" xr:uid="{3F9ADF82-02E1-4C07-BD99-1190C9E0DE2B}"/>
    <cellStyle name="Comma 5 2 3 2 2 2 4" xfId="46699" xr:uid="{7D4046F3-26C9-435F-A296-E59D852D93B9}"/>
    <cellStyle name="Comma 5 2 3 2 2 3" xfId="7257" xr:uid="{F8E0AB3A-03D2-4A3E-A736-652078ACBECF}"/>
    <cellStyle name="Comma 5 2 3 2 2 3 2" xfId="17791" xr:uid="{58EE703C-135E-4C5A-AA5F-5FC65B430BF1}"/>
    <cellStyle name="Comma 5 2 3 2 2 3 2 2" xfId="38813" xr:uid="{C17D04B1-3319-47E7-B42F-D68564F33764}"/>
    <cellStyle name="Comma 5 2 3 2 2 3 2 3" xfId="59837" xr:uid="{10C73655-5640-43AA-9549-AEF38663298F}"/>
    <cellStyle name="Comma 5 2 3 2 2 3 3" xfId="28303" xr:uid="{97DC1B33-00F4-4043-B526-11E5B7CE765A}"/>
    <cellStyle name="Comma 5 2 3 2 2 3 4" xfId="49327" xr:uid="{EB395334-36EC-4D76-8663-4079B1EB144A}"/>
    <cellStyle name="Comma 5 2 3 2 2 4" xfId="9884" xr:uid="{9C68A67F-737D-4F62-8EE0-058F8EFEF9EF}"/>
    <cellStyle name="Comma 5 2 3 2 2 4 2" xfId="20418" xr:uid="{49252E45-D90F-41CB-8CFC-6AE40DAB16AD}"/>
    <cellStyle name="Comma 5 2 3 2 2 4 2 2" xfId="41440" xr:uid="{A6EFAA20-BC9F-4B69-8CDD-741A474BDB59}"/>
    <cellStyle name="Comma 5 2 3 2 2 4 2 3" xfId="62464" xr:uid="{E4C6A712-F778-472B-BA86-147E3F6E68C0}"/>
    <cellStyle name="Comma 5 2 3 2 2 4 3" xfId="30930" xr:uid="{0970D09F-DC39-431F-8CEE-A8E9048F0D4E}"/>
    <cellStyle name="Comma 5 2 3 2 2 4 4" xfId="51954" xr:uid="{EEE83D68-C43E-469C-9744-7F685935FDA8}"/>
    <cellStyle name="Comma 5 2 3 2 2 5" xfId="12536" xr:uid="{FFF210BB-0058-4FA6-BCAD-DC44B8CBF23D}"/>
    <cellStyle name="Comma 5 2 3 2 2 5 2" xfId="33558" xr:uid="{93AC02ED-7A2F-4E84-A864-E901EE79F58F}"/>
    <cellStyle name="Comma 5 2 3 2 2 5 3" xfId="54582" xr:uid="{FD3F16AF-5B44-414B-BE14-ED5BCC540BBB}"/>
    <cellStyle name="Comma 5 2 3 2 2 6" xfId="23047" xr:uid="{C1BB83ED-4297-416E-A711-BB00DBF10031}"/>
    <cellStyle name="Comma 5 2 3 2 2 7" xfId="44072" xr:uid="{906F0683-F534-4F0B-9393-318538973A32}"/>
    <cellStyle name="Comma 5 2 3 2 3" xfId="4628" xr:uid="{360A39AE-F5F9-4652-93C8-1E5BB37358F6}"/>
    <cellStyle name="Comma 5 2 3 2 3 2" xfId="15162" xr:uid="{11310DD4-4D6E-4DB4-A346-6B3D739351D8}"/>
    <cellStyle name="Comma 5 2 3 2 3 2 2" xfId="36184" xr:uid="{E54881CE-6F35-418C-8069-0D5F08CCB9CF}"/>
    <cellStyle name="Comma 5 2 3 2 3 2 3" xfId="57208" xr:uid="{F45C910A-A1D9-4358-869B-85AC5BA608BB}"/>
    <cellStyle name="Comma 5 2 3 2 3 3" xfId="25674" xr:uid="{0CB05F4E-1F53-408A-873D-8AF2A043A457}"/>
    <cellStyle name="Comma 5 2 3 2 3 4" xfId="46698" xr:uid="{C7A26FDE-430F-4290-8ADC-18546FBA547B}"/>
    <cellStyle name="Comma 5 2 3 2 4" xfId="7256" xr:uid="{506C206E-A5A8-41A2-87A2-D3EA7690D74D}"/>
    <cellStyle name="Comma 5 2 3 2 4 2" xfId="17790" xr:uid="{A5BA9CFD-B806-46B4-B0CF-B82BEEA18046}"/>
    <cellStyle name="Comma 5 2 3 2 4 2 2" xfId="38812" xr:uid="{FBE9D649-5FE4-40BB-A8A1-3E59C7945135}"/>
    <cellStyle name="Comma 5 2 3 2 4 2 3" xfId="59836" xr:uid="{D51AFC05-8D33-42A7-B18A-CAD61E7A6948}"/>
    <cellStyle name="Comma 5 2 3 2 4 3" xfId="28302" xr:uid="{3C4A8799-0705-4723-BBFD-789304F969DF}"/>
    <cellStyle name="Comma 5 2 3 2 4 4" xfId="49326" xr:uid="{B5C3A3FB-FC68-467F-BF3E-35830129DCAA}"/>
    <cellStyle name="Comma 5 2 3 2 5" xfId="9883" xr:uid="{03FF411D-3D8C-44E1-94DD-3C37EC799645}"/>
    <cellStyle name="Comma 5 2 3 2 5 2" xfId="20417" xr:uid="{55B4CF29-FB70-40E7-8899-D2F55DFF6FE6}"/>
    <cellStyle name="Comma 5 2 3 2 5 2 2" xfId="41439" xr:uid="{349518B8-87C4-4CD6-8095-D82BD6023195}"/>
    <cellStyle name="Comma 5 2 3 2 5 2 3" xfId="62463" xr:uid="{A4CD10C2-80E3-4E27-BAE9-7812A17A7744}"/>
    <cellStyle name="Comma 5 2 3 2 5 3" xfId="30929" xr:uid="{7B92354C-43BA-4945-A788-558563437AA6}"/>
    <cellStyle name="Comma 5 2 3 2 5 4" xfId="51953" xr:uid="{DA78AFC4-1858-4529-8E92-42425E1E8785}"/>
    <cellStyle name="Comma 5 2 3 2 6" xfId="12535" xr:uid="{2B106DCA-A2C4-4FA8-B091-97997C3BF160}"/>
    <cellStyle name="Comma 5 2 3 2 6 2" xfId="33557" xr:uid="{5D2B37F7-5BC0-49C2-81AF-CEFC635B9D22}"/>
    <cellStyle name="Comma 5 2 3 2 6 3" xfId="54581" xr:uid="{36A95FDC-E1C5-4D42-9B89-F49E73572408}"/>
    <cellStyle name="Comma 5 2 3 2 7" xfId="23046" xr:uid="{BE055EA6-D617-4909-AAF4-0CA63B55B1DB}"/>
    <cellStyle name="Comma 5 2 3 2 8" xfId="44071" xr:uid="{08863144-7558-4780-987F-9F3A67C2D9A0}"/>
    <cellStyle name="Comma 5 2 3 3" xfId="1952" xr:uid="{82918060-1C86-4641-AB0B-90BF5E6833C7}"/>
    <cellStyle name="Comma 5 2 3 3 2" xfId="4630" xr:uid="{9817FB56-8BDC-449C-BD80-29A35B063DFD}"/>
    <cellStyle name="Comma 5 2 3 3 2 2" xfId="15164" xr:uid="{A1628BAE-15C4-4A74-9CA5-F8B6983E4628}"/>
    <cellStyle name="Comma 5 2 3 3 2 2 2" xfId="36186" xr:uid="{FFB0D928-010B-43A6-95CD-250C8D28C930}"/>
    <cellStyle name="Comma 5 2 3 3 2 2 3" xfId="57210" xr:uid="{A2B40DFD-A313-4C36-9692-39E4BBA8B21A}"/>
    <cellStyle name="Comma 5 2 3 3 2 3" xfId="25676" xr:uid="{0623AE58-3679-491D-BC8D-DD349D1D7E0C}"/>
    <cellStyle name="Comma 5 2 3 3 2 4" xfId="46700" xr:uid="{E400B07F-12A1-41E0-9852-770E6C79489E}"/>
    <cellStyle name="Comma 5 2 3 3 3" xfId="7258" xr:uid="{E86E4D3E-ABB2-4924-B9CC-F9021A8CDD62}"/>
    <cellStyle name="Comma 5 2 3 3 3 2" xfId="17792" xr:uid="{4785DE1F-46F0-4706-AF72-9D24251DAC86}"/>
    <cellStyle name="Comma 5 2 3 3 3 2 2" xfId="38814" xr:uid="{FD22A11C-3B46-4E63-9DE2-9712672CF9F4}"/>
    <cellStyle name="Comma 5 2 3 3 3 2 3" xfId="59838" xr:uid="{B8E2D3F1-373D-47B3-B017-68E01BA48FCA}"/>
    <cellStyle name="Comma 5 2 3 3 3 3" xfId="28304" xr:uid="{81A6EB80-3908-4791-A104-FB4A00F6311D}"/>
    <cellStyle name="Comma 5 2 3 3 3 4" xfId="49328" xr:uid="{51671E1B-E0B8-4162-9FA0-B87FA0C14F76}"/>
    <cellStyle name="Comma 5 2 3 3 4" xfId="9885" xr:uid="{A824ED18-3A8E-4DD0-950A-8C89382CEB0A}"/>
    <cellStyle name="Comma 5 2 3 3 4 2" xfId="20419" xr:uid="{1BD62628-8F1F-4FF6-8791-55BB9A778B73}"/>
    <cellStyle name="Comma 5 2 3 3 4 2 2" xfId="41441" xr:uid="{F5FB8A12-34E2-45D7-859E-DF8FCF44D376}"/>
    <cellStyle name="Comma 5 2 3 3 4 2 3" xfId="62465" xr:uid="{31F866E5-6ADC-4C3C-A351-5425C788411E}"/>
    <cellStyle name="Comma 5 2 3 3 4 3" xfId="30931" xr:uid="{F2B6BE21-0BB2-4F1D-9A74-88216DAF216C}"/>
    <cellStyle name="Comma 5 2 3 3 4 4" xfId="51955" xr:uid="{80E92F38-A773-488B-BB8D-588512E978D5}"/>
    <cellStyle name="Comma 5 2 3 3 5" xfId="12537" xr:uid="{552A58F4-A10F-45F0-BDC3-DE7E59FDBD64}"/>
    <cellStyle name="Comma 5 2 3 3 5 2" xfId="33559" xr:uid="{C6858E14-8C8E-44DC-9992-FD7A4C59B917}"/>
    <cellStyle name="Comma 5 2 3 3 5 3" xfId="54583" xr:uid="{5EA4ADC1-5CFC-40E3-9BB7-C331F319BA7E}"/>
    <cellStyle name="Comma 5 2 3 3 6" xfId="23048" xr:uid="{9E2B5B28-6710-429E-94CD-FDE82625DF01}"/>
    <cellStyle name="Comma 5 2 3 3 7" xfId="44073" xr:uid="{95AF63D4-70FE-458D-8F92-1608E7397E1C}"/>
    <cellStyle name="Comma 5 2 3 4" xfId="1953" xr:uid="{9AFB89CA-0911-4C48-B9DC-8A711FE5A930}"/>
    <cellStyle name="Comma 5 2 3 4 2" xfId="4631" xr:uid="{8BF65ED0-6E35-4C3E-A6CE-4231A1D721F6}"/>
    <cellStyle name="Comma 5 2 3 4 2 2" xfId="15165" xr:uid="{278DBC81-31D9-4E43-9A7A-5BD8D30B80CA}"/>
    <cellStyle name="Comma 5 2 3 4 2 2 2" xfId="36187" xr:uid="{15965A72-13AE-4B40-A02E-FD380EEB2644}"/>
    <cellStyle name="Comma 5 2 3 4 2 2 3" xfId="57211" xr:uid="{C33BB01B-3725-4977-B0EE-4519EA3A4532}"/>
    <cellStyle name="Comma 5 2 3 4 2 3" xfId="25677" xr:uid="{17FD1F54-D451-4732-B0B2-71084A2DE5BD}"/>
    <cellStyle name="Comma 5 2 3 4 2 4" xfId="46701" xr:uid="{E0B2C179-DD8B-412F-AB18-7FEC6FAD3DFA}"/>
    <cellStyle name="Comma 5 2 3 4 3" xfId="7259" xr:uid="{70B7B51F-130A-4B18-81AB-C9288CC9F52F}"/>
    <cellStyle name="Comma 5 2 3 4 3 2" xfId="17793" xr:uid="{1921DCCC-1B7A-4071-AF1A-55DC639673E9}"/>
    <cellStyle name="Comma 5 2 3 4 3 2 2" xfId="38815" xr:uid="{93DF0AED-28DA-4700-B9FB-6B1007DA9E77}"/>
    <cellStyle name="Comma 5 2 3 4 3 2 3" xfId="59839" xr:uid="{C44EED75-498E-47EC-A5AC-1D78F91856B2}"/>
    <cellStyle name="Comma 5 2 3 4 3 3" xfId="28305" xr:uid="{83BE24EC-CF02-4FDF-B7E8-DC9CBA83895B}"/>
    <cellStyle name="Comma 5 2 3 4 3 4" xfId="49329" xr:uid="{1D1C020C-0775-4E56-8E3C-99FB2FE43106}"/>
    <cellStyle name="Comma 5 2 3 4 4" xfId="9886" xr:uid="{52127D35-C16E-4D9D-876B-0A54BF7DFD64}"/>
    <cellStyle name="Comma 5 2 3 4 4 2" xfId="20420" xr:uid="{DB2FC1CE-E36E-46C1-AF20-97E51CE9F08D}"/>
    <cellStyle name="Comma 5 2 3 4 4 2 2" xfId="41442" xr:uid="{813F6C71-C0F1-424B-9E74-D8E1195D5AFC}"/>
    <cellStyle name="Comma 5 2 3 4 4 2 3" xfId="62466" xr:uid="{90D36DF2-9C5E-46AB-A7BF-AB9710193582}"/>
    <cellStyle name="Comma 5 2 3 4 4 3" xfId="30932" xr:uid="{28F8402F-80DD-47F4-9C83-007072EC7399}"/>
    <cellStyle name="Comma 5 2 3 4 4 4" xfId="51956" xr:uid="{4918E355-46C8-4B06-A417-A52C627A1B4E}"/>
    <cellStyle name="Comma 5 2 3 4 5" xfId="12538" xr:uid="{34F504B8-42DE-4440-A15E-6BD522E627C0}"/>
    <cellStyle name="Comma 5 2 3 4 5 2" xfId="33560" xr:uid="{901A6DFA-191E-4FD0-B045-F3F3008E7589}"/>
    <cellStyle name="Comma 5 2 3 4 5 3" xfId="54584" xr:uid="{FFED5C5A-964B-457C-BDD7-17DA5CD61332}"/>
    <cellStyle name="Comma 5 2 3 4 6" xfId="23049" xr:uid="{E1F932C8-B65E-4EFE-B1A3-94DC31FCA784}"/>
    <cellStyle name="Comma 5 2 3 4 7" xfId="44074" xr:uid="{A13E2983-9991-4775-8DE8-6EBC2989056A}"/>
    <cellStyle name="Comma 5 2 3 5" xfId="4627" xr:uid="{A8DA2805-3E23-4238-9DAA-11891D62A46D}"/>
    <cellStyle name="Comma 5 2 3 5 2" xfId="15161" xr:uid="{3C305273-D500-4C07-92DA-727900BCCF71}"/>
    <cellStyle name="Comma 5 2 3 5 2 2" xfId="36183" xr:uid="{E438CCFB-97FC-4E6E-9D97-6FF26380095A}"/>
    <cellStyle name="Comma 5 2 3 5 2 3" xfId="57207" xr:uid="{DA47B127-11FB-44C6-9203-1A85247D0BA6}"/>
    <cellStyle name="Comma 5 2 3 5 3" xfId="25673" xr:uid="{CD8378E9-21B2-401F-9A63-48E040013E91}"/>
    <cellStyle name="Comma 5 2 3 5 4" xfId="46697" xr:uid="{4A23F8F8-7F3D-4425-826F-F8463FFD91D7}"/>
    <cellStyle name="Comma 5 2 3 6" xfId="7255" xr:uid="{DCB52BF1-5BDB-41E9-B5D0-C9B52BC35A0A}"/>
    <cellStyle name="Comma 5 2 3 6 2" xfId="17789" xr:uid="{C2E6748D-4FE7-48A6-9ED1-9081D1E507FC}"/>
    <cellStyle name="Comma 5 2 3 6 2 2" xfId="38811" xr:uid="{0892FCFE-DB7F-4D72-8AE1-849024649806}"/>
    <cellStyle name="Comma 5 2 3 6 2 3" xfId="59835" xr:uid="{75059CFC-C0DC-4938-8789-DA2218947E15}"/>
    <cellStyle name="Comma 5 2 3 6 3" xfId="28301" xr:uid="{340FA38A-F6D2-4672-A34F-8558AE3969B2}"/>
    <cellStyle name="Comma 5 2 3 6 4" xfId="49325" xr:uid="{7D17BC1B-9397-4E3B-A4A3-8C1F6687FF3F}"/>
    <cellStyle name="Comma 5 2 3 7" xfId="9882" xr:uid="{80A4A3FD-75CA-4F14-B4AD-28BF45CD9C27}"/>
    <cellStyle name="Comma 5 2 3 7 2" xfId="20416" xr:uid="{F3A4713C-F8A5-49FA-A07C-7BB15EEA1E53}"/>
    <cellStyle name="Comma 5 2 3 7 2 2" xfId="41438" xr:uid="{C1C7E3EF-C9AE-4637-92C9-6F43DF21E508}"/>
    <cellStyle name="Comma 5 2 3 7 2 3" xfId="62462" xr:uid="{35CBA6E8-C003-41C2-93AD-EFA104A1723E}"/>
    <cellStyle name="Comma 5 2 3 7 3" xfId="30928" xr:uid="{DC5D0206-AA29-48E5-AADC-0DFF5D7C73C8}"/>
    <cellStyle name="Comma 5 2 3 7 4" xfId="51952" xr:uid="{1FDE9DED-1CB3-47A8-83F8-8FE392C9512B}"/>
    <cellStyle name="Comma 5 2 3 8" xfId="12534" xr:uid="{7D51184F-B2FB-4EE5-80A5-0E07C8450830}"/>
    <cellStyle name="Comma 5 2 3 8 2" xfId="33556" xr:uid="{F1531E5B-22A6-4B94-8358-E9E2313D1920}"/>
    <cellStyle name="Comma 5 2 3 8 3" xfId="54580" xr:uid="{08AA3E7D-C5FC-40E9-9DFF-70E4C945AAB5}"/>
    <cellStyle name="Comma 5 2 3 9" xfId="23045" xr:uid="{4C2D2164-3D91-40EF-82CC-AB9F2FFA00E7}"/>
    <cellStyle name="Comma 5 2 4" xfId="1954" xr:uid="{BC39E060-8E1F-4653-8331-92B4D31D7B45}"/>
    <cellStyle name="Comma 5 2 4 10" xfId="44075" xr:uid="{3983B619-C43D-40BA-9524-4AB86A7DEC33}"/>
    <cellStyle name="Comma 5 2 4 2" xfId="1955" xr:uid="{EA2CD052-3440-47F8-BD3E-ACF6EEF56C1D}"/>
    <cellStyle name="Comma 5 2 4 2 2" xfId="1956" xr:uid="{11CE1974-3DD5-4B41-9708-392DE5F8C7F5}"/>
    <cellStyle name="Comma 5 2 4 2 2 2" xfId="4634" xr:uid="{EBC5249F-E0E0-4790-9945-C245F17B0775}"/>
    <cellStyle name="Comma 5 2 4 2 2 2 2" xfId="15168" xr:uid="{A5DB184E-0CE9-4211-8B0F-E969B131ECA4}"/>
    <cellStyle name="Comma 5 2 4 2 2 2 2 2" xfId="36190" xr:uid="{AF9F62E4-F069-4302-8BAC-20C59FCBF4C4}"/>
    <cellStyle name="Comma 5 2 4 2 2 2 2 3" xfId="57214" xr:uid="{7C63849F-487F-4C6E-A043-41EA38761308}"/>
    <cellStyle name="Comma 5 2 4 2 2 2 3" xfId="25680" xr:uid="{E9DB8B5A-9BD6-4C0C-B2C7-7AA6458A4AD0}"/>
    <cellStyle name="Comma 5 2 4 2 2 2 4" xfId="46704" xr:uid="{C9A11280-A245-45EF-97DE-01150C05CCB6}"/>
    <cellStyle name="Comma 5 2 4 2 2 3" xfId="7262" xr:uid="{94820D62-0C30-412C-B111-A615DCB9856F}"/>
    <cellStyle name="Comma 5 2 4 2 2 3 2" xfId="17796" xr:uid="{E6ADC174-A58E-4E00-8FEA-8CF9EF6B0E7D}"/>
    <cellStyle name="Comma 5 2 4 2 2 3 2 2" xfId="38818" xr:uid="{D516986D-2001-448A-B280-36A87D1851E0}"/>
    <cellStyle name="Comma 5 2 4 2 2 3 2 3" xfId="59842" xr:uid="{0A11615A-2BCD-40C1-9DA4-F259AE73811D}"/>
    <cellStyle name="Comma 5 2 4 2 2 3 3" xfId="28308" xr:uid="{0FB97F26-4A22-440E-8086-F47FB67E3F5C}"/>
    <cellStyle name="Comma 5 2 4 2 2 3 4" xfId="49332" xr:uid="{C5CCAF5C-43D8-416E-8D86-89A04028FCA3}"/>
    <cellStyle name="Comma 5 2 4 2 2 4" xfId="9889" xr:uid="{09C19AE2-C846-4F7B-97B2-47921A823715}"/>
    <cellStyle name="Comma 5 2 4 2 2 4 2" xfId="20423" xr:uid="{9D8CDF6F-991F-4D93-BF94-95D8EB148B42}"/>
    <cellStyle name="Comma 5 2 4 2 2 4 2 2" xfId="41445" xr:uid="{0BB80D83-FEC0-4590-8482-476EB831313C}"/>
    <cellStyle name="Comma 5 2 4 2 2 4 2 3" xfId="62469" xr:uid="{3F5C9BB4-1C0F-467C-AD3E-44B190E0A322}"/>
    <cellStyle name="Comma 5 2 4 2 2 4 3" xfId="30935" xr:uid="{0D2886DF-5515-49EC-9573-EE6AE48920A5}"/>
    <cellStyle name="Comma 5 2 4 2 2 4 4" xfId="51959" xr:uid="{34C7AE32-0705-4D33-BE2F-90BD851B1249}"/>
    <cellStyle name="Comma 5 2 4 2 2 5" xfId="12541" xr:uid="{ADDCA8F5-154E-4935-8EE2-E45D46A0FB5E}"/>
    <cellStyle name="Comma 5 2 4 2 2 5 2" xfId="33563" xr:uid="{BAE54F6E-44E4-4438-B204-F170890661D7}"/>
    <cellStyle name="Comma 5 2 4 2 2 5 3" xfId="54587" xr:uid="{7C2EED9D-7B62-42F4-B000-17E79EC7EEA9}"/>
    <cellStyle name="Comma 5 2 4 2 2 6" xfId="23052" xr:uid="{CC0382AC-9ADF-48A9-9A2B-9A1A5FF650D3}"/>
    <cellStyle name="Comma 5 2 4 2 2 7" xfId="44077" xr:uid="{C062A810-4286-4379-B800-C721348278B9}"/>
    <cellStyle name="Comma 5 2 4 2 3" xfId="4633" xr:uid="{F47C1E8A-CE71-444D-87E3-26FC3A2C7320}"/>
    <cellStyle name="Comma 5 2 4 2 3 2" xfId="15167" xr:uid="{E81ED7A9-DA9B-4A5C-89BA-F1FB3A6E9668}"/>
    <cellStyle name="Comma 5 2 4 2 3 2 2" xfId="36189" xr:uid="{E37D41AE-64BC-49B5-9116-FC3DB7A1E7D4}"/>
    <cellStyle name="Comma 5 2 4 2 3 2 3" xfId="57213" xr:uid="{3ED1BD70-0BBF-40C5-87F8-BFFA8BCEAAED}"/>
    <cellStyle name="Comma 5 2 4 2 3 3" xfId="25679" xr:uid="{747FA2F7-0F79-40D3-9DAA-E4298EF2BAF3}"/>
    <cellStyle name="Comma 5 2 4 2 3 4" xfId="46703" xr:uid="{F6118C98-2DDF-4162-927D-2C2B54D71F42}"/>
    <cellStyle name="Comma 5 2 4 2 4" xfId="7261" xr:uid="{81D209FF-60AA-43CD-9EF0-7F6AD81885B0}"/>
    <cellStyle name="Comma 5 2 4 2 4 2" xfId="17795" xr:uid="{B7F10F0E-1651-432F-8CCC-4379EAF74BCF}"/>
    <cellStyle name="Comma 5 2 4 2 4 2 2" xfId="38817" xr:uid="{7267D8CC-1F67-4ADD-A4E6-749D987AB517}"/>
    <cellStyle name="Comma 5 2 4 2 4 2 3" xfId="59841" xr:uid="{56BDB833-893D-4342-B0AA-B0210BA3D581}"/>
    <cellStyle name="Comma 5 2 4 2 4 3" xfId="28307" xr:uid="{AC6D8175-FC99-42B5-9B07-37A351D088AE}"/>
    <cellStyle name="Comma 5 2 4 2 4 4" xfId="49331" xr:uid="{D49C787D-5656-4726-A39C-24142AA1A7C1}"/>
    <cellStyle name="Comma 5 2 4 2 5" xfId="9888" xr:uid="{A41B7BB9-3FF0-4A2A-AED5-EBB71C92036B}"/>
    <cellStyle name="Comma 5 2 4 2 5 2" xfId="20422" xr:uid="{8078F0F2-4226-4629-B726-E23827559651}"/>
    <cellStyle name="Comma 5 2 4 2 5 2 2" xfId="41444" xr:uid="{A95FC7B6-8401-4410-80E7-48A0DA5FE807}"/>
    <cellStyle name="Comma 5 2 4 2 5 2 3" xfId="62468" xr:uid="{6B54C488-D447-4172-8B57-0E35093C7D66}"/>
    <cellStyle name="Comma 5 2 4 2 5 3" xfId="30934" xr:uid="{3A1E5323-F838-4161-BA78-E3C5C8E8A419}"/>
    <cellStyle name="Comma 5 2 4 2 5 4" xfId="51958" xr:uid="{0A14EBE6-8010-4490-90D9-78D8837F8BFD}"/>
    <cellStyle name="Comma 5 2 4 2 6" xfId="12540" xr:uid="{612A27DA-5AD5-4F80-B8E0-9E9B0D8D55D8}"/>
    <cellStyle name="Comma 5 2 4 2 6 2" xfId="33562" xr:uid="{C8E7D073-5625-4800-A83F-4AC53F12AFCE}"/>
    <cellStyle name="Comma 5 2 4 2 6 3" xfId="54586" xr:uid="{E13CB897-A7B0-41B0-89AD-A325C07A0B4E}"/>
    <cellStyle name="Comma 5 2 4 2 7" xfId="23051" xr:uid="{28797D9A-DA6D-498D-A366-B417B39A0F2B}"/>
    <cellStyle name="Comma 5 2 4 2 8" xfId="44076" xr:uid="{EEE58976-2A97-4911-B6DC-20260B9E8D0D}"/>
    <cellStyle name="Comma 5 2 4 3" xfId="1957" xr:uid="{7592C509-CF6C-4376-B337-8B870F8F1657}"/>
    <cellStyle name="Comma 5 2 4 3 2" xfId="4635" xr:uid="{B0C8B368-8098-403D-AC02-89CAEC1909A2}"/>
    <cellStyle name="Comma 5 2 4 3 2 2" xfId="15169" xr:uid="{F2569190-B4CD-4C91-BFA4-24C0CC0B1E0A}"/>
    <cellStyle name="Comma 5 2 4 3 2 2 2" xfId="36191" xr:uid="{33383358-9372-43AA-A558-1344AE5DDDAD}"/>
    <cellStyle name="Comma 5 2 4 3 2 2 3" xfId="57215" xr:uid="{AB680F35-94E3-4ECC-9077-EC078119A8F9}"/>
    <cellStyle name="Comma 5 2 4 3 2 3" xfId="25681" xr:uid="{9CB6B00F-505F-448A-BF38-9671437B745D}"/>
    <cellStyle name="Comma 5 2 4 3 2 4" xfId="46705" xr:uid="{4547346C-EFA1-457D-A8FD-AA1274931A11}"/>
    <cellStyle name="Comma 5 2 4 3 3" xfId="7263" xr:uid="{1FC8F385-0574-4C74-8017-B31A004F4E4E}"/>
    <cellStyle name="Comma 5 2 4 3 3 2" xfId="17797" xr:uid="{1F9C717B-F0FC-4489-BCBD-744A15846267}"/>
    <cellStyle name="Comma 5 2 4 3 3 2 2" xfId="38819" xr:uid="{977E4EEB-AAA1-4B02-92AE-AF128BA27587}"/>
    <cellStyle name="Comma 5 2 4 3 3 2 3" xfId="59843" xr:uid="{FCFC038A-76F1-4161-96F4-362B78FD6072}"/>
    <cellStyle name="Comma 5 2 4 3 3 3" xfId="28309" xr:uid="{533263C7-2617-4C02-929A-CE33987E14CB}"/>
    <cellStyle name="Comma 5 2 4 3 3 4" xfId="49333" xr:uid="{DA189522-2B3A-45E0-A0B2-044078F55DB8}"/>
    <cellStyle name="Comma 5 2 4 3 4" xfId="9890" xr:uid="{432348A4-BE3C-4B94-AEAB-9857034CDBC6}"/>
    <cellStyle name="Comma 5 2 4 3 4 2" xfId="20424" xr:uid="{BFB7CF95-1F22-4A5A-BE40-DBF678F440F5}"/>
    <cellStyle name="Comma 5 2 4 3 4 2 2" xfId="41446" xr:uid="{03E7E121-3D26-4D31-A340-38BA0DF384E2}"/>
    <cellStyle name="Comma 5 2 4 3 4 2 3" xfId="62470" xr:uid="{BF6FCF1F-D845-45B1-80A4-697DB2E7D7BD}"/>
    <cellStyle name="Comma 5 2 4 3 4 3" xfId="30936" xr:uid="{8C3F7B3E-4214-443B-87FE-FE71EED979F6}"/>
    <cellStyle name="Comma 5 2 4 3 4 4" xfId="51960" xr:uid="{0809D597-BADD-4B48-BF81-C8C67A988A6A}"/>
    <cellStyle name="Comma 5 2 4 3 5" xfId="12542" xr:uid="{F69BA990-6443-47D1-83D7-AF0042F54985}"/>
    <cellStyle name="Comma 5 2 4 3 5 2" xfId="33564" xr:uid="{7938176B-B965-451A-AD3A-776FAA1B8C2C}"/>
    <cellStyle name="Comma 5 2 4 3 5 3" xfId="54588" xr:uid="{292AE04D-F73D-4BF4-9C44-23BFD6F2106D}"/>
    <cellStyle name="Comma 5 2 4 3 6" xfId="23053" xr:uid="{5A8D3F03-A78B-44DF-A5D5-699E00EB65DE}"/>
    <cellStyle name="Comma 5 2 4 3 7" xfId="44078" xr:uid="{D2165044-69C7-4343-887E-3AFE0411291E}"/>
    <cellStyle name="Comma 5 2 4 4" xfId="1958" xr:uid="{40C78215-ED1F-400C-A749-6303B158EC56}"/>
    <cellStyle name="Comma 5 2 4 4 2" xfId="4636" xr:uid="{31331330-B139-4038-B4CE-71FE2012B0E1}"/>
    <cellStyle name="Comma 5 2 4 4 2 2" xfId="15170" xr:uid="{C439C2AA-4FAC-479C-B266-E773695AAE8C}"/>
    <cellStyle name="Comma 5 2 4 4 2 2 2" xfId="36192" xr:uid="{5E3438A9-6379-4D37-874E-31890C33E2E2}"/>
    <cellStyle name="Comma 5 2 4 4 2 2 3" xfId="57216" xr:uid="{7797BC02-97F6-4A0C-A3BF-CBD97C5A0D3C}"/>
    <cellStyle name="Comma 5 2 4 4 2 3" xfId="25682" xr:uid="{A02A4770-E46E-4C38-B813-596A5D38B661}"/>
    <cellStyle name="Comma 5 2 4 4 2 4" xfId="46706" xr:uid="{11B976BD-D45A-47DD-8044-D52AC3FB7D08}"/>
    <cellStyle name="Comma 5 2 4 4 3" xfId="7264" xr:uid="{DA0592DC-5BA5-4FAE-B756-F7D4BF3F3E54}"/>
    <cellStyle name="Comma 5 2 4 4 3 2" xfId="17798" xr:uid="{42693450-E4E4-497B-A0E4-B1E6939FD4C2}"/>
    <cellStyle name="Comma 5 2 4 4 3 2 2" xfId="38820" xr:uid="{5DD48989-2D9E-4EDD-8D86-F87DF73626AC}"/>
    <cellStyle name="Comma 5 2 4 4 3 2 3" xfId="59844" xr:uid="{9AFB6FCE-D689-46A7-B952-B87E3F5CD7B5}"/>
    <cellStyle name="Comma 5 2 4 4 3 3" xfId="28310" xr:uid="{9ED12A60-B2AE-4211-8F99-DE9A2D9212EF}"/>
    <cellStyle name="Comma 5 2 4 4 3 4" xfId="49334" xr:uid="{2783B7B0-51B7-459B-ABD5-CA9E4E441BDF}"/>
    <cellStyle name="Comma 5 2 4 4 4" xfId="9891" xr:uid="{B25232BE-3285-4AAD-A99F-D75830196361}"/>
    <cellStyle name="Comma 5 2 4 4 4 2" xfId="20425" xr:uid="{AAAD1776-F62F-43A8-8E25-17189A4B6B48}"/>
    <cellStyle name="Comma 5 2 4 4 4 2 2" xfId="41447" xr:uid="{D1F39852-8583-46D4-97E5-3BD502D19B6A}"/>
    <cellStyle name="Comma 5 2 4 4 4 2 3" xfId="62471" xr:uid="{ED9F8B2D-6B8A-4810-828E-583F8C892402}"/>
    <cellStyle name="Comma 5 2 4 4 4 3" xfId="30937" xr:uid="{8199E617-4A1D-4852-8B0D-B0118A70AB68}"/>
    <cellStyle name="Comma 5 2 4 4 4 4" xfId="51961" xr:uid="{0B6360DA-713D-401F-9959-06F9E13B5A4A}"/>
    <cellStyle name="Comma 5 2 4 4 5" xfId="12543" xr:uid="{DFE60084-970F-42E6-8116-4AFAD12AA354}"/>
    <cellStyle name="Comma 5 2 4 4 5 2" xfId="33565" xr:uid="{BEEFAC79-FDF1-4462-A045-E6980B01152B}"/>
    <cellStyle name="Comma 5 2 4 4 5 3" xfId="54589" xr:uid="{50BA8771-B3FF-4C41-A547-2F2B59149D0D}"/>
    <cellStyle name="Comma 5 2 4 4 6" xfId="23054" xr:uid="{DED35638-980E-4E75-8A0E-D134EABFC3BC}"/>
    <cellStyle name="Comma 5 2 4 4 7" xfId="44079" xr:uid="{CA7A143B-28B7-45CA-B216-C90A84DE4D54}"/>
    <cellStyle name="Comma 5 2 4 5" xfId="4632" xr:uid="{7981D095-40F9-41B2-BFE0-FD23D9CDDB75}"/>
    <cellStyle name="Comma 5 2 4 5 2" xfId="15166" xr:uid="{682A0040-C1F9-4019-BC4A-1D40AEB749A5}"/>
    <cellStyle name="Comma 5 2 4 5 2 2" xfId="36188" xr:uid="{6906BB23-39C2-4FBA-8E77-643618ADC84D}"/>
    <cellStyle name="Comma 5 2 4 5 2 3" xfId="57212" xr:uid="{7F365ACD-F2C7-4B5F-BAD9-A23DD55BD8A6}"/>
    <cellStyle name="Comma 5 2 4 5 3" xfId="25678" xr:uid="{E7DDEE40-39BF-4BC1-8AFB-A476EAADAC93}"/>
    <cellStyle name="Comma 5 2 4 5 4" xfId="46702" xr:uid="{6DC5726A-B23F-43A6-A169-F9901EA7A15E}"/>
    <cellStyle name="Comma 5 2 4 6" xfId="7260" xr:uid="{317A3F75-6FC5-4AED-AECB-10D897F4DCC6}"/>
    <cellStyle name="Comma 5 2 4 6 2" xfId="17794" xr:uid="{964C051D-7B88-41A5-9562-ACC1559CDACF}"/>
    <cellStyle name="Comma 5 2 4 6 2 2" xfId="38816" xr:uid="{FFB73045-4725-4844-BD31-B072D5A0E697}"/>
    <cellStyle name="Comma 5 2 4 6 2 3" xfId="59840" xr:uid="{22049704-4893-4DE6-9B30-BD82D815B251}"/>
    <cellStyle name="Comma 5 2 4 6 3" xfId="28306" xr:uid="{5B0651B9-EC43-4807-B728-E4D22E54E22C}"/>
    <cellStyle name="Comma 5 2 4 6 4" xfId="49330" xr:uid="{FC0B8E44-F722-424C-A7F2-55829DF046CB}"/>
    <cellStyle name="Comma 5 2 4 7" xfId="9887" xr:uid="{BF9A74F1-1355-4F97-ADB3-C226D0B79406}"/>
    <cellStyle name="Comma 5 2 4 7 2" xfId="20421" xr:uid="{B428F436-3EEE-4975-83ED-4BEB21206D89}"/>
    <cellStyle name="Comma 5 2 4 7 2 2" xfId="41443" xr:uid="{0A7FC1F0-A929-4B29-81B7-D80F35BADC1B}"/>
    <cellStyle name="Comma 5 2 4 7 2 3" xfId="62467" xr:uid="{365DE9B1-9FC6-4F8C-BCF1-0FA15361A2CF}"/>
    <cellStyle name="Comma 5 2 4 7 3" xfId="30933" xr:uid="{C0BA2D44-7771-4F9A-9A03-3A8A4E87C2FE}"/>
    <cellStyle name="Comma 5 2 4 7 4" xfId="51957" xr:uid="{37BE7812-DB4F-4F4D-9B8A-FABCD3D180C5}"/>
    <cellStyle name="Comma 5 2 4 8" xfId="12539" xr:uid="{018FCFA5-396F-4135-A407-315BCA88EC06}"/>
    <cellStyle name="Comma 5 2 4 8 2" xfId="33561" xr:uid="{F4073A09-C5C0-4BAD-8D4F-0D6F044846EA}"/>
    <cellStyle name="Comma 5 2 4 8 3" xfId="54585" xr:uid="{6F91F1A3-8521-4D6D-8F02-E82DB95D6744}"/>
    <cellStyle name="Comma 5 2 4 9" xfId="23050" xr:uid="{7E77F1A9-A907-42EC-A900-4A30B1CB75A0}"/>
    <cellStyle name="Comma 5 2 5" xfId="1959" xr:uid="{D3F193C5-534D-49CE-9E48-9CC165F6DB0B}"/>
    <cellStyle name="Comma 5 2 5 10" xfId="44080" xr:uid="{E2AC5B57-814E-4FC7-97AA-50E885D100FC}"/>
    <cellStyle name="Comma 5 2 5 2" xfId="1960" xr:uid="{326E20D7-1D37-4A2B-872C-0B7A4144B8A8}"/>
    <cellStyle name="Comma 5 2 5 2 2" xfId="1961" xr:uid="{9400D6E6-2F15-4B21-A6BD-5558D626C59C}"/>
    <cellStyle name="Comma 5 2 5 2 2 2" xfId="4639" xr:uid="{2570961D-B25E-4AF5-9C74-2154857127AF}"/>
    <cellStyle name="Comma 5 2 5 2 2 2 2" xfId="15173" xr:uid="{5D04233A-6EF8-4561-A2F1-523379BF480F}"/>
    <cellStyle name="Comma 5 2 5 2 2 2 2 2" xfId="36195" xr:uid="{A348AE7A-1491-4126-8EA1-8A0E5D87F64B}"/>
    <cellStyle name="Comma 5 2 5 2 2 2 2 3" xfId="57219" xr:uid="{54E6078D-19A0-431D-90DA-4731C40D8301}"/>
    <cellStyle name="Comma 5 2 5 2 2 2 3" xfId="25685" xr:uid="{5ACDD624-5E61-4B0F-8880-3BB6FCB3D409}"/>
    <cellStyle name="Comma 5 2 5 2 2 2 4" xfId="46709" xr:uid="{9EBD4EEB-BC13-4E5D-B2BA-5FCB16B03528}"/>
    <cellStyle name="Comma 5 2 5 2 2 3" xfId="7267" xr:uid="{433976DD-C12F-4F6E-B42A-04349B982466}"/>
    <cellStyle name="Comma 5 2 5 2 2 3 2" xfId="17801" xr:uid="{A75CB83B-24D2-4FF9-842B-3FCE72F9BB01}"/>
    <cellStyle name="Comma 5 2 5 2 2 3 2 2" xfId="38823" xr:uid="{18A6A12E-AA63-4B2B-ABD7-FB00548061AA}"/>
    <cellStyle name="Comma 5 2 5 2 2 3 2 3" xfId="59847" xr:uid="{8F15CE30-319B-491A-8A3C-4F9A21D87B81}"/>
    <cellStyle name="Comma 5 2 5 2 2 3 3" xfId="28313" xr:uid="{B180799E-B819-433F-B690-23B68E6CAEA3}"/>
    <cellStyle name="Comma 5 2 5 2 2 3 4" xfId="49337" xr:uid="{5123A760-DBA6-48B5-919B-013C2C49B425}"/>
    <cellStyle name="Comma 5 2 5 2 2 4" xfId="9894" xr:uid="{AF4598FA-F5E8-49D0-BF5B-23D87E27D388}"/>
    <cellStyle name="Comma 5 2 5 2 2 4 2" xfId="20428" xr:uid="{80413B87-B62E-4BEB-BC2A-4B1649DD7FBA}"/>
    <cellStyle name="Comma 5 2 5 2 2 4 2 2" xfId="41450" xr:uid="{8AEA7AB3-CDD3-4880-9AD9-B44533CFE6C5}"/>
    <cellStyle name="Comma 5 2 5 2 2 4 2 3" xfId="62474" xr:uid="{15330589-245D-451E-A40F-82E16E9E8C5A}"/>
    <cellStyle name="Comma 5 2 5 2 2 4 3" xfId="30940" xr:uid="{05F8773E-7AFE-4582-878C-FBE21B9630A1}"/>
    <cellStyle name="Comma 5 2 5 2 2 4 4" xfId="51964" xr:uid="{0F77762E-7621-4ABB-83CB-E214F3DF85BA}"/>
    <cellStyle name="Comma 5 2 5 2 2 5" xfId="12546" xr:uid="{EC0D4CFC-2914-4567-90E7-DE4A455BC47D}"/>
    <cellStyle name="Comma 5 2 5 2 2 5 2" xfId="33568" xr:uid="{25AA1419-6B45-4483-B34B-42046C64035F}"/>
    <cellStyle name="Comma 5 2 5 2 2 5 3" xfId="54592" xr:uid="{ECFE2C4D-745B-4175-B42B-96F853A1CC13}"/>
    <cellStyle name="Comma 5 2 5 2 2 6" xfId="23057" xr:uid="{2D6C0B9B-7CB1-4D72-A92C-5622DA3E259C}"/>
    <cellStyle name="Comma 5 2 5 2 2 7" xfId="44082" xr:uid="{1BB6D559-5E31-4974-8DDB-53BAAA7BF5B6}"/>
    <cellStyle name="Comma 5 2 5 2 3" xfId="4638" xr:uid="{26628C7C-4375-41B1-B671-1DE156E45A98}"/>
    <cellStyle name="Comma 5 2 5 2 3 2" xfId="15172" xr:uid="{298EDFBD-AC7E-48FD-A9D9-4BC3BDD2F37B}"/>
    <cellStyle name="Comma 5 2 5 2 3 2 2" xfId="36194" xr:uid="{A7A44D5F-F6C3-4928-87F2-EA7A7BF5BE90}"/>
    <cellStyle name="Comma 5 2 5 2 3 2 3" xfId="57218" xr:uid="{4680901C-BC6D-4D17-A756-76EDD563F9A6}"/>
    <cellStyle name="Comma 5 2 5 2 3 3" xfId="25684" xr:uid="{9E7DB74B-5FD1-4532-9302-00D8F802399B}"/>
    <cellStyle name="Comma 5 2 5 2 3 4" xfId="46708" xr:uid="{6533BF5C-59CC-41B0-8295-DF1A5A6DC7E6}"/>
    <cellStyle name="Comma 5 2 5 2 4" xfId="7266" xr:uid="{9DBB4674-F15B-4F82-B4A4-C0B7AF2E70F5}"/>
    <cellStyle name="Comma 5 2 5 2 4 2" xfId="17800" xr:uid="{C2E07A01-E301-4B53-8AD8-4B9FED7D5ADB}"/>
    <cellStyle name="Comma 5 2 5 2 4 2 2" xfId="38822" xr:uid="{6B6A4F0D-31CF-40F7-8671-3E247FA7381B}"/>
    <cellStyle name="Comma 5 2 5 2 4 2 3" xfId="59846" xr:uid="{3A3FC05F-AA02-40D6-B6C5-B2D3765CEAFD}"/>
    <cellStyle name="Comma 5 2 5 2 4 3" xfId="28312" xr:uid="{479768D7-05BF-4AC2-B4E3-028E9909BDF3}"/>
    <cellStyle name="Comma 5 2 5 2 4 4" xfId="49336" xr:uid="{41FF2613-99F4-4FAF-B15C-CCF427BDEA3B}"/>
    <cellStyle name="Comma 5 2 5 2 5" xfId="9893" xr:uid="{EA9E94A9-9E10-42D4-810E-40B8C003608C}"/>
    <cellStyle name="Comma 5 2 5 2 5 2" xfId="20427" xr:uid="{CD94B43B-760B-453B-B68A-4115E187DD17}"/>
    <cellStyle name="Comma 5 2 5 2 5 2 2" xfId="41449" xr:uid="{BB6E3441-06F8-49B2-A811-E58273FAFB06}"/>
    <cellStyle name="Comma 5 2 5 2 5 2 3" xfId="62473" xr:uid="{87B8A9A7-9566-4B44-83CA-F8DAFE202FC9}"/>
    <cellStyle name="Comma 5 2 5 2 5 3" xfId="30939" xr:uid="{C5201018-05A7-4CF9-BAB8-BF67C164C6A0}"/>
    <cellStyle name="Comma 5 2 5 2 5 4" xfId="51963" xr:uid="{8BBD0BD3-D462-47D8-A165-6382BF365B2D}"/>
    <cellStyle name="Comma 5 2 5 2 6" xfId="12545" xr:uid="{727F05FF-E750-49DC-9DB8-00D32F69EE82}"/>
    <cellStyle name="Comma 5 2 5 2 6 2" xfId="33567" xr:uid="{7291A764-D66A-4A80-8FD3-82B114BF93AF}"/>
    <cellStyle name="Comma 5 2 5 2 6 3" xfId="54591" xr:uid="{0C2CB102-42C1-4997-855E-CA15DF9ACB57}"/>
    <cellStyle name="Comma 5 2 5 2 7" xfId="23056" xr:uid="{F556E5A9-A0FF-4ECD-92D7-9A3A05B2F6C6}"/>
    <cellStyle name="Comma 5 2 5 2 8" xfId="44081" xr:uid="{1302166E-1700-4D57-8FD7-22C20C0133DE}"/>
    <cellStyle name="Comma 5 2 5 3" xfId="1962" xr:uid="{D5FEA2E5-BBAB-4BDA-8CE4-C4A4FE94B9BB}"/>
    <cellStyle name="Comma 5 2 5 3 2" xfId="4640" xr:uid="{D434390B-EB94-466A-8662-9E6A1062EBF2}"/>
    <cellStyle name="Comma 5 2 5 3 2 2" xfId="15174" xr:uid="{53598A56-2AD4-4A82-8356-D3CCDEA6D50C}"/>
    <cellStyle name="Comma 5 2 5 3 2 2 2" xfId="36196" xr:uid="{7E1C493A-604D-46A5-A1A0-F746E08A8D34}"/>
    <cellStyle name="Comma 5 2 5 3 2 2 3" xfId="57220" xr:uid="{B557F814-E7E7-4DF8-B665-8DE392359389}"/>
    <cellStyle name="Comma 5 2 5 3 2 3" xfId="25686" xr:uid="{8D2CE7C2-4D6B-4ED3-8961-C48F782B2AD0}"/>
    <cellStyle name="Comma 5 2 5 3 2 4" xfId="46710" xr:uid="{33E82BAB-15D0-40BC-AF6B-BDC4D689FAC6}"/>
    <cellStyle name="Comma 5 2 5 3 3" xfId="7268" xr:uid="{AECEB878-C855-4FB1-BD5E-DB08AD94BFF5}"/>
    <cellStyle name="Comma 5 2 5 3 3 2" xfId="17802" xr:uid="{1C60375B-AF23-4457-82D6-6730071B6B22}"/>
    <cellStyle name="Comma 5 2 5 3 3 2 2" xfId="38824" xr:uid="{D35441EF-E804-40DE-8F9B-32FCF5AA4B9C}"/>
    <cellStyle name="Comma 5 2 5 3 3 2 3" xfId="59848" xr:uid="{36D2D147-939B-4481-A75B-C631DEDB1547}"/>
    <cellStyle name="Comma 5 2 5 3 3 3" xfId="28314" xr:uid="{BDC1729E-6F1C-46EA-BC11-1F777E8CBD0A}"/>
    <cellStyle name="Comma 5 2 5 3 3 4" xfId="49338" xr:uid="{35718F59-86CC-4BF2-98C3-021731B8A3DA}"/>
    <cellStyle name="Comma 5 2 5 3 4" xfId="9895" xr:uid="{967C55F8-1972-4EA0-97E0-9A583737B9DD}"/>
    <cellStyle name="Comma 5 2 5 3 4 2" xfId="20429" xr:uid="{36C9E637-D6C4-45A7-A061-310CA611C213}"/>
    <cellStyle name="Comma 5 2 5 3 4 2 2" xfId="41451" xr:uid="{66F360F4-28E0-440B-8D8B-3EB40CCABF42}"/>
    <cellStyle name="Comma 5 2 5 3 4 2 3" xfId="62475" xr:uid="{1D02125C-1B3C-429D-A858-3038F919D06B}"/>
    <cellStyle name="Comma 5 2 5 3 4 3" xfId="30941" xr:uid="{39AE6C82-9879-4B2D-9199-D0FF71FE0A27}"/>
    <cellStyle name="Comma 5 2 5 3 4 4" xfId="51965" xr:uid="{7C09798A-C10B-4AD8-BD48-F2B7A5A9C8AE}"/>
    <cellStyle name="Comma 5 2 5 3 5" xfId="12547" xr:uid="{9DB278FF-E4D3-4797-82FA-291050B9158A}"/>
    <cellStyle name="Comma 5 2 5 3 5 2" xfId="33569" xr:uid="{ED5385AB-0B5F-46CB-8C28-A4B963075F24}"/>
    <cellStyle name="Comma 5 2 5 3 5 3" xfId="54593" xr:uid="{F55D2EA1-EF7A-4866-A2C3-8C3E3AD21857}"/>
    <cellStyle name="Comma 5 2 5 3 6" xfId="23058" xr:uid="{2764F1D2-6DBF-428C-94E5-7ABC48D0DCBA}"/>
    <cellStyle name="Comma 5 2 5 3 7" xfId="44083" xr:uid="{F9D3BED6-1748-42BE-A87B-81EE2BA15241}"/>
    <cellStyle name="Comma 5 2 5 4" xfId="1963" xr:uid="{AC4E563F-B59D-40B5-86F4-26856825AB87}"/>
    <cellStyle name="Comma 5 2 5 4 2" xfId="4641" xr:uid="{8CF470A1-6CFC-4750-A824-BF6049A82C1E}"/>
    <cellStyle name="Comma 5 2 5 4 2 2" xfId="15175" xr:uid="{7A24D9BA-ED0C-4BBC-BE3D-025597F9D199}"/>
    <cellStyle name="Comma 5 2 5 4 2 2 2" xfId="36197" xr:uid="{EBCD67A4-9476-4529-8EDC-9FE954784D1E}"/>
    <cellStyle name="Comma 5 2 5 4 2 2 3" xfId="57221" xr:uid="{431A81D2-01FE-43B5-9283-D4482F7564D1}"/>
    <cellStyle name="Comma 5 2 5 4 2 3" xfId="25687" xr:uid="{92CBC294-4E66-4AFC-9A5A-38289B41F075}"/>
    <cellStyle name="Comma 5 2 5 4 2 4" xfId="46711" xr:uid="{4338F7C5-BC86-4A5E-8B38-DB89C095E801}"/>
    <cellStyle name="Comma 5 2 5 4 3" xfId="7269" xr:uid="{50A04D58-2756-48A6-B5F8-0D6B26CA11C5}"/>
    <cellStyle name="Comma 5 2 5 4 3 2" xfId="17803" xr:uid="{C258A0B7-BED4-47BC-924B-D2AF0A3CC20E}"/>
    <cellStyle name="Comma 5 2 5 4 3 2 2" xfId="38825" xr:uid="{18AF28A8-8BC4-45CB-A2AA-BA1B492A121A}"/>
    <cellStyle name="Comma 5 2 5 4 3 2 3" xfId="59849" xr:uid="{B48E9D92-0224-41B6-8E09-B2C42FB5B52C}"/>
    <cellStyle name="Comma 5 2 5 4 3 3" xfId="28315" xr:uid="{526A3D5D-B820-4644-99AA-559F70C53EAD}"/>
    <cellStyle name="Comma 5 2 5 4 3 4" xfId="49339" xr:uid="{EE33E646-6643-4DEC-8C1B-DC098387EF51}"/>
    <cellStyle name="Comma 5 2 5 4 4" xfId="9896" xr:uid="{18D777D5-33E7-449F-8B8A-170AB56DF83B}"/>
    <cellStyle name="Comma 5 2 5 4 4 2" xfId="20430" xr:uid="{9013ECFB-979B-4A15-AB54-B7F07A7DAEE2}"/>
    <cellStyle name="Comma 5 2 5 4 4 2 2" xfId="41452" xr:uid="{36B7F3AA-4A6F-40DF-97EF-A4984F651BA4}"/>
    <cellStyle name="Comma 5 2 5 4 4 2 3" xfId="62476" xr:uid="{712BB4FD-4E83-4FA6-9DB0-A2A90CCABE7F}"/>
    <cellStyle name="Comma 5 2 5 4 4 3" xfId="30942" xr:uid="{2722FE0A-13CB-4402-979B-223CC8F48820}"/>
    <cellStyle name="Comma 5 2 5 4 4 4" xfId="51966" xr:uid="{2138A14F-FA19-4D94-BCBF-37A17EB42F64}"/>
    <cellStyle name="Comma 5 2 5 4 5" xfId="12548" xr:uid="{05EA3DC7-3B59-4B5C-B73F-61D296AF6007}"/>
    <cellStyle name="Comma 5 2 5 4 5 2" xfId="33570" xr:uid="{75E9A688-94F3-4278-954A-7A02413584FC}"/>
    <cellStyle name="Comma 5 2 5 4 5 3" xfId="54594" xr:uid="{11F27C90-DC3C-4736-B8A6-3FAB2833A4DE}"/>
    <cellStyle name="Comma 5 2 5 4 6" xfId="23059" xr:uid="{7D062FD7-25C6-4D36-9944-289C915D7B39}"/>
    <cellStyle name="Comma 5 2 5 4 7" xfId="44084" xr:uid="{250FF434-481D-4BCB-834F-EEB3ABE7A44A}"/>
    <cellStyle name="Comma 5 2 5 5" xfId="4637" xr:uid="{816B2A1F-D9CB-4189-B73C-0A57BF94B6B2}"/>
    <cellStyle name="Comma 5 2 5 5 2" xfId="15171" xr:uid="{7F9BE9FB-9F8E-475A-8E40-0AEA78AFC31E}"/>
    <cellStyle name="Comma 5 2 5 5 2 2" xfId="36193" xr:uid="{0BD99E02-5CE3-4B39-95B8-DD5732F6AD52}"/>
    <cellStyle name="Comma 5 2 5 5 2 3" xfId="57217" xr:uid="{66B0EA78-12CC-4746-BF47-79F9F96D4218}"/>
    <cellStyle name="Comma 5 2 5 5 3" xfId="25683" xr:uid="{4C80EC1F-C5C7-4DDE-B4D9-2DFDCBBED510}"/>
    <cellStyle name="Comma 5 2 5 5 4" xfId="46707" xr:uid="{0769391C-5D18-423E-AA9E-669763CE2FD3}"/>
    <cellStyle name="Comma 5 2 5 6" xfId="7265" xr:uid="{0F402FED-5C4E-4BD7-B8C0-EEF9537EE3AC}"/>
    <cellStyle name="Comma 5 2 5 6 2" xfId="17799" xr:uid="{FDAAAC58-6905-46F2-BF20-C435342EBE40}"/>
    <cellStyle name="Comma 5 2 5 6 2 2" xfId="38821" xr:uid="{DD50156F-9A09-4914-9E05-0A3D0134B4B5}"/>
    <cellStyle name="Comma 5 2 5 6 2 3" xfId="59845" xr:uid="{FB073F00-4EC1-4D7B-B426-5D4565DF310D}"/>
    <cellStyle name="Comma 5 2 5 6 3" xfId="28311" xr:uid="{0F9EC131-0197-4862-93F3-7BAF46BE572C}"/>
    <cellStyle name="Comma 5 2 5 6 4" xfId="49335" xr:uid="{7B9CA668-F889-4DCE-8736-505F8F0B9A88}"/>
    <cellStyle name="Comma 5 2 5 7" xfId="9892" xr:uid="{3D5CBC4C-D417-4319-B188-ED2EF5347690}"/>
    <cellStyle name="Comma 5 2 5 7 2" xfId="20426" xr:uid="{1E860257-F17D-45D0-8093-EEC4C28949FB}"/>
    <cellStyle name="Comma 5 2 5 7 2 2" xfId="41448" xr:uid="{BC954E64-C983-41A8-ACA4-D66A736C9475}"/>
    <cellStyle name="Comma 5 2 5 7 2 3" xfId="62472" xr:uid="{B13C80F6-DEE4-462D-AD14-D4962F57E0EF}"/>
    <cellStyle name="Comma 5 2 5 7 3" xfId="30938" xr:uid="{8D046DBE-6B8C-41A8-B301-5BF4BBEB249D}"/>
    <cellStyle name="Comma 5 2 5 7 4" xfId="51962" xr:uid="{FD528BAE-2EDB-4933-93B7-E7EA667F15FE}"/>
    <cellStyle name="Comma 5 2 5 8" xfId="12544" xr:uid="{7606A2FA-B523-4361-B70E-A61A2E2B6865}"/>
    <cellStyle name="Comma 5 2 5 8 2" xfId="33566" xr:uid="{C7595A93-9C21-434F-88E6-37AF675A02D1}"/>
    <cellStyle name="Comma 5 2 5 8 3" xfId="54590" xr:uid="{2046F3D3-033B-4F81-8635-FE096C3087A9}"/>
    <cellStyle name="Comma 5 2 5 9" xfId="23055" xr:uid="{39152511-AA19-4A0B-B4BE-227034F0CD42}"/>
    <cellStyle name="Comma 5 2 6" xfId="1964" xr:uid="{C3822A08-3348-4B06-B497-69BB58E2164C}"/>
    <cellStyle name="Comma 5 2 6 10" xfId="44085" xr:uid="{507B3733-DED3-45A9-864D-84CFFFC2C29D}"/>
    <cellStyle name="Comma 5 2 6 2" xfId="1965" xr:uid="{9DCFF4D6-FACD-4BE0-8813-46D0E838C4A3}"/>
    <cellStyle name="Comma 5 2 6 2 2" xfId="1966" xr:uid="{50D4B3CF-96A2-489E-8A0A-6B52E53FD4F3}"/>
    <cellStyle name="Comma 5 2 6 2 2 2" xfId="4644" xr:uid="{7FD8DCA7-4018-4B37-9939-82986E03806D}"/>
    <cellStyle name="Comma 5 2 6 2 2 2 2" xfId="15178" xr:uid="{79F7A008-5EF1-4F07-BD8A-74B9AE25D262}"/>
    <cellStyle name="Comma 5 2 6 2 2 2 2 2" xfId="36200" xr:uid="{4380A0CE-443A-45A2-8544-72B41B1DC765}"/>
    <cellStyle name="Comma 5 2 6 2 2 2 2 3" xfId="57224" xr:uid="{6954BC97-A55D-4BE2-AFC4-C101AF35ACA6}"/>
    <cellStyle name="Comma 5 2 6 2 2 2 3" xfId="25690" xr:uid="{C12AEAEB-C2D6-4299-BBE6-172AE4781CF6}"/>
    <cellStyle name="Comma 5 2 6 2 2 2 4" xfId="46714" xr:uid="{59EE7DE5-C5BC-4515-8E66-8D6F06F96E18}"/>
    <cellStyle name="Comma 5 2 6 2 2 3" xfId="7272" xr:uid="{E849D623-4EAA-405C-9770-D5795EC8D7BC}"/>
    <cellStyle name="Comma 5 2 6 2 2 3 2" xfId="17806" xr:uid="{E0ED7853-BB17-433E-8D9C-7FE7E84C9348}"/>
    <cellStyle name="Comma 5 2 6 2 2 3 2 2" xfId="38828" xr:uid="{BA5168B8-6AC8-4340-AB67-8CB2397D2540}"/>
    <cellStyle name="Comma 5 2 6 2 2 3 2 3" xfId="59852" xr:uid="{7C3B3965-73A8-4CDA-A2C3-5D066F174B5E}"/>
    <cellStyle name="Comma 5 2 6 2 2 3 3" xfId="28318" xr:uid="{18BED9A7-6490-4675-B849-7E928C7EC165}"/>
    <cellStyle name="Comma 5 2 6 2 2 3 4" xfId="49342" xr:uid="{CF3DE3F8-8389-4820-812F-D0C596478C00}"/>
    <cellStyle name="Comma 5 2 6 2 2 4" xfId="9899" xr:uid="{2B7F9336-F423-457C-9E6E-4E86DFADA035}"/>
    <cellStyle name="Comma 5 2 6 2 2 4 2" xfId="20433" xr:uid="{0132A838-4AD6-4166-92DC-CA81F91E6852}"/>
    <cellStyle name="Comma 5 2 6 2 2 4 2 2" xfId="41455" xr:uid="{03522754-E0E9-4082-AE7D-B5F7CC5660A3}"/>
    <cellStyle name="Comma 5 2 6 2 2 4 2 3" xfId="62479" xr:uid="{4C2F1B07-8EB2-4276-8CAD-2F0898CE3F04}"/>
    <cellStyle name="Comma 5 2 6 2 2 4 3" xfId="30945" xr:uid="{015E0A96-D21B-4410-8DB8-4190C850A1B2}"/>
    <cellStyle name="Comma 5 2 6 2 2 4 4" xfId="51969" xr:uid="{2A32B51F-3D78-4F08-A8F5-F2A3E0801A83}"/>
    <cellStyle name="Comma 5 2 6 2 2 5" xfId="12551" xr:uid="{6495E715-3536-44DF-ABC1-7C49D6A547EC}"/>
    <cellStyle name="Comma 5 2 6 2 2 5 2" xfId="33573" xr:uid="{B51770CE-4DFB-408A-8BB6-61A59D069ED5}"/>
    <cellStyle name="Comma 5 2 6 2 2 5 3" xfId="54597" xr:uid="{4F9B269D-0871-4246-BA68-765665B61507}"/>
    <cellStyle name="Comma 5 2 6 2 2 6" xfId="23062" xr:uid="{49D2DBF2-7930-47E4-BD3C-953E5C77FFFF}"/>
    <cellStyle name="Comma 5 2 6 2 2 7" xfId="44087" xr:uid="{E577B52C-C264-437B-B7D5-008574E697BB}"/>
    <cellStyle name="Comma 5 2 6 2 3" xfId="4643" xr:uid="{4B7B64B1-61CC-4842-90C7-EDD3647AF9F4}"/>
    <cellStyle name="Comma 5 2 6 2 3 2" xfId="15177" xr:uid="{C7EE719A-FD6D-4288-ACE4-725BF29E1C28}"/>
    <cellStyle name="Comma 5 2 6 2 3 2 2" xfId="36199" xr:uid="{9DF74333-7E1A-4992-A6E8-1A5D88A0EB19}"/>
    <cellStyle name="Comma 5 2 6 2 3 2 3" xfId="57223" xr:uid="{33CBA82F-B36D-4BF5-BDD4-D548C078DC5E}"/>
    <cellStyle name="Comma 5 2 6 2 3 3" xfId="25689" xr:uid="{2DEDA12D-AA81-45DE-80BB-0C5440910DD7}"/>
    <cellStyle name="Comma 5 2 6 2 3 4" xfId="46713" xr:uid="{C39C9CF3-144B-458D-8094-5DF02ACF0673}"/>
    <cellStyle name="Comma 5 2 6 2 4" xfId="7271" xr:uid="{13BBDF25-3AD1-4DCC-A6D9-BAB83F861CBD}"/>
    <cellStyle name="Comma 5 2 6 2 4 2" xfId="17805" xr:uid="{EDA7F263-589F-48A0-89E8-F9DCAE01674A}"/>
    <cellStyle name="Comma 5 2 6 2 4 2 2" xfId="38827" xr:uid="{F46FA1C1-563D-4C78-882E-CC4B0BB37CD6}"/>
    <cellStyle name="Comma 5 2 6 2 4 2 3" xfId="59851" xr:uid="{F479D8EB-8D11-4C9F-AB66-4E0F4FD639BC}"/>
    <cellStyle name="Comma 5 2 6 2 4 3" xfId="28317" xr:uid="{7EFF4492-AE13-40C0-8D87-A8384724AF60}"/>
    <cellStyle name="Comma 5 2 6 2 4 4" xfId="49341" xr:uid="{932AE1EF-E535-456A-92C0-0A91AD66D61A}"/>
    <cellStyle name="Comma 5 2 6 2 5" xfId="9898" xr:uid="{3B5D846A-41D4-4A3B-8CFD-E22DF41DC9D0}"/>
    <cellStyle name="Comma 5 2 6 2 5 2" xfId="20432" xr:uid="{E1C4D27B-2733-4A16-94BE-E8D7573BEA79}"/>
    <cellStyle name="Comma 5 2 6 2 5 2 2" xfId="41454" xr:uid="{D6165D52-4C50-49E3-A5A2-2051DA881543}"/>
    <cellStyle name="Comma 5 2 6 2 5 2 3" xfId="62478" xr:uid="{378018C0-41A3-4AFB-9691-AFBECB16D5BA}"/>
    <cellStyle name="Comma 5 2 6 2 5 3" xfId="30944" xr:uid="{59F4D0D5-0122-42F2-AA14-394D09FD48BE}"/>
    <cellStyle name="Comma 5 2 6 2 5 4" xfId="51968" xr:uid="{C8D75E45-9D8A-4DAA-A931-076FF0E8D54C}"/>
    <cellStyle name="Comma 5 2 6 2 6" xfId="12550" xr:uid="{5E3C8D4C-FA67-4716-A265-129126C35922}"/>
    <cellStyle name="Comma 5 2 6 2 6 2" xfId="33572" xr:uid="{95430954-FC22-4914-959F-64463C7B189A}"/>
    <cellStyle name="Comma 5 2 6 2 6 3" xfId="54596" xr:uid="{6F29D4CC-0A3D-42FC-8647-81A042DBFA37}"/>
    <cellStyle name="Comma 5 2 6 2 7" xfId="23061" xr:uid="{81F3027E-1F24-47E4-966A-81E959831D2E}"/>
    <cellStyle name="Comma 5 2 6 2 8" xfId="44086" xr:uid="{83531877-5EE7-4B78-92DA-1F323E81E664}"/>
    <cellStyle name="Comma 5 2 6 3" xfId="1967" xr:uid="{16F48754-BA58-4B84-A117-F48117818BC0}"/>
    <cellStyle name="Comma 5 2 6 3 2" xfId="4645" xr:uid="{E4EEA077-F094-47FF-ADE1-8267F7036202}"/>
    <cellStyle name="Comma 5 2 6 3 2 2" xfId="15179" xr:uid="{7C7BC2DE-3A82-4ACA-913D-F7DF72372D14}"/>
    <cellStyle name="Comma 5 2 6 3 2 2 2" xfId="36201" xr:uid="{67B62E4C-6703-4933-B872-B010B2A24A77}"/>
    <cellStyle name="Comma 5 2 6 3 2 2 3" xfId="57225" xr:uid="{EFAF048D-715C-450E-A1F1-76CC33BD29B1}"/>
    <cellStyle name="Comma 5 2 6 3 2 3" xfId="25691" xr:uid="{267B50E9-337C-4C3C-98B7-9326C03406AC}"/>
    <cellStyle name="Comma 5 2 6 3 2 4" xfId="46715" xr:uid="{ED5829C9-AD75-4558-A87B-E8680283FEF8}"/>
    <cellStyle name="Comma 5 2 6 3 3" xfId="7273" xr:uid="{3BE955B2-A037-416E-99A5-AE7952A8B2BD}"/>
    <cellStyle name="Comma 5 2 6 3 3 2" xfId="17807" xr:uid="{4C37A51B-BADF-412B-93FB-8DFBB98C584F}"/>
    <cellStyle name="Comma 5 2 6 3 3 2 2" xfId="38829" xr:uid="{27DED0E8-9F5A-4184-BEAC-E6145708C7DC}"/>
    <cellStyle name="Comma 5 2 6 3 3 2 3" xfId="59853" xr:uid="{B7FE9945-3014-4680-81C3-31BE1B9047D6}"/>
    <cellStyle name="Comma 5 2 6 3 3 3" xfId="28319" xr:uid="{07B43D74-D59F-408C-B81D-095CF70C1245}"/>
    <cellStyle name="Comma 5 2 6 3 3 4" xfId="49343" xr:uid="{D0AABAB5-67E5-4D10-A8D2-FD0B9AECC959}"/>
    <cellStyle name="Comma 5 2 6 3 4" xfId="9900" xr:uid="{6D3F8456-A2AA-4AE7-8E7C-C9887D506362}"/>
    <cellStyle name="Comma 5 2 6 3 4 2" xfId="20434" xr:uid="{BD89F193-6A4B-405C-BFE1-96B25B8CA7EA}"/>
    <cellStyle name="Comma 5 2 6 3 4 2 2" xfId="41456" xr:uid="{7138E7B5-67FB-48C7-B0AC-12C812F76966}"/>
    <cellStyle name="Comma 5 2 6 3 4 2 3" xfId="62480" xr:uid="{A4365F3D-2254-46BC-BD64-D14D1D81BD4F}"/>
    <cellStyle name="Comma 5 2 6 3 4 3" xfId="30946" xr:uid="{E5546CE6-E706-4278-819D-DB9D1ECE570F}"/>
    <cellStyle name="Comma 5 2 6 3 4 4" xfId="51970" xr:uid="{55958C6F-E03C-401F-91D6-8ECD14DC9A7F}"/>
    <cellStyle name="Comma 5 2 6 3 5" xfId="12552" xr:uid="{10153212-95B8-4455-ABDB-FB18FF4B3DEA}"/>
    <cellStyle name="Comma 5 2 6 3 5 2" xfId="33574" xr:uid="{E4E2820F-8AC6-4093-BB7A-E436C63EACC3}"/>
    <cellStyle name="Comma 5 2 6 3 5 3" xfId="54598" xr:uid="{10F88E82-5966-4024-9FB7-8E8F672CD3D5}"/>
    <cellStyle name="Comma 5 2 6 3 6" xfId="23063" xr:uid="{9278667A-4AA7-4B09-B38F-2CB1F0DED5A0}"/>
    <cellStyle name="Comma 5 2 6 3 7" xfId="44088" xr:uid="{20B80560-8465-41CA-ACF0-38934C4C8966}"/>
    <cellStyle name="Comma 5 2 6 4" xfId="1968" xr:uid="{5A751166-E82E-4B7A-921F-B8E1920222FC}"/>
    <cellStyle name="Comma 5 2 6 4 2" xfId="4646" xr:uid="{72D7E921-22A0-4739-9F30-ED4F036D6C7A}"/>
    <cellStyle name="Comma 5 2 6 4 2 2" xfId="15180" xr:uid="{33E26AA8-843D-411B-9512-E7625C9177E1}"/>
    <cellStyle name="Comma 5 2 6 4 2 2 2" xfId="36202" xr:uid="{96FABC03-7478-4F26-BD9B-B0BAC53A18CE}"/>
    <cellStyle name="Comma 5 2 6 4 2 2 3" xfId="57226" xr:uid="{C0ACB6A8-8F2C-4A13-B256-CF378EFC11D9}"/>
    <cellStyle name="Comma 5 2 6 4 2 3" xfId="25692" xr:uid="{8C70A7E5-BD4F-4BA3-88D4-13F59126DBE3}"/>
    <cellStyle name="Comma 5 2 6 4 2 4" xfId="46716" xr:uid="{434A3F7A-8CB0-452A-8F68-005781A9C3E3}"/>
    <cellStyle name="Comma 5 2 6 4 3" xfId="7274" xr:uid="{319DEE13-6B9C-4C12-9549-2309E9B5C830}"/>
    <cellStyle name="Comma 5 2 6 4 3 2" xfId="17808" xr:uid="{F2D545E6-0A17-48A0-BFE2-7B1719FBBAEB}"/>
    <cellStyle name="Comma 5 2 6 4 3 2 2" xfId="38830" xr:uid="{650CB81F-5642-4872-9B29-C33FD39F2022}"/>
    <cellStyle name="Comma 5 2 6 4 3 2 3" xfId="59854" xr:uid="{1C27BE22-7ED9-44E7-A1B6-FC19C604C903}"/>
    <cellStyle name="Comma 5 2 6 4 3 3" xfId="28320" xr:uid="{D49B361A-1552-457A-9E79-28941FF11E58}"/>
    <cellStyle name="Comma 5 2 6 4 3 4" xfId="49344" xr:uid="{DC1F787B-35F5-4FE4-8573-E1A9CA460FB8}"/>
    <cellStyle name="Comma 5 2 6 4 4" xfId="9901" xr:uid="{19DDCB7D-F69D-4431-AC07-3C61280F9D15}"/>
    <cellStyle name="Comma 5 2 6 4 4 2" xfId="20435" xr:uid="{FC877C65-4A25-470D-93C6-298F0754AA16}"/>
    <cellStyle name="Comma 5 2 6 4 4 2 2" xfId="41457" xr:uid="{10F17F06-6013-48AE-935B-6D7E2C52796A}"/>
    <cellStyle name="Comma 5 2 6 4 4 2 3" xfId="62481" xr:uid="{036B4EAC-9371-49D7-A473-345141575D4B}"/>
    <cellStyle name="Comma 5 2 6 4 4 3" xfId="30947" xr:uid="{E736FB66-2550-4CCD-86B2-CCB8DA906FBC}"/>
    <cellStyle name="Comma 5 2 6 4 4 4" xfId="51971" xr:uid="{0DD80640-402F-4538-A8F4-BCC12B133727}"/>
    <cellStyle name="Comma 5 2 6 4 5" xfId="12553" xr:uid="{36A8E085-57E5-4327-971F-AD67B4790319}"/>
    <cellStyle name="Comma 5 2 6 4 5 2" xfId="33575" xr:uid="{B8071188-A869-49F7-9CCF-8F3B61556DCE}"/>
    <cellStyle name="Comma 5 2 6 4 5 3" xfId="54599" xr:uid="{F92F88C3-4C91-402B-9BE2-B8D7EAC426FE}"/>
    <cellStyle name="Comma 5 2 6 4 6" xfId="23064" xr:uid="{67E7D618-C10D-4019-8FF8-9E7B6116FB4F}"/>
    <cellStyle name="Comma 5 2 6 4 7" xfId="44089" xr:uid="{87F94749-07C8-4E97-83B1-062D94CCE38B}"/>
    <cellStyle name="Comma 5 2 6 5" xfId="4642" xr:uid="{299EA992-502D-4A69-9C5C-459A091F2435}"/>
    <cellStyle name="Comma 5 2 6 5 2" xfId="15176" xr:uid="{15B95D1E-AAAB-4A98-80E9-2BA46EE97BFA}"/>
    <cellStyle name="Comma 5 2 6 5 2 2" xfId="36198" xr:uid="{DF4CFE9C-7D10-4CF4-AED1-6CC447456071}"/>
    <cellStyle name="Comma 5 2 6 5 2 3" xfId="57222" xr:uid="{C2854029-C5B9-4741-920A-A27CF0EF0978}"/>
    <cellStyle name="Comma 5 2 6 5 3" xfId="25688" xr:uid="{EAE0C3DD-0F6B-4155-81D0-B6AB2EEE2EA6}"/>
    <cellStyle name="Comma 5 2 6 5 4" xfId="46712" xr:uid="{69C5E919-DFC5-4E59-8CFC-91EAFC32EDC1}"/>
    <cellStyle name="Comma 5 2 6 6" xfId="7270" xr:uid="{FDEE1AAF-818E-4DE9-BBEB-82C91B3F13BB}"/>
    <cellStyle name="Comma 5 2 6 6 2" xfId="17804" xr:uid="{5BFC736D-205C-47C7-BB3C-06720A644673}"/>
    <cellStyle name="Comma 5 2 6 6 2 2" xfId="38826" xr:uid="{1E8551FC-7D54-49B8-9FD2-D56F6B180E7F}"/>
    <cellStyle name="Comma 5 2 6 6 2 3" xfId="59850" xr:uid="{719F9619-AF73-487A-80DE-A34B194FF50B}"/>
    <cellStyle name="Comma 5 2 6 6 3" xfId="28316" xr:uid="{3F269A6A-6FEC-4338-B3BE-1AC797D80B49}"/>
    <cellStyle name="Comma 5 2 6 6 4" xfId="49340" xr:uid="{8C0EE68A-7B7F-4098-BB17-E015746F0FDD}"/>
    <cellStyle name="Comma 5 2 6 7" xfId="9897" xr:uid="{DF952152-D82B-4B80-AC50-8EB6B7134B88}"/>
    <cellStyle name="Comma 5 2 6 7 2" xfId="20431" xr:uid="{87AAEAB0-002E-4D60-9705-D299BA2205A3}"/>
    <cellStyle name="Comma 5 2 6 7 2 2" xfId="41453" xr:uid="{990F23EB-BA07-46AE-9099-571CFF24170B}"/>
    <cellStyle name="Comma 5 2 6 7 2 3" xfId="62477" xr:uid="{27EF2136-009A-462C-B280-947D1304E59E}"/>
    <cellStyle name="Comma 5 2 6 7 3" xfId="30943" xr:uid="{5B29C8C3-BE83-46FC-8D6A-E326635721B1}"/>
    <cellStyle name="Comma 5 2 6 7 4" xfId="51967" xr:uid="{D25DFAE1-208B-4482-BD90-310834057B98}"/>
    <cellStyle name="Comma 5 2 6 8" xfId="12549" xr:uid="{4AF8DB7B-9C9F-4963-A52C-8D0FA925422A}"/>
    <cellStyle name="Comma 5 2 6 8 2" xfId="33571" xr:uid="{1E1D7515-73AE-423A-87D2-CC0784EC3CB3}"/>
    <cellStyle name="Comma 5 2 6 8 3" xfId="54595" xr:uid="{FC8E4A8B-1E34-4B23-9E9B-53EB712EBB6B}"/>
    <cellStyle name="Comma 5 2 6 9" xfId="23060" xr:uid="{076E48E3-6409-481C-9209-553FB2DAD141}"/>
    <cellStyle name="Comma 5 2 7" xfId="1969" xr:uid="{6CF6B377-C9D8-4231-ACDB-6AFBE952EAA9}"/>
    <cellStyle name="Comma 5 2 7 2" xfId="1970" xr:uid="{562D4987-0EFC-4966-BF55-0EC95AE38126}"/>
    <cellStyle name="Comma 5 2 7 2 2" xfId="4648" xr:uid="{6E17313C-56AF-42D3-A31E-1F9B12ABEC93}"/>
    <cellStyle name="Comma 5 2 7 2 2 2" xfId="15182" xr:uid="{DCA0C916-5723-43FE-8A33-AF95A932B05D}"/>
    <cellStyle name="Comma 5 2 7 2 2 2 2" xfId="36204" xr:uid="{8518EF24-F6B9-4467-B452-07FD5628AB52}"/>
    <cellStyle name="Comma 5 2 7 2 2 2 3" xfId="57228" xr:uid="{4EE47DA2-5538-4A4F-B0B1-5812447A7694}"/>
    <cellStyle name="Comma 5 2 7 2 2 3" xfId="25694" xr:uid="{4CCFE907-9286-4E4D-96D3-BADDEEC13531}"/>
    <cellStyle name="Comma 5 2 7 2 2 4" xfId="46718" xr:uid="{BB74F400-D97B-43D0-AC74-D84C705E1356}"/>
    <cellStyle name="Comma 5 2 7 2 3" xfId="7276" xr:uid="{B12886CE-F88F-4D52-80BB-242278A972C9}"/>
    <cellStyle name="Comma 5 2 7 2 3 2" xfId="17810" xr:uid="{7B1DEBC2-470A-4527-BF29-B83D1369264F}"/>
    <cellStyle name="Comma 5 2 7 2 3 2 2" xfId="38832" xr:uid="{A6E52E88-5CDE-4CD7-8AD8-9C1F49E4CC20}"/>
    <cellStyle name="Comma 5 2 7 2 3 2 3" xfId="59856" xr:uid="{08EE1FF3-322F-43A2-8FDF-A82C0D6793EC}"/>
    <cellStyle name="Comma 5 2 7 2 3 3" xfId="28322" xr:uid="{CEAA3B0F-4CFF-4DB0-932F-A6A641479546}"/>
    <cellStyle name="Comma 5 2 7 2 3 4" xfId="49346" xr:uid="{B94BE577-FA34-4318-836C-F82E54187DEB}"/>
    <cellStyle name="Comma 5 2 7 2 4" xfId="9903" xr:uid="{08C9671B-6859-4066-AA3B-2C4EAEF4B8B5}"/>
    <cellStyle name="Comma 5 2 7 2 4 2" xfId="20437" xr:uid="{138EFD47-B6C4-4A14-B55F-876D743818D7}"/>
    <cellStyle name="Comma 5 2 7 2 4 2 2" xfId="41459" xr:uid="{B3D153B2-8567-4815-97B1-6C7556B6C03A}"/>
    <cellStyle name="Comma 5 2 7 2 4 2 3" xfId="62483" xr:uid="{1DC19002-0A88-4514-8CDD-E8B897FEBA2D}"/>
    <cellStyle name="Comma 5 2 7 2 4 3" xfId="30949" xr:uid="{2C60FA72-2513-4F9E-8AD3-2C7B0B700163}"/>
    <cellStyle name="Comma 5 2 7 2 4 4" xfId="51973" xr:uid="{983446A1-B729-4067-ABBD-8719FB0659A9}"/>
    <cellStyle name="Comma 5 2 7 2 5" xfId="12555" xr:uid="{B888BF04-3C9B-4E30-9298-DB19A138C55C}"/>
    <cellStyle name="Comma 5 2 7 2 5 2" xfId="33577" xr:uid="{96C30582-A29C-4013-85AE-43E05B9E4AA8}"/>
    <cellStyle name="Comma 5 2 7 2 5 3" xfId="54601" xr:uid="{CD65C9CF-9743-4525-90E8-02B886FC5A1D}"/>
    <cellStyle name="Comma 5 2 7 2 6" xfId="23066" xr:uid="{63E25372-30C5-4C94-AFBF-050BF207A109}"/>
    <cellStyle name="Comma 5 2 7 2 7" xfId="44091" xr:uid="{9786E0D9-F6EB-4653-A051-AC32EABE9826}"/>
    <cellStyle name="Comma 5 2 7 3" xfId="1971" xr:uid="{0C67E57C-CD08-4F7E-961B-F8EF8D9861CB}"/>
    <cellStyle name="Comma 5 2 7 3 2" xfId="4649" xr:uid="{2C0129F3-3DCD-4123-8815-18D84A4C2213}"/>
    <cellStyle name="Comma 5 2 7 3 2 2" xfId="15183" xr:uid="{D7732387-AA34-4A1E-8405-D816B0BFE247}"/>
    <cellStyle name="Comma 5 2 7 3 2 2 2" xfId="36205" xr:uid="{ADC8EBDE-B135-4BD5-A011-3CA522BAF532}"/>
    <cellStyle name="Comma 5 2 7 3 2 2 3" xfId="57229" xr:uid="{0B8F121D-E769-42CF-8538-F1D060A64524}"/>
    <cellStyle name="Comma 5 2 7 3 2 3" xfId="25695" xr:uid="{AB6E453E-BF74-4968-AC45-F4B6C0E2B39D}"/>
    <cellStyle name="Comma 5 2 7 3 2 4" xfId="46719" xr:uid="{1DF04469-7C0F-4697-9E72-607B4B41EEEA}"/>
    <cellStyle name="Comma 5 2 7 3 3" xfId="7277" xr:uid="{4DC72C30-AF3E-4F2A-B9B4-FB300CE9A957}"/>
    <cellStyle name="Comma 5 2 7 3 3 2" xfId="17811" xr:uid="{55F31411-7315-40BA-89A1-E97A642FC5C6}"/>
    <cellStyle name="Comma 5 2 7 3 3 2 2" xfId="38833" xr:uid="{AD5733B1-F2DC-4859-9AFF-9BD6F2F9A2AA}"/>
    <cellStyle name="Comma 5 2 7 3 3 2 3" xfId="59857" xr:uid="{EFB2FA7C-7026-4C58-87BE-17019C677F7E}"/>
    <cellStyle name="Comma 5 2 7 3 3 3" xfId="28323" xr:uid="{449003DD-6082-46CA-9D0D-ABA535F405B5}"/>
    <cellStyle name="Comma 5 2 7 3 3 4" xfId="49347" xr:uid="{B70AB3C8-6A2D-4966-8350-DBEF24F18170}"/>
    <cellStyle name="Comma 5 2 7 3 4" xfId="9904" xr:uid="{FBEBA9C0-7A53-4D64-AF3D-A6DE5D9C7315}"/>
    <cellStyle name="Comma 5 2 7 3 4 2" xfId="20438" xr:uid="{D2B480D3-2C40-4F2F-946D-4B55EE28D5A8}"/>
    <cellStyle name="Comma 5 2 7 3 4 2 2" xfId="41460" xr:uid="{42C7EA3A-2644-49D9-B553-956295C420FA}"/>
    <cellStyle name="Comma 5 2 7 3 4 2 3" xfId="62484" xr:uid="{07455C63-C809-4121-B1F4-9FDD4656637B}"/>
    <cellStyle name="Comma 5 2 7 3 4 3" xfId="30950" xr:uid="{01D2DA27-FED3-438B-86EA-188F0438E56F}"/>
    <cellStyle name="Comma 5 2 7 3 4 4" xfId="51974" xr:uid="{37822376-39E7-4341-A8CF-9416CE84E7BF}"/>
    <cellStyle name="Comma 5 2 7 3 5" xfId="12556" xr:uid="{910B7665-CD71-4065-B87A-1843F0571C4A}"/>
    <cellStyle name="Comma 5 2 7 3 5 2" xfId="33578" xr:uid="{EF9B68A5-5939-4766-B9CA-9CA6D2F7E53D}"/>
    <cellStyle name="Comma 5 2 7 3 5 3" xfId="54602" xr:uid="{72B856C1-8353-4946-B5B9-C7F7939B639D}"/>
    <cellStyle name="Comma 5 2 7 3 6" xfId="23067" xr:uid="{0F1E694E-3904-4A99-BCB3-B785F6D3450B}"/>
    <cellStyle name="Comma 5 2 7 3 7" xfId="44092" xr:uid="{012C301A-F653-4534-BD8D-6D18C3958EEC}"/>
    <cellStyle name="Comma 5 2 7 4" xfId="4647" xr:uid="{54F758CF-8895-443E-8390-54A2EDFAAD1D}"/>
    <cellStyle name="Comma 5 2 7 4 2" xfId="15181" xr:uid="{8DA5B01B-CC16-40C2-985A-6DDDEC2DEBC4}"/>
    <cellStyle name="Comma 5 2 7 4 2 2" xfId="36203" xr:uid="{2E8A3FD3-2579-4604-83BE-8481BDA79971}"/>
    <cellStyle name="Comma 5 2 7 4 2 3" xfId="57227" xr:uid="{665686A0-9DCC-4946-8EE3-D53DFCD3E3DE}"/>
    <cellStyle name="Comma 5 2 7 4 3" xfId="25693" xr:uid="{D2559AAA-B720-43DF-9A0E-B33FB8CC4420}"/>
    <cellStyle name="Comma 5 2 7 4 4" xfId="46717" xr:uid="{56DCEA75-0077-42BC-A724-36C6D8ECAE10}"/>
    <cellStyle name="Comma 5 2 7 5" xfId="7275" xr:uid="{613E631B-ECBF-4349-8713-FAF87105F505}"/>
    <cellStyle name="Comma 5 2 7 5 2" xfId="17809" xr:uid="{D6099E46-22A3-48D1-AF43-125AB7443CE8}"/>
    <cellStyle name="Comma 5 2 7 5 2 2" xfId="38831" xr:uid="{27895593-3F3F-4860-9B4A-3CB6ACF9DB95}"/>
    <cellStyle name="Comma 5 2 7 5 2 3" xfId="59855" xr:uid="{C2E0DBB0-954D-4D56-B491-69025B4231B2}"/>
    <cellStyle name="Comma 5 2 7 5 3" xfId="28321" xr:uid="{FF3584B1-3F7E-4E99-A4AC-BE1C4267468C}"/>
    <cellStyle name="Comma 5 2 7 5 4" xfId="49345" xr:uid="{685A7060-CB2E-4AE0-A9D1-82105CC8BCAD}"/>
    <cellStyle name="Comma 5 2 7 6" xfId="9902" xr:uid="{51C52A7A-5A51-4E38-AFE0-6FA0416223AE}"/>
    <cellStyle name="Comma 5 2 7 6 2" xfId="20436" xr:uid="{A2F0AB39-C0FF-418B-B5F1-DE0B5BB5C81F}"/>
    <cellStyle name="Comma 5 2 7 6 2 2" xfId="41458" xr:uid="{2D6114A6-A0C9-4CC3-88D2-E66D131116C9}"/>
    <cellStyle name="Comma 5 2 7 6 2 3" xfId="62482" xr:uid="{AC4CEB2F-6357-4954-8197-8A3CC1C35C55}"/>
    <cellStyle name="Comma 5 2 7 6 3" xfId="30948" xr:uid="{8D48D5A9-0F32-4D9E-A2A2-913419F702B4}"/>
    <cellStyle name="Comma 5 2 7 6 4" xfId="51972" xr:uid="{4EE80645-0A8C-4B8A-99B1-FE1893927890}"/>
    <cellStyle name="Comma 5 2 7 7" xfId="12554" xr:uid="{BAE80D15-109B-49C4-96AB-8B248494CA44}"/>
    <cellStyle name="Comma 5 2 7 7 2" xfId="33576" xr:uid="{42443EB5-EEDC-47F0-A757-1D8F10053403}"/>
    <cellStyle name="Comma 5 2 7 7 3" xfId="54600" xr:uid="{63DEAD30-5ECE-449F-9002-300BB2EBD264}"/>
    <cellStyle name="Comma 5 2 7 8" xfId="23065" xr:uid="{18A776C9-37CD-4C9E-959E-3B409B07D992}"/>
    <cellStyle name="Comma 5 2 7 9" xfId="44090" xr:uid="{E742559E-67FA-468E-AE05-46BDDA625A08}"/>
    <cellStyle name="Comma 5 2 8" xfId="1972" xr:uid="{1149D5EE-0A18-4606-9900-AB1DF144B000}"/>
    <cellStyle name="Comma 5 2 8 2" xfId="1973" xr:uid="{DAF0F40B-42F1-4972-8E4B-3797C920B8AC}"/>
    <cellStyle name="Comma 5 2 8 2 2" xfId="4651" xr:uid="{4E317190-D1A2-40EC-A6E9-14871BA008EB}"/>
    <cellStyle name="Comma 5 2 8 2 2 2" xfId="15185" xr:uid="{E16351AD-8F7B-4DEF-B711-DF8F1957F675}"/>
    <cellStyle name="Comma 5 2 8 2 2 2 2" xfId="36207" xr:uid="{7E137BED-9B92-4C1E-B6DA-FE3F5FE4CFFE}"/>
    <cellStyle name="Comma 5 2 8 2 2 2 3" xfId="57231" xr:uid="{02FD9E3E-0433-4053-AC1C-1A133EE979C2}"/>
    <cellStyle name="Comma 5 2 8 2 2 3" xfId="25697" xr:uid="{32D0172D-BEDF-41CB-8856-FEF709A2E2DF}"/>
    <cellStyle name="Comma 5 2 8 2 2 4" xfId="46721" xr:uid="{4A9A1622-F7F4-4AAC-B5C7-4E14665A3D7B}"/>
    <cellStyle name="Comma 5 2 8 2 3" xfId="7279" xr:uid="{91FE8F17-3189-44AC-B749-073419C99280}"/>
    <cellStyle name="Comma 5 2 8 2 3 2" xfId="17813" xr:uid="{EF8EE781-B103-41AC-9E4F-E5D518EF65D2}"/>
    <cellStyle name="Comma 5 2 8 2 3 2 2" xfId="38835" xr:uid="{5C0937EF-BAD0-4913-997C-E9092A4FABFB}"/>
    <cellStyle name="Comma 5 2 8 2 3 2 3" xfId="59859" xr:uid="{31A0A1EA-E018-49AE-9BD1-42484E91A154}"/>
    <cellStyle name="Comma 5 2 8 2 3 3" xfId="28325" xr:uid="{39F6757E-E065-4A94-AEB4-DC6DC9BF8742}"/>
    <cellStyle name="Comma 5 2 8 2 3 4" xfId="49349" xr:uid="{9E035BA1-54CA-447A-B7A8-C2F7508689F1}"/>
    <cellStyle name="Comma 5 2 8 2 4" xfId="9906" xr:uid="{BF76389F-6B99-47EB-9F79-B9B6AACC9E13}"/>
    <cellStyle name="Comma 5 2 8 2 4 2" xfId="20440" xr:uid="{E14FE198-3E1B-45B6-8665-310E613331E0}"/>
    <cellStyle name="Comma 5 2 8 2 4 2 2" xfId="41462" xr:uid="{80BA33E2-EDBD-40F6-8221-DE7DB77B0D1C}"/>
    <cellStyle name="Comma 5 2 8 2 4 2 3" xfId="62486" xr:uid="{14F47195-EA8A-4DA9-AA2B-D9D72A62CF82}"/>
    <cellStyle name="Comma 5 2 8 2 4 3" xfId="30952" xr:uid="{BCFFA887-A61A-4372-94F4-7F7EC3E3AEF8}"/>
    <cellStyle name="Comma 5 2 8 2 4 4" xfId="51976" xr:uid="{5BBEF0B3-3686-47A0-B478-D9917E9191F5}"/>
    <cellStyle name="Comma 5 2 8 2 5" xfId="12558" xr:uid="{A43BA8DE-4551-420A-A850-1C302A68701D}"/>
    <cellStyle name="Comma 5 2 8 2 5 2" xfId="33580" xr:uid="{54D5D679-65B3-4685-B7E3-6E12AA2A3647}"/>
    <cellStyle name="Comma 5 2 8 2 5 3" xfId="54604" xr:uid="{11752DEF-C436-4A7C-92E8-9710DED794FA}"/>
    <cellStyle name="Comma 5 2 8 2 6" xfId="23069" xr:uid="{D10DF819-F9E5-4D62-8018-AF75176CAC1E}"/>
    <cellStyle name="Comma 5 2 8 2 7" xfId="44094" xr:uid="{0C7C3F43-C786-4B17-9F11-17FA6E5D850B}"/>
    <cellStyle name="Comma 5 2 8 3" xfId="4650" xr:uid="{59B484C0-8908-47ED-81D6-404DD185192A}"/>
    <cellStyle name="Comma 5 2 8 3 2" xfId="15184" xr:uid="{35D48F66-3948-404A-A4CD-A58D1A7333DC}"/>
    <cellStyle name="Comma 5 2 8 3 2 2" xfId="36206" xr:uid="{025E7499-738E-4C87-848C-2E37F9C44DFF}"/>
    <cellStyle name="Comma 5 2 8 3 2 3" xfId="57230" xr:uid="{7FC4D700-935D-42A1-A636-B39500D84B34}"/>
    <cellStyle name="Comma 5 2 8 3 3" xfId="25696" xr:uid="{1BF26337-32BB-4CD6-A9FA-AD507F3FC0B3}"/>
    <cellStyle name="Comma 5 2 8 3 4" xfId="46720" xr:uid="{8EC3DF87-87A8-4D2B-AD28-503EFE66576A}"/>
    <cellStyle name="Comma 5 2 8 4" xfId="7278" xr:uid="{7ACD7BF0-CC13-4554-BE59-8BF5EBFA293C}"/>
    <cellStyle name="Comma 5 2 8 4 2" xfId="17812" xr:uid="{1DF8F4B8-3984-4C3A-A5B4-2003F328896C}"/>
    <cellStyle name="Comma 5 2 8 4 2 2" xfId="38834" xr:uid="{F7506DAE-B0B0-475A-BE15-EC03621FB9DB}"/>
    <cellStyle name="Comma 5 2 8 4 2 3" xfId="59858" xr:uid="{EC0FE07D-F21B-4C16-B68A-E0D78C39CA41}"/>
    <cellStyle name="Comma 5 2 8 4 3" xfId="28324" xr:uid="{28A46582-AB28-4473-A0AB-28F3AFCE11FF}"/>
    <cellStyle name="Comma 5 2 8 4 4" xfId="49348" xr:uid="{294BCD6A-D117-4F64-853A-565D3D17E70E}"/>
    <cellStyle name="Comma 5 2 8 5" xfId="9905" xr:uid="{3E33C558-1A23-4D3B-A629-DEF47C778BD6}"/>
    <cellStyle name="Comma 5 2 8 5 2" xfId="20439" xr:uid="{883BAB10-F7B2-42DD-BD84-6D1C2858FC6B}"/>
    <cellStyle name="Comma 5 2 8 5 2 2" xfId="41461" xr:uid="{72B529D6-C908-4A29-8E5C-C631DA70F9EE}"/>
    <cellStyle name="Comma 5 2 8 5 2 3" xfId="62485" xr:uid="{2FC2F3B5-5FA6-4A68-85D8-CDC194E62F79}"/>
    <cellStyle name="Comma 5 2 8 5 3" xfId="30951" xr:uid="{B555A397-EE43-4759-A6FE-9AE1FDCDC1A7}"/>
    <cellStyle name="Comma 5 2 8 5 4" xfId="51975" xr:uid="{33526071-DC88-4F9F-B85D-3A7CCAA449E8}"/>
    <cellStyle name="Comma 5 2 8 6" xfId="12557" xr:uid="{3A35AA14-4C41-493F-8413-22C8738F47C5}"/>
    <cellStyle name="Comma 5 2 8 6 2" xfId="33579" xr:uid="{61D0C1EC-EA72-42C8-8BEC-D76D55EE604B}"/>
    <cellStyle name="Comma 5 2 8 6 3" xfId="54603" xr:uid="{87DB6008-A08E-4524-B8A5-0B42299C5440}"/>
    <cellStyle name="Comma 5 2 8 7" xfId="23068" xr:uid="{E03E920B-4589-41AF-8812-779F67588093}"/>
    <cellStyle name="Comma 5 2 8 8" xfId="44093" xr:uid="{628637DB-09C8-488C-84A0-3852D6E749D2}"/>
    <cellStyle name="Comma 5 2 9" xfId="1974" xr:uid="{B9D2BA34-A9A9-470C-9316-E82936D26CF1}"/>
    <cellStyle name="Comma 5 2 9 2" xfId="4652" xr:uid="{76371255-51A8-49F4-BB99-820414136723}"/>
    <cellStyle name="Comma 5 2 9 2 2" xfId="15186" xr:uid="{00150783-1A5F-4ABF-9DDD-82C7D3F8F8DF}"/>
    <cellStyle name="Comma 5 2 9 2 2 2" xfId="36208" xr:uid="{9B177B3F-B0D6-47CA-96D9-34357A6FDF15}"/>
    <cellStyle name="Comma 5 2 9 2 2 3" xfId="57232" xr:uid="{005EABF2-0C9C-4E91-84E9-E47416018EBE}"/>
    <cellStyle name="Comma 5 2 9 2 3" xfId="25698" xr:uid="{8DAEF646-4EBD-4771-A7EA-620F30DD64A8}"/>
    <cellStyle name="Comma 5 2 9 2 4" xfId="46722" xr:uid="{8D06F3BF-9BA3-4D93-907F-C0547710F7DF}"/>
    <cellStyle name="Comma 5 2 9 3" xfId="7280" xr:uid="{6BF8438F-D49D-4C08-9415-839E5C54CE06}"/>
    <cellStyle name="Comma 5 2 9 3 2" xfId="17814" xr:uid="{636FCC1F-9556-4039-BDE6-7D9227B0CCC7}"/>
    <cellStyle name="Comma 5 2 9 3 2 2" xfId="38836" xr:uid="{4D1E96F4-596C-41F0-A7C6-278797F32D54}"/>
    <cellStyle name="Comma 5 2 9 3 2 3" xfId="59860" xr:uid="{A6DF1B23-33EA-4082-B02F-58F50A9AF078}"/>
    <cellStyle name="Comma 5 2 9 3 3" xfId="28326" xr:uid="{BBB5B408-3BE5-452F-98F1-40F6140A9CF1}"/>
    <cellStyle name="Comma 5 2 9 3 4" xfId="49350" xr:uid="{D9C4BE0E-FBAD-4E16-B772-3163C02068AC}"/>
    <cellStyle name="Comma 5 2 9 4" xfId="9907" xr:uid="{39C93B9A-14E1-47CB-8275-EF74DBA76469}"/>
    <cellStyle name="Comma 5 2 9 4 2" xfId="20441" xr:uid="{AE5B9EE1-7BE1-4C3E-B399-035805E1F0EF}"/>
    <cellStyle name="Comma 5 2 9 4 2 2" xfId="41463" xr:uid="{530D49F8-1B86-43BC-A8E9-7B7C93705DE4}"/>
    <cellStyle name="Comma 5 2 9 4 2 3" xfId="62487" xr:uid="{E5CDAA0F-D4BD-47B8-9316-8BEAD697B624}"/>
    <cellStyle name="Comma 5 2 9 4 3" xfId="30953" xr:uid="{0C46C6AF-BEA3-4FBB-8E55-30B35FBC4676}"/>
    <cellStyle name="Comma 5 2 9 4 4" xfId="51977" xr:uid="{DFD3F000-69C1-418C-8D27-C79BBC380FBC}"/>
    <cellStyle name="Comma 5 2 9 5" xfId="12559" xr:uid="{2EB21C12-A819-4638-858C-3BA459BDF647}"/>
    <cellStyle name="Comma 5 2 9 5 2" xfId="33581" xr:uid="{6791AC02-92AD-4B3D-9066-C2EF00820951}"/>
    <cellStyle name="Comma 5 2 9 5 3" xfId="54605" xr:uid="{F42353D4-CA53-4541-A350-542832B05F50}"/>
    <cellStyle name="Comma 5 2 9 6" xfId="23070" xr:uid="{9A0E0C15-45A2-46DF-8656-5DBB17CA2AB7}"/>
    <cellStyle name="Comma 5 2 9 7" xfId="44095" xr:uid="{FEDD1A71-5C3F-4608-B491-02B9370316CF}"/>
    <cellStyle name="Comma 5 20" xfId="21269" xr:uid="{E07EDA58-F31B-4389-86DB-8B4AA90AB397}"/>
    <cellStyle name="Comma 5 21" xfId="42294" xr:uid="{4BF0718E-470F-4A93-AFC2-8353A1B23CDD}"/>
    <cellStyle name="Comma 5 22" xfId="63354" xr:uid="{568AEF69-1BAF-4AEF-9E79-A1CD94638DE5}"/>
    <cellStyle name="Comma 5 3" xfId="1975" xr:uid="{0418269D-DF19-4AC6-AECE-7437CFEEEB29}"/>
    <cellStyle name="Comma 5 3 10" xfId="1976" xr:uid="{59EE8FBC-E4AD-403F-9A9F-6AD755D2BBFA}"/>
    <cellStyle name="Comma 5 3 10 2" xfId="4654" xr:uid="{39E6BD09-0FED-4471-9F23-657663C35536}"/>
    <cellStyle name="Comma 5 3 10 2 2" xfId="15188" xr:uid="{2EA11DF6-CA22-4769-B62C-85716E95EE9F}"/>
    <cellStyle name="Comma 5 3 10 2 2 2" xfId="36210" xr:uid="{1335CE27-5F67-4777-B552-9C3F5620FB1E}"/>
    <cellStyle name="Comma 5 3 10 2 2 3" xfId="57234" xr:uid="{80404309-6B28-4A12-A8EF-AD2B7821DBB5}"/>
    <cellStyle name="Comma 5 3 10 2 3" xfId="25700" xr:uid="{B26FFCAE-6C75-47EF-A320-2B7510FA3FF5}"/>
    <cellStyle name="Comma 5 3 10 2 4" xfId="46724" xr:uid="{E70D87EF-0BD5-446B-9B15-DCB3BB912B4B}"/>
    <cellStyle name="Comma 5 3 10 3" xfId="7282" xr:uid="{B89FD870-A1DD-4D26-8F55-2D064BB8304C}"/>
    <cellStyle name="Comma 5 3 10 3 2" xfId="17816" xr:uid="{33A7B3FC-0C9B-4E1B-82FC-A7A8DF7681AE}"/>
    <cellStyle name="Comma 5 3 10 3 2 2" xfId="38838" xr:uid="{015903BF-0EDC-49F5-A165-F4BCC5934FDC}"/>
    <cellStyle name="Comma 5 3 10 3 2 3" xfId="59862" xr:uid="{BD30E78B-F296-4738-9A37-C16D6BC56173}"/>
    <cellStyle name="Comma 5 3 10 3 3" xfId="28328" xr:uid="{82308A5F-D6F1-4812-9B84-B80E43DED9E8}"/>
    <cellStyle name="Comma 5 3 10 3 4" xfId="49352" xr:uid="{FDEB671A-69D7-41D3-A6A4-C51D5B30B04D}"/>
    <cellStyle name="Comma 5 3 10 4" xfId="9909" xr:uid="{1AFCB59C-73BE-483F-A8E1-609650CB826F}"/>
    <cellStyle name="Comma 5 3 10 4 2" xfId="20443" xr:uid="{68323AB9-5D87-41A0-9B36-B9D619D24838}"/>
    <cellStyle name="Comma 5 3 10 4 2 2" xfId="41465" xr:uid="{DD971458-44FF-4918-ACAA-17A64BA2A7B8}"/>
    <cellStyle name="Comma 5 3 10 4 2 3" xfId="62489" xr:uid="{22DCED1D-37DF-4B69-A1C4-F201AFC22953}"/>
    <cellStyle name="Comma 5 3 10 4 3" xfId="30955" xr:uid="{F0657134-EFC4-40AE-801C-6CE79F68AA1F}"/>
    <cellStyle name="Comma 5 3 10 4 4" xfId="51979" xr:uid="{2562942D-832D-47ED-ACD3-EBE55F5C1015}"/>
    <cellStyle name="Comma 5 3 10 5" xfId="12561" xr:uid="{0DAB40EF-1B29-4992-8265-76E5B6F8F4E8}"/>
    <cellStyle name="Comma 5 3 10 5 2" xfId="33583" xr:uid="{DAD39A3A-F320-4BB2-8398-574B9A6136E2}"/>
    <cellStyle name="Comma 5 3 10 5 3" xfId="54607" xr:uid="{F27417C6-5C45-451B-A6EA-2CBAD245C4E0}"/>
    <cellStyle name="Comma 5 3 10 6" xfId="23072" xr:uid="{0174104A-5407-479E-B6C6-D3DF0E16B363}"/>
    <cellStyle name="Comma 5 3 10 7" xfId="44097" xr:uid="{CFB30284-0EB5-4F10-BD70-41A196657534}"/>
    <cellStyle name="Comma 5 3 11" xfId="4653" xr:uid="{ED02DABC-575D-4DF2-8159-F17FD97C87AE}"/>
    <cellStyle name="Comma 5 3 11 2" xfId="15187" xr:uid="{C241C7DD-AB63-4C86-9A08-5BA7384EF7D2}"/>
    <cellStyle name="Comma 5 3 11 2 2" xfId="36209" xr:uid="{F0B7E5DA-E629-4E87-BFA5-ECC3CD31B9B2}"/>
    <cellStyle name="Comma 5 3 11 2 3" xfId="57233" xr:uid="{78F24D82-934C-45EE-BD15-591418664C3F}"/>
    <cellStyle name="Comma 5 3 11 3" xfId="25699" xr:uid="{4106DDF9-28F0-42DD-A586-1837B9FD202C}"/>
    <cellStyle name="Comma 5 3 11 4" xfId="46723" xr:uid="{1291EE0B-16A8-47B6-8A2F-FA14511F36BD}"/>
    <cellStyle name="Comma 5 3 12" xfId="7281" xr:uid="{FCE56C6D-6218-4B41-A590-B23A462F9A01}"/>
    <cellStyle name="Comma 5 3 12 2" xfId="17815" xr:uid="{8AFA448E-2627-482D-994B-36E1C27FF0CE}"/>
    <cellStyle name="Comma 5 3 12 2 2" xfId="38837" xr:uid="{A6BB0B2D-5E83-4431-A628-F8B2D4442FD4}"/>
    <cellStyle name="Comma 5 3 12 2 3" xfId="59861" xr:uid="{7DB9E144-53A4-4483-920D-744022A54E4C}"/>
    <cellStyle name="Comma 5 3 12 3" xfId="28327" xr:uid="{8C6CB89A-4411-48F5-91C8-AF6F88529BA0}"/>
    <cellStyle name="Comma 5 3 12 4" xfId="49351" xr:uid="{6D8A387C-307A-4620-B961-6741A50084C8}"/>
    <cellStyle name="Comma 5 3 13" xfId="9908" xr:uid="{D853AC2E-A99C-4948-A59C-066CE9810D35}"/>
    <cellStyle name="Comma 5 3 13 2" xfId="20442" xr:uid="{A503D87D-41D3-4669-97F3-FE2E5F903047}"/>
    <cellStyle name="Comma 5 3 13 2 2" xfId="41464" xr:uid="{57692EA2-E33D-4113-AF2B-3FFD3E5E6419}"/>
    <cellStyle name="Comma 5 3 13 2 3" xfId="62488" xr:uid="{86350016-4C5B-47A3-A2B8-03C2CB6622F7}"/>
    <cellStyle name="Comma 5 3 13 3" xfId="30954" xr:uid="{8FE54CBE-43A5-4A3B-9A48-665ED49CAF9C}"/>
    <cellStyle name="Comma 5 3 13 4" xfId="51978" xr:uid="{6FB1A494-DC26-4EDE-A992-CA43B26D7D1A}"/>
    <cellStyle name="Comma 5 3 14" xfId="12560" xr:uid="{150262AE-11E5-4EF0-AA98-388BE6E00973}"/>
    <cellStyle name="Comma 5 3 14 2" xfId="33582" xr:uid="{C8BF7EAC-073C-4BBC-99F7-0E1B4269BB96}"/>
    <cellStyle name="Comma 5 3 14 3" xfId="54606" xr:uid="{08E874B2-1B31-4A28-AF6B-52203DEC1686}"/>
    <cellStyle name="Comma 5 3 15" xfId="23071" xr:uid="{B7A98986-8967-4D6A-B482-6F3771626350}"/>
    <cellStyle name="Comma 5 3 16" xfId="44096" xr:uid="{88D30462-D3B4-4637-BFAF-2289D8ACD081}"/>
    <cellStyle name="Comma 5 3 2" xfId="1977" xr:uid="{93E0591B-2034-45BD-980C-51790A569EB5}"/>
    <cellStyle name="Comma 5 3 2 10" xfId="4655" xr:uid="{8A184FCD-EDFD-469E-9DBA-8E334FBB5E5D}"/>
    <cellStyle name="Comma 5 3 2 10 2" xfId="15189" xr:uid="{98A87140-AA0E-467D-9141-B0270DFB1CD9}"/>
    <cellStyle name="Comma 5 3 2 10 2 2" xfId="36211" xr:uid="{C3744B8B-D148-4A75-9007-E415D21CF906}"/>
    <cellStyle name="Comma 5 3 2 10 2 3" xfId="57235" xr:uid="{4F8382A4-EFC1-43B1-906A-23992AE80602}"/>
    <cellStyle name="Comma 5 3 2 10 3" xfId="25701" xr:uid="{5504AE45-EAC0-4695-8228-2CA357B89359}"/>
    <cellStyle name="Comma 5 3 2 10 4" xfId="46725" xr:uid="{4AD418B0-B3E5-4FB7-A878-D287E2BD4B93}"/>
    <cellStyle name="Comma 5 3 2 11" xfId="7283" xr:uid="{F87975A8-6439-4DA4-9D4A-6EB356E16326}"/>
    <cellStyle name="Comma 5 3 2 11 2" xfId="17817" xr:uid="{0776208C-9668-4221-B089-0FC0F954329E}"/>
    <cellStyle name="Comma 5 3 2 11 2 2" xfId="38839" xr:uid="{5FA03A73-C103-44E7-AFFC-63BC1CE92F0C}"/>
    <cellStyle name="Comma 5 3 2 11 2 3" xfId="59863" xr:uid="{2DDBA8A3-73BE-4CE0-AA6E-7808C62BC527}"/>
    <cellStyle name="Comma 5 3 2 11 3" xfId="28329" xr:uid="{96B20E0E-18B4-4C4A-B1F8-22D1F4E50F50}"/>
    <cellStyle name="Comma 5 3 2 11 4" xfId="49353" xr:uid="{FDCE87A5-AC36-4E22-BFCC-B8B0615CFB7A}"/>
    <cellStyle name="Comma 5 3 2 12" xfId="9910" xr:uid="{9E5C4D5F-D8E9-4654-B30A-0CB4FF334EA9}"/>
    <cellStyle name="Comma 5 3 2 12 2" xfId="20444" xr:uid="{F585EE02-0C6A-4B71-A330-91FBED1D15E6}"/>
    <cellStyle name="Comma 5 3 2 12 2 2" xfId="41466" xr:uid="{3CFB2D9C-D52A-4ECE-BCF1-272F601CFE7D}"/>
    <cellStyle name="Comma 5 3 2 12 2 3" xfId="62490" xr:uid="{3CE18F10-1B56-4FA4-A7F2-E40BE9AABCF5}"/>
    <cellStyle name="Comma 5 3 2 12 3" xfId="30956" xr:uid="{CF977004-7C0B-4C76-A8AB-F05031039A85}"/>
    <cellStyle name="Comma 5 3 2 12 4" xfId="51980" xr:uid="{5FE59C3A-9DAB-40D5-8654-712C792A586E}"/>
    <cellStyle name="Comma 5 3 2 13" xfId="12562" xr:uid="{91BE76EC-DC39-4347-8570-B87115287480}"/>
    <cellStyle name="Comma 5 3 2 13 2" xfId="33584" xr:uid="{5706BACD-D3DF-4179-90A2-DDDACF89080F}"/>
    <cellStyle name="Comma 5 3 2 13 3" xfId="54608" xr:uid="{4A9FBB90-0BE6-4F4E-903F-AD0FE5B5E85A}"/>
    <cellStyle name="Comma 5 3 2 14" xfId="23073" xr:uid="{D90343CB-C9AB-4F10-9863-2A6959E79679}"/>
    <cellStyle name="Comma 5 3 2 15" xfId="44098" xr:uid="{20777494-160E-4AC7-B7C8-BBD5A1460017}"/>
    <cellStyle name="Comma 5 3 2 2" xfId="1978" xr:uid="{C5D8DE40-E2CD-4ADD-BB3E-461BBFDA2124}"/>
    <cellStyle name="Comma 5 3 2 2 10" xfId="44099" xr:uid="{08EB713F-1795-4F19-ADEF-088353CBBDE3}"/>
    <cellStyle name="Comma 5 3 2 2 2" xfId="1979" xr:uid="{F0B9D261-4E2E-419E-AC0A-073F1F5EBD1A}"/>
    <cellStyle name="Comma 5 3 2 2 2 2" xfId="1980" xr:uid="{0847D8A8-0447-4719-BD2B-CA15EE2D22DB}"/>
    <cellStyle name="Comma 5 3 2 2 2 2 2" xfId="4658" xr:uid="{D30C5575-5380-4667-8B76-D1008FE66DC3}"/>
    <cellStyle name="Comma 5 3 2 2 2 2 2 2" xfId="15192" xr:uid="{296569EB-3F6E-4D41-97FE-C7729FDB357C}"/>
    <cellStyle name="Comma 5 3 2 2 2 2 2 2 2" xfId="36214" xr:uid="{B63A706E-D0D1-4F9B-8E86-22B404BA2C0C}"/>
    <cellStyle name="Comma 5 3 2 2 2 2 2 2 3" xfId="57238" xr:uid="{05308C46-E046-4C2F-99A3-03D3D207C7B9}"/>
    <cellStyle name="Comma 5 3 2 2 2 2 2 3" xfId="25704" xr:uid="{DF448015-5E6E-4582-9D7F-D3243BE90D2A}"/>
    <cellStyle name="Comma 5 3 2 2 2 2 2 4" xfId="46728" xr:uid="{D1BECC73-F00F-4A77-AAA5-572DE453F939}"/>
    <cellStyle name="Comma 5 3 2 2 2 2 3" xfId="7286" xr:uid="{2B8C4C91-1282-4A5A-B80C-33487B9C4FBD}"/>
    <cellStyle name="Comma 5 3 2 2 2 2 3 2" xfId="17820" xr:uid="{EFC24B99-DDCE-4E98-AA12-03BABB7812EF}"/>
    <cellStyle name="Comma 5 3 2 2 2 2 3 2 2" xfId="38842" xr:uid="{170DFD2D-3569-4DAB-893F-BCC9DEB5A567}"/>
    <cellStyle name="Comma 5 3 2 2 2 2 3 2 3" xfId="59866" xr:uid="{3C600E34-1FD9-4C97-8DEB-1770922EF9C7}"/>
    <cellStyle name="Comma 5 3 2 2 2 2 3 3" xfId="28332" xr:uid="{9B72E028-3B89-4BAC-86D8-8756A6B6FD72}"/>
    <cellStyle name="Comma 5 3 2 2 2 2 3 4" xfId="49356" xr:uid="{BA6CEC5E-8B4D-496B-BEB6-5AB3B5FE3C22}"/>
    <cellStyle name="Comma 5 3 2 2 2 2 4" xfId="9913" xr:uid="{99606547-6E01-47DA-BB74-17F807C77C70}"/>
    <cellStyle name="Comma 5 3 2 2 2 2 4 2" xfId="20447" xr:uid="{A775C17C-488E-44DF-8D21-4978F2B88DBD}"/>
    <cellStyle name="Comma 5 3 2 2 2 2 4 2 2" xfId="41469" xr:uid="{61F9EA2A-640C-4CBC-9045-D7F1251A0821}"/>
    <cellStyle name="Comma 5 3 2 2 2 2 4 2 3" xfId="62493" xr:uid="{05DDEB94-A022-4841-B366-F644A0E8ACC4}"/>
    <cellStyle name="Comma 5 3 2 2 2 2 4 3" xfId="30959" xr:uid="{B35E2F42-CD9B-47F6-AB07-5CEF92E41942}"/>
    <cellStyle name="Comma 5 3 2 2 2 2 4 4" xfId="51983" xr:uid="{F8C115F1-0D75-4682-8CAE-12D6284A5670}"/>
    <cellStyle name="Comma 5 3 2 2 2 2 5" xfId="12565" xr:uid="{9871F801-F5B9-45B3-B8FE-3049D60576F7}"/>
    <cellStyle name="Comma 5 3 2 2 2 2 5 2" xfId="33587" xr:uid="{415D480E-6B10-40B0-992A-ADD0F8CCFAEB}"/>
    <cellStyle name="Comma 5 3 2 2 2 2 5 3" xfId="54611" xr:uid="{48730E7D-1C2B-4081-8DFC-C68A4188881B}"/>
    <cellStyle name="Comma 5 3 2 2 2 2 6" xfId="23076" xr:uid="{FE3DBCBE-F3CC-41A7-8EED-3237A08DEF8C}"/>
    <cellStyle name="Comma 5 3 2 2 2 2 7" xfId="44101" xr:uid="{A1DDE7AA-18D8-42D9-9CBD-26651A69715A}"/>
    <cellStyle name="Comma 5 3 2 2 2 3" xfId="4657" xr:uid="{81C373DD-7395-4DB1-B7AF-7349F8A88265}"/>
    <cellStyle name="Comma 5 3 2 2 2 3 2" xfId="15191" xr:uid="{9777E40F-232B-4CAD-8B98-D75D06198186}"/>
    <cellStyle name="Comma 5 3 2 2 2 3 2 2" xfId="36213" xr:uid="{747B7097-2C55-43CB-8F43-47AACFAA623E}"/>
    <cellStyle name="Comma 5 3 2 2 2 3 2 3" xfId="57237" xr:uid="{211EBFB5-AE1B-45A6-9FF4-6B281D60562F}"/>
    <cellStyle name="Comma 5 3 2 2 2 3 3" xfId="25703" xr:uid="{124D236A-BB82-4E34-B736-9D671583E4F0}"/>
    <cellStyle name="Comma 5 3 2 2 2 3 4" xfId="46727" xr:uid="{55782577-8B4B-40BF-ABC8-669B6D7CA4A4}"/>
    <cellStyle name="Comma 5 3 2 2 2 4" xfId="7285" xr:uid="{30C31048-BD41-4F27-B6FC-90BC8771B99F}"/>
    <cellStyle name="Comma 5 3 2 2 2 4 2" xfId="17819" xr:uid="{4A0B2B8D-71D1-4A9A-9969-4CAE9282674D}"/>
    <cellStyle name="Comma 5 3 2 2 2 4 2 2" xfId="38841" xr:uid="{BE8AFEF1-3808-4F08-A418-16FE95391C1F}"/>
    <cellStyle name="Comma 5 3 2 2 2 4 2 3" xfId="59865" xr:uid="{1A3A73B7-7C2F-41F7-9FA1-0B9BC3E9B74D}"/>
    <cellStyle name="Comma 5 3 2 2 2 4 3" xfId="28331" xr:uid="{484CD134-8096-4C45-BE14-CCC1837C517C}"/>
    <cellStyle name="Comma 5 3 2 2 2 4 4" xfId="49355" xr:uid="{74941FC7-D113-44F8-9E4A-459F4281DD5F}"/>
    <cellStyle name="Comma 5 3 2 2 2 5" xfId="9912" xr:uid="{07139370-5374-495F-AE3F-409DCA257929}"/>
    <cellStyle name="Comma 5 3 2 2 2 5 2" xfId="20446" xr:uid="{CF88625E-2714-43D1-A8AA-C172E06E29A1}"/>
    <cellStyle name="Comma 5 3 2 2 2 5 2 2" xfId="41468" xr:uid="{9D182D08-B952-464E-B0FD-EE113A36BD4F}"/>
    <cellStyle name="Comma 5 3 2 2 2 5 2 3" xfId="62492" xr:uid="{B58400FD-F818-4BF6-A260-4CB453141154}"/>
    <cellStyle name="Comma 5 3 2 2 2 5 3" xfId="30958" xr:uid="{AC9C720F-791F-4635-89ED-CAC264FDB45C}"/>
    <cellStyle name="Comma 5 3 2 2 2 5 4" xfId="51982" xr:uid="{B42E95FB-A442-4441-AFB7-7FAE25B09832}"/>
    <cellStyle name="Comma 5 3 2 2 2 6" xfId="12564" xr:uid="{E546104E-C898-41C2-9942-2C600FD6873D}"/>
    <cellStyle name="Comma 5 3 2 2 2 6 2" xfId="33586" xr:uid="{0F6BBFD6-6F31-436F-89D0-9BB9D7412823}"/>
    <cellStyle name="Comma 5 3 2 2 2 6 3" xfId="54610" xr:uid="{12A0C798-705F-40E8-9E16-9DAE9E396715}"/>
    <cellStyle name="Comma 5 3 2 2 2 7" xfId="23075" xr:uid="{5597F5F5-D032-461C-ADF2-D9281C6F0F66}"/>
    <cellStyle name="Comma 5 3 2 2 2 8" xfId="44100" xr:uid="{BBBC4188-6E69-40E7-BF40-171AE81AACFB}"/>
    <cellStyle name="Comma 5 3 2 2 3" xfId="1981" xr:uid="{E55EB832-A6BF-45BE-AE69-72DBC5C6C051}"/>
    <cellStyle name="Comma 5 3 2 2 3 2" xfId="4659" xr:uid="{C838342D-5C87-4862-AC78-6729890F42D8}"/>
    <cellStyle name="Comma 5 3 2 2 3 2 2" xfId="15193" xr:uid="{37B41F5F-96C9-4D1B-A6CA-015A8FECA3F6}"/>
    <cellStyle name="Comma 5 3 2 2 3 2 2 2" xfId="36215" xr:uid="{74167EB9-BB01-4D72-8F18-0EA8B3B7E82C}"/>
    <cellStyle name="Comma 5 3 2 2 3 2 2 3" xfId="57239" xr:uid="{6884C50E-FD13-451B-84EF-C85A39886711}"/>
    <cellStyle name="Comma 5 3 2 2 3 2 3" xfId="25705" xr:uid="{13FE29DE-B46F-46F1-A132-D0F99B351C8B}"/>
    <cellStyle name="Comma 5 3 2 2 3 2 4" xfId="46729" xr:uid="{7FC32C81-98F7-4F89-9242-9AAEB49EF087}"/>
    <cellStyle name="Comma 5 3 2 2 3 3" xfId="7287" xr:uid="{DEEEFCD6-6915-4B98-A081-63B292430884}"/>
    <cellStyle name="Comma 5 3 2 2 3 3 2" xfId="17821" xr:uid="{2376BE25-65E6-44F5-A27E-5CDB72033A4E}"/>
    <cellStyle name="Comma 5 3 2 2 3 3 2 2" xfId="38843" xr:uid="{5CA63A6A-28CA-46A5-A603-14649D8C4CD7}"/>
    <cellStyle name="Comma 5 3 2 2 3 3 2 3" xfId="59867" xr:uid="{2FE36A0E-BDC9-4AD9-A6E1-0D5111CBFA3C}"/>
    <cellStyle name="Comma 5 3 2 2 3 3 3" xfId="28333" xr:uid="{68C48B54-3AB8-49BA-8524-07E26F10561F}"/>
    <cellStyle name="Comma 5 3 2 2 3 3 4" xfId="49357" xr:uid="{96ED78BC-8A88-441C-9F1F-78B9380D8405}"/>
    <cellStyle name="Comma 5 3 2 2 3 4" xfId="9914" xr:uid="{21F6067B-964F-4264-818B-A83802825E11}"/>
    <cellStyle name="Comma 5 3 2 2 3 4 2" xfId="20448" xr:uid="{7836B4C1-6D37-4EE0-B0E2-608914332D8D}"/>
    <cellStyle name="Comma 5 3 2 2 3 4 2 2" xfId="41470" xr:uid="{D5793931-0EC3-4DDB-972B-0805764FE70E}"/>
    <cellStyle name="Comma 5 3 2 2 3 4 2 3" xfId="62494" xr:uid="{CE6A51CF-156E-4059-A037-BB0FCD94F084}"/>
    <cellStyle name="Comma 5 3 2 2 3 4 3" xfId="30960" xr:uid="{513F1E9F-F7F2-48D7-99E4-1E9D95FD9A0E}"/>
    <cellStyle name="Comma 5 3 2 2 3 4 4" xfId="51984" xr:uid="{72DE8592-9DBF-459E-8ED4-08156892A846}"/>
    <cellStyle name="Comma 5 3 2 2 3 5" xfId="12566" xr:uid="{3452D92D-3514-49F4-8FB5-FBD754889A8F}"/>
    <cellStyle name="Comma 5 3 2 2 3 5 2" xfId="33588" xr:uid="{4DFB9A63-90F1-441A-B814-2A4DAD22541E}"/>
    <cellStyle name="Comma 5 3 2 2 3 5 3" xfId="54612" xr:uid="{F73E0415-74D9-419E-86FA-210E2BDCE5F9}"/>
    <cellStyle name="Comma 5 3 2 2 3 6" xfId="23077" xr:uid="{0F4151AF-EF6B-40BF-849B-53AE46D2381E}"/>
    <cellStyle name="Comma 5 3 2 2 3 7" xfId="44102" xr:uid="{CB53DDCA-1CE6-4545-A97A-6AD1143BC1B8}"/>
    <cellStyle name="Comma 5 3 2 2 4" xfId="1982" xr:uid="{D5854915-2698-4054-BB75-5A461B4E7F2A}"/>
    <cellStyle name="Comma 5 3 2 2 4 2" xfId="4660" xr:uid="{70CD4209-AC16-40D3-B144-613BC4D848E0}"/>
    <cellStyle name="Comma 5 3 2 2 4 2 2" xfId="15194" xr:uid="{522741C3-0553-4226-9265-E569C167BFEA}"/>
    <cellStyle name="Comma 5 3 2 2 4 2 2 2" xfId="36216" xr:uid="{CC1AB314-9BA8-4535-9AA8-81D30869BA36}"/>
    <cellStyle name="Comma 5 3 2 2 4 2 2 3" xfId="57240" xr:uid="{CC838D61-594B-4DC0-97FB-908614E50369}"/>
    <cellStyle name="Comma 5 3 2 2 4 2 3" xfId="25706" xr:uid="{B8CE0C9E-E5DE-46C4-B022-59799803F5C5}"/>
    <cellStyle name="Comma 5 3 2 2 4 2 4" xfId="46730" xr:uid="{AB2554C1-D5A8-41A7-98CC-D57388CFDB20}"/>
    <cellStyle name="Comma 5 3 2 2 4 3" xfId="7288" xr:uid="{A4212158-FFC2-4E7B-B64F-44BE2A4AE034}"/>
    <cellStyle name="Comma 5 3 2 2 4 3 2" xfId="17822" xr:uid="{836131F8-E27F-49FD-95A5-E871A891E8D5}"/>
    <cellStyle name="Comma 5 3 2 2 4 3 2 2" xfId="38844" xr:uid="{4F0BA9D6-35E9-468D-AC09-53D0B8E9B1F2}"/>
    <cellStyle name="Comma 5 3 2 2 4 3 2 3" xfId="59868" xr:uid="{C3DB7538-C841-4494-87D7-D3CE28E6B990}"/>
    <cellStyle name="Comma 5 3 2 2 4 3 3" xfId="28334" xr:uid="{7331BF7F-876E-4E9D-9BBB-4DC71F9EB4CE}"/>
    <cellStyle name="Comma 5 3 2 2 4 3 4" xfId="49358" xr:uid="{064BC14F-E705-4578-81DC-8ABDAD97FA86}"/>
    <cellStyle name="Comma 5 3 2 2 4 4" xfId="9915" xr:uid="{EDA274D0-4337-4512-86E0-E2978B5B7FE2}"/>
    <cellStyle name="Comma 5 3 2 2 4 4 2" xfId="20449" xr:uid="{563BED79-0033-4850-ABDB-664488B87B99}"/>
    <cellStyle name="Comma 5 3 2 2 4 4 2 2" xfId="41471" xr:uid="{4BE55677-2FF9-4537-AC01-E7F2F1E55BD2}"/>
    <cellStyle name="Comma 5 3 2 2 4 4 2 3" xfId="62495" xr:uid="{E9159227-9F6C-41EF-A20F-85F3AD24C339}"/>
    <cellStyle name="Comma 5 3 2 2 4 4 3" xfId="30961" xr:uid="{6AEBAD3A-1700-4CE2-B76A-96DECBF9D7F6}"/>
    <cellStyle name="Comma 5 3 2 2 4 4 4" xfId="51985" xr:uid="{09C0DFAD-1EBC-42E4-989D-64DE53EBD6C4}"/>
    <cellStyle name="Comma 5 3 2 2 4 5" xfId="12567" xr:uid="{3C7AB2D5-D8C9-49B3-B35E-3801DE5695FA}"/>
    <cellStyle name="Comma 5 3 2 2 4 5 2" xfId="33589" xr:uid="{D755122C-6CA4-4F4A-9274-FC3CD7419909}"/>
    <cellStyle name="Comma 5 3 2 2 4 5 3" xfId="54613" xr:uid="{55BA74E2-4D2C-4A66-9567-921ED8B4F366}"/>
    <cellStyle name="Comma 5 3 2 2 4 6" xfId="23078" xr:uid="{03AAB70E-5EC1-44E2-8133-AC67C57C95F8}"/>
    <cellStyle name="Comma 5 3 2 2 4 7" xfId="44103" xr:uid="{2900F4F2-A267-4FBD-B378-77FCA1493097}"/>
    <cellStyle name="Comma 5 3 2 2 5" xfId="4656" xr:uid="{DD41EB07-1BF0-443B-927D-DFA40DF51258}"/>
    <cellStyle name="Comma 5 3 2 2 5 2" xfId="15190" xr:uid="{B8A4D6E5-8E57-4C8F-AD57-3095190F46D9}"/>
    <cellStyle name="Comma 5 3 2 2 5 2 2" xfId="36212" xr:uid="{BE52F5DC-CF3F-4D67-88C5-F803A51B604A}"/>
    <cellStyle name="Comma 5 3 2 2 5 2 3" xfId="57236" xr:uid="{C581508F-7740-4B94-BE09-EC2025E1BEE2}"/>
    <cellStyle name="Comma 5 3 2 2 5 3" xfId="25702" xr:uid="{8C26B5A9-F545-4782-9F99-7CABFB950716}"/>
    <cellStyle name="Comma 5 3 2 2 5 4" xfId="46726" xr:uid="{50940B33-847B-4EA2-9683-2BD4E1E586B4}"/>
    <cellStyle name="Comma 5 3 2 2 6" xfId="7284" xr:uid="{F0627765-7AF8-4A8C-9322-0EBCBB36D392}"/>
    <cellStyle name="Comma 5 3 2 2 6 2" xfId="17818" xr:uid="{FEDB2AE8-7CD7-4A08-A38C-2003FC8997F1}"/>
    <cellStyle name="Comma 5 3 2 2 6 2 2" xfId="38840" xr:uid="{CC825164-43BF-4B88-A0B3-0F64E99AC45C}"/>
    <cellStyle name="Comma 5 3 2 2 6 2 3" xfId="59864" xr:uid="{2C3C2886-BAF7-4B80-A20E-CE6978182458}"/>
    <cellStyle name="Comma 5 3 2 2 6 3" xfId="28330" xr:uid="{905118BC-E7E9-470D-A231-FAD020552C68}"/>
    <cellStyle name="Comma 5 3 2 2 6 4" xfId="49354" xr:uid="{ADA58202-8372-4178-A926-F8546DBBA3C6}"/>
    <cellStyle name="Comma 5 3 2 2 7" xfId="9911" xr:uid="{5DFF1C28-06D9-493F-932F-786E9C8EE963}"/>
    <cellStyle name="Comma 5 3 2 2 7 2" xfId="20445" xr:uid="{749895A7-5AC6-48D4-8E0F-6C6191FD9F97}"/>
    <cellStyle name="Comma 5 3 2 2 7 2 2" xfId="41467" xr:uid="{E263DD37-2524-400B-A134-DE38ED24941B}"/>
    <cellStyle name="Comma 5 3 2 2 7 2 3" xfId="62491" xr:uid="{1E68C003-090E-4421-BE82-4AB35CF58843}"/>
    <cellStyle name="Comma 5 3 2 2 7 3" xfId="30957" xr:uid="{7BD2D7B4-AB65-43E2-AE10-97653BFF5ECE}"/>
    <cellStyle name="Comma 5 3 2 2 7 4" xfId="51981" xr:uid="{AC68CD55-7823-4D2B-A4EE-13A956FF9A9C}"/>
    <cellStyle name="Comma 5 3 2 2 8" xfId="12563" xr:uid="{15EB627D-768C-4B00-AB1B-18F182303392}"/>
    <cellStyle name="Comma 5 3 2 2 8 2" xfId="33585" xr:uid="{BB371CEF-89C0-40A1-AE91-E61B929A09A3}"/>
    <cellStyle name="Comma 5 3 2 2 8 3" xfId="54609" xr:uid="{8F5A9B9E-AC93-414C-83E0-C3397D8EC616}"/>
    <cellStyle name="Comma 5 3 2 2 9" xfId="23074" xr:uid="{23DCBC93-3622-41D4-9C2E-BD248D43A1B5}"/>
    <cellStyle name="Comma 5 3 2 3" xfId="1983" xr:uid="{ED148C5B-0B83-413D-B2AE-8B5D6F675269}"/>
    <cellStyle name="Comma 5 3 2 3 10" xfId="44104" xr:uid="{DAD005EE-001B-4D8D-BBB7-BF1EF6F964BB}"/>
    <cellStyle name="Comma 5 3 2 3 2" xfId="1984" xr:uid="{DF6B5F9C-2353-43F8-ABEC-6E2C29326914}"/>
    <cellStyle name="Comma 5 3 2 3 2 2" xfId="1985" xr:uid="{1928051D-F718-465A-9C5C-270BDCE5E745}"/>
    <cellStyle name="Comma 5 3 2 3 2 2 2" xfId="4663" xr:uid="{4561DB69-F6EE-4654-B059-4383AFCD4993}"/>
    <cellStyle name="Comma 5 3 2 3 2 2 2 2" xfId="15197" xr:uid="{CE85EB7B-E7C3-4E80-9FD6-A15FA69EA5FD}"/>
    <cellStyle name="Comma 5 3 2 3 2 2 2 2 2" xfId="36219" xr:uid="{FCC2CF42-19F2-460E-AD1E-0B0E7D5B466F}"/>
    <cellStyle name="Comma 5 3 2 3 2 2 2 2 3" xfId="57243" xr:uid="{4015D795-BE35-40A0-BB3A-F3F140E70BC2}"/>
    <cellStyle name="Comma 5 3 2 3 2 2 2 3" xfId="25709" xr:uid="{2143ACA7-FE58-4EDF-92E9-4DAB064DF89B}"/>
    <cellStyle name="Comma 5 3 2 3 2 2 2 4" xfId="46733" xr:uid="{95808DD5-0AB7-4CA0-93BC-1AFECF1B0FFB}"/>
    <cellStyle name="Comma 5 3 2 3 2 2 3" xfId="7291" xr:uid="{1F23A123-5A32-4F5A-AD14-0469A02C8049}"/>
    <cellStyle name="Comma 5 3 2 3 2 2 3 2" xfId="17825" xr:uid="{F49C7292-7797-42E6-B0D7-360D4B4BB8FC}"/>
    <cellStyle name="Comma 5 3 2 3 2 2 3 2 2" xfId="38847" xr:uid="{A7D55939-D962-4DEF-BEC6-C29D0ED86F78}"/>
    <cellStyle name="Comma 5 3 2 3 2 2 3 2 3" xfId="59871" xr:uid="{B237607D-6E73-464B-AC8C-9B95AB48B797}"/>
    <cellStyle name="Comma 5 3 2 3 2 2 3 3" xfId="28337" xr:uid="{9CAAC80C-70CA-4F79-8389-B17E1345AAD6}"/>
    <cellStyle name="Comma 5 3 2 3 2 2 3 4" xfId="49361" xr:uid="{9A8B2356-AD1C-4BB4-B5EC-611AE676EA6E}"/>
    <cellStyle name="Comma 5 3 2 3 2 2 4" xfId="9918" xr:uid="{A7A3C7E0-7EA0-4CA9-AC69-8F8B76982D4B}"/>
    <cellStyle name="Comma 5 3 2 3 2 2 4 2" xfId="20452" xr:uid="{D7A3EA60-6476-44F3-81F2-1D2E765D6A90}"/>
    <cellStyle name="Comma 5 3 2 3 2 2 4 2 2" xfId="41474" xr:uid="{93D03A44-B564-409B-9167-B1D9879BAF5A}"/>
    <cellStyle name="Comma 5 3 2 3 2 2 4 2 3" xfId="62498" xr:uid="{22FE5608-D126-4B7C-A57F-66367D5D2B97}"/>
    <cellStyle name="Comma 5 3 2 3 2 2 4 3" xfId="30964" xr:uid="{25B90BA8-3CB0-4601-AD2B-8C5DFEB4CF04}"/>
    <cellStyle name="Comma 5 3 2 3 2 2 4 4" xfId="51988" xr:uid="{0AC73591-D5FD-4CCE-A853-3B2D59C74527}"/>
    <cellStyle name="Comma 5 3 2 3 2 2 5" xfId="12570" xr:uid="{45F79075-DCB1-4743-B6E1-310E5E1F60DE}"/>
    <cellStyle name="Comma 5 3 2 3 2 2 5 2" xfId="33592" xr:uid="{4A2B8DB6-2D1D-4C9C-BCC8-99E5CDC3CC46}"/>
    <cellStyle name="Comma 5 3 2 3 2 2 5 3" xfId="54616" xr:uid="{8ACFDFAF-E11B-471C-A09F-6C03C4376F67}"/>
    <cellStyle name="Comma 5 3 2 3 2 2 6" xfId="23081" xr:uid="{670E3A0A-894F-49DA-8373-8A447FDE6028}"/>
    <cellStyle name="Comma 5 3 2 3 2 2 7" xfId="44106" xr:uid="{98A08163-01B5-45A2-ACBA-2CBB9EB2F845}"/>
    <cellStyle name="Comma 5 3 2 3 2 3" xfId="4662" xr:uid="{898D679F-DAD1-4800-9DE9-2027EA1303ED}"/>
    <cellStyle name="Comma 5 3 2 3 2 3 2" xfId="15196" xr:uid="{880A4F9A-072C-4285-A06F-7F3EFD7D4AC7}"/>
    <cellStyle name="Comma 5 3 2 3 2 3 2 2" xfId="36218" xr:uid="{64B0BBBD-B86F-48E3-BBAD-B21F8D3BCB79}"/>
    <cellStyle name="Comma 5 3 2 3 2 3 2 3" xfId="57242" xr:uid="{75940147-52C8-4967-B3BE-D52F9834A1DC}"/>
    <cellStyle name="Comma 5 3 2 3 2 3 3" xfId="25708" xr:uid="{7567CAFC-3AE6-41F9-84E6-0CF682F6B702}"/>
    <cellStyle name="Comma 5 3 2 3 2 3 4" xfId="46732" xr:uid="{0F149B72-D63C-4E46-9C27-B6E9BAAFB4DD}"/>
    <cellStyle name="Comma 5 3 2 3 2 4" xfId="7290" xr:uid="{6C3DE888-5F7A-4266-95AA-4C4D82A51656}"/>
    <cellStyle name="Comma 5 3 2 3 2 4 2" xfId="17824" xr:uid="{1E085300-A6E3-4581-9D16-956D778A6347}"/>
    <cellStyle name="Comma 5 3 2 3 2 4 2 2" xfId="38846" xr:uid="{D4F12149-A7DA-4CF6-8C4F-63A0AA4AFD33}"/>
    <cellStyle name="Comma 5 3 2 3 2 4 2 3" xfId="59870" xr:uid="{E9EE192B-225D-45F4-89D3-1DAC6691EDC6}"/>
    <cellStyle name="Comma 5 3 2 3 2 4 3" xfId="28336" xr:uid="{BFDC94E5-87A9-49F0-96B6-977623F6CE26}"/>
    <cellStyle name="Comma 5 3 2 3 2 4 4" xfId="49360" xr:uid="{6F27C26F-5999-43D3-8897-E53D306ED4FC}"/>
    <cellStyle name="Comma 5 3 2 3 2 5" xfId="9917" xr:uid="{972BE7FE-8D1E-45FB-987B-3463326FA186}"/>
    <cellStyle name="Comma 5 3 2 3 2 5 2" xfId="20451" xr:uid="{763A0D76-1C37-4D48-BBA7-FE900141A5C8}"/>
    <cellStyle name="Comma 5 3 2 3 2 5 2 2" xfId="41473" xr:uid="{D3002F4B-8FF1-41BB-8429-DD12C98CC7F0}"/>
    <cellStyle name="Comma 5 3 2 3 2 5 2 3" xfId="62497" xr:uid="{66275B38-8CE1-48D3-BFC5-5E76E22D492C}"/>
    <cellStyle name="Comma 5 3 2 3 2 5 3" xfId="30963" xr:uid="{A97FB2D1-BD02-4771-A568-983867BAB71C}"/>
    <cellStyle name="Comma 5 3 2 3 2 5 4" xfId="51987" xr:uid="{7FAEF76C-4E01-4A43-A893-207758F9FA52}"/>
    <cellStyle name="Comma 5 3 2 3 2 6" xfId="12569" xr:uid="{BEC2DF97-F5A2-4790-906F-D94380039F5B}"/>
    <cellStyle name="Comma 5 3 2 3 2 6 2" xfId="33591" xr:uid="{27CABE1F-799A-44FD-A0AB-A1D35C18D062}"/>
    <cellStyle name="Comma 5 3 2 3 2 6 3" xfId="54615" xr:uid="{1E9D418A-98DC-4027-93D5-F606134D88A7}"/>
    <cellStyle name="Comma 5 3 2 3 2 7" xfId="23080" xr:uid="{27C433E3-1B22-485D-AE65-1584BFD2C567}"/>
    <cellStyle name="Comma 5 3 2 3 2 8" xfId="44105" xr:uid="{FFC204C9-8DF1-41D0-9C4C-05A031B80DD9}"/>
    <cellStyle name="Comma 5 3 2 3 3" xfId="1986" xr:uid="{926278A5-94E3-41E0-A184-54F72D231B99}"/>
    <cellStyle name="Comma 5 3 2 3 3 2" xfId="4664" xr:uid="{03FD17D8-CDC7-4115-A0E1-35020E431B37}"/>
    <cellStyle name="Comma 5 3 2 3 3 2 2" xfId="15198" xr:uid="{F0A5557A-057A-457C-84B4-E8D53366CE29}"/>
    <cellStyle name="Comma 5 3 2 3 3 2 2 2" xfId="36220" xr:uid="{CFF88AA2-7197-4386-A020-FFCFBFF860D3}"/>
    <cellStyle name="Comma 5 3 2 3 3 2 2 3" xfId="57244" xr:uid="{75B4E1C6-2D9B-426C-A139-83E262196F60}"/>
    <cellStyle name="Comma 5 3 2 3 3 2 3" xfId="25710" xr:uid="{10728571-9C43-4250-830F-DCF0ADA87B7E}"/>
    <cellStyle name="Comma 5 3 2 3 3 2 4" xfId="46734" xr:uid="{2204A052-74F6-45DB-AA3C-86AD636E054E}"/>
    <cellStyle name="Comma 5 3 2 3 3 3" xfId="7292" xr:uid="{98C24D5F-D99A-46D7-B45F-4BC918D61334}"/>
    <cellStyle name="Comma 5 3 2 3 3 3 2" xfId="17826" xr:uid="{919740F2-C8AB-4FE0-A581-5A0623CC9FF5}"/>
    <cellStyle name="Comma 5 3 2 3 3 3 2 2" xfId="38848" xr:uid="{4ECE46F9-F66A-4F5C-AE00-E72202A4547D}"/>
    <cellStyle name="Comma 5 3 2 3 3 3 2 3" xfId="59872" xr:uid="{6CE31C36-581E-42DD-AF84-FA013DDDF8FE}"/>
    <cellStyle name="Comma 5 3 2 3 3 3 3" xfId="28338" xr:uid="{4E88DCFB-E39F-4FFF-8634-C6A119134A43}"/>
    <cellStyle name="Comma 5 3 2 3 3 3 4" xfId="49362" xr:uid="{71070FE2-8DC8-4424-B297-A12DEF0A7EAA}"/>
    <cellStyle name="Comma 5 3 2 3 3 4" xfId="9919" xr:uid="{5E0AAB20-CE35-4CEE-926C-B608B41FA660}"/>
    <cellStyle name="Comma 5 3 2 3 3 4 2" xfId="20453" xr:uid="{6775B14D-4AB5-4FAD-B4D9-07984E097C45}"/>
    <cellStyle name="Comma 5 3 2 3 3 4 2 2" xfId="41475" xr:uid="{D9BA6AEF-20B8-45B9-BE6A-FC9EBA77F7C9}"/>
    <cellStyle name="Comma 5 3 2 3 3 4 2 3" xfId="62499" xr:uid="{51653B96-5BEB-481C-9D05-2AB63394A7A2}"/>
    <cellStyle name="Comma 5 3 2 3 3 4 3" xfId="30965" xr:uid="{00A3CEF3-C530-4299-8852-D54BC303FF82}"/>
    <cellStyle name="Comma 5 3 2 3 3 4 4" xfId="51989" xr:uid="{409A6B0A-D467-4557-B826-25F273569D85}"/>
    <cellStyle name="Comma 5 3 2 3 3 5" xfId="12571" xr:uid="{58C36D68-F3F2-4090-B1E3-628B759E8237}"/>
    <cellStyle name="Comma 5 3 2 3 3 5 2" xfId="33593" xr:uid="{D3515DFD-6236-4C00-A8DB-F8F485ED9367}"/>
    <cellStyle name="Comma 5 3 2 3 3 5 3" xfId="54617" xr:uid="{D2B1A387-F7BB-4FC6-97B9-875D881E8872}"/>
    <cellStyle name="Comma 5 3 2 3 3 6" xfId="23082" xr:uid="{74D5E4F7-8278-404E-B8B1-A1BF5B32BEFD}"/>
    <cellStyle name="Comma 5 3 2 3 3 7" xfId="44107" xr:uid="{9AE2F2C4-B92B-4B16-AF0F-6F831935B7F9}"/>
    <cellStyle name="Comma 5 3 2 3 4" xfId="1987" xr:uid="{BF9D11F0-CE8F-4EAD-AB73-AE86D2F3AFAE}"/>
    <cellStyle name="Comma 5 3 2 3 4 2" xfId="4665" xr:uid="{4E8CE24C-972D-4C9C-860D-8E184196359F}"/>
    <cellStyle name="Comma 5 3 2 3 4 2 2" xfId="15199" xr:uid="{C2518CED-6B03-4510-B3DB-288BF958AB12}"/>
    <cellStyle name="Comma 5 3 2 3 4 2 2 2" xfId="36221" xr:uid="{4E9B4127-BA42-4AB2-8C3B-041AF7A13FC6}"/>
    <cellStyle name="Comma 5 3 2 3 4 2 2 3" xfId="57245" xr:uid="{1DBC1BED-BFE1-4554-9397-6CD95152B501}"/>
    <cellStyle name="Comma 5 3 2 3 4 2 3" xfId="25711" xr:uid="{A2003739-6B6B-4DA4-AA1D-FB75CA967C1F}"/>
    <cellStyle name="Comma 5 3 2 3 4 2 4" xfId="46735" xr:uid="{98BF9C27-1AEB-4B23-BD60-E5F721F168F7}"/>
    <cellStyle name="Comma 5 3 2 3 4 3" xfId="7293" xr:uid="{054CE314-D5AB-46A5-85A1-38E228BD11F1}"/>
    <cellStyle name="Comma 5 3 2 3 4 3 2" xfId="17827" xr:uid="{792B4C50-38E4-4422-815F-C435082F7402}"/>
    <cellStyle name="Comma 5 3 2 3 4 3 2 2" xfId="38849" xr:uid="{668C5D99-F419-46EB-AB39-4B3F45DAED35}"/>
    <cellStyle name="Comma 5 3 2 3 4 3 2 3" xfId="59873" xr:uid="{61FBCFB4-D9FA-4660-98A1-34C9F89B1735}"/>
    <cellStyle name="Comma 5 3 2 3 4 3 3" xfId="28339" xr:uid="{4AC3CACB-2223-4299-B3D6-8B36A4495DC5}"/>
    <cellStyle name="Comma 5 3 2 3 4 3 4" xfId="49363" xr:uid="{8588599E-8856-4197-9C4A-9F23ED5440F1}"/>
    <cellStyle name="Comma 5 3 2 3 4 4" xfId="9920" xr:uid="{FC74307F-0B15-43D5-8F5E-14E2DDC2CBF2}"/>
    <cellStyle name="Comma 5 3 2 3 4 4 2" xfId="20454" xr:uid="{0D16908F-DB57-40E6-897F-54F06BBA3900}"/>
    <cellStyle name="Comma 5 3 2 3 4 4 2 2" xfId="41476" xr:uid="{555D3EB6-3FCD-4E42-BE1E-DA995BAAFAE4}"/>
    <cellStyle name="Comma 5 3 2 3 4 4 2 3" xfId="62500" xr:uid="{278DB267-6553-4AD3-AFD3-E6BAE8A7F113}"/>
    <cellStyle name="Comma 5 3 2 3 4 4 3" xfId="30966" xr:uid="{F2BB4A91-43A6-4589-B1C2-78720A7F688A}"/>
    <cellStyle name="Comma 5 3 2 3 4 4 4" xfId="51990" xr:uid="{DC13629F-663C-48EC-9EDB-536C9C93FAE6}"/>
    <cellStyle name="Comma 5 3 2 3 4 5" xfId="12572" xr:uid="{A29A43F0-9D4E-4732-AA4E-73AD3D243B36}"/>
    <cellStyle name="Comma 5 3 2 3 4 5 2" xfId="33594" xr:uid="{E90D169B-2811-4869-AA33-090E03CE54B9}"/>
    <cellStyle name="Comma 5 3 2 3 4 5 3" xfId="54618" xr:uid="{710EB71C-1D41-4B16-A40E-A8B2FC9B390B}"/>
    <cellStyle name="Comma 5 3 2 3 4 6" xfId="23083" xr:uid="{38D50923-36D5-4B5E-BA0A-440459DBF581}"/>
    <cellStyle name="Comma 5 3 2 3 4 7" xfId="44108" xr:uid="{056BCEDE-2891-4C6F-AABB-DB59D68C73E0}"/>
    <cellStyle name="Comma 5 3 2 3 5" xfId="4661" xr:uid="{CF9A7C1E-8B7E-4A54-9669-939D063D3FCD}"/>
    <cellStyle name="Comma 5 3 2 3 5 2" xfId="15195" xr:uid="{776E8691-844E-4524-9DF2-1012C6CFD1C6}"/>
    <cellStyle name="Comma 5 3 2 3 5 2 2" xfId="36217" xr:uid="{00C026F1-B56D-45EF-B3A5-FC84BF636AF5}"/>
    <cellStyle name="Comma 5 3 2 3 5 2 3" xfId="57241" xr:uid="{D3223E1D-C09F-4A64-BBC8-7EA1A0D2D4FD}"/>
    <cellStyle name="Comma 5 3 2 3 5 3" xfId="25707" xr:uid="{155E159A-D36C-4063-A471-B47772BC32F8}"/>
    <cellStyle name="Comma 5 3 2 3 5 4" xfId="46731" xr:uid="{836C7082-8E2B-49B4-BAD8-16B586F5A5E4}"/>
    <cellStyle name="Comma 5 3 2 3 6" xfId="7289" xr:uid="{E4261B0A-3996-4F46-8E0E-8175FF0F9E8E}"/>
    <cellStyle name="Comma 5 3 2 3 6 2" xfId="17823" xr:uid="{8F727517-3715-4579-92AC-6E7B37182A78}"/>
    <cellStyle name="Comma 5 3 2 3 6 2 2" xfId="38845" xr:uid="{5CCC5F33-279A-41BF-9A05-7B9BB09E0034}"/>
    <cellStyle name="Comma 5 3 2 3 6 2 3" xfId="59869" xr:uid="{5BA08DE7-3080-4011-A010-7E55F536C3B8}"/>
    <cellStyle name="Comma 5 3 2 3 6 3" xfId="28335" xr:uid="{76A673EF-0DFE-4DB6-B34C-9BD0A4B1EBBA}"/>
    <cellStyle name="Comma 5 3 2 3 6 4" xfId="49359" xr:uid="{EF55E087-E596-439E-8874-B1B6352F09CD}"/>
    <cellStyle name="Comma 5 3 2 3 7" xfId="9916" xr:uid="{203550C1-0DFE-4DD0-9E92-A166B2E6E21D}"/>
    <cellStyle name="Comma 5 3 2 3 7 2" xfId="20450" xr:uid="{B4324885-7387-4CEF-86FE-72DA17CE9823}"/>
    <cellStyle name="Comma 5 3 2 3 7 2 2" xfId="41472" xr:uid="{1DF2953D-E5B9-473C-A0AB-34E2295350E7}"/>
    <cellStyle name="Comma 5 3 2 3 7 2 3" xfId="62496" xr:uid="{E623EA15-AB6E-48FC-ACEA-54482D3E2770}"/>
    <cellStyle name="Comma 5 3 2 3 7 3" xfId="30962" xr:uid="{FC65D112-5AE9-4247-B4B5-60C32AB20393}"/>
    <cellStyle name="Comma 5 3 2 3 7 4" xfId="51986" xr:uid="{85448D83-1380-4108-9114-8EA5CAA4A13A}"/>
    <cellStyle name="Comma 5 3 2 3 8" xfId="12568" xr:uid="{0E895449-FA7C-42E9-B18E-17574365A0AA}"/>
    <cellStyle name="Comma 5 3 2 3 8 2" xfId="33590" xr:uid="{9F1A823A-B730-4DED-A260-70FBFFE00AB3}"/>
    <cellStyle name="Comma 5 3 2 3 8 3" xfId="54614" xr:uid="{3A407E5A-3EFB-4658-B1B1-584FB351717D}"/>
    <cellStyle name="Comma 5 3 2 3 9" xfId="23079" xr:uid="{AFCF4924-B48C-4C72-A9BC-1A8703DF4E31}"/>
    <cellStyle name="Comma 5 3 2 4" xfId="1988" xr:uid="{C610FD0F-F4F0-4BED-8697-D36EAA772940}"/>
    <cellStyle name="Comma 5 3 2 4 10" xfId="44109" xr:uid="{B9126BFA-F14C-41CD-A041-DF5F97BBF480}"/>
    <cellStyle name="Comma 5 3 2 4 2" xfId="1989" xr:uid="{98A7F8CA-A5E0-4E1D-BACD-27F3DDBBC13B}"/>
    <cellStyle name="Comma 5 3 2 4 2 2" xfId="1990" xr:uid="{174AD236-D818-433A-AAAE-4ABBFFF67AAE}"/>
    <cellStyle name="Comma 5 3 2 4 2 2 2" xfId="4668" xr:uid="{0C161EDC-5E3F-45FA-9A40-4C9C09FB3F8C}"/>
    <cellStyle name="Comma 5 3 2 4 2 2 2 2" xfId="15202" xr:uid="{043F7E19-2CDF-4373-92D2-FE039B5ED2C5}"/>
    <cellStyle name="Comma 5 3 2 4 2 2 2 2 2" xfId="36224" xr:uid="{1190DE0D-B44F-4009-84F7-0F2DEBAAABC2}"/>
    <cellStyle name="Comma 5 3 2 4 2 2 2 2 3" xfId="57248" xr:uid="{36C99395-FF3B-4D26-83F3-491BA0653453}"/>
    <cellStyle name="Comma 5 3 2 4 2 2 2 3" xfId="25714" xr:uid="{E3CAAD43-7376-4CD7-AFB5-5B3A082F1B2D}"/>
    <cellStyle name="Comma 5 3 2 4 2 2 2 4" xfId="46738" xr:uid="{48C94C0D-7195-48C6-ADAB-5E19545E9471}"/>
    <cellStyle name="Comma 5 3 2 4 2 2 3" xfId="7296" xr:uid="{49ADF312-EA82-47DC-9E00-D696E3A6057B}"/>
    <cellStyle name="Comma 5 3 2 4 2 2 3 2" xfId="17830" xr:uid="{62661D69-F84E-4E7D-960E-6C6C3574F7D8}"/>
    <cellStyle name="Comma 5 3 2 4 2 2 3 2 2" xfId="38852" xr:uid="{A94675AB-CC34-487A-B6AD-F4A22E7AB34B}"/>
    <cellStyle name="Comma 5 3 2 4 2 2 3 2 3" xfId="59876" xr:uid="{C6A7D340-7275-48BF-B490-542B4B731A7B}"/>
    <cellStyle name="Comma 5 3 2 4 2 2 3 3" xfId="28342" xr:uid="{C6D144C0-0C3C-42BD-B085-EF9D11E4D50C}"/>
    <cellStyle name="Comma 5 3 2 4 2 2 3 4" xfId="49366" xr:uid="{3854C195-699F-41FB-A2D1-18F51160D188}"/>
    <cellStyle name="Comma 5 3 2 4 2 2 4" xfId="9923" xr:uid="{FD3DFA70-F60E-4AC1-882F-425A0476AF7D}"/>
    <cellStyle name="Comma 5 3 2 4 2 2 4 2" xfId="20457" xr:uid="{5BEBB4DC-BD5F-4C57-99AD-86AA6C845AFD}"/>
    <cellStyle name="Comma 5 3 2 4 2 2 4 2 2" xfId="41479" xr:uid="{7F25CA99-2789-45E5-B15B-CC48B79A3632}"/>
    <cellStyle name="Comma 5 3 2 4 2 2 4 2 3" xfId="62503" xr:uid="{2EA1B5E6-7548-401E-9113-E22BAE94BB0E}"/>
    <cellStyle name="Comma 5 3 2 4 2 2 4 3" xfId="30969" xr:uid="{8BCCECB7-D289-4223-B8EF-15D5327EE97C}"/>
    <cellStyle name="Comma 5 3 2 4 2 2 4 4" xfId="51993" xr:uid="{056CE853-62D3-4D27-ADF9-933BDD8EB39F}"/>
    <cellStyle name="Comma 5 3 2 4 2 2 5" xfId="12575" xr:uid="{82BC5B30-B04A-48C7-84FD-D0A08870341D}"/>
    <cellStyle name="Comma 5 3 2 4 2 2 5 2" xfId="33597" xr:uid="{94C4DDF7-11C9-475D-BF67-61C6E7FB19F5}"/>
    <cellStyle name="Comma 5 3 2 4 2 2 5 3" xfId="54621" xr:uid="{48B01214-7F4A-4BD4-9022-6AE7B53691EE}"/>
    <cellStyle name="Comma 5 3 2 4 2 2 6" xfId="23086" xr:uid="{981D481F-2B2C-4924-86FA-F580F7DD6167}"/>
    <cellStyle name="Comma 5 3 2 4 2 2 7" xfId="44111" xr:uid="{39A9F38B-CF4F-4075-A3F0-5E09DE155F4F}"/>
    <cellStyle name="Comma 5 3 2 4 2 3" xfId="4667" xr:uid="{5F139010-6790-4281-8697-C7326F5B1993}"/>
    <cellStyle name="Comma 5 3 2 4 2 3 2" xfId="15201" xr:uid="{754DDB68-75F5-4C2A-BEB2-4D579CC0B930}"/>
    <cellStyle name="Comma 5 3 2 4 2 3 2 2" xfId="36223" xr:uid="{13F21483-7277-4E05-A289-89CB30D95B96}"/>
    <cellStyle name="Comma 5 3 2 4 2 3 2 3" xfId="57247" xr:uid="{8C5392F2-1D38-495C-A13D-118B8F24BFEE}"/>
    <cellStyle name="Comma 5 3 2 4 2 3 3" xfId="25713" xr:uid="{3BC21B56-D23D-47CC-B62C-A2256A470A3B}"/>
    <cellStyle name="Comma 5 3 2 4 2 3 4" xfId="46737" xr:uid="{DC0FACB1-DDED-43CC-9551-8FBA3EA5F526}"/>
    <cellStyle name="Comma 5 3 2 4 2 4" xfId="7295" xr:uid="{8BCA6131-EBFC-4B74-AD43-6886BFCA0216}"/>
    <cellStyle name="Comma 5 3 2 4 2 4 2" xfId="17829" xr:uid="{36D2E4C4-1462-422E-8846-E30CEC0FA343}"/>
    <cellStyle name="Comma 5 3 2 4 2 4 2 2" xfId="38851" xr:uid="{4739238B-33E7-4E85-A88B-B1FD3ADA693B}"/>
    <cellStyle name="Comma 5 3 2 4 2 4 2 3" xfId="59875" xr:uid="{15279CB5-A7E9-4BDD-AF93-162BD1DC8B71}"/>
    <cellStyle name="Comma 5 3 2 4 2 4 3" xfId="28341" xr:uid="{5E5AA7DD-DB99-414C-B0DE-E9242FB694B5}"/>
    <cellStyle name="Comma 5 3 2 4 2 4 4" xfId="49365" xr:uid="{B5EA94D9-EC0E-4784-8A5C-CFFA4C2F1660}"/>
    <cellStyle name="Comma 5 3 2 4 2 5" xfId="9922" xr:uid="{240247F5-DF55-4401-8539-C7FA10BFE673}"/>
    <cellStyle name="Comma 5 3 2 4 2 5 2" xfId="20456" xr:uid="{83D8D07F-ECB8-4ACC-8D45-E732BC0F391B}"/>
    <cellStyle name="Comma 5 3 2 4 2 5 2 2" xfId="41478" xr:uid="{15D46A44-EFC7-4099-8451-6C7BF0000514}"/>
    <cellStyle name="Comma 5 3 2 4 2 5 2 3" xfId="62502" xr:uid="{49841302-3244-4DFD-9CCA-F19876E88152}"/>
    <cellStyle name="Comma 5 3 2 4 2 5 3" xfId="30968" xr:uid="{AFAB17FD-340E-4A51-A119-A8E35DB266C8}"/>
    <cellStyle name="Comma 5 3 2 4 2 5 4" xfId="51992" xr:uid="{0F155CDB-A70D-479F-95C4-1ACC64C84762}"/>
    <cellStyle name="Comma 5 3 2 4 2 6" xfId="12574" xr:uid="{8C2A6586-7A00-40F0-9ED5-B939B7EDE607}"/>
    <cellStyle name="Comma 5 3 2 4 2 6 2" xfId="33596" xr:uid="{CD8F6865-1E36-4C52-A991-B8B93A80D1A6}"/>
    <cellStyle name="Comma 5 3 2 4 2 6 3" xfId="54620" xr:uid="{9B5EB82C-4DA4-4D8A-91C1-986C1460748D}"/>
    <cellStyle name="Comma 5 3 2 4 2 7" xfId="23085" xr:uid="{564B06C5-32D3-46C4-9CED-6CD1A82DC489}"/>
    <cellStyle name="Comma 5 3 2 4 2 8" xfId="44110" xr:uid="{38B16679-95CB-44B8-B073-0111D878798C}"/>
    <cellStyle name="Comma 5 3 2 4 3" xfId="1991" xr:uid="{B192A0E5-8743-4012-8215-A6127EE0E992}"/>
    <cellStyle name="Comma 5 3 2 4 3 2" xfId="4669" xr:uid="{2D7C9957-EB14-4B96-9744-57A5E3C8DC43}"/>
    <cellStyle name="Comma 5 3 2 4 3 2 2" xfId="15203" xr:uid="{9E84ED03-05BD-46C8-AA1F-9D23204CB744}"/>
    <cellStyle name="Comma 5 3 2 4 3 2 2 2" xfId="36225" xr:uid="{EFC80E4A-EA60-45FD-8A9F-F3E7719A7FFC}"/>
    <cellStyle name="Comma 5 3 2 4 3 2 2 3" xfId="57249" xr:uid="{60843772-3627-44DA-97B2-B3CB870BEBE7}"/>
    <cellStyle name="Comma 5 3 2 4 3 2 3" xfId="25715" xr:uid="{E3F5DD08-E39B-4D93-9CE1-8BF25F7A7592}"/>
    <cellStyle name="Comma 5 3 2 4 3 2 4" xfId="46739" xr:uid="{213BB6EB-8E89-4791-8137-58445B3F8641}"/>
    <cellStyle name="Comma 5 3 2 4 3 3" xfId="7297" xr:uid="{67E664B7-99B2-4E1A-BA91-55B8301B6831}"/>
    <cellStyle name="Comma 5 3 2 4 3 3 2" xfId="17831" xr:uid="{FD1092A9-C82F-4E9B-98F3-D42E0CCB4FBB}"/>
    <cellStyle name="Comma 5 3 2 4 3 3 2 2" xfId="38853" xr:uid="{B7DAE820-A462-47F8-858D-588A00413587}"/>
    <cellStyle name="Comma 5 3 2 4 3 3 2 3" xfId="59877" xr:uid="{4D23F27E-33D6-46CE-BDC1-FD8DC4831C88}"/>
    <cellStyle name="Comma 5 3 2 4 3 3 3" xfId="28343" xr:uid="{D04EEF72-0FE2-438A-AB3B-FD770AAF5025}"/>
    <cellStyle name="Comma 5 3 2 4 3 3 4" xfId="49367" xr:uid="{FA656A52-D5D9-42CE-8BC1-B2365D8E577E}"/>
    <cellStyle name="Comma 5 3 2 4 3 4" xfId="9924" xr:uid="{C5410A9D-5976-4419-AB7C-B5A043AF832E}"/>
    <cellStyle name="Comma 5 3 2 4 3 4 2" xfId="20458" xr:uid="{2B2B23E3-EBF9-4417-AAD1-AF60D933FB3A}"/>
    <cellStyle name="Comma 5 3 2 4 3 4 2 2" xfId="41480" xr:uid="{A8933D42-FCE5-4DCB-BA47-4BBF11648127}"/>
    <cellStyle name="Comma 5 3 2 4 3 4 2 3" xfId="62504" xr:uid="{B54A180B-C45A-4EF4-8C05-D8E2CB62F40C}"/>
    <cellStyle name="Comma 5 3 2 4 3 4 3" xfId="30970" xr:uid="{2FA6ADF4-DD2F-40F0-8F01-28C6C41E9D26}"/>
    <cellStyle name="Comma 5 3 2 4 3 4 4" xfId="51994" xr:uid="{5885D0F0-8790-450E-8C03-D3C8C5E22542}"/>
    <cellStyle name="Comma 5 3 2 4 3 5" xfId="12576" xr:uid="{0843D246-F8D4-406C-A833-8F7EDAF97F48}"/>
    <cellStyle name="Comma 5 3 2 4 3 5 2" xfId="33598" xr:uid="{56A3D412-5D2D-43BE-80CD-A70F8CB9BDF9}"/>
    <cellStyle name="Comma 5 3 2 4 3 5 3" xfId="54622" xr:uid="{9F7CD9CE-DBCE-49DE-8165-350E5723DD6A}"/>
    <cellStyle name="Comma 5 3 2 4 3 6" xfId="23087" xr:uid="{7565CB36-6F1B-4EE5-A134-F64AEE181385}"/>
    <cellStyle name="Comma 5 3 2 4 3 7" xfId="44112" xr:uid="{0D7E597A-5FE2-45A5-926B-AAE66BDAD5C9}"/>
    <cellStyle name="Comma 5 3 2 4 4" xfId="1992" xr:uid="{D2CA235B-A5CA-4EAE-B014-6A283D3CFD57}"/>
    <cellStyle name="Comma 5 3 2 4 4 2" xfId="4670" xr:uid="{B48A0806-793B-4070-B752-DC74AF30E782}"/>
    <cellStyle name="Comma 5 3 2 4 4 2 2" xfId="15204" xr:uid="{BF462961-63E5-45FC-93E5-BD099BE4AB0F}"/>
    <cellStyle name="Comma 5 3 2 4 4 2 2 2" xfId="36226" xr:uid="{5A2EE428-F0B1-49C7-8986-BCB4D5CC0AEB}"/>
    <cellStyle name="Comma 5 3 2 4 4 2 2 3" xfId="57250" xr:uid="{59C9E10A-EAC0-4CA7-91E2-5EDF8552F8AD}"/>
    <cellStyle name="Comma 5 3 2 4 4 2 3" xfId="25716" xr:uid="{C0FA5C39-5F80-4BF8-8BA7-F1920A388703}"/>
    <cellStyle name="Comma 5 3 2 4 4 2 4" xfId="46740" xr:uid="{7ED56540-C930-42F6-9F43-0648CD96CCB1}"/>
    <cellStyle name="Comma 5 3 2 4 4 3" xfId="7298" xr:uid="{9D761630-6B60-47E7-947F-F68FD5CB8F90}"/>
    <cellStyle name="Comma 5 3 2 4 4 3 2" xfId="17832" xr:uid="{C02359B4-7494-4909-9ADD-F3692C91E20A}"/>
    <cellStyle name="Comma 5 3 2 4 4 3 2 2" xfId="38854" xr:uid="{67090F40-5250-48A2-8F1E-FDF6A0F85AC1}"/>
    <cellStyle name="Comma 5 3 2 4 4 3 2 3" xfId="59878" xr:uid="{3E45F01E-BFC2-4747-B6E4-72EBAD986466}"/>
    <cellStyle name="Comma 5 3 2 4 4 3 3" xfId="28344" xr:uid="{4E7E6529-413F-464B-BC27-80BB6A0D9309}"/>
    <cellStyle name="Comma 5 3 2 4 4 3 4" xfId="49368" xr:uid="{C4E72A1C-051E-4F48-8F7B-CAD146C9EEAC}"/>
    <cellStyle name="Comma 5 3 2 4 4 4" xfId="9925" xr:uid="{BA911483-947A-4542-9B47-A96677909B90}"/>
    <cellStyle name="Comma 5 3 2 4 4 4 2" xfId="20459" xr:uid="{4A69F911-4993-437C-AEA0-B06F429CD4A7}"/>
    <cellStyle name="Comma 5 3 2 4 4 4 2 2" xfId="41481" xr:uid="{28161A2E-CA90-440D-87BB-2F6349BC19BA}"/>
    <cellStyle name="Comma 5 3 2 4 4 4 2 3" xfId="62505" xr:uid="{869B9CCE-BF40-4CED-9907-13F5576D5787}"/>
    <cellStyle name="Comma 5 3 2 4 4 4 3" xfId="30971" xr:uid="{4E6CBA85-609E-4429-854E-13CBC5ECF5C1}"/>
    <cellStyle name="Comma 5 3 2 4 4 4 4" xfId="51995" xr:uid="{F36D95ED-EF76-4BC7-BA8D-4735C7C95921}"/>
    <cellStyle name="Comma 5 3 2 4 4 5" xfId="12577" xr:uid="{33E7019F-B411-411D-8C57-A2D0085D6067}"/>
    <cellStyle name="Comma 5 3 2 4 4 5 2" xfId="33599" xr:uid="{BAAB2834-3A33-4C6E-AF94-5F54CF657E1A}"/>
    <cellStyle name="Comma 5 3 2 4 4 5 3" xfId="54623" xr:uid="{7537CA04-3C81-453F-9D12-81B989569786}"/>
    <cellStyle name="Comma 5 3 2 4 4 6" xfId="23088" xr:uid="{87DB3BA3-3146-475A-859F-5BE043F9ECC2}"/>
    <cellStyle name="Comma 5 3 2 4 4 7" xfId="44113" xr:uid="{D9A9F513-C229-4A4D-BD7D-AF9562CB59C3}"/>
    <cellStyle name="Comma 5 3 2 4 5" xfId="4666" xr:uid="{AE5FE482-E1D1-4B94-BB01-E906F24AF691}"/>
    <cellStyle name="Comma 5 3 2 4 5 2" xfId="15200" xr:uid="{ED1DFCA9-2B5B-41A6-AC3C-A811D6BD8503}"/>
    <cellStyle name="Comma 5 3 2 4 5 2 2" xfId="36222" xr:uid="{8ABE449E-E267-4BDD-ABA2-11CA615FE08E}"/>
    <cellStyle name="Comma 5 3 2 4 5 2 3" xfId="57246" xr:uid="{5E052400-2510-45A6-9A28-9D122B33A5A9}"/>
    <cellStyle name="Comma 5 3 2 4 5 3" xfId="25712" xr:uid="{085A722B-D68D-48E8-B9FC-A49B4F638F74}"/>
    <cellStyle name="Comma 5 3 2 4 5 4" xfId="46736" xr:uid="{1C428884-562A-4AA4-98AC-63706C52D0ED}"/>
    <cellStyle name="Comma 5 3 2 4 6" xfId="7294" xr:uid="{25D8EBCA-D5DF-441F-A84B-DA2F0CCDFFB8}"/>
    <cellStyle name="Comma 5 3 2 4 6 2" xfId="17828" xr:uid="{B64447F0-F516-43AB-9DFD-B9BF5714F35C}"/>
    <cellStyle name="Comma 5 3 2 4 6 2 2" xfId="38850" xr:uid="{B4F52EE3-7AA1-4990-B49E-94DB5363BC5D}"/>
    <cellStyle name="Comma 5 3 2 4 6 2 3" xfId="59874" xr:uid="{A368E92A-3E33-4BDF-A3C9-434A08D75C27}"/>
    <cellStyle name="Comma 5 3 2 4 6 3" xfId="28340" xr:uid="{3947320C-F62E-4E28-B890-8B98FE70FA66}"/>
    <cellStyle name="Comma 5 3 2 4 6 4" xfId="49364" xr:uid="{C7913813-E6E9-4D80-9CEF-A5C7D62522C7}"/>
    <cellStyle name="Comma 5 3 2 4 7" xfId="9921" xr:uid="{ECD774D0-D8E7-4ED8-AD17-55B146990C43}"/>
    <cellStyle name="Comma 5 3 2 4 7 2" xfId="20455" xr:uid="{3999BCB3-520E-4F5A-9570-53D3DAF6E79A}"/>
    <cellStyle name="Comma 5 3 2 4 7 2 2" xfId="41477" xr:uid="{D2603EBE-6B7F-4A0F-AD55-35DD73CAAFE1}"/>
    <cellStyle name="Comma 5 3 2 4 7 2 3" xfId="62501" xr:uid="{78E886BF-7A36-4DE6-8387-C1EF0BDC1FA6}"/>
    <cellStyle name="Comma 5 3 2 4 7 3" xfId="30967" xr:uid="{F562C94D-0BE7-4238-BA92-E4BF8C413ECC}"/>
    <cellStyle name="Comma 5 3 2 4 7 4" xfId="51991" xr:uid="{9E48C3F3-ACA0-4048-B136-C3A5D496725C}"/>
    <cellStyle name="Comma 5 3 2 4 8" xfId="12573" xr:uid="{0EB28EE7-E41C-47D4-B726-C7E5E9B5DCF1}"/>
    <cellStyle name="Comma 5 3 2 4 8 2" xfId="33595" xr:uid="{560FF601-6D0C-4A1F-B67E-8987EDC886BF}"/>
    <cellStyle name="Comma 5 3 2 4 8 3" xfId="54619" xr:uid="{1E0187B4-5779-450C-A681-6CF8721CC572}"/>
    <cellStyle name="Comma 5 3 2 4 9" xfId="23084" xr:uid="{E8F3ACD2-3895-4D5B-81D1-34328D827E34}"/>
    <cellStyle name="Comma 5 3 2 5" xfId="1993" xr:uid="{4D8473C8-4481-4945-999F-2FDB5EA1C0D9}"/>
    <cellStyle name="Comma 5 3 2 5 10" xfId="44114" xr:uid="{B4C41159-3F8A-4359-85E7-4709A17CB626}"/>
    <cellStyle name="Comma 5 3 2 5 2" xfId="1994" xr:uid="{968E2074-2946-4950-9A4C-3C7799988EC2}"/>
    <cellStyle name="Comma 5 3 2 5 2 2" xfId="1995" xr:uid="{7318692E-389A-4FB1-9285-5CD733E149CA}"/>
    <cellStyle name="Comma 5 3 2 5 2 2 2" xfId="4673" xr:uid="{F520043A-1FF3-4E57-9DC3-C55998E62F30}"/>
    <cellStyle name="Comma 5 3 2 5 2 2 2 2" xfId="15207" xr:uid="{9F274F43-5279-486C-A53D-FDE01AE04925}"/>
    <cellStyle name="Comma 5 3 2 5 2 2 2 2 2" xfId="36229" xr:uid="{8DE72DF7-97D3-4C64-A383-773C60E1BBC9}"/>
    <cellStyle name="Comma 5 3 2 5 2 2 2 2 3" xfId="57253" xr:uid="{C197B696-55CB-420F-B087-B1277EA7192A}"/>
    <cellStyle name="Comma 5 3 2 5 2 2 2 3" xfId="25719" xr:uid="{5E0EBCD7-873D-4B07-B085-AAF54302CBB0}"/>
    <cellStyle name="Comma 5 3 2 5 2 2 2 4" xfId="46743" xr:uid="{12C700EB-4A8B-4822-8169-1FABF772C274}"/>
    <cellStyle name="Comma 5 3 2 5 2 2 3" xfId="7301" xr:uid="{C7DC09C1-3117-4FDC-8602-89F1E094543B}"/>
    <cellStyle name="Comma 5 3 2 5 2 2 3 2" xfId="17835" xr:uid="{487EF95C-80BD-488D-856D-7B7BA6CA9D7A}"/>
    <cellStyle name="Comma 5 3 2 5 2 2 3 2 2" xfId="38857" xr:uid="{875EB41B-6EBD-4342-A94D-E9AC7423E180}"/>
    <cellStyle name="Comma 5 3 2 5 2 2 3 2 3" xfId="59881" xr:uid="{30567E41-36B5-4840-9988-00788171E78F}"/>
    <cellStyle name="Comma 5 3 2 5 2 2 3 3" xfId="28347" xr:uid="{FF280152-F79F-4ED5-A727-9C5A3DB6F6C5}"/>
    <cellStyle name="Comma 5 3 2 5 2 2 3 4" xfId="49371" xr:uid="{73FF51DE-1464-4DE0-9D13-7487323C192D}"/>
    <cellStyle name="Comma 5 3 2 5 2 2 4" xfId="9928" xr:uid="{147A532E-C1DA-488D-9208-EF6441F52F88}"/>
    <cellStyle name="Comma 5 3 2 5 2 2 4 2" xfId="20462" xr:uid="{FC346BFA-A939-404B-9AB1-13264AF6FC6F}"/>
    <cellStyle name="Comma 5 3 2 5 2 2 4 2 2" xfId="41484" xr:uid="{70623188-20B3-480C-9274-C5CABF82EA7D}"/>
    <cellStyle name="Comma 5 3 2 5 2 2 4 2 3" xfId="62508" xr:uid="{3BD67A70-F1F9-4D19-B257-F8C8DFF61E6A}"/>
    <cellStyle name="Comma 5 3 2 5 2 2 4 3" xfId="30974" xr:uid="{43E82D2A-C624-4D0E-BE1E-59703E7DDF74}"/>
    <cellStyle name="Comma 5 3 2 5 2 2 4 4" xfId="51998" xr:uid="{675F27E8-7E63-437C-A3D0-228D8243DA39}"/>
    <cellStyle name="Comma 5 3 2 5 2 2 5" xfId="12580" xr:uid="{78B273F4-6CBE-403A-8F6C-92A7A84CE47F}"/>
    <cellStyle name="Comma 5 3 2 5 2 2 5 2" xfId="33602" xr:uid="{1DC40646-0E0E-4F90-85D8-5FC7A9CE974C}"/>
    <cellStyle name="Comma 5 3 2 5 2 2 5 3" xfId="54626" xr:uid="{A7A4F98C-2886-4AF8-A20D-2B26B1595983}"/>
    <cellStyle name="Comma 5 3 2 5 2 2 6" xfId="23091" xr:uid="{41BA6E86-E2DF-4BE9-AE18-07F5A968312D}"/>
    <cellStyle name="Comma 5 3 2 5 2 2 7" xfId="44116" xr:uid="{D9F1A5F2-605A-4B7E-B16F-23432BACE6EF}"/>
    <cellStyle name="Comma 5 3 2 5 2 3" xfId="4672" xr:uid="{34449C38-407C-47CF-8CA3-4F246C27C56B}"/>
    <cellStyle name="Comma 5 3 2 5 2 3 2" xfId="15206" xr:uid="{F1CDAC72-36EF-4140-BA9E-6DB8CB687D29}"/>
    <cellStyle name="Comma 5 3 2 5 2 3 2 2" xfId="36228" xr:uid="{71969E5F-A878-4F03-A630-C3BCC339A6F6}"/>
    <cellStyle name="Comma 5 3 2 5 2 3 2 3" xfId="57252" xr:uid="{5C708EDD-7838-4075-89FD-84CC30339DFD}"/>
    <cellStyle name="Comma 5 3 2 5 2 3 3" xfId="25718" xr:uid="{041E523E-72F1-4E71-A95E-B806F14C3E00}"/>
    <cellStyle name="Comma 5 3 2 5 2 3 4" xfId="46742" xr:uid="{9A3A116E-9A81-4C87-8E9C-959BC3481BCD}"/>
    <cellStyle name="Comma 5 3 2 5 2 4" xfId="7300" xr:uid="{864E9181-33C2-40DF-9630-FA2B54E9C91D}"/>
    <cellStyle name="Comma 5 3 2 5 2 4 2" xfId="17834" xr:uid="{2C0FD45E-DBE1-47D0-88CA-6B3452C5B295}"/>
    <cellStyle name="Comma 5 3 2 5 2 4 2 2" xfId="38856" xr:uid="{81F52618-904D-48EA-8712-609E123D7D97}"/>
    <cellStyle name="Comma 5 3 2 5 2 4 2 3" xfId="59880" xr:uid="{31A3BED3-F19E-48D3-B39B-3801F511C326}"/>
    <cellStyle name="Comma 5 3 2 5 2 4 3" xfId="28346" xr:uid="{50C71FC9-C110-4E45-9D23-A7616601B93D}"/>
    <cellStyle name="Comma 5 3 2 5 2 4 4" xfId="49370" xr:uid="{BE219659-CC02-41E0-A456-5B9D99DB41A0}"/>
    <cellStyle name="Comma 5 3 2 5 2 5" xfId="9927" xr:uid="{435C9589-75E1-4C74-8264-9B3BB8E5E11B}"/>
    <cellStyle name="Comma 5 3 2 5 2 5 2" xfId="20461" xr:uid="{557BE41F-F8D9-4B46-9C02-4B371CF226D2}"/>
    <cellStyle name="Comma 5 3 2 5 2 5 2 2" xfId="41483" xr:uid="{7A7834FE-0AFD-43E6-947E-FDF7AEEADCE7}"/>
    <cellStyle name="Comma 5 3 2 5 2 5 2 3" xfId="62507" xr:uid="{00FA4C1D-1648-43D1-A7DB-8C400B5BC0D3}"/>
    <cellStyle name="Comma 5 3 2 5 2 5 3" xfId="30973" xr:uid="{8841D42F-A953-4FA7-827B-01241B7C0EE8}"/>
    <cellStyle name="Comma 5 3 2 5 2 5 4" xfId="51997" xr:uid="{ECC93174-596C-4567-B675-89668BD00EAA}"/>
    <cellStyle name="Comma 5 3 2 5 2 6" xfId="12579" xr:uid="{2790FA4D-D980-40F6-A5B8-1344E9A28DBE}"/>
    <cellStyle name="Comma 5 3 2 5 2 6 2" xfId="33601" xr:uid="{A6C85C7E-C4BE-4E7F-9488-1A15E3F88337}"/>
    <cellStyle name="Comma 5 3 2 5 2 6 3" xfId="54625" xr:uid="{0DB97798-9560-4EC0-8BF8-DD2EBD473226}"/>
    <cellStyle name="Comma 5 3 2 5 2 7" xfId="23090" xr:uid="{07792951-B63B-4DF6-B5F3-64D5528C2DAA}"/>
    <cellStyle name="Comma 5 3 2 5 2 8" xfId="44115" xr:uid="{D288BD83-7DBC-4CE7-8165-396BF76A8DD6}"/>
    <cellStyle name="Comma 5 3 2 5 3" xfId="1996" xr:uid="{E38D9834-5E88-4C00-AFBE-C8036E6705E3}"/>
    <cellStyle name="Comma 5 3 2 5 3 2" xfId="4674" xr:uid="{32D15F87-76B0-4825-B203-D9A356CCE439}"/>
    <cellStyle name="Comma 5 3 2 5 3 2 2" xfId="15208" xr:uid="{172CC457-26D5-4A2F-9404-DD5CDCB5A999}"/>
    <cellStyle name="Comma 5 3 2 5 3 2 2 2" xfId="36230" xr:uid="{6A46E34E-1937-4DAA-AE1A-062338760269}"/>
    <cellStyle name="Comma 5 3 2 5 3 2 2 3" xfId="57254" xr:uid="{48FC9367-D66E-4DF2-A825-B1541BCB0920}"/>
    <cellStyle name="Comma 5 3 2 5 3 2 3" xfId="25720" xr:uid="{BE2B0F0A-E45C-47A4-977F-4CF5DE4BBCC1}"/>
    <cellStyle name="Comma 5 3 2 5 3 2 4" xfId="46744" xr:uid="{55F3E2A9-2C72-4323-84E2-F385E1FDE036}"/>
    <cellStyle name="Comma 5 3 2 5 3 3" xfId="7302" xr:uid="{18C03E3C-E2F6-45A6-812A-0FC53D99E16D}"/>
    <cellStyle name="Comma 5 3 2 5 3 3 2" xfId="17836" xr:uid="{7E909A83-421C-4AEE-91A0-32B5EEEA1812}"/>
    <cellStyle name="Comma 5 3 2 5 3 3 2 2" xfId="38858" xr:uid="{97806831-9628-4C39-A858-8597FEF3423E}"/>
    <cellStyle name="Comma 5 3 2 5 3 3 2 3" xfId="59882" xr:uid="{66C74C9B-7E66-4EA2-82DA-28F263D7A8FD}"/>
    <cellStyle name="Comma 5 3 2 5 3 3 3" xfId="28348" xr:uid="{26C1B86A-BA2E-4BCE-B483-B0C004919E1E}"/>
    <cellStyle name="Comma 5 3 2 5 3 3 4" xfId="49372" xr:uid="{06CD8937-F75F-4A97-B1C2-149BA6FC2919}"/>
    <cellStyle name="Comma 5 3 2 5 3 4" xfId="9929" xr:uid="{985A55A4-F1F4-43F2-A80F-280E5A3CD7E2}"/>
    <cellStyle name="Comma 5 3 2 5 3 4 2" xfId="20463" xr:uid="{C6A34C10-67AD-4706-B663-AEA661B6BE9E}"/>
    <cellStyle name="Comma 5 3 2 5 3 4 2 2" xfId="41485" xr:uid="{19BE6B0F-C8E7-48D7-81B9-B53BA9354785}"/>
    <cellStyle name="Comma 5 3 2 5 3 4 2 3" xfId="62509" xr:uid="{A8C3480A-0B44-4A01-B644-BA3F5A69F4EC}"/>
    <cellStyle name="Comma 5 3 2 5 3 4 3" xfId="30975" xr:uid="{9798F40B-C451-435A-B7DD-F52DE7AD88ED}"/>
    <cellStyle name="Comma 5 3 2 5 3 4 4" xfId="51999" xr:uid="{32B5C304-D247-4DA0-908D-91932DBF39B3}"/>
    <cellStyle name="Comma 5 3 2 5 3 5" xfId="12581" xr:uid="{5D898D60-469B-4BF3-A177-6A254B397A2E}"/>
    <cellStyle name="Comma 5 3 2 5 3 5 2" xfId="33603" xr:uid="{2EE94C67-D226-4CB3-855E-C583B1ABA2D5}"/>
    <cellStyle name="Comma 5 3 2 5 3 5 3" xfId="54627" xr:uid="{973D7039-B736-4B7A-BC65-A9970A02E108}"/>
    <cellStyle name="Comma 5 3 2 5 3 6" xfId="23092" xr:uid="{F1D47A73-979C-4A31-AD78-2AF76D20D5C5}"/>
    <cellStyle name="Comma 5 3 2 5 3 7" xfId="44117" xr:uid="{4E8E6BBF-51B3-4B95-9EAC-2B46DA00EE47}"/>
    <cellStyle name="Comma 5 3 2 5 4" xfId="1997" xr:uid="{F8AA17BE-AEB5-47A3-BCE6-D263B0416912}"/>
    <cellStyle name="Comma 5 3 2 5 4 2" xfId="4675" xr:uid="{53FA32C0-5B18-4655-B7AF-DB943E5D20B2}"/>
    <cellStyle name="Comma 5 3 2 5 4 2 2" xfId="15209" xr:uid="{026709EC-F0EA-4845-B7B7-250D83E41F63}"/>
    <cellStyle name="Comma 5 3 2 5 4 2 2 2" xfId="36231" xr:uid="{8D882B92-C85C-4ADF-A229-FD109AFBE90B}"/>
    <cellStyle name="Comma 5 3 2 5 4 2 2 3" xfId="57255" xr:uid="{6FF3049E-FBBA-432A-BB04-7CB51FBF388C}"/>
    <cellStyle name="Comma 5 3 2 5 4 2 3" xfId="25721" xr:uid="{713D1FC5-5854-46CF-8770-E9E7E78AF54E}"/>
    <cellStyle name="Comma 5 3 2 5 4 2 4" xfId="46745" xr:uid="{46D75E3C-FA61-40C9-8DDB-633C0B08C044}"/>
    <cellStyle name="Comma 5 3 2 5 4 3" xfId="7303" xr:uid="{7E915D4B-B0FE-44EE-9B75-45F076AB9AD8}"/>
    <cellStyle name="Comma 5 3 2 5 4 3 2" xfId="17837" xr:uid="{66012FDD-3714-48B2-8276-C82B8AC2F090}"/>
    <cellStyle name="Comma 5 3 2 5 4 3 2 2" xfId="38859" xr:uid="{2963CADF-B5C3-4454-9629-555D8C1110B5}"/>
    <cellStyle name="Comma 5 3 2 5 4 3 2 3" xfId="59883" xr:uid="{31BF78FE-B9AA-464A-B057-80AC6A56E798}"/>
    <cellStyle name="Comma 5 3 2 5 4 3 3" xfId="28349" xr:uid="{B3AF3665-EF9E-43EC-B61A-9AEB606FDF12}"/>
    <cellStyle name="Comma 5 3 2 5 4 3 4" xfId="49373" xr:uid="{8BEC0ACE-9BE9-415D-AE30-997D74CE8BCD}"/>
    <cellStyle name="Comma 5 3 2 5 4 4" xfId="9930" xr:uid="{568F1295-F7A6-4FD0-9B08-69BF34D88EC1}"/>
    <cellStyle name="Comma 5 3 2 5 4 4 2" xfId="20464" xr:uid="{50200A4C-3C9F-439F-9D7D-FA164679E301}"/>
    <cellStyle name="Comma 5 3 2 5 4 4 2 2" xfId="41486" xr:uid="{7CF7D68D-FC27-43E8-9DED-5E3E25D4FAEA}"/>
    <cellStyle name="Comma 5 3 2 5 4 4 2 3" xfId="62510" xr:uid="{B7E5C9F7-2B7E-4737-AA47-DF48DA77D91C}"/>
    <cellStyle name="Comma 5 3 2 5 4 4 3" xfId="30976" xr:uid="{AFDBAFD7-B3BE-44C1-A5DB-87239BAD8B4E}"/>
    <cellStyle name="Comma 5 3 2 5 4 4 4" xfId="52000" xr:uid="{7F0EC5F3-3949-4BA4-84ED-65E46D4850CA}"/>
    <cellStyle name="Comma 5 3 2 5 4 5" xfId="12582" xr:uid="{8F2D0B7A-D18D-4548-B1F7-05C8FDFE3B4A}"/>
    <cellStyle name="Comma 5 3 2 5 4 5 2" xfId="33604" xr:uid="{08F62D78-88AB-4C00-A327-FB17DC22FF82}"/>
    <cellStyle name="Comma 5 3 2 5 4 5 3" xfId="54628" xr:uid="{369D944E-D6BD-40B7-AD21-12E6FA171D09}"/>
    <cellStyle name="Comma 5 3 2 5 4 6" xfId="23093" xr:uid="{28D4081F-3BCF-46C7-9043-67E7B6E0253F}"/>
    <cellStyle name="Comma 5 3 2 5 4 7" xfId="44118" xr:uid="{167457FF-94A7-491D-A807-C40F35466D01}"/>
    <cellStyle name="Comma 5 3 2 5 5" xfId="4671" xr:uid="{BD75E995-C5BD-44B1-9498-D6207E81F821}"/>
    <cellStyle name="Comma 5 3 2 5 5 2" xfId="15205" xr:uid="{ED4A30E4-A405-4D9B-A0D1-013D2ED434DA}"/>
    <cellStyle name="Comma 5 3 2 5 5 2 2" xfId="36227" xr:uid="{42548E41-8442-4D2F-B00E-5A3DBED65110}"/>
    <cellStyle name="Comma 5 3 2 5 5 2 3" xfId="57251" xr:uid="{C9DBF1AC-1A9D-4992-9595-AA1AE53CD9F3}"/>
    <cellStyle name="Comma 5 3 2 5 5 3" xfId="25717" xr:uid="{7FB4BE86-59A3-4082-9631-235DD0379C00}"/>
    <cellStyle name="Comma 5 3 2 5 5 4" xfId="46741" xr:uid="{E1EFACD4-B388-4CBC-8436-3A84FDA519E8}"/>
    <cellStyle name="Comma 5 3 2 5 6" xfId="7299" xr:uid="{5EADFD74-CEAD-4A55-BED0-C47FD8C4AA96}"/>
    <cellStyle name="Comma 5 3 2 5 6 2" xfId="17833" xr:uid="{6DA87802-A7AC-4459-A204-BDACEAB380D8}"/>
    <cellStyle name="Comma 5 3 2 5 6 2 2" xfId="38855" xr:uid="{FC97CF68-3B9C-46B7-92C6-7F290925EC95}"/>
    <cellStyle name="Comma 5 3 2 5 6 2 3" xfId="59879" xr:uid="{28A3FDBB-4AE5-4F49-9851-6AC899DA62F4}"/>
    <cellStyle name="Comma 5 3 2 5 6 3" xfId="28345" xr:uid="{D86B94F4-F7B1-439E-B47F-090FEAB2C5ED}"/>
    <cellStyle name="Comma 5 3 2 5 6 4" xfId="49369" xr:uid="{E4FBFC1D-071E-45AE-B319-D3B308380C4E}"/>
    <cellStyle name="Comma 5 3 2 5 7" xfId="9926" xr:uid="{27AAE3E2-6E70-4E82-AAF6-DC91009F13A9}"/>
    <cellStyle name="Comma 5 3 2 5 7 2" xfId="20460" xr:uid="{5BD94D46-1959-4E6C-9723-E8B6116C2638}"/>
    <cellStyle name="Comma 5 3 2 5 7 2 2" xfId="41482" xr:uid="{CB238397-470C-4FB9-9519-E9C66C3DBD81}"/>
    <cellStyle name="Comma 5 3 2 5 7 2 3" xfId="62506" xr:uid="{D45FB7D2-3494-40C1-A862-9DE11FA6B3E3}"/>
    <cellStyle name="Comma 5 3 2 5 7 3" xfId="30972" xr:uid="{75A4F61B-94EA-4836-885C-AFF16FA0A52D}"/>
    <cellStyle name="Comma 5 3 2 5 7 4" xfId="51996" xr:uid="{69E31C5B-548F-424B-8E13-011E5F94228B}"/>
    <cellStyle name="Comma 5 3 2 5 8" xfId="12578" xr:uid="{E9EEA69F-B8AA-42AB-8078-79F14EF08F07}"/>
    <cellStyle name="Comma 5 3 2 5 8 2" xfId="33600" xr:uid="{6CE828FB-A3A5-4687-8150-0FBEFF673112}"/>
    <cellStyle name="Comma 5 3 2 5 8 3" xfId="54624" xr:uid="{D829F3E5-CD36-4DF7-8D7F-D8DDF17E2A93}"/>
    <cellStyle name="Comma 5 3 2 5 9" xfId="23089" xr:uid="{3D4BD970-23D1-432B-87CC-3AA2D4170CF7}"/>
    <cellStyle name="Comma 5 3 2 6" xfId="1998" xr:uid="{866EEDDE-6521-4BAD-8B2B-8E1783DFA751}"/>
    <cellStyle name="Comma 5 3 2 6 2" xfId="1999" xr:uid="{4A880697-379B-42D5-95DC-E99F8416DC20}"/>
    <cellStyle name="Comma 5 3 2 6 2 2" xfId="4677" xr:uid="{E4A27766-6FC3-45E3-A6B0-2D1878BB5D44}"/>
    <cellStyle name="Comma 5 3 2 6 2 2 2" xfId="15211" xr:uid="{177DD167-ECB8-4209-B6DF-0E5FF4C20C42}"/>
    <cellStyle name="Comma 5 3 2 6 2 2 2 2" xfId="36233" xr:uid="{A6C9DCF1-CDD9-4B66-A89F-0B6B6CA6CE3E}"/>
    <cellStyle name="Comma 5 3 2 6 2 2 2 3" xfId="57257" xr:uid="{565666A8-BDCD-4004-8CA9-4FA99D56F164}"/>
    <cellStyle name="Comma 5 3 2 6 2 2 3" xfId="25723" xr:uid="{32D5EED9-510D-4665-BB30-B3AC7032F687}"/>
    <cellStyle name="Comma 5 3 2 6 2 2 4" xfId="46747" xr:uid="{45E59BF6-53EC-4BA9-8FEE-581F021A5CE3}"/>
    <cellStyle name="Comma 5 3 2 6 2 3" xfId="7305" xr:uid="{76C7CB52-C83F-4231-ACE5-378D07C2EA45}"/>
    <cellStyle name="Comma 5 3 2 6 2 3 2" xfId="17839" xr:uid="{98BA4F07-4E41-4D4A-8558-A6860B8C26BA}"/>
    <cellStyle name="Comma 5 3 2 6 2 3 2 2" xfId="38861" xr:uid="{61F62311-D858-4B4D-A0C0-01BCEA81CF9E}"/>
    <cellStyle name="Comma 5 3 2 6 2 3 2 3" xfId="59885" xr:uid="{9D9683D2-7FBA-4542-995D-A9139415C828}"/>
    <cellStyle name="Comma 5 3 2 6 2 3 3" xfId="28351" xr:uid="{F9CB4CD9-4DC8-404F-A871-FDDB31BD0857}"/>
    <cellStyle name="Comma 5 3 2 6 2 3 4" xfId="49375" xr:uid="{9B8052AF-6AFE-4A14-B9D9-B1D78E2D3F7B}"/>
    <cellStyle name="Comma 5 3 2 6 2 4" xfId="9932" xr:uid="{4D93443D-5020-411C-95C6-898C5AD87606}"/>
    <cellStyle name="Comma 5 3 2 6 2 4 2" xfId="20466" xr:uid="{FF243D77-A34D-45EF-B1E0-A76BCA87AF2A}"/>
    <cellStyle name="Comma 5 3 2 6 2 4 2 2" xfId="41488" xr:uid="{9879AE69-8010-4A60-811E-F7206D89970C}"/>
    <cellStyle name="Comma 5 3 2 6 2 4 2 3" xfId="62512" xr:uid="{34E4ABF9-8A11-47DD-A42F-52C5FA89989F}"/>
    <cellStyle name="Comma 5 3 2 6 2 4 3" xfId="30978" xr:uid="{C18EC09B-1179-48B1-B573-92F95A79BAE6}"/>
    <cellStyle name="Comma 5 3 2 6 2 4 4" xfId="52002" xr:uid="{6EBBF4E9-66FF-4395-B87A-A20A86EDFFF5}"/>
    <cellStyle name="Comma 5 3 2 6 2 5" xfId="12584" xr:uid="{B1E57E3D-1BAE-48E9-A770-09AB97F7DD44}"/>
    <cellStyle name="Comma 5 3 2 6 2 5 2" xfId="33606" xr:uid="{F2FC2483-D064-48F5-98C0-D19C8A080ADC}"/>
    <cellStyle name="Comma 5 3 2 6 2 5 3" xfId="54630" xr:uid="{D34B683B-AD75-4A72-BBB8-61FAAEC3FEC4}"/>
    <cellStyle name="Comma 5 3 2 6 2 6" xfId="23095" xr:uid="{C271D591-02AB-46E0-8E88-F1A1F22E9002}"/>
    <cellStyle name="Comma 5 3 2 6 2 7" xfId="44120" xr:uid="{6D8DBBBC-9579-4996-AD2B-58C40AAD797E}"/>
    <cellStyle name="Comma 5 3 2 6 3" xfId="2000" xr:uid="{9A56EE76-8369-4CB8-9ED9-88CDDF384861}"/>
    <cellStyle name="Comma 5 3 2 6 3 2" xfId="4678" xr:uid="{4B8D5192-AA0D-4AB7-BE8D-0ABD9795C3FC}"/>
    <cellStyle name="Comma 5 3 2 6 3 2 2" xfId="15212" xr:uid="{F2C5E797-5C69-4B32-A101-3B81809D1A2F}"/>
    <cellStyle name="Comma 5 3 2 6 3 2 2 2" xfId="36234" xr:uid="{4E341186-E726-40A9-8D69-5901C199859C}"/>
    <cellStyle name="Comma 5 3 2 6 3 2 2 3" xfId="57258" xr:uid="{69CDA18E-0324-4836-8F57-5CB57D8AA4F3}"/>
    <cellStyle name="Comma 5 3 2 6 3 2 3" xfId="25724" xr:uid="{7410EAC6-161F-480D-A13E-7119C68E9A59}"/>
    <cellStyle name="Comma 5 3 2 6 3 2 4" xfId="46748" xr:uid="{9ED47106-D1F7-455F-A6C9-0826223D6F2B}"/>
    <cellStyle name="Comma 5 3 2 6 3 3" xfId="7306" xr:uid="{7885E667-13D3-4E12-A971-303F5FFE3DE8}"/>
    <cellStyle name="Comma 5 3 2 6 3 3 2" xfId="17840" xr:uid="{7D9A8EC8-FB71-4CD0-8723-80830BFBE06F}"/>
    <cellStyle name="Comma 5 3 2 6 3 3 2 2" xfId="38862" xr:uid="{4D488CFE-1CDC-46DC-87C4-E52364291B3A}"/>
    <cellStyle name="Comma 5 3 2 6 3 3 2 3" xfId="59886" xr:uid="{DF1A2671-DEAC-40F8-B8D8-E294DF4A5F0F}"/>
    <cellStyle name="Comma 5 3 2 6 3 3 3" xfId="28352" xr:uid="{57A09CBD-5B74-4C27-959F-DF407717C91E}"/>
    <cellStyle name="Comma 5 3 2 6 3 3 4" xfId="49376" xr:uid="{85FC0E28-67D9-4309-97A3-25A398147D3C}"/>
    <cellStyle name="Comma 5 3 2 6 3 4" xfId="9933" xr:uid="{A98F57EA-FE3E-4FB1-BFBD-2F5DB68D62C3}"/>
    <cellStyle name="Comma 5 3 2 6 3 4 2" xfId="20467" xr:uid="{E76702EF-EBAD-47EC-9290-D08882599D78}"/>
    <cellStyle name="Comma 5 3 2 6 3 4 2 2" xfId="41489" xr:uid="{6BD6ADCE-CB89-44F3-A6DF-3BC32A314E7C}"/>
    <cellStyle name="Comma 5 3 2 6 3 4 2 3" xfId="62513" xr:uid="{9FD4D3C2-746B-4EA5-913E-1960CC0FC956}"/>
    <cellStyle name="Comma 5 3 2 6 3 4 3" xfId="30979" xr:uid="{7D955A06-A1EE-4931-BE9E-ECE1E81D09BC}"/>
    <cellStyle name="Comma 5 3 2 6 3 4 4" xfId="52003" xr:uid="{86206D5A-F5A8-478E-B985-60EE836311D5}"/>
    <cellStyle name="Comma 5 3 2 6 3 5" xfId="12585" xr:uid="{EA315CF3-64A1-475A-829F-EE8E56B744E4}"/>
    <cellStyle name="Comma 5 3 2 6 3 5 2" xfId="33607" xr:uid="{6CD1B2B1-CB4D-4F2A-9FAA-A990A9186344}"/>
    <cellStyle name="Comma 5 3 2 6 3 5 3" xfId="54631" xr:uid="{BBF4A9E3-8543-43FD-B74B-3CD652808F23}"/>
    <cellStyle name="Comma 5 3 2 6 3 6" xfId="23096" xr:uid="{DEA1301B-C726-4494-B4D3-DD9A0C6C4A8C}"/>
    <cellStyle name="Comma 5 3 2 6 3 7" xfId="44121" xr:uid="{B3B653F6-CE51-4D99-B87E-5E7B32AEB735}"/>
    <cellStyle name="Comma 5 3 2 6 4" xfId="4676" xr:uid="{B383637D-AA6F-4A0F-8DDC-F0E641C7D41B}"/>
    <cellStyle name="Comma 5 3 2 6 4 2" xfId="15210" xr:uid="{2A84561E-45EF-42C5-AF43-7BC04289377A}"/>
    <cellStyle name="Comma 5 3 2 6 4 2 2" xfId="36232" xr:uid="{5A4D7013-FE44-4088-8D5A-8ECE3ABD8239}"/>
    <cellStyle name="Comma 5 3 2 6 4 2 3" xfId="57256" xr:uid="{B322F4F6-4009-4267-BD15-E4DFF03BDA04}"/>
    <cellStyle name="Comma 5 3 2 6 4 3" xfId="25722" xr:uid="{5FB2CA22-C714-45E8-A23C-06ACF3328130}"/>
    <cellStyle name="Comma 5 3 2 6 4 4" xfId="46746" xr:uid="{7672A849-836F-4B3F-BAC7-BAC6B07A375D}"/>
    <cellStyle name="Comma 5 3 2 6 5" xfId="7304" xr:uid="{F0E9AC28-37FA-4D1C-B699-4E52128C5841}"/>
    <cellStyle name="Comma 5 3 2 6 5 2" xfId="17838" xr:uid="{A2A980AB-9CA9-4321-B915-CE8C71DF030F}"/>
    <cellStyle name="Comma 5 3 2 6 5 2 2" xfId="38860" xr:uid="{0576D206-9960-4A71-81A5-B4005A257F07}"/>
    <cellStyle name="Comma 5 3 2 6 5 2 3" xfId="59884" xr:uid="{EC3126DB-159B-4BAB-A7CB-924C3283DA7C}"/>
    <cellStyle name="Comma 5 3 2 6 5 3" xfId="28350" xr:uid="{E7CF09BA-C963-4324-A1CF-2F9F6C270BA0}"/>
    <cellStyle name="Comma 5 3 2 6 5 4" xfId="49374" xr:uid="{A343BFBA-D5DA-49E3-A0EB-1D0DE3C585AB}"/>
    <cellStyle name="Comma 5 3 2 6 6" xfId="9931" xr:uid="{15021A3E-398D-46EB-A1C1-4B182418C478}"/>
    <cellStyle name="Comma 5 3 2 6 6 2" xfId="20465" xr:uid="{E64FB456-1344-4A70-BAFD-CAEDB9FE0E4D}"/>
    <cellStyle name="Comma 5 3 2 6 6 2 2" xfId="41487" xr:uid="{2C66C9C2-BBCC-4E5F-9E2D-914493BB4C38}"/>
    <cellStyle name="Comma 5 3 2 6 6 2 3" xfId="62511" xr:uid="{D18FED64-C8F6-4F0A-948F-62ADEB5F2C3C}"/>
    <cellStyle name="Comma 5 3 2 6 6 3" xfId="30977" xr:uid="{C8F4E3F6-238A-47E7-8CAE-C79B0E760C01}"/>
    <cellStyle name="Comma 5 3 2 6 6 4" xfId="52001" xr:uid="{4E06B203-B410-433D-A743-88F1537FCB79}"/>
    <cellStyle name="Comma 5 3 2 6 7" xfId="12583" xr:uid="{7DCC1105-4D89-4D56-BA19-E5C7DAA9839D}"/>
    <cellStyle name="Comma 5 3 2 6 7 2" xfId="33605" xr:uid="{0FAE4782-A234-46C2-BDB1-8901EC05BC6C}"/>
    <cellStyle name="Comma 5 3 2 6 7 3" xfId="54629" xr:uid="{40B2F11F-8A8A-4966-929F-CF74F87C2E68}"/>
    <cellStyle name="Comma 5 3 2 6 8" xfId="23094" xr:uid="{A4C6BFE5-303A-4D48-8266-2458CA1C366C}"/>
    <cellStyle name="Comma 5 3 2 6 9" xfId="44119" xr:uid="{C8248462-739F-4C7B-B743-1E62CA0993B1}"/>
    <cellStyle name="Comma 5 3 2 7" xfId="2001" xr:uid="{DA46100E-1402-4238-9B0E-5B4D98713392}"/>
    <cellStyle name="Comma 5 3 2 7 2" xfId="2002" xr:uid="{0070E397-C802-4A55-912C-643D1FEFA147}"/>
    <cellStyle name="Comma 5 3 2 7 2 2" xfId="4680" xr:uid="{32B35313-271A-4160-9907-85F089EAFAD1}"/>
    <cellStyle name="Comma 5 3 2 7 2 2 2" xfId="15214" xr:uid="{B456CD37-32CC-4E7A-B619-C8B0EDCAE04E}"/>
    <cellStyle name="Comma 5 3 2 7 2 2 2 2" xfId="36236" xr:uid="{6811CE7A-321C-4E19-9404-832BA54BB370}"/>
    <cellStyle name="Comma 5 3 2 7 2 2 2 3" xfId="57260" xr:uid="{A4C1E656-4B75-48CF-B684-545E4510D678}"/>
    <cellStyle name="Comma 5 3 2 7 2 2 3" xfId="25726" xr:uid="{1FC6E0D8-D771-4BA2-B300-57C1B6FE0EC8}"/>
    <cellStyle name="Comma 5 3 2 7 2 2 4" xfId="46750" xr:uid="{46EF4A52-C942-4476-9FFB-377FA508CE90}"/>
    <cellStyle name="Comma 5 3 2 7 2 3" xfId="7308" xr:uid="{D4549C32-E7EF-4224-B54F-9D75B1D793B7}"/>
    <cellStyle name="Comma 5 3 2 7 2 3 2" xfId="17842" xr:uid="{C658B947-8C58-4BD5-84C4-20A23DF7271E}"/>
    <cellStyle name="Comma 5 3 2 7 2 3 2 2" xfId="38864" xr:uid="{C360DCDD-1256-4BBC-BA99-65918491FA80}"/>
    <cellStyle name="Comma 5 3 2 7 2 3 2 3" xfId="59888" xr:uid="{9121E64E-75AC-40CC-A57D-AA5559864A3F}"/>
    <cellStyle name="Comma 5 3 2 7 2 3 3" xfId="28354" xr:uid="{D884AC8F-D8F6-4C81-B47C-1216EA0EAB4C}"/>
    <cellStyle name="Comma 5 3 2 7 2 3 4" xfId="49378" xr:uid="{BC43CC5D-092A-43D1-864C-B26E6E51F101}"/>
    <cellStyle name="Comma 5 3 2 7 2 4" xfId="9935" xr:uid="{E9DAB5F0-8EE9-48AF-B96D-25BC6B35562E}"/>
    <cellStyle name="Comma 5 3 2 7 2 4 2" xfId="20469" xr:uid="{60D6B555-955D-408A-895B-E3EA1AED1864}"/>
    <cellStyle name="Comma 5 3 2 7 2 4 2 2" xfId="41491" xr:uid="{03B04312-CFFF-4373-A65B-7EECB3525AAB}"/>
    <cellStyle name="Comma 5 3 2 7 2 4 2 3" xfId="62515" xr:uid="{21ABA570-B341-4FD8-8CFE-97C17DAA8A63}"/>
    <cellStyle name="Comma 5 3 2 7 2 4 3" xfId="30981" xr:uid="{37B566A3-2486-4FF5-B60B-44849B64D6EC}"/>
    <cellStyle name="Comma 5 3 2 7 2 4 4" xfId="52005" xr:uid="{EDB98909-45D4-402C-A920-0C350D68123D}"/>
    <cellStyle name="Comma 5 3 2 7 2 5" xfId="12587" xr:uid="{1A582B5B-AC1E-409F-A053-0F93A785BFC5}"/>
    <cellStyle name="Comma 5 3 2 7 2 5 2" xfId="33609" xr:uid="{D70313CE-A759-4BE6-9B90-8D54F43BD48B}"/>
    <cellStyle name="Comma 5 3 2 7 2 5 3" xfId="54633" xr:uid="{24168176-C615-4E65-93B2-F6995C545405}"/>
    <cellStyle name="Comma 5 3 2 7 2 6" xfId="23098" xr:uid="{875E4845-B7A6-4031-A8CE-66A7F547C3FC}"/>
    <cellStyle name="Comma 5 3 2 7 2 7" xfId="44123" xr:uid="{93C1561E-F4C3-4940-AEBD-7155058A47DF}"/>
    <cellStyle name="Comma 5 3 2 7 3" xfId="4679" xr:uid="{23542996-6EAB-4E61-BF8B-ED7A19E452A3}"/>
    <cellStyle name="Comma 5 3 2 7 3 2" xfId="15213" xr:uid="{0298E2C8-AF61-494B-B409-E2600F41AFE4}"/>
    <cellStyle name="Comma 5 3 2 7 3 2 2" xfId="36235" xr:uid="{E4EB39EC-5505-4498-AAFD-42BA2C372F7E}"/>
    <cellStyle name="Comma 5 3 2 7 3 2 3" xfId="57259" xr:uid="{B91FE1AD-98ED-4C85-9C0D-003A7A73ABD2}"/>
    <cellStyle name="Comma 5 3 2 7 3 3" xfId="25725" xr:uid="{CE704E50-6E54-456A-9A49-1E63CC9D705D}"/>
    <cellStyle name="Comma 5 3 2 7 3 4" xfId="46749" xr:uid="{D2DC6CE6-3DE8-4B99-8518-CCD057AC4D78}"/>
    <cellStyle name="Comma 5 3 2 7 4" xfId="7307" xr:uid="{8706232D-2A85-41CB-A0E2-63B1E11A81A2}"/>
    <cellStyle name="Comma 5 3 2 7 4 2" xfId="17841" xr:uid="{8B61AC51-1628-4303-9950-A158FF66FE3F}"/>
    <cellStyle name="Comma 5 3 2 7 4 2 2" xfId="38863" xr:uid="{FBA3F4E4-0BDF-40EA-8578-9448DBA996E0}"/>
    <cellStyle name="Comma 5 3 2 7 4 2 3" xfId="59887" xr:uid="{7A24CFAE-FBD5-40CC-BFE3-A2A402C683B7}"/>
    <cellStyle name="Comma 5 3 2 7 4 3" xfId="28353" xr:uid="{74AA20DE-D7FC-4985-8B96-33EE213EADE1}"/>
    <cellStyle name="Comma 5 3 2 7 4 4" xfId="49377" xr:uid="{D73AFF8E-B36A-4E2D-A81B-E016B53972BF}"/>
    <cellStyle name="Comma 5 3 2 7 5" xfId="9934" xr:uid="{1555E24E-5DE2-4DED-AE32-6FC7C4AEBF20}"/>
    <cellStyle name="Comma 5 3 2 7 5 2" xfId="20468" xr:uid="{07E5A513-D819-4514-94BB-0E2D09E750EF}"/>
    <cellStyle name="Comma 5 3 2 7 5 2 2" xfId="41490" xr:uid="{3AADED2C-BE66-475E-84FC-0688FAC8F439}"/>
    <cellStyle name="Comma 5 3 2 7 5 2 3" xfId="62514" xr:uid="{5F377008-43F8-4BEB-AA5C-05830276A4BB}"/>
    <cellStyle name="Comma 5 3 2 7 5 3" xfId="30980" xr:uid="{05CD1D3F-2C13-4456-A7E2-DFB11ED70861}"/>
    <cellStyle name="Comma 5 3 2 7 5 4" xfId="52004" xr:uid="{CC423D5E-499B-4970-A8A9-DA600544655F}"/>
    <cellStyle name="Comma 5 3 2 7 6" xfId="12586" xr:uid="{2C6F880D-AB3C-4ACE-85F2-1503D4701185}"/>
    <cellStyle name="Comma 5 3 2 7 6 2" xfId="33608" xr:uid="{0F96D57E-3C0D-45FC-AEB1-BA6D17F99FDA}"/>
    <cellStyle name="Comma 5 3 2 7 6 3" xfId="54632" xr:uid="{4125A718-2B17-416B-ABF3-AECA7877851D}"/>
    <cellStyle name="Comma 5 3 2 7 7" xfId="23097" xr:uid="{E0D0B98A-7E92-4C9C-B6D1-B6919F75ACA2}"/>
    <cellStyle name="Comma 5 3 2 7 8" xfId="44122" xr:uid="{6F67AE79-F34B-4AAE-8B9C-D6F8833C66F9}"/>
    <cellStyle name="Comma 5 3 2 8" xfId="2003" xr:uid="{16ECFB86-4571-4C61-84DA-EC0D4063AB21}"/>
    <cellStyle name="Comma 5 3 2 8 2" xfId="4681" xr:uid="{B22EF982-B6D4-4150-8BEF-989937B70FBD}"/>
    <cellStyle name="Comma 5 3 2 8 2 2" xfId="15215" xr:uid="{8E060DC5-B629-4136-84DD-E062552D5EE4}"/>
    <cellStyle name="Comma 5 3 2 8 2 2 2" xfId="36237" xr:uid="{13CE6F6A-792B-4309-8CCB-46AA881A7BEB}"/>
    <cellStyle name="Comma 5 3 2 8 2 2 3" xfId="57261" xr:uid="{0C5BD4A3-1255-480F-84EA-1C7A612449EF}"/>
    <cellStyle name="Comma 5 3 2 8 2 3" xfId="25727" xr:uid="{9B66AC10-B7EF-4DBC-A823-35B63859C53B}"/>
    <cellStyle name="Comma 5 3 2 8 2 4" xfId="46751" xr:uid="{99EE1CBD-33B7-4973-8327-849F20FBF9E7}"/>
    <cellStyle name="Comma 5 3 2 8 3" xfId="7309" xr:uid="{4980E380-C675-40E9-A3F6-003E849BB4B6}"/>
    <cellStyle name="Comma 5 3 2 8 3 2" xfId="17843" xr:uid="{43FE3375-0BCF-4BE8-8A54-6B887AC685D7}"/>
    <cellStyle name="Comma 5 3 2 8 3 2 2" xfId="38865" xr:uid="{27EF481E-53CC-43F7-94EF-38D187496CF2}"/>
    <cellStyle name="Comma 5 3 2 8 3 2 3" xfId="59889" xr:uid="{6993F8F2-8768-4040-AB82-77EDCE6AC612}"/>
    <cellStyle name="Comma 5 3 2 8 3 3" xfId="28355" xr:uid="{F8B2ED5E-802D-4ECB-8ED3-79882B88AD83}"/>
    <cellStyle name="Comma 5 3 2 8 3 4" xfId="49379" xr:uid="{A7298B79-9A66-4A85-99B0-EC0E1AEB8237}"/>
    <cellStyle name="Comma 5 3 2 8 4" xfId="9936" xr:uid="{6D2ECE43-7CD9-4E68-82F2-69F3032B6828}"/>
    <cellStyle name="Comma 5 3 2 8 4 2" xfId="20470" xr:uid="{85400E0C-12EB-4308-9C9F-E43B054F13E5}"/>
    <cellStyle name="Comma 5 3 2 8 4 2 2" xfId="41492" xr:uid="{FAC21740-7F6A-4A04-B20B-9DDF128DEEE0}"/>
    <cellStyle name="Comma 5 3 2 8 4 2 3" xfId="62516" xr:uid="{A7682B48-17D9-4107-999F-224ABD5600D6}"/>
    <cellStyle name="Comma 5 3 2 8 4 3" xfId="30982" xr:uid="{8A264387-988A-4415-B8A1-52184163247B}"/>
    <cellStyle name="Comma 5 3 2 8 4 4" xfId="52006" xr:uid="{9713D1CA-4429-4306-8EE4-AA49F2FCA91B}"/>
    <cellStyle name="Comma 5 3 2 8 5" xfId="12588" xr:uid="{8271C163-B45F-4BE8-9861-F9FC71C3C707}"/>
    <cellStyle name="Comma 5 3 2 8 5 2" xfId="33610" xr:uid="{12421BE7-9D16-4C52-B65C-8AA1F3571C21}"/>
    <cellStyle name="Comma 5 3 2 8 5 3" xfId="54634" xr:uid="{F618401D-A024-4FD8-940C-FB0189DEBD0B}"/>
    <cellStyle name="Comma 5 3 2 8 6" xfId="23099" xr:uid="{35316F5A-662C-46C4-A6B3-152901C630E9}"/>
    <cellStyle name="Comma 5 3 2 8 7" xfId="44124" xr:uid="{04E6481E-89AF-43FE-B6BF-8CE148A62DCA}"/>
    <cellStyle name="Comma 5 3 2 9" xfId="2004" xr:uid="{30A6083F-9840-4849-A6D1-6E2856D88BC4}"/>
    <cellStyle name="Comma 5 3 2 9 2" xfId="4682" xr:uid="{71A4BB5A-704B-4105-9E76-5F788F5218F7}"/>
    <cellStyle name="Comma 5 3 2 9 2 2" xfId="15216" xr:uid="{4945F043-55ED-4DAF-9A80-F2D9E08FD5C8}"/>
    <cellStyle name="Comma 5 3 2 9 2 2 2" xfId="36238" xr:uid="{87813CB9-F023-46EE-9933-150098AAE747}"/>
    <cellStyle name="Comma 5 3 2 9 2 2 3" xfId="57262" xr:uid="{EC504B4C-A4A2-4AC5-A505-7AC39473B203}"/>
    <cellStyle name="Comma 5 3 2 9 2 3" xfId="25728" xr:uid="{0BCAA2D6-59B5-4C28-A759-BA3D8F787B96}"/>
    <cellStyle name="Comma 5 3 2 9 2 4" xfId="46752" xr:uid="{EC3C7AEF-45AB-4D18-8B3A-6D82EB41B078}"/>
    <cellStyle name="Comma 5 3 2 9 3" xfId="7310" xr:uid="{6F31DD35-2884-433A-9F54-D30583DDD875}"/>
    <cellStyle name="Comma 5 3 2 9 3 2" xfId="17844" xr:uid="{A4890522-663D-4EA3-B3F2-3BCB93E96A56}"/>
    <cellStyle name="Comma 5 3 2 9 3 2 2" xfId="38866" xr:uid="{B72DF954-90EE-496B-B202-2E23542AE12C}"/>
    <cellStyle name="Comma 5 3 2 9 3 2 3" xfId="59890" xr:uid="{536D3816-A046-47DA-9915-B6F1E79AE8D0}"/>
    <cellStyle name="Comma 5 3 2 9 3 3" xfId="28356" xr:uid="{E181DC22-F902-4A63-B573-AFC532CF8B17}"/>
    <cellStyle name="Comma 5 3 2 9 3 4" xfId="49380" xr:uid="{0ED7DE8B-D10D-45FA-A83F-6988BBE70D34}"/>
    <cellStyle name="Comma 5 3 2 9 4" xfId="9937" xr:uid="{4D46E8BC-0A4A-4FC6-8EA6-4FCFB9E5D3BD}"/>
    <cellStyle name="Comma 5 3 2 9 4 2" xfId="20471" xr:uid="{98191203-A75B-4F44-983F-1F5769181710}"/>
    <cellStyle name="Comma 5 3 2 9 4 2 2" xfId="41493" xr:uid="{DEA85F4E-0890-4825-B6BF-330B3C38155E}"/>
    <cellStyle name="Comma 5 3 2 9 4 2 3" xfId="62517" xr:uid="{92262494-1310-4F99-B2C5-096AB8B9DF52}"/>
    <cellStyle name="Comma 5 3 2 9 4 3" xfId="30983" xr:uid="{FD3A6C5E-B0AC-4F1F-B719-EC09E0425C94}"/>
    <cellStyle name="Comma 5 3 2 9 4 4" xfId="52007" xr:uid="{86BE9378-6F71-41B9-BF1B-229C18D24E37}"/>
    <cellStyle name="Comma 5 3 2 9 5" xfId="12589" xr:uid="{B27F5910-3651-496A-8AC8-36F156843376}"/>
    <cellStyle name="Comma 5 3 2 9 5 2" xfId="33611" xr:uid="{4FD52E99-BAC6-443C-8C01-C6D1F9611A8D}"/>
    <cellStyle name="Comma 5 3 2 9 5 3" xfId="54635" xr:uid="{98599F13-1FDA-4CF7-87E3-B3EFC019ACB6}"/>
    <cellStyle name="Comma 5 3 2 9 6" xfId="23100" xr:uid="{E4F4740C-E839-4E13-B44A-428B9156A9D1}"/>
    <cellStyle name="Comma 5 3 2 9 7" xfId="44125" xr:uid="{477D7D88-8D82-4A64-BDF7-D8E65F4D0934}"/>
    <cellStyle name="Comma 5 3 3" xfId="2005" xr:uid="{B16A7892-34F3-4936-AE5E-611B20E86D2F}"/>
    <cellStyle name="Comma 5 3 3 10" xfId="44126" xr:uid="{2EC0D91A-FE96-4967-9004-90B813A39264}"/>
    <cellStyle name="Comma 5 3 3 2" xfId="2006" xr:uid="{EBCD01C7-083E-4709-B361-396AF8E740A7}"/>
    <cellStyle name="Comma 5 3 3 2 2" xfId="2007" xr:uid="{9E267D60-C045-4FA1-9AD6-1497674A6AA8}"/>
    <cellStyle name="Comma 5 3 3 2 2 2" xfId="4685" xr:uid="{D3BCEF16-AACC-4F4C-90EC-E0E458548FB6}"/>
    <cellStyle name="Comma 5 3 3 2 2 2 2" xfId="15219" xr:uid="{875B1F32-B891-4D43-BEC9-CE1BA321B8E7}"/>
    <cellStyle name="Comma 5 3 3 2 2 2 2 2" xfId="36241" xr:uid="{2CD87048-172C-4946-B672-7097A2C64791}"/>
    <cellStyle name="Comma 5 3 3 2 2 2 2 3" xfId="57265" xr:uid="{E0B6CDD3-0355-478A-BBC6-1DEC8F58A969}"/>
    <cellStyle name="Comma 5 3 3 2 2 2 3" xfId="25731" xr:uid="{2B9B1970-19C6-4322-B1A5-713C7A0DCFC6}"/>
    <cellStyle name="Comma 5 3 3 2 2 2 4" xfId="46755" xr:uid="{F6AD2DB5-9289-423C-840D-C2B51FC0D8DC}"/>
    <cellStyle name="Comma 5 3 3 2 2 3" xfId="7313" xr:uid="{B4C593F3-9E3D-4061-82E3-C15B8AB19D4A}"/>
    <cellStyle name="Comma 5 3 3 2 2 3 2" xfId="17847" xr:uid="{A4BA567D-575D-4ADE-8C59-7203800D4B42}"/>
    <cellStyle name="Comma 5 3 3 2 2 3 2 2" xfId="38869" xr:uid="{4156DCC9-DB7F-45F9-8D96-54F74848A979}"/>
    <cellStyle name="Comma 5 3 3 2 2 3 2 3" xfId="59893" xr:uid="{1F6B0C10-B199-4EA9-91B4-D8D0EACE8B57}"/>
    <cellStyle name="Comma 5 3 3 2 2 3 3" xfId="28359" xr:uid="{12171AE0-C807-40E0-86CF-B0017804DA4F}"/>
    <cellStyle name="Comma 5 3 3 2 2 3 4" xfId="49383" xr:uid="{5FD0FC6C-0ADB-4D6D-9F20-68E89C3C3520}"/>
    <cellStyle name="Comma 5 3 3 2 2 4" xfId="9940" xr:uid="{7BE89821-D1D9-478A-B0A5-0B6A51A5E7AE}"/>
    <cellStyle name="Comma 5 3 3 2 2 4 2" xfId="20474" xr:uid="{1234A110-4A1A-4942-8DEE-D78AB4E79565}"/>
    <cellStyle name="Comma 5 3 3 2 2 4 2 2" xfId="41496" xr:uid="{4C8E30BB-5210-4F4F-BE5D-7068F5DCBE99}"/>
    <cellStyle name="Comma 5 3 3 2 2 4 2 3" xfId="62520" xr:uid="{950C8D3B-79F1-4D66-8B09-52F46B03C61B}"/>
    <cellStyle name="Comma 5 3 3 2 2 4 3" xfId="30986" xr:uid="{944581AB-1719-4E04-8CF8-E33B663F3892}"/>
    <cellStyle name="Comma 5 3 3 2 2 4 4" xfId="52010" xr:uid="{28F1C061-B079-4EAC-9AE9-C5839589A3CB}"/>
    <cellStyle name="Comma 5 3 3 2 2 5" xfId="12592" xr:uid="{D6A22617-E43E-4075-947B-5505924BA49C}"/>
    <cellStyle name="Comma 5 3 3 2 2 5 2" xfId="33614" xr:uid="{052E52BD-2848-4BF1-9174-E5BEC0A641A0}"/>
    <cellStyle name="Comma 5 3 3 2 2 5 3" xfId="54638" xr:uid="{AD871CBD-5D09-40B8-ADFD-EB67BA749B7C}"/>
    <cellStyle name="Comma 5 3 3 2 2 6" xfId="23103" xr:uid="{B273C44C-9199-4F1E-BC77-FAC7E4AC3D86}"/>
    <cellStyle name="Comma 5 3 3 2 2 7" xfId="44128" xr:uid="{DBDFCA72-8836-45F5-8525-7917D68CC87A}"/>
    <cellStyle name="Comma 5 3 3 2 3" xfId="4684" xr:uid="{D06FB294-4123-4717-901B-9DE46553BE11}"/>
    <cellStyle name="Comma 5 3 3 2 3 2" xfId="15218" xr:uid="{75EDE082-B5EA-4A32-A328-3025915E7458}"/>
    <cellStyle name="Comma 5 3 3 2 3 2 2" xfId="36240" xr:uid="{BC377F50-7981-425E-8C7F-6F611CF12B39}"/>
    <cellStyle name="Comma 5 3 3 2 3 2 3" xfId="57264" xr:uid="{7D02896E-2A93-40E1-ACC7-9E87BF5F8613}"/>
    <cellStyle name="Comma 5 3 3 2 3 3" xfId="25730" xr:uid="{939AA680-5149-411D-BC33-F7508A76FE72}"/>
    <cellStyle name="Comma 5 3 3 2 3 4" xfId="46754" xr:uid="{E733BBEF-6A02-4554-9A3F-C9CCFF2DAD5C}"/>
    <cellStyle name="Comma 5 3 3 2 4" xfId="7312" xr:uid="{FE220DCB-16B6-43A8-80CC-5898280A2B2A}"/>
    <cellStyle name="Comma 5 3 3 2 4 2" xfId="17846" xr:uid="{F0F22E85-A0A9-493A-9400-FF8AB69531D5}"/>
    <cellStyle name="Comma 5 3 3 2 4 2 2" xfId="38868" xr:uid="{99EE448D-8BE4-4BBE-9A58-35368B28BF89}"/>
    <cellStyle name="Comma 5 3 3 2 4 2 3" xfId="59892" xr:uid="{BA3050F4-C36B-4985-98E0-A6255B102EF1}"/>
    <cellStyle name="Comma 5 3 3 2 4 3" xfId="28358" xr:uid="{CA2A2B9C-8709-4A7B-AF84-EF4B0C06E79D}"/>
    <cellStyle name="Comma 5 3 3 2 4 4" xfId="49382" xr:uid="{7E939FE4-6A6B-43DB-A2E5-5BB475E5C996}"/>
    <cellStyle name="Comma 5 3 3 2 5" xfId="9939" xr:uid="{6862144D-77CC-40CF-B13F-1696ED12826A}"/>
    <cellStyle name="Comma 5 3 3 2 5 2" xfId="20473" xr:uid="{E3A732CD-D8DA-4C9A-8783-F99C68447157}"/>
    <cellStyle name="Comma 5 3 3 2 5 2 2" xfId="41495" xr:uid="{A46BA53E-9C3A-44FD-BA66-727571D6B393}"/>
    <cellStyle name="Comma 5 3 3 2 5 2 3" xfId="62519" xr:uid="{84D5CB08-0A5A-44D3-A6D7-72E691A55D15}"/>
    <cellStyle name="Comma 5 3 3 2 5 3" xfId="30985" xr:uid="{95C6B218-D3B9-4F40-BB15-DCDF4F8A88D7}"/>
    <cellStyle name="Comma 5 3 3 2 5 4" xfId="52009" xr:uid="{C44E6382-2614-4EFE-A1C3-8762D805070F}"/>
    <cellStyle name="Comma 5 3 3 2 6" xfId="12591" xr:uid="{53F8AFC1-3A96-4E32-BF90-F4BAFF48F450}"/>
    <cellStyle name="Comma 5 3 3 2 6 2" xfId="33613" xr:uid="{9DE8BD93-BDA3-4F0B-9363-8F2F93AD7047}"/>
    <cellStyle name="Comma 5 3 3 2 6 3" xfId="54637" xr:uid="{6DFE539C-5173-408B-B1B8-C83F12E6C747}"/>
    <cellStyle name="Comma 5 3 3 2 7" xfId="23102" xr:uid="{E7239C6B-AF22-4502-9DBF-40B368C66D55}"/>
    <cellStyle name="Comma 5 3 3 2 8" xfId="44127" xr:uid="{4FD47AB9-966E-41FC-839D-33A70E7DAB7E}"/>
    <cellStyle name="Comma 5 3 3 3" xfId="2008" xr:uid="{21F18840-BB28-4956-89FF-827B39941316}"/>
    <cellStyle name="Comma 5 3 3 3 2" xfId="4686" xr:uid="{7531F4E3-A3CC-4CAD-8F22-7C0C1FFEAC68}"/>
    <cellStyle name="Comma 5 3 3 3 2 2" xfId="15220" xr:uid="{C65AB2F8-227F-478D-9CE7-0285A0A9D1B8}"/>
    <cellStyle name="Comma 5 3 3 3 2 2 2" xfId="36242" xr:uid="{95D6CB53-0670-4BEF-9489-CC7A7D9F4336}"/>
    <cellStyle name="Comma 5 3 3 3 2 2 3" xfId="57266" xr:uid="{CBC17E9A-BED2-4BC4-ACA0-EABC45D65AE6}"/>
    <cellStyle name="Comma 5 3 3 3 2 3" xfId="25732" xr:uid="{444949F9-4513-4293-9362-6F5A9249EEF2}"/>
    <cellStyle name="Comma 5 3 3 3 2 4" xfId="46756" xr:uid="{24A8BE44-DEAE-4C66-8C5F-D729699DF642}"/>
    <cellStyle name="Comma 5 3 3 3 3" xfId="7314" xr:uid="{440FA603-AE3E-4410-990E-62ECACA366BF}"/>
    <cellStyle name="Comma 5 3 3 3 3 2" xfId="17848" xr:uid="{7C934DE3-7365-48A6-B87B-018E52E43437}"/>
    <cellStyle name="Comma 5 3 3 3 3 2 2" xfId="38870" xr:uid="{E2522FF1-0E78-4294-8286-24785B401B95}"/>
    <cellStyle name="Comma 5 3 3 3 3 2 3" xfId="59894" xr:uid="{8A46F40F-D5FF-4759-B66F-D4A8106C4ADE}"/>
    <cellStyle name="Comma 5 3 3 3 3 3" xfId="28360" xr:uid="{E5E903C2-9275-4438-9EA0-30C4E5117036}"/>
    <cellStyle name="Comma 5 3 3 3 3 4" xfId="49384" xr:uid="{3118BD25-BC18-49F3-BC88-70337FAF7F4D}"/>
    <cellStyle name="Comma 5 3 3 3 4" xfId="9941" xr:uid="{4BBC0625-6E8E-40F8-B5ED-9CF78B942982}"/>
    <cellStyle name="Comma 5 3 3 3 4 2" xfId="20475" xr:uid="{05C9F1D1-30C6-4B2F-BC9A-9CA81FC56564}"/>
    <cellStyle name="Comma 5 3 3 3 4 2 2" xfId="41497" xr:uid="{7854C3FD-EA83-4C4E-A1B6-CAF13C27B918}"/>
    <cellStyle name="Comma 5 3 3 3 4 2 3" xfId="62521" xr:uid="{0CDBEAB1-5595-4CAA-A3F7-7626B36116B3}"/>
    <cellStyle name="Comma 5 3 3 3 4 3" xfId="30987" xr:uid="{A29DD918-CD7C-4D36-A2BF-77D8151B36F4}"/>
    <cellStyle name="Comma 5 3 3 3 4 4" xfId="52011" xr:uid="{03C674E0-06E8-41EF-BF1E-87030356AE1F}"/>
    <cellStyle name="Comma 5 3 3 3 5" xfId="12593" xr:uid="{B3ADC081-60B6-4B5D-BD45-23BD86CBB1B3}"/>
    <cellStyle name="Comma 5 3 3 3 5 2" xfId="33615" xr:uid="{97B412A3-DFC0-428D-9197-173EEFFFEE22}"/>
    <cellStyle name="Comma 5 3 3 3 5 3" xfId="54639" xr:uid="{8B005760-73F8-47EC-ABAD-AD6E139F232A}"/>
    <cellStyle name="Comma 5 3 3 3 6" xfId="23104" xr:uid="{BE434D03-8255-4041-8BB0-22D9DC1EBC53}"/>
    <cellStyle name="Comma 5 3 3 3 7" xfId="44129" xr:uid="{DF9064E1-721C-4C7C-8BC4-838FA4AD9A38}"/>
    <cellStyle name="Comma 5 3 3 4" xfId="2009" xr:uid="{E726263D-6E06-4847-A3ED-FF36BEA6583E}"/>
    <cellStyle name="Comma 5 3 3 4 2" xfId="4687" xr:uid="{AFF040D0-4EB8-4F20-B4D8-8D57DB19D4AC}"/>
    <cellStyle name="Comma 5 3 3 4 2 2" xfId="15221" xr:uid="{1D55B924-5AA2-4AAF-807E-3763C8A835B8}"/>
    <cellStyle name="Comma 5 3 3 4 2 2 2" xfId="36243" xr:uid="{AE23F21D-35E1-4BA5-A067-E86B5DCE4CC4}"/>
    <cellStyle name="Comma 5 3 3 4 2 2 3" xfId="57267" xr:uid="{0944BAC5-4846-4EF5-8E3E-7F5000A2EC51}"/>
    <cellStyle name="Comma 5 3 3 4 2 3" xfId="25733" xr:uid="{32419725-3BC8-48C1-B526-E270499E7B77}"/>
    <cellStyle name="Comma 5 3 3 4 2 4" xfId="46757" xr:uid="{BC880E32-75F4-49C1-A70B-0F5B9D802356}"/>
    <cellStyle name="Comma 5 3 3 4 3" xfId="7315" xr:uid="{5C3C0798-14FF-4F57-BCCD-F7E854DC3513}"/>
    <cellStyle name="Comma 5 3 3 4 3 2" xfId="17849" xr:uid="{7B0001B9-4CFD-4348-A43F-B1CC5636F73E}"/>
    <cellStyle name="Comma 5 3 3 4 3 2 2" xfId="38871" xr:uid="{53694754-6315-412F-9088-AF53EEE33D43}"/>
    <cellStyle name="Comma 5 3 3 4 3 2 3" xfId="59895" xr:uid="{49CEC839-95A3-4F07-AD1C-DBD5EC3F08A2}"/>
    <cellStyle name="Comma 5 3 3 4 3 3" xfId="28361" xr:uid="{1E190EAD-A43E-4999-BC43-465DD1C7446B}"/>
    <cellStyle name="Comma 5 3 3 4 3 4" xfId="49385" xr:uid="{8D46DA06-8927-47D7-8F88-2B9CE5A92F66}"/>
    <cellStyle name="Comma 5 3 3 4 4" xfId="9942" xr:uid="{A8EBB5C0-C63A-4624-9F8D-6DB78185C22C}"/>
    <cellStyle name="Comma 5 3 3 4 4 2" xfId="20476" xr:uid="{7C2E9989-7E92-4B77-8C05-A4D6D4CDBE80}"/>
    <cellStyle name="Comma 5 3 3 4 4 2 2" xfId="41498" xr:uid="{697F2E58-2F29-4711-804C-17B13083E5A3}"/>
    <cellStyle name="Comma 5 3 3 4 4 2 3" xfId="62522" xr:uid="{3CC85DE1-F0FF-4B90-8508-C73EAB6EEAEE}"/>
    <cellStyle name="Comma 5 3 3 4 4 3" xfId="30988" xr:uid="{E2CC8A22-070B-4AF1-AA28-9061A828150F}"/>
    <cellStyle name="Comma 5 3 3 4 4 4" xfId="52012" xr:uid="{F45261C5-6100-4D5B-BA1A-1864926A6FD1}"/>
    <cellStyle name="Comma 5 3 3 4 5" xfId="12594" xr:uid="{B759AB8F-18D8-4223-BA5D-BBE51B736498}"/>
    <cellStyle name="Comma 5 3 3 4 5 2" xfId="33616" xr:uid="{10D63612-BEDD-4911-A1A0-F78A2649B27D}"/>
    <cellStyle name="Comma 5 3 3 4 5 3" xfId="54640" xr:uid="{7C3679DA-DAEC-48BC-BAF1-BB690BDBD521}"/>
    <cellStyle name="Comma 5 3 3 4 6" xfId="23105" xr:uid="{05DE041F-96F2-4131-80C2-638E6F427D73}"/>
    <cellStyle name="Comma 5 3 3 4 7" xfId="44130" xr:uid="{3C3D5DB5-E2B8-47B3-92A4-4BEA4E53C98B}"/>
    <cellStyle name="Comma 5 3 3 5" xfId="4683" xr:uid="{9F94C5F0-931D-4836-8A52-43E150D5AE34}"/>
    <cellStyle name="Comma 5 3 3 5 2" xfId="15217" xr:uid="{7FDE3B0C-8697-4CF9-88A3-4617C7627D3B}"/>
    <cellStyle name="Comma 5 3 3 5 2 2" xfId="36239" xr:uid="{A932151C-9C62-4249-841D-F0BFC27BBD47}"/>
    <cellStyle name="Comma 5 3 3 5 2 3" xfId="57263" xr:uid="{B7729086-7E70-4715-8B55-7C8AA1B92389}"/>
    <cellStyle name="Comma 5 3 3 5 3" xfId="25729" xr:uid="{46B94EBF-1403-43FC-8BA4-91D56D35C6B4}"/>
    <cellStyle name="Comma 5 3 3 5 4" xfId="46753" xr:uid="{2FEF24A9-4842-4170-93EB-1ACFF245FD23}"/>
    <cellStyle name="Comma 5 3 3 6" xfId="7311" xr:uid="{20271BFA-30AC-445B-BB43-39C374B1F903}"/>
    <cellStyle name="Comma 5 3 3 6 2" xfId="17845" xr:uid="{3F29A9DF-5E24-4FA1-BD05-749C94ADE5C7}"/>
    <cellStyle name="Comma 5 3 3 6 2 2" xfId="38867" xr:uid="{BAC4AC82-6C9F-4236-B6A6-316454E7BB8F}"/>
    <cellStyle name="Comma 5 3 3 6 2 3" xfId="59891" xr:uid="{1D26F3BB-123B-4B0D-B533-EC8FB61335E6}"/>
    <cellStyle name="Comma 5 3 3 6 3" xfId="28357" xr:uid="{FCED3CD6-B277-4426-8087-8CD87EE677EF}"/>
    <cellStyle name="Comma 5 3 3 6 4" xfId="49381" xr:uid="{5D767BA8-6D96-42C8-9891-1DD3E451690B}"/>
    <cellStyle name="Comma 5 3 3 7" xfId="9938" xr:uid="{E09EC6AF-E187-4EBA-964E-EEBF98F6D555}"/>
    <cellStyle name="Comma 5 3 3 7 2" xfId="20472" xr:uid="{5FB0F265-C526-479D-BC7B-C39037019623}"/>
    <cellStyle name="Comma 5 3 3 7 2 2" xfId="41494" xr:uid="{704209C3-1C2E-4F29-A272-E8AB4FF5DA06}"/>
    <cellStyle name="Comma 5 3 3 7 2 3" xfId="62518" xr:uid="{6AF1F370-1C9C-4CF4-A076-818A3CBF2C8D}"/>
    <cellStyle name="Comma 5 3 3 7 3" xfId="30984" xr:uid="{5AE035EC-DEF3-4EE9-ABB3-0F7713B59E1F}"/>
    <cellStyle name="Comma 5 3 3 7 4" xfId="52008" xr:uid="{8ECF0896-BB0A-4BED-A88B-19DC8D502EE6}"/>
    <cellStyle name="Comma 5 3 3 8" xfId="12590" xr:uid="{583BA1A0-3D83-427A-8031-3534BFE2F99F}"/>
    <cellStyle name="Comma 5 3 3 8 2" xfId="33612" xr:uid="{9E47CE95-A326-41B0-B6B4-7E37110B2228}"/>
    <cellStyle name="Comma 5 3 3 8 3" xfId="54636" xr:uid="{D288705D-34FA-414D-85F7-5556556ABFAB}"/>
    <cellStyle name="Comma 5 3 3 9" xfId="23101" xr:uid="{9CE6F280-49EB-48A5-9660-CDD1BC6E8C1E}"/>
    <cellStyle name="Comma 5 3 4" xfId="2010" xr:uid="{D879C9DB-0622-40F9-9A2D-3DF89F1B9970}"/>
    <cellStyle name="Comma 5 3 4 10" xfId="44131" xr:uid="{56C9C3EB-DFEF-4236-988A-989D47D5E824}"/>
    <cellStyle name="Comma 5 3 4 2" xfId="2011" xr:uid="{F256A333-F7F1-4951-B2CB-A9A311BD6A17}"/>
    <cellStyle name="Comma 5 3 4 2 2" xfId="2012" xr:uid="{12914DF8-DCD7-4F00-A998-246DC2FD2D83}"/>
    <cellStyle name="Comma 5 3 4 2 2 2" xfId="4690" xr:uid="{F864CA74-F084-4B49-AFB8-C0BC699A3B54}"/>
    <cellStyle name="Comma 5 3 4 2 2 2 2" xfId="15224" xr:uid="{DD344C68-A826-4D1E-9702-EA4C0FC749C5}"/>
    <cellStyle name="Comma 5 3 4 2 2 2 2 2" xfId="36246" xr:uid="{E63F1F56-4F29-42F5-BCCF-9630CE97877E}"/>
    <cellStyle name="Comma 5 3 4 2 2 2 2 3" xfId="57270" xr:uid="{6882B153-F2D5-49F9-AA30-CF76E8D33B01}"/>
    <cellStyle name="Comma 5 3 4 2 2 2 3" xfId="25736" xr:uid="{FE3DBFC7-AF3F-4A9A-BDA2-50E3B7D954AD}"/>
    <cellStyle name="Comma 5 3 4 2 2 2 4" xfId="46760" xr:uid="{932EB331-7856-4AEE-854F-A2708C98B942}"/>
    <cellStyle name="Comma 5 3 4 2 2 3" xfId="7318" xr:uid="{5AE7C82A-6F2C-4161-9962-76FA5CA85D2B}"/>
    <cellStyle name="Comma 5 3 4 2 2 3 2" xfId="17852" xr:uid="{C5EC5E82-CBE4-47D3-BC93-D4112D9F5E87}"/>
    <cellStyle name="Comma 5 3 4 2 2 3 2 2" xfId="38874" xr:uid="{51638B09-3BE8-4B1E-A2AD-E45DE4CC0D7F}"/>
    <cellStyle name="Comma 5 3 4 2 2 3 2 3" xfId="59898" xr:uid="{1EA89C99-1197-4B83-B39C-F0E2D6C64B8A}"/>
    <cellStyle name="Comma 5 3 4 2 2 3 3" xfId="28364" xr:uid="{0A42237B-6EAC-4BEE-8C6E-BB4451C728C0}"/>
    <cellStyle name="Comma 5 3 4 2 2 3 4" xfId="49388" xr:uid="{73D0B2F9-60E6-40F9-8FDC-486D7645058B}"/>
    <cellStyle name="Comma 5 3 4 2 2 4" xfId="9945" xr:uid="{B215C3F4-805D-4823-A39C-AD44FFDAEB8A}"/>
    <cellStyle name="Comma 5 3 4 2 2 4 2" xfId="20479" xr:uid="{AFD73565-86BE-4250-A1D9-735CFD4973EF}"/>
    <cellStyle name="Comma 5 3 4 2 2 4 2 2" xfId="41501" xr:uid="{8A29086E-DF63-4246-ABE1-7838984957C9}"/>
    <cellStyle name="Comma 5 3 4 2 2 4 2 3" xfId="62525" xr:uid="{30E21F49-B93C-4A26-B5F3-26FE4328BCAC}"/>
    <cellStyle name="Comma 5 3 4 2 2 4 3" xfId="30991" xr:uid="{EFAEBD1D-EF7C-4FA9-823C-299C31605E22}"/>
    <cellStyle name="Comma 5 3 4 2 2 4 4" xfId="52015" xr:uid="{F99A89CC-C5DE-40E1-8FFC-2A4A988649B7}"/>
    <cellStyle name="Comma 5 3 4 2 2 5" xfId="12597" xr:uid="{D4C6AC2E-32E9-47CA-83D5-12A95C2D01E9}"/>
    <cellStyle name="Comma 5 3 4 2 2 5 2" xfId="33619" xr:uid="{7B70446D-3ABC-437B-830F-524A38A145AA}"/>
    <cellStyle name="Comma 5 3 4 2 2 5 3" xfId="54643" xr:uid="{76BFB41F-4080-4C1B-997C-3AB4EEB60BBC}"/>
    <cellStyle name="Comma 5 3 4 2 2 6" xfId="23108" xr:uid="{38469432-1A87-4CB4-BB0A-9DBC01575183}"/>
    <cellStyle name="Comma 5 3 4 2 2 7" xfId="44133" xr:uid="{1E2E59DC-0652-4EB1-B814-420A8493528B}"/>
    <cellStyle name="Comma 5 3 4 2 3" xfId="4689" xr:uid="{6F907762-2272-4D79-9D76-1440E0CF8956}"/>
    <cellStyle name="Comma 5 3 4 2 3 2" xfId="15223" xr:uid="{51E23682-ECDD-4BEB-BFDB-51437D2CC171}"/>
    <cellStyle name="Comma 5 3 4 2 3 2 2" xfId="36245" xr:uid="{1E2001D0-4C2B-48FB-B7DF-ADCF54CE2968}"/>
    <cellStyle name="Comma 5 3 4 2 3 2 3" xfId="57269" xr:uid="{3B530289-D0E1-454C-B5F4-8254B133AD01}"/>
    <cellStyle name="Comma 5 3 4 2 3 3" xfId="25735" xr:uid="{0E989CBA-3197-421C-A856-945BEE56E224}"/>
    <cellStyle name="Comma 5 3 4 2 3 4" xfId="46759" xr:uid="{3B2DF079-F2CC-4199-8D55-F221070F6A09}"/>
    <cellStyle name="Comma 5 3 4 2 4" xfId="7317" xr:uid="{1DA6C2A5-8CDF-4E20-B085-CA92EFD34D1F}"/>
    <cellStyle name="Comma 5 3 4 2 4 2" xfId="17851" xr:uid="{000148FA-720B-4E7E-9FF7-8B08D45CC5F6}"/>
    <cellStyle name="Comma 5 3 4 2 4 2 2" xfId="38873" xr:uid="{31C4DAC7-F8E4-478B-AAF9-37D7724FD772}"/>
    <cellStyle name="Comma 5 3 4 2 4 2 3" xfId="59897" xr:uid="{90E00FE7-2017-4BB0-BB2C-BD5C2F57F8A7}"/>
    <cellStyle name="Comma 5 3 4 2 4 3" xfId="28363" xr:uid="{A166C3D6-FC88-4D25-9CEF-5E7E5ACE3239}"/>
    <cellStyle name="Comma 5 3 4 2 4 4" xfId="49387" xr:uid="{787EDFAB-2BFA-4207-85D5-D4B4EDD4C651}"/>
    <cellStyle name="Comma 5 3 4 2 5" xfId="9944" xr:uid="{6ECE68EC-BAEC-4D5F-B112-2E1628D611B6}"/>
    <cellStyle name="Comma 5 3 4 2 5 2" xfId="20478" xr:uid="{568D6204-F3CF-4894-B156-C6B7C4C65020}"/>
    <cellStyle name="Comma 5 3 4 2 5 2 2" xfId="41500" xr:uid="{551026A9-FFF7-4BA9-998D-9861531191E9}"/>
    <cellStyle name="Comma 5 3 4 2 5 2 3" xfId="62524" xr:uid="{A246A341-1F90-47CD-AB28-BF6E23976EA1}"/>
    <cellStyle name="Comma 5 3 4 2 5 3" xfId="30990" xr:uid="{0EE7E322-6D2A-4C96-B849-C9A0D87DC0BD}"/>
    <cellStyle name="Comma 5 3 4 2 5 4" xfId="52014" xr:uid="{B02419A8-BC32-4EBF-8862-CEFEC95CAB87}"/>
    <cellStyle name="Comma 5 3 4 2 6" xfId="12596" xr:uid="{A7584B02-A1D0-4500-83DD-D1D271B20C90}"/>
    <cellStyle name="Comma 5 3 4 2 6 2" xfId="33618" xr:uid="{D9A6AF79-CC8F-4233-B2C2-44E99CACC4E6}"/>
    <cellStyle name="Comma 5 3 4 2 6 3" xfId="54642" xr:uid="{AE209D8A-E01C-4A1D-855B-3EC511F0D73B}"/>
    <cellStyle name="Comma 5 3 4 2 7" xfId="23107" xr:uid="{74495355-D73E-4B7C-A492-53A077FEC0B0}"/>
    <cellStyle name="Comma 5 3 4 2 8" xfId="44132" xr:uid="{1AD778E9-B50A-447F-89C1-2A98DADAC50A}"/>
    <cellStyle name="Comma 5 3 4 3" xfId="2013" xr:uid="{D220E212-4920-4DD9-BB0A-862BE9D544C0}"/>
    <cellStyle name="Comma 5 3 4 3 2" xfId="4691" xr:uid="{1C8524A0-79D3-4212-A612-6C62E089BBBB}"/>
    <cellStyle name="Comma 5 3 4 3 2 2" xfId="15225" xr:uid="{B0D7E3F0-9936-40B6-B3CE-30F81FC6E2E2}"/>
    <cellStyle name="Comma 5 3 4 3 2 2 2" xfId="36247" xr:uid="{508FBD2F-6516-4CF6-9B5C-20A25ED98407}"/>
    <cellStyle name="Comma 5 3 4 3 2 2 3" xfId="57271" xr:uid="{E9301842-63CF-439F-AC83-EC6DBC9F7388}"/>
    <cellStyle name="Comma 5 3 4 3 2 3" xfId="25737" xr:uid="{3C98FF66-8DBF-4090-999D-6F6C857AD252}"/>
    <cellStyle name="Comma 5 3 4 3 2 4" xfId="46761" xr:uid="{5030CA15-86B4-4408-A398-E3DFF96BC4B5}"/>
    <cellStyle name="Comma 5 3 4 3 3" xfId="7319" xr:uid="{54D7CFB4-A782-47FF-B97E-0948D8FA223F}"/>
    <cellStyle name="Comma 5 3 4 3 3 2" xfId="17853" xr:uid="{E65933AC-B943-479F-9D5B-48CCE73867D0}"/>
    <cellStyle name="Comma 5 3 4 3 3 2 2" xfId="38875" xr:uid="{A3DDE4F8-8C9A-493B-8CA0-683C5D9F8A04}"/>
    <cellStyle name="Comma 5 3 4 3 3 2 3" xfId="59899" xr:uid="{509342C8-081D-42F9-A74F-F2C12F688C8A}"/>
    <cellStyle name="Comma 5 3 4 3 3 3" xfId="28365" xr:uid="{45ED29FF-7E5C-4A61-AC5C-ADFEEE6578AD}"/>
    <cellStyle name="Comma 5 3 4 3 3 4" xfId="49389" xr:uid="{3092440D-5AD0-4775-9F3A-4EE8B6847351}"/>
    <cellStyle name="Comma 5 3 4 3 4" xfId="9946" xr:uid="{45DF5E77-A19D-44CD-AC5F-AB7D2988B41E}"/>
    <cellStyle name="Comma 5 3 4 3 4 2" xfId="20480" xr:uid="{13FE17CD-1C47-4552-BC05-FADAF2974A5D}"/>
    <cellStyle name="Comma 5 3 4 3 4 2 2" xfId="41502" xr:uid="{CF080BEE-D188-4A93-8CCE-1A987ED0C577}"/>
    <cellStyle name="Comma 5 3 4 3 4 2 3" xfId="62526" xr:uid="{376E485F-7D70-49C7-8A91-876C472C65C9}"/>
    <cellStyle name="Comma 5 3 4 3 4 3" xfId="30992" xr:uid="{4C25AAA0-9897-49B4-BCEE-037694A15B4C}"/>
    <cellStyle name="Comma 5 3 4 3 4 4" xfId="52016" xr:uid="{72B7342D-3DB1-4BDD-842C-D26A22DD5961}"/>
    <cellStyle name="Comma 5 3 4 3 5" xfId="12598" xr:uid="{F74CDC88-270D-46B7-8271-24397587DFF8}"/>
    <cellStyle name="Comma 5 3 4 3 5 2" xfId="33620" xr:uid="{5E7A77D0-6211-4DE4-95DD-62D1E8A685AC}"/>
    <cellStyle name="Comma 5 3 4 3 5 3" xfId="54644" xr:uid="{CBC5628C-8A9D-4BF0-83D1-B8CB7EE3F708}"/>
    <cellStyle name="Comma 5 3 4 3 6" xfId="23109" xr:uid="{12B6E1CA-D98A-422C-9430-63576BE64428}"/>
    <cellStyle name="Comma 5 3 4 3 7" xfId="44134" xr:uid="{511310BF-DC92-4E78-B62D-9DA25E7857B6}"/>
    <cellStyle name="Comma 5 3 4 4" xfId="2014" xr:uid="{4887F05F-6758-47AA-B925-30FC678CEC43}"/>
    <cellStyle name="Comma 5 3 4 4 2" xfId="4692" xr:uid="{301D5DD2-5957-4C63-9311-D2A268A6420B}"/>
    <cellStyle name="Comma 5 3 4 4 2 2" xfId="15226" xr:uid="{00E463F4-8837-49E9-8CFE-CC3EA546B78D}"/>
    <cellStyle name="Comma 5 3 4 4 2 2 2" xfId="36248" xr:uid="{A44A3AEB-8A4C-41AE-9049-D09443CA6E7B}"/>
    <cellStyle name="Comma 5 3 4 4 2 2 3" xfId="57272" xr:uid="{A866D098-9DC8-49BC-A861-93EFC8B1C684}"/>
    <cellStyle name="Comma 5 3 4 4 2 3" xfId="25738" xr:uid="{74D2B56E-3D93-4101-A92B-3C4723082C51}"/>
    <cellStyle name="Comma 5 3 4 4 2 4" xfId="46762" xr:uid="{811B5F83-913B-4725-AD50-3FF504F61E65}"/>
    <cellStyle name="Comma 5 3 4 4 3" xfId="7320" xr:uid="{2BCEA262-6143-4206-9768-1F3E2FD8F8E8}"/>
    <cellStyle name="Comma 5 3 4 4 3 2" xfId="17854" xr:uid="{755B3D60-1C2B-47A0-AD80-9F3BC2405F0C}"/>
    <cellStyle name="Comma 5 3 4 4 3 2 2" xfId="38876" xr:uid="{35B8D9D7-5C85-4636-9B12-0E5CA9C37278}"/>
    <cellStyle name="Comma 5 3 4 4 3 2 3" xfId="59900" xr:uid="{A434A2A5-32B6-4B61-AEC5-62DA704FDEEE}"/>
    <cellStyle name="Comma 5 3 4 4 3 3" xfId="28366" xr:uid="{35142E29-59E0-4C9F-A7AD-A3CA795C27FE}"/>
    <cellStyle name="Comma 5 3 4 4 3 4" xfId="49390" xr:uid="{53FEEFD7-DF9D-42CA-BC75-E27CAC165AC3}"/>
    <cellStyle name="Comma 5 3 4 4 4" xfId="9947" xr:uid="{C03DD954-61C9-4589-87FB-2932A3751198}"/>
    <cellStyle name="Comma 5 3 4 4 4 2" xfId="20481" xr:uid="{EFBFFC89-EC38-419F-9F86-891E7740051C}"/>
    <cellStyle name="Comma 5 3 4 4 4 2 2" xfId="41503" xr:uid="{C0D86D15-DDA5-4AF6-88EB-FACFDC16A98C}"/>
    <cellStyle name="Comma 5 3 4 4 4 2 3" xfId="62527" xr:uid="{BDFDDDBF-14EE-462B-A783-829B35F1D744}"/>
    <cellStyle name="Comma 5 3 4 4 4 3" xfId="30993" xr:uid="{EB689601-853C-4C56-8A32-27677482AEBF}"/>
    <cellStyle name="Comma 5 3 4 4 4 4" xfId="52017" xr:uid="{28B8E843-681A-4F71-81DF-86789950FEE3}"/>
    <cellStyle name="Comma 5 3 4 4 5" xfId="12599" xr:uid="{95E69CF4-4C6D-494F-B59F-0DAA0AE99BDD}"/>
    <cellStyle name="Comma 5 3 4 4 5 2" xfId="33621" xr:uid="{DB83270F-DCEB-4E7F-94E4-5486352913DB}"/>
    <cellStyle name="Comma 5 3 4 4 5 3" xfId="54645" xr:uid="{8DFB34BA-D6A8-4AD1-8025-1ADDAF6CAC92}"/>
    <cellStyle name="Comma 5 3 4 4 6" xfId="23110" xr:uid="{852EA7E4-29EC-4D23-8274-208C1F764E8D}"/>
    <cellStyle name="Comma 5 3 4 4 7" xfId="44135" xr:uid="{43BC4694-C1B0-4CD9-A32A-EF575802741A}"/>
    <cellStyle name="Comma 5 3 4 5" xfId="4688" xr:uid="{31EF03DA-7AED-4EF3-AE49-9DE87045B36C}"/>
    <cellStyle name="Comma 5 3 4 5 2" xfId="15222" xr:uid="{EA26F429-4E7D-4618-A65D-445CDF7A97FE}"/>
    <cellStyle name="Comma 5 3 4 5 2 2" xfId="36244" xr:uid="{C83B51E0-AC12-48C2-8E21-E940251EF9CC}"/>
    <cellStyle name="Comma 5 3 4 5 2 3" xfId="57268" xr:uid="{2450BF84-ED00-4287-8EC5-85051C961169}"/>
    <cellStyle name="Comma 5 3 4 5 3" xfId="25734" xr:uid="{B78FE9DF-ABF4-473D-9F8F-B2132E591EA1}"/>
    <cellStyle name="Comma 5 3 4 5 4" xfId="46758" xr:uid="{F976370C-70BE-4028-9F86-1AB282CA5774}"/>
    <cellStyle name="Comma 5 3 4 6" xfId="7316" xr:uid="{3C0D98A6-1DA9-4375-8292-EEAD4C2AD0FD}"/>
    <cellStyle name="Comma 5 3 4 6 2" xfId="17850" xr:uid="{6FF9466D-7621-4995-AC33-0A9BE98044F1}"/>
    <cellStyle name="Comma 5 3 4 6 2 2" xfId="38872" xr:uid="{7BA95A3A-201C-4F95-95AA-FBB926A492AE}"/>
    <cellStyle name="Comma 5 3 4 6 2 3" xfId="59896" xr:uid="{696F44D7-0D60-4A71-B30E-AD948A431258}"/>
    <cellStyle name="Comma 5 3 4 6 3" xfId="28362" xr:uid="{8D4F2513-9870-4496-B45F-1B2704D6F8D1}"/>
    <cellStyle name="Comma 5 3 4 6 4" xfId="49386" xr:uid="{D1CAE3CA-B650-496D-A0DD-3AA29F1804D2}"/>
    <cellStyle name="Comma 5 3 4 7" xfId="9943" xr:uid="{2959544D-F66A-4B63-80F4-3E702C60ED8C}"/>
    <cellStyle name="Comma 5 3 4 7 2" xfId="20477" xr:uid="{E0D091E5-7ECC-4102-BEE1-FC2ABEF83527}"/>
    <cellStyle name="Comma 5 3 4 7 2 2" xfId="41499" xr:uid="{DA075AC0-30B3-4EF5-BF89-A1CDB78264B4}"/>
    <cellStyle name="Comma 5 3 4 7 2 3" xfId="62523" xr:uid="{FE02F904-84B5-49BE-BB01-3AB9DF424985}"/>
    <cellStyle name="Comma 5 3 4 7 3" xfId="30989" xr:uid="{BF69AAEE-96F8-4832-837F-070BA6F1E310}"/>
    <cellStyle name="Comma 5 3 4 7 4" xfId="52013" xr:uid="{89FD0EBA-1FA2-43FF-A8E8-ED56539A08AC}"/>
    <cellStyle name="Comma 5 3 4 8" xfId="12595" xr:uid="{8328D1BB-6471-410E-B341-863590301D89}"/>
    <cellStyle name="Comma 5 3 4 8 2" xfId="33617" xr:uid="{38B884F1-CCDD-4BB9-B22F-14AF25E8DF86}"/>
    <cellStyle name="Comma 5 3 4 8 3" xfId="54641" xr:uid="{D6620141-95B8-4C0A-89A6-06BA6B3CEA56}"/>
    <cellStyle name="Comma 5 3 4 9" xfId="23106" xr:uid="{77A27FC5-6E3C-4803-B820-E7DB262BC9B6}"/>
    <cellStyle name="Comma 5 3 5" xfId="2015" xr:uid="{F67ACCAB-E66D-4043-A533-B53F0B11D432}"/>
    <cellStyle name="Comma 5 3 5 10" xfId="44136" xr:uid="{5B2FA229-28F2-4A8E-AD66-358DD93E816B}"/>
    <cellStyle name="Comma 5 3 5 2" xfId="2016" xr:uid="{F86CBAF6-32D1-4B74-A476-680AFD39FEA3}"/>
    <cellStyle name="Comma 5 3 5 2 2" xfId="2017" xr:uid="{88487561-5EF8-4C94-8657-D2D0AE7FEC9B}"/>
    <cellStyle name="Comma 5 3 5 2 2 2" xfId="4695" xr:uid="{2BE9F97D-520C-487F-A325-23D98BE5B0D4}"/>
    <cellStyle name="Comma 5 3 5 2 2 2 2" xfId="15229" xr:uid="{7502303B-4607-4063-AE45-35E61D5795FE}"/>
    <cellStyle name="Comma 5 3 5 2 2 2 2 2" xfId="36251" xr:uid="{9AF3EE45-841D-441C-8E54-35849500D4C1}"/>
    <cellStyle name="Comma 5 3 5 2 2 2 2 3" xfId="57275" xr:uid="{85B4D4FF-4D3E-42BF-99DD-941C7B7803C6}"/>
    <cellStyle name="Comma 5 3 5 2 2 2 3" xfId="25741" xr:uid="{E8A11B81-3B12-486B-BD6B-90945C2904CA}"/>
    <cellStyle name="Comma 5 3 5 2 2 2 4" xfId="46765" xr:uid="{F44B6F9C-6BF5-4CCC-8A3A-1A35C2FDEC00}"/>
    <cellStyle name="Comma 5 3 5 2 2 3" xfId="7323" xr:uid="{E34AC878-8109-4A3A-825C-57900A523A68}"/>
    <cellStyle name="Comma 5 3 5 2 2 3 2" xfId="17857" xr:uid="{40355E2A-7BB2-4D15-B8B3-9AED949899C5}"/>
    <cellStyle name="Comma 5 3 5 2 2 3 2 2" xfId="38879" xr:uid="{B004BE9C-A72E-40CD-9ACB-DB57F487BADC}"/>
    <cellStyle name="Comma 5 3 5 2 2 3 2 3" xfId="59903" xr:uid="{FDB6384D-6CB3-44C0-AB48-4253D733586F}"/>
    <cellStyle name="Comma 5 3 5 2 2 3 3" xfId="28369" xr:uid="{291F1ED8-4846-4002-B959-6FCAB5117B07}"/>
    <cellStyle name="Comma 5 3 5 2 2 3 4" xfId="49393" xr:uid="{BE84DB8C-BD54-4534-A279-0FAB57C832E2}"/>
    <cellStyle name="Comma 5 3 5 2 2 4" xfId="9950" xr:uid="{D47013F2-29E7-4CDD-8CD5-3D5E2BAD59D3}"/>
    <cellStyle name="Comma 5 3 5 2 2 4 2" xfId="20484" xr:uid="{09D9AC0E-18D6-4007-AABF-120DA4678994}"/>
    <cellStyle name="Comma 5 3 5 2 2 4 2 2" xfId="41506" xr:uid="{86AD24F0-3896-4124-889E-F24551D9498B}"/>
    <cellStyle name="Comma 5 3 5 2 2 4 2 3" xfId="62530" xr:uid="{D8269A50-BFC5-42E8-8972-FE5BEC0E2C59}"/>
    <cellStyle name="Comma 5 3 5 2 2 4 3" xfId="30996" xr:uid="{1B044422-28E8-435B-86B0-4D3E0FA0E081}"/>
    <cellStyle name="Comma 5 3 5 2 2 4 4" xfId="52020" xr:uid="{D78212CF-B6B2-4307-B0E1-244521887D89}"/>
    <cellStyle name="Comma 5 3 5 2 2 5" xfId="12602" xr:uid="{6E28A062-8518-4E7C-A52D-E9AF5D0882F6}"/>
    <cellStyle name="Comma 5 3 5 2 2 5 2" xfId="33624" xr:uid="{AEDBB8D4-C8E5-4403-A828-E72844E702F9}"/>
    <cellStyle name="Comma 5 3 5 2 2 5 3" xfId="54648" xr:uid="{E77D11BC-2068-4754-BE87-F4403595B095}"/>
    <cellStyle name="Comma 5 3 5 2 2 6" xfId="23113" xr:uid="{30A244E2-B288-48FD-8E46-DC4F0DA46F63}"/>
    <cellStyle name="Comma 5 3 5 2 2 7" xfId="44138" xr:uid="{5B23B3DF-9DCF-4D97-9799-A950023754D5}"/>
    <cellStyle name="Comma 5 3 5 2 3" xfId="4694" xr:uid="{9E24EFF0-737F-4551-AD1F-B75DF8580EAB}"/>
    <cellStyle name="Comma 5 3 5 2 3 2" xfId="15228" xr:uid="{CC94AAC9-C537-49B5-96DC-58BD24102674}"/>
    <cellStyle name="Comma 5 3 5 2 3 2 2" xfId="36250" xr:uid="{117CF3D7-FC67-4FCC-9B2F-845874FACB6F}"/>
    <cellStyle name="Comma 5 3 5 2 3 2 3" xfId="57274" xr:uid="{7F63B625-2D86-4B92-828E-3082675BB73F}"/>
    <cellStyle name="Comma 5 3 5 2 3 3" xfId="25740" xr:uid="{D1AC766D-207A-49E6-93F8-AF347A25DBA3}"/>
    <cellStyle name="Comma 5 3 5 2 3 4" xfId="46764" xr:uid="{A564C30A-0142-4A5E-8D44-A3C3A05B98E8}"/>
    <cellStyle name="Comma 5 3 5 2 4" xfId="7322" xr:uid="{8450F7E0-CA17-4F94-834E-DCEA09B29112}"/>
    <cellStyle name="Comma 5 3 5 2 4 2" xfId="17856" xr:uid="{B79E1ECE-3093-4EBD-8E40-B0193EE3BE6E}"/>
    <cellStyle name="Comma 5 3 5 2 4 2 2" xfId="38878" xr:uid="{CFFA5F94-1215-462E-8029-84A5783C04C6}"/>
    <cellStyle name="Comma 5 3 5 2 4 2 3" xfId="59902" xr:uid="{8B965E9C-5D00-48F0-8B96-E201A197B838}"/>
    <cellStyle name="Comma 5 3 5 2 4 3" xfId="28368" xr:uid="{94B94461-7E8B-4065-9048-3416D936E98E}"/>
    <cellStyle name="Comma 5 3 5 2 4 4" xfId="49392" xr:uid="{ABAEE9A3-2B23-4A48-ADC5-AEE99489DAA1}"/>
    <cellStyle name="Comma 5 3 5 2 5" xfId="9949" xr:uid="{B7A2BF6F-1824-47BF-99F9-506511E2A863}"/>
    <cellStyle name="Comma 5 3 5 2 5 2" xfId="20483" xr:uid="{2E0453B4-8EF4-497B-A6AD-1C8C31F6B35A}"/>
    <cellStyle name="Comma 5 3 5 2 5 2 2" xfId="41505" xr:uid="{779D4A2C-FFA5-41EF-9636-E8417C2D456D}"/>
    <cellStyle name="Comma 5 3 5 2 5 2 3" xfId="62529" xr:uid="{CC3D4883-67AB-4172-9EB5-8CF263F71415}"/>
    <cellStyle name="Comma 5 3 5 2 5 3" xfId="30995" xr:uid="{B7C7F2D3-6AAA-4986-905B-FACE5EB8329C}"/>
    <cellStyle name="Comma 5 3 5 2 5 4" xfId="52019" xr:uid="{A6B4ECDA-E291-48B1-B3D9-E4E4C4AD57FF}"/>
    <cellStyle name="Comma 5 3 5 2 6" xfId="12601" xr:uid="{AF897A09-D525-4CB9-ADD6-526E3EDD8479}"/>
    <cellStyle name="Comma 5 3 5 2 6 2" xfId="33623" xr:uid="{2449989A-619A-4AD5-8F64-D7C0798572B3}"/>
    <cellStyle name="Comma 5 3 5 2 6 3" xfId="54647" xr:uid="{B1E399B1-647D-4807-8ED5-9C1AB7DF3DE7}"/>
    <cellStyle name="Comma 5 3 5 2 7" xfId="23112" xr:uid="{C2692D7D-E321-4A8A-86A4-00FABD5A138D}"/>
    <cellStyle name="Comma 5 3 5 2 8" xfId="44137" xr:uid="{A021D5A3-3440-41C9-AC20-643EF7853288}"/>
    <cellStyle name="Comma 5 3 5 3" xfId="2018" xr:uid="{DB92D224-C327-4CBD-83BB-CFF65C5D38FB}"/>
    <cellStyle name="Comma 5 3 5 3 2" xfId="4696" xr:uid="{F0070FDE-0EF3-4327-9D6A-D979F2CF87F3}"/>
    <cellStyle name="Comma 5 3 5 3 2 2" xfId="15230" xr:uid="{B52C0C78-3030-461A-8A35-95F803E6EC21}"/>
    <cellStyle name="Comma 5 3 5 3 2 2 2" xfId="36252" xr:uid="{C24FEF5E-C7CD-4CDC-A408-110C9E99B9D8}"/>
    <cellStyle name="Comma 5 3 5 3 2 2 3" xfId="57276" xr:uid="{FC31118B-5F2B-4B82-B670-61DA670EEB39}"/>
    <cellStyle name="Comma 5 3 5 3 2 3" xfId="25742" xr:uid="{B8E594DD-A2B0-411D-80B2-A3FC3424DBEA}"/>
    <cellStyle name="Comma 5 3 5 3 2 4" xfId="46766" xr:uid="{4DFFEFA1-53EF-4167-801E-01C33A9B6ABE}"/>
    <cellStyle name="Comma 5 3 5 3 3" xfId="7324" xr:uid="{F3DF78EC-AD05-4BBC-88C5-52FA5A36675A}"/>
    <cellStyle name="Comma 5 3 5 3 3 2" xfId="17858" xr:uid="{9DE8C382-9541-43E8-95B1-55D8A572E995}"/>
    <cellStyle name="Comma 5 3 5 3 3 2 2" xfId="38880" xr:uid="{8E05A9F9-B0CF-4DF5-8E3E-66C380770788}"/>
    <cellStyle name="Comma 5 3 5 3 3 2 3" xfId="59904" xr:uid="{998CD521-DFF7-4855-913B-0E88E9A96EB7}"/>
    <cellStyle name="Comma 5 3 5 3 3 3" xfId="28370" xr:uid="{5CF127C3-DF54-40B2-A406-5B1709317A69}"/>
    <cellStyle name="Comma 5 3 5 3 3 4" xfId="49394" xr:uid="{D478333D-BD9D-40A6-BB21-5AE8A2179BA5}"/>
    <cellStyle name="Comma 5 3 5 3 4" xfId="9951" xr:uid="{E7F3C407-A7B9-4D7D-A0B5-1EC8A5541767}"/>
    <cellStyle name="Comma 5 3 5 3 4 2" xfId="20485" xr:uid="{90459A81-CB63-4FA6-8D43-67602BDCD192}"/>
    <cellStyle name="Comma 5 3 5 3 4 2 2" xfId="41507" xr:uid="{69C351EF-3211-47EE-A7F4-1ABC8B0F267E}"/>
    <cellStyle name="Comma 5 3 5 3 4 2 3" xfId="62531" xr:uid="{6C9E7620-4D26-41B7-A2D3-E7F8C5AB4398}"/>
    <cellStyle name="Comma 5 3 5 3 4 3" xfId="30997" xr:uid="{A9950038-0E95-4E7C-804D-D04845338B04}"/>
    <cellStyle name="Comma 5 3 5 3 4 4" xfId="52021" xr:uid="{C9525B70-AA4E-497D-AEBF-A72AC978768F}"/>
    <cellStyle name="Comma 5 3 5 3 5" xfId="12603" xr:uid="{C05C4322-6EF4-4F16-9BE9-6EB687CB2ABA}"/>
    <cellStyle name="Comma 5 3 5 3 5 2" xfId="33625" xr:uid="{5A15BAED-025E-4BE7-8B00-BCAE458FAC91}"/>
    <cellStyle name="Comma 5 3 5 3 5 3" xfId="54649" xr:uid="{8A55E523-F62B-42BD-BAAA-F891BDCA6CBC}"/>
    <cellStyle name="Comma 5 3 5 3 6" xfId="23114" xr:uid="{5A35FE1A-99C9-4F86-93AE-A00EDE009E40}"/>
    <cellStyle name="Comma 5 3 5 3 7" xfId="44139" xr:uid="{46E11FD5-6FE8-439D-9691-9397D8C8DEAA}"/>
    <cellStyle name="Comma 5 3 5 4" xfId="2019" xr:uid="{75E0829E-DEE8-433A-AA31-4A95E661AA86}"/>
    <cellStyle name="Comma 5 3 5 4 2" xfId="4697" xr:uid="{E61BCCA5-6DCB-4E37-8BB8-42332DAB1B29}"/>
    <cellStyle name="Comma 5 3 5 4 2 2" xfId="15231" xr:uid="{E0756096-7FD6-445F-AE15-882851C0C2DA}"/>
    <cellStyle name="Comma 5 3 5 4 2 2 2" xfId="36253" xr:uid="{57429A47-77BF-4CDE-B3BB-11D3C42ED929}"/>
    <cellStyle name="Comma 5 3 5 4 2 2 3" xfId="57277" xr:uid="{BABBA17C-CA48-4DDB-9A7A-2D6D75B3B0C2}"/>
    <cellStyle name="Comma 5 3 5 4 2 3" xfId="25743" xr:uid="{A134C1B7-3621-4BAF-9289-A4C3F7ED871A}"/>
    <cellStyle name="Comma 5 3 5 4 2 4" xfId="46767" xr:uid="{2AB9C6D3-9FFC-43BD-9101-F2FE5305B74D}"/>
    <cellStyle name="Comma 5 3 5 4 3" xfId="7325" xr:uid="{E22B0EFA-E044-480D-9E5E-90EF268570BA}"/>
    <cellStyle name="Comma 5 3 5 4 3 2" xfId="17859" xr:uid="{E4E3A735-8AF8-4420-BC43-7BAF55A13255}"/>
    <cellStyle name="Comma 5 3 5 4 3 2 2" xfId="38881" xr:uid="{EB987FD0-BE62-4A96-99ED-5B9FE2A56951}"/>
    <cellStyle name="Comma 5 3 5 4 3 2 3" xfId="59905" xr:uid="{4FF17F8C-F412-4A2F-AF6F-2A11CCE208E9}"/>
    <cellStyle name="Comma 5 3 5 4 3 3" xfId="28371" xr:uid="{CE563BB1-FD69-476F-99FC-AC7F1D6149E4}"/>
    <cellStyle name="Comma 5 3 5 4 3 4" xfId="49395" xr:uid="{0C8AD60F-19DA-4FAF-8FB6-00A1FE9A61FC}"/>
    <cellStyle name="Comma 5 3 5 4 4" xfId="9952" xr:uid="{4FDDF43B-5A6B-4E97-B758-5AB99470AED9}"/>
    <cellStyle name="Comma 5 3 5 4 4 2" xfId="20486" xr:uid="{F0014DFF-1D57-4E0D-AF1D-44347145D679}"/>
    <cellStyle name="Comma 5 3 5 4 4 2 2" xfId="41508" xr:uid="{D86F3B66-B39F-4FAC-8545-40749997E5F9}"/>
    <cellStyle name="Comma 5 3 5 4 4 2 3" xfId="62532" xr:uid="{DC2EF5C2-B2A4-4C7B-93EA-93DD25532270}"/>
    <cellStyle name="Comma 5 3 5 4 4 3" xfId="30998" xr:uid="{03E64C8C-015B-4DE6-BA48-66414D720752}"/>
    <cellStyle name="Comma 5 3 5 4 4 4" xfId="52022" xr:uid="{6A4C5CB7-F2AA-49C5-9C4A-5CD07BEA1C29}"/>
    <cellStyle name="Comma 5 3 5 4 5" xfId="12604" xr:uid="{5F57FDC6-592A-40FC-B8CA-125A60525CEF}"/>
    <cellStyle name="Comma 5 3 5 4 5 2" xfId="33626" xr:uid="{B987345F-8DAB-4147-870D-36FD8339D9A1}"/>
    <cellStyle name="Comma 5 3 5 4 5 3" xfId="54650" xr:uid="{18B9E323-0341-4AAD-82AD-8701F1C5E80F}"/>
    <cellStyle name="Comma 5 3 5 4 6" xfId="23115" xr:uid="{790285FF-3D31-472D-8837-74FB6F71D67E}"/>
    <cellStyle name="Comma 5 3 5 4 7" xfId="44140" xr:uid="{D80883D5-BD14-4811-9BED-F3040C909402}"/>
    <cellStyle name="Comma 5 3 5 5" xfId="4693" xr:uid="{105DD361-F183-4BDD-B817-4A0DB2F0905F}"/>
    <cellStyle name="Comma 5 3 5 5 2" xfId="15227" xr:uid="{66A28A8B-C860-4256-A7BF-91D69FBE8D71}"/>
    <cellStyle name="Comma 5 3 5 5 2 2" xfId="36249" xr:uid="{7AA0D16A-9399-4F1A-B13B-A4711E4CA14B}"/>
    <cellStyle name="Comma 5 3 5 5 2 3" xfId="57273" xr:uid="{9BBEF6A7-2269-4B7D-9D1F-03F0F80EC394}"/>
    <cellStyle name="Comma 5 3 5 5 3" xfId="25739" xr:uid="{CA20AB11-3DB2-4DD3-8103-EDAE92DD54AC}"/>
    <cellStyle name="Comma 5 3 5 5 4" xfId="46763" xr:uid="{0FAF6A53-9172-48F4-8453-8AF858A39C83}"/>
    <cellStyle name="Comma 5 3 5 6" xfId="7321" xr:uid="{2834A030-B6B9-459A-BBFE-F91BE30FCADC}"/>
    <cellStyle name="Comma 5 3 5 6 2" xfId="17855" xr:uid="{58A5D84E-5C4B-4BAF-A6FF-BD5DEB1B58CA}"/>
    <cellStyle name="Comma 5 3 5 6 2 2" xfId="38877" xr:uid="{8B2C531F-BF1E-4222-A087-6ABB359F379A}"/>
    <cellStyle name="Comma 5 3 5 6 2 3" xfId="59901" xr:uid="{A93788A4-C7D2-4039-9613-3F5240902BEE}"/>
    <cellStyle name="Comma 5 3 5 6 3" xfId="28367" xr:uid="{3FD7A639-F998-4960-9E54-6202D1EB59F6}"/>
    <cellStyle name="Comma 5 3 5 6 4" xfId="49391" xr:uid="{7252546A-AC93-4E96-8E56-551517B88A00}"/>
    <cellStyle name="Comma 5 3 5 7" xfId="9948" xr:uid="{DDA7904A-9A67-4FF6-BF07-BC4C5E931A04}"/>
    <cellStyle name="Comma 5 3 5 7 2" xfId="20482" xr:uid="{593AF60B-B717-4D3B-A497-B65588A9472B}"/>
    <cellStyle name="Comma 5 3 5 7 2 2" xfId="41504" xr:uid="{B01AA830-4FFD-4F39-B922-19B1E41F1F7E}"/>
    <cellStyle name="Comma 5 3 5 7 2 3" xfId="62528" xr:uid="{4206B991-D503-4E50-9AFB-1AE55B3F1C81}"/>
    <cellStyle name="Comma 5 3 5 7 3" xfId="30994" xr:uid="{E8AD7D37-21F6-40F4-8BE3-7767282465A7}"/>
    <cellStyle name="Comma 5 3 5 7 4" xfId="52018" xr:uid="{32F202A7-8C24-443D-8F99-F5E869075BA7}"/>
    <cellStyle name="Comma 5 3 5 8" xfId="12600" xr:uid="{45BFC6A1-0DDB-432A-BE44-3DAF4042B9B1}"/>
    <cellStyle name="Comma 5 3 5 8 2" xfId="33622" xr:uid="{9DDBB968-4686-49C3-937B-48CE8A3E19BB}"/>
    <cellStyle name="Comma 5 3 5 8 3" xfId="54646" xr:uid="{96940E8F-8A1E-4E53-888C-5D57B1E296D5}"/>
    <cellStyle name="Comma 5 3 5 9" xfId="23111" xr:uid="{4723E2FD-BB2D-48C2-BC3C-FB54814EBE7F}"/>
    <cellStyle name="Comma 5 3 6" xfId="2020" xr:uid="{AD0B3A8A-FC6F-4EB5-9F5A-8B994C6455FB}"/>
    <cellStyle name="Comma 5 3 6 10" xfId="44141" xr:uid="{A0054638-3133-495C-81C0-F0476C7E6388}"/>
    <cellStyle name="Comma 5 3 6 2" xfId="2021" xr:uid="{D4A26946-C6C2-43C6-A0D6-86B8AA8174F0}"/>
    <cellStyle name="Comma 5 3 6 2 2" xfId="2022" xr:uid="{51CCD07E-C6E4-4B83-9D3A-69E96B6D0BE9}"/>
    <cellStyle name="Comma 5 3 6 2 2 2" xfId="4700" xr:uid="{95437E52-2D07-423B-8F96-2963B2F9834A}"/>
    <cellStyle name="Comma 5 3 6 2 2 2 2" xfId="15234" xr:uid="{18CA4E4F-8668-433D-B7A1-C1E4DB62AEA9}"/>
    <cellStyle name="Comma 5 3 6 2 2 2 2 2" xfId="36256" xr:uid="{E7B197B7-6E95-467F-8013-08B41B791AD7}"/>
    <cellStyle name="Comma 5 3 6 2 2 2 2 3" xfId="57280" xr:uid="{72694E36-33FD-4767-A5C5-19028616C79A}"/>
    <cellStyle name="Comma 5 3 6 2 2 2 3" xfId="25746" xr:uid="{21733E3D-3C2C-4A4E-AAFC-19B5B7B8F9D4}"/>
    <cellStyle name="Comma 5 3 6 2 2 2 4" xfId="46770" xr:uid="{E6A40580-5E0E-475A-941E-E36138D7406A}"/>
    <cellStyle name="Comma 5 3 6 2 2 3" xfId="7328" xr:uid="{30022EBF-2D11-424D-91F2-AC984512243A}"/>
    <cellStyle name="Comma 5 3 6 2 2 3 2" xfId="17862" xr:uid="{FB38C85D-9B5D-436A-A9DE-69D1204E09E4}"/>
    <cellStyle name="Comma 5 3 6 2 2 3 2 2" xfId="38884" xr:uid="{E817164F-32A5-494B-A401-722A2BA740F1}"/>
    <cellStyle name="Comma 5 3 6 2 2 3 2 3" xfId="59908" xr:uid="{DD26467D-5AF1-4225-AAE1-393991C680D5}"/>
    <cellStyle name="Comma 5 3 6 2 2 3 3" xfId="28374" xr:uid="{EB83251E-41E5-40AF-BF55-44F4405C2535}"/>
    <cellStyle name="Comma 5 3 6 2 2 3 4" xfId="49398" xr:uid="{C6CB8DFA-2D18-4F63-B705-D6B6CFC5E857}"/>
    <cellStyle name="Comma 5 3 6 2 2 4" xfId="9955" xr:uid="{2D65EC84-9307-4474-ACDD-C056FC6C9DBA}"/>
    <cellStyle name="Comma 5 3 6 2 2 4 2" xfId="20489" xr:uid="{3FDDDA3F-C300-4155-87CE-DC01B346282C}"/>
    <cellStyle name="Comma 5 3 6 2 2 4 2 2" xfId="41511" xr:uid="{6076D330-7D3B-42A2-B175-F62AF922CB5A}"/>
    <cellStyle name="Comma 5 3 6 2 2 4 2 3" xfId="62535" xr:uid="{7FBD020E-AD0A-461C-8AF4-33FB8D3F5B2E}"/>
    <cellStyle name="Comma 5 3 6 2 2 4 3" xfId="31001" xr:uid="{22782DF3-B48E-401B-A883-6AFA4EE2D73F}"/>
    <cellStyle name="Comma 5 3 6 2 2 4 4" xfId="52025" xr:uid="{89131B45-FDA5-4B0A-A6AE-EFA8256596A9}"/>
    <cellStyle name="Comma 5 3 6 2 2 5" xfId="12607" xr:uid="{D8219B9A-16E7-44A7-B0FD-2F54D2ABF02B}"/>
    <cellStyle name="Comma 5 3 6 2 2 5 2" xfId="33629" xr:uid="{DBDA89EA-5148-4BF6-9833-F5A8E08BF608}"/>
    <cellStyle name="Comma 5 3 6 2 2 5 3" xfId="54653" xr:uid="{0B52B8A6-981D-4640-B94B-C7F000225AF7}"/>
    <cellStyle name="Comma 5 3 6 2 2 6" xfId="23118" xr:uid="{83D76E5D-FF52-45CA-8073-9643878D426D}"/>
    <cellStyle name="Comma 5 3 6 2 2 7" xfId="44143" xr:uid="{9BD21D18-99D7-4587-ADD4-1FDD8E640C89}"/>
    <cellStyle name="Comma 5 3 6 2 3" xfId="4699" xr:uid="{89F236BB-C7FD-4CD2-8648-B693CC6A82E3}"/>
    <cellStyle name="Comma 5 3 6 2 3 2" xfId="15233" xr:uid="{F1CB1F29-C7D3-4273-AEDA-20740D3ADBEE}"/>
    <cellStyle name="Comma 5 3 6 2 3 2 2" xfId="36255" xr:uid="{F98D7B97-3165-498D-9F7C-F2C586E91D77}"/>
    <cellStyle name="Comma 5 3 6 2 3 2 3" xfId="57279" xr:uid="{0CA1E946-50BB-4713-B7CA-FCC4884AB33D}"/>
    <cellStyle name="Comma 5 3 6 2 3 3" xfId="25745" xr:uid="{B329A8EF-029B-4A02-A38E-ADB5907F9825}"/>
    <cellStyle name="Comma 5 3 6 2 3 4" xfId="46769" xr:uid="{511F0748-BC74-46D5-BBDB-B6B2DB38647B}"/>
    <cellStyle name="Comma 5 3 6 2 4" xfId="7327" xr:uid="{30F69235-7C94-4B44-9A6B-0965F603AD4A}"/>
    <cellStyle name="Comma 5 3 6 2 4 2" xfId="17861" xr:uid="{ACC2D633-26AD-440D-A11A-20E865EFD8EB}"/>
    <cellStyle name="Comma 5 3 6 2 4 2 2" xfId="38883" xr:uid="{EF9E2C88-0C81-48CB-B797-AE4A3166019A}"/>
    <cellStyle name="Comma 5 3 6 2 4 2 3" xfId="59907" xr:uid="{0DB7DFBD-C6C4-4412-84D2-5F92EDB50EB0}"/>
    <cellStyle name="Comma 5 3 6 2 4 3" xfId="28373" xr:uid="{379825C3-6826-4034-939B-3DCA96DD1DEE}"/>
    <cellStyle name="Comma 5 3 6 2 4 4" xfId="49397" xr:uid="{760F7366-6962-4626-9F91-A665E5092F34}"/>
    <cellStyle name="Comma 5 3 6 2 5" xfId="9954" xr:uid="{86D2924D-854A-4EDF-BF95-8A2EBFA5100B}"/>
    <cellStyle name="Comma 5 3 6 2 5 2" xfId="20488" xr:uid="{24C1DA4F-7467-4F36-92C1-44A49FBDD937}"/>
    <cellStyle name="Comma 5 3 6 2 5 2 2" xfId="41510" xr:uid="{B623CAA7-AA99-46B1-82D9-3ABAF8A8D332}"/>
    <cellStyle name="Comma 5 3 6 2 5 2 3" xfId="62534" xr:uid="{4D8AB0B5-77AB-4FDD-96FD-9676A30AEA8A}"/>
    <cellStyle name="Comma 5 3 6 2 5 3" xfId="31000" xr:uid="{18A507CA-547B-47CC-B7A9-F4325CB9F67D}"/>
    <cellStyle name="Comma 5 3 6 2 5 4" xfId="52024" xr:uid="{3A489E65-663D-4B87-BBAB-8719B73C43E5}"/>
    <cellStyle name="Comma 5 3 6 2 6" xfId="12606" xr:uid="{8A7E26C9-365F-424F-BF20-846C229E5722}"/>
    <cellStyle name="Comma 5 3 6 2 6 2" xfId="33628" xr:uid="{9CA3F712-D8C1-4A52-82BA-171B6385D3A2}"/>
    <cellStyle name="Comma 5 3 6 2 6 3" xfId="54652" xr:uid="{C1D01707-A8D8-47DB-9676-8F7F8E9466CB}"/>
    <cellStyle name="Comma 5 3 6 2 7" xfId="23117" xr:uid="{3B7F7F62-A444-4FBA-AD06-0D4F16112C3E}"/>
    <cellStyle name="Comma 5 3 6 2 8" xfId="44142" xr:uid="{F8B2FF0A-BF04-42F2-B7CA-8FF2CD0091E9}"/>
    <cellStyle name="Comma 5 3 6 3" xfId="2023" xr:uid="{E3ADC820-75F6-4DEB-B983-E5931DAF5EE9}"/>
    <cellStyle name="Comma 5 3 6 3 2" xfId="4701" xr:uid="{0698D6C4-D010-4B8F-A7FE-5A811C8D1B58}"/>
    <cellStyle name="Comma 5 3 6 3 2 2" xfId="15235" xr:uid="{366699C6-423A-4EAA-A3AC-DBF49EC1670E}"/>
    <cellStyle name="Comma 5 3 6 3 2 2 2" xfId="36257" xr:uid="{C239582F-4EB1-405A-99CD-4943772764B9}"/>
    <cellStyle name="Comma 5 3 6 3 2 2 3" xfId="57281" xr:uid="{5C773737-340B-4805-BA1C-C8D9180AEE55}"/>
    <cellStyle name="Comma 5 3 6 3 2 3" xfId="25747" xr:uid="{BA70B0CE-9DD0-4DE7-B8C3-49C71F7511B5}"/>
    <cellStyle name="Comma 5 3 6 3 2 4" xfId="46771" xr:uid="{5251923F-EC8C-45F5-B512-6566ED6568B1}"/>
    <cellStyle name="Comma 5 3 6 3 3" xfId="7329" xr:uid="{72FF2941-A02F-406A-92F5-D55CBF3ABD7C}"/>
    <cellStyle name="Comma 5 3 6 3 3 2" xfId="17863" xr:uid="{42759B93-6D08-40FD-AA6B-BFC61ED76B1A}"/>
    <cellStyle name="Comma 5 3 6 3 3 2 2" xfId="38885" xr:uid="{897EF0DD-2FA2-4D4C-813C-DB23AE685B6F}"/>
    <cellStyle name="Comma 5 3 6 3 3 2 3" xfId="59909" xr:uid="{7C00BB80-0955-4BB8-8055-11AC0AB19A89}"/>
    <cellStyle name="Comma 5 3 6 3 3 3" xfId="28375" xr:uid="{D049C493-DC6A-4192-8FC2-282E61A7EAB8}"/>
    <cellStyle name="Comma 5 3 6 3 3 4" xfId="49399" xr:uid="{D1C0A600-3EB6-43C9-BD98-B49FE94BCCE6}"/>
    <cellStyle name="Comma 5 3 6 3 4" xfId="9956" xr:uid="{81F7D0D3-926C-43A7-BFD0-13F436461B6D}"/>
    <cellStyle name="Comma 5 3 6 3 4 2" xfId="20490" xr:uid="{12E4212E-E85E-4733-9DF8-1B237E7E104D}"/>
    <cellStyle name="Comma 5 3 6 3 4 2 2" xfId="41512" xr:uid="{84759EC5-9D47-42E4-B9DB-5547913820EF}"/>
    <cellStyle name="Comma 5 3 6 3 4 2 3" xfId="62536" xr:uid="{8A20B274-5E16-4D6C-9D05-3B7AD271243F}"/>
    <cellStyle name="Comma 5 3 6 3 4 3" xfId="31002" xr:uid="{5C23CBBB-53E4-44D1-BB21-55A03C86E8BA}"/>
    <cellStyle name="Comma 5 3 6 3 4 4" xfId="52026" xr:uid="{B16D0FA3-FFD6-450F-A73F-3C1D6C1D93D5}"/>
    <cellStyle name="Comma 5 3 6 3 5" xfId="12608" xr:uid="{89AFFB56-F1ED-4FA3-9B31-15A73215BF78}"/>
    <cellStyle name="Comma 5 3 6 3 5 2" xfId="33630" xr:uid="{C204D990-1663-4612-AF96-C72721EF14E3}"/>
    <cellStyle name="Comma 5 3 6 3 5 3" xfId="54654" xr:uid="{7C60FB9C-3ACE-4FEA-95A7-53445DBA625F}"/>
    <cellStyle name="Comma 5 3 6 3 6" xfId="23119" xr:uid="{3A7BA303-58A5-4071-A9C5-ACBB5325498E}"/>
    <cellStyle name="Comma 5 3 6 3 7" xfId="44144" xr:uid="{2165CA8C-5E28-4D28-9481-6C263BF48A93}"/>
    <cellStyle name="Comma 5 3 6 4" xfId="2024" xr:uid="{84C4DBC9-EB7D-49F3-9C27-61C58005B84C}"/>
    <cellStyle name="Comma 5 3 6 4 2" xfId="4702" xr:uid="{A210EB0D-373D-4F0F-85BD-6F8F9E07220E}"/>
    <cellStyle name="Comma 5 3 6 4 2 2" xfId="15236" xr:uid="{628C72AD-6498-418B-81F7-C4F5B77A0B86}"/>
    <cellStyle name="Comma 5 3 6 4 2 2 2" xfId="36258" xr:uid="{417BEB67-FDFC-451F-87BC-A72C45AE5072}"/>
    <cellStyle name="Comma 5 3 6 4 2 2 3" xfId="57282" xr:uid="{A9DDF95F-B851-45BD-9D2E-5E9088420166}"/>
    <cellStyle name="Comma 5 3 6 4 2 3" xfId="25748" xr:uid="{5CB351D4-9386-434B-B76A-466F45B0C8D6}"/>
    <cellStyle name="Comma 5 3 6 4 2 4" xfId="46772" xr:uid="{1788D004-483C-45F3-9FF9-B17409325734}"/>
    <cellStyle name="Comma 5 3 6 4 3" xfId="7330" xr:uid="{6313771C-1A67-4723-8CB4-675B85E28C98}"/>
    <cellStyle name="Comma 5 3 6 4 3 2" xfId="17864" xr:uid="{D541C64C-DFC6-403E-A1C9-EA1CC75609D9}"/>
    <cellStyle name="Comma 5 3 6 4 3 2 2" xfId="38886" xr:uid="{3373C5A3-3B76-4356-9ABD-7AB65F2CD68F}"/>
    <cellStyle name="Comma 5 3 6 4 3 2 3" xfId="59910" xr:uid="{C79B0BC1-9886-40A5-B211-19C5F78DA92A}"/>
    <cellStyle name="Comma 5 3 6 4 3 3" xfId="28376" xr:uid="{4F4387A9-7FB8-4A19-B040-757349CE4E04}"/>
    <cellStyle name="Comma 5 3 6 4 3 4" xfId="49400" xr:uid="{364E53F1-0743-4903-8B25-A5C2CDAE54C6}"/>
    <cellStyle name="Comma 5 3 6 4 4" xfId="9957" xr:uid="{9008BE0C-4AC3-491E-B4CA-B099D7658990}"/>
    <cellStyle name="Comma 5 3 6 4 4 2" xfId="20491" xr:uid="{34C8EDBE-446D-4CBB-976C-B7EBC147C27C}"/>
    <cellStyle name="Comma 5 3 6 4 4 2 2" xfId="41513" xr:uid="{8C0094FC-45A4-4056-9F06-640DFD68B4C3}"/>
    <cellStyle name="Comma 5 3 6 4 4 2 3" xfId="62537" xr:uid="{A1B8D936-734A-43F2-96DD-243D57D7C949}"/>
    <cellStyle name="Comma 5 3 6 4 4 3" xfId="31003" xr:uid="{0F5437A2-D681-4667-93F3-545D46434857}"/>
    <cellStyle name="Comma 5 3 6 4 4 4" xfId="52027" xr:uid="{586C5506-21A3-4AF1-A367-74374602E63C}"/>
    <cellStyle name="Comma 5 3 6 4 5" xfId="12609" xr:uid="{DA3CB3D3-1349-49F2-839E-04BF712D6B02}"/>
    <cellStyle name="Comma 5 3 6 4 5 2" xfId="33631" xr:uid="{C3371E51-8017-4FB2-ACD1-E39FD316E5B1}"/>
    <cellStyle name="Comma 5 3 6 4 5 3" xfId="54655" xr:uid="{2119BD60-B442-40C0-BF65-CFCB214B42B3}"/>
    <cellStyle name="Comma 5 3 6 4 6" xfId="23120" xr:uid="{AEBD23CD-12D1-49D9-9846-19E66F42D96C}"/>
    <cellStyle name="Comma 5 3 6 4 7" xfId="44145" xr:uid="{8AFA46F4-D0ED-41CD-8A0C-5D588F68E59B}"/>
    <cellStyle name="Comma 5 3 6 5" xfId="4698" xr:uid="{F272474A-D2BC-473C-BE0F-28D3C1E48B33}"/>
    <cellStyle name="Comma 5 3 6 5 2" xfId="15232" xr:uid="{87E22F96-E308-484B-88BA-76DE04128C85}"/>
    <cellStyle name="Comma 5 3 6 5 2 2" xfId="36254" xr:uid="{B8C11B9E-2769-4517-BE75-836D010E938C}"/>
    <cellStyle name="Comma 5 3 6 5 2 3" xfId="57278" xr:uid="{4C5BB4C7-4B05-4EE0-896C-EBA6876667FE}"/>
    <cellStyle name="Comma 5 3 6 5 3" xfId="25744" xr:uid="{F4AAD0C4-343B-44DB-8089-9D1A569D49D6}"/>
    <cellStyle name="Comma 5 3 6 5 4" xfId="46768" xr:uid="{7CB1DD29-C2E6-422F-8A1D-40B84E4CC4E9}"/>
    <cellStyle name="Comma 5 3 6 6" xfId="7326" xr:uid="{2C57B648-415F-4B5E-B002-A141FDA01CAB}"/>
    <cellStyle name="Comma 5 3 6 6 2" xfId="17860" xr:uid="{19DA991B-6146-4C8C-AC17-BE3EE97A5908}"/>
    <cellStyle name="Comma 5 3 6 6 2 2" xfId="38882" xr:uid="{412FA79F-16A3-44EA-944F-7B4B96ED6A87}"/>
    <cellStyle name="Comma 5 3 6 6 2 3" xfId="59906" xr:uid="{E90B53EE-720F-4F15-BB67-56D084D5687D}"/>
    <cellStyle name="Comma 5 3 6 6 3" xfId="28372" xr:uid="{940897BD-F875-49EF-942D-20726A96A14F}"/>
    <cellStyle name="Comma 5 3 6 6 4" xfId="49396" xr:uid="{0ECB37B3-829F-40A4-A230-607D11D9BD40}"/>
    <cellStyle name="Comma 5 3 6 7" xfId="9953" xr:uid="{B3B20ECA-2F2D-4203-AA1B-CE01E042C696}"/>
    <cellStyle name="Comma 5 3 6 7 2" xfId="20487" xr:uid="{7605A5B1-895C-44B0-AA2C-A86D760E07A1}"/>
    <cellStyle name="Comma 5 3 6 7 2 2" xfId="41509" xr:uid="{924F609B-DAE7-46B5-9994-7206D590F420}"/>
    <cellStyle name="Comma 5 3 6 7 2 3" xfId="62533" xr:uid="{DCF5C2A8-1FBA-41B7-987E-6FE292764B2E}"/>
    <cellStyle name="Comma 5 3 6 7 3" xfId="30999" xr:uid="{2A92E6FE-7E01-4182-BD9A-47AB323A9CC8}"/>
    <cellStyle name="Comma 5 3 6 7 4" xfId="52023" xr:uid="{DB041937-C771-4956-9186-B64F4F5904E3}"/>
    <cellStyle name="Comma 5 3 6 8" xfId="12605" xr:uid="{9450E882-A6FB-4EE5-AF43-4CF22A09F5F2}"/>
    <cellStyle name="Comma 5 3 6 8 2" xfId="33627" xr:uid="{CF9C0AA3-5A41-4126-A74E-40498E13C60D}"/>
    <cellStyle name="Comma 5 3 6 8 3" xfId="54651" xr:uid="{D056F01A-F9CC-4FBA-AAE5-DCA33BE459E1}"/>
    <cellStyle name="Comma 5 3 6 9" xfId="23116" xr:uid="{96CAAECF-E9AC-4DC5-BBCE-DAC05B7C2AAF}"/>
    <cellStyle name="Comma 5 3 7" xfId="2025" xr:uid="{920B632E-C08C-4D7F-BCAA-05441661AEEF}"/>
    <cellStyle name="Comma 5 3 7 2" xfId="2026" xr:uid="{CD1E90E4-225E-48CF-A916-9A81FE0BCB5E}"/>
    <cellStyle name="Comma 5 3 7 2 2" xfId="4704" xr:uid="{EDB0028D-8585-484A-9451-1BBE24BED6B6}"/>
    <cellStyle name="Comma 5 3 7 2 2 2" xfId="15238" xr:uid="{BDA3D36E-7287-4E54-8110-58F0FDFA3296}"/>
    <cellStyle name="Comma 5 3 7 2 2 2 2" xfId="36260" xr:uid="{CD9E9DBB-9D19-4D63-8A71-B7240B2E9533}"/>
    <cellStyle name="Comma 5 3 7 2 2 2 3" xfId="57284" xr:uid="{20FF0DB6-7A14-48F4-93DB-E17DAA6D762E}"/>
    <cellStyle name="Comma 5 3 7 2 2 3" xfId="25750" xr:uid="{D13ED38D-6C85-4EA8-854E-E4E62B65C3DF}"/>
    <cellStyle name="Comma 5 3 7 2 2 4" xfId="46774" xr:uid="{6E4BF8DF-6FA3-41E2-A878-B8F9FA1FC4B1}"/>
    <cellStyle name="Comma 5 3 7 2 3" xfId="7332" xr:uid="{6629D48F-76F4-4A15-9857-A10D8E263FE4}"/>
    <cellStyle name="Comma 5 3 7 2 3 2" xfId="17866" xr:uid="{AB37DB6B-4228-43F3-ACBE-AE4C40E7203A}"/>
    <cellStyle name="Comma 5 3 7 2 3 2 2" xfId="38888" xr:uid="{A01DAB72-ED21-4C45-9A26-9BFF0D0C7C2D}"/>
    <cellStyle name="Comma 5 3 7 2 3 2 3" xfId="59912" xr:uid="{F2F1A85C-37B8-40E4-A786-1397B3CEEC26}"/>
    <cellStyle name="Comma 5 3 7 2 3 3" xfId="28378" xr:uid="{1ECF22C0-83ED-40E1-A633-EF2CA18F2F62}"/>
    <cellStyle name="Comma 5 3 7 2 3 4" xfId="49402" xr:uid="{2815AF2C-0A1A-4500-B868-174D453001A5}"/>
    <cellStyle name="Comma 5 3 7 2 4" xfId="9959" xr:uid="{19087F7B-48BF-4DBA-86CB-55E8FE3FC4E5}"/>
    <cellStyle name="Comma 5 3 7 2 4 2" xfId="20493" xr:uid="{A12A5D27-1A05-475B-AD8E-2040C2739B3C}"/>
    <cellStyle name="Comma 5 3 7 2 4 2 2" xfId="41515" xr:uid="{398AD6A1-B52C-44FC-A59D-AD58CC5C838E}"/>
    <cellStyle name="Comma 5 3 7 2 4 2 3" xfId="62539" xr:uid="{A63E41CF-632C-4A77-8B84-BFF5B40C2B33}"/>
    <cellStyle name="Comma 5 3 7 2 4 3" xfId="31005" xr:uid="{3D7631FB-0D98-48AD-80C8-0BF58A651BBB}"/>
    <cellStyle name="Comma 5 3 7 2 4 4" xfId="52029" xr:uid="{9859CECD-ABF5-49F7-B914-B58B4DE06E3A}"/>
    <cellStyle name="Comma 5 3 7 2 5" xfId="12611" xr:uid="{2CF1CA8C-A209-4742-9C76-342223BB9CBC}"/>
    <cellStyle name="Comma 5 3 7 2 5 2" xfId="33633" xr:uid="{CE2C1205-B248-4C23-BBB6-2864E8BA774E}"/>
    <cellStyle name="Comma 5 3 7 2 5 3" xfId="54657" xr:uid="{4576C904-F008-43F1-86FA-4F42C6980626}"/>
    <cellStyle name="Comma 5 3 7 2 6" xfId="23122" xr:uid="{062B7A87-FA6F-4955-904E-EDCB2315B0C7}"/>
    <cellStyle name="Comma 5 3 7 2 7" xfId="44147" xr:uid="{9023F968-3448-4BBF-A495-25BB240C748A}"/>
    <cellStyle name="Comma 5 3 7 3" xfId="2027" xr:uid="{4F867507-A067-4164-943F-E69BB476149D}"/>
    <cellStyle name="Comma 5 3 7 3 2" xfId="4705" xr:uid="{D3C0F246-4DB2-4D58-BDD4-0DB95F3189CC}"/>
    <cellStyle name="Comma 5 3 7 3 2 2" xfId="15239" xr:uid="{5186CA09-0337-47FD-8819-D105AC63F2EA}"/>
    <cellStyle name="Comma 5 3 7 3 2 2 2" xfId="36261" xr:uid="{EA32E071-B2B3-4C47-A0A9-061B89B36E04}"/>
    <cellStyle name="Comma 5 3 7 3 2 2 3" xfId="57285" xr:uid="{2181B642-B4F8-4C9D-95A4-9BB20F55FE13}"/>
    <cellStyle name="Comma 5 3 7 3 2 3" xfId="25751" xr:uid="{FB30F568-5297-4A4D-AEF0-C988145C5EE8}"/>
    <cellStyle name="Comma 5 3 7 3 2 4" xfId="46775" xr:uid="{1D368F62-DAE5-4235-82F6-A68535695525}"/>
    <cellStyle name="Comma 5 3 7 3 3" xfId="7333" xr:uid="{BFB82119-1204-49E8-AD00-8FFE56B36EF9}"/>
    <cellStyle name="Comma 5 3 7 3 3 2" xfId="17867" xr:uid="{80B12708-4B8D-4494-9DB1-3022DDDDEE60}"/>
    <cellStyle name="Comma 5 3 7 3 3 2 2" xfId="38889" xr:uid="{B9DDD014-9B04-4A17-8966-BABFEFC202E1}"/>
    <cellStyle name="Comma 5 3 7 3 3 2 3" xfId="59913" xr:uid="{325711BC-698F-446B-8DA1-D90EE4DBE95E}"/>
    <cellStyle name="Comma 5 3 7 3 3 3" xfId="28379" xr:uid="{4A9854F4-07E5-4F51-A024-22EA10253F67}"/>
    <cellStyle name="Comma 5 3 7 3 3 4" xfId="49403" xr:uid="{0974E9D1-9A8D-4D99-98B7-E9BF3040484F}"/>
    <cellStyle name="Comma 5 3 7 3 4" xfId="9960" xr:uid="{13131A3C-44C2-4D5C-89BB-84FB604A7C3F}"/>
    <cellStyle name="Comma 5 3 7 3 4 2" xfId="20494" xr:uid="{5FAD1CF0-6EB4-4B39-B739-EC5C96BE9E98}"/>
    <cellStyle name="Comma 5 3 7 3 4 2 2" xfId="41516" xr:uid="{DF2A467D-D1C2-4A5D-9FDA-813160BE4645}"/>
    <cellStyle name="Comma 5 3 7 3 4 2 3" xfId="62540" xr:uid="{E891EAA4-322C-457E-87F3-C5B0C3B1E1ED}"/>
    <cellStyle name="Comma 5 3 7 3 4 3" xfId="31006" xr:uid="{31643D53-EF4F-444E-BACF-C2F1D628EA90}"/>
    <cellStyle name="Comma 5 3 7 3 4 4" xfId="52030" xr:uid="{23D33FCD-5A1C-47BE-B49C-BAF9949DAE26}"/>
    <cellStyle name="Comma 5 3 7 3 5" xfId="12612" xr:uid="{2862E2ED-575F-4DCC-BAC6-0BE1E0106760}"/>
    <cellStyle name="Comma 5 3 7 3 5 2" xfId="33634" xr:uid="{F5F73C2A-1362-43C4-A624-276CC0594A58}"/>
    <cellStyle name="Comma 5 3 7 3 5 3" xfId="54658" xr:uid="{9F29318D-691A-4344-B503-8FF6E05AB940}"/>
    <cellStyle name="Comma 5 3 7 3 6" xfId="23123" xr:uid="{124057DA-DC4E-4DD8-9B36-6E3500939C18}"/>
    <cellStyle name="Comma 5 3 7 3 7" xfId="44148" xr:uid="{7A2CBCB6-DA89-4A01-9162-54D00A3DD9B8}"/>
    <cellStyle name="Comma 5 3 7 4" xfId="4703" xr:uid="{F3BAA243-93A3-45B3-A77D-A85BFA64B499}"/>
    <cellStyle name="Comma 5 3 7 4 2" xfId="15237" xr:uid="{B462BC71-063A-4980-9EA7-F835780B5C7E}"/>
    <cellStyle name="Comma 5 3 7 4 2 2" xfId="36259" xr:uid="{0EAF55C4-7414-48B8-9DF2-F57D459E718E}"/>
    <cellStyle name="Comma 5 3 7 4 2 3" xfId="57283" xr:uid="{0CDBBF38-EB1E-4551-9833-2B98DCB04CF4}"/>
    <cellStyle name="Comma 5 3 7 4 3" xfId="25749" xr:uid="{0B5D1B77-B2D3-4C8D-BC9C-4CA1143C182F}"/>
    <cellStyle name="Comma 5 3 7 4 4" xfId="46773" xr:uid="{89B958A6-EB2C-468A-B835-A87013584D7D}"/>
    <cellStyle name="Comma 5 3 7 5" xfId="7331" xr:uid="{E8F64117-A450-4EB6-8F0A-06A809E85D38}"/>
    <cellStyle name="Comma 5 3 7 5 2" xfId="17865" xr:uid="{C60B34FE-E300-403F-827F-5C4A296E4C76}"/>
    <cellStyle name="Comma 5 3 7 5 2 2" xfId="38887" xr:uid="{F92D143D-2545-4F37-9444-AA50F1A4B320}"/>
    <cellStyle name="Comma 5 3 7 5 2 3" xfId="59911" xr:uid="{16311C87-2C9D-47C8-BF57-393F0BFF148E}"/>
    <cellStyle name="Comma 5 3 7 5 3" xfId="28377" xr:uid="{F2035A7C-06D6-4DF3-BFD7-44A45F957829}"/>
    <cellStyle name="Comma 5 3 7 5 4" xfId="49401" xr:uid="{F255B700-096C-439E-94F7-58B259587D4D}"/>
    <cellStyle name="Comma 5 3 7 6" xfId="9958" xr:uid="{12BB7077-A528-4B46-979E-1A7F138EF3F7}"/>
    <cellStyle name="Comma 5 3 7 6 2" xfId="20492" xr:uid="{412B0055-DA0C-46BA-938E-3245D0830787}"/>
    <cellStyle name="Comma 5 3 7 6 2 2" xfId="41514" xr:uid="{FB0F75F7-2FA2-41D6-BA42-95AB314A77A0}"/>
    <cellStyle name="Comma 5 3 7 6 2 3" xfId="62538" xr:uid="{859A4876-0DA3-4232-9AE9-7B2E83EB571D}"/>
    <cellStyle name="Comma 5 3 7 6 3" xfId="31004" xr:uid="{15D4FD76-845C-4A88-94A0-F68C90F20BAD}"/>
    <cellStyle name="Comma 5 3 7 6 4" xfId="52028" xr:uid="{70EFB9A6-9318-48F4-814C-5C0B52D599BE}"/>
    <cellStyle name="Comma 5 3 7 7" xfId="12610" xr:uid="{E8D90830-E7D7-4E1B-8E04-0B2356EDD85A}"/>
    <cellStyle name="Comma 5 3 7 7 2" xfId="33632" xr:uid="{E8366CAD-590B-42E6-80BB-7EFBD0E4DC32}"/>
    <cellStyle name="Comma 5 3 7 7 3" xfId="54656" xr:uid="{645FA561-E2DD-4DB6-8A3E-A97B66DAA937}"/>
    <cellStyle name="Comma 5 3 7 8" xfId="23121" xr:uid="{F32E8925-5A54-430F-A018-20E2735B8157}"/>
    <cellStyle name="Comma 5 3 7 9" xfId="44146" xr:uid="{31FB35CB-CCC3-488A-B669-CF3B02C9DFB9}"/>
    <cellStyle name="Comma 5 3 8" xfId="2028" xr:uid="{F17244C7-0BF4-4434-9A7B-357DF76C41DC}"/>
    <cellStyle name="Comma 5 3 8 2" xfId="2029" xr:uid="{D4FE684D-7EB2-4477-B497-9D2C755C5F4B}"/>
    <cellStyle name="Comma 5 3 8 2 2" xfId="4707" xr:uid="{62B6A41E-F8B6-40E9-A61D-634FCAD2936F}"/>
    <cellStyle name="Comma 5 3 8 2 2 2" xfId="15241" xr:uid="{17851450-2256-4A34-B137-D5BE56399A8C}"/>
    <cellStyle name="Comma 5 3 8 2 2 2 2" xfId="36263" xr:uid="{89D41A6F-876C-434E-9F2A-2F66095322AE}"/>
    <cellStyle name="Comma 5 3 8 2 2 2 3" xfId="57287" xr:uid="{5F5C7C1E-AFCD-4CA6-99CE-3887DB394BF2}"/>
    <cellStyle name="Comma 5 3 8 2 2 3" xfId="25753" xr:uid="{41444CC7-84A4-4B36-946C-0E0D5B04CDE7}"/>
    <cellStyle name="Comma 5 3 8 2 2 4" xfId="46777" xr:uid="{7009EBC9-A8DF-42DF-9335-3E9E363FF33E}"/>
    <cellStyle name="Comma 5 3 8 2 3" xfId="7335" xr:uid="{C13D7507-E4C2-426F-801D-B04A81687707}"/>
    <cellStyle name="Comma 5 3 8 2 3 2" xfId="17869" xr:uid="{D544B23C-A314-404C-879B-FBB57A452222}"/>
    <cellStyle name="Comma 5 3 8 2 3 2 2" xfId="38891" xr:uid="{102DE812-2FC5-4D3E-83B8-C00234C37898}"/>
    <cellStyle name="Comma 5 3 8 2 3 2 3" xfId="59915" xr:uid="{1AF21D2B-3550-4718-A699-BE8CEB47FDD9}"/>
    <cellStyle name="Comma 5 3 8 2 3 3" xfId="28381" xr:uid="{C807636F-E35E-40BB-8A14-9D167BF97CB1}"/>
    <cellStyle name="Comma 5 3 8 2 3 4" xfId="49405" xr:uid="{75F7B486-2BE3-4EC3-AF0B-97147333E959}"/>
    <cellStyle name="Comma 5 3 8 2 4" xfId="9962" xr:uid="{E7E1BE8D-4227-4CAF-ADF0-299D936E2DB9}"/>
    <cellStyle name="Comma 5 3 8 2 4 2" xfId="20496" xr:uid="{59374A8B-2EC5-4A91-BEEB-E80F9D3AED52}"/>
    <cellStyle name="Comma 5 3 8 2 4 2 2" xfId="41518" xr:uid="{6A898F78-F5C4-4D75-8429-060294B714DA}"/>
    <cellStyle name="Comma 5 3 8 2 4 2 3" xfId="62542" xr:uid="{572F9487-3997-461A-9778-B862785F6E2C}"/>
    <cellStyle name="Comma 5 3 8 2 4 3" xfId="31008" xr:uid="{D1AFA098-5125-4F65-A294-BAE4D43E030C}"/>
    <cellStyle name="Comma 5 3 8 2 4 4" xfId="52032" xr:uid="{65DCB47D-5980-43EE-8F0F-0C2E7F2E9C3A}"/>
    <cellStyle name="Comma 5 3 8 2 5" xfId="12614" xr:uid="{D10934E8-C886-4A28-854D-286F49CF4823}"/>
    <cellStyle name="Comma 5 3 8 2 5 2" xfId="33636" xr:uid="{F64C81D2-DA76-47D0-A33E-99A25B8A1B1C}"/>
    <cellStyle name="Comma 5 3 8 2 5 3" xfId="54660" xr:uid="{BFDCC7F4-BC4B-4CDD-A1C5-9E270EBA32E1}"/>
    <cellStyle name="Comma 5 3 8 2 6" xfId="23125" xr:uid="{AA824A16-C144-4874-BE32-781BF73CCF2D}"/>
    <cellStyle name="Comma 5 3 8 2 7" xfId="44150" xr:uid="{A3ED65D2-1D7F-4029-A1AB-33FCF0158FF0}"/>
    <cellStyle name="Comma 5 3 8 3" xfId="4706" xr:uid="{A132C7C7-DD4A-4981-A401-793B3DFB4224}"/>
    <cellStyle name="Comma 5 3 8 3 2" xfId="15240" xr:uid="{E44370A1-6AC6-4F55-89D3-2EDEA5366C7A}"/>
    <cellStyle name="Comma 5 3 8 3 2 2" xfId="36262" xr:uid="{3C9C5EEE-3E6D-4943-9957-8FDAEBDAB023}"/>
    <cellStyle name="Comma 5 3 8 3 2 3" xfId="57286" xr:uid="{06817490-ACD5-4EAB-B790-2593B7903774}"/>
    <cellStyle name="Comma 5 3 8 3 3" xfId="25752" xr:uid="{E5C99FDF-E56E-41F1-8955-F3A9A8BC167F}"/>
    <cellStyle name="Comma 5 3 8 3 4" xfId="46776" xr:uid="{4F00B9D8-10FA-4EFE-82AB-DDAC56045487}"/>
    <cellStyle name="Comma 5 3 8 4" xfId="7334" xr:uid="{CA5E7421-BDBB-4C3C-A697-50236AF1263D}"/>
    <cellStyle name="Comma 5 3 8 4 2" xfId="17868" xr:uid="{3C104770-ED1E-4779-BF7F-0E4B6EFBD7B8}"/>
    <cellStyle name="Comma 5 3 8 4 2 2" xfId="38890" xr:uid="{F5863C60-0996-4D72-BBFB-F267A8ED8233}"/>
    <cellStyle name="Comma 5 3 8 4 2 3" xfId="59914" xr:uid="{00E9FBAB-AF9D-4BCE-B2AE-44313BEBCC3B}"/>
    <cellStyle name="Comma 5 3 8 4 3" xfId="28380" xr:uid="{28D90769-3A0C-412A-8CF4-DD61DBDBBE06}"/>
    <cellStyle name="Comma 5 3 8 4 4" xfId="49404" xr:uid="{3A68B739-1F0D-4B11-8C06-6BD0ED04308A}"/>
    <cellStyle name="Comma 5 3 8 5" xfId="9961" xr:uid="{D812FD34-62AF-4193-A56D-6FE4CDA567A6}"/>
    <cellStyle name="Comma 5 3 8 5 2" xfId="20495" xr:uid="{38EA715D-5862-4A40-A95C-F6821E016FE7}"/>
    <cellStyle name="Comma 5 3 8 5 2 2" xfId="41517" xr:uid="{CF0528BF-47C6-4C08-83D7-E860A11D35F1}"/>
    <cellStyle name="Comma 5 3 8 5 2 3" xfId="62541" xr:uid="{4001D4CC-A745-4E7D-8C85-7031ECC73FEB}"/>
    <cellStyle name="Comma 5 3 8 5 3" xfId="31007" xr:uid="{51B2061E-DFC0-4F56-8961-523196F02544}"/>
    <cellStyle name="Comma 5 3 8 5 4" xfId="52031" xr:uid="{67988320-6197-4725-9F25-498280D142AB}"/>
    <cellStyle name="Comma 5 3 8 6" xfId="12613" xr:uid="{4AA937F1-A310-4801-A706-62DFD787DA03}"/>
    <cellStyle name="Comma 5 3 8 6 2" xfId="33635" xr:uid="{36712520-6D46-43BB-AD20-B746791BE4C5}"/>
    <cellStyle name="Comma 5 3 8 6 3" xfId="54659" xr:uid="{DEAF50B3-95FC-4D5D-80A8-DC111DFB711B}"/>
    <cellStyle name="Comma 5 3 8 7" xfId="23124" xr:uid="{6594E207-BEBE-477F-85D0-4DCEE87263E7}"/>
    <cellStyle name="Comma 5 3 8 8" xfId="44149" xr:uid="{26362E03-88BC-4912-84B4-04B4F2DD4B37}"/>
    <cellStyle name="Comma 5 3 9" xfId="2030" xr:uid="{20DA058D-89FE-4E2C-96C7-61140D8FCC0E}"/>
    <cellStyle name="Comma 5 3 9 2" xfId="4708" xr:uid="{24527045-61FF-469C-AB41-AA183B11293F}"/>
    <cellStyle name="Comma 5 3 9 2 2" xfId="15242" xr:uid="{ADAFC6E8-44A8-4558-949F-4D10364E02F3}"/>
    <cellStyle name="Comma 5 3 9 2 2 2" xfId="36264" xr:uid="{12E3CEF7-D8C1-47A2-A3AA-8F864514593F}"/>
    <cellStyle name="Comma 5 3 9 2 2 3" xfId="57288" xr:uid="{D7BB98B6-3FD5-484B-8A4C-552843C07254}"/>
    <cellStyle name="Comma 5 3 9 2 3" xfId="25754" xr:uid="{942ACEB9-A199-4B5D-8FC7-B46A841E6CDB}"/>
    <cellStyle name="Comma 5 3 9 2 4" xfId="46778" xr:uid="{91D9F03E-E159-4922-AA96-B6C31176B613}"/>
    <cellStyle name="Comma 5 3 9 3" xfId="7336" xr:uid="{0DD55710-B78F-4062-94AA-DA955F7CD853}"/>
    <cellStyle name="Comma 5 3 9 3 2" xfId="17870" xr:uid="{AA5E9A62-F732-46B3-90EB-4661B87BB9F9}"/>
    <cellStyle name="Comma 5 3 9 3 2 2" xfId="38892" xr:uid="{5462516F-879E-444A-AF31-FA17D25E7E28}"/>
    <cellStyle name="Comma 5 3 9 3 2 3" xfId="59916" xr:uid="{E982354B-C869-434A-BDD6-7B181F279FDC}"/>
    <cellStyle name="Comma 5 3 9 3 3" xfId="28382" xr:uid="{94440344-B07F-428C-A985-ED8DF37C03DB}"/>
    <cellStyle name="Comma 5 3 9 3 4" xfId="49406" xr:uid="{3E3E5350-0285-4528-BB5D-4497AA2F0AAF}"/>
    <cellStyle name="Comma 5 3 9 4" xfId="9963" xr:uid="{8BA0E1CA-290C-4373-ABFC-ADE3B07648EC}"/>
    <cellStyle name="Comma 5 3 9 4 2" xfId="20497" xr:uid="{B5BFF480-FE69-4D25-92FB-3755472F90AA}"/>
    <cellStyle name="Comma 5 3 9 4 2 2" xfId="41519" xr:uid="{E35552F6-0FD3-4E09-B36B-A452457F0028}"/>
    <cellStyle name="Comma 5 3 9 4 2 3" xfId="62543" xr:uid="{2BDB671A-B9EF-43B9-A966-A816FF3B7286}"/>
    <cellStyle name="Comma 5 3 9 4 3" xfId="31009" xr:uid="{EC9C70D4-BD33-4042-A224-307E54F14ACB}"/>
    <cellStyle name="Comma 5 3 9 4 4" xfId="52033" xr:uid="{F0BD186D-7928-4762-BD1D-F873D5CFCC72}"/>
    <cellStyle name="Comma 5 3 9 5" xfId="12615" xr:uid="{455CD9D3-DA70-4C99-A5C7-4F6ECECF536E}"/>
    <cellStyle name="Comma 5 3 9 5 2" xfId="33637" xr:uid="{C0455B14-9192-4F0F-A889-2956BAF553C8}"/>
    <cellStyle name="Comma 5 3 9 5 3" xfId="54661" xr:uid="{754EF4C9-53B8-4C62-A8FA-127F3D235719}"/>
    <cellStyle name="Comma 5 3 9 6" xfId="23126" xr:uid="{489230B8-C01E-45E5-8BA6-023F1C81C618}"/>
    <cellStyle name="Comma 5 3 9 7" xfId="44151" xr:uid="{4456AAC8-028B-42C1-87B1-394303EDD463}"/>
    <cellStyle name="Comma 5 4" xfId="2031" xr:uid="{FF2E01BF-987B-4DEE-A015-008AF5AD130E}"/>
    <cellStyle name="Comma 5 4 10" xfId="2032" xr:uid="{19B62718-B644-4A44-8508-E4526D2834AA}"/>
    <cellStyle name="Comma 5 4 10 2" xfId="4710" xr:uid="{F12D7C81-C429-4E23-AA31-6FC73F5B2D09}"/>
    <cellStyle name="Comma 5 4 10 2 2" xfId="15244" xr:uid="{E17814C6-827C-46D6-9D4F-DAB83FD31709}"/>
    <cellStyle name="Comma 5 4 10 2 2 2" xfId="36266" xr:uid="{DD96C1F9-8886-4401-BD5A-D62941AA4D66}"/>
    <cellStyle name="Comma 5 4 10 2 2 3" xfId="57290" xr:uid="{6EA8D086-B891-41C7-B1D2-AB2C06F4CB47}"/>
    <cellStyle name="Comma 5 4 10 2 3" xfId="25756" xr:uid="{718923D9-7D30-40B6-A9BB-51B6CA4A82C4}"/>
    <cellStyle name="Comma 5 4 10 2 4" xfId="46780" xr:uid="{F08DFBD0-A492-4A3C-9263-132C7AE88019}"/>
    <cellStyle name="Comma 5 4 10 3" xfId="7338" xr:uid="{16C0FD75-739F-47FF-9231-2CAEA6908E8D}"/>
    <cellStyle name="Comma 5 4 10 3 2" xfId="17872" xr:uid="{D671B697-D47E-4A50-A449-3A5DCC7D6C16}"/>
    <cellStyle name="Comma 5 4 10 3 2 2" xfId="38894" xr:uid="{131CAF74-2E00-4A40-953F-9925580A6CB2}"/>
    <cellStyle name="Comma 5 4 10 3 2 3" xfId="59918" xr:uid="{1D2918F2-D2A7-40DA-B3EC-4780608392EC}"/>
    <cellStyle name="Comma 5 4 10 3 3" xfId="28384" xr:uid="{2F5D8C08-1CF8-41FE-BAEF-5AD560276A51}"/>
    <cellStyle name="Comma 5 4 10 3 4" xfId="49408" xr:uid="{53A2C871-5557-4CF9-AC86-B54A918BF350}"/>
    <cellStyle name="Comma 5 4 10 4" xfId="9965" xr:uid="{1BD51A17-5C78-44BE-898E-BEDDCBE8917F}"/>
    <cellStyle name="Comma 5 4 10 4 2" xfId="20499" xr:uid="{506C4141-E82A-4F87-8639-F87171EE49AC}"/>
    <cellStyle name="Comma 5 4 10 4 2 2" xfId="41521" xr:uid="{E4CD40B3-AC18-45D7-9C78-F9CEBBDAAD1A}"/>
    <cellStyle name="Comma 5 4 10 4 2 3" xfId="62545" xr:uid="{6FCDA42D-1A55-46BD-99D5-7EEE014245CF}"/>
    <cellStyle name="Comma 5 4 10 4 3" xfId="31011" xr:uid="{0DD0A17F-8C55-4CD1-A487-F033DA8353E0}"/>
    <cellStyle name="Comma 5 4 10 4 4" xfId="52035" xr:uid="{FF70A1A0-D16F-4C6D-8241-0FEE8E25F412}"/>
    <cellStyle name="Comma 5 4 10 5" xfId="12617" xr:uid="{4C248E09-8787-446A-A17D-B82A2726FDCA}"/>
    <cellStyle name="Comma 5 4 10 5 2" xfId="33639" xr:uid="{12D07720-78F4-4F7E-A664-B72A38602DEB}"/>
    <cellStyle name="Comma 5 4 10 5 3" xfId="54663" xr:uid="{81371776-E69C-46D2-BBD8-72ACF92D05F7}"/>
    <cellStyle name="Comma 5 4 10 6" xfId="23128" xr:uid="{B0E29962-7005-4798-861B-575237370D0E}"/>
    <cellStyle name="Comma 5 4 10 7" xfId="44153" xr:uid="{6E0C5DFD-C384-4EFA-B38C-3683C602904F}"/>
    <cellStyle name="Comma 5 4 11" xfId="4709" xr:uid="{8D3A6247-9ACB-409F-942F-B1D35857E878}"/>
    <cellStyle name="Comma 5 4 11 2" xfId="15243" xr:uid="{BDA04C8E-87CC-4681-B101-A5DC6AD3C913}"/>
    <cellStyle name="Comma 5 4 11 2 2" xfId="36265" xr:uid="{2855DCFF-71D0-4CE5-BF6E-A8FE1EDCB7A5}"/>
    <cellStyle name="Comma 5 4 11 2 3" xfId="57289" xr:uid="{5FBFBE56-C327-4247-B279-39224F097A22}"/>
    <cellStyle name="Comma 5 4 11 3" xfId="25755" xr:uid="{E82026DF-E797-4A6D-A2A1-7DEF46E36708}"/>
    <cellStyle name="Comma 5 4 11 4" xfId="46779" xr:uid="{2E772B2F-5F03-486D-A241-5050A772D9EA}"/>
    <cellStyle name="Comma 5 4 12" xfId="7337" xr:uid="{FF55DE82-6C58-4AEB-AD66-7472851313B6}"/>
    <cellStyle name="Comma 5 4 12 2" xfId="17871" xr:uid="{CB66FB67-147B-45BF-8C38-25C38069FC6C}"/>
    <cellStyle name="Comma 5 4 12 2 2" xfId="38893" xr:uid="{7FD12312-9284-4516-A6BF-34A3DA10B9B8}"/>
    <cellStyle name="Comma 5 4 12 2 3" xfId="59917" xr:uid="{0A603C00-5099-4732-9280-3312B77A33B9}"/>
    <cellStyle name="Comma 5 4 12 3" xfId="28383" xr:uid="{48C43C9E-20F9-46C8-B78B-1B9E0B40EDBA}"/>
    <cellStyle name="Comma 5 4 12 4" xfId="49407" xr:uid="{D13A46C0-ACBC-40C3-AD46-6D5C977D5CA8}"/>
    <cellStyle name="Comma 5 4 13" xfId="9964" xr:uid="{2A58C392-4307-46CB-A6B1-763E9EA98601}"/>
    <cellStyle name="Comma 5 4 13 2" xfId="20498" xr:uid="{1ED77AD8-185E-4DAA-BE72-A9541C534AA8}"/>
    <cellStyle name="Comma 5 4 13 2 2" xfId="41520" xr:uid="{823419AF-87F6-4470-83E0-95276664466A}"/>
    <cellStyle name="Comma 5 4 13 2 3" xfId="62544" xr:uid="{3BC93807-EF52-4566-BEA5-72F763E76CB5}"/>
    <cellStyle name="Comma 5 4 13 3" xfId="31010" xr:uid="{DC017278-A728-4FE1-B279-67BDC489D77D}"/>
    <cellStyle name="Comma 5 4 13 4" xfId="52034" xr:uid="{9738F4B6-B325-47F7-8818-524720DE5514}"/>
    <cellStyle name="Comma 5 4 14" xfId="12616" xr:uid="{7FDF87C2-D869-416D-9AB4-4A6E3AC0D8C3}"/>
    <cellStyle name="Comma 5 4 14 2" xfId="33638" xr:uid="{D4DC209F-9315-4A02-AC9D-00B0931934AA}"/>
    <cellStyle name="Comma 5 4 14 3" xfId="54662" xr:uid="{94903B9C-CFE4-427E-B9E0-7029F249E426}"/>
    <cellStyle name="Comma 5 4 15" xfId="23127" xr:uid="{E9BADD52-5CD9-4932-8DE7-B0A0608F7CE4}"/>
    <cellStyle name="Comma 5 4 16" xfId="44152" xr:uid="{1ECB1D71-6B14-46DA-A73B-21418D0BE0BC}"/>
    <cellStyle name="Comma 5 4 2" xfId="2033" xr:uid="{05C70499-BD88-4CA4-9FDC-086CBCD94EEE}"/>
    <cellStyle name="Comma 5 4 2 10" xfId="4711" xr:uid="{42D4AFBE-6A8D-48B5-9CD4-42325EABBFB4}"/>
    <cellStyle name="Comma 5 4 2 10 2" xfId="15245" xr:uid="{C2B84A8E-1EBB-4B88-AD60-F4D75686EB96}"/>
    <cellStyle name="Comma 5 4 2 10 2 2" xfId="36267" xr:uid="{3D2AB6D4-A81B-4B60-80E6-C8E76850CC75}"/>
    <cellStyle name="Comma 5 4 2 10 2 3" xfId="57291" xr:uid="{5B04F057-5DB0-4603-82E1-9C4523959B63}"/>
    <cellStyle name="Comma 5 4 2 10 3" xfId="25757" xr:uid="{D3677FEE-12B5-48D1-9104-0EBFC1F4E7E1}"/>
    <cellStyle name="Comma 5 4 2 10 4" xfId="46781" xr:uid="{4600AE04-641B-487D-B12C-1A2F8E90758D}"/>
    <cellStyle name="Comma 5 4 2 11" xfId="7339" xr:uid="{C68F1ACA-19AC-4E1A-8C60-D57CC3D9EA69}"/>
    <cellStyle name="Comma 5 4 2 11 2" xfId="17873" xr:uid="{9779C216-662D-4CFC-A011-92BD7727E6B4}"/>
    <cellStyle name="Comma 5 4 2 11 2 2" xfId="38895" xr:uid="{5EF45784-3F95-4C95-8C0D-D9D07F43280B}"/>
    <cellStyle name="Comma 5 4 2 11 2 3" xfId="59919" xr:uid="{EBD03A02-B40A-4769-BDA9-37E11DC46DF5}"/>
    <cellStyle name="Comma 5 4 2 11 3" xfId="28385" xr:uid="{354AB8D3-E403-49B7-9066-FEC34143E188}"/>
    <cellStyle name="Comma 5 4 2 11 4" xfId="49409" xr:uid="{54B02495-FE1F-41BB-BD2B-AE12FA656CC0}"/>
    <cellStyle name="Comma 5 4 2 12" xfId="9966" xr:uid="{95706662-C56B-4B67-ABD1-E5960FDBA8DE}"/>
    <cellStyle name="Comma 5 4 2 12 2" xfId="20500" xr:uid="{DF6CA0DC-EE3A-459C-9CF1-D4F68742EB60}"/>
    <cellStyle name="Comma 5 4 2 12 2 2" xfId="41522" xr:uid="{1AC2721C-4D3F-49E3-9894-697EF0B547BA}"/>
    <cellStyle name="Comma 5 4 2 12 2 3" xfId="62546" xr:uid="{4DD92A54-C079-48AE-ABC4-BE5116651BF1}"/>
    <cellStyle name="Comma 5 4 2 12 3" xfId="31012" xr:uid="{6CE6FB69-20A6-4044-83E1-7A4510CE1C46}"/>
    <cellStyle name="Comma 5 4 2 12 4" xfId="52036" xr:uid="{C5BFAEE7-F527-4372-9FC4-B54625893EFF}"/>
    <cellStyle name="Comma 5 4 2 13" xfId="12618" xr:uid="{C8984E19-4CF9-4862-A356-241731C41637}"/>
    <cellStyle name="Comma 5 4 2 13 2" xfId="33640" xr:uid="{2577C629-FDE4-4312-BE79-4D396843BF82}"/>
    <cellStyle name="Comma 5 4 2 13 3" xfId="54664" xr:uid="{79A76BD4-A05D-4FEA-99A3-A3CD2E51EC06}"/>
    <cellStyle name="Comma 5 4 2 14" xfId="23129" xr:uid="{B4408CC8-7945-4C19-971D-45546FBB1A8D}"/>
    <cellStyle name="Comma 5 4 2 15" xfId="44154" xr:uid="{D8F802C6-6409-4901-BB10-297519211A25}"/>
    <cellStyle name="Comma 5 4 2 2" xfId="2034" xr:uid="{0423948B-3C23-4142-A169-366105061B84}"/>
    <cellStyle name="Comma 5 4 2 2 10" xfId="44155" xr:uid="{51F57C12-8603-4F25-9F28-7A3CFA6CBA2D}"/>
    <cellStyle name="Comma 5 4 2 2 2" xfId="2035" xr:uid="{CD53122C-CB1D-441D-9960-DD1719A0ED20}"/>
    <cellStyle name="Comma 5 4 2 2 2 2" xfId="2036" xr:uid="{D7384E15-0AAE-4665-B0F1-C60B159938BA}"/>
    <cellStyle name="Comma 5 4 2 2 2 2 2" xfId="4714" xr:uid="{332BB223-8010-408E-89C4-E1C47A4501F0}"/>
    <cellStyle name="Comma 5 4 2 2 2 2 2 2" xfId="15248" xr:uid="{777DB361-E0A5-4064-8C80-445AD74790BB}"/>
    <cellStyle name="Comma 5 4 2 2 2 2 2 2 2" xfId="36270" xr:uid="{8BFB9C8E-9D3D-4087-B7B9-5558564CFA2E}"/>
    <cellStyle name="Comma 5 4 2 2 2 2 2 2 3" xfId="57294" xr:uid="{35BAFCD3-CE77-4170-BE41-6AF2A2139B8F}"/>
    <cellStyle name="Comma 5 4 2 2 2 2 2 3" xfId="25760" xr:uid="{94A24EF5-E75D-475C-8DC2-3217AB886A90}"/>
    <cellStyle name="Comma 5 4 2 2 2 2 2 4" xfId="46784" xr:uid="{6EC6179A-E641-4B59-8503-8D69D7347087}"/>
    <cellStyle name="Comma 5 4 2 2 2 2 3" xfId="7342" xr:uid="{48BD1C6D-D867-4037-9BE4-6DAA2F849478}"/>
    <cellStyle name="Comma 5 4 2 2 2 2 3 2" xfId="17876" xr:uid="{76E75A39-A76E-417D-93FA-53C1E5F6E5D5}"/>
    <cellStyle name="Comma 5 4 2 2 2 2 3 2 2" xfId="38898" xr:uid="{CC55C97E-FDB7-4E8A-AC68-5046BCD2F779}"/>
    <cellStyle name="Comma 5 4 2 2 2 2 3 2 3" xfId="59922" xr:uid="{8D898C08-673B-4D8B-A775-CF26507F7D39}"/>
    <cellStyle name="Comma 5 4 2 2 2 2 3 3" xfId="28388" xr:uid="{1B98D8BC-DF56-4175-A0EB-D63F18C4E799}"/>
    <cellStyle name="Comma 5 4 2 2 2 2 3 4" xfId="49412" xr:uid="{64D2E2F2-B466-4160-99C9-C2EFCD2B60C1}"/>
    <cellStyle name="Comma 5 4 2 2 2 2 4" xfId="9969" xr:uid="{9182992C-A7D9-4488-B5D1-8DF78F7FCAA0}"/>
    <cellStyle name="Comma 5 4 2 2 2 2 4 2" xfId="20503" xr:uid="{48752833-8563-49E0-9602-1D6BBBEE7B4B}"/>
    <cellStyle name="Comma 5 4 2 2 2 2 4 2 2" xfId="41525" xr:uid="{FFACD3D9-8C5D-452E-A51A-A213A4F7B06A}"/>
    <cellStyle name="Comma 5 4 2 2 2 2 4 2 3" xfId="62549" xr:uid="{F6BF4549-E124-48E9-AE01-9FC0BB5D4B99}"/>
    <cellStyle name="Comma 5 4 2 2 2 2 4 3" xfId="31015" xr:uid="{D5C0657C-5B96-4924-A003-FE75DBC91924}"/>
    <cellStyle name="Comma 5 4 2 2 2 2 4 4" xfId="52039" xr:uid="{2BAD8E12-013C-44A8-94B3-44A0ED866F5D}"/>
    <cellStyle name="Comma 5 4 2 2 2 2 5" xfId="12621" xr:uid="{7F92D028-5A6F-45D7-B5A0-5F956C964DE1}"/>
    <cellStyle name="Comma 5 4 2 2 2 2 5 2" xfId="33643" xr:uid="{F654F47D-FDEA-4A3A-B611-680A0DC90AE6}"/>
    <cellStyle name="Comma 5 4 2 2 2 2 5 3" xfId="54667" xr:uid="{37A37DE8-F9A0-4732-B25E-93885A187846}"/>
    <cellStyle name="Comma 5 4 2 2 2 2 6" xfId="23132" xr:uid="{7FAD5E65-5993-437D-B998-70CED4ECBE00}"/>
    <cellStyle name="Comma 5 4 2 2 2 2 7" xfId="44157" xr:uid="{608A67AD-637E-402A-AB1F-4A3F175A8053}"/>
    <cellStyle name="Comma 5 4 2 2 2 3" xfId="4713" xr:uid="{8B568D3C-16AF-4A01-ABE0-ECA10CD0C533}"/>
    <cellStyle name="Comma 5 4 2 2 2 3 2" xfId="15247" xr:uid="{1176764A-9F3F-41C8-9393-FC0B5B6B1676}"/>
    <cellStyle name="Comma 5 4 2 2 2 3 2 2" xfId="36269" xr:uid="{C397CB5F-DCF7-47D3-9D79-8929385D40E5}"/>
    <cellStyle name="Comma 5 4 2 2 2 3 2 3" xfId="57293" xr:uid="{B8C84D36-5BCC-4F80-8382-DBF7F104C189}"/>
    <cellStyle name="Comma 5 4 2 2 2 3 3" xfId="25759" xr:uid="{1E32C1EB-79F3-454E-BB5C-01D1DACA7C0A}"/>
    <cellStyle name="Comma 5 4 2 2 2 3 4" xfId="46783" xr:uid="{E658FE99-AF94-4329-8604-846D57DFC7E3}"/>
    <cellStyle name="Comma 5 4 2 2 2 4" xfId="7341" xr:uid="{4CFF097D-C7A1-4CE6-862D-8A062383B6AA}"/>
    <cellStyle name="Comma 5 4 2 2 2 4 2" xfId="17875" xr:uid="{5A70E9B7-805B-440B-A718-BB6CE7AB11E7}"/>
    <cellStyle name="Comma 5 4 2 2 2 4 2 2" xfId="38897" xr:uid="{EE31683D-B0B4-4376-9C44-490EB4AFD3F3}"/>
    <cellStyle name="Comma 5 4 2 2 2 4 2 3" xfId="59921" xr:uid="{8A66EA40-9C87-4893-9302-D4677ADE93A7}"/>
    <cellStyle name="Comma 5 4 2 2 2 4 3" xfId="28387" xr:uid="{2A5EE18E-5147-4AEB-AF87-A474BDB64DDE}"/>
    <cellStyle name="Comma 5 4 2 2 2 4 4" xfId="49411" xr:uid="{C14D666A-6D6A-422F-A0A1-8B80B58EEB55}"/>
    <cellStyle name="Comma 5 4 2 2 2 5" xfId="9968" xr:uid="{C27BD9F7-35EF-429B-877D-A6E6249A5A58}"/>
    <cellStyle name="Comma 5 4 2 2 2 5 2" xfId="20502" xr:uid="{0F4ECE86-98E8-48AA-A5DF-55A427B7A9F6}"/>
    <cellStyle name="Comma 5 4 2 2 2 5 2 2" xfId="41524" xr:uid="{9185E665-673F-45F9-9C71-65B7E7715422}"/>
    <cellStyle name="Comma 5 4 2 2 2 5 2 3" xfId="62548" xr:uid="{7A7997F4-0507-4118-BFE0-E882230843EC}"/>
    <cellStyle name="Comma 5 4 2 2 2 5 3" xfId="31014" xr:uid="{18DAB92A-B66C-4C06-A53F-E3EC8DFE1BCB}"/>
    <cellStyle name="Comma 5 4 2 2 2 5 4" xfId="52038" xr:uid="{D4644D47-3ADC-4A2F-BD07-CE3CFCBA9CC0}"/>
    <cellStyle name="Comma 5 4 2 2 2 6" xfId="12620" xr:uid="{C7CB12E0-B385-47B0-A1D1-70429613F1CC}"/>
    <cellStyle name="Comma 5 4 2 2 2 6 2" xfId="33642" xr:uid="{F72F41F4-32CA-4132-AEA8-216A955E1C7A}"/>
    <cellStyle name="Comma 5 4 2 2 2 6 3" xfId="54666" xr:uid="{9C45E51F-1D24-4516-8991-C31215462A82}"/>
    <cellStyle name="Comma 5 4 2 2 2 7" xfId="23131" xr:uid="{19383497-6C95-4F1E-9984-0C814AC147CE}"/>
    <cellStyle name="Comma 5 4 2 2 2 8" xfId="44156" xr:uid="{7D2EB6D9-41FC-47B8-8327-003D63ACB4DE}"/>
    <cellStyle name="Comma 5 4 2 2 3" xfId="2037" xr:uid="{C7FF8A75-72C1-4B23-9ECE-081C4A9CDD83}"/>
    <cellStyle name="Comma 5 4 2 2 3 2" xfId="4715" xr:uid="{7556D76A-6D46-49BF-BB6D-824CCAE0D698}"/>
    <cellStyle name="Comma 5 4 2 2 3 2 2" xfId="15249" xr:uid="{90DD2EF6-B24B-41A9-A571-5CA5557F65E6}"/>
    <cellStyle name="Comma 5 4 2 2 3 2 2 2" xfId="36271" xr:uid="{E870C7D4-90A8-4B7B-93BB-694CDA1C155A}"/>
    <cellStyle name="Comma 5 4 2 2 3 2 2 3" xfId="57295" xr:uid="{C58BF4DE-2E64-43A1-B76D-39189E564853}"/>
    <cellStyle name="Comma 5 4 2 2 3 2 3" xfId="25761" xr:uid="{574D635F-F10A-4B2E-ADCC-D3FFBF0FE8C8}"/>
    <cellStyle name="Comma 5 4 2 2 3 2 4" xfId="46785" xr:uid="{1DB09492-249E-4118-BD3B-A37C775BDAF5}"/>
    <cellStyle name="Comma 5 4 2 2 3 3" xfId="7343" xr:uid="{5231B6C5-97F9-4DD2-A0BC-FCDE11E0B7F1}"/>
    <cellStyle name="Comma 5 4 2 2 3 3 2" xfId="17877" xr:uid="{EC75DAF7-785C-4D99-8405-C66968730F21}"/>
    <cellStyle name="Comma 5 4 2 2 3 3 2 2" xfId="38899" xr:uid="{2CAA4DB7-1C52-401F-869C-C1AA85436F50}"/>
    <cellStyle name="Comma 5 4 2 2 3 3 2 3" xfId="59923" xr:uid="{9B804E2F-E459-4218-89C7-090E5C6FD590}"/>
    <cellStyle name="Comma 5 4 2 2 3 3 3" xfId="28389" xr:uid="{FA27F174-A36B-4681-B5AE-354AA0A808AB}"/>
    <cellStyle name="Comma 5 4 2 2 3 3 4" xfId="49413" xr:uid="{2DA052E8-EBA6-4B7A-BBD7-5FAAD01E4FE1}"/>
    <cellStyle name="Comma 5 4 2 2 3 4" xfId="9970" xr:uid="{C2CB32CE-4CDC-483B-AC3A-BBD877B3373C}"/>
    <cellStyle name="Comma 5 4 2 2 3 4 2" xfId="20504" xr:uid="{5388861E-8CC7-4C35-A4D5-7420DA4CCF6A}"/>
    <cellStyle name="Comma 5 4 2 2 3 4 2 2" xfId="41526" xr:uid="{2D7541FF-81AF-4853-8BBA-BA2BF4826556}"/>
    <cellStyle name="Comma 5 4 2 2 3 4 2 3" xfId="62550" xr:uid="{34728A9B-E1F8-4D89-8C99-8B9DD942B380}"/>
    <cellStyle name="Comma 5 4 2 2 3 4 3" xfId="31016" xr:uid="{0EBB0E86-7FA9-400E-96AD-FBBB84EFE590}"/>
    <cellStyle name="Comma 5 4 2 2 3 4 4" xfId="52040" xr:uid="{6AADCA81-1910-4DC0-811E-5CC6450FE5BF}"/>
    <cellStyle name="Comma 5 4 2 2 3 5" xfId="12622" xr:uid="{4428E390-BE0F-404D-A8BF-9B63153F1DBE}"/>
    <cellStyle name="Comma 5 4 2 2 3 5 2" xfId="33644" xr:uid="{4B404860-BB03-4277-84C1-43AFF63A7A66}"/>
    <cellStyle name="Comma 5 4 2 2 3 5 3" xfId="54668" xr:uid="{9D2AFEC2-A580-495D-A07B-36A3625035A2}"/>
    <cellStyle name="Comma 5 4 2 2 3 6" xfId="23133" xr:uid="{453F4CAC-44C9-40FD-A4D1-9B6961833BFB}"/>
    <cellStyle name="Comma 5 4 2 2 3 7" xfId="44158" xr:uid="{749D2B8E-7E97-4C80-BC43-6D2BD36E4615}"/>
    <cellStyle name="Comma 5 4 2 2 4" xfId="2038" xr:uid="{C57E1F66-D6A3-423A-B32D-F1D3E75BE664}"/>
    <cellStyle name="Comma 5 4 2 2 4 2" xfId="4716" xr:uid="{117B97A2-B3A6-4273-8D09-B4F68C89989C}"/>
    <cellStyle name="Comma 5 4 2 2 4 2 2" xfId="15250" xr:uid="{1A1AD148-2D04-45D6-BD2E-CBF416B75AC8}"/>
    <cellStyle name="Comma 5 4 2 2 4 2 2 2" xfId="36272" xr:uid="{4CFE5190-7F5B-4BF4-8AFF-6B6523E21022}"/>
    <cellStyle name="Comma 5 4 2 2 4 2 2 3" xfId="57296" xr:uid="{3E455BF8-7C40-408E-BF1D-459D7DDC5D2E}"/>
    <cellStyle name="Comma 5 4 2 2 4 2 3" xfId="25762" xr:uid="{5F605B50-61EF-4A21-BCEE-D8C596FB3915}"/>
    <cellStyle name="Comma 5 4 2 2 4 2 4" xfId="46786" xr:uid="{21CDC42D-F38F-48E9-A643-91C11D41C98D}"/>
    <cellStyle name="Comma 5 4 2 2 4 3" xfId="7344" xr:uid="{0204C8BF-3155-42DC-BD7A-20CC218272F5}"/>
    <cellStyle name="Comma 5 4 2 2 4 3 2" xfId="17878" xr:uid="{E36DBED9-6A32-408D-A022-B66A2D02C736}"/>
    <cellStyle name="Comma 5 4 2 2 4 3 2 2" xfId="38900" xr:uid="{B648B3A6-E69F-46D6-AD0F-95C4A3D41902}"/>
    <cellStyle name="Comma 5 4 2 2 4 3 2 3" xfId="59924" xr:uid="{A071278F-3261-4DF4-AD35-3A96CEBE6F1E}"/>
    <cellStyle name="Comma 5 4 2 2 4 3 3" xfId="28390" xr:uid="{1CF71B69-2DE9-41E8-8DC1-3009A59F7F42}"/>
    <cellStyle name="Comma 5 4 2 2 4 3 4" xfId="49414" xr:uid="{1970228A-F3F7-43FF-BDC0-6EFC281CF8EB}"/>
    <cellStyle name="Comma 5 4 2 2 4 4" xfId="9971" xr:uid="{A191D505-40D0-4DB8-9BD0-BECD6B300E86}"/>
    <cellStyle name="Comma 5 4 2 2 4 4 2" xfId="20505" xr:uid="{D31694B9-9D55-43D7-95BF-4A17CD658A61}"/>
    <cellStyle name="Comma 5 4 2 2 4 4 2 2" xfId="41527" xr:uid="{998880A6-8249-4516-9F2F-241C0C9C0C0E}"/>
    <cellStyle name="Comma 5 4 2 2 4 4 2 3" xfId="62551" xr:uid="{6B8A0F0A-DA4A-4CC9-898F-0DF9E79E0B4D}"/>
    <cellStyle name="Comma 5 4 2 2 4 4 3" xfId="31017" xr:uid="{02E8D1BA-D543-408F-91EC-3BBF0252D3E1}"/>
    <cellStyle name="Comma 5 4 2 2 4 4 4" xfId="52041" xr:uid="{0D823A62-F952-4C4B-8745-731D3267603D}"/>
    <cellStyle name="Comma 5 4 2 2 4 5" xfId="12623" xr:uid="{27E937C7-FFBA-460E-A1AC-990E157A8051}"/>
    <cellStyle name="Comma 5 4 2 2 4 5 2" xfId="33645" xr:uid="{D59D97AC-6D1E-46E2-9541-114E40BDF55A}"/>
    <cellStyle name="Comma 5 4 2 2 4 5 3" xfId="54669" xr:uid="{641B7E81-2C1C-4AA4-B6DB-7B5D89DAD113}"/>
    <cellStyle name="Comma 5 4 2 2 4 6" xfId="23134" xr:uid="{AF6FA0FF-EB46-49D5-86F3-7C96248DA8E7}"/>
    <cellStyle name="Comma 5 4 2 2 4 7" xfId="44159" xr:uid="{497423C1-9AB3-4B6C-A1C9-355FD2162072}"/>
    <cellStyle name="Comma 5 4 2 2 5" xfId="4712" xr:uid="{60D07ABC-7378-47AB-A49A-18FE98B22633}"/>
    <cellStyle name="Comma 5 4 2 2 5 2" xfId="15246" xr:uid="{CF840A32-A453-43C4-BEEA-F1CACA38F284}"/>
    <cellStyle name="Comma 5 4 2 2 5 2 2" xfId="36268" xr:uid="{AA07B34A-169C-4E70-A685-5C36F3413FA0}"/>
    <cellStyle name="Comma 5 4 2 2 5 2 3" xfId="57292" xr:uid="{FA1268A9-A18F-4B11-896C-B780B22E76AE}"/>
    <cellStyle name="Comma 5 4 2 2 5 3" xfId="25758" xr:uid="{5C647BC7-8B50-4E04-AA7C-3622DD51437D}"/>
    <cellStyle name="Comma 5 4 2 2 5 4" xfId="46782" xr:uid="{9314FBFD-BA82-4ACB-8354-FE6BB36A3172}"/>
    <cellStyle name="Comma 5 4 2 2 6" xfId="7340" xr:uid="{E052B9F1-08E2-4D26-8D07-6A91B540989C}"/>
    <cellStyle name="Comma 5 4 2 2 6 2" xfId="17874" xr:uid="{4475F228-4DCE-4F25-AA6B-4F21ADB852DC}"/>
    <cellStyle name="Comma 5 4 2 2 6 2 2" xfId="38896" xr:uid="{30F0CB9B-D223-456A-A9DF-C8ACB2A9D812}"/>
    <cellStyle name="Comma 5 4 2 2 6 2 3" xfId="59920" xr:uid="{9CDA5866-C35E-4EDA-965F-E3D0D4675D56}"/>
    <cellStyle name="Comma 5 4 2 2 6 3" xfId="28386" xr:uid="{BCDF5291-01B9-407F-8E68-F9AA9D035A0C}"/>
    <cellStyle name="Comma 5 4 2 2 6 4" xfId="49410" xr:uid="{E80BE646-1736-4653-A44C-5954542B9940}"/>
    <cellStyle name="Comma 5 4 2 2 7" xfId="9967" xr:uid="{72F7AA32-EE5A-492B-9A3F-2A680EF6CF6C}"/>
    <cellStyle name="Comma 5 4 2 2 7 2" xfId="20501" xr:uid="{3A0F1CAA-0511-4C77-BEFD-C2AE25ECD4E0}"/>
    <cellStyle name="Comma 5 4 2 2 7 2 2" xfId="41523" xr:uid="{A82634B4-83BE-4A68-A34B-A7FF65598972}"/>
    <cellStyle name="Comma 5 4 2 2 7 2 3" xfId="62547" xr:uid="{9033AE00-CCC6-485A-8BFC-BDB166146E84}"/>
    <cellStyle name="Comma 5 4 2 2 7 3" xfId="31013" xr:uid="{0D7EFDC8-1CA8-4A04-9903-A881C5F85378}"/>
    <cellStyle name="Comma 5 4 2 2 7 4" xfId="52037" xr:uid="{E9949C04-7F9C-4D1D-952C-5491AD9BC4BD}"/>
    <cellStyle name="Comma 5 4 2 2 8" xfId="12619" xr:uid="{2059EFB4-A1B2-41D5-8917-C642A40B256F}"/>
    <cellStyle name="Comma 5 4 2 2 8 2" xfId="33641" xr:uid="{C60F6DE9-9686-4901-A1F9-09C8A710898B}"/>
    <cellStyle name="Comma 5 4 2 2 8 3" xfId="54665" xr:uid="{518A16BF-A6AD-4EA8-A6B8-86EA35566D5B}"/>
    <cellStyle name="Comma 5 4 2 2 9" xfId="23130" xr:uid="{5B8881BF-2DE3-495E-91C4-1775A8A7DB72}"/>
    <cellStyle name="Comma 5 4 2 3" xfId="2039" xr:uid="{B8FF2BCB-2045-4A04-A00D-2409B8620ACF}"/>
    <cellStyle name="Comma 5 4 2 3 10" xfId="44160" xr:uid="{3ABD941D-C987-4429-98B1-ABB233B45CC1}"/>
    <cellStyle name="Comma 5 4 2 3 2" xfId="2040" xr:uid="{EBF866B1-5BD3-488D-8785-562715958B60}"/>
    <cellStyle name="Comma 5 4 2 3 2 2" xfId="2041" xr:uid="{F741807C-2153-4E7D-AF92-AC24C6F82C6A}"/>
    <cellStyle name="Comma 5 4 2 3 2 2 2" xfId="4719" xr:uid="{8C115C7F-4B06-4C96-8E9C-FC88B4200208}"/>
    <cellStyle name="Comma 5 4 2 3 2 2 2 2" xfId="15253" xr:uid="{1A1C750E-6A81-45AE-8C81-0FEDE10EB2F8}"/>
    <cellStyle name="Comma 5 4 2 3 2 2 2 2 2" xfId="36275" xr:uid="{0878F639-9D22-4520-964C-BE560665AADF}"/>
    <cellStyle name="Comma 5 4 2 3 2 2 2 2 3" xfId="57299" xr:uid="{49D34291-DFE1-4EBE-BEA6-443B2515FB8B}"/>
    <cellStyle name="Comma 5 4 2 3 2 2 2 3" xfId="25765" xr:uid="{C2949864-3CFA-4ECB-B53A-1EB1D394AD1F}"/>
    <cellStyle name="Comma 5 4 2 3 2 2 2 4" xfId="46789" xr:uid="{14E62580-339B-42CD-AEA7-22FD7B080566}"/>
    <cellStyle name="Comma 5 4 2 3 2 2 3" xfId="7347" xr:uid="{BFCFDC60-EBF4-42FB-AD48-5B3E521B3617}"/>
    <cellStyle name="Comma 5 4 2 3 2 2 3 2" xfId="17881" xr:uid="{64E98158-4BCC-48C7-9748-E9FFDF7EACD1}"/>
    <cellStyle name="Comma 5 4 2 3 2 2 3 2 2" xfId="38903" xr:uid="{8E5902D1-2F33-40B1-880C-CEA8C7731EA9}"/>
    <cellStyle name="Comma 5 4 2 3 2 2 3 2 3" xfId="59927" xr:uid="{A564E100-E1E3-4160-ABEB-6DC4EE784D94}"/>
    <cellStyle name="Comma 5 4 2 3 2 2 3 3" xfId="28393" xr:uid="{CBAB9486-8297-4B5E-A1B3-609CC19E6676}"/>
    <cellStyle name="Comma 5 4 2 3 2 2 3 4" xfId="49417" xr:uid="{8E9F82E9-1D71-45BB-8C64-705A46E9C1A5}"/>
    <cellStyle name="Comma 5 4 2 3 2 2 4" xfId="9974" xr:uid="{74CCE78B-7C75-4B2F-B6AD-33173E02A448}"/>
    <cellStyle name="Comma 5 4 2 3 2 2 4 2" xfId="20508" xr:uid="{6C744700-4021-4195-ADCD-B7AC8ED5E8ED}"/>
    <cellStyle name="Comma 5 4 2 3 2 2 4 2 2" xfId="41530" xr:uid="{6636DDAA-F4ED-425E-A22F-C041B6AB2E5C}"/>
    <cellStyle name="Comma 5 4 2 3 2 2 4 2 3" xfId="62554" xr:uid="{346D93B8-58D4-493F-868A-E9E5EF449AAE}"/>
    <cellStyle name="Comma 5 4 2 3 2 2 4 3" xfId="31020" xr:uid="{52B51BA4-5E26-4607-B8BA-50EC7C22B6E3}"/>
    <cellStyle name="Comma 5 4 2 3 2 2 4 4" xfId="52044" xr:uid="{E4213F66-0FF0-414C-8DFC-B92C5F82EFBF}"/>
    <cellStyle name="Comma 5 4 2 3 2 2 5" xfId="12626" xr:uid="{5283D151-A4F3-47CD-B321-D9A412DBBB0D}"/>
    <cellStyle name="Comma 5 4 2 3 2 2 5 2" xfId="33648" xr:uid="{3323DA9D-4842-4A74-BF6F-655D491FE32D}"/>
    <cellStyle name="Comma 5 4 2 3 2 2 5 3" xfId="54672" xr:uid="{0D197109-9C36-4487-9CFA-C33DF1EB10DE}"/>
    <cellStyle name="Comma 5 4 2 3 2 2 6" xfId="23137" xr:uid="{9F003A34-0A74-41EC-B3D4-648EB4F4CEDD}"/>
    <cellStyle name="Comma 5 4 2 3 2 2 7" xfId="44162" xr:uid="{C25E4E9C-5AF2-4E49-8EF8-C2152CA5061E}"/>
    <cellStyle name="Comma 5 4 2 3 2 3" xfId="4718" xr:uid="{4815E336-D769-440E-B578-2095244AE13E}"/>
    <cellStyle name="Comma 5 4 2 3 2 3 2" xfId="15252" xr:uid="{0C8F1655-0681-4CAD-9FFC-EE886E8477E3}"/>
    <cellStyle name="Comma 5 4 2 3 2 3 2 2" xfId="36274" xr:uid="{70111D77-ECBD-475B-991F-C0381197CE93}"/>
    <cellStyle name="Comma 5 4 2 3 2 3 2 3" xfId="57298" xr:uid="{6E94EA6F-8BCF-44EF-A866-70C199FE843E}"/>
    <cellStyle name="Comma 5 4 2 3 2 3 3" xfId="25764" xr:uid="{3CCCC734-2EDE-4C83-B38D-2AC559229239}"/>
    <cellStyle name="Comma 5 4 2 3 2 3 4" xfId="46788" xr:uid="{F38DA5BA-CB95-4C7A-8E4F-D21D0BA31EE4}"/>
    <cellStyle name="Comma 5 4 2 3 2 4" xfId="7346" xr:uid="{42D629D7-0A82-413A-B306-31CA804244BC}"/>
    <cellStyle name="Comma 5 4 2 3 2 4 2" xfId="17880" xr:uid="{0AA324A7-E092-415B-88CC-812D841901F3}"/>
    <cellStyle name="Comma 5 4 2 3 2 4 2 2" xfId="38902" xr:uid="{E35391FD-6054-4F7F-8B70-52DF4DF9AB6C}"/>
    <cellStyle name="Comma 5 4 2 3 2 4 2 3" xfId="59926" xr:uid="{F3357274-8BC0-4445-973A-7E7504A229F9}"/>
    <cellStyle name="Comma 5 4 2 3 2 4 3" xfId="28392" xr:uid="{EB24DC6E-540C-4283-AF6E-0B803AB2784A}"/>
    <cellStyle name="Comma 5 4 2 3 2 4 4" xfId="49416" xr:uid="{69F229FD-DEB4-4637-943D-CC127A95C1B9}"/>
    <cellStyle name="Comma 5 4 2 3 2 5" xfId="9973" xr:uid="{877CDA3A-84B2-44A3-B719-EA4A126913E1}"/>
    <cellStyle name="Comma 5 4 2 3 2 5 2" xfId="20507" xr:uid="{78515E26-143D-4D2B-A373-5CB5840A204E}"/>
    <cellStyle name="Comma 5 4 2 3 2 5 2 2" xfId="41529" xr:uid="{CAB1309A-9ECC-400E-9F41-6795DCC860A7}"/>
    <cellStyle name="Comma 5 4 2 3 2 5 2 3" xfId="62553" xr:uid="{B1F0ED4E-6FFF-4C03-9E97-CA1144D6E64A}"/>
    <cellStyle name="Comma 5 4 2 3 2 5 3" xfId="31019" xr:uid="{81BCAD6C-AF86-40F5-B343-A446E007CD77}"/>
    <cellStyle name="Comma 5 4 2 3 2 5 4" xfId="52043" xr:uid="{8C6449A7-65DF-4C0C-A7F5-93F8A432B4F1}"/>
    <cellStyle name="Comma 5 4 2 3 2 6" xfId="12625" xr:uid="{EB8624D7-1C09-4667-8C49-68BD63C88834}"/>
    <cellStyle name="Comma 5 4 2 3 2 6 2" xfId="33647" xr:uid="{1DB932E2-1380-4A8B-9AE7-C5601A927ED3}"/>
    <cellStyle name="Comma 5 4 2 3 2 6 3" xfId="54671" xr:uid="{06BD37F3-008A-4FC5-977E-C9EE60A83C18}"/>
    <cellStyle name="Comma 5 4 2 3 2 7" xfId="23136" xr:uid="{12AEBE10-9B07-4085-AEA9-8DB1ACCA1391}"/>
    <cellStyle name="Comma 5 4 2 3 2 8" xfId="44161" xr:uid="{9DFD2747-E98B-43CF-8B9E-DBBFCEF25480}"/>
    <cellStyle name="Comma 5 4 2 3 3" xfId="2042" xr:uid="{5A765D70-4C21-4845-91ED-62155D038F8D}"/>
    <cellStyle name="Comma 5 4 2 3 3 2" xfId="4720" xr:uid="{DA9E6178-90CA-4012-9AE3-9E3AC2338974}"/>
    <cellStyle name="Comma 5 4 2 3 3 2 2" xfId="15254" xr:uid="{6326D116-67BC-46A7-9D55-9960DB14603D}"/>
    <cellStyle name="Comma 5 4 2 3 3 2 2 2" xfId="36276" xr:uid="{8F479579-2921-4EBC-A527-E51DEB5FFEE9}"/>
    <cellStyle name="Comma 5 4 2 3 3 2 2 3" xfId="57300" xr:uid="{CE8FA016-5950-40FC-BDF4-2EA1C20DB375}"/>
    <cellStyle name="Comma 5 4 2 3 3 2 3" xfId="25766" xr:uid="{C5362B77-9F12-46A2-9EC6-A03893767958}"/>
    <cellStyle name="Comma 5 4 2 3 3 2 4" xfId="46790" xr:uid="{83CD725D-1B47-467A-8FE3-825EF9F0820A}"/>
    <cellStyle name="Comma 5 4 2 3 3 3" xfId="7348" xr:uid="{98DD8199-B896-4F29-A99F-83AC2D54CD4A}"/>
    <cellStyle name="Comma 5 4 2 3 3 3 2" xfId="17882" xr:uid="{A80F32E9-E13A-47EA-AC2B-B4180571B924}"/>
    <cellStyle name="Comma 5 4 2 3 3 3 2 2" xfId="38904" xr:uid="{502D3ED1-08C4-491D-8C4F-010E4D48BB78}"/>
    <cellStyle name="Comma 5 4 2 3 3 3 2 3" xfId="59928" xr:uid="{FAC1A47C-62AB-477A-A8F9-0BDA906F1E63}"/>
    <cellStyle name="Comma 5 4 2 3 3 3 3" xfId="28394" xr:uid="{2A625E7B-6441-4303-A0FD-1EF123151EF5}"/>
    <cellStyle name="Comma 5 4 2 3 3 3 4" xfId="49418" xr:uid="{5C25CA34-5D80-45E7-BBBF-DB3BC18CDDDD}"/>
    <cellStyle name="Comma 5 4 2 3 3 4" xfId="9975" xr:uid="{8DC45AE2-FB56-4665-8681-A209DF0BCE7C}"/>
    <cellStyle name="Comma 5 4 2 3 3 4 2" xfId="20509" xr:uid="{290E0761-ED70-4825-B9D7-BD886AFA9414}"/>
    <cellStyle name="Comma 5 4 2 3 3 4 2 2" xfId="41531" xr:uid="{76BA310A-8D9F-4CD0-9D96-CD0EB857B913}"/>
    <cellStyle name="Comma 5 4 2 3 3 4 2 3" xfId="62555" xr:uid="{73714C6A-FB5D-4C51-B314-34C9D62CA828}"/>
    <cellStyle name="Comma 5 4 2 3 3 4 3" xfId="31021" xr:uid="{C813B179-5D14-482A-A5B7-CEB2AC19EA59}"/>
    <cellStyle name="Comma 5 4 2 3 3 4 4" xfId="52045" xr:uid="{52E2AEDE-A14F-4548-8143-B276C5FE6840}"/>
    <cellStyle name="Comma 5 4 2 3 3 5" xfId="12627" xr:uid="{89722A5C-9B4C-45D6-9A7A-43A2A413AA5E}"/>
    <cellStyle name="Comma 5 4 2 3 3 5 2" xfId="33649" xr:uid="{3C6C46EC-A1C0-4FF0-99E4-24FB025C2B55}"/>
    <cellStyle name="Comma 5 4 2 3 3 5 3" xfId="54673" xr:uid="{BA415353-33E2-4624-989B-B579E7D12918}"/>
    <cellStyle name="Comma 5 4 2 3 3 6" xfId="23138" xr:uid="{601876C7-097B-4853-8D75-D303CCDE984C}"/>
    <cellStyle name="Comma 5 4 2 3 3 7" xfId="44163" xr:uid="{A50875A8-F8D9-48B7-AF28-6EDB2A6AF1B8}"/>
    <cellStyle name="Comma 5 4 2 3 4" xfId="2043" xr:uid="{37D1437E-0C64-4387-B052-05590EC198CB}"/>
    <cellStyle name="Comma 5 4 2 3 4 2" xfId="4721" xr:uid="{C7C7F74E-69BA-4F84-81C1-928FA972B659}"/>
    <cellStyle name="Comma 5 4 2 3 4 2 2" xfId="15255" xr:uid="{B65219D6-DCD6-4AC0-B41E-070D03F2D35C}"/>
    <cellStyle name="Comma 5 4 2 3 4 2 2 2" xfId="36277" xr:uid="{2D41B714-AF62-4932-8FD0-B11D55B8E36C}"/>
    <cellStyle name="Comma 5 4 2 3 4 2 2 3" xfId="57301" xr:uid="{5A65C133-162F-4F0B-B675-F12C05987A41}"/>
    <cellStyle name="Comma 5 4 2 3 4 2 3" xfId="25767" xr:uid="{E5886B33-A706-46EF-A6FD-A37491096761}"/>
    <cellStyle name="Comma 5 4 2 3 4 2 4" xfId="46791" xr:uid="{EE4FB88F-798C-419D-AE1D-4E21F3255125}"/>
    <cellStyle name="Comma 5 4 2 3 4 3" xfId="7349" xr:uid="{701B1089-A230-4227-8B21-46CB8C1D16FF}"/>
    <cellStyle name="Comma 5 4 2 3 4 3 2" xfId="17883" xr:uid="{FF492F01-1D3A-4DAC-8A24-43445CBB4B63}"/>
    <cellStyle name="Comma 5 4 2 3 4 3 2 2" xfId="38905" xr:uid="{79F84467-1913-4A4C-8C43-3F06EB0EDC1B}"/>
    <cellStyle name="Comma 5 4 2 3 4 3 2 3" xfId="59929" xr:uid="{5C1049E2-1EA2-4ADB-A477-70160E12AC87}"/>
    <cellStyle name="Comma 5 4 2 3 4 3 3" xfId="28395" xr:uid="{51503C8B-E046-4BB9-AE2A-CD58C4BF1DE4}"/>
    <cellStyle name="Comma 5 4 2 3 4 3 4" xfId="49419" xr:uid="{7C6C0B38-5F90-4483-A58A-F5A2425F092B}"/>
    <cellStyle name="Comma 5 4 2 3 4 4" xfId="9976" xr:uid="{09FC594F-C776-49EF-964D-8699B616C916}"/>
    <cellStyle name="Comma 5 4 2 3 4 4 2" xfId="20510" xr:uid="{713844D9-8CD6-427E-AAD1-ACBFF1BF296F}"/>
    <cellStyle name="Comma 5 4 2 3 4 4 2 2" xfId="41532" xr:uid="{A9B59D31-6243-47B9-966C-46F36430922A}"/>
    <cellStyle name="Comma 5 4 2 3 4 4 2 3" xfId="62556" xr:uid="{36AA1AC9-CC8C-4354-B973-837F58828946}"/>
    <cellStyle name="Comma 5 4 2 3 4 4 3" xfId="31022" xr:uid="{8F95A32D-CBD7-47F3-82E5-7D265E4E75E5}"/>
    <cellStyle name="Comma 5 4 2 3 4 4 4" xfId="52046" xr:uid="{677F846F-94B0-4F5F-BBC4-261C37DA7699}"/>
    <cellStyle name="Comma 5 4 2 3 4 5" xfId="12628" xr:uid="{B9508AB3-951B-4F02-ACA0-88E61F260724}"/>
    <cellStyle name="Comma 5 4 2 3 4 5 2" xfId="33650" xr:uid="{FE5E1BB6-C2D1-4E4E-A16C-27765B3F82F6}"/>
    <cellStyle name="Comma 5 4 2 3 4 5 3" xfId="54674" xr:uid="{926C0334-BA75-4F4F-A4AB-739F8FBC6067}"/>
    <cellStyle name="Comma 5 4 2 3 4 6" xfId="23139" xr:uid="{6C015732-71AB-4146-9D6F-58D29C4D585D}"/>
    <cellStyle name="Comma 5 4 2 3 4 7" xfId="44164" xr:uid="{3941456C-E4AC-48E3-B0EB-0AF4667F54EA}"/>
    <cellStyle name="Comma 5 4 2 3 5" xfId="4717" xr:uid="{297673AD-377F-480A-9D07-5F0F407A37D5}"/>
    <cellStyle name="Comma 5 4 2 3 5 2" xfId="15251" xr:uid="{F12AC6B4-9C20-4304-9EFB-42F60DAE30D0}"/>
    <cellStyle name="Comma 5 4 2 3 5 2 2" xfId="36273" xr:uid="{E1A93F3F-9BF1-4A23-A122-6C44669760D0}"/>
    <cellStyle name="Comma 5 4 2 3 5 2 3" xfId="57297" xr:uid="{B5150A2A-2525-40F1-A18A-A1B08D5521E1}"/>
    <cellStyle name="Comma 5 4 2 3 5 3" xfId="25763" xr:uid="{3A56251F-A52C-4B2F-94ED-E326855AC947}"/>
    <cellStyle name="Comma 5 4 2 3 5 4" xfId="46787" xr:uid="{DCF86027-27CC-482F-BA55-F67EC36D1DB4}"/>
    <cellStyle name="Comma 5 4 2 3 6" xfId="7345" xr:uid="{3304CF28-B35B-4FAC-9CE4-0703471BBC85}"/>
    <cellStyle name="Comma 5 4 2 3 6 2" xfId="17879" xr:uid="{B8FA127C-7690-4797-A1D1-2ABF880AD4EC}"/>
    <cellStyle name="Comma 5 4 2 3 6 2 2" xfId="38901" xr:uid="{1BE72623-B4F4-426A-9179-3DB3531F6B98}"/>
    <cellStyle name="Comma 5 4 2 3 6 2 3" xfId="59925" xr:uid="{8B2FCA72-5776-4288-8EEC-1551639D8050}"/>
    <cellStyle name="Comma 5 4 2 3 6 3" xfId="28391" xr:uid="{66495E68-197E-4B51-BA73-BD94DCDEB46D}"/>
    <cellStyle name="Comma 5 4 2 3 6 4" xfId="49415" xr:uid="{B7F903A8-5531-4B9A-9F8E-7873324D5222}"/>
    <cellStyle name="Comma 5 4 2 3 7" xfId="9972" xr:uid="{0721105B-F947-4ADC-88B4-7C615DAEC350}"/>
    <cellStyle name="Comma 5 4 2 3 7 2" xfId="20506" xr:uid="{F59428CB-48E9-448B-8F97-4C694C27D071}"/>
    <cellStyle name="Comma 5 4 2 3 7 2 2" xfId="41528" xr:uid="{B2D3C9D9-16F4-4145-8EEA-F032FAAB0135}"/>
    <cellStyle name="Comma 5 4 2 3 7 2 3" xfId="62552" xr:uid="{2B0AF8E2-A797-433F-8809-1FCAF7E655B5}"/>
    <cellStyle name="Comma 5 4 2 3 7 3" xfId="31018" xr:uid="{CB487E96-2A43-4398-8FF0-429ED8EFFA15}"/>
    <cellStyle name="Comma 5 4 2 3 7 4" xfId="52042" xr:uid="{68BE002F-D43B-42BE-BB1E-FF52991F113A}"/>
    <cellStyle name="Comma 5 4 2 3 8" xfId="12624" xr:uid="{98EAF45C-2F94-4CE0-B48E-B0F3605F5974}"/>
    <cellStyle name="Comma 5 4 2 3 8 2" xfId="33646" xr:uid="{AE128AF1-ABCB-4449-9524-4498107FFEAC}"/>
    <cellStyle name="Comma 5 4 2 3 8 3" xfId="54670" xr:uid="{D59F0FED-7046-45DA-A66A-68DA5BE49780}"/>
    <cellStyle name="Comma 5 4 2 3 9" xfId="23135" xr:uid="{4F1A7267-B811-4B58-B7D1-84B05CB43707}"/>
    <cellStyle name="Comma 5 4 2 4" xfId="2044" xr:uid="{B3E94775-9CCB-4248-853D-60FE25455811}"/>
    <cellStyle name="Comma 5 4 2 4 10" xfId="44165" xr:uid="{AA022703-97ED-4D65-822B-C43436A901D7}"/>
    <cellStyle name="Comma 5 4 2 4 2" xfId="2045" xr:uid="{D9D20FBA-E94E-46BA-AFE1-12F167AB91CE}"/>
    <cellStyle name="Comma 5 4 2 4 2 2" xfId="2046" xr:uid="{B4BDEC65-59FC-471B-B5E9-D85DE6F48BF4}"/>
    <cellStyle name="Comma 5 4 2 4 2 2 2" xfId="4724" xr:uid="{B5C67BA7-E34F-4B3C-9A6E-0E450A946AEE}"/>
    <cellStyle name="Comma 5 4 2 4 2 2 2 2" xfId="15258" xr:uid="{39519537-E8AE-4831-8FFA-915DDA1A34A4}"/>
    <cellStyle name="Comma 5 4 2 4 2 2 2 2 2" xfId="36280" xr:uid="{114FC422-DEC7-43B9-95AD-E3990C334DFC}"/>
    <cellStyle name="Comma 5 4 2 4 2 2 2 2 3" xfId="57304" xr:uid="{4867E28C-B307-4FA7-8A0C-7FFE0E629C9F}"/>
    <cellStyle name="Comma 5 4 2 4 2 2 2 3" xfId="25770" xr:uid="{0CD79013-1B69-43E6-836D-A71B05E164D5}"/>
    <cellStyle name="Comma 5 4 2 4 2 2 2 4" xfId="46794" xr:uid="{5EEE28DB-7211-49D2-B822-0F1E6EF04E36}"/>
    <cellStyle name="Comma 5 4 2 4 2 2 3" xfId="7352" xr:uid="{A0D06C16-D914-4BDC-969A-5AB2F8E4B86D}"/>
    <cellStyle name="Comma 5 4 2 4 2 2 3 2" xfId="17886" xr:uid="{B5572329-C052-4EF6-9842-8C64B6A5D426}"/>
    <cellStyle name="Comma 5 4 2 4 2 2 3 2 2" xfId="38908" xr:uid="{1DEAB8EF-7253-48D8-B7BF-68FBCDF3C5F2}"/>
    <cellStyle name="Comma 5 4 2 4 2 2 3 2 3" xfId="59932" xr:uid="{AFD3405F-4577-4279-BDCA-39DA1ED9C72F}"/>
    <cellStyle name="Comma 5 4 2 4 2 2 3 3" xfId="28398" xr:uid="{D92F79D4-79DC-42F7-9B05-789E3BBED66E}"/>
    <cellStyle name="Comma 5 4 2 4 2 2 3 4" xfId="49422" xr:uid="{BA8488C7-D461-407A-8B3F-619DBD983E39}"/>
    <cellStyle name="Comma 5 4 2 4 2 2 4" xfId="9979" xr:uid="{2249499A-C0C9-4066-835B-B8FC096328A0}"/>
    <cellStyle name="Comma 5 4 2 4 2 2 4 2" xfId="20513" xr:uid="{17239D15-3332-4179-AD55-96CC0772CB8E}"/>
    <cellStyle name="Comma 5 4 2 4 2 2 4 2 2" xfId="41535" xr:uid="{0AA4A96E-AC1E-4F17-A1CD-3CC45B135833}"/>
    <cellStyle name="Comma 5 4 2 4 2 2 4 2 3" xfId="62559" xr:uid="{71683270-F758-4BC2-9E4A-14E12E8AEFD1}"/>
    <cellStyle name="Comma 5 4 2 4 2 2 4 3" xfId="31025" xr:uid="{02E43163-A651-41EA-8DE4-CEE2D8442B6A}"/>
    <cellStyle name="Comma 5 4 2 4 2 2 4 4" xfId="52049" xr:uid="{B4D4D4ED-563A-43A9-B248-EDE3DE68327B}"/>
    <cellStyle name="Comma 5 4 2 4 2 2 5" xfId="12631" xr:uid="{31652107-24AB-4D70-BAC0-F3925BA7B284}"/>
    <cellStyle name="Comma 5 4 2 4 2 2 5 2" xfId="33653" xr:uid="{AFF25E5F-FEED-4C3F-B697-7217A39750E6}"/>
    <cellStyle name="Comma 5 4 2 4 2 2 5 3" xfId="54677" xr:uid="{6ADEC2AE-9554-4647-B9CC-1D16847F6ACE}"/>
    <cellStyle name="Comma 5 4 2 4 2 2 6" xfId="23142" xr:uid="{29C5AA86-2A03-4582-9FD5-9DBB465CEA9B}"/>
    <cellStyle name="Comma 5 4 2 4 2 2 7" xfId="44167" xr:uid="{6D73BF30-9D57-409C-B2D3-63A5F469363F}"/>
    <cellStyle name="Comma 5 4 2 4 2 3" xfId="4723" xr:uid="{186D5B2A-CD1B-4714-A9DC-AE1CE5327AA0}"/>
    <cellStyle name="Comma 5 4 2 4 2 3 2" xfId="15257" xr:uid="{83CDC301-7A65-44A1-A0CD-F80177B9E1F1}"/>
    <cellStyle name="Comma 5 4 2 4 2 3 2 2" xfId="36279" xr:uid="{9A171DB3-D067-4B0C-84CB-BF983E7F86CE}"/>
    <cellStyle name="Comma 5 4 2 4 2 3 2 3" xfId="57303" xr:uid="{287574D8-D22B-4E91-84D1-C10AD6F1737B}"/>
    <cellStyle name="Comma 5 4 2 4 2 3 3" xfId="25769" xr:uid="{3A91E4D7-415B-4E7B-90DC-A293077C13AF}"/>
    <cellStyle name="Comma 5 4 2 4 2 3 4" xfId="46793" xr:uid="{A1E0357E-5C5C-41CC-86DD-1EC0C69446A9}"/>
    <cellStyle name="Comma 5 4 2 4 2 4" xfId="7351" xr:uid="{90811B5B-1F8B-4F70-98AC-5A1CA6A65932}"/>
    <cellStyle name="Comma 5 4 2 4 2 4 2" xfId="17885" xr:uid="{77DBCF0E-1F0D-4C6B-A809-91443C64582F}"/>
    <cellStyle name="Comma 5 4 2 4 2 4 2 2" xfId="38907" xr:uid="{65393CEB-54F9-4E5E-B5C8-D7567015FBC7}"/>
    <cellStyle name="Comma 5 4 2 4 2 4 2 3" xfId="59931" xr:uid="{EAAAAD64-A4DE-45BE-BDA8-0A8529A99C95}"/>
    <cellStyle name="Comma 5 4 2 4 2 4 3" xfId="28397" xr:uid="{C9836C66-434B-4D01-9915-1A7936915FEA}"/>
    <cellStyle name="Comma 5 4 2 4 2 4 4" xfId="49421" xr:uid="{4AFFEAD6-D18B-4521-AA23-1ADA23F3A38C}"/>
    <cellStyle name="Comma 5 4 2 4 2 5" xfId="9978" xr:uid="{D71FF72B-E554-4CBD-8EAC-9DCE35A16C41}"/>
    <cellStyle name="Comma 5 4 2 4 2 5 2" xfId="20512" xr:uid="{FAFA8BD3-4630-4008-9CCA-F9E114562F18}"/>
    <cellStyle name="Comma 5 4 2 4 2 5 2 2" xfId="41534" xr:uid="{DD14191A-69D2-4D55-BF43-71618580756F}"/>
    <cellStyle name="Comma 5 4 2 4 2 5 2 3" xfId="62558" xr:uid="{8DE2C255-1B79-42ED-85CF-ED6AEBB23AB3}"/>
    <cellStyle name="Comma 5 4 2 4 2 5 3" xfId="31024" xr:uid="{1B8ADA8E-CA44-434A-8E7D-EB1CC9D2EF25}"/>
    <cellStyle name="Comma 5 4 2 4 2 5 4" xfId="52048" xr:uid="{17FA3F91-3B85-466D-9D35-C9AF7E1163F2}"/>
    <cellStyle name="Comma 5 4 2 4 2 6" xfId="12630" xr:uid="{B5C8F355-B78B-4B67-9C15-72B95737633E}"/>
    <cellStyle name="Comma 5 4 2 4 2 6 2" xfId="33652" xr:uid="{1EF1B3D4-21C2-4066-9788-982BAC892023}"/>
    <cellStyle name="Comma 5 4 2 4 2 6 3" xfId="54676" xr:uid="{FF2C4CE8-C395-4B67-AC0C-8E7323451F5A}"/>
    <cellStyle name="Comma 5 4 2 4 2 7" xfId="23141" xr:uid="{71969A9B-C433-4F79-B553-951C25B5FCC7}"/>
    <cellStyle name="Comma 5 4 2 4 2 8" xfId="44166" xr:uid="{409DC130-CE60-4081-9588-0DA7BFBE5470}"/>
    <cellStyle name="Comma 5 4 2 4 3" xfId="2047" xr:uid="{34A0DA22-D9DC-4413-9697-0A6ACFBBD005}"/>
    <cellStyle name="Comma 5 4 2 4 3 2" xfId="4725" xr:uid="{26E64683-8458-408C-B50A-EF5BED94C8D7}"/>
    <cellStyle name="Comma 5 4 2 4 3 2 2" xfId="15259" xr:uid="{AEB71A04-0EC2-469E-9442-1F9843E702B8}"/>
    <cellStyle name="Comma 5 4 2 4 3 2 2 2" xfId="36281" xr:uid="{CFD424EB-C9D8-41BF-B7A3-63AF402CCACD}"/>
    <cellStyle name="Comma 5 4 2 4 3 2 2 3" xfId="57305" xr:uid="{E365A297-702F-49CC-B774-6FAEB3E12234}"/>
    <cellStyle name="Comma 5 4 2 4 3 2 3" xfId="25771" xr:uid="{DA37F25D-7D8D-4BD5-BE00-CD82B0568F8E}"/>
    <cellStyle name="Comma 5 4 2 4 3 2 4" xfId="46795" xr:uid="{083E9884-00D7-4848-A1DF-786D7887F9A5}"/>
    <cellStyle name="Comma 5 4 2 4 3 3" xfId="7353" xr:uid="{1F657868-CCC8-479F-ABF8-6B198F3D88E7}"/>
    <cellStyle name="Comma 5 4 2 4 3 3 2" xfId="17887" xr:uid="{30CECE91-F9F9-4994-BED7-D43D82D17C45}"/>
    <cellStyle name="Comma 5 4 2 4 3 3 2 2" xfId="38909" xr:uid="{7CDC9F54-1487-4803-A436-C63735AA81AF}"/>
    <cellStyle name="Comma 5 4 2 4 3 3 2 3" xfId="59933" xr:uid="{338EA830-2301-452A-826E-C5204141B7E8}"/>
    <cellStyle name="Comma 5 4 2 4 3 3 3" xfId="28399" xr:uid="{FC5DC8CB-9B46-4864-A340-362C2DC26E90}"/>
    <cellStyle name="Comma 5 4 2 4 3 3 4" xfId="49423" xr:uid="{02D5608D-C0BE-434B-B71E-6BDE1D9638A2}"/>
    <cellStyle name="Comma 5 4 2 4 3 4" xfId="9980" xr:uid="{73367EBF-22E0-48EB-9FC1-4DAF4CDBFFE0}"/>
    <cellStyle name="Comma 5 4 2 4 3 4 2" xfId="20514" xr:uid="{3AEDFCA8-2F82-4585-81AB-A6E8928C6F70}"/>
    <cellStyle name="Comma 5 4 2 4 3 4 2 2" xfId="41536" xr:uid="{642B1528-FF33-43A0-A0D2-A68B3DFE0707}"/>
    <cellStyle name="Comma 5 4 2 4 3 4 2 3" xfId="62560" xr:uid="{20E8A7F6-6A22-4D81-AC0F-6782762FA3C3}"/>
    <cellStyle name="Comma 5 4 2 4 3 4 3" xfId="31026" xr:uid="{D9CA78CC-FBD1-46B7-8A84-2A3DCF5F52B7}"/>
    <cellStyle name="Comma 5 4 2 4 3 4 4" xfId="52050" xr:uid="{852866AF-ECD7-4F46-861E-F6E87E1443F0}"/>
    <cellStyle name="Comma 5 4 2 4 3 5" xfId="12632" xr:uid="{FD1D1210-44E2-452F-A225-E0E90E0308D5}"/>
    <cellStyle name="Comma 5 4 2 4 3 5 2" xfId="33654" xr:uid="{24D286FE-FB84-49BC-AEB0-2665F6413854}"/>
    <cellStyle name="Comma 5 4 2 4 3 5 3" xfId="54678" xr:uid="{2EC2DC47-513F-4863-9491-1AAADC159709}"/>
    <cellStyle name="Comma 5 4 2 4 3 6" xfId="23143" xr:uid="{9D95EA13-59AB-4651-B22A-8DB12F449B4B}"/>
    <cellStyle name="Comma 5 4 2 4 3 7" xfId="44168" xr:uid="{7BC4D53C-038F-4254-BA49-9A1EDF89D4D2}"/>
    <cellStyle name="Comma 5 4 2 4 4" xfId="2048" xr:uid="{5BD01525-B245-4B4D-BF3D-65A1056884DE}"/>
    <cellStyle name="Comma 5 4 2 4 4 2" xfId="4726" xr:uid="{81823625-4D08-49E8-BA5C-3C8BF2732FE6}"/>
    <cellStyle name="Comma 5 4 2 4 4 2 2" xfId="15260" xr:uid="{4D0ACE01-A53A-4AB5-803A-ADCA659F35E9}"/>
    <cellStyle name="Comma 5 4 2 4 4 2 2 2" xfId="36282" xr:uid="{59BCBB52-5DD9-461F-A7D5-017854049E46}"/>
    <cellStyle name="Comma 5 4 2 4 4 2 2 3" xfId="57306" xr:uid="{2354C4FC-9E2D-463E-9572-FCF26AF1CB96}"/>
    <cellStyle name="Comma 5 4 2 4 4 2 3" xfId="25772" xr:uid="{7E93BBF8-316B-4A95-8FA8-DD8063262421}"/>
    <cellStyle name="Comma 5 4 2 4 4 2 4" xfId="46796" xr:uid="{C6871147-ED0C-4CC8-9477-E0A1566A4FC5}"/>
    <cellStyle name="Comma 5 4 2 4 4 3" xfId="7354" xr:uid="{F31183F2-1C63-4C88-8996-DD5CE2251E31}"/>
    <cellStyle name="Comma 5 4 2 4 4 3 2" xfId="17888" xr:uid="{AE367A66-01B3-4497-A513-823CE3FCC42C}"/>
    <cellStyle name="Comma 5 4 2 4 4 3 2 2" xfId="38910" xr:uid="{BD71483C-36BA-4E09-BAFF-91FFF881E7F5}"/>
    <cellStyle name="Comma 5 4 2 4 4 3 2 3" xfId="59934" xr:uid="{E75FC128-1FEE-4F1C-93BE-EBE6C9CEEBFD}"/>
    <cellStyle name="Comma 5 4 2 4 4 3 3" xfId="28400" xr:uid="{A2A23E28-C178-470C-9D27-F8FF9BC62D16}"/>
    <cellStyle name="Comma 5 4 2 4 4 3 4" xfId="49424" xr:uid="{63C1AC57-9CA2-4F7D-A3B1-4CC5FAFD087C}"/>
    <cellStyle name="Comma 5 4 2 4 4 4" xfId="9981" xr:uid="{672FF540-F939-4DD2-8AA1-280B00EDCCD5}"/>
    <cellStyle name="Comma 5 4 2 4 4 4 2" xfId="20515" xr:uid="{4340C52E-23C9-414D-9D47-26103DFFBADF}"/>
    <cellStyle name="Comma 5 4 2 4 4 4 2 2" xfId="41537" xr:uid="{898FF234-77E3-45A5-AF42-CEED6FAEAB58}"/>
    <cellStyle name="Comma 5 4 2 4 4 4 2 3" xfId="62561" xr:uid="{41018238-1735-4E14-8953-47BD1DC50623}"/>
    <cellStyle name="Comma 5 4 2 4 4 4 3" xfId="31027" xr:uid="{186A932B-64B0-4A9D-A4D9-8C4D2B950FDE}"/>
    <cellStyle name="Comma 5 4 2 4 4 4 4" xfId="52051" xr:uid="{9DE64F97-1351-438D-9418-FA450B980B86}"/>
    <cellStyle name="Comma 5 4 2 4 4 5" xfId="12633" xr:uid="{6EDF7ADF-1BC2-4851-8297-968E78805AAA}"/>
    <cellStyle name="Comma 5 4 2 4 4 5 2" xfId="33655" xr:uid="{6BFC8146-E957-4D3A-8F32-3AD7CE4F53BF}"/>
    <cellStyle name="Comma 5 4 2 4 4 5 3" xfId="54679" xr:uid="{AC511EA1-F72B-425A-9535-87E0ADCC6BD9}"/>
    <cellStyle name="Comma 5 4 2 4 4 6" xfId="23144" xr:uid="{EC55AFA7-035D-4ABC-AF53-D0839D079AE8}"/>
    <cellStyle name="Comma 5 4 2 4 4 7" xfId="44169" xr:uid="{BE36334E-5CB9-45F2-A0E1-E12D88BF6423}"/>
    <cellStyle name="Comma 5 4 2 4 5" xfId="4722" xr:uid="{BE0021CB-1350-4A9F-A6A5-1CDFFA83CC85}"/>
    <cellStyle name="Comma 5 4 2 4 5 2" xfId="15256" xr:uid="{44DC0F7D-2E59-4770-99E1-6AF788F2CEE4}"/>
    <cellStyle name="Comma 5 4 2 4 5 2 2" xfId="36278" xr:uid="{8DC3071B-3E9F-45D3-913C-6873E212F82B}"/>
    <cellStyle name="Comma 5 4 2 4 5 2 3" xfId="57302" xr:uid="{5B193303-3613-46DF-8448-2B9A2E8DD676}"/>
    <cellStyle name="Comma 5 4 2 4 5 3" xfId="25768" xr:uid="{D8A850C7-20E6-44AD-A259-68B5C89EF581}"/>
    <cellStyle name="Comma 5 4 2 4 5 4" xfId="46792" xr:uid="{C5B92E18-017C-4B01-AC97-43149168B359}"/>
    <cellStyle name="Comma 5 4 2 4 6" xfId="7350" xr:uid="{225E88D1-1510-4ADD-A182-8A81315BCD42}"/>
    <cellStyle name="Comma 5 4 2 4 6 2" xfId="17884" xr:uid="{7BBC15A9-DE61-48E6-96E0-01DC788B5A2F}"/>
    <cellStyle name="Comma 5 4 2 4 6 2 2" xfId="38906" xr:uid="{B4DE9D81-D120-473D-A0F1-8811229A9FC0}"/>
    <cellStyle name="Comma 5 4 2 4 6 2 3" xfId="59930" xr:uid="{BAA24502-EC34-415C-9307-01BAAF627293}"/>
    <cellStyle name="Comma 5 4 2 4 6 3" xfId="28396" xr:uid="{86D962A5-3BB1-4E19-A9FF-45CD0895BA1F}"/>
    <cellStyle name="Comma 5 4 2 4 6 4" xfId="49420" xr:uid="{B9B8FE47-BC95-4663-9113-D43ED793B3BD}"/>
    <cellStyle name="Comma 5 4 2 4 7" xfId="9977" xr:uid="{D83DDD8E-4863-43C3-9B7C-76B496E27E9F}"/>
    <cellStyle name="Comma 5 4 2 4 7 2" xfId="20511" xr:uid="{CD09F2C9-ECD5-4EE5-B014-32074FCB2E83}"/>
    <cellStyle name="Comma 5 4 2 4 7 2 2" xfId="41533" xr:uid="{81AE2915-4124-45EA-A9FB-A8D1AFBAEB70}"/>
    <cellStyle name="Comma 5 4 2 4 7 2 3" xfId="62557" xr:uid="{E6449854-2457-491E-8077-8D8991E05154}"/>
    <cellStyle name="Comma 5 4 2 4 7 3" xfId="31023" xr:uid="{5F6DBB1D-A361-4800-ADB7-332F37375B36}"/>
    <cellStyle name="Comma 5 4 2 4 7 4" xfId="52047" xr:uid="{083FA622-4E53-416C-935B-8FD8D7A191F8}"/>
    <cellStyle name="Comma 5 4 2 4 8" xfId="12629" xr:uid="{532A404F-0A3B-43ED-B73D-6B4EAEA5249C}"/>
    <cellStyle name="Comma 5 4 2 4 8 2" xfId="33651" xr:uid="{2051DC77-0921-411D-902A-4BEE32372EBB}"/>
    <cellStyle name="Comma 5 4 2 4 8 3" xfId="54675" xr:uid="{9E7BEEAD-5D04-4E17-AD03-FB248C01694E}"/>
    <cellStyle name="Comma 5 4 2 4 9" xfId="23140" xr:uid="{B602BE36-8D17-4C1C-AE3A-608090B4B482}"/>
    <cellStyle name="Comma 5 4 2 5" xfId="2049" xr:uid="{DD25949D-115F-4576-ACE6-FA395FFF00F1}"/>
    <cellStyle name="Comma 5 4 2 5 10" xfId="44170" xr:uid="{2E3449FF-A53C-443D-870A-BB04053CAFB0}"/>
    <cellStyle name="Comma 5 4 2 5 2" xfId="2050" xr:uid="{4980C80A-09E1-4CA5-9075-60BB3848F449}"/>
    <cellStyle name="Comma 5 4 2 5 2 2" xfId="2051" xr:uid="{DA26BB24-37B5-4791-9CF0-9758D2ADA6D4}"/>
    <cellStyle name="Comma 5 4 2 5 2 2 2" xfId="4729" xr:uid="{CE287885-B697-432C-B168-285AD73244FC}"/>
    <cellStyle name="Comma 5 4 2 5 2 2 2 2" xfId="15263" xr:uid="{FA7B4BC6-99FB-4418-AE82-7646F3C7FC7D}"/>
    <cellStyle name="Comma 5 4 2 5 2 2 2 2 2" xfId="36285" xr:uid="{F9C9DEAA-9486-4A51-8E12-9F1871A8950F}"/>
    <cellStyle name="Comma 5 4 2 5 2 2 2 2 3" xfId="57309" xr:uid="{E5311FE7-301E-49B6-85A5-2EB30EBEE25C}"/>
    <cellStyle name="Comma 5 4 2 5 2 2 2 3" xfId="25775" xr:uid="{AA1199E2-0D8C-430A-8C50-FE9D77B0A419}"/>
    <cellStyle name="Comma 5 4 2 5 2 2 2 4" xfId="46799" xr:uid="{D2E998ED-4C1B-4123-A789-9191C6F020AF}"/>
    <cellStyle name="Comma 5 4 2 5 2 2 3" xfId="7357" xr:uid="{F38B754B-D034-43D2-9034-DC5E1AF56C8A}"/>
    <cellStyle name="Comma 5 4 2 5 2 2 3 2" xfId="17891" xr:uid="{924B8328-F690-4BDC-BC70-71727CF17C9F}"/>
    <cellStyle name="Comma 5 4 2 5 2 2 3 2 2" xfId="38913" xr:uid="{D821D645-3138-4D6E-8E89-E86FBB9CB26B}"/>
    <cellStyle name="Comma 5 4 2 5 2 2 3 2 3" xfId="59937" xr:uid="{CD1510F5-8BAB-4F64-9AA7-BE3BAFB560DF}"/>
    <cellStyle name="Comma 5 4 2 5 2 2 3 3" xfId="28403" xr:uid="{55392B2F-43A1-4B03-921F-B2E9C0B2BC08}"/>
    <cellStyle name="Comma 5 4 2 5 2 2 3 4" xfId="49427" xr:uid="{60613BAD-DC36-49CE-A1DE-67025C7BA176}"/>
    <cellStyle name="Comma 5 4 2 5 2 2 4" xfId="9984" xr:uid="{FC094955-3CE2-42FE-AB6A-9D438D5BF3C7}"/>
    <cellStyle name="Comma 5 4 2 5 2 2 4 2" xfId="20518" xr:uid="{7252FB1F-1083-4190-845E-4F99DC7DE2CC}"/>
    <cellStyle name="Comma 5 4 2 5 2 2 4 2 2" xfId="41540" xr:uid="{9A2268A3-11E4-4F11-A849-549C8C1EA8D5}"/>
    <cellStyle name="Comma 5 4 2 5 2 2 4 2 3" xfId="62564" xr:uid="{DF08BFFF-8443-422F-B4D1-B6468BCE9109}"/>
    <cellStyle name="Comma 5 4 2 5 2 2 4 3" xfId="31030" xr:uid="{0A3E778F-81A6-4DF1-99E9-B0B64001E82B}"/>
    <cellStyle name="Comma 5 4 2 5 2 2 4 4" xfId="52054" xr:uid="{517923AB-1D43-433D-970D-8317C348DFF7}"/>
    <cellStyle name="Comma 5 4 2 5 2 2 5" xfId="12636" xr:uid="{B35CD225-DB67-4C8E-B87A-477D44720A41}"/>
    <cellStyle name="Comma 5 4 2 5 2 2 5 2" xfId="33658" xr:uid="{56A91F55-06D3-40D8-99C5-A37CD01BF9F0}"/>
    <cellStyle name="Comma 5 4 2 5 2 2 5 3" xfId="54682" xr:uid="{E153A0DC-01E9-4E2E-8601-93D797CCBF17}"/>
    <cellStyle name="Comma 5 4 2 5 2 2 6" xfId="23147" xr:uid="{FE06E452-EBCF-4EA1-9613-E7F368C3E2DE}"/>
    <cellStyle name="Comma 5 4 2 5 2 2 7" xfId="44172" xr:uid="{435ACF1D-8920-43B5-A620-CE853883E5A9}"/>
    <cellStyle name="Comma 5 4 2 5 2 3" xfId="4728" xr:uid="{DE89425A-F1FB-4274-A89B-791EDC18ED2A}"/>
    <cellStyle name="Comma 5 4 2 5 2 3 2" xfId="15262" xr:uid="{DCA41E48-07EC-4A09-9E98-73CAA49FBBB1}"/>
    <cellStyle name="Comma 5 4 2 5 2 3 2 2" xfId="36284" xr:uid="{C3369F6D-EEDC-4AA9-A98B-468D3A78FEE4}"/>
    <cellStyle name="Comma 5 4 2 5 2 3 2 3" xfId="57308" xr:uid="{FE9FB2AB-3EA9-4415-8734-8957DC9027CC}"/>
    <cellStyle name="Comma 5 4 2 5 2 3 3" xfId="25774" xr:uid="{6211A24D-C241-4FFE-B8DA-7A7B6094474F}"/>
    <cellStyle name="Comma 5 4 2 5 2 3 4" xfId="46798" xr:uid="{2DAAFF7F-0677-43B8-9C54-4323ECC99AE5}"/>
    <cellStyle name="Comma 5 4 2 5 2 4" xfId="7356" xr:uid="{4C99D532-3383-4FA4-90C2-52C4816E2C9A}"/>
    <cellStyle name="Comma 5 4 2 5 2 4 2" xfId="17890" xr:uid="{70159D12-A47F-4016-B7CA-6D330D585CE6}"/>
    <cellStyle name="Comma 5 4 2 5 2 4 2 2" xfId="38912" xr:uid="{C6AD8175-A931-4FD3-AA33-D32260A2E8CC}"/>
    <cellStyle name="Comma 5 4 2 5 2 4 2 3" xfId="59936" xr:uid="{3412D89A-0A2D-4A71-9DC5-7D098A5D45E8}"/>
    <cellStyle name="Comma 5 4 2 5 2 4 3" xfId="28402" xr:uid="{92D00F9C-3108-4956-9209-20D067564793}"/>
    <cellStyle name="Comma 5 4 2 5 2 4 4" xfId="49426" xr:uid="{3A39A0AA-22E0-4DB0-ADB5-108D51A5D5C1}"/>
    <cellStyle name="Comma 5 4 2 5 2 5" xfId="9983" xr:uid="{6D63E377-207F-4BE4-9596-C9C8171B26B0}"/>
    <cellStyle name="Comma 5 4 2 5 2 5 2" xfId="20517" xr:uid="{9A5C36AC-5B58-49CC-B18A-CC060F9189B2}"/>
    <cellStyle name="Comma 5 4 2 5 2 5 2 2" xfId="41539" xr:uid="{858C1E8E-A7F4-4DFE-BD80-5A7AD1033C3E}"/>
    <cellStyle name="Comma 5 4 2 5 2 5 2 3" xfId="62563" xr:uid="{B52B5788-1880-461E-8F6D-C2B176CA071D}"/>
    <cellStyle name="Comma 5 4 2 5 2 5 3" xfId="31029" xr:uid="{3936E455-19DD-4F10-B0B5-66C9E1782345}"/>
    <cellStyle name="Comma 5 4 2 5 2 5 4" xfId="52053" xr:uid="{C675210D-A595-4550-9DC9-C2BAE96A5BD7}"/>
    <cellStyle name="Comma 5 4 2 5 2 6" xfId="12635" xr:uid="{76014F7F-C7B6-43C5-8B92-18915AFB9F44}"/>
    <cellStyle name="Comma 5 4 2 5 2 6 2" xfId="33657" xr:uid="{D755D286-2CFC-4D99-9A98-4D2E65B9AA3C}"/>
    <cellStyle name="Comma 5 4 2 5 2 6 3" xfId="54681" xr:uid="{0B1D118B-7AD5-4545-B5AB-4F57EFD38F02}"/>
    <cellStyle name="Comma 5 4 2 5 2 7" xfId="23146" xr:uid="{352278E3-2C48-4E02-AF34-C8D8C705B475}"/>
    <cellStyle name="Comma 5 4 2 5 2 8" xfId="44171" xr:uid="{F4F0698E-2B36-496C-9E5A-40E0853BBBFD}"/>
    <cellStyle name="Comma 5 4 2 5 3" xfId="2052" xr:uid="{A6861AB2-25F2-4C6A-B457-B74C412DAA71}"/>
    <cellStyle name="Comma 5 4 2 5 3 2" xfId="4730" xr:uid="{32ED66EB-188E-4B47-A1FD-50AEB99B387B}"/>
    <cellStyle name="Comma 5 4 2 5 3 2 2" xfId="15264" xr:uid="{E0C59E67-5674-40C4-A56A-9810DC7D7F12}"/>
    <cellStyle name="Comma 5 4 2 5 3 2 2 2" xfId="36286" xr:uid="{BDD96835-989A-4D0F-8A1D-A6F52DFDAB44}"/>
    <cellStyle name="Comma 5 4 2 5 3 2 2 3" xfId="57310" xr:uid="{7243F16E-0362-41D4-BE57-EFEA63531AE3}"/>
    <cellStyle name="Comma 5 4 2 5 3 2 3" xfId="25776" xr:uid="{C3FCD39E-AD29-437C-A0AA-10D8EE4539F5}"/>
    <cellStyle name="Comma 5 4 2 5 3 2 4" xfId="46800" xr:uid="{B97AFEA1-B1E7-4D7E-A2C0-E1EC8303A9E3}"/>
    <cellStyle name="Comma 5 4 2 5 3 3" xfId="7358" xr:uid="{158E8EBB-61B3-4C79-9736-D038363F3F99}"/>
    <cellStyle name="Comma 5 4 2 5 3 3 2" xfId="17892" xr:uid="{451E439F-5A01-4AD0-8168-A60C46AEA112}"/>
    <cellStyle name="Comma 5 4 2 5 3 3 2 2" xfId="38914" xr:uid="{7737BB0D-7EDD-4FCA-807E-E02050980AAE}"/>
    <cellStyle name="Comma 5 4 2 5 3 3 2 3" xfId="59938" xr:uid="{D55EA584-C74D-460E-99C6-5872D0E44144}"/>
    <cellStyle name="Comma 5 4 2 5 3 3 3" xfId="28404" xr:uid="{3715BD65-B360-4213-A55D-7F47B00B386D}"/>
    <cellStyle name="Comma 5 4 2 5 3 3 4" xfId="49428" xr:uid="{61855FD2-EB44-4B2E-92AD-AFE07ED8CC43}"/>
    <cellStyle name="Comma 5 4 2 5 3 4" xfId="9985" xr:uid="{B3F2EA47-5ED9-423C-BBF3-4E42AEF3DB63}"/>
    <cellStyle name="Comma 5 4 2 5 3 4 2" xfId="20519" xr:uid="{47B096B3-B3FF-4342-B3EF-57FCCF80B4CF}"/>
    <cellStyle name="Comma 5 4 2 5 3 4 2 2" xfId="41541" xr:uid="{A9030F2C-DDC7-4C14-B2A7-C89DFBB299F4}"/>
    <cellStyle name="Comma 5 4 2 5 3 4 2 3" xfId="62565" xr:uid="{D85877CD-E48A-4471-A8C3-20AD17077242}"/>
    <cellStyle name="Comma 5 4 2 5 3 4 3" xfId="31031" xr:uid="{E6CB9A6F-5261-46B1-9C34-4E0C2D4A8173}"/>
    <cellStyle name="Comma 5 4 2 5 3 4 4" xfId="52055" xr:uid="{14337739-8AE7-4AE1-ADDA-14D438B725D0}"/>
    <cellStyle name="Comma 5 4 2 5 3 5" xfId="12637" xr:uid="{8D2A6F04-FBDC-4161-A79C-7BD3F1400D08}"/>
    <cellStyle name="Comma 5 4 2 5 3 5 2" xfId="33659" xr:uid="{8CEC8976-E9B2-4232-904C-D64529692A2B}"/>
    <cellStyle name="Comma 5 4 2 5 3 5 3" xfId="54683" xr:uid="{67125FF3-662F-45C6-A163-8D2FCDF5F3AB}"/>
    <cellStyle name="Comma 5 4 2 5 3 6" xfId="23148" xr:uid="{6A19FFA1-2F8D-48FD-B562-9B8EBA691D52}"/>
    <cellStyle name="Comma 5 4 2 5 3 7" xfId="44173" xr:uid="{66701D77-29EB-4C95-BF6E-AB7A58EC01F9}"/>
    <cellStyle name="Comma 5 4 2 5 4" xfId="2053" xr:uid="{9E0EAD4A-0FEC-4C47-936B-BF808177DE4D}"/>
    <cellStyle name="Comma 5 4 2 5 4 2" xfId="4731" xr:uid="{5F59A0FD-41F8-4D67-8F58-80E80328DEBD}"/>
    <cellStyle name="Comma 5 4 2 5 4 2 2" xfId="15265" xr:uid="{251DFB59-891E-47D5-9327-F01570B6CE64}"/>
    <cellStyle name="Comma 5 4 2 5 4 2 2 2" xfId="36287" xr:uid="{28BDC617-CBFA-4479-A5F4-6622CD3E5634}"/>
    <cellStyle name="Comma 5 4 2 5 4 2 2 3" xfId="57311" xr:uid="{E9038EBE-A83D-4035-8EDA-59D9EED499C8}"/>
    <cellStyle name="Comma 5 4 2 5 4 2 3" xfId="25777" xr:uid="{BE2AD7E6-3CE9-4BB6-8D8A-9E3595C020C4}"/>
    <cellStyle name="Comma 5 4 2 5 4 2 4" xfId="46801" xr:uid="{544B0891-82CE-4ECE-905B-0F1CE63FCB28}"/>
    <cellStyle name="Comma 5 4 2 5 4 3" xfId="7359" xr:uid="{5EAF4F63-8A88-4820-A662-623B387F819C}"/>
    <cellStyle name="Comma 5 4 2 5 4 3 2" xfId="17893" xr:uid="{75A35C88-9580-4768-A8F9-0D788E751FB8}"/>
    <cellStyle name="Comma 5 4 2 5 4 3 2 2" xfId="38915" xr:uid="{17B3500D-65BB-4EF6-9189-7F2C82FA84A7}"/>
    <cellStyle name="Comma 5 4 2 5 4 3 2 3" xfId="59939" xr:uid="{F591C7AB-C509-4817-BFD5-C07899B3F73A}"/>
    <cellStyle name="Comma 5 4 2 5 4 3 3" xfId="28405" xr:uid="{4C37B8CF-647E-4256-B243-58C67E77F7D8}"/>
    <cellStyle name="Comma 5 4 2 5 4 3 4" xfId="49429" xr:uid="{2F086C6B-3A27-4DD1-939B-2E8A3AEE9C83}"/>
    <cellStyle name="Comma 5 4 2 5 4 4" xfId="9986" xr:uid="{8F3671FE-F7E8-4200-90A5-BCFC94EAEB5F}"/>
    <cellStyle name="Comma 5 4 2 5 4 4 2" xfId="20520" xr:uid="{55A82A8C-C9CC-4797-9106-0113BC7DEC36}"/>
    <cellStyle name="Comma 5 4 2 5 4 4 2 2" xfId="41542" xr:uid="{9E0C7B69-F5C9-4E01-8E30-6915BCFBCBBD}"/>
    <cellStyle name="Comma 5 4 2 5 4 4 2 3" xfId="62566" xr:uid="{8C1D012F-F717-4EFC-8838-FD4BEEE72C92}"/>
    <cellStyle name="Comma 5 4 2 5 4 4 3" xfId="31032" xr:uid="{6FD5C6E1-9052-42FE-9273-BABBA44C9B4C}"/>
    <cellStyle name="Comma 5 4 2 5 4 4 4" xfId="52056" xr:uid="{70B91BD2-9EC5-4211-B268-AB41E96FEA51}"/>
    <cellStyle name="Comma 5 4 2 5 4 5" xfId="12638" xr:uid="{A5290ABE-12D6-4D37-A335-10E2241DC31B}"/>
    <cellStyle name="Comma 5 4 2 5 4 5 2" xfId="33660" xr:uid="{2F800359-2C97-4850-B3E5-15892832C62A}"/>
    <cellStyle name="Comma 5 4 2 5 4 5 3" xfId="54684" xr:uid="{C0098504-B3E3-450C-94B4-A2FC2528658A}"/>
    <cellStyle name="Comma 5 4 2 5 4 6" xfId="23149" xr:uid="{F8887524-696E-4557-AB5D-109FA998A463}"/>
    <cellStyle name="Comma 5 4 2 5 4 7" xfId="44174" xr:uid="{8F3E33BB-CB2A-4584-A82B-9B9B95A6F65C}"/>
    <cellStyle name="Comma 5 4 2 5 5" xfId="4727" xr:uid="{3C2398C9-30FB-4AAE-A209-6EC37E00DAA8}"/>
    <cellStyle name="Comma 5 4 2 5 5 2" xfId="15261" xr:uid="{47D5DF22-51B6-400B-953A-2A4EEB4A92E6}"/>
    <cellStyle name="Comma 5 4 2 5 5 2 2" xfId="36283" xr:uid="{BDBB8D5A-7FF1-418B-B491-2493D5C5E0E2}"/>
    <cellStyle name="Comma 5 4 2 5 5 2 3" xfId="57307" xr:uid="{9345F1AF-4C61-499E-A2FF-6FD8A5C829F9}"/>
    <cellStyle name="Comma 5 4 2 5 5 3" xfId="25773" xr:uid="{97328643-DB47-4D9F-8CE8-2F0BC295FF58}"/>
    <cellStyle name="Comma 5 4 2 5 5 4" xfId="46797" xr:uid="{A7428BDA-3CD1-4097-88E2-62D34670FB66}"/>
    <cellStyle name="Comma 5 4 2 5 6" xfId="7355" xr:uid="{493E2EBA-578A-482E-8A4D-470B253BA388}"/>
    <cellStyle name="Comma 5 4 2 5 6 2" xfId="17889" xr:uid="{ADB60261-CA4F-4E24-96DA-B79452B07DEF}"/>
    <cellStyle name="Comma 5 4 2 5 6 2 2" xfId="38911" xr:uid="{3C429DC1-2076-4FF4-9B72-8BA84097C12E}"/>
    <cellStyle name="Comma 5 4 2 5 6 2 3" xfId="59935" xr:uid="{8E564F89-CC35-44B6-8ADA-98FD6932BFB5}"/>
    <cellStyle name="Comma 5 4 2 5 6 3" xfId="28401" xr:uid="{57A146E6-32CE-456F-B0B9-6D616C5F4A53}"/>
    <cellStyle name="Comma 5 4 2 5 6 4" xfId="49425" xr:uid="{5F944213-6D2E-4F1A-A36C-CD05B0AA1699}"/>
    <cellStyle name="Comma 5 4 2 5 7" xfId="9982" xr:uid="{DF6D4410-41A8-4A4E-81E7-F747F7435226}"/>
    <cellStyle name="Comma 5 4 2 5 7 2" xfId="20516" xr:uid="{712297C9-DC81-4E51-A400-B089465E6157}"/>
    <cellStyle name="Comma 5 4 2 5 7 2 2" xfId="41538" xr:uid="{7D831737-FC58-4A81-9EB1-DFD14C2C02D2}"/>
    <cellStyle name="Comma 5 4 2 5 7 2 3" xfId="62562" xr:uid="{24F09A2A-8414-4D21-8255-491B2F7587A9}"/>
    <cellStyle name="Comma 5 4 2 5 7 3" xfId="31028" xr:uid="{780DCF37-0E11-4037-BEDB-9314BC1B2E8A}"/>
    <cellStyle name="Comma 5 4 2 5 7 4" xfId="52052" xr:uid="{A6506747-062B-4EF4-A9C4-480187AC1BF1}"/>
    <cellStyle name="Comma 5 4 2 5 8" xfId="12634" xr:uid="{FD665331-024C-4290-9365-5F46B8B20F90}"/>
    <cellStyle name="Comma 5 4 2 5 8 2" xfId="33656" xr:uid="{8C079D88-E939-4FFC-8A12-728F26B8D165}"/>
    <cellStyle name="Comma 5 4 2 5 8 3" xfId="54680" xr:uid="{012DF176-C60B-4449-88C7-D538028D3846}"/>
    <cellStyle name="Comma 5 4 2 5 9" xfId="23145" xr:uid="{C964E71E-09C6-4613-A85A-BB201BAD9262}"/>
    <cellStyle name="Comma 5 4 2 6" xfId="2054" xr:uid="{8DBE53FE-263F-4D49-8A64-427A278F4EC2}"/>
    <cellStyle name="Comma 5 4 2 6 2" xfId="2055" xr:uid="{CC16887F-81E4-4304-84BF-2831E44FAD17}"/>
    <cellStyle name="Comma 5 4 2 6 2 2" xfId="4733" xr:uid="{D8263D3F-01DC-4ED0-B400-4009A7E71178}"/>
    <cellStyle name="Comma 5 4 2 6 2 2 2" xfId="15267" xr:uid="{64BF6525-93A0-44D9-9A77-D3FD864C66B3}"/>
    <cellStyle name="Comma 5 4 2 6 2 2 2 2" xfId="36289" xr:uid="{E410CAF7-55D9-44BB-A081-912215278BA1}"/>
    <cellStyle name="Comma 5 4 2 6 2 2 2 3" xfId="57313" xr:uid="{D0C63FA4-4127-47AC-930F-6A3B77D5D105}"/>
    <cellStyle name="Comma 5 4 2 6 2 2 3" xfId="25779" xr:uid="{317CBA16-52D7-48E2-99A3-36C346D1F96D}"/>
    <cellStyle name="Comma 5 4 2 6 2 2 4" xfId="46803" xr:uid="{6705F253-0324-4737-B1F9-5826FCD0A00B}"/>
    <cellStyle name="Comma 5 4 2 6 2 3" xfId="7361" xr:uid="{41ED4C3B-375C-462D-B066-EFE39F5A646A}"/>
    <cellStyle name="Comma 5 4 2 6 2 3 2" xfId="17895" xr:uid="{0695C16C-FD8E-4E6E-9A5C-EBFD1065FF42}"/>
    <cellStyle name="Comma 5 4 2 6 2 3 2 2" xfId="38917" xr:uid="{2AF84309-885C-4695-92F2-32D832F3A3DF}"/>
    <cellStyle name="Comma 5 4 2 6 2 3 2 3" xfId="59941" xr:uid="{47C7CD2E-5F33-4B16-8B7A-7E7D43B8120F}"/>
    <cellStyle name="Comma 5 4 2 6 2 3 3" xfId="28407" xr:uid="{614DCCFE-9A3F-4AF5-9AC3-D956A05D6163}"/>
    <cellStyle name="Comma 5 4 2 6 2 3 4" xfId="49431" xr:uid="{F27D0B53-98D4-44CA-8BFC-3C2A5C75E660}"/>
    <cellStyle name="Comma 5 4 2 6 2 4" xfId="9988" xr:uid="{C38E2DD5-E7B3-49C3-B024-DA1ABDE7C0D4}"/>
    <cellStyle name="Comma 5 4 2 6 2 4 2" xfId="20522" xr:uid="{7316EB24-A9FE-428B-8BFC-7841C4C13FC3}"/>
    <cellStyle name="Comma 5 4 2 6 2 4 2 2" xfId="41544" xr:uid="{7D17F5BE-114E-4DC5-BBCB-C99BDC631316}"/>
    <cellStyle name="Comma 5 4 2 6 2 4 2 3" xfId="62568" xr:uid="{4AC2FE16-0462-4A7C-9B2C-52E2501189A8}"/>
    <cellStyle name="Comma 5 4 2 6 2 4 3" xfId="31034" xr:uid="{007029A5-70C7-4B00-B155-282E2ADBC6E0}"/>
    <cellStyle name="Comma 5 4 2 6 2 4 4" xfId="52058" xr:uid="{100438CA-236F-4887-A014-718CC3718267}"/>
    <cellStyle name="Comma 5 4 2 6 2 5" xfId="12640" xr:uid="{DA6E410E-261D-494D-9B4C-52389AAAD7DD}"/>
    <cellStyle name="Comma 5 4 2 6 2 5 2" xfId="33662" xr:uid="{C269DC91-9609-4839-B180-890A2F8C4D8E}"/>
    <cellStyle name="Comma 5 4 2 6 2 5 3" xfId="54686" xr:uid="{24657B04-798D-4785-A955-4AE3D2D5CBE6}"/>
    <cellStyle name="Comma 5 4 2 6 2 6" xfId="23151" xr:uid="{8DBDD3A8-BE25-4AD7-8D03-4FE35E212775}"/>
    <cellStyle name="Comma 5 4 2 6 2 7" xfId="44176" xr:uid="{E7C9C8B5-DDAA-45E5-AD7C-F24EA777708A}"/>
    <cellStyle name="Comma 5 4 2 6 3" xfId="2056" xr:uid="{9C9D72D8-B77B-445B-9354-75B0A82C06B2}"/>
    <cellStyle name="Comma 5 4 2 6 3 2" xfId="4734" xr:uid="{84A8AE42-3901-4D43-9215-7E75EDD73054}"/>
    <cellStyle name="Comma 5 4 2 6 3 2 2" xfId="15268" xr:uid="{5F7C3649-2FDA-46F1-AE21-734A432F98DA}"/>
    <cellStyle name="Comma 5 4 2 6 3 2 2 2" xfId="36290" xr:uid="{55A6DC52-0C01-421D-984F-F751704C3657}"/>
    <cellStyle name="Comma 5 4 2 6 3 2 2 3" xfId="57314" xr:uid="{F4D019AE-DA72-49CC-8100-DF827748BBE4}"/>
    <cellStyle name="Comma 5 4 2 6 3 2 3" xfId="25780" xr:uid="{A9EF96AA-1385-4525-89E0-9E37FED6979E}"/>
    <cellStyle name="Comma 5 4 2 6 3 2 4" xfId="46804" xr:uid="{2185E84F-7846-46F3-9592-41902E456C04}"/>
    <cellStyle name="Comma 5 4 2 6 3 3" xfId="7362" xr:uid="{85B6D005-7FDA-4234-BB69-47F0CA0AF883}"/>
    <cellStyle name="Comma 5 4 2 6 3 3 2" xfId="17896" xr:uid="{79945B14-9607-426F-B145-986144805D16}"/>
    <cellStyle name="Comma 5 4 2 6 3 3 2 2" xfId="38918" xr:uid="{746F8A86-9A0C-466B-B9DB-9FEFB7851BAA}"/>
    <cellStyle name="Comma 5 4 2 6 3 3 2 3" xfId="59942" xr:uid="{1A918FFA-0FFD-430A-A6F3-599A49B30ED4}"/>
    <cellStyle name="Comma 5 4 2 6 3 3 3" xfId="28408" xr:uid="{917F0814-1193-4876-B348-70049BE60353}"/>
    <cellStyle name="Comma 5 4 2 6 3 3 4" xfId="49432" xr:uid="{A18B5121-B245-43AF-B52B-70C78FEAFE2B}"/>
    <cellStyle name="Comma 5 4 2 6 3 4" xfId="9989" xr:uid="{64935159-B1C2-45BB-99D5-DDE9CC4B917E}"/>
    <cellStyle name="Comma 5 4 2 6 3 4 2" xfId="20523" xr:uid="{DDA11B89-EF8D-4E27-B839-55C36A2CD9F3}"/>
    <cellStyle name="Comma 5 4 2 6 3 4 2 2" xfId="41545" xr:uid="{6F718E21-CCD6-4EFD-B988-2592B23756E5}"/>
    <cellStyle name="Comma 5 4 2 6 3 4 2 3" xfId="62569" xr:uid="{85C4740F-5B6C-4226-A269-F5C7589E051C}"/>
    <cellStyle name="Comma 5 4 2 6 3 4 3" xfId="31035" xr:uid="{52D0DD78-0341-4BC3-A190-CD97D874A2E7}"/>
    <cellStyle name="Comma 5 4 2 6 3 4 4" xfId="52059" xr:uid="{4026188F-8F5D-4DBD-A313-A8410391A929}"/>
    <cellStyle name="Comma 5 4 2 6 3 5" xfId="12641" xr:uid="{88913292-A0DF-4D48-94CC-BFE4B512538A}"/>
    <cellStyle name="Comma 5 4 2 6 3 5 2" xfId="33663" xr:uid="{B53D385B-7A7C-44E8-A6A0-E11F38F88424}"/>
    <cellStyle name="Comma 5 4 2 6 3 5 3" xfId="54687" xr:uid="{5F33F53C-24DD-47D2-B815-26D6761FDC93}"/>
    <cellStyle name="Comma 5 4 2 6 3 6" xfId="23152" xr:uid="{C5A58967-2CBC-4399-B478-3DA170E5F056}"/>
    <cellStyle name="Comma 5 4 2 6 3 7" xfId="44177" xr:uid="{8061A216-D1E5-419F-A30F-9708C6EAEB78}"/>
    <cellStyle name="Comma 5 4 2 6 4" xfId="4732" xr:uid="{5F6C5D3B-6604-440C-8DB1-31478550079E}"/>
    <cellStyle name="Comma 5 4 2 6 4 2" xfId="15266" xr:uid="{6F866828-396F-4DFF-BC5B-3874F81F0440}"/>
    <cellStyle name="Comma 5 4 2 6 4 2 2" xfId="36288" xr:uid="{6D044159-793D-4A29-8F86-2E8EA899150C}"/>
    <cellStyle name="Comma 5 4 2 6 4 2 3" xfId="57312" xr:uid="{35B8F57D-7AE9-412B-B2CD-85727FBA0F69}"/>
    <cellStyle name="Comma 5 4 2 6 4 3" xfId="25778" xr:uid="{638CBC50-FCD7-47FF-BC34-644A7A32DF04}"/>
    <cellStyle name="Comma 5 4 2 6 4 4" xfId="46802" xr:uid="{7802DE24-C7A8-4784-8C49-E92065DE60BB}"/>
    <cellStyle name="Comma 5 4 2 6 5" xfId="7360" xr:uid="{9610920A-20FD-4041-A1FA-AA64FF09EF5E}"/>
    <cellStyle name="Comma 5 4 2 6 5 2" xfId="17894" xr:uid="{42D92A7A-C122-4446-853F-5C4B0186B3E2}"/>
    <cellStyle name="Comma 5 4 2 6 5 2 2" xfId="38916" xr:uid="{ACB5FF4B-3913-4B65-9FE0-7082C00610D7}"/>
    <cellStyle name="Comma 5 4 2 6 5 2 3" xfId="59940" xr:uid="{4DFBF3D1-BAB4-41C4-85FD-C617F3D8276E}"/>
    <cellStyle name="Comma 5 4 2 6 5 3" xfId="28406" xr:uid="{A7B44477-CBA7-4974-AABD-963A412BB063}"/>
    <cellStyle name="Comma 5 4 2 6 5 4" xfId="49430" xr:uid="{9EB7A644-136E-4506-BB05-3FCAE2A9BBA9}"/>
    <cellStyle name="Comma 5 4 2 6 6" xfId="9987" xr:uid="{FAA7AD83-70E5-4F1A-854C-73B63D39373E}"/>
    <cellStyle name="Comma 5 4 2 6 6 2" xfId="20521" xr:uid="{A0764DE6-86A2-4535-8EC0-636E48171D9F}"/>
    <cellStyle name="Comma 5 4 2 6 6 2 2" xfId="41543" xr:uid="{E32AED9F-978D-4386-A13F-2C8AB226E420}"/>
    <cellStyle name="Comma 5 4 2 6 6 2 3" xfId="62567" xr:uid="{2A9523F2-CE75-42FD-B5EC-B19EF082CC3C}"/>
    <cellStyle name="Comma 5 4 2 6 6 3" xfId="31033" xr:uid="{3D2F77BD-D834-45AB-86F3-6704FC05F6AC}"/>
    <cellStyle name="Comma 5 4 2 6 6 4" xfId="52057" xr:uid="{7ED54EDB-DDEF-44A3-B3A7-3E6E50E05A61}"/>
    <cellStyle name="Comma 5 4 2 6 7" xfId="12639" xr:uid="{A63AE1B8-93E2-41BF-9C2B-8C6358C99718}"/>
    <cellStyle name="Comma 5 4 2 6 7 2" xfId="33661" xr:uid="{714FEA9D-F734-4140-AD38-84A21205CA87}"/>
    <cellStyle name="Comma 5 4 2 6 7 3" xfId="54685" xr:uid="{6C933FBE-C4DE-487F-A1DE-062649FEC37A}"/>
    <cellStyle name="Comma 5 4 2 6 8" xfId="23150" xr:uid="{E4DBF03E-67FC-4F34-8729-7C7183F2BDD3}"/>
    <cellStyle name="Comma 5 4 2 6 9" xfId="44175" xr:uid="{ECAB6F6F-C59F-470E-AA93-629B7793CB6F}"/>
    <cellStyle name="Comma 5 4 2 7" xfId="2057" xr:uid="{3CE3EB30-4385-4BBB-9674-93EFDF2FB1F5}"/>
    <cellStyle name="Comma 5 4 2 7 2" xfId="2058" xr:uid="{6A2C7976-0451-458A-AAAA-088EC2C97AD9}"/>
    <cellStyle name="Comma 5 4 2 7 2 2" xfId="4736" xr:uid="{825EF0C9-E37B-4CA8-B6E3-1561B575670E}"/>
    <cellStyle name="Comma 5 4 2 7 2 2 2" xfId="15270" xr:uid="{FA878E50-2AD0-4C89-8844-3E2F14B7FAC3}"/>
    <cellStyle name="Comma 5 4 2 7 2 2 2 2" xfId="36292" xr:uid="{780D51C2-FEB5-462D-9815-24EC2769E31B}"/>
    <cellStyle name="Comma 5 4 2 7 2 2 2 3" xfId="57316" xr:uid="{3F90E7DC-96DE-4CB8-9FCF-81CEAF123F12}"/>
    <cellStyle name="Comma 5 4 2 7 2 2 3" xfId="25782" xr:uid="{71FC5536-F823-4E1C-91DC-54A4DDDB5050}"/>
    <cellStyle name="Comma 5 4 2 7 2 2 4" xfId="46806" xr:uid="{7C47E2D8-C83B-4ED8-B03A-40C4BDB63AEE}"/>
    <cellStyle name="Comma 5 4 2 7 2 3" xfId="7364" xr:uid="{61A15904-8536-4496-B5A0-90838DD8537D}"/>
    <cellStyle name="Comma 5 4 2 7 2 3 2" xfId="17898" xr:uid="{5B76528D-C4F0-45E2-86A1-E0BA54AB05E0}"/>
    <cellStyle name="Comma 5 4 2 7 2 3 2 2" xfId="38920" xr:uid="{821F8B49-4CC8-49B2-A35D-16B517EB594D}"/>
    <cellStyle name="Comma 5 4 2 7 2 3 2 3" xfId="59944" xr:uid="{F681FAD2-F51C-4944-97C2-533346C429F2}"/>
    <cellStyle name="Comma 5 4 2 7 2 3 3" xfId="28410" xr:uid="{4B74EC2C-1BF9-477C-9AEB-E3B5919FBA7F}"/>
    <cellStyle name="Comma 5 4 2 7 2 3 4" xfId="49434" xr:uid="{1EDBB749-847E-465D-B9BA-D18D07075272}"/>
    <cellStyle name="Comma 5 4 2 7 2 4" xfId="9991" xr:uid="{A90F1650-D4BD-4B54-83A4-31267D83D1B4}"/>
    <cellStyle name="Comma 5 4 2 7 2 4 2" xfId="20525" xr:uid="{93E5916C-F718-4251-A8D9-FFA9FEFF55F0}"/>
    <cellStyle name="Comma 5 4 2 7 2 4 2 2" xfId="41547" xr:uid="{18915B1A-DA82-4DB9-936B-D5EB1E3BB077}"/>
    <cellStyle name="Comma 5 4 2 7 2 4 2 3" xfId="62571" xr:uid="{8FA60EB9-4D03-4048-8180-0476484BB2AD}"/>
    <cellStyle name="Comma 5 4 2 7 2 4 3" xfId="31037" xr:uid="{AC80B7DE-BBE3-480A-BF8A-05E46A14FEB6}"/>
    <cellStyle name="Comma 5 4 2 7 2 4 4" xfId="52061" xr:uid="{01F1ACF9-547F-45CE-8E2B-E61A2A2D43C3}"/>
    <cellStyle name="Comma 5 4 2 7 2 5" xfId="12643" xr:uid="{FA3D0517-50EA-4AB8-B573-7DFEF8F2ADBE}"/>
    <cellStyle name="Comma 5 4 2 7 2 5 2" xfId="33665" xr:uid="{C758C854-F7B1-47BE-9EB3-E6DAF42FEAB5}"/>
    <cellStyle name="Comma 5 4 2 7 2 5 3" xfId="54689" xr:uid="{C5939762-5B15-4FC0-93E9-705F52550D6A}"/>
    <cellStyle name="Comma 5 4 2 7 2 6" xfId="23154" xr:uid="{9E0A88CB-5655-411D-A955-CD0AA41EA15E}"/>
    <cellStyle name="Comma 5 4 2 7 2 7" xfId="44179" xr:uid="{9BDB010B-830F-4E68-B50B-1A3BDC5F5D56}"/>
    <cellStyle name="Comma 5 4 2 7 3" xfId="4735" xr:uid="{D323BB33-CDD0-4136-B735-5236EAB43E0C}"/>
    <cellStyle name="Comma 5 4 2 7 3 2" xfId="15269" xr:uid="{D450DC35-C492-4C66-9A92-CD1E2DF9D641}"/>
    <cellStyle name="Comma 5 4 2 7 3 2 2" xfId="36291" xr:uid="{8EE9B15B-6D64-40CF-8729-5E1FA9196E2A}"/>
    <cellStyle name="Comma 5 4 2 7 3 2 3" xfId="57315" xr:uid="{37016407-CB06-4858-B15E-1819588681D1}"/>
    <cellStyle name="Comma 5 4 2 7 3 3" xfId="25781" xr:uid="{C6C355D1-F060-4EA2-9EB5-B25438F6375D}"/>
    <cellStyle name="Comma 5 4 2 7 3 4" xfId="46805" xr:uid="{8006AE0A-F5F7-464B-B64F-EF1A896DD0C2}"/>
    <cellStyle name="Comma 5 4 2 7 4" xfId="7363" xr:uid="{395FD6F4-BD75-4D9F-BDB5-85A96CEB6A5C}"/>
    <cellStyle name="Comma 5 4 2 7 4 2" xfId="17897" xr:uid="{999C5D45-0ED0-4B46-BFCA-21E5F102CF13}"/>
    <cellStyle name="Comma 5 4 2 7 4 2 2" xfId="38919" xr:uid="{CE8E9EE7-C003-4CA5-B230-4BDD344BE6EC}"/>
    <cellStyle name="Comma 5 4 2 7 4 2 3" xfId="59943" xr:uid="{D691EDE7-6347-4A21-8447-6FFE2CC07A43}"/>
    <cellStyle name="Comma 5 4 2 7 4 3" xfId="28409" xr:uid="{94250919-00E5-4732-A678-41A3F2B83F27}"/>
    <cellStyle name="Comma 5 4 2 7 4 4" xfId="49433" xr:uid="{FA8F88B0-C4A5-4CCD-AE3E-DCA24E7C51BD}"/>
    <cellStyle name="Comma 5 4 2 7 5" xfId="9990" xr:uid="{0BCF5C22-7929-43CD-80D5-783C3432009B}"/>
    <cellStyle name="Comma 5 4 2 7 5 2" xfId="20524" xr:uid="{9964795E-AC39-412C-A188-1422FF4FF5C2}"/>
    <cellStyle name="Comma 5 4 2 7 5 2 2" xfId="41546" xr:uid="{93FA1627-5182-4845-8355-28A34328AB3F}"/>
    <cellStyle name="Comma 5 4 2 7 5 2 3" xfId="62570" xr:uid="{1FC2A4BE-D13D-4FD9-81E1-C863B0906DD0}"/>
    <cellStyle name="Comma 5 4 2 7 5 3" xfId="31036" xr:uid="{397D90E1-15D2-44EB-942C-9A286EA9480D}"/>
    <cellStyle name="Comma 5 4 2 7 5 4" xfId="52060" xr:uid="{CCF56DFF-57CA-418A-A2EC-5124726093DF}"/>
    <cellStyle name="Comma 5 4 2 7 6" xfId="12642" xr:uid="{D4CA4CD4-9052-4F59-B1B3-4376C746A935}"/>
    <cellStyle name="Comma 5 4 2 7 6 2" xfId="33664" xr:uid="{1A1C6CEC-5091-4AF2-B59E-BD4AE5BB7D8B}"/>
    <cellStyle name="Comma 5 4 2 7 6 3" xfId="54688" xr:uid="{3F43F626-6BD3-4B2A-A9DB-B5FF23010133}"/>
    <cellStyle name="Comma 5 4 2 7 7" xfId="23153" xr:uid="{62FDC5E7-14DD-4EEC-AF7A-AA1EEB4215A4}"/>
    <cellStyle name="Comma 5 4 2 7 8" xfId="44178" xr:uid="{1588AC2F-D749-495F-BF81-C44EF9964E0D}"/>
    <cellStyle name="Comma 5 4 2 8" xfId="2059" xr:uid="{28044B68-13C0-4453-8525-A08CC5AAE8DC}"/>
    <cellStyle name="Comma 5 4 2 8 2" xfId="4737" xr:uid="{D752ED71-EDC7-4A95-BBA4-43655709AE60}"/>
    <cellStyle name="Comma 5 4 2 8 2 2" xfId="15271" xr:uid="{24FA2419-DD4C-4083-9967-B56451260591}"/>
    <cellStyle name="Comma 5 4 2 8 2 2 2" xfId="36293" xr:uid="{1BC6A3A2-127A-4516-8D12-805EE8D58F51}"/>
    <cellStyle name="Comma 5 4 2 8 2 2 3" xfId="57317" xr:uid="{F6C4FFCC-1EF1-4BE1-96DF-576A1FF1075C}"/>
    <cellStyle name="Comma 5 4 2 8 2 3" xfId="25783" xr:uid="{4347CCC3-AFB1-4CF0-A4A4-FF6DDB6DC25B}"/>
    <cellStyle name="Comma 5 4 2 8 2 4" xfId="46807" xr:uid="{99933186-30EB-473B-9B23-080C34778873}"/>
    <cellStyle name="Comma 5 4 2 8 3" xfId="7365" xr:uid="{660180D7-3995-4ADC-AA3E-D670CFCA3582}"/>
    <cellStyle name="Comma 5 4 2 8 3 2" xfId="17899" xr:uid="{CCB90B6E-EF22-4758-919B-B3C3FAC9F6DD}"/>
    <cellStyle name="Comma 5 4 2 8 3 2 2" xfId="38921" xr:uid="{E7ADD32F-ADAF-45E1-B44C-8764FCA75DAF}"/>
    <cellStyle name="Comma 5 4 2 8 3 2 3" xfId="59945" xr:uid="{D378FE1A-AD5C-4952-AE32-05AD3D901487}"/>
    <cellStyle name="Comma 5 4 2 8 3 3" xfId="28411" xr:uid="{0F432075-5596-478F-B1AF-BB8B7CBAFD54}"/>
    <cellStyle name="Comma 5 4 2 8 3 4" xfId="49435" xr:uid="{88D01652-5EC9-43D2-A132-8B3CD31DEA10}"/>
    <cellStyle name="Comma 5 4 2 8 4" xfId="9992" xr:uid="{B0FCFABB-D1E6-4BA1-A34D-C70D9020A78E}"/>
    <cellStyle name="Comma 5 4 2 8 4 2" xfId="20526" xr:uid="{1EA445A7-78EA-444E-8DBE-0E66A158785E}"/>
    <cellStyle name="Comma 5 4 2 8 4 2 2" xfId="41548" xr:uid="{82B0B63C-5CA3-44E5-9B31-DB27C1030639}"/>
    <cellStyle name="Comma 5 4 2 8 4 2 3" xfId="62572" xr:uid="{501200EF-B655-49D7-8851-F24F5C012AC9}"/>
    <cellStyle name="Comma 5 4 2 8 4 3" xfId="31038" xr:uid="{1AB276D3-E1B7-4595-A629-7A93E496F10A}"/>
    <cellStyle name="Comma 5 4 2 8 4 4" xfId="52062" xr:uid="{54DFC413-EF18-4C15-98FD-E4F1A398DE68}"/>
    <cellStyle name="Comma 5 4 2 8 5" xfId="12644" xr:uid="{136BE630-7DE4-458B-8C23-0F070C27A302}"/>
    <cellStyle name="Comma 5 4 2 8 5 2" xfId="33666" xr:uid="{DAC5B0E4-0ACA-410D-88C7-F80FA326C3E5}"/>
    <cellStyle name="Comma 5 4 2 8 5 3" xfId="54690" xr:uid="{AB9F02DC-F262-41C8-8775-A0DA1C20B381}"/>
    <cellStyle name="Comma 5 4 2 8 6" xfId="23155" xr:uid="{03E7163E-2066-4AF6-807D-227C9BA302E8}"/>
    <cellStyle name="Comma 5 4 2 8 7" xfId="44180" xr:uid="{A2FA308B-8FCF-49D5-8955-92C46F0E6EE9}"/>
    <cellStyle name="Comma 5 4 2 9" xfId="2060" xr:uid="{83E33774-D936-4551-B13E-7835B72FD56C}"/>
    <cellStyle name="Comma 5 4 2 9 2" xfId="4738" xr:uid="{67A39D55-DF87-4700-8D47-C2C0A54CFA54}"/>
    <cellStyle name="Comma 5 4 2 9 2 2" xfId="15272" xr:uid="{FAB931D2-9D2A-40CD-8433-803C6EE1998C}"/>
    <cellStyle name="Comma 5 4 2 9 2 2 2" xfId="36294" xr:uid="{7F560D83-06E9-41C0-954F-84457FF68188}"/>
    <cellStyle name="Comma 5 4 2 9 2 2 3" xfId="57318" xr:uid="{ECC745F1-6D35-46B7-B06B-154819D9DC92}"/>
    <cellStyle name="Comma 5 4 2 9 2 3" xfId="25784" xr:uid="{DD3DE65E-AC93-4BDA-9E99-C3609E8D54CA}"/>
    <cellStyle name="Comma 5 4 2 9 2 4" xfId="46808" xr:uid="{0D257773-25B9-4765-AABC-FD2F2E2DC4AF}"/>
    <cellStyle name="Comma 5 4 2 9 3" xfId="7366" xr:uid="{73E081C4-2987-4275-A402-228FA995CE47}"/>
    <cellStyle name="Comma 5 4 2 9 3 2" xfId="17900" xr:uid="{05FEEB5C-0810-4F18-BA77-D91CB8BBB6B0}"/>
    <cellStyle name="Comma 5 4 2 9 3 2 2" xfId="38922" xr:uid="{03BFCD98-F5EC-4105-912C-C6691BCDB7DE}"/>
    <cellStyle name="Comma 5 4 2 9 3 2 3" xfId="59946" xr:uid="{5A05C9FE-553C-4ABE-9EFA-BB68815A61D0}"/>
    <cellStyle name="Comma 5 4 2 9 3 3" xfId="28412" xr:uid="{C52AE32E-CD76-4609-A34D-832A25DBC6AA}"/>
    <cellStyle name="Comma 5 4 2 9 3 4" xfId="49436" xr:uid="{78EB9F91-223F-4F1F-8EC2-3AB71EF1B8F0}"/>
    <cellStyle name="Comma 5 4 2 9 4" xfId="9993" xr:uid="{32D07301-6365-4D61-BD63-0BEAF5AA0135}"/>
    <cellStyle name="Comma 5 4 2 9 4 2" xfId="20527" xr:uid="{566041E3-F44B-4B72-8D43-08B1C67B43E9}"/>
    <cellStyle name="Comma 5 4 2 9 4 2 2" xfId="41549" xr:uid="{40703751-BB79-4286-82AF-5D06B8BBFF1D}"/>
    <cellStyle name="Comma 5 4 2 9 4 2 3" xfId="62573" xr:uid="{1FFFD02E-4BA9-4667-977E-97D4F8B721B2}"/>
    <cellStyle name="Comma 5 4 2 9 4 3" xfId="31039" xr:uid="{7FED5B3D-53D9-4620-ACD5-8A2FAABCC594}"/>
    <cellStyle name="Comma 5 4 2 9 4 4" xfId="52063" xr:uid="{726A4A74-CCA7-484D-8DA1-73EE4C32AF3C}"/>
    <cellStyle name="Comma 5 4 2 9 5" xfId="12645" xr:uid="{5B43951C-C178-40AF-8D4F-B3DFEE43658E}"/>
    <cellStyle name="Comma 5 4 2 9 5 2" xfId="33667" xr:uid="{B5F353AD-57B2-4D94-B4A6-4A3EC6CA5C96}"/>
    <cellStyle name="Comma 5 4 2 9 5 3" xfId="54691" xr:uid="{94AA60E7-7496-4773-9564-6A77112F5789}"/>
    <cellStyle name="Comma 5 4 2 9 6" xfId="23156" xr:uid="{14596A6C-D25A-4217-B195-93C21FA05F9F}"/>
    <cellStyle name="Comma 5 4 2 9 7" xfId="44181" xr:uid="{CFBE9C9F-5396-4CBD-A3BD-C29662516B4A}"/>
    <cellStyle name="Comma 5 4 3" xfId="2061" xr:uid="{B1C5319F-17F7-4C3A-9CDF-954C5CAD9BA4}"/>
    <cellStyle name="Comma 5 4 3 10" xfId="44182" xr:uid="{FE358FFE-B069-479B-8DA9-91DF9FA235CE}"/>
    <cellStyle name="Comma 5 4 3 2" xfId="2062" xr:uid="{C2055CED-2A37-4E58-BCAE-6ECFE402C550}"/>
    <cellStyle name="Comma 5 4 3 2 2" xfId="2063" xr:uid="{1630296A-1277-4DE3-9387-D51D7FBCD223}"/>
    <cellStyle name="Comma 5 4 3 2 2 2" xfId="4741" xr:uid="{88AFF90E-0556-4343-B002-EA7F2F955676}"/>
    <cellStyle name="Comma 5 4 3 2 2 2 2" xfId="15275" xr:uid="{4564915B-3248-463A-8560-BBE97C7FA4F0}"/>
    <cellStyle name="Comma 5 4 3 2 2 2 2 2" xfId="36297" xr:uid="{505DF028-9A22-4E4B-9392-98195041ED4B}"/>
    <cellStyle name="Comma 5 4 3 2 2 2 2 3" xfId="57321" xr:uid="{9E10B974-D6D4-41A5-A061-8C7AFBC40D5F}"/>
    <cellStyle name="Comma 5 4 3 2 2 2 3" xfId="25787" xr:uid="{5F37263D-E701-408C-8DE7-EB08895231E1}"/>
    <cellStyle name="Comma 5 4 3 2 2 2 4" xfId="46811" xr:uid="{84FBBC02-4458-45FF-B806-35240A97758E}"/>
    <cellStyle name="Comma 5 4 3 2 2 3" xfId="7369" xr:uid="{FDC8A97D-43B4-44F6-A021-8341F99FC719}"/>
    <cellStyle name="Comma 5 4 3 2 2 3 2" xfId="17903" xr:uid="{01718D05-0D1F-4625-8E13-9423113E3173}"/>
    <cellStyle name="Comma 5 4 3 2 2 3 2 2" xfId="38925" xr:uid="{2F1B253A-311E-4041-AF0B-A52701D6C59C}"/>
    <cellStyle name="Comma 5 4 3 2 2 3 2 3" xfId="59949" xr:uid="{2BCD85D1-B5E4-4BB3-A75C-6668D130A253}"/>
    <cellStyle name="Comma 5 4 3 2 2 3 3" xfId="28415" xr:uid="{B5998525-C818-4D59-A0AF-87C83791557F}"/>
    <cellStyle name="Comma 5 4 3 2 2 3 4" xfId="49439" xr:uid="{F69C57AE-3376-4892-A034-5B4BD5F89498}"/>
    <cellStyle name="Comma 5 4 3 2 2 4" xfId="9996" xr:uid="{63737F83-8CFA-4888-B3B6-003733379E33}"/>
    <cellStyle name="Comma 5 4 3 2 2 4 2" xfId="20530" xr:uid="{DC8DFE65-C8D7-4BB1-940C-94ED378C4ADF}"/>
    <cellStyle name="Comma 5 4 3 2 2 4 2 2" xfId="41552" xr:uid="{7B0BE2DE-BAFA-4A9F-9B36-FC03F3D83BE9}"/>
    <cellStyle name="Comma 5 4 3 2 2 4 2 3" xfId="62576" xr:uid="{B814FEA1-BEE6-492E-B920-335EB2A2C13E}"/>
    <cellStyle name="Comma 5 4 3 2 2 4 3" xfId="31042" xr:uid="{31CB9643-A295-4E26-83B6-9344883B75C3}"/>
    <cellStyle name="Comma 5 4 3 2 2 4 4" xfId="52066" xr:uid="{283B3626-B8FF-430B-B05D-2DD9A3592735}"/>
    <cellStyle name="Comma 5 4 3 2 2 5" xfId="12648" xr:uid="{58DCB9C9-1F5B-46D4-818A-17B1B49DCA31}"/>
    <cellStyle name="Comma 5 4 3 2 2 5 2" xfId="33670" xr:uid="{3EA8CB2B-C444-46B2-9A4B-66A7BFE1B182}"/>
    <cellStyle name="Comma 5 4 3 2 2 5 3" xfId="54694" xr:uid="{CD63BC49-513F-40F3-9800-F7A971B9FFFB}"/>
    <cellStyle name="Comma 5 4 3 2 2 6" xfId="23159" xr:uid="{BFD452ED-8C92-480F-B2F8-58F925B7C2AE}"/>
    <cellStyle name="Comma 5 4 3 2 2 7" xfId="44184" xr:uid="{68FB1331-6F6B-4665-B394-96AA11274591}"/>
    <cellStyle name="Comma 5 4 3 2 3" xfId="4740" xr:uid="{438113AE-8FA5-4AB6-B16C-8A9826BA55C6}"/>
    <cellStyle name="Comma 5 4 3 2 3 2" xfId="15274" xr:uid="{30FFDF2D-8CA9-4A6F-BB82-98E2D47A7711}"/>
    <cellStyle name="Comma 5 4 3 2 3 2 2" xfId="36296" xr:uid="{8DC09EB7-C749-418E-A5BC-BD9B19B97C77}"/>
    <cellStyle name="Comma 5 4 3 2 3 2 3" xfId="57320" xr:uid="{E57D7B87-EE29-4019-B9B3-4B380B9F0C03}"/>
    <cellStyle name="Comma 5 4 3 2 3 3" xfId="25786" xr:uid="{E03B3C80-58BC-4920-8C89-FE11C9E40CBD}"/>
    <cellStyle name="Comma 5 4 3 2 3 4" xfId="46810" xr:uid="{C5D3230F-8406-4895-AC62-3CB70D2528AF}"/>
    <cellStyle name="Comma 5 4 3 2 4" xfId="7368" xr:uid="{AB4BCD7D-4DDB-4320-AAF3-7A9FE18AE150}"/>
    <cellStyle name="Comma 5 4 3 2 4 2" xfId="17902" xr:uid="{0AF847E7-7116-479B-8F87-30852430B37F}"/>
    <cellStyle name="Comma 5 4 3 2 4 2 2" xfId="38924" xr:uid="{58A16757-656C-4FBF-84CE-BCFC8E613A51}"/>
    <cellStyle name="Comma 5 4 3 2 4 2 3" xfId="59948" xr:uid="{D15808B6-0DDB-42CA-8D5D-A427BC62B4F0}"/>
    <cellStyle name="Comma 5 4 3 2 4 3" xfId="28414" xr:uid="{EE5AD245-4C3F-42E8-8803-8EA53C509558}"/>
    <cellStyle name="Comma 5 4 3 2 4 4" xfId="49438" xr:uid="{CF6103F1-03BD-496B-93F7-CA526B4B64B6}"/>
    <cellStyle name="Comma 5 4 3 2 5" xfId="9995" xr:uid="{4A84315C-8E13-4796-95E7-8FBFB5E35A43}"/>
    <cellStyle name="Comma 5 4 3 2 5 2" xfId="20529" xr:uid="{E16A0B43-3E22-4E2B-ADED-9277C1E7675D}"/>
    <cellStyle name="Comma 5 4 3 2 5 2 2" xfId="41551" xr:uid="{84FD1A21-DAEF-4EA7-8E7E-055665A472C2}"/>
    <cellStyle name="Comma 5 4 3 2 5 2 3" xfId="62575" xr:uid="{13252F09-1DBC-4C7C-8351-9FC89FCB1573}"/>
    <cellStyle name="Comma 5 4 3 2 5 3" xfId="31041" xr:uid="{F2A91563-1CD4-49A7-BC51-3C3645C4A7B2}"/>
    <cellStyle name="Comma 5 4 3 2 5 4" xfId="52065" xr:uid="{A7F700B0-6051-4023-B5E1-407F5271F2B7}"/>
    <cellStyle name="Comma 5 4 3 2 6" xfId="12647" xr:uid="{18DFA9D4-08C3-4585-96D7-ABE4A4854F57}"/>
    <cellStyle name="Comma 5 4 3 2 6 2" xfId="33669" xr:uid="{6AC949F1-CAA7-40A8-9B8C-3E60E9B9F126}"/>
    <cellStyle name="Comma 5 4 3 2 6 3" xfId="54693" xr:uid="{02C3AD00-21B3-4F17-8FDC-8432C0AE4380}"/>
    <cellStyle name="Comma 5 4 3 2 7" xfId="23158" xr:uid="{E4FFA4A7-B393-4592-A0D8-95E17BD57FEC}"/>
    <cellStyle name="Comma 5 4 3 2 8" xfId="44183" xr:uid="{A9628BD7-E82B-4C1F-AF7C-7625EC0C1D6C}"/>
    <cellStyle name="Comma 5 4 3 3" xfId="2064" xr:uid="{2DC9318E-50BC-4030-B0AF-3EE73626166B}"/>
    <cellStyle name="Comma 5 4 3 3 2" xfId="4742" xr:uid="{BCD0D6E6-621E-498A-BA20-BC381E3579FC}"/>
    <cellStyle name="Comma 5 4 3 3 2 2" xfId="15276" xr:uid="{ADFE0BE3-03A0-476A-8315-5092D82A3B7B}"/>
    <cellStyle name="Comma 5 4 3 3 2 2 2" xfId="36298" xr:uid="{2EBE5456-0914-47C0-8294-CFA65EC2DA9A}"/>
    <cellStyle name="Comma 5 4 3 3 2 2 3" xfId="57322" xr:uid="{8DD6EB20-47A9-4301-81F6-FD26E9E4A26A}"/>
    <cellStyle name="Comma 5 4 3 3 2 3" xfId="25788" xr:uid="{B48BEDD0-6B96-4D6C-B24E-2166D0547DE5}"/>
    <cellStyle name="Comma 5 4 3 3 2 4" xfId="46812" xr:uid="{697716FE-F6DD-43B0-BF4F-2F5D71BD9E97}"/>
    <cellStyle name="Comma 5 4 3 3 3" xfId="7370" xr:uid="{FD920AD4-2E8A-4850-ADCE-5EC5EF2C215A}"/>
    <cellStyle name="Comma 5 4 3 3 3 2" xfId="17904" xr:uid="{221AAD17-DBB0-4596-ACDC-B3375F53274B}"/>
    <cellStyle name="Comma 5 4 3 3 3 2 2" xfId="38926" xr:uid="{D62E124D-1E29-4A42-968A-D8C1E9622673}"/>
    <cellStyle name="Comma 5 4 3 3 3 2 3" xfId="59950" xr:uid="{FC6D1692-3055-4B7D-85DE-69D1BDD8A16D}"/>
    <cellStyle name="Comma 5 4 3 3 3 3" xfId="28416" xr:uid="{4C9FD304-C18F-4B24-B0FB-57E3FC5058A3}"/>
    <cellStyle name="Comma 5 4 3 3 3 4" xfId="49440" xr:uid="{FBB278BD-D6BC-4DA0-B05F-FB726325EA52}"/>
    <cellStyle name="Comma 5 4 3 3 4" xfId="9997" xr:uid="{2D4CFC2B-B327-47D5-B386-15E41ED11CCB}"/>
    <cellStyle name="Comma 5 4 3 3 4 2" xfId="20531" xr:uid="{F1B619E5-67EE-4069-BB67-85A45BD24232}"/>
    <cellStyle name="Comma 5 4 3 3 4 2 2" xfId="41553" xr:uid="{A377447C-1B2F-4DD2-8F0F-FE8EFBF3751D}"/>
    <cellStyle name="Comma 5 4 3 3 4 2 3" xfId="62577" xr:uid="{5787218A-1323-45FE-9940-DFD1F12D8CDE}"/>
    <cellStyle name="Comma 5 4 3 3 4 3" xfId="31043" xr:uid="{50ABF07D-7DA1-4A92-AEAD-66F2C6D7B959}"/>
    <cellStyle name="Comma 5 4 3 3 4 4" xfId="52067" xr:uid="{0EF38879-83CD-48DE-BDA2-ABC6A3588115}"/>
    <cellStyle name="Comma 5 4 3 3 5" xfId="12649" xr:uid="{4CB2B5E0-6221-4CB6-A249-0B9068ED7A89}"/>
    <cellStyle name="Comma 5 4 3 3 5 2" xfId="33671" xr:uid="{77469446-56E9-47B2-90ED-975C55954B91}"/>
    <cellStyle name="Comma 5 4 3 3 5 3" xfId="54695" xr:uid="{DA9D909C-F00F-4C18-9E39-140D1FC6FFB9}"/>
    <cellStyle name="Comma 5 4 3 3 6" xfId="23160" xr:uid="{576AAA0D-32EC-4C5C-AB22-D5841EB4C168}"/>
    <cellStyle name="Comma 5 4 3 3 7" xfId="44185" xr:uid="{6B7D9C88-2870-451F-B17A-024D9940EB5F}"/>
    <cellStyle name="Comma 5 4 3 4" xfId="2065" xr:uid="{C11CAE01-D962-4C0A-B5D6-0A7754629167}"/>
    <cellStyle name="Comma 5 4 3 4 2" xfId="4743" xr:uid="{B2749453-714B-4825-97AB-859DFB960F70}"/>
    <cellStyle name="Comma 5 4 3 4 2 2" xfId="15277" xr:uid="{23F1C94C-630D-4355-9E5F-6CA38C95770C}"/>
    <cellStyle name="Comma 5 4 3 4 2 2 2" xfId="36299" xr:uid="{43126DE3-419B-4AB8-9486-8B78C2BE642C}"/>
    <cellStyle name="Comma 5 4 3 4 2 2 3" xfId="57323" xr:uid="{8B723B7B-0066-40F9-AC86-C55374EC5E02}"/>
    <cellStyle name="Comma 5 4 3 4 2 3" xfId="25789" xr:uid="{5B0F4CE8-9F2A-49E1-A4C1-10D8989D26D6}"/>
    <cellStyle name="Comma 5 4 3 4 2 4" xfId="46813" xr:uid="{C34EEFC3-C8C3-4BA1-872B-58DE3A31E092}"/>
    <cellStyle name="Comma 5 4 3 4 3" xfId="7371" xr:uid="{E5BD0648-5E1A-4159-93A5-4ABE80C11606}"/>
    <cellStyle name="Comma 5 4 3 4 3 2" xfId="17905" xr:uid="{58FD2AB2-F1C0-4834-BF70-3CE0A8403A54}"/>
    <cellStyle name="Comma 5 4 3 4 3 2 2" xfId="38927" xr:uid="{0692018F-D5D7-4CF7-9CDE-E9173DD86E4D}"/>
    <cellStyle name="Comma 5 4 3 4 3 2 3" xfId="59951" xr:uid="{71BAD169-0DDB-4372-A473-44F681BBCF3C}"/>
    <cellStyle name="Comma 5 4 3 4 3 3" xfId="28417" xr:uid="{06A7BBEF-FC4F-4101-A8C2-85C0BB4E0030}"/>
    <cellStyle name="Comma 5 4 3 4 3 4" xfId="49441" xr:uid="{55632618-C680-434C-9D9C-20B0F774C5CC}"/>
    <cellStyle name="Comma 5 4 3 4 4" xfId="9998" xr:uid="{84B378D5-06F6-4EF0-9D66-F7A98067CAF8}"/>
    <cellStyle name="Comma 5 4 3 4 4 2" xfId="20532" xr:uid="{BD35247C-A550-405A-B857-29FEA17765B9}"/>
    <cellStyle name="Comma 5 4 3 4 4 2 2" xfId="41554" xr:uid="{B13C5A9E-5079-483D-A91B-9E42550F19B7}"/>
    <cellStyle name="Comma 5 4 3 4 4 2 3" xfId="62578" xr:uid="{7317D4CC-A5CC-4D07-88D5-E0535800FBC9}"/>
    <cellStyle name="Comma 5 4 3 4 4 3" xfId="31044" xr:uid="{FF27F7F3-4456-4BA6-B45D-CC135007176F}"/>
    <cellStyle name="Comma 5 4 3 4 4 4" xfId="52068" xr:uid="{8AFBECBF-B001-4FC1-9533-16914B867DBD}"/>
    <cellStyle name="Comma 5 4 3 4 5" xfId="12650" xr:uid="{ECBF6D68-81E0-4937-9507-C9E15D2934A9}"/>
    <cellStyle name="Comma 5 4 3 4 5 2" xfId="33672" xr:uid="{F953FA3D-B953-4DFF-9C3A-774332291416}"/>
    <cellStyle name="Comma 5 4 3 4 5 3" xfId="54696" xr:uid="{14E86003-8A52-447B-9C0E-F22C27EEE31E}"/>
    <cellStyle name="Comma 5 4 3 4 6" xfId="23161" xr:uid="{0F6575F6-FAC8-4ECE-BC1A-175110BDF1C4}"/>
    <cellStyle name="Comma 5 4 3 4 7" xfId="44186" xr:uid="{6F894A2C-6536-4F07-8752-85A1E70749B9}"/>
    <cellStyle name="Comma 5 4 3 5" xfId="4739" xr:uid="{BD722227-61EE-4559-BF72-CB13DA9A702F}"/>
    <cellStyle name="Comma 5 4 3 5 2" xfId="15273" xr:uid="{FD43ED68-9DEC-46DC-8014-9A1AA570CD4B}"/>
    <cellStyle name="Comma 5 4 3 5 2 2" xfId="36295" xr:uid="{4892F8DD-C0A5-49DA-AC98-68D14E30C321}"/>
    <cellStyle name="Comma 5 4 3 5 2 3" xfId="57319" xr:uid="{D5B1D0EF-5694-47A3-9AB3-C6831E98472A}"/>
    <cellStyle name="Comma 5 4 3 5 3" xfId="25785" xr:uid="{2AF784D2-2F33-4483-ADD6-E70F1D969693}"/>
    <cellStyle name="Comma 5 4 3 5 4" xfId="46809" xr:uid="{D5B696AF-F193-4B28-9E75-CFB349A7EF84}"/>
    <cellStyle name="Comma 5 4 3 6" xfId="7367" xr:uid="{4C789D1D-DCB0-4021-9D49-E7022466593E}"/>
    <cellStyle name="Comma 5 4 3 6 2" xfId="17901" xr:uid="{651F8258-6389-4206-ACAA-EA05AE75D480}"/>
    <cellStyle name="Comma 5 4 3 6 2 2" xfId="38923" xr:uid="{DA5993A4-E505-4D33-B68D-C4E3E4C6A1CA}"/>
    <cellStyle name="Comma 5 4 3 6 2 3" xfId="59947" xr:uid="{D2A31D21-9CFB-4EAA-B792-16C94183D387}"/>
    <cellStyle name="Comma 5 4 3 6 3" xfId="28413" xr:uid="{7D06C0FB-DD4C-4758-943E-2164C5DB68D4}"/>
    <cellStyle name="Comma 5 4 3 6 4" xfId="49437" xr:uid="{9A0838AA-308C-4F8E-9BAB-4F280B34EF62}"/>
    <cellStyle name="Comma 5 4 3 7" xfId="9994" xr:uid="{39F73696-59E8-4D9E-BB6A-BF52F7497DA1}"/>
    <cellStyle name="Comma 5 4 3 7 2" xfId="20528" xr:uid="{D683E70A-D1CF-42B0-AF81-E6C351A182D4}"/>
    <cellStyle name="Comma 5 4 3 7 2 2" xfId="41550" xr:uid="{D2F0977F-C85D-4E1C-81A1-284F7637B360}"/>
    <cellStyle name="Comma 5 4 3 7 2 3" xfId="62574" xr:uid="{5791E05C-4E36-4FA3-BC97-E8BD246F20E9}"/>
    <cellStyle name="Comma 5 4 3 7 3" xfId="31040" xr:uid="{1AF4CE8C-7BE8-46DD-989C-B9D2E4E5C366}"/>
    <cellStyle name="Comma 5 4 3 7 4" xfId="52064" xr:uid="{BCBAE247-C521-46E2-B265-0278D0ABFEA8}"/>
    <cellStyle name="Comma 5 4 3 8" xfId="12646" xr:uid="{18DD88BC-B4AD-41B7-BAAA-B1BC01304562}"/>
    <cellStyle name="Comma 5 4 3 8 2" xfId="33668" xr:uid="{F95302E8-E836-4D55-B0AB-8F8FB0ABA971}"/>
    <cellStyle name="Comma 5 4 3 8 3" xfId="54692" xr:uid="{CBEF3F62-1B64-4671-A77F-FFA80CB738E6}"/>
    <cellStyle name="Comma 5 4 3 9" xfId="23157" xr:uid="{7DC00236-0CAB-4523-8D74-08BFE7EA75B2}"/>
    <cellStyle name="Comma 5 4 4" xfId="2066" xr:uid="{67767F58-05EE-4FCD-8A50-BAE7360834F7}"/>
    <cellStyle name="Comma 5 4 4 10" xfId="44187" xr:uid="{0E094BE3-B930-4227-8B11-5B40C78C3D0F}"/>
    <cellStyle name="Comma 5 4 4 2" xfId="2067" xr:uid="{2E24ACA6-E8FB-445F-9918-5F10B2DA4BE3}"/>
    <cellStyle name="Comma 5 4 4 2 2" xfId="2068" xr:uid="{48831717-72D4-4513-B2EC-3DA1F399CE28}"/>
    <cellStyle name="Comma 5 4 4 2 2 2" xfId="4746" xr:uid="{52F3FFE1-B3E7-4419-8515-BD04B9BABB26}"/>
    <cellStyle name="Comma 5 4 4 2 2 2 2" xfId="15280" xr:uid="{452B738B-E286-49B1-A01E-EB2BE8031807}"/>
    <cellStyle name="Comma 5 4 4 2 2 2 2 2" xfId="36302" xr:uid="{2CFD37E8-2157-4648-BFCE-50783A4B27DD}"/>
    <cellStyle name="Comma 5 4 4 2 2 2 2 3" xfId="57326" xr:uid="{E4EB6788-AB02-4068-88BA-A43278BFA662}"/>
    <cellStyle name="Comma 5 4 4 2 2 2 3" xfId="25792" xr:uid="{F7D365E1-8BE2-41EA-96B4-979D27C5ABE0}"/>
    <cellStyle name="Comma 5 4 4 2 2 2 4" xfId="46816" xr:uid="{81DAF08A-AD9D-4A72-9068-CD420B0A6ADF}"/>
    <cellStyle name="Comma 5 4 4 2 2 3" xfId="7374" xr:uid="{78397783-0E7C-41E0-B085-71CAB8DE0EAF}"/>
    <cellStyle name="Comma 5 4 4 2 2 3 2" xfId="17908" xr:uid="{E26E9391-29B8-48D5-AD59-D0E846BFD534}"/>
    <cellStyle name="Comma 5 4 4 2 2 3 2 2" xfId="38930" xr:uid="{C67EF390-63B7-4552-A1B3-3E26A0D50ABC}"/>
    <cellStyle name="Comma 5 4 4 2 2 3 2 3" xfId="59954" xr:uid="{9D828A4A-ECEE-48A2-81D1-CED30223A361}"/>
    <cellStyle name="Comma 5 4 4 2 2 3 3" xfId="28420" xr:uid="{5AD0F5C4-BBB1-436F-BFF6-4D3E35D7A2F5}"/>
    <cellStyle name="Comma 5 4 4 2 2 3 4" xfId="49444" xr:uid="{10B13152-E919-4C5E-9191-B4AB2805CF8B}"/>
    <cellStyle name="Comma 5 4 4 2 2 4" xfId="10001" xr:uid="{1EE71C44-5734-4419-BCD4-1FCEA403CF42}"/>
    <cellStyle name="Comma 5 4 4 2 2 4 2" xfId="20535" xr:uid="{DDFC8A55-CE8A-4F30-AA00-73102FD990B0}"/>
    <cellStyle name="Comma 5 4 4 2 2 4 2 2" xfId="41557" xr:uid="{E807A4FA-B540-41DF-849F-699AF2222205}"/>
    <cellStyle name="Comma 5 4 4 2 2 4 2 3" xfId="62581" xr:uid="{4083B37A-545F-4232-9B6F-047D7D86CEC0}"/>
    <cellStyle name="Comma 5 4 4 2 2 4 3" xfId="31047" xr:uid="{D2354911-7B0E-4CF3-B2B1-11CBFB74181E}"/>
    <cellStyle name="Comma 5 4 4 2 2 4 4" xfId="52071" xr:uid="{28D9858C-E910-4455-8BF9-434DF40DF252}"/>
    <cellStyle name="Comma 5 4 4 2 2 5" xfId="12653" xr:uid="{74AA2679-7A68-4E3E-A8FC-B6DEE7D0E33B}"/>
    <cellStyle name="Comma 5 4 4 2 2 5 2" xfId="33675" xr:uid="{8574EBD1-80B9-4901-8411-9AEF46DD0AAD}"/>
    <cellStyle name="Comma 5 4 4 2 2 5 3" xfId="54699" xr:uid="{23E06F3A-6D27-448E-92F2-8B7CA98177E7}"/>
    <cellStyle name="Comma 5 4 4 2 2 6" xfId="23164" xr:uid="{277BC1D8-B41A-4E33-B958-4F8AA81ED0C1}"/>
    <cellStyle name="Comma 5 4 4 2 2 7" xfId="44189" xr:uid="{14966EFB-062B-4F24-9D27-03FAC33B0EFC}"/>
    <cellStyle name="Comma 5 4 4 2 3" xfId="4745" xr:uid="{44A1A46C-F4E3-45DD-BDAD-AB920A5F2E44}"/>
    <cellStyle name="Comma 5 4 4 2 3 2" xfId="15279" xr:uid="{85659D66-1DAE-4F52-B666-033996C13CD8}"/>
    <cellStyle name="Comma 5 4 4 2 3 2 2" xfId="36301" xr:uid="{0913887A-9C17-4F5A-879D-25467BD96D54}"/>
    <cellStyle name="Comma 5 4 4 2 3 2 3" xfId="57325" xr:uid="{18C284F2-365B-4328-9998-81020B035EE2}"/>
    <cellStyle name="Comma 5 4 4 2 3 3" xfId="25791" xr:uid="{8D95A221-2096-40AD-A7B7-F2787CE5FF00}"/>
    <cellStyle name="Comma 5 4 4 2 3 4" xfId="46815" xr:uid="{6B83DFCB-32D3-4C09-8C4D-FD1930CFB56A}"/>
    <cellStyle name="Comma 5 4 4 2 4" xfId="7373" xr:uid="{A7C1F0FD-E950-4A1F-9488-0BA91B17A599}"/>
    <cellStyle name="Comma 5 4 4 2 4 2" xfId="17907" xr:uid="{7428FD7D-BFD7-4A9C-82B3-3893A04CDAC8}"/>
    <cellStyle name="Comma 5 4 4 2 4 2 2" xfId="38929" xr:uid="{46B2FDAF-795B-48C3-A396-0511A2241E8E}"/>
    <cellStyle name="Comma 5 4 4 2 4 2 3" xfId="59953" xr:uid="{E129383A-6019-4F55-80DA-5F11E6DF20F4}"/>
    <cellStyle name="Comma 5 4 4 2 4 3" xfId="28419" xr:uid="{AD9C9D21-3E49-41B4-9164-D6381628F304}"/>
    <cellStyle name="Comma 5 4 4 2 4 4" xfId="49443" xr:uid="{FD573FA6-A467-4EAB-ABA7-13B9827B2E73}"/>
    <cellStyle name="Comma 5 4 4 2 5" xfId="10000" xr:uid="{4A33990F-C394-4326-ACA9-90A956BC2399}"/>
    <cellStyle name="Comma 5 4 4 2 5 2" xfId="20534" xr:uid="{E8F0813E-C0A8-4204-A0B7-4B335BD0498E}"/>
    <cellStyle name="Comma 5 4 4 2 5 2 2" xfId="41556" xr:uid="{37CBF81B-65E5-46C0-96F1-D712576F0400}"/>
    <cellStyle name="Comma 5 4 4 2 5 2 3" xfId="62580" xr:uid="{69AEAB24-D20D-4B6E-B678-113CE9D881AD}"/>
    <cellStyle name="Comma 5 4 4 2 5 3" xfId="31046" xr:uid="{5372BA35-FC77-4CDD-8B19-39BD86BE2B00}"/>
    <cellStyle name="Comma 5 4 4 2 5 4" xfId="52070" xr:uid="{5116BB2A-5CD6-4E59-A2C5-E2D13FA6DA75}"/>
    <cellStyle name="Comma 5 4 4 2 6" xfId="12652" xr:uid="{378CE4FD-1CC6-4B58-BB0F-4B6124626B49}"/>
    <cellStyle name="Comma 5 4 4 2 6 2" xfId="33674" xr:uid="{155032BE-D6CE-42A7-B0DB-1C69AF3857D9}"/>
    <cellStyle name="Comma 5 4 4 2 6 3" xfId="54698" xr:uid="{047B9E40-241F-479B-9CA3-BCF3A99B20E6}"/>
    <cellStyle name="Comma 5 4 4 2 7" xfId="23163" xr:uid="{E30F18C8-A6FB-45E4-BBDF-93B4CB97E28F}"/>
    <cellStyle name="Comma 5 4 4 2 8" xfId="44188" xr:uid="{A88B3CC9-4055-4A34-B8F0-13A4D21099C1}"/>
    <cellStyle name="Comma 5 4 4 3" xfId="2069" xr:uid="{6CA02B55-4403-478E-97D1-6C52357FC8B3}"/>
    <cellStyle name="Comma 5 4 4 3 2" xfId="4747" xr:uid="{58B3C5DB-2229-4828-90EB-A173480800BB}"/>
    <cellStyle name="Comma 5 4 4 3 2 2" xfId="15281" xr:uid="{AE0BC8AB-874F-420F-A43C-C53281F3CDBC}"/>
    <cellStyle name="Comma 5 4 4 3 2 2 2" xfId="36303" xr:uid="{E2BE5AD9-A6C0-451D-AD3F-0F0F3662B16C}"/>
    <cellStyle name="Comma 5 4 4 3 2 2 3" xfId="57327" xr:uid="{8C252D30-FD41-4475-B065-F4C60A1EB28E}"/>
    <cellStyle name="Comma 5 4 4 3 2 3" xfId="25793" xr:uid="{B765BCE0-32A5-45BD-BADB-385C4DE85D0C}"/>
    <cellStyle name="Comma 5 4 4 3 2 4" xfId="46817" xr:uid="{578800D5-B6AB-40FB-9F40-B943D15AC89F}"/>
    <cellStyle name="Comma 5 4 4 3 3" xfId="7375" xr:uid="{D2705B67-6790-461E-A0CB-127CB9043F98}"/>
    <cellStyle name="Comma 5 4 4 3 3 2" xfId="17909" xr:uid="{9B6E3D3C-BECC-47A6-B3F6-F1284DA53365}"/>
    <cellStyle name="Comma 5 4 4 3 3 2 2" xfId="38931" xr:uid="{9D1C9346-7C50-4B3D-A4E0-AECFB6E0C896}"/>
    <cellStyle name="Comma 5 4 4 3 3 2 3" xfId="59955" xr:uid="{F0D8F7FB-8F19-4791-BF75-41FB37968B65}"/>
    <cellStyle name="Comma 5 4 4 3 3 3" xfId="28421" xr:uid="{C0F4EECD-0028-41B5-B075-E7376B808586}"/>
    <cellStyle name="Comma 5 4 4 3 3 4" xfId="49445" xr:uid="{8B4B8C9C-73B1-4E83-BA7F-0323E8B604EB}"/>
    <cellStyle name="Comma 5 4 4 3 4" xfId="10002" xr:uid="{5826ADE7-D46F-40BE-9B90-E7BB8F90BA5B}"/>
    <cellStyle name="Comma 5 4 4 3 4 2" xfId="20536" xr:uid="{F0DF910B-40CA-406C-A72B-80CC6B0C394B}"/>
    <cellStyle name="Comma 5 4 4 3 4 2 2" xfId="41558" xr:uid="{34C69E14-0B0D-45B4-A18E-E1BE9DF837DD}"/>
    <cellStyle name="Comma 5 4 4 3 4 2 3" xfId="62582" xr:uid="{13A19414-E42A-4CA9-9773-8541EFB97EE4}"/>
    <cellStyle name="Comma 5 4 4 3 4 3" xfId="31048" xr:uid="{1CECE394-B7A0-4711-BE4E-A8F7F39B4336}"/>
    <cellStyle name="Comma 5 4 4 3 4 4" xfId="52072" xr:uid="{0C7F9A50-DA3E-457B-8FF8-C9B4A4451996}"/>
    <cellStyle name="Comma 5 4 4 3 5" xfId="12654" xr:uid="{46241584-0F9D-4EB3-BB0C-912CFE2DB11D}"/>
    <cellStyle name="Comma 5 4 4 3 5 2" xfId="33676" xr:uid="{FB62C13E-80F1-455E-88A3-F5E0403B6A27}"/>
    <cellStyle name="Comma 5 4 4 3 5 3" xfId="54700" xr:uid="{702953F8-9BDF-42A3-80AC-558C3B857E48}"/>
    <cellStyle name="Comma 5 4 4 3 6" xfId="23165" xr:uid="{CF2171D4-1902-472E-BAC0-FBCCD76F2D1E}"/>
    <cellStyle name="Comma 5 4 4 3 7" xfId="44190" xr:uid="{C1A1A71B-A222-4B12-A832-A3E7EC6A9141}"/>
    <cellStyle name="Comma 5 4 4 4" xfId="2070" xr:uid="{9B2349B7-022C-4F66-BDF1-EBAFC19ACF8C}"/>
    <cellStyle name="Comma 5 4 4 4 2" xfId="4748" xr:uid="{11AEDD0C-D71A-4B60-A6D2-E718A02AB592}"/>
    <cellStyle name="Comma 5 4 4 4 2 2" xfId="15282" xr:uid="{96C37534-1A08-4955-B74C-E483372B6C17}"/>
    <cellStyle name="Comma 5 4 4 4 2 2 2" xfId="36304" xr:uid="{78B440EE-8187-4EA1-AD2D-47F3B1E5A704}"/>
    <cellStyle name="Comma 5 4 4 4 2 2 3" xfId="57328" xr:uid="{56ED16A0-E182-44E8-9B91-A22C1D45EC9C}"/>
    <cellStyle name="Comma 5 4 4 4 2 3" xfId="25794" xr:uid="{748205E1-9037-4534-991E-40DE9D6A011A}"/>
    <cellStyle name="Comma 5 4 4 4 2 4" xfId="46818" xr:uid="{F601B1E3-6920-41EE-A879-1411ECEBFE6D}"/>
    <cellStyle name="Comma 5 4 4 4 3" xfId="7376" xr:uid="{2EF8B2CC-DAEE-4F86-8C53-55EAE224A850}"/>
    <cellStyle name="Comma 5 4 4 4 3 2" xfId="17910" xr:uid="{DEDB9F22-870C-4A43-8651-A2616234AD80}"/>
    <cellStyle name="Comma 5 4 4 4 3 2 2" xfId="38932" xr:uid="{4298D7B2-4C53-467C-A2A1-D594ADB705D4}"/>
    <cellStyle name="Comma 5 4 4 4 3 2 3" xfId="59956" xr:uid="{23B4CC8A-42D8-4DC3-802E-FEEBABCE98C3}"/>
    <cellStyle name="Comma 5 4 4 4 3 3" xfId="28422" xr:uid="{68C3F81F-83F0-4F73-8FF6-0A66D4DB8DBC}"/>
    <cellStyle name="Comma 5 4 4 4 3 4" xfId="49446" xr:uid="{C9392996-EA87-4A7A-AEC8-6C8629833175}"/>
    <cellStyle name="Comma 5 4 4 4 4" xfId="10003" xr:uid="{D56380BF-DBDA-4DFB-AF77-1704BBC74316}"/>
    <cellStyle name="Comma 5 4 4 4 4 2" xfId="20537" xr:uid="{6898906E-0AEB-4297-9573-2126CBB47F7A}"/>
    <cellStyle name="Comma 5 4 4 4 4 2 2" xfId="41559" xr:uid="{787804A5-E280-4511-A070-1B94D8A3E9B5}"/>
    <cellStyle name="Comma 5 4 4 4 4 2 3" xfId="62583" xr:uid="{53C38B1C-D30A-445E-A456-C701ACCDF14E}"/>
    <cellStyle name="Comma 5 4 4 4 4 3" xfId="31049" xr:uid="{117B2D68-F668-484B-A534-4B4C223B2608}"/>
    <cellStyle name="Comma 5 4 4 4 4 4" xfId="52073" xr:uid="{81263E76-56D0-4E1B-A760-9A6954B54C65}"/>
    <cellStyle name="Comma 5 4 4 4 5" xfId="12655" xr:uid="{9BEF7D41-066B-41EB-854F-CC33ED74881E}"/>
    <cellStyle name="Comma 5 4 4 4 5 2" xfId="33677" xr:uid="{0CE3F20A-9A7C-474B-B892-72FF4C9510EE}"/>
    <cellStyle name="Comma 5 4 4 4 5 3" xfId="54701" xr:uid="{95B420EA-F008-4581-9E15-1A5A564B05BF}"/>
    <cellStyle name="Comma 5 4 4 4 6" xfId="23166" xr:uid="{F9581883-56DD-4BA6-9198-FA6774A0F464}"/>
    <cellStyle name="Comma 5 4 4 4 7" xfId="44191" xr:uid="{86604597-DC54-4BE8-BEB0-1131524A9278}"/>
    <cellStyle name="Comma 5 4 4 5" xfId="4744" xr:uid="{0076FFDA-DE40-4A3A-986A-4ED57838570D}"/>
    <cellStyle name="Comma 5 4 4 5 2" xfId="15278" xr:uid="{4555CBF0-CEC2-4EFD-BEF0-0130EE9AA7AE}"/>
    <cellStyle name="Comma 5 4 4 5 2 2" xfId="36300" xr:uid="{9F29AC4C-0C69-470D-BC4D-A32BA7AA4C74}"/>
    <cellStyle name="Comma 5 4 4 5 2 3" xfId="57324" xr:uid="{28FAFD4C-32AA-4B8F-B733-31E98B544D44}"/>
    <cellStyle name="Comma 5 4 4 5 3" xfId="25790" xr:uid="{4CDC1060-85A8-4679-A63C-17262A9EFD08}"/>
    <cellStyle name="Comma 5 4 4 5 4" xfId="46814" xr:uid="{3F5E9E5C-1839-4418-9078-197FC659CB52}"/>
    <cellStyle name="Comma 5 4 4 6" xfId="7372" xr:uid="{28B1935D-5FBA-415A-9A72-C2E09D99D440}"/>
    <cellStyle name="Comma 5 4 4 6 2" xfId="17906" xr:uid="{0668DA97-A749-4E8B-89C0-0683DDD236FE}"/>
    <cellStyle name="Comma 5 4 4 6 2 2" xfId="38928" xr:uid="{87A1CC55-FADB-4FBB-AC91-62FAF473FB91}"/>
    <cellStyle name="Comma 5 4 4 6 2 3" xfId="59952" xr:uid="{10F3A24F-3C88-4950-A542-8B0FFB185E24}"/>
    <cellStyle name="Comma 5 4 4 6 3" xfId="28418" xr:uid="{830757CC-BBD9-4375-A0CE-A981ACBE65D8}"/>
    <cellStyle name="Comma 5 4 4 6 4" xfId="49442" xr:uid="{41E22BFF-EF71-401C-92CE-5410CBFACA6B}"/>
    <cellStyle name="Comma 5 4 4 7" xfId="9999" xr:uid="{21C32D47-E9F0-4DE0-A46E-696B384D3511}"/>
    <cellStyle name="Comma 5 4 4 7 2" xfId="20533" xr:uid="{85D677D5-D385-48C8-8194-8E1BC998524A}"/>
    <cellStyle name="Comma 5 4 4 7 2 2" xfId="41555" xr:uid="{6419BD78-2E73-44A2-91AA-AEAAA7234135}"/>
    <cellStyle name="Comma 5 4 4 7 2 3" xfId="62579" xr:uid="{AB6A75C4-CC49-4740-AAFF-369F29346B01}"/>
    <cellStyle name="Comma 5 4 4 7 3" xfId="31045" xr:uid="{622C7432-FA54-4EC6-9AE0-CEF154A8E9AD}"/>
    <cellStyle name="Comma 5 4 4 7 4" xfId="52069" xr:uid="{C4B2D1B5-A982-416D-8BE1-B8A3A63FA02A}"/>
    <cellStyle name="Comma 5 4 4 8" xfId="12651" xr:uid="{D274D02F-4CE6-4B97-A5CF-C5701D274C96}"/>
    <cellStyle name="Comma 5 4 4 8 2" xfId="33673" xr:uid="{0B63DF5E-03AC-4E56-A93E-208B01302FB0}"/>
    <cellStyle name="Comma 5 4 4 8 3" xfId="54697" xr:uid="{DB02A54A-F6F3-452B-B118-2DCDE877E9F9}"/>
    <cellStyle name="Comma 5 4 4 9" xfId="23162" xr:uid="{4C389646-7189-4A60-BFA5-EDCCBA0D0979}"/>
    <cellStyle name="Comma 5 4 5" xfId="2071" xr:uid="{CF03AA0D-F22B-4AC8-8FD7-85F0698762DE}"/>
    <cellStyle name="Comma 5 4 5 10" xfId="44192" xr:uid="{90974578-96BC-4B7F-8322-5961BCE69590}"/>
    <cellStyle name="Comma 5 4 5 2" xfId="2072" xr:uid="{59D58D45-FE67-461F-9374-31B3084350B6}"/>
    <cellStyle name="Comma 5 4 5 2 2" xfId="2073" xr:uid="{5ADFFEA9-8022-4709-A95D-5B836F33127C}"/>
    <cellStyle name="Comma 5 4 5 2 2 2" xfId="4751" xr:uid="{94847C66-340D-4054-93B1-55522089B54B}"/>
    <cellStyle name="Comma 5 4 5 2 2 2 2" xfId="15285" xr:uid="{415CD043-CFCB-4051-A7B6-4261F2E67DBD}"/>
    <cellStyle name="Comma 5 4 5 2 2 2 2 2" xfId="36307" xr:uid="{BAFD573B-D409-45E1-A4FE-01BB48D30F53}"/>
    <cellStyle name="Comma 5 4 5 2 2 2 2 3" xfId="57331" xr:uid="{8129E92F-7FE8-4DCF-B131-2A302A880561}"/>
    <cellStyle name="Comma 5 4 5 2 2 2 3" xfId="25797" xr:uid="{CBA9650E-1DA2-46CA-9CE2-854B0B5441EE}"/>
    <cellStyle name="Comma 5 4 5 2 2 2 4" xfId="46821" xr:uid="{8A1570E4-7121-4B14-8FF7-FEB5E767231C}"/>
    <cellStyle name="Comma 5 4 5 2 2 3" xfId="7379" xr:uid="{2EB12824-B05D-4F8D-A293-4440C8530D7A}"/>
    <cellStyle name="Comma 5 4 5 2 2 3 2" xfId="17913" xr:uid="{68F5786B-E088-4147-8563-89C9CE1B9525}"/>
    <cellStyle name="Comma 5 4 5 2 2 3 2 2" xfId="38935" xr:uid="{04B18F04-86F1-4FFB-B9AE-9802F9ACBCDC}"/>
    <cellStyle name="Comma 5 4 5 2 2 3 2 3" xfId="59959" xr:uid="{FEC931ED-E656-4DFE-8AC7-BFE21976FB58}"/>
    <cellStyle name="Comma 5 4 5 2 2 3 3" xfId="28425" xr:uid="{E011A67F-9965-4F6D-8815-4603AB4AB69C}"/>
    <cellStyle name="Comma 5 4 5 2 2 3 4" xfId="49449" xr:uid="{F6202735-DDD2-48BB-8B35-D94F4B9BA122}"/>
    <cellStyle name="Comma 5 4 5 2 2 4" xfId="10006" xr:uid="{B239DB55-7483-4DA9-B163-550044750D5E}"/>
    <cellStyle name="Comma 5 4 5 2 2 4 2" xfId="20540" xr:uid="{BE4A583E-63FE-4E74-B76E-D95FD742C2FF}"/>
    <cellStyle name="Comma 5 4 5 2 2 4 2 2" xfId="41562" xr:uid="{93F55354-C696-44BD-ADC8-4BBFFAEE4C5C}"/>
    <cellStyle name="Comma 5 4 5 2 2 4 2 3" xfId="62586" xr:uid="{85D84F0C-685A-4E09-A4C3-979DDE6E79B2}"/>
    <cellStyle name="Comma 5 4 5 2 2 4 3" xfId="31052" xr:uid="{D0610B9C-839D-495A-93AB-66D05A82A56E}"/>
    <cellStyle name="Comma 5 4 5 2 2 4 4" xfId="52076" xr:uid="{9C979C2E-B88C-4279-81A4-C712602508F8}"/>
    <cellStyle name="Comma 5 4 5 2 2 5" xfId="12658" xr:uid="{4542CFDA-DBAB-497F-B6FC-3B7CE780BB85}"/>
    <cellStyle name="Comma 5 4 5 2 2 5 2" xfId="33680" xr:uid="{167E12AE-C0FE-400F-9D92-ACC3CBF51A0E}"/>
    <cellStyle name="Comma 5 4 5 2 2 5 3" xfId="54704" xr:uid="{DD531881-492C-4D68-AF65-E57BAD7ED4F2}"/>
    <cellStyle name="Comma 5 4 5 2 2 6" xfId="23169" xr:uid="{1FB3F353-23C3-402A-AD26-93B9ABCA9B50}"/>
    <cellStyle name="Comma 5 4 5 2 2 7" xfId="44194" xr:uid="{7ECEC267-5812-4641-B901-8E158B8A0F39}"/>
    <cellStyle name="Comma 5 4 5 2 3" xfId="4750" xr:uid="{F1DE4F2A-FFF8-4BE7-B152-D53C730B4530}"/>
    <cellStyle name="Comma 5 4 5 2 3 2" xfId="15284" xr:uid="{34C51236-D3AE-447A-9F99-F3A8D0FEB488}"/>
    <cellStyle name="Comma 5 4 5 2 3 2 2" xfId="36306" xr:uid="{BCB98BB3-5454-4AB5-B780-F11EF4F86480}"/>
    <cellStyle name="Comma 5 4 5 2 3 2 3" xfId="57330" xr:uid="{3D5F0565-847B-45FE-909A-7E3005CDDF8E}"/>
    <cellStyle name="Comma 5 4 5 2 3 3" xfId="25796" xr:uid="{4F8303B0-D50F-4588-8109-FE1467C03831}"/>
    <cellStyle name="Comma 5 4 5 2 3 4" xfId="46820" xr:uid="{B488E55E-F293-43FD-836D-FADBAB6D3D08}"/>
    <cellStyle name="Comma 5 4 5 2 4" xfId="7378" xr:uid="{C4D45D43-0B1E-4F07-B5B8-A49D80692827}"/>
    <cellStyle name="Comma 5 4 5 2 4 2" xfId="17912" xr:uid="{67D91CC6-79A2-46EC-B695-64978FCD220B}"/>
    <cellStyle name="Comma 5 4 5 2 4 2 2" xfId="38934" xr:uid="{3AB422D7-48E5-4F9C-9508-B62E9AB3C6E8}"/>
    <cellStyle name="Comma 5 4 5 2 4 2 3" xfId="59958" xr:uid="{42BA9469-CA2D-4C09-8CD7-6BBF26E2BDB4}"/>
    <cellStyle name="Comma 5 4 5 2 4 3" xfId="28424" xr:uid="{D9DC7486-7F0D-458D-BAD1-44B82ACB4B57}"/>
    <cellStyle name="Comma 5 4 5 2 4 4" xfId="49448" xr:uid="{4DBD62AD-A019-48C3-956D-D0B3FE0B916C}"/>
    <cellStyle name="Comma 5 4 5 2 5" xfId="10005" xr:uid="{F6FEF918-E7D9-45EF-953D-EBB49427D7D4}"/>
    <cellStyle name="Comma 5 4 5 2 5 2" xfId="20539" xr:uid="{41908C4C-6DBA-40F2-A7DF-3B1FF52CED9F}"/>
    <cellStyle name="Comma 5 4 5 2 5 2 2" xfId="41561" xr:uid="{89DA1A3E-C88A-4111-9595-DF1A8A39E48B}"/>
    <cellStyle name="Comma 5 4 5 2 5 2 3" xfId="62585" xr:uid="{30B47408-6AB8-4FEE-BD06-3044B236A533}"/>
    <cellStyle name="Comma 5 4 5 2 5 3" xfId="31051" xr:uid="{3C189404-AD77-49B1-9963-CAA04171A334}"/>
    <cellStyle name="Comma 5 4 5 2 5 4" xfId="52075" xr:uid="{7EBDAD7F-F2C3-45A9-A8F5-CACE63FC7A82}"/>
    <cellStyle name="Comma 5 4 5 2 6" xfId="12657" xr:uid="{C777ACF2-D283-4376-9C1F-C63C2B3B95A0}"/>
    <cellStyle name="Comma 5 4 5 2 6 2" xfId="33679" xr:uid="{60DAF7FC-C11B-45F7-9DA5-6B101AD9B64E}"/>
    <cellStyle name="Comma 5 4 5 2 6 3" xfId="54703" xr:uid="{9E0472B1-2A43-4A91-AA96-9389B434AE5B}"/>
    <cellStyle name="Comma 5 4 5 2 7" xfId="23168" xr:uid="{FDDB0D7F-51DD-46D0-B69C-983468BC0293}"/>
    <cellStyle name="Comma 5 4 5 2 8" xfId="44193" xr:uid="{F6B42EB3-FD78-47CB-B343-F21BD913CFC3}"/>
    <cellStyle name="Comma 5 4 5 3" xfId="2074" xr:uid="{259111A2-A6A7-459D-9D10-86C0FD670C23}"/>
    <cellStyle name="Comma 5 4 5 3 2" xfId="4752" xr:uid="{03819D87-A207-4EB8-A265-18E1E58CFEF2}"/>
    <cellStyle name="Comma 5 4 5 3 2 2" xfId="15286" xr:uid="{34E6B2F7-0201-4C4F-9A25-30F45F1DD07E}"/>
    <cellStyle name="Comma 5 4 5 3 2 2 2" xfId="36308" xr:uid="{B718DDD1-6477-4DDA-8392-756A431156E4}"/>
    <cellStyle name="Comma 5 4 5 3 2 2 3" xfId="57332" xr:uid="{01F4C6D8-D8E1-4D9B-81F7-A0F8A841C9E8}"/>
    <cellStyle name="Comma 5 4 5 3 2 3" xfId="25798" xr:uid="{3C9FCC5D-E7D9-4E5C-A630-246AE7401303}"/>
    <cellStyle name="Comma 5 4 5 3 2 4" xfId="46822" xr:uid="{D802367F-CC89-4767-BD43-1C8C4E44B5FC}"/>
    <cellStyle name="Comma 5 4 5 3 3" xfId="7380" xr:uid="{CD67B71A-30F3-4812-B668-C3D195EF74CD}"/>
    <cellStyle name="Comma 5 4 5 3 3 2" xfId="17914" xr:uid="{FFF79493-2CAB-41B6-9D2E-8AE8E38AFCA0}"/>
    <cellStyle name="Comma 5 4 5 3 3 2 2" xfId="38936" xr:uid="{F7A42EA0-466C-4798-91E8-31D81BE2E652}"/>
    <cellStyle name="Comma 5 4 5 3 3 2 3" xfId="59960" xr:uid="{CD31795F-3DB4-49E8-A851-3F62F6897789}"/>
    <cellStyle name="Comma 5 4 5 3 3 3" xfId="28426" xr:uid="{E61BBE5E-93A0-4A85-86A6-34860C76CCB3}"/>
    <cellStyle name="Comma 5 4 5 3 3 4" xfId="49450" xr:uid="{7C7B8497-6CE0-4494-90A8-E30BAC09A341}"/>
    <cellStyle name="Comma 5 4 5 3 4" xfId="10007" xr:uid="{6E927DE3-9ED9-4941-955B-8D6A93063FEE}"/>
    <cellStyle name="Comma 5 4 5 3 4 2" xfId="20541" xr:uid="{DABEE40C-1E20-4F5B-B36A-05098A37EB54}"/>
    <cellStyle name="Comma 5 4 5 3 4 2 2" xfId="41563" xr:uid="{BE839875-B851-45A4-BF9C-6D482C2B67D5}"/>
    <cellStyle name="Comma 5 4 5 3 4 2 3" xfId="62587" xr:uid="{2B90F2D0-FEF9-44FF-B4F0-74B150CF3EC7}"/>
    <cellStyle name="Comma 5 4 5 3 4 3" xfId="31053" xr:uid="{F056EC5D-69C6-49F2-A801-35747AE5BD6C}"/>
    <cellStyle name="Comma 5 4 5 3 4 4" xfId="52077" xr:uid="{5062CA9F-9CEC-4CA3-BC32-C1A7E72662CF}"/>
    <cellStyle name="Comma 5 4 5 3 5" xfId="12659" xr:uid="{700F2F91-55AC-496E-97F6-34CB5A266E1D}"/>
    <cellStyle name="Comma 5 4 5 3 5 2" xfId="33681" xr:uid="{20FECFAD-2A4B-4755-BC20-EB4774650B62}"/>
    <cellStyle name="Comma 5 4 5 3 5 3" xfId="54705" xr:uid="{288BDBC5-7419-403B-9774-6FEE74625F47}"/>
    <cellStyle name="Comma 5 4 5 3 6" xfId="23170" xr:uid="{BFCC53E0-191F-41B0-8C6D-A99D2BFEAE88}"/>
    <cellStyle name="Comma 5 4 5 3 7" xfId="44195" xr:uid="{CE00A9E2-CF2A-48DB-BC6A-5C8A73382F24}"/>
    <cellStyle name="Comma 5 4 5 4" xfId="2075" xr:uid="{582634EF-BF81-4906-9D25-3BC7E5BBDEC3}"/>
    <cellStyle name="Comma 5 4 5 4 2" xfId="4753" xr:uid="{6BA2EF40-EF9E-4646-947D-8A4647930455}"/>
    <cellStyle name="Comma 5 4 5 4 2 2" xfId="15287" xr:uid="{992A9A61-7AEE-4E31-9CD3-36FBFF3CD07C}"/>
    <cellStyle name="Comma 5 4 5 4 2 2 2" xfId="36309" xr:uid="{A3937837-AC74-41AA-97D5-50333929B782}"/>
    <cellStyle name="Comma 5 4 5 4 2 2 3" xfId="57333" xr:uid="{0F40A9CB-3EB6-45DE-A8A2-B2660833500A}"/>
    <cellStyle name="Comma 5 4 5 4 2 3" xfId="25799" xr:uid="{583FB52A-9C60-4254-87FB-676E455F92CB}"/>
    <cellStyle name="Comma 5 4 5 4 2 4" xfId="46823" xr:uid="{0790D0C8-5D1E-46B9-9129-D9F7B50EC528}"/>
    <cellStyle name="Comma 5 4 5 4 3" xfId="7381" xr:uid="{60199386-B10B-4F3F-92FF-787AC59540AE}"/>
    <cellStyle name="Comma 5 4 5 4 3 2" xfId="17915" xr:uid="{8B9BD567-C287-4CF7-8331-FC703B262EEA}"/>
    <cellStyle name="Comma 5 4 5 4 3 2 2" xfId="38937" xr:uid="{EAB04090-3A92-4BC3-A6AD-4D4812BFE8FE}"/>
    <cellStyle name="Comma 5 4 5 4 3 2 3" xfId="59961" xr:uid="{5E03D1C0-676F-4FE6-8F30-70CD7E502D2D}"/>
    <cellStyle name="Comma 5 4 5 4 3 3" xfId="28427" xr:uid="{262548E0-B146-4530-BBB5-1889AD0F17F0}"/>
    <cellStyle name="Comma 5 4 5 4 3 4" xfId="49451" xr:uid="{65EAC0AF-8019-4C16-8BD2-CBC3D8ACAC16}"/>
    <cellStyle name="Comma 5 4 5 4 4" xfId="10008" xr:uid="{E8A15690-3AA5-4225-A503-7CB8727A50F5}"/>
    <cellStyle name="Comma 5 4 5 4 4 2" xfId="20542" xr:uid="{2D4820B6-42F3-4EBC-BF71-803A90EDD499}"/>
    <cellStyle name="Comma 5 4 5 4 4 2 2" xfId="41564" xr:uid="{84B4D938-90C7-4256-A68B-8A89E72F9D78}"/>
    <cellStyle name="Comma 5 4 5 4 4 2 3" xfId="62588" xr:uid="{EC6153B6-75D2-4D27-B56A-1E2D3E1FE202}"/>
    <cellStyle name="Comma 5 4 5 4 4 3" xfId="31054" xr:uid="{2AE8241F-8EE9-46B4-95F3-F86337BE2F14}"/>
    <cellStyle name="Comma 5 4 5 4 4 4" xfId="52078" xr:uid="{821463EB-8C5F-4539-9C99-6307CE24624B}"/>
    <cellStyle name="Comma 5 4 5 4 5" xfId="12660" xr:uid="{D0B6FEB2-328A-42AE-A28D-ED8FE945CA30}"/>
    <cellStyle name="Comma 5 4 5 4 5 2" xfId="33682" xr:uid="{F24A50D8-9A5B-41C3-91AC-7DBD33600063}"/>
    <cellStyle name="Comma 5 4 5 4 5 3" xfId="54706" xr:uid="{B4BEB771-C7F3-4C06-A767-8C7B9490304E}"/>
    <cellStyle name="Comma 5 4 5 4 6" xfId="23171" xr:uid="{F06EACED-B904-4141-AF94-20D04C9CB786}"/>
    <cellStyle name="Comma 5 4 5 4 7" xfId="44196" xr:uid="{1A0911C0-F830-4CD2-89DA-020BA5CD95D8}"/>
    <cellStyle name="Comma 5 4 5 5" xfId="4749" xr:uid="{0B263B40-A35E-4895-A54E-9F55CFB04C02}"/>
    <cellStyle name="Comma 5 4 5 5 2" xfId="15283" xr:uid="{78090E99-493A-48E4-9D16-E0A24BF7D0E5}"/>
    <cellStyle name="Comma 5 4 5 5 2 2" xfId="36305" xr:uid="{78EA8615-33B1-4148-8A30-E638B13889FA}"/>
    <cellStyle name="Comma 5 4 5 5 2 3" xfId="57329" xr:uid="{DD8CE5A1-B513-4187-B9AE-E65E10B8F55C}"/>
    <cellStyle name="Comma 5 4 5 5 3" xfId="25795" xr:uid="{71158FEB-79FB-42BA-AD9D-2B3ED6DE247C}"/>
    <cellStyle name="Comma 5 4 5 5 4" xfId="46819" xr:uid="{526C88A3-DF48-4D92-8526-9087D9C5436B}"/>
    <cellStyle name="Comma 5 4 5 6" xfId="7377" xr:uid="{1EC77111-7CD3-49DE-BB9F-263B1B663000}"/>
    <cellStyle name="Comma 5 4 5 6 2" xfId="17911" xr:uid="{C973DCC0-04DF-4A5D-A4A7-4D47E92853C9}"/>
    <cellStyle name="Comma 5 4 5 6 2 2" xfId="38933" xr:uid="{CA4447DD-9CC0-401F-9C36-2871BE36554A}"/>
    <cellStyle name="Comma 5 4 5 6 2 3" xfId="59957" xr:uid="{85D9D707-4574-4323-91CA-1199C458B116}"/>
    <cellStyle name="Comma 5 4 5 6 3" xfId="28423" xr:uid="{E40F97D3-A7BF-4CC0-B544-CEDF3097A367}"/>
    <cellStyle name="Comma 5 4 5 6 4" xfId="49447" xr:uid="{46D4C05B-DEFD-42E8-A9B7-D37363786E39}"/>
    <cellStyle name="Comma 5 4 5 7" xfId="10004" xr:uid="{96544D89-70CE-47DA-9084-25FC40145B81}"/>
    <cellStyle name="Comma 5 4 5 7 2" xfId="20538" xr:uid="{634E7338-C1EF-4B37-BCA1-C274FE77F219}"/>
    <cellStyle name="Comma 5 4 5 7 2 2" xfId="41560" xr:uid="{78CDCC49-D2A1-4E28-B57E-407700933416}"/>
    <cellStyle name="Comma 5 4 5 7 2 3" xfId="62584" xr:uid="{7CEEA374-A2E9-4115-8260-172F978BB374}"/>
    <cellStyle name="Comma 5 4 5 7 3" xfId="31050" xr:uid="{87805726-A30A-454C-8139-096CA2A826ED}"/>
    <cellStyle name="Comma 5 4 5 7 4" xfId="52074" xr:uid="{3F350700-25F0-4D96-9DC6-5BF2E223A97D}"/>
    <cellStyle name="Comma 5 4 5 8" xfId="12656" xr:uid="{9AC22A81-0398-4F32-8C2D-B7AD851251C2}"/>
    <cellStyle name="Comma 5 4 5 8 2" xfId="33678" xr:uid="{B9045B31-3A56-4AD4-9E0D-6431B925083A}"/>
    <cellStyle name="Comma 5 4 5 8 3" xfId="54702" xr:uid="{E8C3B4CF-36AE-405C-AFF6-44419BDECB0B}"/>
    <cellStyle name="Comma 5 4 5 9" xfId="23167" xr:uid="{A088D2FB-D228-46BC-8EAE-C22833E2E766}"/>
    <cellStyle name="Comma 5 4 6" xfId="2076" xr:uid="{17E196D1-C57B-4EED-8D54-D07C2F3DDF22}"/>
    <cellStyle name="Comma 5 4 6 10" xfId="44197" xr:uid="{8F985E33-4278-4C7B-B16A-8E65500B6A1D}"/>
    <cellStyle name="Comma 5 4 6 2" xfId="2077" xr:uid="{BF6F6B08-9E22-4944-B0BC-8A9529C16C5A}"/>
    <cellStyle name="Comma 5 4 6 2 2" xfId="2078" xr:uid="{57ECAD4A-3FA4-4604-B0E0-4F73F3257447}"/>
    <cellStyle name="Comma 5 4 6 2 2 2" xfId="4756" xr:uid="{006493F3-A090-47FB-8738-5843B1CA6DC2}"/>
    <cellStyle name="Comma 5 4 6 2 2 2 2" xfId="15290" xr:uid="{93E333FC-1E18-4859-9B40-EFB19DF471F6}"/>
    <cellStyle name="Comma 5 4 6 2 2 2 2 2" xfId="36312" xr:uid="{DAB8751B-6696-483B-BA75-49C8C5223B4B}"/>
    <cellStyle name="Comma 5 4 6 2 2 2 2 3" xfId="57336" xr:uid="{D6B0EF2F-2589-40C7-BFCD-184F055F9100}"/>
    <cellStyle name="Comma 5 4 6 2 2 2 3" xfId="25802" xr:uid="{7818FF62-CA3F-428A-97EA-198852D7F502}"/>
    <cellStyle name="Comma 5 4 6 2 2 2 4" xfId="46826" xr:uid="{36BE0F32-391A-463C-BE2E-790A30DFC6D3}"/>
    <cellStyle name="Comma 5 4 6 2 2 3" xfId="7384" xr:uid="{A7117986-BC2B-4994-9E07-00B25C78869B}"/>
    <cellStyle name="Comma 5 4 6 2 2 3 2" xfId="17918" xr:uid="{EA034D57-C57D-43F4-9FEE-C74E75C03922}"/>
    <cellStyle name="Comma 5 4 6 2 2 3 2 2" xfId="38940" xr:uid="{9DA53D8E-A197-483D-8A97-F109A83A26D0}"/>
    <cellStyle name="Comma 5 4 6 2 2 3 2 3" xfId="59964" xr:uid="{4FF604A9-77D2-43D9-8EB2-55D795130745}"/>
    <cellStyle name="Comma 5 4 6 2 2 3 3" xfId="28430" xr:uid="{3A7D9FB3-303B-4E51-B252-A511FBF3F317}"/>
    <cellStyle name="Comma 5 4 6 2 2 3 4" xfId="49454" xr:uid="{D229E557-6649-4AAE-A4D6-076BD681BA9F}"/>
    <cellStyle name="Comma 5 4 6 2 2 4" xfId="10011" xr:uid="{28F51AF5-4479-4066-95A8-AF33E009C83B}"/>
    <cellStyle name="Comma 5 4 6 2 2 4 2" xfId="20545" xr:uid="{9A0D4078-C348-47EA-BAC1-1D29E153159C}"/>
    <cellStyle name="Comma 5 4 6 2 2 4 2 2" xfId="41567" xr:uid="{363506C3-16A2-48C9-8AFA-A224832BADD3}"/>
    <cellStyle name="Comma 5 4 6 2 2 4 2 3" xfId="62591" xr:uid="{88FDF03A-382E-43C2-B84F-6543FA034BDD}"/>
    <cellStyle name="Comma 5 4 6 2 2 4 3" xfId="31057" xr:uid="{354B995C-1E8B-4E45-BA35-593B8DE32CE6}"/>
    <cellStyle name="Comma 5 4 6 2 2 4 4" xfId="52081" xr:uid="{1856890D-4175-4124-9DC1-5F14BDE282B1}"/>
    <cellStyle name="Comma 5 4 6 2 2 5" xfId="12663" xr:uid="{AFB326C3-5C31-46B6-9361-FE96991C3E06}"/>
    <cellStyle name="Comma 5 4 6 2 2 5 2" xfId="33685" xr:uid="{56301375-D116-4A33-8CDA-5A9BFDF02DDC}"/>
    <cellStyle name="Comma 5 4 6 2 2 5 3" xfId="54709" xr:uid="{961E7FCB-B305-4391-A45C-12571C3533D5}"/>
    <cellStyle name="Comma 5 4 6 2 2 6" xfId="23174" xr:uid="{4B3A8511-5424-4B60-8D9E-FC8DE7EE4EED}"/>
    <cellStyle name="Comma 5 4 6 2 2 7" xfId="44199" xr:uid="{51075168-F61A-4A46-98B4-6EE9B2A85C69}"/>
    <cellStyle name="Comma 5 4 6 2 3" xfId="4755" xr:uid="{7AA98CC4-C967-48F0-802D-955FA58A9777}"/>
    <cellStyle name="Comma 5 4 6 2 3 2" xfId="15289" xr:uid="{122027AE-F28F-4D6D-847B-5BF0DDD9C69A}"/>
    <cellStyle name="Comma 5 4 6 2 3 2 2" xfId="36311" xr:uid="{9695D720-5C0B-4C57-8F1E-EA3B8D233313}"/>
    <cellStyle name="Comma 5 4 6 2 3 2 3" xfId="57335" xr:uid="{1F770BAA-5D29-4D27-8F6D-7CB6BC548ACE}"/>
    <cellStyle name="Comma 5 4 6 2 3 3" xfId="25801" xr:uid="{7839784A-972A-41E2-A2F1-B41DC51591E6}"/>
    <cellStyle name="Comma 5 4 6 2 3 4" xfId="46825" xr:uid="{67B124F1-784D-4636-8FDD-D6B482715CC7}"/>
    <cellStyle name="Comma 5 4 6 2 4" xfId="7383" xr:uid="{228C0F7B-2812-4216-9285-E04D38BBAFDA}"/>
    <cellStyle name="Comma 5 4 6 2 4 2" xfId="17917" xr:uid="{C1A057FD-B2E3-4652-8C17-8FF55DA1D9DB}"/>
    <cellStyle name="Comma 5 4 6 2 4 2 2" xfId="38939" xr:uid="{AF9B69FA-BB8B-49FF-A9B0-A2CE412EA9C5}"/>
    <cellStyle name="Comma 5 4 6 2 4 2 3" xfId="59963" xr:uid="{E5A423EF-BC48-4A81-8320-82C7E06213E0}"/>
    <cellStyle name="Comma 5 4 6 2 4 3" xfId="28429" xr:uid="{EB92BF42-FC63-4FE0-83FB-81D8BA32DA83}"/>
    <cellStyle name="Comma 5 4 6 2 4 4" xfId="49453" xr:uid="{80B158BA-59EA-447F-8A02-3412A66551B7}"/>
    <cellStyle name="Comma 5 4 6 2 5" xfId="10010" xr:uid="{B74603A0-EB6B-42E7-8E6D-0654593CCD5C}"/>
    <cellStyle name="Comma 5 4 6 2 5 2" xfId="20544" xr:uid="{8C236C71-AC39-4281-9F52-6EE4EAC6D26F}"/>
    <cellStyle name="Comma 5 4 6 2 5 2 2" xfId="41566" xr:uid="{1B38D333-7B56-431F-AB3C-972815D768AA}"/>
    <cellStyle name="Comma 5 4 6 2 5 2 3" xfId="62590" xr:uid="{029F2E5C-D0E4-4D3C-BD8B-C9E75C60378A}"/>
    <cellStyle name="Comma 5 4 6 2 5 3" xfId="31056" xr:uid="{99F24EF8-76F6-47E6-9B5B-A11806946B26}"/>
    <cellStyle name="Comma 5 4 6 2 5 4" xfId="52080" xr:uid="{95FFFD40-8C3C-4170-9B0A-268A03608FD5}"/>
    <cellStyle name="Comma 5 4 6 2 6" xfId="12662" xr:uid="{77010BFB-BFAE-4E2C-AAFA-72C8971B0C78}"/>
    <cellStyle name="Comma 5 4 6 2 6 2" xfId="33684" xr:uid="{BDEF50EE-8C08-4525-8472-D6E5BD23FC84}"/>
    <cellStyle name="Comma 5 4 6 2 6 3" xfId="54708" xr:uid="{73EA7662-4672-4AB1-8A4F-327E335C982A}"/>
    <cellStyle name="Comma 5 4 6 2 7" xfId="23173" xr:uid="{B7548A2F-970C-4E75-B836-58B5C433AB08}"/>
    <cellStyle name="Comma 5 4 6 2 8" xfId="44198" xr:uid="{CF7F01D9-6192-44FB-AB7A-AC41F47945B0}"/>
    <cellStyle name="Comma 5 4 6 3" xfId="2079" xr:uid="{B9BE2BA6-58E7-4BDF-970D-6821FE0A223A}"/>
    <cellStyle name="Comma 5 4 6 3 2" xfId="4757" xr:uid="{03B0F3C5-7F2A-4025-988C-6767AC8D82C9}"/>
    <cellStyle name="Comma 5 4 6 3 2 2" xfId="15291" xr:uid="{78955553-1DF6-4C6B-9658-52A69B85D3F8}"/>
    <cellStyle name="Comma 5 4 6 3 2 2 2" xfId="36313" xr:uid="{D331240B-C89F-4509-A30F-540969476A5E}"/>
    <cellStyle name="Comma 5 4 6 3 2 2 3" xfId="57337" xr:uid="{48922C76-7C56-4F73-9D7C-66699D50FE39}"/>
    <cellStyle name="Comma 5 4 6 3 2 3" xfId="25803" xr:uid="{F136B0E5-A56E-4EB9-BFC3-662599A89F0D}"/>
    <cellStyle name="Comma 5 4 6 3 2 4" xfId="46827" xr:uid="{C612B720-53C1-43E9-A5F0-62634E8A0703}"/>
    <cellStyle name="Comma 5 4 6 3 3" xfId="7385" xr:uid="{9947272B-E7FF-4E25-B2AE-9A94B61AC636}"/>
    <cellStyle name="Comma 5 4 6 3 3 2" xfId="17919" xr:uid="{F3E4CD8D-CBE4-45C7-9973-2596289DC49F}"/>
    <cellStyle name="Comma 5 4 6 3 3 2 2" xfId="38941" xr:uid="{8D7D2552-A7F2-4A8F-8EED-A688A872061D}"/>
    <cellStyle name="Comma 5 4 6 3 3 2 3" xfId="59965" xr:uid="{82EFC84F-4B6A-4DDD-8806-BB731676320B}"/>
    <cellStyle name="Comma 5 4 6 3 3 3" xfId="28431" xr:uid="{A260EFEA-DA69-4E7F-B237-5745F5B0B8D0}"/>
    <cellStyle name="Comma 5 4 6 3 3 4" xfId="49455" xr:uid="{E3DC995E-096F-490C-9B97-CB36127B7DA5}"/>
    <cellStyle name="Comma 5 4 6 3 4" xfId="10012" xr:uid="{A4264A97-0C85-40BD-AB4C-B8A5BF2DAF27}"/>
    <cellStyle name="Comma 5 4 6 3 4 2" xfId="20546" xr:uid="{F226A2C8-0E5F-4A79-AB65-12AB53C7760C}"/>
    <cellStyle name="Comma 5 4 6 3 4 2 2" xfId="41568" xr:uid="{97D22229-96E8-46F1-AD7A-D31C6F3239A9}"/>
    <cellStyle name="Comma 5 4 6 3 4 2 3" xfId="62592" xr:uid="{F9B0D701-C4FF-4A69-9799-29EBEB8B2132}"/>
    <cellStyle name="Comma 5 4 6 3 4 3" xfId="31058" xr:uid="{9134AB8E-4804-4EFE-ACC5-0958DB3AC265}"/>
    <cellStyle name="Comma 5 4 6 3 4 4" xfId="52082" xr:uid="{A2892D38-DDBC-451B-B257-73CE7F8B8FA9}"/>
    <cellStyle name="Comma 5 4 6 3 5" xfId="12664" xr:uid="{7D05D305-3721-4863-8BB3-A9C6AA31FF8A}"/>
    <cellStyle name="Comma 5 4 6 3 5 2" xfId="33686" xr:uid="{78DA2A31-8CC1-4105-93BD-EFC73B4381B6}"/>
    <cellStyle name="Comma 5 4 6 3 5 3" xfId="54710" xr:uid="{6416FD50-F768-4CDF-823F-FAD27B020280}"/>
    <cellStyle name="Comma 5 4 6 3 6" xfId="23175" xr:uid="{F6A6B5A3-6374-47EA-8817-DBF963CCE863}"/>
    <cellStyle name="Comma 5 4 6 3 7" xfId="44200" xr:uid="{D76B5C9F-389F-4DD5-BA96-6C80870057FD}"/>
    <cellStyle name="Comma 5 4 6 4" xfId="2080" xr:uid="{88521680-6F42-4451-8600-AA442E1940FC}"/>
    <cellStyle name="Comma 5 4 6 4 2" xfId="4758" xr:uid="{CF0A611D-D1AE-43E1-BB57-254AFF454E88}"/>
    <cellStyle name="Comma 5 4 6 4 2 2" xfId="15292" xr:uid="{12E94434-C037-41CD-87C6-5D69A9FE4927}"/>
    <cellStyle name="Comma 5 4 6 4 2 2 2" xfId="36314" xr:uid="{9978A212-0D91-416F-B33F-6C8D92FB6E34}"/>
    <cellStyle name="Comma 5 4 6 4 2 2 3" xfId="57338" xr:uid="{80400BEF-2C53-43EA-B72F-6ED91E13E137}"/>
    <cellStyle name="Comma 5 4 6 4 2 3" xfId="25804" xr:uid="{9C0EB25E-B6AC-4793-858C-694B32562698}"/>
    <cellStyle name="Comma 5 4 6 4 2 4" xfId="46828" xr:uid="{9A653356-36D9-4850-BC2C-55C2E5210B08}"/>
    <cellStyle name="Comma 5 4 6 4 3" xfId="7386" xr:uid="{45B26F57-48D1-49B7-B001-19AB6F4B1D40}"/>
    <cellStyle name="Comma 5 4 6 4 3 2" xfId="17920" xr:uid="{ED0EA861-6BD6-4BD4-8E83-974C30D66575}"/>
    <cellStyle name="Comma 5 4 6 4 3 2 2" xfId="38942" xr:uid="{24D31810-C163-4E7A-9A80-9F80D0F5D226}"/>
    <cellStyle name="Comma 5 4 6 4 3 2 3" xfId="59966" xr:uid="{7505BD80-4178-49AE-B30F-13F40059EB77}"/>
    <cellStyle name="Comma 5 4 6 4 3 3" xfId="28432" xr:uid="{B67DE5EB-5B0B-4EC1-8358-604DEEDED336}"/>
    <cellStyle name="Comma 5 4 6 4 3 4" xfId="49456" xr:uid="{610695EF-52C9-429C-81AC-C0D67BFFC26B}"/>
    <cellStyle name="Comma 5 4 6 4 4" xfId="10013" xr:uid="{17DAA130-7CC4-48D1-85ED-B98B86DA0235}"/>
    <cellStyle name="Comma 5 4 6 4 4 2" xfId="20547" xr:uid="{20197309-57A1-4D77-A13F-D0F8BD009C1C}"/>
    <cellStyle name="Comma 5 4 6 4 4 2 2" xfId="41569" xr:uid="{40F51890-C882-4C97-B504-CCD90E4B927F}"/>
    <cellStyle name="Comma 5 4 6 4 4 2 3" xfId="62593" xr:uid="{039086A0-64FA-46AD-B01F-460B799C363F}"/>
    <cellStyle name="Comma 5 4 6 4 4 3" xfId="31059" xr:uid="{4B079091-8451-4D6A-A377-B709A2738721}"/>
    <cellStyle name="Comma 5 4 6 4 4 4" xfId="52083" xr:uid="{C347AD07-92A5-48C9-B6A6-62BC0C6EAE47}"/>
    <cellStyle name="Comma 5 4 6 4 5" xfId="12665" xr:uid="{A706DD3E-71F8-4430-9D58-515135CDF6D5}"/>
    <cellStyle name="Comma 5 4 6 4 5 2" xfId="33687" xr:uid="{993125BB-EBB9-4EA3-A3A5-00176E87EC56}"/>
    <cellStyle name="Comma 5 4 6 4 5 3" xfId="54711" xr:uid="{26FDD6E9-9E8F-4C63-A2C4-2154A60A3275}"/>
    <cellStyle name="Comma 5 4 6 4 6" xfId="23176" xr:uid="{C128B673-F8AE-4714-B4E5-79B4F3B89D35}"/>
    <cellStyle name="Comma 5 4 6 4 7" xfId="44201" xr:uid="{A0DBC3EB-490C-4C8A-AEBB-943CF5BD525E}"/>
    <cellStyle name="Comma 5 4 6 5" xfId="4754" xr:uid="{296EFC10-81A5-44B4-8656-06E6822F8DBB}"/>
    <cellStyle name="Comma 5 4 6 5 2" xfId="15288" xr:uid="{A8B33A65-FD58-4B88-934A-BEBFF8E5EA55}"/>
    <cellStyle name="Comma 5 4 6 5 2 2" xfId="36310" xr:uid="{B0872A46-DB24-49DB-9DC9-08D64506F9C5}"/>
    <cellStyle name="Comma 5 4 6 5 2 3" xfId="57334" xr:uid="{583C0F0D-171F-4231-B78A-AB37B0AD10E2}"/>
    <cellStyle name="Comma 5 4 6 5 3" xfId="25800" xr:uid="{463ECA83-A20A-41BF-B184-450A77F3CD23}"/>
    <cellStyle name="Comma 5 4 6 5 4" xfId="46824" xr:uid="{B379CEC8-C842-4DDA-B96C-A779A946FF19}"/>
    <cellStyle name="Comma 5 4 6 6" xfId="7382" xr:uid="{83805091-F208-471B-882C-78E4837AB9A6}"/>
    <cellStyle name="Comma 5 4 6 6 2" xfId="17916" xr:uid="{FC500117-57EC-4AC0-B2ED-77C089C8D5EA}"/>
    <cellStyle name="Comma 5 4 6 6 2 2" xfId="38938" xr:uid="{CDE71011-F176-4E32-B318-A51167D1A9EE}"/>
    <cellStyle name="Comma 5 4 6 6 2 3" xfId="59962" xr:uid="{7EEFEBC1-6E01-4937-A029-5132E69D4775}"/>
    <cellStyle name="Comma 5 4 6 6 3" xfId="28428" xr:uid="{F763CE06-07BB-4810-8955-0283221157CE}"/>
    <cellStyle name="Comma 5 4 6 6 4" xfId="49452" xr:uid="{96E135F0-973B-4A97-8B2E-B6FD9CBA9025}"/>
    <cellStyle name="Comma 5 4 6 7" xfId="10009" xr:uid="{3C25C3F9-26C8-4A39-A52F-70B9B075CE7E}"/>
    <cellStyle name="Comma 5 4 6 7 2" xfId="20543" xr:uid="{45FCB5BB-1FB4-4B06-84AF-4C7BB4AC24B0}"/>
    <cellStyle name="Comma 5 4 6 7 2 2" xfId="41565" xr:uid="{77B3D207-AEDD-4D6D-8EE2-262AC105A35A}"/>
    <cellStyle name="Comma 5 4 6 7 2 3" xfId="62589" xr:uid="{121A72E9-844B-4905-BEFB-D1C83CF4774D}"/>
    <cellStyle name="Comma 5 4 6 7 3" xfId="31055" xr:uid="{08881B45-DE47-423C-BA8B-3E71D49565A0}"/>
    <cellStyle name="Comma 5 4 6 7 4" xfId="52079" xr:uid="{56543618-1E06-4F95-B642-DED4B4811AF5}"/>
    <cellStyle name="Comma 5 4 6 8" xfId="12661" xr:uid="{580EC662-1850-44B6-9F93-09026383AD68}"/>
    <cellStyle name="Comma 5 4 6 8 2" xfId="33683" xr:uid="{23FF6FAC-2CF0-48FC-991D-7B0140792CB0}"/>
    <cellStyle name="Comma 5 4 6 8 3" xfId="54707" xr:uid="{7BA5F5F8-FE4A-4D19-972B-5DDF5888E542}"/>
    <cellStyle name="Comma 5 4 6 9" xfId="23172" xr:uid="{3E255CB8-151B-4B18-8137-AD9E7D9A9624}"/>
    <cellStyle name="Comma 5 4 7" xfId="2081" xr:uid="{5428194A-73F4-438E-9D72-84B9A7C7252E}"/>
    <cellStyle name="Comma 5 4 7 2" xfId="2082" xr:uid="{4E2DFD86-E603-4CC0-95DB-572EED3F3AF8}"/>
    <cellStyle name="Comma 5 4 7 2 2" xfId="4760" xr:uid="{D2BFAFE2-B924-43FC-89ED-3941FB5F7163}"/>
    <cellStyle name="Comma 5 4 7 2 2 2" xfId="15294" xr:uid="{CA161B7E-98C7-48C3-AB59-2B7704FAE5A8}"/>
    <cellStyle name="Comma 5 4 7 2 2 2 2" xfId="36316" xr:uid="{A8AA988B-AAA6-41EE-A1ED-59E2451AC5F0}"/>
    <cellStyle name="Comma 5 4 7 2 2 2 3" xfId="57340" xr:uid="{36C9FD10-D378-4B7D-B2C3-14C5015BE4BE}"/>
    <cellStyle name="Comma 5 4 7 2 2 3" xfId="25806" xr:uid="{B7A7297C-C3A1-4C27-B871-EB8D37C1F2E2}"/>
    <cellStyle name="Comma 5 4 7 2 2 4" xfId="46830" xr:uid="{E15945B7-8B1E-4559-91C9-FD29B2A4AE8D}"/>
    <cellStyle name="Comma 5 4 7 2 3" xfId="7388" xr:uid="{27C0624E-16EF-4FE1-B3A5-CDA582C01EF5}"/>
    <cellStyle name="Comma 5 4 7 2 3 2" xfId="17922" xr:uid="{19B5A54D-77CC-4BCA-AC0C-6BE1D36CA62E}"/>
    <cellStyle name="Comma 5 4 7 2 3 2 2" xfId="38944" xr:uid="{29554188-7109-4D8E-9418-403E868DB805}"/>
    <cellStyle name="Comma 5 4 7 2 3 2 3" xfId="59968" xr:uid="{83415921-AB2D-4EE2-81D6-8C891FDF06E6}"/>
    <cellStyle name="Comma 5 4 7 2 3 3" xfId="28434" xr:uid="{27132DDE-7019-4321-8F98-E7D4005C899B}"/>
    <cellStyle name="Comma 5 4 7 2 3 4" xfId="49458" xr:uid="{2652FA41-4EBE-4E11-A301-B910BFBB2340}"/>
    <cellStyle name="Comma 5 4 7 2 4" xfId="10015" xr:uid="{2C425C23-825B-4522-9C81-B0850101F64B}"/>
    <cellStyle name="Comma 5 4 7 2 4 2" xfId="20549" xr:uid="{4AA6FB21-442D-47ED-879A-22A6CDABF2D0}"/>
    <cellStyle name="Comma 5 4 7 2 4 2 2" xfId="41571" xr:uid="{E7EFF02D-5ABC-40AB-BA04-181982375DE4}"/>
    <cellStyle name="Comma 5 4 7 2 4 2 3" xfId="62595" xr:uid="{4F7DD0A9-C103-40BB-8148-1D5857177FCE}"/>
    <cellStyle name="Comma 5 4 7 2 4 3" xfId="31061" xr:uid="{D96D3ED9-239B-4909-B7F4-BCCFE54A09E2}"/>
    <cellStyle name="Comma 5 4 7 2 4 4" xfId="52085" xr:uid="{23A3B677-889C-480A-9936-94BD235D93F5}"/>
    <cellStyle name="Comma 5 4 7 2 5" xfId="12667" xr:uid="{63E994FA-95AF-4713-BEA0-A3EF5194FD51}"/>
    <cellStyle name="Comma 5 4 7 2 5 2" xfId="33689" xr:uid="{6356BB1B-6213-42BE-8A6A-BAB9ECECE431}"/>
    <cellStyle name="Comma 5 4 7 2 5 3" xfId="54713" xr:uid="{8E5AE239-A3A9-4AB8-B15D-25FD46EE8E3E}"/>
    <cellStyle name="Comma 5 4 7 2 6" xfId="23178" xr:uid="{2DEEF2A6-904C-4E12-9DBA-6F276B6ABD15}"/>
    <cellStyle name="Comma 5 4 7 2 7" xfId="44203" xr:uid="{EF929EA7-02FF-488E-8046-7059446C345D}"/>
    <cellStyle name="Comma 5 4 7 3" xfId="2083" xr:uid="{E9F0B4D1-43A9-466C-8BDF-7A501B64AF7E}"/>
    <cellStyle name="Comma 5 4 7 3 2" xfId="4761" xr:uid="{66C7D290-EE43-4B0C-9238-EC10B1293578}"/>
    <cellStyle name="Comma 5 4 7 3 2 2" xfId="15295" xr:uid="{F0AE85BF-6ACB-4C90-AAEC-7A5731DD4978}"/>
    <cellStyle name="Comma 5 4 7 3 2 2 2" xfId="36317" xr:uid="{CC93354E-6B4E-4288-ABE1-9E18B638078A}"/>
    <cellStyle name="Comma 5 4 7 3 2 2 3" xfId="57341" xr:uid="{16272734-6A5E-4905-A4E9-DAE8F06013B7}"/>
    <cellStyle name="Comma 5 4 7 3 2 3" xfId="25807" xr:uid="{899C00D4-6A8F-419D-86FD-00BC9C0FEFB8}"/>
    <cellStyle name="Comma 5 4 7 3 2 4" xfId="46831" xr:uid="{339DF7C1-0180-4154-85CF-EE18342AE7DD}"/>
    <cellStyle name="Comma 5 4 7 3 3" xfId="7389" xr:uid="{EFCCBC11-8B2A-47AD-AE59-F3F158C50A07}"/>
    <cellStyle name="Comma 5 4 7 3 3 2" xfId="17923" xr:uid="{401551B6-A075-4D4B-9C53-E1CB919E7EFF}"/>
    <cellStyle name="Comma 5 4 7 3 3 2 2" xfId="38945" xr:uid="{AA465BFE-5678-4866-AF1A-895B03C9CE68}"/>
    <cellStyle name="Comma 5 4 7 3 3 2 3" xfId="59969" xr:uid="{C03A61D5-0CC6-4872-88CC-92E99699ABAB}"/>
    <cellStyle name="Comma 5 4 7 3 3 3" xfId="28435" xr:uid="{4FEEDDCB-FC62-4544-BE37-225523FE6B09}"/>
    <cellStyle name="Comma 5 4 7 3 3 4" xfId="49459" xr:uid="{7AF5689C-D7EF-4AE4-9CC4-9CAA7080D50B}"/>
    <cellStyle name="Comma 5 4 7 3 4" xfId="10016" xr:uid="{589861BF-117E-484B-A022-FDAFC7DFADC8}"/>
    <cellStyle name="Comma 5 4 7 3 4 2" xfId="20550" xr:uid="{382B566B-A77F-439C-ABCC-A15C512541B8}"/>
    <cellStyle name="Comma 5 4 7 3 4 2 2" xfId="41572" xr:uid="{2C05D725-0C6F-44A6-8CD8-0ECC3C79E5B7}"/>
    <cellStyle name="Comma 5 4 7 3 4 2 3" xfId="62596" xr:uid="{8E7407AA-86DB-4B65-8650-C78A208287A9}"/>
    <cellStyle name="Comma 5 4 7 3 4 3" xfId="31062" xr:uid="{8D1CE4FB-E0AF-41A5-9E09-B62713001FB9}"/>
    <cellStyle name="Comma 5 4 7 3 4 4" xfId="52086" xr:uid="{B9C3E2EB-3BFA-476F-BAE1-D2D093B74FA6}"/>
    <cellStyle name="Comma 5 4 7 3 5" xfId="12668" xr:uid="{394F7ADC-601C-4225-B645-DE6AA2BE00E1}"/>
    <cellStyle name="Comma 5 4 7 3 5 2" xfId="33690" xr:uid="{7A8CFC1B-861C-43D8-B21C-F5FA52A425DA}"/>
    <cellStyle name="Comma 5 4 7 3 5 3" xfId="54714" xr:uid="{D6E09EC4-E905-4FAE-A9C9-BFED1A714106}"/>
    <cellStyle name="Comma 5 4 7 3 6" xfId="23179" xr:uid="{7020DA35-6CE6-4E53-85A4-A41CCF0634AE}"/>
    <cellStyle name="Comma 5 4 7 3 7" xfId="44204" xr:uid="{9734E2D4-1291-4BCD-AB6B-EC2B244925AE}"/>
    <cellStyle name="Comma 5 4 7 4" xfId="4759" xr:uid="{5E20840B-5FC6-4AFF-BAEA-0699D297C719}"/>
    <cellStyle name="Comma 5 4 7 4 2" xfId="15293" xr:uid="{95FBC1CE-116D-4FAD-B7ED-A575A8902576}"/>
    <cellStyle name="Comma 5 4 7 4 2 2" xfId="36315" xr:uid="{F3694552-F4DE-4F00-B914-153902810B29}"/>
    <cellStyle name="Comma 5 4 7 4 2 3" xfId="57339" xr:uid="{6148EBCC-41B4-41EF-B547-7326B938B49E}"/>
    <cellStyle name="Comma 5 4 7 4 3" xfId="25805" xr:uid="{986A4F58-7FBB-42A7-862B-FECE7DE7CEE0}"/>
    <cellStyle name="Comma 5 4 7 4 4" xfId="46829" xr:uid="{56BC1E42-60A4-4042-9BE4-DB735A02A16F}"/>
    <cellStyle name="Comma 5 4 7 5" xfId="7387" xr:uid="{6794107E-8C57-4781-AFA1-0911D478E189}"/>
    <cellStyle name="Comma 5 4 7 5 2" xfId="17921" xr:uid="{4962A416-7BAB-4FAF-B733-4A6332419B72}"/>
    <cellStyle name="Comma 5 4 7 5 2 2" xfId="38943" xr:uid="{011FA47B-18BF-4C57-AD85-0F422ABBD5EB}"/>
    <cellStyle name="Comma 5 4 7 5 2 3" xfId="59967" xr:uid="{FB508E6B-37C6-4A6E-B898-655B1B51D009}"/>
    <cellStyle name="Comma 5 4 7 5 3" xfId="28433" xr:uid="{C17D0C09-E499-4823-8F18-D7D54FD2C826}"/>
    <cellStyle name="Comma 5 4 7 5 4" xfId="49457" xr:uid="{E2614E32-5277-45D8-9F14-E319A5F6C6C5}"/>
    <cellStyle name="Comma 5 4 7 6" xfId="10014" xr:uid="{1505D45B-48EC-45F5-A828-9E561B771636}"/>
    <cellStyle name="Comma 5 4 7 6 2" xfId="20548" xr:uid="{D8B7BC4A-96AF-40E2-91AD-046B4D9D8C0C}"/>
    <cellStyle name="Comma 5 4 7 6 2 2" xfId="41570" xr:uid="{5CA4E8FC-40FD-4B35-BA1B-5649CF5BF5DE}"/>
    <cellStyle name="Comma 5 4 7 6 2 3" xfId="62594" xr:uid="{F8813B5D-1D52-4411-B010-4D736A183846}"/>
    <cellStyle name="Comma 5 4 7 6 3" xfId="31060" xr:uid="{F3A35253-19C6-4B0B-A5C0-FF64C333C4CF}"/>
    <cellStyle name="Comma 5 4 7 6 4" xfId="52084" xr:uid="{A5D8AFB5-8813-44A8-97AD-A14DC039240C}"/>
    <cellStyle name="Comma 5 4 7 7" xfId="12666" xr:uid="{4C2FF758-0C9E-47C2-B2E2-E1C54532955B}"/>
    <cellStyle name="Comma 5 4 7 7 2" xfId="33688" xr:uid="{854F241A-D549-4F20-9895-1431323654BB}"/>
    <cellStyle name="Comma 5 4 7 7 3" xfId="54712" xr:uid="{0547738D-1A39-44B0-BA52-210A18A8BAFF}"/>
    <cellStyle name="Comma 5 4 7 8" xfId="23177" xr:uid="{82D4F18A-BAD9-4672-A958-5482AFD57C75}"/>
    <cellStyle name="Comma 5 4 7 9" xfId="44202" xr:uid="{73FEB6BE-AE23-4928-A7CF-F94A49917BB4}"/>
    <cellStyle name="Comma 5 4 8" xfId="2084" xr:uid="{996BBADB-D4D7-4D1F-9A73-B0DC04020A05}"/>
    <cellStyle name="Comma 5 4 8 2" xfId="2085" xr:uid="{9A084325-CCE4-42D1-9EFD-DF459E4DFAD0}"/>
    <cellStyle name="Comma 5 4 8 2 2" xfId="4763" xr:uid="{0116D254-C47D-4AD8-9A84-0646F225AF54}"/>
    <cellStyle name="Comma 5 4 8 2 2 2" xfId="15297" xr:uid="{94E83701-029C-47DC-BA25-E542D4F28FE9}"/>
    <cellStyle name="Comma 5 4 8 2 2 2 2" xfId="36319" xr:uid="{454D7D8E-6B1C-42C5-B2FB-323D5120679C}"/>
    <cellStyle name="Comma 5 4 8 2 2 2 3" xfId="57343" xr:uid="{9DA679D3-69DD-4D9F-8000-98A856FD6A35}"/>
    <cellStyle name="Comma 5 4 8 2 2 3" xfId="25809" xr:uid="{80097BC8-494B-4EC8-BCDF-3A24CFCD4BEA}"/>
    <cellStyle name="Comma 5 4 8 2 2 4" xfId="46833" xr:uid="{3928388E-1543-4C9B-91B8-71808AD350F8}"/>
    <cellStyle name="Comma 5 4 8 2 3" xfId="7391" xr:uid="{2E062A2E-26BD-496D-A484-E5115C1A3C6B}"/>
    <cellStyle name="Comma 5 4 8 2 3 2" xfId="17925" xr:uid="{AE664512-A25B-4924-87F1-B991A7955A2E}"/>
    <cellStyle name="Comma 5 4 8 2 3 2 2" xfId="38947" xr:uid="{A84A39F7-637D-4205-858F-38A2E2148D55}"/>
    <cellStyle name="Comma 5 4 8 2 3 2 3" xfId="59971" xr:uid="{5B9B1FA6-C2A0-4C7F-938F-5F4A2E0FD26B}"/>
    <cellStyle name="Comma 5 4 8 2 3 3" xfId="28437" xr:uid="{A77B360D-E189-4BE1-9B64-F453FC0409BD}"/>
    <cellStyle name="Comma 5 4 8 2 3 4" xfId="49461" xr:uid="{261B476F-EB6F-401C-BC19-FC804A482DE5}"/>
    <cellStyle name="Comma 5 4 8 2 4" xfId="10018" xr:uid="{427FD925-F73B-4C5E-9D35-81C082C8CA35}"/>
    <cellStyle name="Comma 5 4 8 2 4 2" xfId="20552" xr:uid="{5F29E0FE-0ED9-427C-85D2-6536737E0465}"/>
    <cellStyle name="Comma 5 4 8 2 4 2 2" xfId="41574" xr:uid="{062C342E-E2D1-4941-9BA9-9D391B92E0EF}"/>
    <cellStyle name="Comma 5 4 8 2 4 2 3" xfId="62598" xr:uid="{F09D9828-2CEA-4C0F-AB0A-D3163F36D237}"/>
    <cellStyle name="Comma 5 4 8 2 4 3" xfId="31064" xr:uid="{67F0EF15-A60E-42B2-9E72-51E7A041194D}"/>
    <cellStyle name="Comma 5 4 8 2 4 4" xfId="52088" xr:uid="{4F6789C5-11BE-4638-962F-C74673B5EC71}"/>
    <cellStyle name="Comma 5 4 8 2 5" xfId="12670" xr:uid="{DFC8216B-5FD8-461A-8681-F0D4A4CB7748}"/>
    <cellStyle name="Comma 5 4 8 2 5 2" xfId="33692" xr:uid="{15A524CF-5F98-49A2-8AE6-764C96B68F50}"/>
    <cellStyle name="Comma 5 4 8 2 5 3" xfId="54716" xr:uid="{D7A63A3F-4EFA-4F43-9EFC-A1D0F0FAA0D1}"/>
    <cellStyle name="Comma 5 4 8 2 6" xfId="23181" xr:uid="{23D2197C-30D3-481C-B477-1CD791327A34}"/>
    <cellStyle name="Comma 5 4 8 2 7" xfId="44206" xr:uid="{33B7135F-9442-4E80-9AA4-8E034637D476}"/>
    <cellStyle name="Comma 5 4 8 3" xfId="4762" xr:uid="{3CF44A36-3C6F-471C-AE68-95FC45B4AD74}"/>
    <cellStyle name="Comma 5 4 8 3 2" xfId="15296" xr:uid="{8A115EDC-707D-4B84-BEE7-5FE536A06EF6}"/>
    <cellStyle name="Comma 5 4 8 3 2 2" xfId="36318" xr:uid="{32191168-3FDA-4970-8D8C-E9E98EF1CAC8}"/>
    <cellStyle name="Comma 5 4 8 3 2 3" xfId="57342" xr:uid="{F4A0303D-0C4E-4003-B772-B290E306540D}"/>
    <cellStyle name="Comma 5 4 8 3 3" xfId="25808" xr:uid="{75B012FA-BB5C-405F-864C-B7B4359D61AA}"/>
    <cellStyle name="Comma 5 4 8 3 4" xfId="46832" xr:uid="{53A15356-C90F-41C1-8E25-CF7255C39DE3}"/>
    <cellStyle name="Comma 5 4 8 4" xfId="7390" xr:uid="{911AE0F8-CA80-409B-BC9A-3A35064F8BD7}"/>
    <cellStyle name="Comma 5 4 8 4 2" xfId="17924" xr:uid="{9A2A392D-1A43-4706-B70D-81D5846C6597}"/>
    <cellStyle name="Comma 5 4 8 4 2 2" xfId="38946" xr:uid="{29B52EC5-68A8-4D2F-90EC-D79DB35B8004}"/>
    <cellStyle name="Comma 5 4 8 4 2 3" xfId="59970" xr:uid="{AC214F7E-7406-4F38-BC5A-2A6A07B8E5CB}"/>
    <cellStyle name="Comma 5 4 8 4 3" xfId="28436" xr:uid="{30C5E731-23FB-45C9-8A7E-E7EA0727B1AE}"/>
    <cellStyle name="Comma 5 4 8 4 4" xfId="49460" xr:uid="{E99C1B9E-E3C4-4CA2-AAF0-42291C3BE12F}"/>
    <cellStyle name="Comma 5 4 8 5" xfId="10017" xr:uid="{74E67D39-BA58-4E69-BF23-59B92C29DA93}"/>
    <cellStyle name="Comma 5 4 8 5 2" xfId="20551" xr:uid="{2096FCE2-70E4-4A75-B579-4587A3C31565}"/>
    <cellStyle name="Comma 5 4 8 5 2 2" xfId="41573" xr:uid="{B290BA40-B6D8-46B4-91D9-30FCA6763478}"/>
    <cellStyle name="Comma 5 4 8 5 2 3" xfId="62597" xr:uid="{62E3EBD8-A30B-41BC-BDE1-0AB12FDC1CEE}"/>
    <cellStyle name="Comma 5 4 8 5 3" xfId="31063" xr:uid="{555B6230-FF8B-4850-8632-13AFBE9E1D6D}"/>
    <cellStyle name="Comma 5 4 8 5 4" xfId="52087" xr:uid="{6C10464F-D924-4E4B-8D23-DC4039647FB4}"/>
    <cellStyle name="Comma 5 4 8 6" xfId="12669" xr:uid="{996B004E-D343-4833-B409-F98CB72DCD20}"/>
    <cellStyle name="Comma 5 4 8 6 2" xfId="33691" xr:uid="{7CA93ACC-EC0C-4682-8886-734B3C53E5EF}"/>
    <cellStyle name="Comma 5 4 8 6 3" xfId="54715" xr:uid="{02958145-EA0E-482C-A487-9D805672F93D}"/>
    <cellStyle name="Comma 5 4 8 7" xfId="23180" xr:uid="{2D2DDE08-2109-4DB1-AED5-EE828E57426A}"/>
    <cellStyle name="Comma 5 4 8 8" xfId="44205" xr:uid="{D5E7944E-2488-457E-8642-636C7E908703}"/>
    <cellStyle name="Comma 5 4 9" xfId="2086" xr:uid="{4E0D7A4D-6A6D-4322-AAC2-8C7726058D2C}"/>
    <cellStyle name="Comma 5 4 9 2" xfId="4764" xr:uid="{46C9CB93-F200-4E30-A9B3-D5E29E9FD416}"/>
    <cellStyle name="Comma 5 4 9 2 2" xfId="15298" xr:uid="{656BEFFF-A6A5-483C-852F-103B5E112C3F}"/>
    <cellStyle name="Comma 5 4 9 2 2 2" xfId="36320" xr:uid="{E759EA58-65AD-46DC-9193-1A74F817EE1A}"/>
    <cellStyle name="Comma 5 4 9 2 2 3" xfId="57344" xr:uid="{7DACF112-C864-4859-84D2-09CA596DD829}"/>
    <cellStyle name="Comma 5 4 9 2 3" xfId="25810" xr:uid="{D3EDAF69-2CEA-4E87-96F0-DC913AE23BD2}"/>
    <cellStyle name="Comma 5 4 9 2 4" xfId="46834" xr:uid="{AC9B9A57-8BB0-4573-A73B-994837ECC785}"/>
    <cellStyle name="Comma 5 4 9 3" xfId="7392" xr:uid="{AEB24B2E-D51F-4B2A-B382-605851BAEB5D}"/>
    <cellStyle name="Comma 5 4 9 3 2" xfId="17926" xr:uid="{71D19262-14F9-433D-9A71-F196775C3882}"/>
    <cellStyle name="Comma 5 4 9 3 2 2" xfId="38948" xr:uid="{D0AB602A-F383-4CEC-8158-1996921B840B}"/>
    <cellStyle name="Comma 5 4 9 3 2 3" xfId="59972" xr:uid="{8FC385AB-CBD5-4E75-92F5-98FA5DCE1362}"/>
    <cellStyle name="Comma 5 4 9 3 3" xfId="28438" xr:uid="{D96F55CC-1E1A-4E70-B3DA-AE733DCA5536}"/>
    <cellStyle name="Comma 5 4 9 3 4" xfId="49462" xr:uid="{2D93F825-C752-4159-A1C6-54BB8081A844}"/>
    <cellStyle name="Comma 5 4 9 4" xfId="10019" xr:uid="{9E5C0D25-9078-48F5-8CDF-AC04555B8A4F}"/>
    <cellStyle name="Comma 5 4 9 4 2" xfId="20553" xr:uid="{8B9206C1-63A4-443F-8C35-0A10CB110297}"/>
    <cellStyle name="Comma 5 4 9 4 2 2" xfId="41575" xr:uid="{C2A6C5EF-AC11-41CF-B191-591C5F419C50}"/>
    <cellStyle name="Comma 5 4 9 4 2 3" xfId="62599" xr:uid="{E8F75351-7D0F-4657-872A-B7DA53A8FBA0}"/>
    <cellStyle name="Comma 5 4 9 4 3" xfId="31065" xr:uid="{815216EB-14FD-46C3-9EF5-42900AF48325}"/>
    <cellStyle name="Comma 5 4 9 4 4" xfId="52089" xr:uid="{690F88A1-E303-4E67-9BF9-46F67976055F}"/>
    <cellStyle name="Comma 5 4 9 5" xfId="12671" xr:uid="{68160CF4-EBEB-45EC-95F5-F184A72A1EEE}"/>
    <cellStyle name="Comma 5 4 9 5 2" xfId="33693" xr:uid="{8CF48F2B-33CF-49A6-9F88-053C27998CEF}"/>
    <cellStyle name="Comma 5 4 9 5 3" xfId="54717" xr:uid="{15FABAC2-7F26-40E2-A361-C986ED5F7E2C}"/>
    <cellStyle name="Comma 5 4 9 6" xfId="23182" xr:uid="{476A02B8-4B12-4637-8ACF-7A622E701084}"/>
    <cellStyle name="Comma 5 4 9 7" xfId="44207" xr:uid="{E87A77D7-F18D-4DA2-A491-52E59E89C3E6}"/>
    <cellStyle name="Comma 5 5" xfId="2087" xr:uid="{D281AC55-8917-434C-970E-E343238A41DF}"/>
    <cellStyle name="Comma 5 5 10" xfId="4765" xr:uid="{37F02BC6-75F5-4B84-B48B-B8C9BBBF46C1}"/>
    <cellStyle name="Comma 5 5 10 2" xfId="15299" xr:uid="{4813582D-2276-4969-BC04-89DE97E9D93D}"/>
    <cellStyle name="Comma 5 5 10 2 2" xfId="36321" xr:uid="{686A8DB2-8BD4-4D03-9C9C-F274A022DACC}"/>
    <cellStyle name="Comma 5 5 10 2 3" xfId="57345" xr:uid="{8B38C6A6-0BFC-4D90-99E0-1EA8E1A2976D}"/>
    <cellStyle name="Comma 5 5 10 3" xfId="25811" xr:uid="{63E6F886-7CD2-4297-A8FA-F73B2CC101EB}"/>
    <cellStyle name="Comma 5 5 10 4" xfId="46835" xr:uid="{9DD444AA-20A0-4B90-BD0E-96291F1BEA20}"/>
    <cellStyle name="Comma 5 5 11" xfId="7393" xr:uid="{62519120-6559-4E22-945B-067C4189A8F2}"/>
    <cellStyle name="Comma 5 5 11 2" xfId="17927" xr:uid="{009AB260-8377-4DAB-9A7B-08FCDEE16C93}"/>
    <cellStyle name="Comma 5 5 11 2 2" xfId="38949" xr:uid="{2FFCF55B-7F78-4C68-A5C0-C2789B200FA5}"/>
    <cellStyle name="Comma 5 5 11 2 3" xfId="59973" xr:uid="{3184B2DE-D496-47D3-955C-4B7630B4B12D}"/>
    <cellStyle name="Comma 5 5 11 3" xfId="28439" xr:uid="{1EB98635-F944-42B4-9FEA-9B3C224C3C9D}"/>
    <cellStyle name="Comma 5 5 11 4" xfId="49463" xr:uid="{598CE6A2-44AF-4CED-B947-7BCA892A74BC}"/>
    <cellStyle name="Comma 5 5 12" xfId="10020" xr:uid="{8A46B37D-403C-4E50-9200-5E9A1952B5F8}"/>
    <cellStyle name="Comma 5 5 12 2" xfId="20554" xr:uid="{855ABE7C-0B0D-49D5-B3A4-B5BAD675CA14}"/>
    <cellStyle name="Comma 5 5 12 2 2" xfId="41576" xr:uid="{D888E3C4-9721-4416-8B0F-D0106740A86A}"/>
    <cellStyle name="Comma 5 5 12 2 3" xfId="62600" xr:uid="{C3DC7731-7955-4CDF-B2EE-17E79F4B669A}"/>
    <cellStyle name="Comma 5 5 12 3" xfId="31066" xr:uid="{CFB81ACB-7F2E-413C-B0F7-578B9BA8356F}"/>
    <cellStyle name="Comma 5 5 12 4" xfId="52090" xr:uid="{343ECC95-3EED-40D1-BECA-B7998987C151}"/>
    <cellStyle name="Comma 5 5 13" xfId="12672" xr:uid="{1F80F415-99E9-4FC9-A7D5-DBA8FD453D2A}"/>
    <cellStyle name="Comma 5 5 13 2" xfId="33694" xr:uid="{766539B6-FF2C-4D79-AFD2-CEDA2D0DB268}"/>
    <cellStyle name="Comma 5 5 13 3" xfId="54718" xr:uid="{C18D0BCF-DCAB-468D-A74C-B5543BB6412F}"/>
    <cellStyle name="Comma 5 5 14" xfId="23183" xr:uid="{3BF59129-8AC1-4784-BC28-ADA769949A10}"/>
    <cellStyle name="Comma 5 5 15" xfId="44208" xr:uid="{2709E37E-AC11-4E65-A8E3-D64094315FD6}"/>
    <cellStyle name="Comma 5 5 2" xfId="2088" xr:uid="{785006BA-1241-46FF-85C6-31D02E483210}"/>
    <cellStyle name="Comma 5 5 2 10" xfId="44209" xr:uid="{144130D2-92B5-48F6-B8ED-B0D8C61FB0DE}"/>
    <cellStyle name="Comma 5 5 2 2" xfId="2089" xr:uid="{7F62B2C3-0D4D-4FED-A654-1404BFBCD8BD}"/>
    <cellStyle name="Comma 5 5 2 2 2" xfId="2090" xr:uid="{17D9F4E7-240B-4585-BB9C-20ECA96C16B9}"/>
    <cellStyle name="Comma 5 5 2 2 2 2" xfId="4768" xr:uid="{364E0DF7-B71E-4E52-8AB4-A46D4C2EC216}"/>
    <cellStyle name="Comma 5 5 2 2 2 2 2" xfId="15302" xr:uid="{EC82EAC6-F20D-46BF-BCCA-78D8C0DED115}"/>
    <cellStyle name="Comma 5 5 2 2 2 2 2 2" xfId="36324" xr:uid="{76BB41D7-65C4-47DF-9E28-47ADDBF9EDED}"/>
    <cellStyle name="Comma 5 5 2 2 2 2 2 3" xfId="57348" xr:uid="{AA087049-0A42-43AE-B225-E3135886F9BB}"/>
    <cellStyle name="Comma 5 5 2 2 2 2 3" xfId="25814" xr:uid="{280B44A1-7A4F-4748-8A86-01755EE9E322}"/>
    <cellStyle name="Comma 5 5 2 2 2 2 4" xfId="46838" xr:uid="{600CC648-7265-461D-B8B3-619A0E1AB6AD}"/>
    <cellStyle name="Comma 5 5 2 2 2 3" xfId="7396" xr:uid="{C9876006-D794-4AA6-8C9C-59DF170027EB}"/>
    <cellStyle name="Comma 5 5 2 2 2 3 2" xfId="17930" xr:uid="{874B89F4-1CCC-4FFC-A841-8BCC5AB19C6F}"/>
    <cellStyle name="Comma 5 5 2 2 2 3 2 2" xfId="38952" xr:uid="{233A2943-4E52-4D6B-8EA0-92ED5D43BFED}"/>
    <cellStyle name="Comma 5 5 2 2 2 3 2 3" xfId="59976" xr:uid="{F2285FF4-6CF0-4397-AB84-6397BD8B6A8D}"/>
    <cellStyle name="Comma 5 5 2 2 2 3 3" xfId="28442" xr:uid="{66B21DC6-2964-4B12-A29F-DC5343A36771}"/>
    <cellStyle name="Comma 5 5 2 2 2 3 4" xfId="49466" xr:uid="{F62E97BA-D92B-4683-A6E3-77C9C13F49C1}"/>
    <cellStyle name="Comma 5 5 2 2 2 4" xfId="10023" xr:uid="{98E4D59A-E25F-4658-9B5E-544DC11477FF}"/>
    <cellStyle name="Comma 5 5 2 2 2 4 2" xfId="20557" xr:uid="{2B0E3C89-72BB-4C55-A05C-31699D289DA4}"/>
    <cellStyle name="Comma 5 5 2 2 2 4 2 2" xfId="41579" xr:uid="{F23183F4-43FD-4302-B78C-0371C20C594B}"/>
    <cellStyle name="Comma 5 5 2 2 2 4 2 3" xfId="62603" xr:uid="{116BC90D-0941-4500-B52D-D5B7D6CFFD23}"/>
    <cellStyle name="Comma 5 5 2 2 2 4 3" xfId="31069" xr:uid="{861DE9BE-075E-422C-B9BA-D7CF4B11BA9C}"/>
    <cellStyle name="Comma 5 5 2 2 2 4 4" xfId="52093" xr:uid="{5A722C89-AC42-4641-82DB-70CDC6D1CB93}"/>
    <cellStyle name="Comma 5 5 2 2 2 5" xfId="12675" xr:uid="{14A634E9-8F44-435F-A6D0-3CAB64D6EBA3}"/>
    <cellStyle name="Comma 5 5 2 2 2 5 2" xfId="33697" xr:uid="{86D731BF-5D71-4F33-AF05-4532BFECE701}"/>
    <cellStyle name="Comma 5 5 2 2 2 5 3" xfId="54721" xr:uid="{22464F38-3070-4E20-940B-3BCC4A97F6C0}"/>
    <cellStyle name="Comma 5 5 2 2 2 6" xfId="23186" xr:uid="{5741C275-1D71-43AC-8F02-BC8DC572A453}"/>
    <cellStyle name="Comma 5 5 2 2 2 7" xfId="44211" xr:uid="{3D38E5F1-6865-4A12-A4AB-ED42BFE3F5DA}"/>
    <cellStyle name="Comma 5 5 2 2 3" xfId="4767" xr:uid="{FBFF3CFB-2E50-4784-9B5E-714D13E863ED}"/>
    <cellStyle name="Comma 5 5 2 2 3 2" xfId="15301" xr:uid="{49FA011A-661B-4B42-BB23-F59EE812B963}"/>
    <cellStyle name="Comma 5 5 2 2 3 2 2" xfId="36323" xr:uid="{09C53C33-7131-4625-A9A5-043A0579ABF7}"/>
    <cellStyle name="Comma 5 5 2 2 3 2 3" xfId="57347" xr:uid="{0DCB0C66-BE06-4EBD-9979-4C169D5278B8}"/>
    <cellStyle name="Comma 5 5 2 2 3 3" xfId="25813" xr:uid="{03B3619F-2E44-41C1-A72F-F87D5C17B700}"/>
    <cellStyle name="Comma 5 5 2 2 3 4" xfId="46837" xr:uid="{F9AC0B04-B713-482E-9F2C-1CAB78DF2594}"/>
    <cellStyle name="Comma 5 5 2 2 4" xfId="7395" xr:uid="{B689FA0B-8ABE-4445-B771-A16F9205AF9F}"/>
    <cellStyle name="Comma 5 5 2 2 4 2" xfId="17929" xr:uid="{6AEA958C-E003-4BD3-9357-195FD4835621}"/>
    <cellStyle name="Comma 5 5 2 2 4 2 2" xfId="38951" xr:uid="{664E7F47-F90C-4006-A8A0-8095241178B7}"/>
    <cellStyle name="Comma 5 5 2 2 4 2 3" xfId="59975" xr:uid="{F4F00DB9-E8F8-4821-A56E-1D9ED2DC5E87}"/>
    <cellStyle name="Comma 5 5 2 2 4 3" xfId="28441" xr:uid="{B75EAC91-F3C6-4E8B-B40B-8FD74D597571}"/>
    <cellStyle name="Comma 5 5 2 2 4 4" xfId="49465" xr:uid="{0F2591A4-72B2-492E-813D-3D377E846158}"/>
    <cellStyle name="Comma 5 5 2 2 5" xfId="10022" xr:uid="{E458FECD-E1D1-4D50-8418-45D03A51E936}"/>
    <cellStyle name="Comma 5 5 2 2 5 2" xfId="20556" xr:uid="{1ABEBD20-5A64-4E07-97ED-536F3F97B584}"/>
    <cellStyle name="Comma 5 5 2 2 5 2 2" xfId="41578" xr:uid="{77EADC10-DC64-4B64-B8AD-762CC0DF0F5C}"/>
    <cellStyle name="Comma 5 5 2 2 5 2 3" xfId="62602" xr:uid="{511BFD78-04A1-4E2C-B864-55C4F6834E0A}"/>
    <cellStyle name="Comma 5 5 2 2 5 3" xfId="31068" xr:uid="{F999DC74-4D1E-4D5A-9B42-C391E6E9FD06}"/>
    <cellStyle name="Comma 5 5 2 2 5 4" xfId="52092" xr:uid="{811FE3D5-3FFE-41B7-B395-B587AAA8E6D9}"/>
    <cellStyle name="Comma 5 5 2 2 6" xfId="12674" xr:uid="{94C7E762-7D46-4D35-B144-852D4C12E729}"/>
    <cellStyle name="Comma 5 5 2 2 6 2" xfId="33696" xr:uid="{1F796D3C-A359-41D5-A59C-21D2E65D77BB}"/>
    <cellStyle name="Comma 5 5 2 2 6 3" xfId="54720" xr:uid="{A52092CE-9B2D-4F66-9569-1518A80B51AC}"/>
    <cellStyle name="Comma 5 5 2 2 7" xfId="23185" xr:uid="{03BFF42B-9FB8-494A-B2EE-7E23969D165D}"/>
    <cellStyle name="Comma 5 5 2 2 8" xfId="44210" xr:uid="{752DA665-40E0-4BCF-8FC0-558E40EBAA68}"/>
    <cellStyle name="Comma 5 5 2 3" xfId="2091" xr:uid="{23F20AC1-EF17-4E66-AD4A-01DFA32B66C0}"/>
    <cellStyle name="Comma 5 5 2 3 2" xfId="4769" xr:uid="{9895AAE6-426B-4A66-A7CE-EF7043478252}"/>
    <cellStyle name="Comma 5 5 2 3 2 2" xfId="15303" xr:uid="{4781EAB0-8373-449C-B2B0-C6203782C08C}"/>
    <cellStyle name="Comma 5 5 2 3 2 2 2" xfId="36325" xr:uid="{937DC826-EA29-4398-9E36-6D3F93B2C2AB}"/>
    <cellStyle name="Comma 5 5 2 3 2 2 3" xfId="57349" xr:uid="{24CD728D-49FC-4923-BB22-160A8A6D4F3B}"/>
    <cellStyle name="Comma 5 5 2 3 2 3" xfId="25815" xr:uid="{C76521F4-A418-4066-A62A-56385BC9DA54}"/>
    <cellStyle name="Comma 5 5 2 3 2 4" xfId="46839" xr:uid="{C67DF2D4-3156-4CF0-B7F7-6C930A4C37E0}"/>
    <cellStyle name="Comma 5 5 2 3 3" xfId="7397" xr:uid="{981920A1-B400-45DE-88C0-D7D67161D6A3}"/>
    <cellStyle name="Comma 5 5 2 3 3 2" xfId="17931" xr:uid="{13CF32AC-CD5E-44A9-9902-0F06FE54347A}"/>
    <cellStyle name="Comma 5 5 2 3 3 2 2" xfId="38953" xr:uid="{0ACDE972-BD64-4B5E-9147-146EB02C89E8}"/>
    <cellStyle name="Comma 5 5 2 3 3 2 3" xfId="59977" xr:uid="{521FFB3D-C6CD-4DB3-A616-FEB465A97396}"/>
    <cellStyle name="Comma 5 5 2 3 3 3" xfId="28443" xr:uid="{0899FC94-DE08-4F09-9DC4-2C539EDA6330}"/>
    <cellStyle name="Comma 5 5 2 3 3 4" xfId="49467" xr:uid="{05E75A9C-991A-4FD9-8451-54742879EFA9}"/>
    <cellStyle name="Comma 5 5 2 3 4" xfId="10024" xr:uid="{4D453EAB-D488-4179-81BD-00E2317D4124}"/>
    <cellStyle name="Comma 5 5 2 3 4 2" xfId="20558" xr:uid="{2B1E1607-6FF7-4EB6-ACEA-9CCFABEFFD1A}"/>
    <cellStyle name="Comma 5 5 2 3 4 2 2" xfId="41580" xr:uid="{DA24EFBD-D72A-4A65-95BF-E618881A8C8B}"/>
    <cellStyle name="Comma 5 5 2 3 4 2 3" xfId="62604" xr:uid="{B0CFB677-EC10-4C4D-BD75-5DF42270B11B}"/>
    <cellStyle name="Comma 5 5 2 3 4 3" xfId="31070" xr:uid="{E63592E1-555E-492C-B7CB-DBFC5F3687DE}"/>
    <cellStyle name="Comma 5 5 2 3 4 4" xfId="52094" xr:uid="{6F70BA29-073E-446C-BED3-9E536FD44A5D}"/>
    <cellStyle name="Comma 5 5 2 3 5" xfId="12676" xr:uid="{9482A37C-24AB-40A3-BD74-ED41E1110048}"/>
    <cellStyle name="Comma 5 5 2 3 5 2" xfId="33698" xr:uid="{020068C8-45C0-41A4-A523-70A5440BE3DC}"/>
    <cellStyle name="Comma 5 5 2 3 5 3" xfId="54722" xr:uid="{A5079B23-AE41-4EE9-A663-9B665A1516B4}"/>
    <cellStyle name="Comma 5 5 2 3 6" xfId="23187" xr:uid="{E9CD71A9-9F1C-4C1B-B122-450FC130A5AA}"/>
    <cellStyle name="Comma 5 5 2 3 7" xfId="44212" xr:uid="{2E942C90-633B-4B7E-A646-458DD4E44931}"/>
    <cellStyle name="Comma 5 5 2 4" xfId="2092" xr:uid="{4549FE2E-E703-463B-B61A-85618DD51FD4}"/>
    <cellStyle name="Comma 5 5 2 4 2" xfId="4770" xr:uid="{76E499FD-D92F-46C6-9A09-7B62B7B8EA03}"/>
    <cellStyle name="Comma 5 5 2 4 2 2" xfId="15304" xr:uid="{82F79118-7B1F-480A-BAC1-3AE7F67A31EC}"/>
    <cellStyle name="Comma 5 5 2 4 2 2 2" xfId="36326" xr:uid="{1F03F7B3-CCA2-485A-B75F-2D6872DD460C}"/>
    <cellStyle name="Comma 5 5 2 4 2 2 3" xfId="57350" xr:uid="{6250410D-99CE-454F-B4D0-C9FB4FB85D57}"/>
    <cellStyle name="Comma 5 5 2 4 2 3" xfId="25816" xr:uid="{0669B703-4686-43DB-A19A-3E410DF247E1}"/>
    <cellStyle name="Comma 5 5 2 4 2 4" xfId="46840" xr:uid="{F4C999FA-B1A4-45CC-837B-EB58496889A6}"/>
    <cellStyle name="Comma 5 5 2 4 3" xfId="7398" xr:uid="{4998A5D9-E31D-49CB-8BFB-B5C844306BF4}"/>
    <cellStyle name="Comma 5 5 2 4 3 2" xfId="17932" xr:uid="{A68D3C9D-31F3-4314-BD7C-2F7593BE37ED}"/>
    <cellStyle name="Comma 5 5 2 4 3 2 2" xfId="38954" xr:uid="{A90D9D3D-EB88-4D2C-8156-842B1D1E984C}"/>
    <cellStyle name="Comma 5 5 2 4 3 2 3" xfId="59978" xr:uid="{675C41D2-B50C-4427-BD56-B9214D466FBD}"/>
    <cellStyle name="Comma 5 5 2 4 3 3" xfId="28444" xr:uid="{1D92C016-BD61-4EAA-B3B1-85AEDEB2BB28}"/>
    <cellStyle name="Comma 5 5 2 4 3 4" xfId="49468" xr:uid="{20FF63D5-38E9-4DD3-B5B8-7801C2047EEB}"/>
    <cellStyle name="Comma 5 5 2 4 4" xfId="10025" xr:uid="{DC87AD57-A9D5-41B6-A570-7CE46BA2DCB1}"/>
    <cellStyle name="Comma 5 5 2 4 4 2" xfId="20559" xr:uid="{91BA34C9-D12D-4BA0-B6C9-8C44F64F9915}"/>
    <cellStyle name="Comma 5 5 2 4 4 2 2" xfId="41581" xr:uid="{7BD03AC0-403E-4443-8D94-1804E3923835}"/>
    <cellStyle name="Comma 5 5 2 4 4 2 3" xfId="62605" xr:uid="{B885BF0D-540D-4097-9E5B-02CBB7EAA02F}"/>
    <cellStyle name="Comma 5 5 2 4 4 3" xfId="31071" xr:uid="{FAF15325-BE63-408F-9E03-BD73518A4757}"/>
    <cellStyle name="Comma 5 5 2 4 4 4" xfId="52095" xr:uid="{3181E05D-6E60-4C4A-9A2A-973DAAE9CD92}"/>
    <cellStyle name="Comma 5 5 2 4 5" xfId="12677" xr:uid="{8540646A-0DC2-4853-9EC0-78AFF0F9110B}"/>
    <cellStyle name="Comma 5 5 2 4 5 2" xfId="33699" xr:uid="{D70C1723-41A7-486C-9A2D-08C9671A0236}"/>
    <cellStyle name="Comma 5 5 2 4 5 3" xfId="54723" xr:uid="{D465D4F0-825B-4510-9695-6D35CB9346B6}"/>
    <cellStyle name="Comma 5 5 2 4 6" xfId="23188" xr:uid="{BA8673D2-02C7-41FE-BA6B-5EF5EE9EAFCC}"/>
    <cellStyle name="Comma 5 5 2 4 7" xfId="44213" xr:uid="{CAE9CF97-5114-49F7-AD83-C01F865E6CD2}"/>
    <cellStyle name="Comma 5 5 2 5" xfId="4766" xr:uid="{31BECD65-70C9-4463-A6F8-29CA7D56DBF7}"/>
    <cellStyle name="Comma 5 5 2 5 2" xfId="15300" xr:uid="{774EB829-9D5C-45B2-B523-B2C5E4FB6EFE}"/>
    <cellStyle name="Comma 5 5 2 5 2 2" xfId="36322" xr:uid="{CAFA935D-1094-401E-83C3-09F155E9F753}"/>
    <cellStyle name="Comma 5 5 2 5 2 3" xfId="57346" xr:uid="{BF899179-9B4A-4948-B701-4CFB258BF1B8}"/>
    <cellStyle name="Comma 5 5 2 5 3" xfId="25812" xr:uid="{640CEA93-F7A9-42DB-8FF6-FF2D4FA3A6C7}"/>
    <cellStyle name="Comma 5 5 2 5 4" xfId="46836" xr:uid="{120D1156-9D80-4255-B451-76FC325521FA}"/>
    <cellStyle name="Comma 5 5 2 6" xfId="7394" xr:uid="{93F62D24-F7B4-4401-B18F-94BEF0A68301}"/>
    <cellStyle name="Comma 5 5 2 6 2" xfId="17928" xr:uid="{1821A2F4-4BD1-429A-972B-3A7F7B37FF09}"/>
    <cellStyle name="Comma 5 5 2 6 2 2" xfId="38950" xr:uid="{88A124BE-FCD7-43E5-8D12-231FBCFFEA6C}"/>
    <cellStyle name="Comma 5 5 2 6 2 3" xfId="59974" xr:uid="{759361AB-1F7E-4A81-AEEC-4B51D46AEBA9}"/>
    <cellStyle name="Comma 5 5 2 6 3" xfId="28440" xr:uid="{18E6A345-0932-4876-BCD4-0E2EAC1284C9}"/>
    <cellStyle name="Comma 5 5 2 6 4" xfId="49464" xr:uid="{2288BD34-A1D6-4794-A450-1781B8655319}"/>
    <cellStyle name="Comma 5 5 2 7" xfId="10021" xr:uid="{19343521-70D8-42A5-A1A6-B05518A03290}"/>
    <cellStyle name="Comma 5 5 2 7 2" xfId="20555" xr:uid="{FCEAB74E-2C85-419C-B4B0-9AEF98736BF5}"/>
    <cellStyle name="Comma 5 5 2 7 2 2" xfId="41577" xr:uid="{774DFF9A-6DBB-4C23-BB15-5D538C60CB0C}"/>
    <cellStyle name="Comma 5 5 2 7 2 3" xfId="62601" xr:uid="{B57ABD9D-D082-4E11-B117-5652C5EA30A1}"/>
    <cellStyle name="Comma 5 5 2 7 3" xfId="31067" xr:uid="{C0F5C868-31FD-42F9-9139-F2928236ED59}"/>
    <cellStyle name="Comma 5 5 2 7 4" xfId="52091" xr:uid="{B8CD20DB-4C45-4A95-A5D0-0C038F1DCA84}"/>
    <cellStyle name="Comma 5 5 2 8" xfId="12673" xr:uid="{53D63893-B24D-419D-9366-CFCEE6D0BF5A}"/>
    <cellStyle name="Comma 5 5 2 8 2" xfId="33695" xr:uid="{0AA234CC-233A-4639-9719-4A2564D7C9ED}"/>
    <cellStyle name="Comma 5 5 2 8 3" xfId="54719" xr:uid="{FEEF3B6D-2660-40BA-829D-C67F51935ED0}"/>
    <cellStyle name="Comma 5 5 2 9" xfId="23184" xr:uid="{A72E1249-2699-4E87-934E-E40BCF31AFD6}"/>
    <cellStyle name="Comma 5 5 3" xfId="2093" xr:uid="{F9635EBD-83BD-4799-81A1-C46B1615FA94}"/>
    <cellStyle name="Comma 5 5 3 10" xfId="44214" xr:uid="{E2019CA7-AA8D-4D38-BD8F-A70BE57D4A9E}"/>
    <cellStyle name="Comma 5 5 3 2" xfId="2094" xr:uid="{9318D7A9-91B0-4643-BF69-F7B54FB109FF}"/>
    <cellStyle name="Comma 5 5 3 2 2" xfId="2095" xr:uid="{BB58C2B1-9452-439D-8868-3509C81C8440}"/>
    <cellStyle name="Comma 5 5 3 2 2 2" xfId="4773" xr:uid="{CA7BAB97-41A5-4C12-BA0A-7F53AF76A760}"/>
    <cellStyle name="Comma 5 5 3 2 2 2 2" xfId="15307" xr:uid="{EF8606AC-5128-4B6B-AF83-27DA81FEBF9D}"/>
    <cellStyle name="Comma 5 5 3 2 2 2 2 2" xfId="36329" xr:uid="{9195DA04-30DC-421D-BA3A-24692F0C2417}"/>
    <cellStyle name="Comma 5 5 3 2 2 2 2 3" xfId="57353" xr:uid="{7701EA55-ACE5-42DA-8941-2AB9B6642A52}"/>
    <cellStyle name="Comma 5 5 3 2 2 2 3" xfId="25819" xr:uid="{828CFD93-8532-45E8-8172-6A510FFCBB26}"/>
    <cellStyle name="Comma 5 5 3 2 2 2 4" xfId="46843" xr:uid="{211051DE-1D1E-4040-962A-0B8210297F0B}"/>
    <cellStyle name="Comma 5 5 3 2 2 3" xfId="7401" xr:uid="{BA55FE22-DDFC-429F-B1C1-1B3ED8344C5F}"/>
    <cellStyle name="Comma 5 5 3 2 2 3 2" xfId="17935" xr:uid="{CEE30898-1365-4D07-95DA-CECD63FA04AA}"/>
    <cellStyle name="Comma 5 5 3 2 2 3 2 2" xfId="38957" xr:uid="{1AE2CADC-A646-42C3-BBD0-9548F5C87610}"/>
    <cellStyle name="Comma 5 5 3 2 2 3 2 3" xfId="59981" xr:uid="{6413124E-90FE-43F8-A6EF-6A9EE9B91E1F}"/>
    <cellStyle name="Comma 5 5 3 2 2 3 3" xfId="28447" xr:uid="{D4C15F9D-ADB9-4614-9CA7-6786033771EF}"/>
    <cellStyle name="Comma 5 5 3 2 2 3 4" xfId="49471" xr:uid="{8D575FCF-1DFB-4600-B0C9-E67A8646FF99}"/>
    <cellStyle name="Comma 5 5 3 2 2 4" xfId="10028" xr:uid="{556F65CA-E792-4B0A-93F5-B4672A8D6AF2}"/>
    <cellStyle name="Comma 5 5 3 2 2 4 2" xfId="20562" xr:uid="{468F52B3-68B0-4A65-9B6D-9BE56419B606}"/>
    <cellStyle name="Comma 5 5 3 2 2 4 2 2" xfId="41584" xr:uid="{D3BF62E9-B872-4AA5-98F6-1F349A6F02B5}"/>
    <cellStyle name="Comma 5 5 3 2 2 4 2 3" xfId="62608" xr:uid="{6FA62F55-7087-4054-809B-8B583E7C0C02}"/>
    <cellStyle name="Comma 5 5 3 2 2 4 3" xfId="31074" xr:uid="{8B33411B-5F2D-4992-8E13-CED75910917A}"/>
    <cellStyle name="Comma 5 5 3 2 2 4 4" xfId="52098" xr:uid="{AF24E3D3-BC2A-42CC-BCF4-07032F89E7C1}"/>
    <cellStyle name="Comma 5 5 3 2 2 5" xfId="12680" xr:uid="{B766D001-E0BB-4C79-9B3D-BA030F5B93D2}"/>
    <cellStyle name="Comma 5 5 3 2 2 5 2" xfId="33702" xr:uid="{7735D3AB-9A33-43C8-8FEC-EE8E5387CF13}"/>
    <cellStyle name="Comma 5 5 3 2 2 5 3" xfId="54726" xr:uid="{53E1A4B5-6397-45DE-A028-A53993BB5815}"/>
    <cellStyle name="Comma 5 5 3 2 2 6" xfId="23191" xr:uid="{839C3A14-5F9E-44E1-B875-1B5A5AC40864}"/>
    <cellStyle name="Comma 5 5 3 2 2 7" xfId="44216" xr:uid="{DC6EB990-D3A3-484A-ABA2-096A18788100}"/>
    <cellStyle name="Comma 5 5 3 2 3" xfId="4772" xr:uid="{F28CB9AB-2A88-4BA0-867B-F53ED6637076}"/>
    <cellStyle name="Comma 5 5 3 2 3 2" xfId="15306" xr:uid="{DB05A73B-12CF-48F3-B0E4-EF25CD22887E}"/>
    <cellStyle name="Comma 5 5 3 2 3 2 2" xfId="36328" xr:uid="{39EB3054-E392-42BD-9D64-4B788246206D}"/>
    <cellStyle name="Comma 5 5 3 2 3 2 3" xfId="57352" xr:uid="{D89ED1DE-FEB3-49A4-BEEC-CAD1E53A0B1D}"/>
    <cellStyle name="Comma 5 5 3 2 3 3" xfId="25818" xr:uid="{11BA10D3-DA4A-4597-BC3E-736BEEDD4E76}"/>
    <cellStyle name="Comma 5 5 3 2 3 4" xfId="46842" xr:uid="{28E34BF1-8C0B-4677-908A-502A4CB621A4}"/>
    <cellStyle name="Comma 5 5 3 2 4" xfId="7400" xr:uid="{0BCB7C14-8D96-4EF5-B7B8-9379F2C5F7DC}"/>
    <cellStyle name="Comma 5 5 3 2 4 2" xfId="17934" xr:uid="{4DD5CB7E-C6AB-4C50-B23F-A05F699F20C9}"/>
    <cellStyle name="Comma 5 5 3 2 4 2 2" xfId="38956" xr:uid="{800CE7E2-590C-469D-8F74-544893998461}"/>
    <cellStyle name="Comma 5 5 3 2 4 2 3" xfId="59980" xr:uid="{DDB24208-BF39-40E1-B85D-20030EBAE6EA}"/>
    <cellStyle name="Comma 5 5 3 2 4 3" xfId="28446" xr:uid="{C3539167-A2EE-466F-8278-5CDBCA7024E7}"/>
    <cellStyle name="Comma 5 5 3 2 4 4" xfId="49470" xr:uid="{9D3235B9-0A0E-42D0-90D9-09F317A7487A}"/>
    <cellStyle name="Comma 5 5 3 2 5" xfId="10027" xr:uid="{108A6CA6-A2F7-4D8B-80FD-5810F97579B5}"/>
    <cellStyle name="Comma 5 5 3 2 5 2" xfId="20561" xr:uid="{BBBCEBC5-7E48-496A-AB0C-6468604AF4E1}"/>
    <cellStyle name="Comma 5 5 3 2 5 2 2" xfId="41583" xr:uid="{880DC9DC-222A-4290-B205-CEFE0FBA191C}"/>
    <cellStyle name="Comma 5 5 3 2 5 2 3" xfId="62607" xr:uid="{197E6C73-FC53-497E-B48C-9FF5C48DC8DA}"/>
    <cellStyle name="Comma 5 5 3 2 5 3" xfId="31073" xr:uid="{D95A5817-95CD-4ED5-92EC-AFB5269A5F1E}"/>
    <cellStyle name="Comma 5 5 3 2 5 4" xfId="52097" xr:uid="{D5C5656D-56F6-43E9-942E-5EC83E3565A9}"/>
    <cellStyle name="Comma 5 5 3 2 6" xfId="12679" xr:uid="{D6E67B31-16CE-468F-96F2-17EF57E7B0A8}"/>
    <cellStyle name="Comma 5 5 3 2 6 2" xfId="33701" xr:uid="{3883366E-523F-4F14-A170-2CB016B7FC54}"/>
    <cellStyle name="Comma 5 5 3 2 6 3" xfId="54725" xr:uid="{3D20024C-74F4-4D4C-9FBC-75146EF7DABA}"/>
    <cellStyle name="Comma 5 5 3 2 7" xfId="23190" xr:uid="{2E13207F-4A16-495C-9C58-EDDD834AC0F1}"/>
    <cellStyle name="Comma 5 5 3 2 8" xfId="44215" xr:uid="{042DBD1D-C983-4F41-82F8-0BCBC6D28112}"/>
    <cellStyle name="Comma 5 5 3 3" xfId="2096" xr:uid="{B0D9141F-0A51-493C-A37C-28B23BDAE7C1}"/>
    <cellStyle name="Comma 5 5 3 3 2" xfId="4774" xr:uid="{AB0993DD-1F45-437B-A5F9-30F62FCE2FCE}"/>
    <cellStyle name="Comma 5 5 3 3 2 2" xfId="15308" xr:uid="{C63828D1-047B-4F8A-A9B4-47CDA72905CD}"/>
    <cellStyle name="Comma 5 5 3 3 2 2 2" xfId="36330" xr:uid="{95768EC7-BADA-4B94-A2E4-A3050F3BC314}"/>
    <cellStyle name="Comma 5 5 3 3 2 2 3" xfId="57354" xr:uid="{62DE05D3-7D35-4A40-BC64-C83BA51E8DDE}"/>
    <cellStyle name="Comma 5 5 3 3 2 3" xfId="25820" xr:uid="{3352CD61-8208-43E0-9CD4-06250BEFB323}"/>
    <cellStyle name="Comma 5 5 3 3 2 4" xfId="46844" xr:uid="{077B53C9-39DF-4A62-ACD0-BDE9DF39F6DE}"/>
    <cellStyle name="Comma 5 5 3 3 3" xfId="7402" xr:uid="{275B4DE9-0CC9-46A9-854C-46BBD56D5ED8}"/>
    <cellStyle name="Comma 5 5 3 3 3 2" xfId="17936" xr:uid="{CBCFB88E-5A08-41C9-A6BD-3EBCD6F5512B}"/>
    <cellStyle name="Comma 5 5 3 3 3 2 2" xfId="38958" xr:uid="{321B8F60-98C0-4194-BEBB-1044B13D5A74}"/>
    <cellStyle name="Comma 5 5 3 3 3 2 3" xfId="59982" xr:uid="{C5019893-4038-4843-9D06-868F8C48F822}"/>
    <cellStyle name="Comma 5 5 3 3 3 3" xfId="28448" xr:uid="{BA334BF4-5905-4243-9729-D99ABF0E975D}"/>
    <cellStyle name="Comma 5 5 3 3 3 4" xfId="49472" xr:uid="{A03EE18D-F035-4BDB-BB2C-B7811EEA2512}"/>
    <cellStyle name="Comma 5 5 3 3 4" xfId="10029" xr:uid="{09086989-E3D2-478D-B5D9-816875C17333}"/>
    <cellStyle name="Comma 5 5 3 3 4 2" xfId="20563" xr:uid="{994F29C4-C7C4-48F8-9BEE-E0B2B1424538}"/>
    <cellStyle name="Comma 5 5 3 3 4 2 2" xfId="41585" xr:uid="{C099ECBC-CC22-46A5-B1D9-9A0FBB54BC29}"/>
    <cellStyle name="Comma 5 5 3 3 4 2 3" xfId="62609" xr:uid="{C24B1E2D-2FD8-4C44-B7AB-275D3E350C6C}"/>
    <cellStyle name="Comma 5 5 3 3 4 3" xfId="31075" xr:uid="{9F423252-A9C3-4B7A-B940-39F8F3078E0D}"/>
    <cellStyle name="Comma 5 5 3 3 4 4" xfId="52099" xr:uid="{C713119A-1EAC-4005-9B4C-7F7B5EDD7660}"/>
    <cellStyle name="Comma 5 5 3 3 5" xfId="12681" xr:uid="{03FDAD31-6746-4F95-8F7F-C079EBB91BBB}"/>
    <cellStyle name="Comma 5 5 3 3 5 2" xfId="33703" xr:uid="{ACE12AE2-16AC-436E-AB65-8001F2534863}"/>
    <cellStyle name="Comma 5 5 3 3 5 3" xfId="54727" xr:uid="{77073DF4-8940-42B5-A0AA-5CB71CB2C496}"/>
    <cellStyle name="Comma 5 5 3 3 6" xfId="23192" xr:uid="{41B06B9F-7C20-4236-BA69-92D562DE5F22}"/>
    <cellStyle name="Comma 5 5 3 3 7" xfId="44217" xr:uid="{6185E5E7-FBB6-4962-A7F1-3C2445FF4AF2}"/>
    <cellStyle name="Comma 5 5 3 4" xfId="2097" xr:uid="{4F8E4B9E-BEE3-494E-80AC-0C22F1418BF7}"/>
    <cellStyle name="Comma 5 5 3 4 2" xfId="4775" xr:uid="{3B25E246-C215-4FF2-9551-A87F97924C02}"/>
    <cellStyle name="Comma 5 5 3 4 2 2" xfId="15309" xr:uid="{F94EB501-2BBF-4FC6-A194-73F69628315B}"/>
    <cellStyle name="Comma 5 5 3 4 2 2 2" xfId="36331" xr:uid="{06435127-D09A-4F36-8BE8-DC35288CF0C2}"/>
    <cellStyle name="Comma 5 5 3 4 2 2 3" xfId="57355" xr:uid="{1D8C9BC7-ACE8-48E4-A431-6E146C579448}"/>
    <cellStyle name="Comma 5 5 3 4 2 3" xfId="25821" xr:uid="{CD33721E-F73A-4A59-8CEF-85868E2EBF3C}"/>
    <cellStyle name="Comma 5 5 3 4 2 4" xfId="46845" xr:uid="{EA64C70A-CFDC-4709-BCF0-DC9E585735F7}"/>
    <cellStyle name="Comma 5 5 3 4 3" xfId="7403" xr:uid="{78DA45B3-368C-4B44-AE94-8E1CC6372071}"/>
    <cellStyle name="Comma 5 5 3 4 3 2" xfId="17937" xr:uid="{D696978C-F24C-4079-8808-0C40A6702CA8}"/>
    <cellStyle name="Comma 5 5 3 4 3 2 2" xfId="38959" xr:uid="{79A43FBC-0CCD-49AB-B3C5-5CE2F057E90C}"/>
    <cellStyle name="Comma 5 5 3 4 3 2 3" xfId="59983" xr:uid="{102A5BE5-0FD8-4CF4-8490-9EF57276273A}"/>
    <cellStyle name="Comma 5 5 3 4 3 3" xfId="28449" xr:uid="{95DED0F2-19A9-4B68-A0F8-7FDEE95726FC}"/>
    <cellStyle name="Comma 5 5 3 4 3 4" xfId="49473" xr:uid="{71FFA251-4493-4E54-A1F7-D188D4219B53}"/>
    <cellStyle name="Comma 5 5 3 4 4" xfId="10030" xr:uid="{7538C42E-72A9-4182-AB38-7A54367A6585}"/>
    <cellStyle name="Comma 5 5 3 4 4 2" xfId="20564" xr:uid="{6CB4703C-3149-46CC-97D6-53E73A198BE6}"/>
    <cellStyle name="Comma 5 5 3 4 4 2 2" xfId="41586" xr:uid="{1F9FCFBF-3B33-4C08-979B-EAECECDC23DD}"/>
    <cellStyle name="Comma 5 5 3 4 4 2 3" xfId="62610" xr:uid="{188417CC-39B2-47FB-A454-525D5E124281}"/>
    <cellStyle name="Comma 5 5 3 4 4 3" xfId="31076" xr:uid="{4BAFE382-0C2B-4A26-B082-96B7E734A87F}"/>
    <cellStyle name="Comma 5 5 3 4 4 4" xfId="52100" xr:uid="{F22ACEA2-DF72-474E-BF6C-8488EF9B29A0}"/>
    <cellStyle name="Comma 5 5 3 4 5" xfId="12682" xr:uid="{534DBE66-9BE3-4FC8-A196-9B2C61C5C87D}"/>
    <cellStyle name="Comma 5 5 3 4 5 2" xfId="33704" xr:uid="{495BDFF4-19E0-449E-B28B-0C212EF485A3}"/>
    <cellStyle name="Comma 5 5 3 4 5 3" xfId="54728" xr:uid="{9E8D0834-70EE-4C5E-9BF3-6176836292C4}"/>
    <cellStyle name="Comma 5 5 3 4 6" xfId="23193" xr:uid="{D34B1EA2-24E3-402D-AF8D-44E0D27F1616}"/>
    <cellStyle name="Comma 5 5 3 4 7" xfId="44218" xr:uid="{B0D6119D-216B-4168-B33A-432CBC27A482}"/>
    <cellStyle name="Comma 5 5 3 5" xfId="4771" xr:uid="{FF408A73-2FBF-4DE5-90D9-31377C69E9B6}"/>
    <cellStyle name="Comma 5 5 3 5 2" xfId="15305" xr:uid="{B76594A3-EDAE-4E49-A2FF-55514E2E7686}"/>
    <cellStyle name="Comma 5 5 3 5 2 2" xfId="36327" xr:uid="{F8A6B52F-2E08-4A0E-9E7C-73328A1F4DCC}"/>
    <cellStyle name="Comma 5 5 3 5 2 3" xfId="57351" xr:uid="{87F39A68-0A99-4C9F-9605-814862E83189}"/>
    <cellStyle name="Comma 5 5 3 5 3" xfId="25817" xr:uid="{765D1B48-AB1B-45BA-93EC-D1015E43CA04}"/>
    <cellStyle name="Comma 5 5 3 5 4" xfId="46841" xr:uid="{5A350492-9ED7-4B5D-A807-C8E1E29A46F8}"/>
    <cellStyle name="Comma 5 5 3 6" xfId="7399" xr:uid="{75C460E1-7F22-452D-9DEE-7643759BA6DA}"/>
    <cellStyle name="Comma 5 5 3 6 2" xfId="17933" xr:uid="{D7A8D3BD-86BB-4065-9FE3-C6AE31B56C58}"/>
    <cellStyle name="Comma 5 5 3 6 2 2" xfId="38955" xr:uid="{2E1D2CD2-DD1C-4E46-87FA-DE3D6F4CF25B}"/>
    <cellStyle name="Comma 5 5 3 6 2 3" xfId="59979" xr:uid="{6A58206F-F36C-4E12-A983-804785345762}"/>
    <cellStyle name="Comma 5 5 3 6 3" xfId="28445" xr:uid="{852890C5-6C99-4CC7-9A75-706BC800680E}"/>
    <cellStyle name="Comma 5 5 3 6 4" xfId="49469" xr:uid="{C4AD6D6E-94B3-49D1-A83A-F1D5F4EC960A}"/>
    <cellStyle name="Comma 5 5 3 7" xfId="10026" xr:uid="{571ACA84-F60A-49F6-A8DF-642EF80BA23A}"/>
    <cellStyle name="Comma 5 5 3 7 2" xfId="20560" xr:uid="{22182AC2-508C-49E8-9443-5EFCCB65B330}"/>
    <cellStyle name="Comma 5 5 3 7 2 2" xfId="41582" xr:uid="{1F1A48A2-7B5C-48EB-95EC-83F1CE11DD96}"/>
    <cellStyle name="Comma 5 5 3 7 2 3" xfId="62606" xr:uid="{DA92E838-0F79-4D08-B09D-B4F3E24C6FAE}"/>
    <cellStyle name="Comma 5 5 3 7 3" xfId="31072" xr:uid="{249C2B76-DCE3-4491-A7B3-1CA1AC6A2770}"/>
    <cellStyle name="Comma 5 5 3 7 4" xfId="52096" xr:uid="{27C91037-D7F8-47BD-8923-0EA34A78E06E}"/>
    <cellStyle name="Comma 5 5 3 8" xfId="12678" xr:uid="{854E3A4B-751D-48F3-ABDF-7BFE4448FEDC}"/>
    <cellStyle name="Comma 5 5 3 8 2" xfId="33700" xr:uid="{D13AD0AF-3B9A-42B1-BEB5-A1F91EC44C81}"/>
    <cellStyle name="Comma 5 5 3 8 3" xfId="54724" xr:uid="{3AAD8033-65DC-47EC-9345-4BFBE20DEE0F}"/>
    <cellStyle name="Comma 5 5 3 9" xfId="23189" xr:uid="{8B3DBC5D-FC33-4C89-8945-C2708EC85E1B}"/>
    <cellStyle name="Comma 5 5 4" xfId="2098" xr:uid="{BD9B5B37-A118-4E62-B4A6-066FAEB718C7}"/>
    <cellStyle name="Comma 5 5 4 10" xfId="44219" xr:uid="{C268F62D-A825-4859-B816-2F58C82E1444}"/>
    <cellStyle name="Comma 5 5 4 2" xfId="2099" xr:uid="{2EC66202-91EB-428E-894C-4A572A456C67}"/>
    <cellStyle name="Comma 5 5 4 2 2" xfId="2100" xr:uid="{B021FC08-F6F0-447F-A383-083591C1E55D}"/>
    <cellStyle name="Comma 5 5 4 2 2 2" xfId="4778" xr:uid="{8B2448CC-F75F-4797-BC4B-61E78EFE598B}"/>
    <cellStyle name="Comma 5 5 4 2 2 2 2" xfId="15312" xr:uid="{209DE6D1-F528-4FE3-B3FD-17F0E8CD6DA3}"/>
    <cellStyle name="Comma 5 5 4 2 2 2 2 2" xfId="36334" xr:uid="{9C1E1E79-0D24-456A-8396-69AA7821BB96}"/>
    <cellStyle name="Comma 5 5 4 2 2 2 2 3" xfId="57358" xr:uid="{348F094D-4CBC-413D-B759-23C6741592EE}"/>
    <cellStyle name="Comma 5 5 4 2 2 2 3" xfId="25824" xr:uid="{0F6B5641-BB0B-4E1C-9641-C9DAB9E54F60}"/>
    <cellStyle name="Comma 5 5 4 2 2 2 4" xfId="46848" xr:uid="{5B1D7E14-B7CE-43D5-A78C-3E41589D6724}"/>
    <cellStyle name="Comma 5 5 4 2 2 3" xfId="7406" xr:uid="{55C5587C-73BC-4519-9B9F-EDCEAA40CCFD}"/>
    <cellStyle name="Comma 5 5 4 2 2 3 2" xfId="17940" xr:uid="{BBF9773E-7DD2-455C-8CAB-CAF6F576BDE4}"/>
    <cellStyle name="Comma 5 5 4 2 2 3 2 2" xfId="38962" xr:uid="{5CBFA577-4975-4316-A07F-E285C7309094}"/>
    <cellStyle name="Comma 5 5 4 2 2 3 2 3" xfId="59986" xr:uid="{B97F8F33-1A7E-4CCA-BD5C-6B830505E06B}"/>
    <cellStyle name="Comma 5 5 4 2 2 3 3" xfId="28452" xr:uid="{D136F576-A0E9-4127-9643-7A01791E677B}"/>
    <cellStyle name="Comma 5 5 4 2 2 3 4" xfId="49476" xr:uid="{FFFD2D63-BC61-44F4-A5D2-2497EF588962}"/>
    <cellStyle name="Comma 5 5 4 2 2 4" xfId="10033" xr:uid="{095EFEC2-8101-4143-B29B-178B56360EE7}"/>
    <cellStyle name="Comma 5 5 4 2 2 4 2" xfId="20567" xr:uid="{B048D65C-50C8-4C3D-A4B7-EC7D2C2B2661}"/>
    <cellStyle name="Comma 5 5 4 2 2 4 2 2" xfId="41589" xr:uid="{0F46E170-7790-4FCE-8360-CE9B54BA4F97}"/>
    <cellStyle name="Comma 5 5 4 2 2 4 2 3" xfId="62613" xr:uid="{FC7224B2-4C5B-4B3C-8A4B-164832AB0ADE}"/>
    <cellStyle name="Comma 5 5 4 2 2 4 3" xfId="31079" xr:uid="{711EA739-8095-4328-9C02-664871CD0525}"/>
    <cellStyle name="Comma 5 5 4 2 2 4 4" xfId="52103" xr:uid="{12E37527-813A-4F5B-9402-8ABEC9508AD9}"/>
    <cellStyle name="Comma 5 5 4 2 2 5" xfId="12685" xr:uid="{A8CCB3F6-5049-4378-B0A6-87766BA06CD3}"/>
    <cellStyle name="Comma 5 5 4 2 2 5 2" xfId="33707" xr:uid="{960BB458-6FA8-46BA-9558-AF5B1C770E2C}"/>
    <cellStyle name="Comma 5 5 4 2 2 5 3" xfId="54731" xr:uid="{F8FA7F61-7A31-4AEB-A675-7DCC35C7CA74}"/>
    <cellStyle name="Comma 5 5 4 2 2 6" xfId="23196" xr:uid="{5BCC05D2-F3E9-4EFD-BFF0-6EA908B5963E}"/>
    <cellStyle name="Comma 5 5 4 2 2 7" xfId="44221" xr:uid="{D623E381-14E4-4A8B-BE2D-7C0D8ECDF460}"/>
    <cellStyle name="Comma 5 5 4 2 3" xfId="4777" xr:uid="{BD3E7797-CB77-41DC-BE81-A01F53887E4D}"/>
    <cellStyle name="Comma 5 5 4 2 3 2" xfId="15311" xr:uid="{57A7518C-A838-4DB1-AF44-122B231E490C}"/>
    <cellStyle name="Comma 5 5 4 2 3 2 2" xfId="36333" xr:uid="{23F98BA6-52A5-40BB-AF2F-14184B839675}"/>
    <cellStyle name="Comma 5 5 4 2 3 2 3" xfId="57357" xr:uid="{E300F06F-7709-4050-96AF-9DBB7362C2FB}"/>
    <cellStyle name="Comma 5 5 4 2 3 3" xfId="25823" xr:uid="{1F3E260A-3E68-4FC2-924A-F2BF563AD3B9}"/>
    <cellStyle name="Comma 5 5 4 2 3 4" xfId="46847" xr:uid="{5AD94B89-498F-4C16-B31C-98187E42F526}"/>
    <cellStyle name="Comma 5 5 4 2 4" xfId="7405" xr:uid="{F8758377-E136-4CB6-B736-A87BE4E5A2FE}"/>
    <cellStyle name="Comma 5 5 4 2 4 2" xfId="17939" xr:uid="{34909699-79E5-473F-9031-0E8E5E5DA188}"/>
    <cellStyle name="Comma 5 5 4 2 4 2 2" xfId="38961" xr:uid="{67AC8063-E762-4D93-ACC4-23139DBDC547}"/>
    <cellStyle name="Comma 5 5 4 2 4 2 3" xfId="59985" xr:uid="{C929D0CA-FB83-4F10-99A8-CBF96FBE6600}"/>
    <cellStyle name="Comma 5 5 4 2 4 3" xfId="28451" xr:uid="{936E4832-4723-4905-A6A2-56F4CA8EE28C}"/>
    <cellStyle name="Comma 5 5 4 2 4 4" xfId="49475" xr:uid="{63E58674-DFF4-4503-91CA-E8BF476A8745}"/>
    <cellStyle name="Comma 5 5 4 2 5" xfId="10032" xr:uid="{46D21886-A831-4CCB-BA60-102CB3A5D3CA}"/>
    <cellStyle name="Comma 5 5 4 2 5 2" xfId="20566" xr:uid="{0E315C65-32EB-4ABF-B494-F06C17D4D2C8}"/>
    <cellStyle name="Comma 5 5 4 2 5 2 2" xfId="41588" xr:uid="{6ACE253D-E00D-46E1-BEA4-BB697FE59C90}"/>
    <cellStyle name="Comma 5 5 4 2 5 2 3" xfId="62612" xr:uid="{D8B41355-212F-4639-BB0E-7BE07AF2E626}"/>
    <cellStyle name="Comma 5 5 4 2 5 3" xfId="31078" xr:uid="{4AD84C71-6910-4F24-88FE-C736C7600361}"/>
    <cellStyle name="Comma 5 5 4 2 5 4" xfId="52102" xr:uid="{0F11F822-522F-4613-A2B3-3956F0CD1527}"/>
    <cellStyle name="Comma 5 5 4 2 6" xfId="12684" xr:uid="{FB6404E6-7C8C-4ECD-8B99-0FE7B83D744A}"/>
    <cellStyle name="Comma 5 5 4 2 6 2" xfId="33706" xr:uid="{F53C4703-C558-4ACB-B23C-8EBC9C2EFD11}"/>
    <cellStyle name="Comma 5 5 4 2 6 3" xfId="54730" xr:uid="{C77FBAE6-0367-407A-A30F-54C3A710F462}"/>
    <cellStyle name="Comma 5 5 4 2 7" xfId="23195" xr:uid="{9EC31F09-1473-45F4-983D-15C95D52D1D2}"/>
    <cellStyle name="Comma 5 5 4 2 8" xfId="44220" xr:uid="{CE446977-D6AE-4F07-850F-42DA56BBFE02}"/>
    <cellStyle name="Comma 5 5 4 3" xfId="2101" xr:uid="{C9AA926C-8A9B-4A17-AA79-78C726005EE3}"/>
    <cellStyle name="Comma 5 5 4 3 2" xfId="4779" xr:uid="{FD54FFCA-5E28-4112-9ECC-4A9740B23332}"/>
    <cellStyle name="Comma 5 5 4 3 2 2" xfId="15313" xr:uid="{D5602F27-A063-49E8-8E04-A9ABE5194EFD}"/>
    <cellStyle name="Comma 5 5 4 3 2 2 2" xfId="36335" xr:uid="{C9F7E6BC-FAA9-4BD3-9219-34C1F97D7474}"/>
    <cellStyle name="Comma 5 5 4 3 2 2 3" xfId="57359" xr:uid="{E622D3C0-0735-4E21-8EE1-EF16FD26624C}"/>
    <cellStyle name="Comma 5 5 4 3 2 3" xfId="25825" xr:uid="{B035E7F2-BCE9-4E7E-8704-1E67DE9C04F3}"/>
    <cellStyle name="Comma 5 5 4 3 2 4" xfId="46849" xr:uid="{3C4C9FB7-EE14-4D77-8AAC-0C4F05A85D16}"/>
    <cellStyle name="Comma 5 5 4 3 3" xfId="7407" xr:uid="{86D2766A-5EAD-4C95-85BC-AE77D376F478}"/>
    <cellStyle name="Comma 5 5 4 3 3 2" xfId="17941" xr:uid="{E226731D-A76F-4291-936E-54697049017F}"/>
    <cellStyle name="Comma 5 5 4 3 3 2 2" xfId="38963" xr:uid="{49E2C781-DFEF-452A-8DD6-04CF326CD58F}"/>
    <cellStyle name="Comma 5 5 4 3 3 2 3" xfId="59987" xr:uid="{3EA13D58-55FF-4C89-8F8A-BC6DC557E98E}"/>
    <cellStyle name="Comma 5 5 4 3 3 3" xfId="28453" xr:uid="{0429C60F-BB25-4D94-BBB5-A85891BB5402}"/>
    <cellStyle name="Comma 5 5 4 3 3 4" xfId="49477" xr:uid="{499B0733-ABB6-4FDE-A81E-849F839E48FD}"/>
    <cellStyle name="Comma 5 5 4 3 4" xfId="10034" xr:uid="{0CF97D5E-5A43-40BD-9EEC-0EA442679F58}"/>
    <cellStyle name="Comma 5 5 4 3 4 2" xfId="20568" xr:uid="{5BC35786-46A7-48B0-A790-538D734D0D89}"/>
    <cellStyle name="Comma 5 5 4 3 4 2 2" xfId="41590" xr:uid="{F44792A7-0FEF-4925-9407-F146FDC2A3E8}"/>
    <cellStyle name="Comma 5 5 4 3 4 2 3" xfId="62614" xr:uid="{71FA7308-70EF-46C8-B61D-AFAB3F04D88E}"/>
    <cellStyle name="Comma 5 5 4 3 4 3" xfId="31080" xr:uid="{B63FD06A-76E4-49A8-A961-25CF7AF17174}"/>
    <cellStyle name="Comma 5 5 4 3 4 4" xfId="52104" xr:uid="{5A15D9ED-4063-4D52-BA9F-B603952B1432}"/>
    <cellStyle name="Comma 5 5 4 3 5" xfId="12686" xr:uid="{5F02567E-352F-44CD-A070-71179377742F}"/>
    <cellStyle name="Comma 5 5 4 3 5 2" xfId="33708" xr:uid="{94504597-D577-41DA-A9E5-56566755CEA8}"/>
    <cellStyle name="Comma 5 5 4 3 5 3" xfId="54732" xr:uid="{2AA58744-A7DE-4ABA-B692-97D976449EB5}"/>
    <cellStyle name="Comma 5 5 4 3 6" xfId="23197" xr:uid="{BE5887DD-8351-49D1-A751-39C1528A3ACE}"/>
    <cellStyle name="Comma 5 5 4 3 7" xfId="44222" xr:uid="{3D23C5F0-B5DC-4FAC-AC6B-FFB970A0119E}"/>
    <cellStyle name="Comma 5 5 4 4" xfId="2102" xr:uid="{66DBEA32-D898-4177-8F34-2CF3928BC0AF}"/>
    <cellStyle name="Comma 5 5 4 4 2" xfId="4780" xr:uid="{69CA449E-602C-4BAF-B515-0EEE90736CD1}"/>
    <cellStyle name="Comma 5 5 4 4 2 2" xfId="15314" xr:uid="{B0733FF5-43B1-4E3C-B171-4B4A4ED298E0}"/>
    <cellStyle name="Comma 5 5 4 4 2 2 2" xfId="36336" xr:uid="{D6A006C1-1233-4B39-9521-694F1848E541}"/>
    <cellStyle name="Comma 5 5 4 4 2 2 3" xfId="57360" xr:uid="{CEF3461D-A59A-4FDA-9A2C-3454D9666FDF}"/>
    <cellStyle name="Comma 5 5 4 4 2 3" xfId="25826" xr:uid="{80AF482D-D6FF-4712-B4DA-97CB36CA6300}"/>
    <cellStyle name="Comma 5 5 4 4 2 4" xfId="46850" xr:uid="{4889C10E-8008-44DD-8854-0AACDB6AA5EA}"/>
    <cellStyle name="Comma 5 5 4 4 3" xfId="7408" xr:uid="{8A4DA0D6-4C1F-495A-B653-7C02739C2E06}"/>
    <cellStyle name="Comma 5 5 4 4 3 2" xfId="17942" xr:uid="{4137A90A-9515-44BC-BE9E-5770C142D6F2}"/>
    <cellStyle name="Comma 5 5 4 4 3 2 2" xfId="38964" xr:uid="{A0FA8AE4-A959-4998-BFF6-C274B9FFF061}"/>
    <cellStyle name="Comma 5 5 4 4 3 2 3" xfId="59988" xr:uid="{3D1F3911-6826-44AB-85CB-C2600F000BDE}"/>
    <cellStyle name="Comma 5 5 4 4 3 3" xfId="28454" xr:uid="{302885C2-2EB9-47B9-9B60-C4A724AAF544}"/>
    <cellStyle name="Comma 5 5 4 4 3 4" xfId="49478" xr:uid="{4668F997-BB81-4197-8A6C-2DCAD4738EA1}"/>
    <cellStyle name="Comma 5 5 4 4 4" xfId="10035" xr:uid="{5F39687F-ABC3-4CCB-A3B5-5BE7262C9B22}"/>
    <cellStyle name="Comma 5 5 4 4 4 2" xfId="20569" xr:uid="{D238214A-A6B0-4980-9D5E-EFAD7B102EB2}"/>
    <cellStyle name="Comma 5 5 4 4 4 2 2" xfId="41591" xr:uid="{6B936693-1E43-479A-AC9D-9907E94B0532}"/>
    <cellStyle name="Comma 5 5 4 4 4 2 3" xfId="62615" xr:uid="{B0FC7E91-4469-4A6B-9131-F1BF104F6BF1}"/>
    <cellStyle name="Comma 5 5 4 4 4 3" xfId="31081" xr:uid="{EB88AA62-9FE9-4652-9434-58547A1DF874}"/>
    <cellStyle name="Comma 5 5 4 4 4 4" xfId="52105" xr:uid="{3E286EDB-471C-4D4F-90BE-8FE8EAB1869D}"/>
    <cellStyle name="Comma 5 5 4 4 5" xfId="12687" xr:uid="{75140452-84F1-4543-9B07-783C0EF923C4}"/>
    <cellStyle name="Comma 5 5 4 4 5 2" xfId="33709" xr:uid="{4D3AB7C7-1DF6-443F-9B3A-C3B828B6EABB}"/>
    <cellStyle name="Comma 5 5 4 4 5 3" xfId="54733" xr:uid="{F4D9BDA0-19EA-48B1-A3CD-BF3FC7DBFBC7}"/>
    <cellStyle name="Comma 5 5 4 4 6" xfId="23198" xr:uid="{75697325-6849-4D2F-8A5D-5FEE9731C60C}"/>
    <cellStyle name="Comma 5 5 4 4 7" xfId="44223" xr:uid="{D1C0710D-307C-4751-AB61-470931DE5FBC}"/>
    <cellStyle name="Comma 5 5 4 5" xfId="4776" xr:uid="{3C1C7F6C-A944-42F4-A493-D8E8620F96A9}"/>
    <cellStyle name="Comma 5 5 4 5 2" xfId="15310" xr:uid="{1D5FEA5E-A87B-4FC4-9FFC-B8704CC98ECA}"/>
    <cellStyle name="Comma 5 5 4 5 2 2" xfId="36332" xr:uid="{05AC8E3B-4645-4B32-B61C-67A3F942A035}"/>
    <cellStyle name="Comma 5 5 4 5 2 3" xfId="57356" xr:uid="{BC606065-6698-472C-9F9B-BDC9C500D475}"/>
    <cellStyle name="Comma 5 5 4 5 3" xfId="25822" xr:uid="{F753AECC-EFF5-4B65-A38A-668D529A0C46}"/>
    <cellStyle name="Comma 5 5 4 5 4" xfId="46846" xr:uid="{8CDD4F0B-E95B-453F-BA6C-FDAC0FA9D6C9}"/>
    <cellStyle name="Comma 5 5 4 6" xfId="7404" xr:uid="{710D5411-7424-45E8-BB8F-0D728799C6C3}"/>
    <cellStyle name="Comma 5 5 4 6 2" xfId="17938" xr:uid="{A8F3348B-427F-48AF-8DD6-4BFEAFA1AD86}"/>
    <cellStyle name="Comma 5 5 4 6 2 2" xfId="38960" xr:uid="{907BCE5F-F5C2-4E4A-9E28-C7AE7AF3C548}"/>
    <cellStyle name="Comma 5 5 4 6 2 3" xfId="59984" xr:uid="{034E3723-ED12-4038-BAB8-12B8D0214CC2}"/>
    <cellStyle name="Comma 5 5 4 6 3" xfId="28450" xr:uid="{71AC1753-01A7-4D38-BCB1-3951BBF10B4F}"/>
    <cellStyle name="Comma 5 5 4 6 4" xfId="49474" xr:uid="{3CACCD61-5962-48D8-A9C1-F1CD47C73BB6}"/>
    <cellStyle name="Comma 5 5 4 7" xfId="10031" xr:uid="{24FCC3EC-26E5-43AC-9A18-616DB1D067B9}"/>
    <cellStyle name="Comma 5 5 4 7 2" xfId="20565" xr:uid="{C4BFC7DE-3AFD-458C-AE31-94460498BB7A}"/>
    <cellStyle name="Comma 5 5 4 7 2 2" xfId="41587" xr:uid="{CA158B4A-BD51-48E2-AACE-F9F96FAF27B5}"/>
    <cellStyle name="Comma 5 5 4 7 2 3" xfId="62611" xr:uid="{E68B78C1-420F-49ED-875B-5178BA4132B3}"/>
    <cellStyle name="Comma 5 5 4 7 3" xfId="31077" xr:uid="{2038245B-7CF0-40C8-83C8-B7DD4C3A5B9F}"/>
    <cellStyle name="Comma 5 5 4 7 4" xfId="52101" xr:uid="{CF1ED421-580C-4559-A621-F0C665A42F53}"/>
    <cellStyle name="Comma 5 5 4 8" xfId="12683" xr:uid="{6A98C2A0-EE16-436D-81E4-6A42C4067687}"/>
    <cellStyle name="Comma 5 5 4 8 2" xfId="33705" xr:uid="{E22CDEA6-8E5E-40A1-A2EA-BB1BAC55DD8C}"/>
    <cellStyle name="Comma 5 5 4 8 3" xfId="54729" xr:uid="{E352B4D6-100D-4FE1-9C8A-B3C348BD2BCB}"/>
    <cellStyle name="Comma 5 5 4 9" xfId="23194" xr:uid="{2DCE3237-4F50-4614-A1DC-1E899648F380}"/>
    <cellStyle name="Comma 5 5 5" xfId="2103" xr:uid="{DB296AED-B9EE-439E-993B-1D008B6C60EA}"/>
    <cellStyle name="Comma 5 5 5 10" xfId="44224" xr:uid="{E1922A43-3110-48D4-A532-A0FEABDE359F}"/>
    <cellStyle name="Comma 5 5 5 2" xfId="2104" xr:uid="{0B74D363-243E-480A-8900-8334D70637C9}"/>
    <cellStyle name="Comma 5 5 5 2 2" xfId="2105" xr:uid="{4B3BE95C-7CB1-4797-B4D7-425E87889193}"/>
    <cellStyle name="Comma 5 5 5 2 2 2" xfId="4783" xr:uid="{1A8DDEA4-2062-40DB-9D31-974DD7FFA191}"/>
    <cellStyle name="Comma 5 5 5 2 2 2 2" xfId="15317" xr:uid="{D4C09A5D-2EFB-4E90-816A-41ADE5E8CA82}"/>
    <cellStyle name="Comma 5 5 5 2 2 2 2 2" xfId="36339" xr:uid="{D3DC3ACD-67F2-4966-8972-403192AC49DF}"/>
    <cellStyle name="Comma 5 5 5 2 2 2 2 3" xfId="57363" xr:uid="{C5CFB369-7566-448E-AE2A-3E1A889407DA}"/>
    <cellStyle name="Comma 5 5 5 2 2 2 3" xfId="25829" xr:uid="{B7E696FC-630A-491C-B4DA-F0BA946979D9}"/>
    <cellStyle name="Comma 5 5 5 2 2 2 4" xfId="46853" xr:uid="{BCE7F8CD-C8C6-4487-99CB-D88547C9765F}"/>
    <cellStyle name="Comma 5 5 5 2 2 3" xfId="7411" xr:uid="{6E9FFAFC-161A-41B3-A454-9E28DA7E8D99}"/>
    <cellStyle name="Comma 5 5 5 2 2 3 2" xfId="17945" xr:uid="{C96EBDAB-F37E-4F75-B3EE-342378266CFE}"/>
    <cellStyle name="Comma 5 5 5 2 2 3 2 2" xfId="38967" xr:uid="{B95C65F6-5CD3-4ED7-81CE-5737FFCE3FB5}"/>
    <cellStyle name="Comma 5 5 5 2 2 3 2 3" xfId="59991" xr:uid="{05D03949-89EA-4175-8AC6-EC8A5C4593C9}"/>
    <cellStyle name="Comma 5 5 5 2 2 3 3" xfId="28457" xr:uid="{089C569A-306A-4A6C-92A0-FB573FFEDE88}"/>
    <cellStyle name="Comma 5 5 5 2 2 3 4" xfId="49481" xr:uid="{42AB8190-B0B6-4F2F-B610-3659605C0BFE}"/>
    <cellStyle name="Comma 5 5 5 2 2 4" xfId="10038" xr:uid="{2653265B-3F3C-4442-BA96-01FD6A46EFFF}"/>
    <cellStyle name="Comma 5 5 5 2 2 4 2" xfId="20572" xr:uid="{367C2812-F532-47C1-8661-863132DDFE8D}"/>
    <cellStyle name="Comma 5 5 5 2 2 4 2 2" xfId="41594" xr:uid="{5B0C603F-DC63-4CE2-9ABC-2D76C636D520}"/>
    <cellStyle name="Comma 5 5 5 2 2 4 2 3" xfId="62618" xr:uid="{669DC85C-F4CC-4994-AEDE-E80A87075DB7}"/>
    <cellStyle name="Comma 5 5 5 2 2 4 3" xfId="31084" xr:uid="{415CBFE3-B5F3-4C1F-ABB8-151156D08970}"/>
    <cellStyle name="Comma 5 5 5 2 2 4 4" xfId="52108" xr:uid="{6D43CBF4-4CC8-44F3-BDD8-6680FF122BCA}"/>
    <cellStyle name="Comma 5 5 5 2 2 5" xfId="12690" xr:uid="{D05B2260-E003-4DF7-91F1-5F38339332B5}"/>
    <cellStyle name="Comma 5 5 5 2 2 5 2" xfId="33712" xr:uid="{71F1FAFE-1634-4992-91E3-CC6D871F067B}"/>
    <cellStyle name="Comma 5 5 5 2 2 5 3" xfId="54736" xr:uid="{98B99115-5E5F-47EF-977C-67FEA5E12BA8}"/>
    <cellStyle name="Comma 5 5 5 2 2 6" xfId="23201" xr:uid="{1068C502-8019-44CF-8CCD-0D857C2F637D}"/>
    <cellStyle name="Comma 5 5 5 2 2 7" xfId="44226" xr:uid="{1C8D9350-00FB-464E-8514-431DD0022353}"/>
    <cellStyle name="Comma 5 5 5 2 3" xfId="4782" xr:uid="{542FC3F8-8CA1-48B4-B433-2DE322E5AEEF}"/>
    <cellStyle name="Comma 5 5 5 2 3 2" xfId="15316" xr:uid="{4E8EAF91-8632-4B13-834C-AD69654C4A01}"/>
    <cellStyle name="Comma 5 5 5 2 3 2 2" xfId="36338" xr:uid="{5B565D9B-DD75-4B77-B7B0-E5275AD6E95A}"/>
    <cellStyle name="Comma 5 5 5 2 3 2 3" xfId="57362" xr:uid="{9B5DB7CA-AB28-45FC-B399-34FA413D0B4D}"/>
    <cellStyle name="Comma 5 5 5 2 3 3" xfId="25828" xr:uid="{3DCEB1EC-3B91-4A19-B2B7-1F31F3266121}"/>
    <cellStyle name="Comma 5 5 5 2 3 4" xfId="46852" xr:uid="{1C117B17-9E91-4D95-A267-1BF7CF4A1106}"/>
    <cellStyle name="Comma 5 5 5 2 4" xfId="7410" xr:uid="{59F493F8-CD55-4CE8-AC5C-40A707128E44}"/>
    <cellStyle name="Comma 5 5 5 2 4 2" xfId="17944" xr:uid="{202F2699-5C91-4113-A8E9-04B84BDB5CC3}"/>
    <cellStyle name="Comma 5 5 5 2 4 2 2" xfId="38966" xr:uid="{8F11DA59-E02F-4D26-A62D-83CE469C72F0}"/>
    <cellStyle name="Comma 5 5 5 2 4 2 3" xfId="59990" xr:uid="{1BABEEBB-7052-4C9B-A059-2AA3987FD497}"/>
    <cellStyle name="Comma 5 5 5 2 4 3" xfId="28456" xr:uid="{B2D4E22B-25E4-4F6D-937F-291C61C86C0A}"/>
    <cellStyle name="Comma 5 5 5 2 4 4" xfId="49480" xr:uid="{18DCB899-59B0-4247-88F6-32627AD4E635}"/>
    <cellStyle name="Comma 5 5 5 2 5" xfId="10037" xr:uid="{F5D206F2-C04D-4610-A716-53EF81B5E759}"/>
    <cellStyle name="Comma 5 5 5 2 5 2" xfId="20571" xr:uid="{FF1B1D48-249E-477B-8030-0D193902E69A}"/>
    <cellStyle name="Comma 5 5 5 2 5 2 2" xfId="41593" xr:uid="{3258A594-503B-4DAB-AE6E-03E726817CAB}"/>
    <cellStyle name="Comma 5 5 5 2 5 2 3" xfId="62617" xr:uid="{6E0B7842-AD56-4ECA-A47C-ABE8AEC17B2F}"/>
    <cellStyle name="Comma 5 5 5 2 5 3" xfId="31083" xr:uid="{D762AE72-763A-464A-BBED-1A7F4A2FEB24}"/>
    <cellStyle name="Comma 5 5 5 2 5 4" xfId="52107" xr:uid="{63C1920D-2732-4679-B7E7-120F5072CE73}"/>
    <cellStyle name="Comma 5 5 5 2 6" xfId="12689" xr:uid="{31FC5770-02B9-42F1-A2F5-A9C363288A61}"/>
    <cellStyle name="Comma 5 5 5 2 6 2" xfId="33711" xr:uid="{86C3D476-6D96-4AFB-A1F0-376DD69EB79E}"/>
    <cellStyle name="Comma 5 5 5 2 6 3" xfId="54735" xr:uid="{15883A26-4BB2-4670-B9C8-39694136FA2F}"/>
    <cellStyle name="Comma 5 5 5 2 7" xfId="23200" xr:uid="{1F3842CE-BDB5-4BA3-805A-909FF8D7D7A5}"/>
    <cellStyle name="Comma 5 5 5 2 8" xfId="44225" xr:uid="{E31015CB-030D-4FFF-9CB6-3DE18279AB74}"/>
    <cellStyle name="Comma 5 5 5 3" xfId="2106" xr:uid="{8185DE6F-2159-47D5-AE06-0DECBA6D530D}"/>
    <cellStyle name="Comma 5 5 5 3 2" xfId="4784" xr:uid="{687AD6BD-05D5-485C-8F02-5F6C8796ECB9}"/>
    <cellStyle name="Comma 5 5 5 3 2 2" xfId="15318" xr:uid="{CA8CC2F2-70B8-4EC2-87DB-F3C57F168C9E}"/>
    <cellStyle name="Comma 5 5 5 3 2 2 2" xfId="36340" xr:uid="{FF90A286-198E-4D3C-80B3-5387BDBC62C4}"/>
    <cellStyle name="Comma 5 5 5 3 2 2 3" xfId="57364" xr:uid="{41DD22A3-7F5D-4E76-AD44-6064AE8A7A1F}"/>
    <cellStyle name="Comma 5 5 5 3 2 3" xfId="25830" xr:uid="{B6E8DC48-AD84-4830-BB75-3ED33BA4CEA3}"/>
    <cellStyle name="Comma 5 5 5 3 2 4" xfId="46854" xr:uid="{9DC83B61-5977-4D3F-99A0-83F73DD9D65E}"/>
    <cellStyle name="Comma 5 5 5 3 3" xfId="7412" xr:uid="{F11F3818-22FA-41CB-8717-3FFA29F80D5E}"/>
    <cellStyle name="Comma 5 5 5 3 3 2" xfId="17946" xr:uid="{48EF6018-56C0-4841-B835-78707A75C87C}"/>
    <cellStyle name="Comma 5 5 5 3 3 2 2" xfId="38968" xr:uid="{1A435967-47AE-41F2-9807-64217730904F}"/>
    <cellStyle name="Comma 5 5 5 3 3 2 3" xfId="59992" xr:uid="{B9337335-473D-4BDC-843A-43512EF7C125}"/>
    <cellStyle name="Comma 5 5 5 3 3 3" xfId="28458" xr:uid="{4D6AF121-2204-455B-9DB9-99CFB696E46D}"/>
    <cellStyle name="Comma 5 5 5 3 3 4" xfId="49482" xr:uid="{F1934A5B-9F90-4893-82F7-06349C744C7D}"/>
    <cellStyle name="Comma 5 5 5 3 4" xfId="10039" xr:uid="{95B7908F-9F79-49FC-B4DB-29EE70F0ECB9}"/>
    <cellStyle name="Comma 5 5 5 3 4 2" xfId="20573" xr:uid="{BDC8E58B-E703-4FB4-8737-9D5B77912261}"/>
    <cellStyle name="Comma 5 5 5 3 4 2 2" xfId="41595" xr:uid="{719F0574-0714-4E5A-8ABC-FA47EAD2A117}"/>
    <cellStyle name="Comma 5 5 5 3 4 2 3" xfId="62619" xr:uid="{CC023D79-EF43-4270-BCB4-108C0EB63B66}"/>
    <cellStyle name="Comma 5 5 5 3 4 3" xfId="31085" xr:uid="{A859EE91-55CE-4281-B96F-C535B50B1902}"/>
    <cellStyle name="Comma 5 5 5 3 4 4" xfId="52109" xr:uid="{C4A479BE-A464-495C-A977-F14E9B02DB79}"/>
    <cellStyle name="Comma 5 5 5 3 5" xfId="12691" xr:uid="{D1D6C108-7B63-486A-BCEE-5A3C30CA7FCC}"/>
    <cellStyle name="Comma 5 5 5 3 5 2" xfId="33713" xr:uid="{F916AD88-66E5-4B3F-8293-3C6CE5B133A3}"/>
    <cellStyle name="Comma 5 5 5 3 5 3" xfId="54737" xr:uid="{88B23887-3F69-4E72-90D5-C3B392AAEEF0}"/>
    <cellStyle name="Comma 5 5 5 3 6" xfId="23202" xr:uid="{BA3A9458-8DDE-428D-98A0-569539A0DA82}"/>
    <cellStyle name="Comma 5 5 5 3 7" xfId="44227" xr:uid="{7C81F2B3-B2BE-413D-A477-319805DD9364}"/>
    <cellStyle name="Comma 5 5 5 4" xfId="2107" xr:uid="{9D09CCFD-2F22-4BC5-8632-E6B7EBFE5E9B}"/>
    <cellStyle name="Comma 5 5 5 4 2" xfId="4785" xr:uid="{5FB57884-4E51-45E4-A065-0F3EF0699115}"/>
    <cellStyle name="Comma 5 5 5 4 2 2" xfId="15319" xr:uid="{C420F8DB-2656-4E04-A4D2-63BDB2DD9C0B}"/>
    <cellStyle name="Comma 5 5 5 4 2 2 2" xfId="36341" xr:uid="{071B7BAF-EBA8-4965-A8B7-F53235ECB52A}"/>
    <cellStyle name="Comma 5 5 5 4 2 2 3" xfId="57365" xr:uid="{986FCCEE-57DB-4CE9-ABB0-A76E6FD72A05}"/>
    <cellStyle name="Comma 5 5 5 4 2 3" xfId="25831" xr:uid="{CB521653-2646-4E58-B2D3-F1DB6B316918}"/>
    <cellStyle name="Comma 5 5 5 4 2 4" xfId="46855" xr:uid="{89AA868D-7A01-4E77-9D7D-A9C8B29CB71C}"/>
    <cellStyle name="Comma 5 5 5 4 3" xfId="7413" xr:uid="{C7BDABAE-11DD-429A-B220-971F835B8207}"/>
    <cellStyle name="Comma 5 5 5 4 3 2" xfId="17947" xr:uid="{7BA295CB-A639-4FF8-86E1-5DA0274D173F}"/>
    <cellStyle name="Comma 5 5 5 4 3 2 2" xfId="38969" xr:uid="{B7F6D7F3-8AA5-498E-AC17-2695E3E51CE4}"/>
    <cellStyle name="Comma 5 5 5 4 3 2 3" xfId="59993" xr:uid="{C34DC1B5-FFBD-427B-800B-226579629641}"/>
    <cellStyle name="Comma 5 5 5 4 3 3" xfId="28459" xr:uid="{56BB4063-9FBB-4219-AB13-CD68EAB07CC2}"/>
    <cellStyle name="Comma 5 5 5 4 3 4" xfId="49483" xr:uid="{AF72BEF1-8D49-4365-B880-396A99AC70AC}"/>
    <cellStyle name="Comma 5 5 5 4 4" xfId="10040" xr:uid="{8B7E2727-034E-44CD-90B1-F594DE4B4B64}"/>
    <cellStyle name="Comma 5 5 5 4 4 2" xfId="20574" xr:uid="{9FA01614-68FD-4AE9-BEA7-0BCE312CE60C}"/>
    <cellStyle name="Comma 5 5 5 4 4 2 2" xfId="41596" xr:uid="{8A57042C-699D-4EFF-8256-506B1162A0FF}"/>
    <cellStyle name="Comma 5 5 5 4 4 2 3" xfId="62620" xr:uid="{F801D302-11AF-4237-80AC-1485872BB9D1}"/>
    <cellStyle name="Comma 5 5 5 4 4 3" xfId="31086" xr:uid="{288B6976-CDBE-4486-88AB-D4A68E783EB9}"/>
    <cellStyle name="Comma 5 5 5 4 4 4" xfId="52110" xr:uid="{37AD5411-A862-4E91-9C76-3E0205C19D6B}"/>
    <cellStyle name="Comma 5 5 5 4 5" xfId="12692" xr:uid="{C710B6F3-8771-4D22-92EF-3945EF8EDA4C}"/>
    <cellStyle name="Comma 5 5 5 4 5 2" xfId="33714" xr:uid="{663BB3AA-8869-44C6-AFFC-FE6ABA3A9988}"/>
    <cellStyle name="Comma 5 5 5 4 5 3" xfId="54738" xr:uid="{C736306C-1A11-463D-A056-FC99E46E0D41}"/>
    <cellStyle name="Comma 5 5 5 4 6" xfId="23203" xr:uid="{5C19A194-5D8F-40FA-B36C-4ED7168DD37B}"/>
    <cellStyle name="Comma 5 5 5 4 7" xfId="44228" xr:uid="{6EF3342B-E1B2-49A9-9782-7F3D7BC1978C}"/>
    <cellStyle name="Comma 5 5 5 5" xfId="4781" xr:uid="{06FA31DC-D149-4773-850B-87F2821892C0}"/>
    <cellStyle name="Comma 5 5 5 5 2" xfId="15315" xr:uid="{70207CFE-CDE2-4D70-8418-48D7E99C5FA1}"/>
    <cellStyle name="Comma 5 5 5 5 2 2" xfId="36337" xr:uid="{4C0D536D-09A0-4864-8C95-3AD01346A614}"/>
    <cellStyle name="Comma 5 5 5 5 2 3" xfId="57361" xr:uid="{F88C0397-8234-40F2-9978-DB887D7AD638}"/>
    <cellStyle name="Comma 5 5 5 5 3" xfId="25827" xr:uid="{F8B418D8-E1D9-4916-88CD-7B4E4069F7F7}"/>
    <cellStyle name="Comma 5 5 5 5 4" xfId="46851" xr:uid="{DF9AB5D0-C9F0-483C-800F-5509096E2C02}"/>
    <cellStyle name="Comma 5 5 5 6" xfId="7409" xr:uid="{DE4D1F6D-7CD1-475D-AA3E-2132CB238FB5}"/>
    <cellStyle name="Comma 5 5 5 6 2" xfId="17943" xr:uid="{38CFF2B3-1FCC-4F43-8AFF-FA3BB35B499D}"/>
    <cellStyle name="Comma 5 5 5 6 2 2" xfId="38965" xr:uid="{C8276B8C-7C9A-4026-8829-0866C379236E}"/>
    <cellStyle name="Comma 5 5 5 6 2 3" xfId="59989" xr:uid="{0B7DA35B-EDCE-4697-ADD1-5D8EAC23630E}"/>
    <cellStyle name="Comma 5 5 5 6 3" xfId="28455" xr:uid="{119D653D-C5E8-4964-8193-1C7E39412B15}"/>
    <cellStyle name="Comma 5 5 5 6 4" xfId="49479" xr:uid="{860D68D1-BF76-493F-80B5-3A993CA11363}"/>
    <cellStyle name="Comma 5 5 5 7" xfId="10036" xr:uid="{8D3699AC-BEDF-48A4-90ED-E57EFE92D361}"/>
    <cellStyle name="Comma 5 5 5 7 2" xfId="20570" xr:uid="{110ED528-E5B3-4306-9DB4-E2CFE2C598B4}"/>
    <cellStyle name="Comma 5 5 5 7 2 2" xfId="41592" xr:uid="{3DE56F6C-6D6F-4204-AB53-22A4DBFDDC4C}"/>
    <cellStyle name="Comma 5 5 5 7 2 3" xfId="62616" xr:uid="{E2F30733-CD77-4E3D-9B92-70452C7E22EE}"/>
    <cellStyle name="Comma 5 5 5 7 3" xfId="31082" xr:uid="{D4E744B1-B903-485E-B971-08CB2A08A0D7}"/>
    <cellStyle name="Comma 5 5 5 7 4" xfId="52106" xr:uid="{785397C0-C402-49D2-8DF9-27857B0CF783}"/>
    <cellStyle name="Comma 5 5 5 8" xfId="12688" xr:uid="{D30A2B37-4DCC-426C-9C49-B8221481BE72}"/>
    <cellStyle name="Comma 5 5 5 8 2" xfId="33710" xr:uid="{C025A13F-A4F1-4F8C-AA3E-0BD5EB72B6C6}"/>
    <cellStyle name="Comma 5 5 5 8 3" xfId="54734" xr:uid="{64B15AA8-E369-4EFB-9EF2-F7ECA9480D00}"/>
    <cellStyle name="Comma 5 5 5 9" xfId="23199" xr:uid="{77B091AD-D674-444D-BF45-3405AD789C29}"/>
    <cellStyle name="Comma 5 5 6" xfId="2108" xr:uid="{FD5B9226-BE3C-4274-985D-7100D854DAAA}"/>
    <cellStyle name="Comma 5 5 6 2" xfId="2109" xr:uid="{513A339A-F943-4BE0-8B8C-A03521D07041}"/>
    <cellStyle name="Comma 5 5 6 2 2" xfId="4787" xr:uid="{437E9BA5-5D57-4BDA-874A-3C70C649496A}"/>
    <cellStyle name="Comma 5 5 6 2 2 2" xfId="15321" xr:uid="{BBC2A2F7-167B-40CD-AC5F-0B61F152F0BD}"/>
    <cellStyle name="Comma 5 5 6 2 2 2 2" xfId="36343" xr:uid="{B12F094B-13A9-4C3B-BAF2-932D2678C936}"/>
    <cellStyle name="Comma 5 5 6 2 2 2 3" xfId="57367" xr:uid="{EB344C0A-25EB-4DA6-83F0-BF4E748DF474}"/>
    <cellStyle name="Comma 5 5 6 2 2 3" xfId="25833" xr:uid="{54492FB5-17B9-43C8-AE9C-2BC59E84E7C6}"/>
    <cellStyle name="Comma 5 5 6 2 2 4" xfId="46857" xr:uid="{8309129D-F83A-455D-B0B3-1C32A8E1EABC}"/>
    <cellStyle name="Comma 5 5 6 2 3" xfId="7415" xr:uid="{96E656E0-A629-4230-A4D6-ED9813F3A387}"/>
    <cellStyle name="Comma 5 5 6 2 3 2" xfId="17949" xr:uid="{21231872-E031-4E7D-BDCA-6B9C82BF6680}"/>
    <cellStyle name="Comma 5 5 6 2 3 2 2" xfId="38971" xr:uid="{B614635E-2036-4212-8444-338329C7461D}"/>
    <cellStyle name="Comma 5 5 6 2 3 2 3" xfId="59995" xr:uid="{EBCF09C4-3204-4F78-8FA4-B5967DA00D1A}"/>
    <cellStyle name="Comma 5 5 6 2 3 3" xfId="28461" xr:uid="{C8E67CE2-5317-43A1-8A8F-D0F7F69D3FF3}"/>
    <cellStyle name="Comma 5 5 6 2 3 4" xfId="49485" xr:uid="{3FADFE5D-3515-487A-8D88-DB15841A4383}"/>
    <cellStyle name="Comma 5 5 6 2 4" xfId="10042" xr:uid="{D4F04BA3-057E-4681-B635-265424B899F8}"/>
    <cellStyle name="Comma 5 5 6 2 4 2" xfId="20576" xr:uid="{67E729EF-936D-4D83-ACB8-1E48738CBB64}"/>
    <cellStyle name="Comma 5 5 6 2 4 2 2" xfId="41598" xr:uid="{535A8A69-DBF6-410A-96FA-DE93CA907C7D}"/>
    <cellStyle name="Comma 5 5 6 2 4 2 3" xfId="62622" xr:uid="{2E5BC93E-5783-49FC-A995-00F71AC3ED14}"/>
    <cellStyle name="Comma 5 5 6 2 4 3" xfId="31088" xr:uid="{D6DDFCA0-89B3-4A7D-A0E7-FB6C47A9EA28}"/>
    <cellStyle name="Comma 5 5 6 2 4 4" xfId="52112" xr:uid="{53469EF0-3771-48E4-9A92-4CF38FCBCC79}"/>
    <cellStyle name="Comma 5 5 6 2 5" xfId="12694" xr:uid="{376DF08A-35A8-4ADF-9A97-B85D300C1D89}"/>
    <cellStyle name="Comma 5 5 6 2 5 2" xfId="33716" xr:uid="{70341E65-E3A5-4880-94E3-CE50A6360ADC}"/>
    <cellStyle name="Comma 5 5 6 2 5 3" xfId="54740" xr:uid="{A65F1CAF-5895-48FB-B1BE-056B963878E9}"/>
    <cellStyle name="Comma 5 5 6 2 6" xfId="23205" xr:uid="{EBDD1D42-6E61-4816-BECB-EA00A9744A50}"/>
    <cellStyle name="Comma 5 5 6 2 7" xfId="44230" xr:uid="{0570711A-91BD-42DA-9E18-03C5A8B1BD59}"/>
    <cellStyle name="Comma 5 5 6 3" xfId="2110" xr:uid="{CC7497E5-841C-49E6-BE72-1B01AC56C055}"/>
    <cellStyle name="Comma 5 5 6 3 2" xfId="4788" xr:uid="{EE071A4C-EC1E-41ED-A892-B5BBDDF3612D}"/>
    <cellStyle name="Comma 5 5 6 3 2 2" xfId="15322" xr:uid="{2489CCCF-C3B4-4A4E-A19A-46CA1DDAF015}"/>
    <cellStyle name="Comma 5 5 6 3 2 2 2" xfId="36344" xr:uid="{B4B0FDDB-51A1-45B2-9A35-EC943EB41853}"/>
    <cellStyle name="Comma 5 5 6 3 2 2 3" xfId="57368" xr:uid="{A63DA915-7996-4C45-ABF1-BF5530192CDE}"/>
    <cellStyle name="Comma 5 5 6 3 2 3" xfId="25834" xr:uid="{D583E57A-5F99-4B77-9C2B-DDCF2E160118}"/>
    <cellStyle name="Comma 5 5 6 3 2 4" xfId="46858" xr:uid="{CFAB3CC0-4AC1-4012-93F1-BF1BC23F640C}"/>
    <cellStyle name="Comma 5 5 6 3 3" xfId="7416" xr:uid="{A718A4BA-514B-471E-8D09-87728EE16077}"/>
    <cellStyle name="Comma 5 5 6 3 3 2" xfId="17950" xr:uid="{FD11A3B3-2727-4C86-BCEC-D566722CC94F}"/>
    <cellStyle name="Comma 5 5 6 3 3 2 2" xfId="38972" xr:uid="{9B6A84D2-9A80-433E-8E39-73586754A983}"/>
    <cellStyle name="Comma 5 5 6 3 3 2 3" xfId="59996" xr:uid="{F07E8CE6-EB99-4C10-87E8-4F66B9FD7C87}"/>
    <cellStyle name="Comma 5 5 6 3 3 3" xfId="28462" xr:uid="{FE6BF201-9AED-4ACE-9A06-0D4D085CDC26}"/>
    <cellStyle name="Comma 5 5 6 3 3 4" xfId="49486" xr:uid="{1C2E7D50-7181-4AFF-AE1F-43E2970CA878}"/>
    <cellStyle name="Comma 5 5 6 3 4" xfId="10043" xr:uid="{5739B836-5FE5-4682-90B0-B52B12CB046C}"/>
    <cellStyle name="Comma 5 5 6 3 4 2" xfId="20577" xr:uid="{2F900628-157C-4FAF-A9CC-EDE84A5D364A}"/>
    <cellStyle name="Comma 5 5 6 3 4 2 2" xfId="41599" xr:uid="{50E94C4E-5A14-4E7E-9F75-88B0492F1D5B}"/>
    <cellStyle name="Comma 5 5 6 3 4 2 3" xfId="62623" xr:uid="{E8E17BFA-4F76-4781-B78D-042DB961B528}"/>
    <cellStyle name="Comma 5 5 6 3 4 3" xfId="31089" xr:uid="{67A51BBD-93F9-4662-834B-4E8A75F4F590}"/>
    <cellStyle name="Comma 5 5 6 3 4 4" xfId="52113" xr:uid="{D4EB881C-9557-44A6-A2A6-0C28BDEA5D98}"/>
    <cellStyle name="Comma 5 5 6 3 5" xfId="12695" xr:uid="{14FB6388-602F-4632-AE8D-57BEE4C5CED8}"/>
    <cellStyle name="Comma 5 5 6 3 5 2" xfId="33717" xr:uid="{5C86D785-A389-4407-81E4-03E2BF13E258}"/>
    <cellStyle name="Comma 5 5 6 3 5 3" xfId="54741" xr:uid="{867D3643-E1F5-4023-A3AE-C82AE1633491}"/>
    <cellStyle name="Comma 5 5 6 3 6" xfId="23206" xr:uid="{7DD72CF4-BF96-4597-8CB9-4276B33C3B93}"/>
    <cellStyle name="Comma 5 5 6 3 7" xfId="44231" xr:uid="{383F34FD-F093-484B-8192-171EB7BA3775}"/>
    <cellStyle name="Comma 5 5 6 4" xfId="4786" xr:uid="{BA31EBFD-1209-46D6-AD13-3F3AD76FAA70}"/>
    <cellStyle name="Comma 5 5 6 4 2" xfId="15320" xr:uid="{AE58BB7D-37CB-4A50-8CEE-813DC7383DB8}"/>
    <cellStyle name="Comma 5 5 6 4 2 2" xfId="36342" xr:uid="{311B2D6A-0997-4B89-9AFB-3C07E3C11C27}"/>
    <cellStyle name="Comma 5 5 6 4 2 3" xfId="57366" xr:uid="{E62DF143-13E8-47D9-B83C-5DD144F59A16}"/>
    <cellStyle name="Comma 5 5 6 4 3" xfId="25832" xr:uid="{3861E36C-B470-473A-80DE-CC97B2BBAB6D}"/>
    <cellStyle name="Comma 5 5 6 4 4" xfId="46856" xr:uid="{A5FFD853-D2FF-4152-80FE-D0F1E531FC6A}"/>
    <cellStyle name="Comma 5 5 6 5" xfId="7414" xr:uid="{EB2205C1-0400-40A7-80CD-4A079BA4C3A4}"/>
    <cellStyle name="Comma 5 5 6 5 2" xfId="17948" xr:uid="{88A088B0-7F1F-4A4D-9292-20F849F9E3A0}"/>
    <cellStyle name="Comma 5 5 6 5 2 2" xfId="38970" xr:uid="{EC543016-7158-491A-B6BC-B4B7A69A0432}"/>
    <cellStyle name="Comma 5 5 6 5 2 3" xfId="59994" xr:uid="{4C70A26B-A7A1-4B4E-A1DE-2E13B8220503}"/>
    <cellStyle name="Comma 5 5 6 5 3" xfId="28460" xr:uid="{23314E8D-AE35-47B7-B628-C210BB55BC10}"/>
    <cellStyle name="Comma 5 5 6 5 4" xfId="49484" xr:uid="{DBD60AD7-550D-4B04-9219-85ABC0F14398}"/>
    <cellStyle name="Comma 5 5 6 6" xfId="10041" xr:uid="{493C88E2-3EB1-4831-964E-4E48917ACDAA}"/>
    <cellStyle name="Comma 5 5 6 6 2" xfId="20575" xr:uid="{F5D1EA16-B915-465F-B78B-9CC7DBCE8158}"/>
    <cellStyle name="Comma 5 5 6 6 2 2" xfId="41597" xr:uid="{EDA5FBEB-4054-4494-BDF2-5C4234C6CC7B}"/>
    <cellStyle name="Comma 5 5 6 6 2 3" xfId="62621" xr:uid="{1E2CD0B1-EDA7-4DF2-8CE0-E1A028795F89}"/>
    <cellStyle name="Comma 5 5 6 6 3" xfId="31087" xr:uid="{035D8C16-D9EA-4209-829C-67E7C8A755C6}"/>
    <cellStyle name="Comma 5 5 6 6 4" xfId="52111" xr:uid="{137514AD-585D-40B7-81A2-3CC8126C4C7B}"/>
    <cellStyle name="Comma 5 5 6 7" xfId="12693" xr:uid="{D53C2E2B-27D8-476A-A78B-32D3566A2BD0}"/>
    <cellStyle name="Comma 5 5 6 7 2" xfId="33715" xr:uid="{00339FC5-1A6C-4FE3-843D-481916C1A7A2}"/>
    <cellStyle name="Comma 5 5 6 7 3" xfId="54739" xr:uid="{584CED2E-795A-4A37-96FA-658CD6611319}"/>
    <cellStyle name="Comma 5 5 6 8" xfId="23204" xr:uid="{70DDCEE1-0278-41F4-BE01-00FD7D32141B}"/>
    <cellStyle name="Comma 5 5 6 9" xfId="44229" xr:uid="{2A50A018-884E-4B12-9E59-6F5FA282325F}"/>
    <cellStyle name="Comma 5 5 7" xfId="2111" xr:uid="{DC3295E3-8731-4457-88CF-5ED9F3EB0923}"/>
    <cellStyle name="Comma 5 5 7 2" xfId="2112" xr:uid="{3138ECA2-C5A5-4F67-80DD-ADC203AAF522}"/>
    <cellStyle name="Comma 5 5 7 2 2" xfId="4790" xr:uid="{56A21435-F2A0-448D-A9AC-0DBC55CFFCE9}"/>
    <cellStyle name="Comma 5 5 7 2 2 2" xfId="15324" xr:uid="{B3B27A2D-B4C7-4FFB-AB67-FA72CA6B6002}"/>
    <cellStyle name="Comma 5 5 7 2 2 2 2" xfId="36346" xr:uid="{BC61BA31-A999-48B4-8089-EF62A00F54D8}"/>
    <cellStyle name="Comma 5 5 7 2 2 2 3" xfId="57370" xr:uid="{9AF6D69D-70A3-4BCD-8CED-EB4BCDFAFCB6}"/>
    <cellStyle name="Comma 5 5 7 2 2 3" xfId="25836" xr:uid="{880B82C3-16E4-42D7-B7F6-E33DC1F0D368}"/>
    <cellStyle name="Comma 5 5 7 2 2 4" xfId="46860" xr:uid="{2D71394C-7FAB-4400-9B1C-A28006705286}"/>
    <cellStyle name="Comma 5 5 7 2 3" xfId="7418" xr:uid="{1A87AB42-0951-41B2-8797-FFCE9EAA2B26}"/>
    <cellStyle name="Comma 5 5 7 2 3 2" xfId="17952" xr:uid="{C26BBC9D-1895-4992-A6DE-149F961F13B2}"/>
    <cellStyle name="Comma 5 5 7 2 3 2 2" xfId="38974" xr:uid="{FE7A2FCF-3D27-4E2A-8630-68CFB668D466}"/>
    <cellStyle name="Comma 5 5 7 2 3 2 3" xfId="59998" xr:uid="{7B77A2E5-4B1A-4F3F-940C-9A0FF1BEE10C}"/>
    <cellStyle name="Comma 5 5 7 2 3 3" xfId="28464" xr:uid="{BC17294D-B82F-408F-BB07-F4D8A42F3FD9}"/>
    <cellStyle name="Comma 5 5 7 2 3 4" xfId="49488" xr:uid="{E207A7E3-9BBC-4B13-B8B6-25B1039896CB}"/>
    <cellStyle name="Comma 5 5 7 2 4" xfId="10045" xr:uid="{F0EAC853-044C-4D1D-9077-E77B38C405DC}"/>
    <cellStyle name="Comma 5 5 7 2 4 2" xfId="20579" xr:uid="{6D6824B8-D6F9-429C-ACE5-021A3602CB3D}"/>
    <cellStyle name="Comma 5 5 7 2 4 2 2" xfId="41601" xr:uid="{30C15634-D4A3-4F40-82DA-8387423CD4AA}"/>
    <cellStyle name="Comma 5 5 7 2 4 2 3" xfId="62625" xr:uid="{BBE85A60-1A90-45E0-B670-90C6C969854D}"/>
    <cellStyle name="Comma 5 5 7 2 4 3" xfId="31091" xr:uid="{8AB7702E-D8F9-4914-8FEB-45143DCBFA18}"/>
    <cellStyle name="Comma 5 5 7 2 4 4" xfId="52115" xr:uid="{E0DD9339-936D-46D7-9575-40C1F6D69E94}"/>
    <cellStyle name="Comma 5 5 7 2 5" xfId="12697" xr:uid="{40046F5B-6523-465C-BD8B-021D9A5157E0}"/>
    <cellStyle name="Comma 5 5 7 2 5 2" xfId="33719" xr:uid="{031041A8-D24F-4DE8-B775-06BA277B02F6}"/>
    <cellStyle name="Comma 5 5 7 2 5 3" xfId="54743" xr:uid="{0B7B76A0-5224-461C-9A74-401C9F3BA777}"/>
    <cellStyle name="Comma 5 5 7 2 6" xfId="23208" xr:uid="{C7B66014-A64D-48F3-893B-517314949BE1}"/>
    <cellStyle name="Comma 5 5 7 2 7" xfId="44233" xr:uid="{A3E81E17-8A7C-459B-B84F-AC7C53D0EE86}"/>
    <cellStyle name="Comma 5 5 7 3" xfId="4789" xr:uid="{63CB3BE9-8679-4D85-9067-F95EEDBC212C}"/>
    <cellStyle name="Comma 5 5 7 3 2" xfId="15323" xr:uid="{AA2FB6D5-0ECE-4872-BA18-5B6526D0AB24}"/>
    <cellStyle name="Comma 5 5 7 3 2 2" xfId="36345" xr:uid="{707FE873-5CA1-4DF8-9429-373E8994223A}"/>
    <cellStyle name="Comma 5 5 7 3 2 3" xfId="57369" xr:uid="{F91865EB-10FD-4AAD-8C13-34506E2A8783}"/>
    <cellStyle name="Comma 5 5 7 3 3" xfId="25835" xr:uid="{382844C4-C783-414E-BB35-AFBDC84CB264}"/>
    <cellStyle name="Comma 5 5 7 3 4" xfId="46859" xr:uid="{4B550026-1DE1-4D59-A5B2-0EE8A214960E}"/>
    <cellStyle name="Comma 5 5 7 4" xfId="7417" xr:uid="{EF083EFF-2674-4855-A82C-CEBE2B36C3AB}"/>
    <cellStyle name="Comma 5 5 7 4 2" xfId="17951" xr:uid="{081B0A2D-7954-49AA-916D-666CBAA2C3A1}"/>
    <cellStyle name="Comma 5 5 7 4 2 2" xfId="38973" xr:uid="{25190B25-584F-4DA0-A358-09A00E94BE2D}"/>
    <cellStyle name="Comma 5 5 7 4 2 3" xfId="59997" xr:uid="{A07BF3A4-9BF1-4A7F-A773-65C498C800EA}"/>
    <cellStyle name="Comma 5 5 7 4 3" xfId="28463" xr:uid="{152DEEDB-1B63-4149-9BB7-1E140DBE993C}"/>
    <cellStyle name="Comma 5 5 7 4 4" xfId="49487" xr:uid="{CD0D4B4E-BF14-4472-8907-3CA02EB9A629}"/>
    <cellStyle name="Comma 5 5 7 5" xfId="10044" xr:uid="{FAD60AD7-8445-4E51-A038-270963F0693E}"/>
    <cellStyle name="Comma 5 5 7 5 2" xfId="20578" xr:uid="{5F289BD7-515F-4535-B8B0-F5118091442E}"/>
    <cellStyle name="Comma 5 5 7 5 2 2" xfId="41600" xr:uid="{4C6664D0-8219-4A0E-BFA2-CFBE572A112E}"/>
    <cellStyle name="Comma 5 5 7 5 2 3" xfId="62624" xr:uid="{A38057F7-E543-4D32-8588-7B40E576F0A4}"/>
    <cellStyle name="Comma 5 5 7 5 3" xfId="31090" xr:uid="{8FD3B11E-2230-45B3-9627-D9FBE355A675}"/>
    <cellStyle name="Comma 5 5 7 5 4" xfId="52114" xr:uid="{D6B53860-1C58-4C6A-8555-50AC1499A115}"/>
    <cellStyle name="Comma 5 5 7 6" xfId="12696" xr:uid="{46D62DFB-CC29-4CB9-A23F-FD3B3754F30B}"/>
    <cellStyle name="Comma 5 5 7 6 2" xfId="33718" xr:uid="{4D382243-C63F-40D7-BB04-E11440A103E3}"/>
    <cellStyle name="Comma 5 5 7 6 3" xfId="54742" xr:uid="{9C73436A-0683-4102-8B2E-FC5096610B6C}"/>
    <cellStyle name="Comma 5 5 7 7" xfId="23207" xr:uid="{38FA49F0-6E0D-4EE6-B19F-A74C275AC2CC}"/>
    <cellStyle name="Comma 5 5 7 8" xfId="44232" xr:uid="{5AB2B233-2449-437C-96FD-E5962A12C259}"/>
    <cellStyle name="Comma 5 5 8" xfId="2113" xr:uid="{F02B1990-16D1-44E3-A13D-9E1198E8C192}"/>
    <cellStyle name="Comma 5 5 8 2" xfId="4791" xr:uid="{2CD6EB6F-783A-467F-B773-D6AD84CE2C8E}"/>
    <cellStyle name="Comma 5 5 8 2 2" xfId="15325" xr:uid="{BC9CE193-463A-40BD-BD3B-C72A869E7E48}"/>
    <cellStyle name="Comma 5 5 8 2 2 2" xfId="36347" xr:uid="{5220B675-4259-4200-80E3-8E295FDC680D}"/>
    <cellStyle name="Comma 5 5 8 2 2 3" xfId="57371" xr:uid="{7D0466C4-8F07-40AD-9293-5FFEDACFD257}"/>
    <cellStyle name="Comma 5 5 8 2 3" xfId="25837" xr:uid="{CCC17B51-1E50-4837-A1D2-E624F2220DE1}"/>
    <cellStyle name="Comma 5 5 8 2 4" xfId="46861" xr:uid="{C381D0A3-24BB-4BF5-AF9C-218BC5406F52}"/>
    <cellStyle name="Comma 5 5 8 3" xfId="7419" xr:uid="{C42605BD-970D-411C-8385-A81A748DCF03}"/>
    <cellStyle name="Comma 5 5 8 3 2" xfId="17953" xr:uid="{3B5D5A84-41AF-4178-B17D-20AB04E96ECF}"/>
    <cellStyle name="Comma 5 5 8 3 2 2" xfId="38975" xr:uid="{C5320FE3-6D47-4E57-B956-4BADFC917C6E}"/>
    <cellStyle name="Comma 5 5 8 3 2 3" xfId="59999" xr:uid="{39045718-C037-4CEA-AA56-79B928999FE7}"/>
    <cellStyle name="Comma 5 5 8 3 3" xfId="28465" xr:uid="{95A8F069-11E6-4793-BCE1-AE4EEFB8C5E9}"/>
    <cellStyle name="Comma 5 5 8 3 4" xfId="49489" xr:uid="{FD504F3C-DEA2-4F1D-8A3E-25A882431D8C}"/>
    <cellStyle name="Comma 5 5 8 4" xfId="10046" xr:uid="{804F0917-3241-46F8-A913-91500BB11E01}"/>
    <cellStyle name="Comma 5 5 8 4 2" xfId="20580" xr:uid="{BEE913FB-CAA7-4B36-B5CC-14D761FCC03E}"/>
    <cellStyle name="Comma 5 5 8 4 2 2" xfId="41602" xr:uid="{7B9C34AC-B6B6-4D26-B823-E873D46F417D}"/>
    <cellStyle name="Comma 5 5 8 4 2 3" xfId="62626" xr:uid="{7E367FA7-A832-4233-B180-502B60617E6B}"/>
    <cellStyle name="Comma 5 5 8 4 3" xfId="31092" xr:uid="{FCE458E0-5870-4DDE-93E1-4247A101C7B7}"/>
    <cellStyle name="Comma 5 5 8 4 4" xfId="52116" xr:uid="{701FEF65-3DBF-4ED6-A3F9-EE9CBD8FE5F7}"/>
    <cellStyle name="Comma 5 5 8 5" xfId="12698" xr:uid="{F15883B2-59EC-4B48-98D6-1B445EA38FFF}"/>
    <cellStyle name="Comma 5 5 8 5 2" xfId="33720" xr:uid="{067C02AB-368D-413D-8BF9-AAF6F9AE0064}"/>
    <cellStyle name="Comma 5 5 8 5 3" xfId="54744" xr:uid="{AA2B0FC5-134C-4279-A677-5C7CB3DCA19E}"/>
    <cellStyle name="Comma 5 5 8 6" xfId="23209" xr:uid="{7CF9EAAA-F97C-4C69-B70B-12946754F7E1}"/>
    <cellStyle name="Comma 5 5 8 7" xfId="44234" xr:uid="{C3AEA5A1-FAB2-481B-9AA9-C813561E9B61}"/>
    <cellStyle name="Comma 5 5 9" xfId="2114" xr:uid="{AB0845ED-27CD-45F4-9FE9-5F7045B328D1}"/>
    <cellStyle name="Comma 5 5 9 2" xfId="4792" xr:uid="{6F3E3E6B-A6EA-41C9-97CA-7AFAD183BC09}"/>
    <cellStyle name="Comma 5 5 9 2 2" xfId="15326" xr:uid="{93F5EC17-EA08-4B80-A096-692216750CB9}"/>
    <cellStyle name="Comma 5 5 9 2 2 2" xfId="36348" xr:uid="{830B1750-28FA-4D9F-AC89-B2AE497E7A85}"/>
    <cellStyle name="Comma 5 5 9 2 2 3" xfId="57372" xr:uid="{7DAB6094-76A0-4021-BBB0-0ABBEBBCFC0B}"/>
    <cellStyle name="Comma 5 5 9 2 3" xfId="25838" xr:uid="{92EB1C77-C43A-461C-AD91-0393B29F9EB9}"/>
    <cellStyle name="Comma 5 5 9 2 4" xfId="46862" xr:uid="{6D7513BC-A97D-4FE6-BDED-C19A274ED971}"/>
    <cellStyle name="Comma 5 5 9 3" xfId="7420" xr:uid="{3E011D9F-1852-4976-9745-B634A80E2FC1}"/>
    <cellStyle name="Comma 5 5 9 3 2" xfId="17954" xr:uid="{741FF511-D86D-44E4-A098-A0FAEEA959CD}"/>
    <cellStyle name="Comma 5 5 9 3 2 2" xfId="38976" xr:uid="{FCC76D6F-7456-47F6-9B4F-C7857D763CC0}"/>
    <cellStyle name="Comma 5 5 9 3 2 3" xfId="60000" xr:uid="{9C10F47B-FE32-49EE-92E8-73BBEF9BCB93}"/>
    <cellStyle name="Comma 5 5 9 3 3" xfId="28466" xr:uid="{38F8F6EF-2111-47E3-A199-9CF54EFC76AF}"/>
    <cellStyle name="Comma 5 5 9 3 4" xfId="49490" xr:uid="{291F228D-0B4A-4519-A172-9EB80AB31C9E}"/>
    <cellStyle name="Comma 5 5 9 4" xfId="10047" xr:uid="{17378182-F7F4-4457-8DC3-C08C9197E934}"/>
    <cellStyle name="Comma 5 5 9 4 2" xfId="20581" xr:uid="{3B0D8409-F127-4C28-94AA-DD84631195CA}"/>
    <cellStyle name="Comma 5 5 9 4 2 2" xfId="41603" xr:uid="{9F55529D-980E-4042-86E1-60CBA4F783D8}"/>
    <cellStyle name="Comma 5 5 9 4 2 3" xfId="62627" xr:uid="{DA1342C5-969E-4308-8B7D-304BE1037969}"/>
    <cellStyle name="Comma 5 5 9 4 3" xfId="31093" xr:uid="{572646D0-FE0E-4A17-A536-FF6848B144B1}"/>
    <cellStyle name="Comma 5 5 9 4 4" xfId="52117" xr:uid="{7033EC6A-27A1-4FB5-ABD2-82D41B13C275}"/>
    <cellStyle name="Comma 5 5 9 5" xfId="12699" xr:uid="{989338C8-08A7-4723-B558-9ED27974AD90}"/>
    <cellStyle name="Comma 5 5 9 5 2" xfId="33721" xr:uid="{8532F820-92BE-4B61-85E9-E2A60D63F99F}"/>
    <cellStyle name="Comma 5 5 9 5 3" xfId="54745" xr:uid="{1CD08F14-C37A-4DA7-B7D2-C69F54F239BA}"/>
    <cellStyle name="Comma 5 5 9 6" xfId="23210" xr:uid="{7857AE6D-C965-401F-B8C5-575AB9D4FD8B}"/>
    <cellStyle name="Comma 5 5 9 7" xfId="44235" xr:uid="{76FA23B5-BD55-491C-997A-AD54BA3D25AD}"/>
    <cellStyle name="Comma 5 6" xfId="2115" xr:uid="{83A3AED8-80B0-47BF-BC5E-F2BBF7125773}"/>
    <cellStyle name="Comma 5 6 10" xfId="44236" xr:uid="{FE00C8C7-7AA1-4792-A1A9-3BC8F9A0CE36}"/>
    <cellStyle name="Comma 5 6 2" xfId="2116" xr:uid="{32BD4BA1-EAD0-4D0E-8FF3-7BFD0B4B216B}"/>
    <cellStyle name="Comma 5 6 2 2" xfId="2117" xr:uid="{C21067AE-3BA3-4F0E-893E-048E6912C6EE}"/>
    <cellStyle name="Comma 5 6 2 2 2" xfId="4795" xr:uid="{672AC1E0-D372-461E-8923-E5E353A973BD}"/>
    <cellStyle name="Comma 5 6 2 2 2 2" xfId="15329" xr:uid="{61D2C958-BC9C-4A92-A0AD-63FD9F83D7C0}"/>
    <cellStyle name="Comma 5 6 2 2 2 2 2" xfId="36351" xr:uid="{BACB6D44-1744-4BE9-9B74-56E336083E19}"/>
    <cellStyle name="Comma 5 6 2 2 2 2 3" xfId="57375" xr:uid="{6B1057BF-B178-44DD-8998-1A5A0E18EA56}"/>
    <cellStyle name="Comma 5 6 2 2 2 3" xfId="25841" xr:uid="{072AEEE5-0100-4FB5-897E-AEE0E0394F98}"/>
    <cellStyle name="Comma 5 6 2 2 2 4" xfId="46865" xr:uid="{E6CD9AF7-4AD1-44D6-84D0-497A0DDE562F}"/>
    <cellStyle name="Comma 5 6 2 2 3" xfId="7423" xr:uid="{C97FA8CB-7CB2-4935-A5AE-D84ACD84E662}"/>
    <cellStyle name="Comma 5 6 2 2 3 2" xfId="17957" xr:uid="{E4A657CB-9383-474F-974E-9BBB5B1D8D5C}"/>
    <cellStyle name="Comma 5 6 2 2 3 2 2" xfId="38979" xr:uid="{111EE831-2CB7-478E-A1B1-9C28704DD86A}"/>
    <cellStyle name="Comma 5 6 2 2 3 2 3" xfId="60003" xr:uid="{C477E204-847F-4C73-A110-98DBC064C8D4}"/>
    <cellStyle name="Comma 5 6 2 2 3 3" xfId="28469" xr:uid="{5FE8E031-2854-4ECB-B12F-1AC39F6B45EF}"/>
    <cellStyle name="Comma 5 6 2 2 3 4" xfId="49493" xr:uid="{38650B39-DC20-4C0E-96A6-102DCB561D9A}"/>
    <cellStyle name="Comma 5 6 2 2 4" xfId="10050" xr:uid="{095D9F88-FB82-4A85-A4E0-696C473C28F2}"/>
    <cellStyle name="Comma 5 6 2 2 4 2" xfId="20584" xr:uid="{718F3EA0-9A4D-4E09-8406-E8FD330D5901}"/>
    <cellStyle name="Comma 5 6 2 2 4 2 2" xfId="41606" xr:uid="{E1A3848F-EEB8-44DD-B873-5D0D60FB5D3D}"/>
    <cellStyle name="Comma 5 6 2 2 4 2 3" xfId="62630" xr:uid="{CACC98EB-3F25-4A8B-874B-BE8E17E999DA}"/>
    <cellStyle name="Comma 5 6 2 2 4 3" xfId="31096" xr:uid="{A088126D-5F04-4E27-B1AA-57985B3EF924}"/>
    <cellStyle name="Comma 5 6 2 2 4 4" xfId="52120" xr:uid="{CDB97648-005A-44E1-B356-BCBD7B6F004E}"/>
    <cellStyle name="Comma 5 6 2 2 5" xfId="12702" xr:uid="{E51B9CDB-276A-4F07-AD44-6DF2D4A14BE6}"/>
    <cellStyle name="Comma 5 6 2 2 5 2" xfId="33724" xr:uid="{243CA0F5-1F97-4AC1-82E5-F71F96533211}"/>
    <cellStyle name="Comma 5 6 2 2 5 3" xfId="54748" xr:uid="{0EB08383-3605-4EE9-9084-B579E7FD858A}"/>
    <cellStyle name="Comma 5 6 2 2 6" xfId="23213" xr:uid="{CC136425-2BCC-4FEC-9BCC-51C60706DD7D}"/>
    <cellStyle name="Comma 5 6 2 2 7" xfId="44238" xr:uid="{D41DC005-6B9F-4F29-8507-137CFD5DAD5D}"/>
    <cellStyle name="Comma 5 6 2 3" xfId="4794" xr:uid="{6B513107-1A72-49CA-B041-0F4600C6AB8E}"/>
    <cellStyle name="Comma 5 6 2 3 2" xfId="15328" xr:uid="{B395B5AB-4A8B-48CA-B39A-4C63051F3A4E}"/>
    <cellStyle name="Comma 5 6 2 3 2 2" xfId="36350" xr:uid="{39AE18FB-2CBC-4AD3-8CB7-AC534274169A}"/>
    <cellStyle name="Comma 5 6 2 3 2 3" xfId="57374" xr:uid="{8D9E7BD3-7851-47DD-88F0-5ECBA8510AF4}"/>
    <cellStyle name="Comma 5 6 2 3 3" xfId="25840" xr:uid="{8B152760-E9B2-4929-83BE-BC93D0B82335}"/>
    <cellStyle name="Comma 5 6 2 3 4" xfId="46864" xr:uid="{0969CD9B-5CCF-4387-903D-6A21ED5D7F54}"/>
    <cellStyle name="Comma 5 6 2 4" xfId="7422" xr:uid="{4F4F38D3-09FE-4F3F-989F-5895B8A77A97}"/>
    <cellStyle name="Comma 5 6 2 4 2" xfId="17956" xr:uid="{054D029F-83BE-4CF5-A81E-64A03237BD86}"/>
    <cellStyle name="Comma 5 6 2 4 2 2" xfId="38978" xr:uid="{9727E56A-8F4C-4C7B-9DCC-586AD97EEC69}"/>
    <cellStyle name="Comma 5 6 2 4 2 3" xfId="60002" xr:uid="{A7FBC8D0-4BC6-4367-AED3-3CDBFC7B7A29}"/>
    <cellStyle name="Comma 5 6 2 4 3" xfId="28468" xr:uid="{97153BEF-C1AC-44E5-82FF-4841114C25F1}"/>
    <cellStyle name="Comma 5 6 2 4 4" xfId="49492" xr:uid="{04A2DF16-1E8D-405B-94D5-5E8DA9089F46}"/>
    <cellStyle name="Comma 5 6 2 5" xfId="10049" xr:uid="{89724460-6EB4-4D9D-A9A6-98CBD15D3075}"/>
    <cellStyle name="Comma 5 6 2 5 2" xfId="20583" xr:uid="{170E9C62-4091-4F06-88C8-E49655E3B0C6}"/>
    <cellStyle name="Comma 5 6 2 5 2 2" xfId="41605" xr:uid="{BDFBE876-290B-4904-947A-57A53DEE4F89}"/>
    <cellStyle name="Comma 5 6 2 5 2 3" xfId="62629" xr:uid="{402077C4-C74B-4B26-B1C9-B9746AFE2B4C}"/>
    <cellStyle name="Comma 5 6 2 5 3" xfId="31095" xr:uid="{6CF7290E-B9F1-414B-8E4F-069BFA2E3312}"/>
    <cellStyle name="Comma 5 6 2 5 4" xfId="52119" xr:uid="{48AF3CC6-052A-453F-ABF9-C3777A0D2BAD}"/>
    <cellStyle name="Comma 5 6 2 6" xfId="12701" xr:uid="{C781D7D4-3D97-4D35-B662-35C223B60696}"/>
    <cellStyle name="Comma 5 6 2 6 2" xfId="33723" xr:uid="{8472195E-E0E2-46A6-9349-DD991D9DD16A}"/>
    <cellStyle name="Comma 5 6 2 6 3" xfId="54747" xr:uid="{9C0928E1-045F-4458-9251-37E565EE6571}"/>
    <cellStyle name="Comma 5 6 2 7" xfId="23212" xr:uid="{887D7871-9A52-4B70-9541-7471097B230F}"/>
    <cellStyle name="Comma 5 6 2 8" xfId="44237" xr:uid="{EE875608-8A74-43C1-9EA4-E02A0BFD26BD}"/>
    <cellStyle name="Comma 5 6 3" xfId="2118" xr:uid="{C451F768-1AF9-4871-9133-B96B9D35981C}"/>
    <cellStyle name="Comma 5 6 3 2" xfId="4796" xr:uid="{316D2636-69DA-469A-BE6B-74BDF50D3D02}"/>
    <cellStyle name="Comma 5 6 3 2 2" xfId="15330" xr:uid="{866AD8AF-FEC5-43FE-A73B-B8B7C74378E0}"/>
    <cellStyle name="Comma 5 6 3 2 2 2" xfId="36352" xr:uid="{664F18AC-8351-4160-ADC9-121A87C88B29}"/>
    <cellStyle name="Comma 5 6 3 2 2 3" xfId="57376" xr:uid="{78A199F9-34FF-4402-A568-FE1CA74C3D1A}"/>
    <cellStyle name="Comma 5 6 3 2 3" xfId="25842" xr:uid="{B17BB02F-103A-4AAB-8675-C744F35FEA35}"/>
    <cellStyle name="Comma 5 6 3 2 4" xfId="46866" xr:uid="{FA47A311-52E4-4926-8988-DE76E839759D}"/>
    <cellStyle name="Comma 5 6 3 3" xfId="7424" xr:uid="{B8AD7553-0984-442D-BB76-52A217E925C1}"/>
    <cellStyle name="Comma 5 6 3 3 2" xfId="17958" xr:uid="{E6CBF19D-081C-4796-AAAB-406D738DEC24}"/>
    <cellStyle name="Comma 5 6 3 3 2 2" xfId="38980" xr:uid="{BE52F045-0057-44A8-80E0-ED1A27B97C2C}"/>
    <cellStyle name="Comma 5 6 3 3 2 3" xfId="60004" xr:uid="{2C3D86C8-030A-4A36-966B-1820D8FF9B2A}"/>
    <cellStyle name="Comma 5 6 3 3 3" xfId="28470" xr:uid="{3AD0ADBB-4A88-42F8-9047-D84C0463C2FF}"/>
    <cellStyle name="Comma 5 6 3 3 4" xfId="49494" xr:uid="{15234EC9-E703-4A9C-A719-308AD8AD1410}"/>
    <cellStyle name="Comma 5 6 3 4" xfId="10051" xr:uid="{7F27A15A-3D40-474B-B51C-C18D070BA25F}"/>
    <cellStyle name="Comma 5 6 3 4 2" xfId="20585" xr:uid="{F79ACF2C-EC32-40DA-89F1-0B6FB685D6E9}"/>
    <cellStyle name="Comma 5 6 3 4 2 2" xfId="41607" xr:uid="{B1BD7E29-C594-4507-832C-CEA5BFC71C23}"/>
    <cellStyle name="Comma 5 6 3 4 2 3" xfId="62631" xr:uid="{B0F77AB1-E356-4BB5-8E9E-7AF7C35C61A7}"/>
    <cellStyle name="Comma 5 6 3 4 3" xfId="31097" xr:uid="{61498B2B-5EA2-4E3F-A6A2-187DD31F7BF5}"/>
    <cellStyle name="Comma 5 6 3 4 4" xfId="52121" xr:uid="{AA9102F5-67E9-4EA3-B803-6E5E0B7D308E}"/>
    <cellStyle name="Comma 5 6 3 5" xfId="12703" xr:uid="{A4360E59-4944-40CF-ADFE-34AB2B2F70BB}"/>
    <cellStyle name="Comma 5 6 3 5 2" xfId="33725" xr:uid="{A0FB4DD7-6904-4E28-9FB2-E472FACE9B7B}"/>
    <cellStyle name="Comma 5 6 3 5 3" xfId="54749" xr:uid="{AE12C9DB-B0A8-49ED-AB03-13996A952303}"/>
    <cellStyle name="Comma 5 6 3 6" xfId="23214" xr:uid="{9ADECBB1-0512-4B4F-9C45-0ECDBE991333}"/>
    <cellStyle name="Comma 5 6 3 7" xfId="44239" xr:uid="{5B9BECD2-C7B8-4C60-9AA2-3932E3A847C6}"/>
    <cellStyle name="Comma 5 6 4" xfId="2119" xr:uid="{D4613E47-CD87-420A-BDAA-5D70E10FE84E}"/>
    <cellStyle name="Comma 5 6 4 2" xfId="4797" xr:uid="{40B15DAE-B431-46DF-991C-7FAB28AA18AA}"/>
    <cellStyle name="Comma 5 6 4 2 2" xfId="15331" xr:uid="{23E40A23-CEF3-418B-9AF0-C3EC7FD5AC9D}"/>
    <cellStyle name="Comma 5 6 4 2 2 2" xfId="36353" xr:uid="{744DAFC6-8B39-4434-AFC2-55A3BB949FB7}"/>
    <cellStyle name="Comma 5 6 4 2 2 3" xfId="57377" xr:uid="{6D528022-502D-4B6B-8119-DC18CE062BBF}"/>
    <cellStyle name="Comma 5 6 4 2 3" xfId="25843" xr:uid="{F7054182-1A00-4814-A607-3ADAB1E5B8C6}"/>
    <cellStyle name="Comma 5 6 4 2 4" xfId="46867" xr:uid="{BF5258A3-B396-435D-8154-E2104DB6CFDD}"/>
    <cellStyle name="Comma 5 6 4 3" xfId="7425" xr:uid="{8F205859-1361-493A-8785-74A34276D5D7}"/>
    <cellStyle name="Comma 5 6 4 3 2" xfId="17959" xr:uid="{1E3288E8-4E47-4C24-B72D-1A867EB4334A}"/>
    <cellStyle name="Comma 5 6 4 3 2 2" xfId="38981" xr:uid="{3E1055F2-DECF-4F02-9FD8-709280E1493F}"/>
    <cellStyle name="Comma 5 6 4 3 2 3" xfId="60005" xr:uid="{2DA3A276-67A0-4CE2-B2F3-1C376D2D90C6}"/>
    <cellStyle name="Comma 5 6 4 3 3" xfId="28471" xr:uid="{C0FE0491-7438-4656-9FDB-333D088EC2B8}"/>
    <cellStyle name="Comma 5 6 4 3 4" xfId="49495" xr:uid="{D018C420-D21A-43C3-A5A4-F0ADCFDD8BAB}"/>
    <cellStyle name="Comma 5 6 4 4" xfId="10052" xr:uid="{2486DE31-94AB-462B-BD1F-25D1C80A8659}"/>
    <cellStyle name="Comma 5 6 4 4 2" xfId="20586" xr:uid="{3CA3D323-040D-4D66-9938-E916B79B9641}"/>
    <cellStyle name="Comma 5 6 4 4 2 2" xfId="41608" xr:uid="{AB6E9A1A-7395-4E67-A551-49B6E65ED81F}"/>
    <cellStyle name="Comma 5 6 4 4 2 3" xfId="62632" xr:uid="{FF599CFD-8CB9-4A40-AD33-753FC81D0932}"/>
    <cellStyle name="Comma 5 6 4 4 3" xfId="31098" xr:uid="{6CFE2FE0-53FB-44E3-8C3D-BD9F763B906C}"/>
    <cellStyle name="Comma 5 6 4 4 4" xfId="52122" xr:uid="{256E3BFB-DD5B-473A-BC2B-2DAD8BEBAB3D}"/>
    <cellStyle name="Comma 5 6 4 5" xfId="12704" xr:uid="{7EB4F3C1-8634-4C0A-A9D4-743EBBF74E47}"/>
    <cellStyle name="Comma 5 6 4 5 2" xfId="33726" xr:uid="{54D6EE7E-9466-4CC7-9484-B886F058F99D}"/>
    <cellStyle name="Comma 5 6 4 5 3" xfId="54750" xr:uid="{0FAFC233-104D-4015-A243-4C63B8D99A89}"/>
    <cellStyle name="Comma 5 6 4 6" xfId="23215" xr:uid="{9C7FB23B-26F2-46FF-84EA-A9E6E5AC2B93}"/>
    <cellStyle name="Comma 5 6 4 7" xfId="44240" xr:uid="{29C2E5C5-1DE5-4676-900A-5F6958E2B974}"/>
    <cellStyle name="Comma 5 6 5" xfId="4793" xr:uid="{601D8D2B-A762-435D-BE6B-F3E51D2D1A5E}"/>
    <cellStyle name="Comma 5 6 5 2" xfId="15327" xr:uid="{E8D5DDF4-C0A3-4507-B321-2991A3C0EEBF}"/>
    <cellStyle name="Comma 5 6 5 2 2" xfId="36349" xr:uid="{B565E1FB-E7B0-4B01-959B-44330BCEC821}"/>
    <cellStyle name="Comma 5 6 5 2 3" xfId="57373" xr:uid="{E217F6A8-56F8-4D8C-951F-3B26F7E5BC3D}"/>
    <cellStyle name="Comma 5 6 5 3" xfId="25839" xr:uid="{A2E7C353-D01B-49D4-B55A-0BE1113CA741}"/>
    <cellStyle name="Comma 5 6 5 4" xfId="46863" xr:uid="{76841181-6684-44E0-96DE-5568610DB27C}"/>
    <cellStyle name="Comma 5 6 6" xfId="7421" xr:uid="{22E27D1A-BCF0-4E8C-BF28-80357F2CDC68}"/>
    <cellStyle name="Comma 5 6 6 2" xfId="17955" xr:uid="{AC089C05-BC2A-4E05-9106-F9FCF66B98BD}"/>
    <cellStyle name="Comma 5 6 6 2 2" xfId="38977" xr:uid="{8E89E0CE-693B-4C55-8893-3F8C5728F429}"/>
    <cellStyle name="Comma 5 6 6 2 3" xfId="60001" xr:uid="{20A75A21-EBA9-4BC9-85C7-D0C0385F58FE}"/>
    <cellStyle name="Comma 5 6 6 3" xfId="28467" xr:uid="{B757AB58-6842-4D79-B2B5-9441F22E593B}"/>
    <cellStyle name="Comma 5 6 6 4" xfId="49491" xr:uid="{F5ABFD79-6AFF-4E82-83FF-B000D0EA4364}"/>
    <cellStyle name="Comma 5 6 7" xfId="10048" xr:uid="{1F960CC5-9D19-47C9-8224-F009D63BD8B4}"/>
    <cellStyle name="Comma 5 6 7 2" xfId="20582" xr:uid="{C900A56C-134A-406D-B375-72E9F5568681}"/>
    <cellStyle name="Comma 5 6 7 2 2" xfId="41604" xr:uid="{1D4459DD-CDEE-4C72-A6E6-34AB99DDFA2D}"/>
    <cellStyle name="Comma 5 6 7 2 3" xfId="62628" xr:uid="{1B52AD7F-44D8-47EE-A3D5-CF1B3226041F}"/>
    <cellStyle name="Comma 5 6 7 3" xfId="31094" xr:uid="{44ED517E-B532-4977-9C7C-498DAC5C857E}"/>
    <cellStyle name="Comma 5 6 7 4" xfId="52118" xr:uid="{C9EE7046-A733-4DA2-92C2-C0F03B8477DA}"/>
    <cellStyle name="Comma 5 6 8" xfId="12700" xr:uid="{5E7AE3C7-6CD0-430F-BF8C-AD1557A8D347}"/>
    <cellStyle name="Comma 5 6 8 2" xfId="33722" xr:uid="{6FC61952-DC92-4B6A-89AD-DB5E0363AD2B}"/>
    <cellStyle name="Comma 5 6 8 3" xfId="54746" xr:uid="{3C4AFED7-31DC-4873-BC9C-9467E3A0E695}"/>
    <cellStyle name="Comma 5 6 9" xfId="23211" xr:uid="{72996F14-B571-41B7-A4B0-1220442DFC9F}"/>
    <cellStyle name="Comma 5 7" xfId="2120" xr:uid="{307A927C-DBD8-4B06-B94E-3C64838A031E}"/>
    <cellStyle name="Comma 5 7 10" xfId="44241" xr:uid="{99B0F104-62AB-4C18-9290-33D643C2CFB9}"/>
    <cellStyle name="Comma 5 7 2" xfId="2121" xr:uid="{FBB1DB7D-2D7F-4844-AF06-B47F418FBCF4}"/>
    <cellStyle name="Comma 5 7 2 2" xfId="2122" xr:uid="{7FB66BC3-2E95-493E-B14E-A4E863EE551A}"/>
    <cellStyle name="Comma 5 7 2 2 2" xfId="4800" xr:uid="{3B4E1097-FEDB-40A4-9E7B-66AE1FAF3905}"/>
    <cellStyle name="Comma 5 7 2 2 2 2" xfId="15334" xr:uid="{D8275ABC-A9B1-42F4-A355-F94F8848ABED}"/>
    <cellStyle name="Comma 5 7 2 2 2 2 2" xfId="36356" xr:uid="{7E145C45-C11C-4942-929F-708929D6AE4D}"/>
    <cellStyle name="Comma 5 7 2 2 2 2 3" xfId="57380" xr:uid="{F249A735-07AE-46FD-B584-55C436017EEE}"/>
    <cellStyle name="Comma 5 7 2 2 2 3" xfId="25846" xr:uid="{1707BBD6-0D07-4B91-9638-2771414D5E0F}"/>
    <cellStyle name="Comma 5 7 2 2 2 4" xfId="46870" xr:uid="{2DB06216-4D73-447E-AA8C-E3C0ECAB08D4}"/>
    <cellStyle name="Comma 5 7 2 2 3" xfId="7428" xr:uid="{175A5074-36C5-407A-94FB-B280E0D7B307}"/>
    <cellStyle name="Comma 5 7 2 2 3 2" xfId="17962" xr:uid="{629AA43A-03C6-47D3-A512-59058E8E683C}"/>
    <cellStyle name="Comma 5 7 2 2 3 2 2" xfId="38984" xr:uid="{117D8AB6-8B7A-46D3-AD5B-AAAACAC25B5C}"/>
    <cellStyle name="Comma 5 7 2 2 3 2 3" xfId="60008" xr:uid="{7A899D83-59D8-445B-88D4-2E68A5478ADD}"/>
    <cellStyle name="Comma 5 7 2 2 3 3" xfId="28474" xr:uid="{B0BF83FA-ED39-4B1C-8543-9B6F87A1FD7E}"/>
    <cellStyle name="Comma 5 7 2 2 3 4" xfId="49498" xr:uid="{C2B28A7D-EF02-410A-A6AF-7C1ED121B9E4}"/>
    <cellStyle name="Comma 5 7 2 2 4" xfId="10055" xr:uid="{1257059F-DFE4-41CD-B600-9E41C840B751}"/>
    <cellStyle name="Comma 5 7 2 2 4 2" xfId="20589" xr:uid="{8A9DAB61-AB42-47E5-87DD-75321F2D1865}"/>
    <cellStyle name="Comma 5 7 2 2 4 2 2" xfId="41611" xr:uid="{25D3F546-17BF-4F1A-86A7-5083F3AAA13F}"/>
    <cellStyle name="Comma 5 7 2 2 4 2 3" xfId="62635" xr:uid="{774C2074-E678-40D4-9CC8-999F369F96E6}"/>
    <cellStyle name="Comma 5 7 2 2 4 3" xfId="31101" xr:uid="{5BB6DA48-6340-4B0D-972F-A44DE87C1A38}"/>
    <cellStyle name="Comma 5 7 2 2 4 4" xfId="52125" xr:uid="{ED64F62C-A8DF-4779-B5DA-791F9F2C203A}"/>
    <cellStyle name="Comma 5 7 2 2 5" xfId="12707" xr:uid="{1D3039A8-DB68-4C69-BF46-EE0D29D5A9DE}"/>
    <cellStyle name="Comma 5 7 2 2 5 2" xfId="33729" xr:uid="{0EFA7FCF-18A8-4061-AFAA-54958195D887}"/>
    <cellStyle name="Comma 5 7 2 2 5 3" xfId="54753" xr:uid="{92C79A2B-611E-4E86-95CF-A779B31273DC}"/>
    <cellStyle name="Comma 5 7 2 2 6" xfId="23218" xr:uid="{3BDBEE4A-5AEF-4FF5-B79B-01B6B0139743}"/>
    <cellStyle name="Comma 5 7 2 2 7" xfId="44243" xr:uid="{5770DF93-7605-459A-80A9-C28DE5D118BD}"/>
    <cellStyle name="Comma 5 7 2 3" xfId="4799" xr:uid="{C6F1806E-4EE0-4674-9A6B-A500B96B330F}"/>
    <cellStyle name="Comma 5 7 2 3 2" xfId="15333" xr:uid="{F2618091-B868-4F43-A653-0150ED3F4731}"/>
    <cellStyle name="Comma 5 7 2 3 2 2" xfId="36355" xr:uid="{628F45C3-87DA-49B7-8B79-BA0795C2A56C}"/>
    <cellStyle name="Comma 5 7 2 3 2 3" xfId="57379" xr:uid="{81CF0A56-D0F9-4DC6-A475-9602A53EC102}"/>
    <cellStyle name="Comma 5 7 2 3 3" xfId="25845" xr:uid="{ADAE15F2-61FB-4B31-A4ED-52B5833EBAD1}"/>
    <cellStyle name="Comma 5 7 2 3 4" xfId="46869" xr:uid="{7121A6BE-427F-4143-9BC7-DEC2E09A0624}"/>
    <cellStyle name="Comma 5 7 2 4" xfId="7427" xr:uid="{BF7B81B8-352D-466A-82FC-FB776A647670}"/>
    <cellStyle name="Comma 5 7 2 4 2" xfId="17961" xr:uid="{9E508AC8-FC89-4EAD-8423-1FE9755EA971}"/>
    <cellStyle name="Comma 5 7 2 4 2 2" xfId="38983" xr:uid="{628765C5-927D-4D37-B112-2131C6A4A3FC}"/>
    <cellStyle name="Comma 5 7 2 4 2 3" xfId="60007" xr:uid="{CB81EB0D-E15D-4603-9B8A-51B57BDC8E96}"/>
    <cellStyle name="Comma 5 7 2 4 3" xfId="28473" xr:uid="{0690F4CD-34D1-4A17-BE16-31658397C015}"/>
    <cellStyle name="Comma 5 7 2 4 4" xfId="49497" xr:uid="{9392B4DE-6476-49F4-A81B-5F3F1BE9EC0B}"/>
    <cellStyle name="Comma 5 7 2 5" xfId="10054" xr:uid="{75E59D28-FFA6-4215-AFA9-1E5EF56488C4}"/>
    <cellStyle name="Comma 5 7 2 5 2" xfId="20588" xr:uid="{EFD91070-2E08-4B20-9913-314C8943EAF3}"/>
    <cellStyle name="Comma 5 7 2 5 2 2" xfId="41610" xr:uid="{A99DD455-C838-4BA7-9DD7-C2410E8E08BB}"/>
    <cellStyle name="Comma 5 7 2 5 2 3" xfId="62634" xr:uid="{E22A6890-B1BE-4E07-BCFF-9EDBB18CE4C0}"/>
    <cellStyle name="Comma 5 7 2 5 3" xfId="31100" xr:uid="{5526E4EF-3AC4-470E-AC19-54E49BA98B98}"/>
    <cellStyle name="Comma 5 7 2 5 4" xfId="52124" xr:uid="{F65C568B-5E09-4682-AA9A-639B1C8ED62B}"/>
    <cellStyle name="Comma 5 7 2 6" xfId="12706" xr:uid="{C58E4EEE-80C8-4E8A-A3C1-EC933FFDD5BE}"/>
    <cellStyle name="Comma 5 7 2 6 2" xfId="33728" xr:uid="{C0F42814-8FA9-409D-A258-D16F628A19DB}"/>
    <cellStyle name="Comma 5 7 2 6 3" xfId="54752" xr:uid="{69FCDB75-B066-4D96-A67A-FE9D595CE54E}"/>
    <cellStyle name="Comma 5 7 2 7" xfId="23217" xr:uid="{24E70697-8F32-4A6B-B795-2796A355E117}"/>
    <cellStyle name="Comma 5 7 2 8" xfId="44242" xr:uid="{73AE272E-F1A5-4A93-9B8A-63FC5EAD5F4F}"/>
    <cellStyle name="Comma 5 7 3" xfId="2123" xr:uid="{965A23EC-572C-4A7B-A06D-297D6C0F30CE}"/>
    <cellStyle name="Comma 5 7 3 2" xfId="4801" xr:uid="{ADEA383B-E5E5-478B-ACFF-1A75CF1075FD}"/>
    <cellStyle name="Comma 5 7 3 2 2" xfId="15335" xr:uid="{74412950-DC24-457E-A569-BBB9FED58E45}"/>
    <cellStyle name="Comma 5 7 3 2 2 2" xfId="36357" xr:uid="{7D74CAC9-CB92-4018-8539-EEF510098D02}"/>
    <cellStyle name="Comma 5 7 3 2 2 3" xfId="57381" xr:uid="{9D68BEBB-480C-4966-87E5-B786F011D0EB}"/>
    <cellStyle name="Comma 5 7 3 2 3" xfId="25847" xr:uid="{114EF757-2151-43FE-BAC8-2B090691E582}"/>
    <cellStyle name="Comma 5 7 3 2 4" xfId="46871" xr:uid="{B5ABBED5-BD44-4732-9D4C-8CFFC52EF300}"/>
    <cellStyle name="Comma 5 7 3 3" xfId="7429" xr:uid="{172D19BF-5DE1-4B72-B173-EBBCA9EF81E9}"/>
    <cellStyle name="Comma 5 7 3 3 2" xfId="17963" xr:uid="{6697882D-AC5D-4827-A468-C1C875C0B61E}"/>
    <cellStyle name="Comma 5 7 3 3 2 2" xfId="38985" xr:uid="{2C5D71C2-E33F-45D3-BBCF-81927DC75FF2}"/>
    <cellStyle name="Comma 5 7 3 3 2 3" xfId="60009" xr:uid="{7A5E479D-58C9-4FE1-B7B1-095C1C6A250A}"/>
    <cellStyle name="Comma 5 7 3 3 3" xfId="28475" xr:uid="{435C4A77-EAD9-4297-BE06-DF3E2792BD23}"/>
    <cellStyle name="Comma 5 7 3 3 4" xfId="49499" xr:uid="{DFE0DA09-9E42-4D69-9C13-64F998CE4273}"/>
    <cellStyle name="Comma 5 7 3 4" xfId="10056" xr:uid="{1B88C6F5-54E6-48EA-9AC5-38358F15D5E0}"/>
    <cellStyle name="Comma 5 7 3 4 2" xfId="20590" xr:uid="{69635855-50D3-4C87-9AAA-D6D121C5F581}"/>
    <cellStyle name="Comma 5 7 3 4 2 2" xfId="41612" xr:uid="{CE53EABF-D038-4C0A-AD92-687FB9529489}"/>
    <cellStyle name="Comma 5 7 3 4 2 3" xfId="62636" xr:uid="{FE9566D4-7D31-4BEC-9F03-117C49FE4AD8}"/>
    <cellStyle name="Comma 5 7 3 4 3" xfId="31102" xr:uid="{44AD814D-C8A9-433C-8543-AACB11556A0C}"/>
    <cellStyle name="Comma 5 7 3 4 4" xfId="52126" xr:uid="{E0F77DED-FF4F-423D-8036-CAD18B31C2F4}"/>
    <cellStyle name="Comma 5 7 3 5" xfId="12708" xr:uid="{BB7668C0-AFD7-4220-85EA-1FBA5362E94F}"/>
    <cellStyle name="Comma 5 7 3 5 2" xfId="33730" xr:uid="{82ECE2B4-6E0E-474C-9754-BFE37249F067}"/>
    <cellStyle name="Comma 5 7 3 5 3" xfId="54754" xr:uid="{510B7BDA-A983-4A3D-A5D8-ECBEB218E374}"/>
    <cellStyle name="Comma 5 7 3 6" xfId="23219" xr:uid="{E35F2F34-882C-4933-9A1F-19CC8843490E}"/>
    <cellStyle name="Comma 5 7 3 7" xfId="44244" xr:uid="{CB55BAAC-F8F7-49F7-86CF-DF5BE682AC63}"/>
    <cellStyle name="Comma 5 7 4" xfId="2124" xr:uid="{1F5A7D2D-AE7D-4CD1-B607-2DEC92D34ECB}"/>
    <cellStyle name="Comma 5 7 4 2" xfId="4802" xr:uid="{9D04D5AB-8B6A-43EA-87DE-5F5BC2B2A01F}"/>
    <cellStyle name="Comma 5 7 4 2 2" xfId="15336" xr:uid="{8D086E36-FF32-45EF-902E-D170D135C231}"/>
    <cellStyle name="Comma 5 7 4 2 2 2" xfId="36358" xr:uid="{89A71821-A453-4A17-B196-66E08ABC02DC}"/>
    <cellStyle name="Comma 5 7 4 2 2 3" xfId="57382" xr:uid="{D458DB12-52E0-453B-99E1-7473985AB5F8}"/>
    <cellStyle name="Comma 5 7 4 2 3" xfId="25848" xr:uid="{698381B3-3BF7-465C-AAB2-4B892C1B0355}"/>
    <cellStyle name="Comma 5 7 4 2 4" xfId="46872" xr:uid="{00EE7EE6-C6F8-48F2-9D30-1D9021A140D1}"/>
    <cellStyle name="Comma 5 7 4 3" xfId="7430" xr:uid="{02E1ACB1-1F6E-4361-90D3-D63BFBB01813}"/>
    <cellStyle name="Comma 5 7 4 3 2" xfId="17964" xr:uid="{51CD6DDE-6710-4C73-A9D6-5126C7E52820}"/>
    <cellStyle name="Comma 5 7 4 3 2 2" xfId="38986" xr:uid="{7E88E673-B3F5-4884-BDB3-03B1AB26D31F}"/>
    <cellStyle name="Comma 5 7 4 3 2 3" xfId="60010" xr:uid="{4AE89994-C9B1-48E3-8A0A-6244504A1C6F}"/>
    <cellStyle name="Comma 5 7 4 3 3" xfId="28476" xr:uid="{D62B6E78-CEA9-4034-8F6A-FAE98938AC44}"/>
    <cellStyle name="Comma 5 7 4 3 4" xfId="49500" xr:uid="{21E95BD7-8AF3-44E9-9657-4250D5C45589}"/>
    <cellStyle name="Comma 5 7 4 4" xfId="10057" xr:uid="{7D83E969-0DCE-4806-8148-9D7DE2332692}"/>
    <cellStyle name="Comma 5 7 4 4 2" xfId="20591" xr:uid="{EEEB2E70-C5CD-45A7-B26F-0952A200D178}"/>
    <cellStyle name="Comma 5 7 4 4 2 2" xfId="41613" xr:uid="{245E0001-8708-454E-9148-8ECAEC787626}"/>
    <cellStyle name="Comma 5 7 4 4 2 3" xfId="62637" xr:uid="{5E0A1C9F-9B6C-4265-BE67-4CA393BE7E91}"/>
    <cellStyle name="Comma 5 7 4 4 3" xfId="31103" xr:uid="{38F720ED-358F-46A6-A1D7-FCC23EF12502}"/>
    <cellStyle name="Comma 5 7 4 4 4" xfId="52127" xr:uid="{C58FC4FD-7021-4A29-8E5D-9EDBB71C2331}"/>
    <cellStyle name="Comma 5 7 4 5" xfId="12709" xr:uid="{CE69498D-FF5F-4919-8A52-2E8164E67E17}"/>
    <cellStyle name="Comma 5 7 4 5 2" xfId="33731" xr:uid="{95AA4DC8-E0DF-463C-899C-DFB3E8FD1CFB}"/>
    <cellStyle name="Comma 5 7 4 5 3" xfId="54755" xr:uid="{791DFA13-EE8D-4458-970D-07B6F19F0DDE}"/>
    <cellStyle name="Comma 5 7 4 6" xfId="23220" xr:uid="{28C71968-7A3A-4192-9524-566E08BF7423}"/>
    <cellStyle name="Comma 5 7 4 7" xfId="44245" xr:uid="{18C399E2-4AAB-4FB5-8572-2F6B95E9BB57}"/>
    <cellStyle name="Comma 5 7 5" xfId="4798" xr:uid="{843E4C4C-21BF-4B81-807E-D9257724BAF9}"/>
    <cellStyle name="Comma 5 7 5 2" xfId="15332" xr:uid="{2A1B2178-0888-49D0-B54B-9FEDD61296AE}"/>
    <cellStyle name="Comma 5 7 5 2 2" xfId="36354" xr:uid="{09270456-769E-4153-9058-CF5821835EFE}"/>
    <cellStyle name="Comma 5 7 5 2 3" xfId="57378" xr:uid="{96DD38E5-6EFE-40DC-B1B2-24ECEFDB9FF9}"/>
    <cellStyle name="Comma 5 7 5 3" xfId="25844" xr:uid="{625981DD-A494-4500-8014-3FB90FE8ABDE}"/>
    <cellStyle name="Comma 5 7 5 4" xfId="46868" xr:uid="{4A8EBEBC-E128-4EF7-BECA-9FEEAA606448}"/>
    <cellStyle name="Comma 5 7 6" xfId="7426" xr:uid="{29DD9D0D-8781-47F7-9038-EA553A280770}"/>
    <cellStyle name="Comma 5 7 6 2" xfId="17960" xr:uid="{D57330D3-2427-4447-A9D8-9471296F3C6A}"/>
    <cellStyle name="Comma 5 7 6 2 2" xfId="38982" xr:uid="{AC68305A-FF0E-49E6-A157-45F5E3173724}"/>
    <cellStyle name="Comma 5 7 6 2 3" xfId="60006" xr:uid="{3601622E-7038-4FC2-8434-0177B4B63271}"/>
    <cellStyle name="Comma 5 7 6 3" xfId="28472" xr:uid="{69687EDF-02BD-47BF-9A4C-9C36486FA13B}"/>
    <cellStyle name="Comma 5 7 6 4" xfId="49496" xr:uid="{AB1476E2-5C7E-48E2-BF89-6A598281863E}"/>
    <cellStyle name="Comma 5 7 7" xfId="10053" xr:uid="{AC4A0E75-5F6B-40A1-BCC5-B57D95DD2CF7}"/>
    <cellStyle name="Comma 5 7 7 2" xfId="20587" xr:uid="{070FD9AD-48D8-441E-9634-36B5E3FA1139}"/>
    <cellStyle name="Comma 5 7 7 2 2" xfId="41609" xr:uid="{FE126176-3068-4403-8FA0-B06BD883CDBD}"/>
    <cellStyle name="Comma 5 7 7 2 3" xfId="62633" xr:uid="{54BE4E6C-4809-456A-90B1-B3D19040864C}"/>
    <cellStyle name="Comma 5 7 7 3" xfId="31099" xr:uid="{F594B5F4-ABDC-471C-B514-B9FA73868206}"/>
    <cellStyle name="Comma 5 7 7 4" xfId="52123" xr:uid="{58E72AB0-5087-4C15-80A3-A4A8091CF8C6}"/>
    <cellStyle name="Comma 5 7 8" xfId="12705" xr:uid="{18E84CC4-358F-4C11-A86E-2E1150E2A40E}"/>
    <cellStyle name="Comma 5 7 8 2" xfId="33727" xr:uid="{E1A5792F-3485-440B-BC03-A748BC6C53AB}"/>
    <cellStyle name="Comma 5 7 8 3" xfId="54751" xr:uid="{CE2AD366-E3CB-451D-AC1F-C26D40570867}"/>
    <cellStyle name="Comma 5 7 9" xfId="23216" xr:uid="{13AF1C77-54A3-4C32-B5BD-0B1923D89117}"/>
    <cellStyle name="Comma 5 8" xfId="2125" xr:uid="{A20C6717-F670-48E4-A936-96A1B63ABEFD}"/>
    <cellStyle name="Comma 5 8 10" xfId="44246" xr:uid="{E4B084CE-D7F9-4E5E-82B2-BA5163E4EF95}"/>
    <cellStyle name="Comma 5 8 2" xfId="2126" xr:uid="{F60F75AE-2937-45AF-BF53-192F37E762E7}"/>
    <cellStyle name="Comma 5 8 2 2" xfId="2127" xr:uid="{4F507178-140F-4879-9C64-A9BF68F38874}"/>
    <cellStyle name="Comma 5 8 2 2 2" xfId="4805" xr:uid="{6727E940-C13B-4744-A477-798A56C2297E}"/>
    <cellStyle name="Comma 5 8 2 2 2 2" xfId="15339" xr:uid="{640DEB32-8003-4AB3-B6E7-91F22B436E9A}"/>
    <cellStyle name="Comma 5 8 2 2 2 2 2" xfId="36361" xr:uid="{30939F40-B87B-4C84-AE55-9971967EE868}"/>
    <cellStyle name="Comma 5 8 2 2 2 2 3" xfId="57385" xr:uid="{BF6A8160-697A-4170-ADFB-E8CBE788170C}"/>
    <cellStyle name="Comma 5 8 2 2 2 3" xfId="25851" xr:uid="{547B99E5-0D19-4A39-B970-1815E369832D}"/>
    <cellStyle name="Comma 5 8 2 2 2 4" xfId="46875" xr:uid="{00AB6B7C-8007-473C-813A-04FF51ED320B}"/>
    <cellStyle name="Comma 5 8 2 2 3" xfId="7433" xr:uid="{763CE7A3-1568-433E-A877-4876F02EB174}"/>
    <cellStyle name="Comma 5 8 2 2 3 2" xfId="17967" xr:uid="{B3739A39-0D7F-41B9-9FE1-6A6722B28F45}"/>
    <cellStyle name="Comma 5 8 2 2 3 2 2" xfId="38989" xr:uid="{705445BF-3823-4416-8FF8-44BEB535C4C3}"/>
    <cellStyle name="Comma 5 8 2 2 3 2 3" xfId="60013" xr:uid="{6C66DCDE-C660-4C65-8AE5-CEFFD20E9D5C}"/>
    <cellStyle name="Comma 5 8 2 2 3 3" xfId="28479" xr:uid="{A55C9B9F-363B-4FDA-B2DC-7A82774C5801}"/>
    <cellStyle name="Comma 5 8 2 2 3 4" xfId="49503" xr:uid="{DE535C91-6F24-433B-8BA2-1353A5729FE2}"/>
    <cellStyle name="Comma 5 8 2 2 4" xfId="10060" xr:uid="{A1551970-D3CF-4B5D-983F-C296F10D0D64}"/>
    <cellStyle name="Comma 5 8 2 2 4 2" xfId="20594" xr:uid="{965CF594-3C3F-4A4C-8B92-5D9D3E2A02E1}"/>
    <cellStyle name="Comma 5 8 2 2 4 2 2" xfId="41616" xr:uid="{881CBAC7-ED3E-49A1-9D88-D72A5E10B963}"/>
    <cellStyle name="Comma 5 8 2 2 4 2 3" xfId="62640" xr:uid="{C07D20FF-02F5-4733-AA5A-8D3FB786E6B1}"/>
    <cellStyle name="Comma 5 8 2 2 4 3" xfId="31106" xr:uid="{8EF1887E-F590-4773-894C-C8BED7105076}"/>
    <cellStyle name="Comma 5 8 2 2 4 4" xfId="52130" xr:uid="{8D070CA4-4FBF-4144-87EE-3214727ABBE9}"/>
    <cellStyle name="Comma 5 8 2 2 5" xfId="12712" xr:uid="{22791231-02B5-4392-8D23-E9B6287E8F7C}"/>
    <cellStyle name="Comma 5 8 2 2 5 2" xfId="33734" xr:uid="{CD0B0356-C57E-4541-BEE2-7A96A2541889}"/>
    <cellStyle name="Comma 5 8 2 2 5 3" xfId="54758" xr:uid="{1F70D3EA-43A1-4C70-A29E-3BFEC3932148}"/>
    <cellStyle name="Comma 5 8 2 2 6" xfId="23223" xr:uid="{A84AFB1E-5048-4C64-8DB3-EFB83512C708}"/>
    <cellStyle name="Comma 5 8 2 2 7" xfId="44248" xr:uid="{E7B08537-2AF3-464E-8A59-B29C75A52398}"/>
    <cellStyle name="Comma 5 8 2 3" xfId="4804" xr:uid="{1C575F0D-FC76-4B4E-9AE3-BC64FF944230}"/>
    <cellStyle name="Comma 5 8 2 3 2" xfId="15338" xr:uid="{6E68FF99-87C8-4541-A4EF-FB886E2FD0BD}"/>
    <cellStyle name="Comma 5 8 2 3 2 2" xfId="36360" xr:uid="{FB5677BF-D6C1-425E-9924-50BEF6C0FF57}"/>
    <cellStyle name="Comma 5 8 2 3 2 3" xfId="57384" xr:uid="{626E5838-FF2B-4BF4-9714-3BF2B0EB4AAD}"/>
    <cellStyle name="Comma 5 8 2 3 3" xfId="25850" xr:uid="{30BECD1C-18D9-483B-939C-5B1F729865D2}"/>
    <cellStyle name="Comma 5 8 2 3 4" xfId="46874" xr:uid="{8CDB29D5-BF8D-4D17-89AA-255CE3C76D61}"/>
    <cellStyle name="Comma 5 8 2 4" xfId="7432" xr:uid="{5A07B5F7-CA70-4C42-A524-757C1D98B4CF}"/>
    <cellStyle name="Comma 5 8 2 4 2" xfId="17966" xr:uid="{B38DEF29-2EEA-4425-8DE0-6545849DB3BF}"/>
    <cellStyle name="Comma 5 8 2 4 2 2" xfId="38988" xr:uid="{F442B293-183E-4528-AC84-567754E07AB6}"/>
    <cellStyle name="Comma 5 8 2 4 2 3" xfId="60012" xr:uid="{ACDF2BB1-AA3E-4F0E-A5F0-14D3426C6B5A}"/>
    <cellStyle name="Comma 5 8 2 4 3" xfId="28478" xr:uid="{4FEB82CD-025C-49DB-A769-FA75C7C4FD46}"/>
    <cellStyle name="Comma 5 8 2 4 4" xfId="49502" xr:uid="{D881F5FF-419E-4F25-ABDE-04EEF5ACAC0D}"/>
    <cellStyle name="Comma 5 8 2 5" xfId="10059" xr:uid="{8EA67495-2D5E-4FCE-8115-6B4D6EC3FF87}"/>
    <cellStyle name="Comma 5 8 2 5 2" xfId="20593" xr:uid="{1899D97F-FE38-4B43-8CCD-FBD736D0A468}"/>
    <cellStyle name="Comma 5 8 2 5 2 2" xfId="41615" xr:uid="{0716AAAF-97C6-486D-B02D-67CC41844F6E}"/>
    <cellStyle name="Comma 5 8 2 5 2 3" xfId="62639" xr:uid="{2066FA6F-3A37-4F36-B602-950855010B0D}"/>
    <cellStyle name="Comma 5 8 2 5 3" xfId="31105" xr:uid="{F7EAF14D-14AC-4781-BB03-6471C794556B}"/>
    <cellStyle name="Comma 5 8 2 5 4" xfId="52129" xr:uid="{1F897580-1A19-4D6F-9DD5-3BEBB38920AB}"/>
    <cellStyle name="Comma 5 8 2 6" xfId="12711" xr:uid="{B0BBF997-BE57-41D7-8CF8-EA026832BA01}"/>
    <cellStyle name="Comma 5 8 2 6 2" xfId="33733" xr:uid="{62B50FEE-B0F2-4103-B2B0-725F88D8B738}"/>
    <cellStyle name="Comma 5 8 2 6 3" xfId="54757" xr:uid="{643E2F45-99E0-4556-943E-023190FCEA26}"/>
    <cellStyle name="Comma 5 8 2 7" xfId="23222" xr:uid="{21C79B0A-09A6-4EF6-B72A-6572D5ADF7CF}"/>
    <cellStyle name="Comma 5 8 2 8" xfId="44247" xr:uid="{0D897932-08F3-4F99-8EB7-FB639A23802E}"/>
    <cellStyle name="Comma 5 8 3" xfId="2128" xr:uid="{9CEA610D-F4F5-47AE-A3F7-8E5E9A30D8E8}"/>
    <cellStyle name="Comma 5 8 3 2" xfId="4806" xr:uid="{7CA0262C-4852-4073-B4FC-4A76CB1900B8}"/>
    <cellStyle name="Comma 5 8 3 2 2" xfId="15340" xr:uid="{2D9C0121-1540-4BC5-90F3-33B26B0AB2FF}"/>
    <cellStyle name="Comma 5 8 3 2 2 2" xfId="36362" xr:uid="{431FE7EE-3983-45B6-A79A-0018F9D6E4A5}"/>
    <cellStyle name="Comma 5 8 3 2 2 3" xfId="57386" xr:uid="{E23499F2-BEC4-46B8-AD62-DD723D3A8898}"/>
    <cellStyle name="Comma 5 8 3 2 3" xfId="25852" xr:uid="{14695856-13C0-4A82-92F5-4B2D5FE2CDA7}"/>
    <cellStyle name="Comma 5 8 3 2 4" xfId="46876" xr:uid="{70286E49-CF46-4E5B-AC4E-C207134F4FD1}"/>
    <cellStyle name="Comma 5 8 3 3" xfId="7434" xr:uid="{1B5A070A-220C-434B-9F72-055560104F02}"/>
    <cellStyle name="Comma 5 8 3 3 2" xfId="17968" xr:uid="{CB8AEEFD-2B60-41D0-9FD5-6AE3294E1B79}"/>
    <cellStyle name="Comma 5 8 3 3 2 2" xfId="38990" xr:uid="{8AAA47EA-DDFA-40E3-96C3-CAFC7271830F}"/>
    <cellStyle name="Comma 5 8 3 3 2 3" xfId="60014" xr:uid="{22B7619A-54F8-4EED-8034-38F02ED9A2EC}"/>
    <cellStyle name="Comma 5 8 3 3 3" xfId="28480" xr:uid="{DA86D925-47E9-4517-BE68-F08A9EEB3E2A}"/>
    <cellStyle name="Comma 5 8 3 3 4" xfId="49504" xr:uid="{0A61DF35-4AB5-4F66-BB4D-177C486306D4}"/>
    <cellStyle name="Comma 5 8 3 4" xfId="10061" xr:uid="{2201D62B-85C3-408E-8192-AB72E4765363}"/>
    <cellStyle name="Comma 5 8 3 4 2" xfId="20595" xr:uid="{11C1EC35-FBA6-4319-AC95-7ADD6851E8B0}"/>
    <cellStyle name="Comma 5 8 3 4 2 2" xfId="41617" xr:uid="{BB5F7FB9-26AD-4C3B-8F98-431144EDDB84}"/>
    <cellStyle name="Comma 5 8 3 4 2 3" xfId="62641" xr:uid="{8DB02A30-F48E-427D-BBFA-0EFA53B5C135}"/>
    <cellStyle name="Comma 5 8 3 4 3" xfId="31107" xr:uid="{D66EF0DD-4BFE-4213-BC69-82CEEF9F3352}"/>
    <cellStyle name="Comma 5 8 3 4 4" xfId="52131" xr:uid="{049CCF01-395E-40FE-9E16-E4DE255BEE8A}"/>
    <cellStyle name="Comma 5 8 3 5" xfId="12713" xr:uid="{43C0AEC2-96E0-43B8-9DDA-FB35CF949310}"/>
    <cellStyle name="Comma 5 8 3 5 2" xfId="33735" xr:uid="{B8505E58-86B0-4F2D-9A63-A5297DD162E4}"/>
    <cellStyle name="Comma 5 8 3 5 3" xfId="54759" xr:uid="{FB781D67-5CA9-45B6-93BF-672E00F6F40F}"/>
    <cellStyle name="Comma 5 8 3 6" xfId="23224" xr:uid="{576E5C80-52D0-45C0-8D56-6E1B40A54DD6}"/>
    <cellStyle name="Comma 5 8 3 7" xfId="44249" xr:uid="{A2F54D42-E892-4883-8FC9-815BB7B3A111}"/>
    <cellStyle name="Comma 5 8 4" xfId="2129" xr:uid="{9E5D29BC-D182-4A3F-8C90-8664E10741D1}"/>
    <cellStyle name="Comma 5 8 4 2" xfId="4807" xr:uid="{F32303CC-5530-4F9F-A53D-10730D51FD47}"/>
    <cellStyle name="Comma 5 8 4 2 2" xfId="15341" xr:uid="{78F5861A-A152-43FE-AFA1-E064185760EA}"/>
    <cellStyle name="Comma 5 8 4 2 2 2" xfId="36363" xr:uid="{111A0498-3E44-4D55-AA9D-94BD730C798E}"/>
    <cellStyle name="Comma 5 8 4 2 2 3" xfId="57387" xr:uid="{6E56ADA8-4A42-45A3-838B-8401CECAD5E7}"/>
    <cellStyle name="Comma 5 8 4 2 3" xfId="25853" xr:uid="{377D1872-FC7F-4503-9AD2-A849862393F5}"/>
    <cellStyle name="Comma 5 8 4 2 4" xfId="46877" xr:uid="{75D1CD5D-C03B-471A-956B-00A64E7BF9A3}"/>
    <cellStyle name="Comma 5 8 4 3" xfId="7435" xr:uid="{0BF9818E-19A7-454D-9980-236B5D5B88A2}"/>
    <cellStyle name="Comma 5 8 4 3 2" xfId="17969" xr:uid="{2EB1AC17-8914-46D6-8174-8167CCE02918}"/>
    <cellStyle name="Comma 5 8 4 3 2 2" xfId="38991" xr:uid="{D649A2B1-3F4F-4AEB-8979-7932DA3A67CA}"/>
    <cellStyle name="Comma 5 8 4 3 2 3" xfId="60015" xr:uid="{62A73630-2D1A-4E28-84EF-D01C5619E0A3}"/>
    <cellStyle name="Comma 5 8 4 3 3" xfId="28481" xr:uid="{55D87175-E099-4BE0-B9E0-4A21DD654322}"/>
    <cellStyle name="Comma 5 8 4 3 4" xfId="49505" xr:uid="{A0CB3FE5-3FEC-45C5-B0C0-4321406FC2E0}"/>
    <cellStyle name="Comma 5 8 4 4" xfId="10062" xr:uid="{512B351D-AF80-4A6E-908A-C9E3FE42D495}"/>
    <cellStyle name="Comma 5 8 4 4 2" xfId="20596" xr:uid="{195675F2-C63E-4133-9593-255DBA85F4BF}"/>
    <cellStyle name="Comma 5 8 4 4 2 2" xfId="41618" xr:uid="{90DFD46A-AC78-4883-9A56-0DBAC2B18081}"/>
    <cellStyle name="Comma 5 8 4 4 2 3" xfId="62642" xr:uid="{A405F11E-AF84-4C98-8453-C28A74CA8869}"/>
    <cellStyle name="Comma 5 8 4 4 3" xfId="31108" xr:uid="{6BCE470D-D94F-48AF-8F61-75726B7963C6}"/>
    <cellStyle name="Comma 5 8 4 4 4" xfId="52132" xr:uid="{9D73B827-7F26-4CC5-9131-E48320E6D1CD}"/>
    <cellStyle name="Comma 5 8 4 5" xfId="12714" xr:uid="{888E8586-4CC3-440D-96EF-F3FBF5A87F9B}"/>
    <cellStyle name="Comma 5 8 4 5 2" xfId="33736" xr:uid="{25F0F6C2-0887-4058-9DDF-1411386F95F4}"/>
    <cellStyle name="Comma 5 8 4 5 3" xfId="54760" xr:uid="{58732919-3BA8-44E6-81EF-00F6298D8D78}"/>
    <cellStyle name="Comma 5 8 4 6" xfId="23225" xr:uid="{CE9CBF1B-679E-4061-9E2C-59C84604E9D6}"/>
    <cellStyle name="Comma 5 8 4 7" xfId="44250" xr:uid="{71FFF5E3-2D0E-414E-945E-5AD3100E80E7}"/>
    <cellStyle name="Comma 5 8 5" xfId="4803" xr:uid="{FBDC1C6B-08EE-4737-8076-82AB712F56F4}"/>
    <cellStyle name="Comma 5 8 5 2" xfId="15337" xr:uid="{47205A64-94AE-4442-8494-97AE3FBFBFCA}"/>
    <cellStyle name="Comma 5 8 5 2 2" xfId="36359" xr:uid="{DC3C339E-66BB-495A-ABCB-9C551DCB89E2}"/>
    <cellStyle name="Comma 5 8 5 2 3" xfId="57383" xr:uid="{DB93DC75-7781-4CD6-862A-0E41CD4F7791}"/>
    <cellStyle name="Comma 5 8 5 3" xfId="25849" xr:uid="{289070FC-52FC-4DF9-83FB-6EFF4F19A7D3}"/>
    <cellStyle name="Comma 5 8 5 4" xfId="46873" xr:uid="{732D7B2D-ECCC-4173-81BA-BFE0FA82A8BD}"/>
    <cellStyle name="Comma 5 8 6" xfId="7431" xr:uid="{992DC320-BEBF-4D1D-B3BA-EDEFE2E0EF19}"/>
    <cellStyle name="Comma 5 8 6 2" xfId="17965" xr:uid="{6C35D638-7799-4413-9EB4-B91BDD12C3DB}"/>
    <cellStyle name="Comma 5 8 6 2 2" xfId="38987" xr:uid="{20C9287F-5ED8-405B-9A7E-8C7AE5C459FA}"/>
    <cellStyle name="Comma 5 8 6 2 3" xfId="60011" xr:uid="{26F3C9A3-3D31-4DD6-A04C-79414E3BA082}"/>
    <cellStyle name="Comma 5 8 6 3" xfId="28477" xr:uid="{12858C5B-BE67-437C-A3B3-2CB38C51ECA1}"/>
    <cellStyle name="Comma 5 8 6 4" xfId="49501" xr:uid="{9BE98FD7-AABD-41A4-8C0C-F1F73D613416}"/>
    <cellStyle name="Comma 5 8 7" xfId="10058" xr:uid="{FCA25745-813D-4AFC-9FF5-E917CD48950F}"/>
    <cellStyle name="Comma 5 8 7 2" xfId="20592" xr:uid="{9E3875A1-CAFD-4DBE-AC5A-1293B79B7D33}"/>
    <cellStyle name="Comma 5 8 7 2 2" xfId="41614" xr:uid="{5CEA16E4-F975-4141-8822-FBCAA822A325}"/>
    <cellStyle name="Comma 5 8 7 2 3" xfId="62638" xr:uid="{D94735CE-B955-4936-87AF-E546A3BFAFAA}"/>
    <cellStyle name="Comma 5 8 7 3" xfId="31104" xr:uid="{075C33AD-231C-4ACE-AED7-4BD2C682255C}"/>
    <cellStyle name="Comma 5 8 7 4" xfId="52128" xr:uid="{AD442C0D-F7D7-4A4D-9949-A22E037C955E}"/>
    <cellStyle name="Comma 5 8 8" xfId="12710" xr:uid="{3A611589-A60B-41C4-86AB-8C78EE1607CA}"/>
    <cellStyle name="Comma 5 8 8 2" xfId="33732" xr:uid="{29DF1558-605C-4BE1-A78C-F2A4227ED68B}"/>
    <cellStyle name="Comma 5 8 8 3" xfId="54756" xr:uid="{8827AF5B-0233-4716-943D-C3511597430C}"/>
    <cellStyle name="Comma 5 8 9" xfId="23221" xr:uid="{C9F75876-1867-4641-93D8-39250F40623D}"/>
    <cellStyle name="Comma 5 9" xfId="2130" xr:uid="{6F1C6BFD-ED6F-4E2A-A02D-80A064B97C36}"/>
    <cellStyle name="Comma 5 9 10" xfId="44251" xr:uid="{6861A9B9-EA35-4646-B819-A1C6AEFD219F}"/>
    <cellStyle name="Comma 5 9 2" xfId="2131" xr:uid="{F503B9C0-B156-4CF5-9CE2-778A84145F54}"/>
    <cellStyle name="Comma 5 9 2 2" xfId="2132" xr:uid="{1745AF56-0B84-4C83-8918-5A44AA897C82}"/>
    <cellStyle name="Comma 5 9 2 2 2" xfId="4810" xr:uid="{FFB39CB6-1B34-4049-8C07-7FAEC2DA0739}"/>
    <cellStyle name="Comma 5 9 2 2 2 2" xfId="15344" xr:uid="{279C7484-290E-40F0-A72E-67D6E6D22B07}"/>
    <cellStyle name="Comma 5 9 2 2 2 2 2" xfId="36366" xr:uid="{969D1BA3-0747-4DAD-BF71-0C4B7CB4054E}"/>
    <cellStyle name="Comma 5 9 2 2 2 2 3" xfId="57390" xr:uid="{6415DA2F-C754-4B50-AB15-BAF2B25ECAB0}"/>
    <cellStyle name="Comma 5 9 2 2 2 3" xfId="25856" xr:uid="{497F80FA-EF2C-4A2C-B786-BA342D1B7A30}"/>
    <cellStyle name="Comma 5 9 2 2 2 4" xfId="46880" xr:uid="{656520FE-D876-4000-8FB6-CDABE57273B4}"/>
    <cellStyle name="Comma 5 9 2 2 3" xfId="7438" xr:uid="{E03E89BB-B251-4CF1-BEC0-58BF50A2624D}"/>
    <cellStyle name="Comma 5 9 2 2 3 2" xfId="17972" xr:uid="{3F4751B1-28F4-45B1-96BC-395F7B170C67}"/>
    <cellStyle name="Comma 5 9 2 2 3 2 2" xfId="38994" xr:uid="{2EA6DC0F-29F4-48E4-8A28-B7E7E259C29F}"/>
    <cellStyle name="Comma 5 9 2 2 3 2 3" xfId="60018" xr:uid="{41B93334-39A7-42F3-AAB0-8B4347C358A8}"/>
    <cellStyle name="Comma 5 9 2 2 3 3" xfId="28484" xr:uid="{74066122-BEB3-433F-9E11-7371037605F0}"/>
    <cellStyle name="Comma 5 9 2 2 3 4" xfId="49508" xr:uid="{82607811-6A48-4AD5-9BD5-6A8EBDA1FF69}"/>
    <cellStyle name="Comma 5 9 2 2 4" xfId="10065" xr:uid="{94EFC17D-B51C-4A5C-83A6-B90E9F46747C}"/>
    <cellStyle name="Comma 5 9 2 2 4 2" xfId="20599" xr:uid="{561FB70F-A1E9-45C8-8AA9-3D596BCE943A}"/>
    <cellStyle name="Comma 5 9 2 2 4 2 2" xfId="41621" xr:uid="{8604D201-CE5D-42F1-B6FE-35F167B3234F}"/>
    <cellStyle name="Comma 5 9 2 2 4 2 3" xfId="62645" xr:uid="{580702C6-45DA-47A5-8B44-F38ABB8BC2E0}"/>
    <cellStyle name="Comma 5 9 2 2 4 3" xfId="31111" xr:uid="{329AE322-B170-414B-B552-35BFF39B3E99}"/>
    <cellStyle name="Comma 5 9 2 2 4 4" xfId="52135" xr:uid="{427D7AD0-8E92-4595-AF03-96F4AF57B741}"/>
    <cellStyle name="Comma 5 9 2 2 5" xfId="12717" xr:uid="{C41A2F2C-BA99-4EE1-AC87-2AC25F9836D1}"/>
    <cellStyle name="Comma 5 9 2 2 5 2" xfId="33739" xr:uid="{A701020F-75E6-4073-8F7C-80531CE3C18A}"/>
    <cellStyle name="Comma 5 9 2 2 5 3" xfId="54763" xr:uid="{A83267C3-06D3-46A1-B703-38811E50E57A}"/>
    <cellStyle name="Comma 5 9 2 2 6" xfId="23228" xr:uid="{77A74EFF-C022-480B-99E1-E1EF6423C548}"/>
    <cellStyle name="Comma 5 9 2 2 7" xfId="44253" xr:uid="{63AEC958-7CCD-4E3C-82D6-87E1082E6927}"/>
    <cellStyle name="Comma 5 9 2 3" xfId="4809" xr:uid="{3F301F0C-E253-4B6E-9957-8643F17CE362}"/>
    <cellStyle name="Comma 5 9 2 3 2" xfId="15343" xr:uid="{B6483ED4-0485-44FB-B567-F940DD612470}"/>
    <cellStyle name="Comma 5 9 2 3 2 2" xfId="36365" xr:uid="{D0BDD1AB-F295-4510-B5AD-178D2F925803}"/>
    <cellStyle name="Comma 5 9 2 3 2 3" xfId="57389" xr:uid="{FA1481FD-2B58-41D3-B5B0-0E05384D72B2}"/>
    <cellStyle name="Comma 5 9 2 3 3" xfId="25855" xr:uid="{701CF37F-D7AB-450C-94AC-314C31F36541}"/>
    <cellStyle name="Comma 5 9 2 3 4" xfId="46879" xr:uid="{395551A4-7118-44E8-BC97-237FD8BB3FDA}"/>
    <cellStyle name="Comma 5 9 2 4" xfId="7437" xr:uid="{A93CFC29-2F7B-4872-B3C1-CCFA463C593A}"/>
    <cellStyle name="Comma 5 9 2 4 2" xfId="17971" xr:uid="{5B14C194-6EC0-46D8-963E-0F737D44E08A}"/>
    <cellStyle name="Comma 5 9 2 4 2 2" xfId="38993" xr:uid="{4BEC391B-7141-4706-BE17-58A783A4F317}"/>
    <cellStyle name="Comma 5 9 2 4 2 3" xfId="60017" xr:uid="{7E52D216-1824-41D4-831D-AD93012C7611}"/>
    <cellStyle name="Comma 5 9 2 4 3" xfId="28483" xr:uid="{EC831B38-9820-4EFF-8444-893622556050}"/>
    <cellStyle name="Comma 5 9 2 4 4" xfId="49507" xr:uid="{B9757234-FB61-4A6C-AF78-3D60016AF67D}"/>
    <cellStyle name="Comma 5 9 2 5" xfId="10064" xr:uid="{F738C449-9E89-40CD-A47F-DA4378F2D658}"/>
    <cellStyle name="Comma 5 9 2 5 2" xfId="20598" xr:uid="{BCC49F13-9B28-47F0-A251-43BFC6BBCE2C}"/>
    <cellStyle name="Comma 5 9 2 5 2 2" xfId="41620" xr:uid="{A290DE91-3107-4724-91BF-E882CEA39927}"/>
    <cellStyle name="Comma 5 9 2 5 2 3" xfId="62644" xr:uid="{F269AA82-552C-48A0-9D41-40DF24DFDC57}"/>
    <cellStyle name="Comma 5 9 2 5 3" xfId="31110" xr:uid="{D9928D11-37B9-4EFF-A3E8-3E0F012ECA0C}"/>
    <cellStyle name="Comma 5 9 2 5 4" xfId="52134" xr:uid="{D730F740-ED61-42EE-80E1-109F8C477B6A}"/>
    <cellStyle name="Comma 5 9 2 6" xfId="12716" xr:uid="{2391AC8B-CBC8-45D8-A41F-167B216A6271}"/>
    <cellStyle name="Comma 5 9 2 6 2" xfId="33738" xr:uid="{0AE9B3DE-A3CF-4671-B250-C9CCDAD11046}"/>
    <cellStyle name="Comma 5 9 2 6 3" xfId="54762" xr:uid="{DDA97CC7-B448-4702-8C67-BEED687522BF}"/>
    <cellStyle name="Comma 5 9 2 7" xfId="23227" xr:uid="{B2CF9D65-ED87-45EB-ACF4-484E42CA61E5}"/>
    <cellStyle name="Comma 5 9 2 8" xfId="44252" xr:uid="{DAC6330E-266F-4968-A156-4D5EF423AA7E}"/>
    <cellStyle name="Comma 5 9 3" xfId="2133" xr:uid="{CB14F5A1-EECA-4859-B265-FC7F91BEB22A}"/>
    <cellStyle name="Comma 5 9 3 2" xfId="4811" xr:uid="{4CE23511-8F51-42DE-AA7D-E37D2865E1E1}"/>
    <cellStyle name="Comma 5 9 3 2 2" xfId="15345" xr:uid="{5085287B-C1ED-453E-81B9-57C3D7938CFC}"/>
    <cellStyle name="Comma 5 9 3 2 2 2" xfId="36367" xr:uid="{ADEB3CBB-934C-4350-A92C-D19522EB03F3}"/>
    <cellStyle name="Comma 5 9 3 2 2 3" xfId="57391" xr:uid="{88EAD47D-1D7E-4BB8-9826-280627D5E35F}"/>
    <cellStyle name="Comma 5 9 3 2 3" xfId="25857" xr:uid="{D09C77EE-6F1D-4346-AC34-CAF04D07B67C}"/>
    <cellStyle name="Comma 5 9 3 2 4" xfId="46881" xr:uid="{FA2B870E-4B2B-4381-AF3F-D7421C163263}"/>
    <cellStyle name="Comma 5 9 3 3" xfId="7439" xr:uid="{330E103B-8028-4591-B9A1-D73438F9C986}"/>
    <cellStyle name="Comma 5 9 3 3 2" xfId="17973" xr:uid="{5DC8CA56-9443-4A9F-AF74-778F3AF18AF6}"/>
    <cellStyle name="Comma 5 9 3 3 2 2" xfId="38995" xr:uid="{C50D2605-C38B-440E-8884-A08659EC3095}"/>
    <cellStyle name="Comma 5 9 3 3 2 3" xfId="60019" xr:uid="{D3B46045-8299-41B9-B791-8C1818976778}"/>
    <cellStyle name="Comma 5 9 3 3 3" xfId="28485" xr:uid="{7DB1D11F-6C85-40B7-A6B3-E3AF6D6303AC}"/>
    <cellStyle name="Comma 5 9 3 3 4" xfId="49509" xr:uid="{816F25E6-6B2E-422E-AFCD-8FB4A40287A9}"/>
    <cellStyle name="Comma 5 9 3 4" xfId="10066" xr:uid="{DA8AB4DA-6B03-498E-8970-CA88AF928222}"/>
    <cellStyle name="Comma 5 9 3 4 2" xfId="20600" xr:uid="{25245249-9BFD-49EB-B6EB-03BC41C7DE5E}"/>
    <cellStyle name="Comma 5 9 3 4 2 2" xfId="41622" xr:uid="{F555AEFA-1A3B-4A76-91DB-16F8839F6DC3}"/>
    <cellStyle name="Comma 5 9 3 4 2 3" xfId="62646" xr:uid="{B26D3180-AEED-4913-8C59-C64813B6EE78}"/>
    <cellStyle name="Comma 5 9 3 4 3" xfId="31112" xr:uid="{D68C2B52-A10D-4533-8265-8A7B1BABECB4}"/>
    <cellStyle name="Comma 5 9 3 4 4" xfId="52136" xr:uid="{A49201FF-3916-46AF-9AED-B2CAD018F486}"/>
    <cellStyle name="Comma 5 9 3 5" xfId="12718" xr:uid="{11FDD198-551C-4BE6-8666-0FC7126BFD52}"/>
    <cellStyle name="Comma 5 9 3 5 2" xfId="33740" xr:uid="{E900AE41-0F78-4972-934B-AED779D12217}"/>
    <cellStyle name="Comma 5 9 3 5 3" xfId="54764" xr:uid="{9ABFB62C-0D12-4BF5-95FC-E9C801C73141}"/>
    <cellStyle name="Comma 5 9 3 6" xfId="23229" xr:uid="{5CDF57BB-B187-4629-B74E-5E92426C5BE4}"/>
    <cellStyle name="Comma 5 9 3 7" xfId="44254" xr:uid="{2D49550B-A0BE-40F0-9F48-DBC40C82C4EC}"/>
    <cellStyle name="Comma 5 9 4" xfId="2134" xr:uid="{5CA0E3B7-3590-437D-A1DF-30DEA8E0E0AB}"/>
    <cellStyle name="Comma 5 9 4 2" xfId="4812" xr:uid="{5F0F3445-D4CC-47B9-86EF-9B8AD9057B74}"/>
    <cellStyle name="Comma 5 9 4 2 2" xfId="15346" xr:uid="{A0327176-A6F7-4564-8087-FA480D9B549E}"/>
    <cellStyle name="Comma 5 9 4 2 2 2" xfId="36368" xr:uid="{2FCCCCBF-C78C-44F8-8AEF-4564AD6DDF38}"/>
    <cellStyle name="Comma 5 9 4 2 2 3" xfId="57392" xr:uid="{988BE437-F85F-4466-8D80-5F0A83856540}"/>
    <cellStyle name="Comma 5 9 4 2 3" xfId="25858" xr:uid="{1FFD1537-AB2C-4A27-ADF6-FEBB85AEB7F8}"/>
    <cellStyle name="Comma 5 9 4 2 4" xfId="46882" xr:uid="{B6640B00-5235-4336-89CD-B86FB0CE6722}"/>
    <cellStyle name="Comma 5 9 4 3" xfId="7440" xr:uid="{9E3E3CB2-8782-4301-941B-371DAEB0376D}"/>
    <cellStyle name="Comma 5 9 4 3 2" xfId="17974" xr:uid="{D543FAE0-5A4A-485A-B8E4-512BEC4261E5}"/>
    <cellStyle name="Comma 5 9 4 3 2 2" xfId="38996" xr:uid="{797F9340-19EC-4BBF-B39B-6BAB769D6E32}"/>
    <cellStyle name="Comma 5 9 4 3 2 3" xfId="60020" xr:uid="{A155D41A-A9F5-4CCF-A27F-18E6F6321796}"/>
    <cellStyle name="Comma 5 9 4 3 3" xfId="28486" xr:uid="{723B3F55-D91D-495D-B24D-19993E2B9A0C}"/>
    <cellStyle name="Comma 5 9 4 3 4" xfId="49510" xr:uid="{05BF30E2-E88E-4D0B-837E-0A33F9DAFB2B}"/>
    <cellStyle name="Comma 5 9 4 4" xfId="10067" xr:uid="{1A2E23A4-6058-4E22-A63E-0462E7E2A6AF}"/>
    <cellStyle name="Comma 5 9 4 4 2" xfId="20601" xr:uid="{B69175D8-0862-43E4-8897-FD33106E0B46}"/>
    <cellStyle name="Comma 5 9 4 4 2 2" xfId="41623" xr:uid="{0C0C9FB7-3517-4006-B58F-F5A8D2F61B32}"/>
    <cellStyle name="Comma 5 9 4 4 2 3" xfId="62647" xr:uid="{A781C06E-D743-4F0C-A054-550C7CACA9C7}"/>
    <cellStyle name="Comma 5 9 4 4 3" xfId="31113" xr:uid="{9012485D-033A-4545-B008-10633394DB1F}"/>
    <cellStyle name="Comma 5 9 4 4 4" xfId="52137" xr:uid="{E46D96C4-3F70-4759-9B5F-D2066DAE7B91}"/>
    <cellStyle name="Comma 5 9 4 5" xfId="12719" xr:uid="{54354B0A-C970-45BB-8C8D-99ABCCDFF67F}"/>
    <cellStyle name="Comma 5 9 4 5 2" xfId="33741" xr:uid="{9DEEBBA0-DD1F-4000-B927-E6969218102F}"/>
    <cellStyle name="Comma 5 9 4 5 3" xfId="54765" xr:uid="{2D67A937-9217-4E13-96C7-89DF2CE2D8E9}"/>
    <cellStyle name="Comma 5 9 4 6" xfId="23230" xr:uid="{BC6CFD10-0A91-4ED9-9CA9-ADEF043C63BE}"/>
    <cellStyle name="Comma 5 9 4 7" xfId="44255" xr:uid="{3F8EBC35-4A32-4ADA-8F28-4D1B65389D65}"/>
    <cellStyle name="Comma 5 9 5" xfId="4808" xr:uid="{AEBB5FDD-5D58-4D2E-B500-4D1D98470A53}"/>
    <cellStyle name="Comma 5 9 5 2" xfId="15342" xr:uid="{6A9A0550-5AD9-442A-BDA5-8486A52F6DD0}"/>
    <cellStyle name="Comma 5 9 5 2 2" xfId="36364" xr:uid="{796E2B78-195F-47BF-A4E9-BF9FF16BAD41}"/>
    <cellStyle name="Comma 5 9 5 2 3" xfId="57388" xr:uid="{85221826-8DE2-4396-9AAA-362A1E6F6B98}"/>
    <cellStyle name="Comma 5 9 5 3" xfId="25854" xr:uid="{2B684FAC-27B0-4C54-B722-68AFBB38B40A}"/>
    <cellStyle name="Comma 5 9 5 4" xfId="46878" xr:uid="{B590CE48-4282-4CA6-AEB5-1135BE0EE764}"/>
    <cellStyle name="Comma 5 9 6" xfId="7436" xr:uid="{B88DA089-CE00-4984-A2C8-FB5CD815747E}"/>
    <cellStyle name="Comma 5 9 6 2" xfId="17970" xr:uid="{3B849A88-1B45-4728-8EA3-33BC143F2A07}"/>
    <cellStyle name="Comma 5 9 6 2 2" xfId="38992" xr:uid="{55D90B18-232B-4F4C-8168-0E307DDB6E6E}"/>
    <cellStyle name="Comma 5 9 6 2 3" xfId="60016" xr:uid="{C2E00A1F-29EB-4A01-938A-9F6DECA34CB5}"/>
    <cellStyle name="Comma 5 9 6 3" xfId="28482" xr:uid="{9F701311-849A-4CFD-9A3D-F5D146A13D8E}"/>
    <cellStyle name="Comma 5 9 6 4" xfId="49506" xr:uid="{DE036E72-E6FE-42AA-8401-16CBD9FA0FC3}"/>
    <cellStyle name="Comma 5 9 7" xfId="10063" xr:uid="{9558FDB5-7E56-4803-B35E-931F8E7717AC}"/>
    <cellStyle name="Comma 5 9 7 2" xfId="20597" xr:uid="{A0CC251A-A104-4104-BF56-45B0A70A5EC2}"/>
    <cellStyle name="Comma 5 9 7 2 2" xfId="41619" xr:uid="{AE0C849D-550E-4740-99FD-DF45EBB7DE3B}"/>
    <cellStyle name="Comma 5 9 7 2 3" xfId="62643" xr:uid="{A5F2CA48-93D2-4234-888B-C5BF23C842A5}"/>
    <cellStyle name="Comma 5 9 7 3" xfId="31109" xr:uid="{FCDD0D7B-D564-44D6-94A6-12D2FBB5EDB8}"/>
    <cellStyle name="Comma 5 9 7 4" xfId="52133" xr:uid="{404C8930-455A-4EC4-AE3E-BC96AA0F702A}"/>
    <cellStyle name="Comma 5 9 8" xfId="12715" xr:uid="{D3B8FCDA-4A2F-42B7-BA07-C9F2BEB41E2F}"/>
    <cellStyle name="Comma 5 9 8 2" xfId="33737" xr:uid="{DCA5937C-8EF1-4946-8958-81070F2B294F}"/>
    <cellStyle name="Comma 5 9 8 3" xfId="54761" xr:uid="{E73D4D80-96DE-479E-B828-EF61B220FBC3}"/>
    <cellStyle name="Comma 5 9 9" xfId="23226" xr:uid="{2996CCF7-46C4-4AF4-9B80-56C5A34EE2F5}"/>
    <cellStyle name="Comma 6" xfId="2135" xr:uid="{803B0621-0FA9-41DD-B22D-38F2515447B5}"/>
    <cellStyle name="Comma 6 10" xfId="2136" xr:uid="{71FE3159-F837-4A58-B5AB-8E932626B893}"/>
    <cellStyle name="Comma 6 10 2" xfId="2137" xr:uid="{7C5B551C-D61E-4F74-AA83-F228EDD98F90}"/>
    <cellStyle name="Comma 6 10 2 2" xfId="4815" xr:uid="{25574235-C2FE-44E7-8329-37255A991794}"/>
    <cellStyle name="Comma 6 10 2 2 2" xfId="15349" xr:uid="{A516062C-E6D1-4380-BD12-51868AA582FE}"/>
    <cellStyle name="Comma 6 10 2 2 2 2" xfId="36371" xr:uid="{CBA82A95-C91A-4626-8052-1EF999DC3C11}"/>
    <cellStyle name="Comma 6 10 2 2 2 3" xfId="57395" xr:uid="{5C639C56-D460-44EB-89AA-947FD3B8621B}"/>
    <cellStyle name="Comma 6 10 2 2 3" xfId="25861" xr:uid="{0F202612-1BF6-4EE1-87FD-F5D65C6BC35D}"/>
    <cellStyle name="Comma 6 10 2 2 4" xfId="46885" xr:uid="{AAC7A90B-2693-491F-A8BC-3C92C5EDAB22}"/>
    <cellStyle name="Comma 6 10 2 3" xfId="7443" xr:uid="{C2A799ED-D8F9-4CC6-902C-B4138F963D00}"/>
    <cellStyle name="Comma 6 10 2 3 2" xfId="17977" xr:uid="{796A0549-D5F2-4B7D-9B11-4167EA2AC319}"/>
    <cellStyle name="Comma 6 10 2 3 2 2" xfId="38999" xr:uid="{61D9EBAC-C7EE-4404-9E4B-C7CA7D503184}"/>
    <cellStyle name="Comma 6 10 2 3 2 3" xfId="60023" xr:uid="{0432222B-DF09-48CB-AA45-3AC11F5BCC24}"/>
    <cellStyle name="Comma 6 10 2 3 3" xfId="28489" xr:uid="{325CCC2C-A7A3-44A6-A74D-9C661A74E54C}"/>
    <cellStyle name="Comma 6 10 2 3 4" xfId="49513" xr:uid="{4FF10CF8-DFA9-4D57-8FBD-72B08E577B97}"/>
    <cellStyle name="Comma 6 10 2 4" xfId="10070" xr:uid="{129FC9A2-76E2-4AE2-8A45-3E7D2D1C937E}"/>
    <cellStyle name="Comma 6 10 2 4 2" xfId="20604" xr:uid="{9E2A6DA5-236D-41A3-A357-FEBA34441935}"/>
    <cellStyle name="Comma 6 10 2 4 2 2" xfId="41626" xr:uid="{1EAA1731-F080-4126-BDDC-7C501EA7F984}"/>
    <cellStyle name="Comma 6 10 2 4 2 3" xfId="62650" xr:uid="{F37CFE3B-4D4D-45EC-88A6-10761EF07F0C}"/>
    <cellStyle name="Comma 6 10 2 4 3" xfId="31116" xr:uid="{59CDF65D-41F1-45F7-8383-8F3496C6A439}"/>
    <cellStyle name="Comma 6 10 2 4 4" xfId="52140" xr:uid="{796CEBCB-3787-43FF-A376-2E4FD418BE94}"/>
    <cellStyle name="Comma 6 10 2 5" xfId="12722" xr:uid="{904BF4F1-A76F-4278-AAB1-8BB0B0A46BA3}"/>
    <cellStyle name="Comma 6 10 2 5 2" xfId="33744" xr:uid="{B4D9C053-429B-4942-964D-CE5E24D5920C}"/>
    <cellStyle name="Comma 6 10 2 5 3" xfId="54768" xr:uid="{2E077BA8-8BE4-4741-A901-AD9C83967A1F}"/>
    <cellStyle name="Comma 6 10 2 6" xfId="23233" xr:uid="{7F08F31F-C7DC-4681-BA65-4B5C86197ECD}"/>
    <cellStyle name="Comma 6 10 2 7" xfId="44258" xr:uid="{EE66C867-8940-4A6F-816B-29D9222D9812}"/>
    <cellStyle name="Comma 6 10 3" xfId="2138" xr:uid="{7DC3B672-5178-4672-B5C1-DED2DAA050FA}"/>
    <cellStyle name="Comma 6 10 3 2" xfId="4816" xr:uid="{31CB7C47-B612-46B5-B871-ECB6B75490CC}"/>
    <cellStyle name="Comma 6 10 3 2 2" xfId="15350" xr:uid="{9467DE7A-2FB8-4A28-9BE2-2CB03DBA32EA}"/>
    <cellStyle name="Comma 6 10 3 2 2 2" xfId="36372" xr:uid="{D4E15322-0EF0-49A6-8F48-BBC409913433}"/>
    <cellStyle name="Comma 6 10 3 2 2 3" xfId="57396" xr:uid="{1B575907-CBF1-47E5-A247-B30501AB57DE}"/>
    <cellStyle name="Comma 6 10 3 2 3" xfId="25862" xr:uid="{74FB93BC-26DF-43AE-8FDB-1CD882EF473A}"/>
    <cellStyle name="Comma 6 10 3 2 4" xfId="46886" xr:uid="{DBB84F23-E45C-441C-9427-CF84DCFA41B2}"/>
    <cellStyle name="Comma 6 10 3 3" xfId="7444" xr:uid="{64AB95E8-3144-4BE0-8D4A-446293F9525A}"/>
    <cellStyle name="Comma 6 10 3 3 2" xfId="17978" xr:uid="{0EA7B7A1-E961-457A-A194-207B19191C02}"/>
    <cellStyle name="Comma 6 10 3 3 2 2" xfId="39000" xr:uid="{2B6E9D6A-D73E-4DC8-AE56-130A23496EC7}"/>
    <cellStyle name="Comma 6 10 3 3 2 3" xfId="60024" xr:uid="{6FFDEF37-6ABD-49E2-BEAD-3D986C7AF478}"/>
    <cellStyle name="Comma 6 10 3 3 3" xfId="28490" xr:uid="{FEA2F217-396E-4771-9058-4F4114B70E05}"/>
    <cellStyle name="Comma 6 10 3 3 4" xfId="49514" xr:uid="{D7D4B2DB-EA29-405C-B10F-552573A43B9A}"/>
    <cellStyle name="Comma 6 10 3 4" xfId="10071" xr:uid="{906EA09C-23FE-4A60-8787-8D2BE3895DD2}"/>
    <cellStyle name="Comma 6 10 3 4 2" xfId="20605" xr:uid="{9CD83780-49D7-4CC3-B4DC-4E3F0AB462AE}"/>
    <cellStyle name="Comma 6 10 3 4 2 2" xfId="41627" xr:uid="{B4BC1644-71D2-48D3-9735-A0DBA71C3EA9}"/>
    <cellStyle name="Comma 6 10 3 4 2 3" xfId="62651" xr:uid="{60903E4A-C57B-4366-BEAE-8D2C72B3AE7C}"/>
    <cellStyle name="Comma 6 10 3 4 3" xfId="31117" xr:uid="{EAD4F67F-D58A-46BE-A38A-37437E86A345}"/>
    <cellStyle name="Comma 6 10 3 4 4" xfId="52141" xr:uid="{E9946E46-5CE4-421B-A640-AFC6DC28E307}"/>
    <cellStyle name="Comma 6 10 3 5" xfId="12723" xr:uid="{7FDC8897-0B8D-4A60-9E51-9A3590C000C4}"/>
    <cellStyle name="Comma 6 10 3 5 2" xfId="33745" xr:uid="{E80FC418-A4AD-4556-A7C1-2228CE730129}"/>
    <cellStyle name="Comma 6 10 3 5 3" xfId="54769" xr:uid="{0E7B8F22-7446-4C59-86BF-42CF6D401E13}"/>
    <cellStyle name="Comma 6 10 3 6" xfId="23234" xr:uid="{D78D553D-DC87-42AD-9834-DFDF97005E75}"/>
    <cellStyle name="Comma 6 10 3 7" xfId="44259" xr:uid="{9D4851E0-EB33-42BC-934B-83C86E58ECDE}"/>
    <cellStyle name="Comma 6 10 4" xfId="4814" xr:uid="{7563284C-5577-45FF-A648-D40681D1E1E0}"/>
    <cellStyle name="Comma 6 10 4 2" xfId="15348" xr:uid="{5BFABDBE-F8BD-48A3-9634-5076A1992ADD}"/>
    <cellStyle name="Comma 6 10 4 2 2" xfId="36370" xr:uid="{4CB08CC6-3A8B-480F-96AC-8881B79F9B2A}"/>
    <cellStyle name="Comma 6 10 4 2 3" xfId="57394" xr:uid="{C6B05924-2D68-4F22-8B4E-1B7296AE2DBC}"/>
    <cellStyle name="Comma 6 10 4 3" xfId="25860" xr:uid="{94CE2180-C01D-4FC5-9E95-70A7C0A1A6A4}"/>
    <cellStyle name="Comma 6 10 4 4" xfId="46884" xr:uid="{CC43C11D-ADDA-499E-BB68-BE11BDA027A3}"/>
    <cellStyle name="Comma 6 10 5" xfId="7442" xr:uid="{CECABCD0-7598-4388-AC30-02EDA98621BC}"/>
    <cellStyle name="Comma 6 10 5 2" xfId="17976" xr:uid="{C551C5C0-866E-4890-8719-0E7774B5D850}"/>
    <cellStyle name="Comma 6 10 5 2 2" xfId="38998" xr:uid="{649DCED4-7DC5-4C6A-BA4A-BAAE68C74CF2}"/>
    <cellStyle name="Comma 6 10 5 2 3" xfId="60022" xr:uid="{0AABFA04-1A97-4959-81ED-386D33ECBC1A}"/>
    <cellStyle name="Comma 6 10 5 3" xfId="28488" xr:uid="{9A172318-DF7B-484B-9FA4-49624819A249}"/>
    <cellStyle name="Comma 6 10 5 4" xfId="49512" xr:uid="{67BF8A4C-A7C6-46F3-AE1C-7D49DBAE857A}"/>
    <cellStyle name="Comma 6 10 6" xfId="10069" xr:uid="{FE5EEDB5-AA94-43A1-8576-20F7737C620E}"/>
    <cellStyle name="Comma 6 10 6 2" xfId="20603" xr:uid="{D6C33A50-FE90-4E68-B984-481074B004CC}"/>
    <cellStyle name="Comma 6 10 6 2 2" xfId="41625" xr:uid="{1C888E8C-BCF6-4547-BBB7-EE1297F80904}"/>
    <cellStyle name="Comma 6 10 6 2 3" xfId="62649" xr:uid="{A7EFC658-8B0B-447A-AF7E-9F97929A73F8}"/>
    <cellStyle name="Comma 6 10 6 3" xfId="31115" xr:uid="{1373E8FC-68EC-4126-8D69-860A7B3E68A9}"/>
    <cellStyle name="Comma 6 10 6 4" xfId="52139" xr:uid="{16EC4D89-6550-4864-AF38-678CE3208D0C}"/>
    <cellStyle name="Comma 6 10 7" xfId="12721" xr:uid="{A61CA976-35B6-4445-BB7E-664B3DCCCB00}"/>
    <cellStyle name="Comma 6 10 7 2" xfId="33743" xr:uid="{02328368-1663-47E0-96EC-067DEB2C8B22}"/>
    <cellStyle name="Comma 6 10 7 3" xfId="54767" xr:uid="{3B6DCB6B-55EA-4FAF-B0BC-4C8314505B98}"/>
    <cellStyle name="Comma 6 10 8" xfId="23232" xr:uid="{99C6F9AA-B780-4F99-B7BA-90A680D00352}"/>
    <cellStyle name="Comma 6 10 9" xfId="44257" xr:uid="{C37BA951-F93B-4D60-99FE-F915D1798AD4}"/>
    <cellStyle name="Comma 6 11" xfId="2139" xr:uid="{7086DDDE-A07B-40E0-A116-3C77F7758E94}"/>
    <cellStyle name="Comma 6 11 2" xfId="2140" xr:uid="{BC97B54A-93A1-4535-A735-2576A1501D17}"/>
    <cellStyle name="Comma 6 11 2 2" xfId="4818" xr:uid="{65455701-75D4-40E6-BC26-8BA904C2E01B}"/>
    <cellStyle name="Comma 6 11 2 2 2" xfId="15352" xr:uid="{01D3BE60-1E83-485B-A13F-AFA6AC5D4AB7}"/>
    <cellStyle name="Comma 6 11 2 2 2 2" xfId="36374" xr:uid="{D246EC51-999E-41F2-A13C-8B60A87334B1}"/>
    <cellStyle name="Comma 6 11 2 2 2 3" xfId="57398" xr:uid="{1B1E5872-A85F-4D0A-88AD-058DBAE7C835}"/>
    <cellStyle name="Comma 6 11 2 2 3" xfId="25864" xr:uid="{9974E866-1D8C-4317-8784-B1B0E935D1F9}"/>
    <cellStyle name="Comma 6 11 2 2 4" xfId="46888" xr:uid="{1EBAD579-2CC9-4863-A934-EF6270FCCF51}"/>
    <cellStyle name="Comma 6 11 2 3" xfId="7446" xr:uid="{32814BB3-0134-4218-A18C-B8F5FE667F55}"/>
    <cellStyle name="Comma 6 11 2 3 2" xfId="17980" xr:uid="{BE36F8F0-00D8-47CF-A67D-510883E2A41C}"/>
    <cellStyle name="Comma 6 11 2 3 2 2" xfId="39002" xr:uid="{89FE9E3E-BAB6-46E3-9279-6906A082A3F5}"/>
    <cellStyle name="Comma 6 11 2 3 2 3" xfId="60026" xr:uid="{68B76543-B18F-43D8-B5CB-EF7C2DB151DB}"/>
    <cellStyle name="Comma 6 11 2 3 3" xfId="28492" xr:uid="{DA0D32F5-8C13-4C01-8F9E-D0E365E68BAA}"/>
    <cellStyle name="Comma 6 11 2 3 4" xfId="49516" xr:uid="{A3188BD9-3A6E-4A5F-8633-8A21FB39717E}"/>
    <cellStyle name="Comma 6 11 2 4" xfId="10073" xr:uid="{F81B6308-AA73-4658-BBC1-E6E8ACDB3E23}"/>
    <cellStyle name="Comma 6 11 2 4 2" xfId="20607" xr:uid="{2E0CD7F4-9830-48C6-8A02-6ECB05E90FA3}"/>
    <cellStyle name="Comma 6 11 2 4 2 2" xfId="41629" xr:uid="{E61A65BF-12E4-41BB-A399-86D2EDE318D4}"/>
    <cellStyle name="Comma 6 11 2 4 2 3" xfId="62653" xr:uid="{0499B61B-927A-4A21-B227-37AF9FBD82DE}"/>
    <cellStyle name="Comma 6 11 2 4 3" xfId="31119" xr:uid="{89B0E47C-09DE-4637-8BB7-0FB96D8855A9}"/>
    <cellStyle name="Comma 6 11 2 4 4" xfId="52143" xr:uid="{6ADD8AC1-9F7F-4627-A4A4-58CAD12AA4B7}"/>
    <cellStyle name="Comma 6 11 2 5" xfId="12725" xr:uid="{E087C2F9-5E6C-4350-B11A-8B047605E889}"/>
    <cellStyle name="Comma 6 11 2 5 2" xfId="33747" xr:uid="{D11C5714-813B-4F79-B309-99C5554B75AE}"/>
    <cellStyle name="Comma 6 11 2 5 3" xfId="54771" xr:uid="{12477458-3B18-463F-954D-314DF4F4751A}"/>
    <cellStyle name="Comma 6 11 2 6" xfId="23236" xr:uid="{F2C2AAF8-BE62-46EE-910C-2AF9C5355DA0}"/>
    <cellStyle name="Comma 6 11 2 7" xfId="44261" xr:uid="{48A7315B-2889-4AA6-AF34-2BD70971C653}"/>
    <cellStyle name="Comma 6 11 3" xfId="4817" xr:uid="{AEBD4E73-4E67-4B22-9F21-8A5AA722AB14}"/>
    <cellStyle name="Comma 6 11 3 2" xfId="15351" xr:uid="{04A307AD-FF12-4E6F-84CC-82C7A144C3AA}"/>
    <cellStyle name="Comma 6 11 3 2 2" xfId="36373" xr:uid="{6C5E38DF-5E45-4E9F-9002-F9C7D173F2B5}"/>
    <cellStyle name="Comma 6 11 3 2 3" xfId="57397" xr:uid="{98F21620-FF69-4939-86D0-A83882A3FB99}"/>
    <cellStyle name="Comma 6 11 3 3" xfId="25863" xr:uid="{DA4157D2-C8B9-4D1A-A299-FAFBC0E540DE}"/>
    <cellStyle name="Comma 6 11 3 4" xfId="46887" xr:uid="{28319EC3-172B-48A6-8A4E-DE504F3564CF}"/>
    <cellStyle name="Comma 6 11 4" xfId="7445" xr:uid="{4232749C-5C29-496C-8021-514B7AF9BD14}"/>
    <cellStyle name="Comma 6 11 4 2" xfId="17979" xr:uid="{8B95B615-1846-47CD-A820-BE0D430015C6}"/>
    <cellStyle name="Comma 6 11 4 2 2" xfId="39001" xr:uid="{F5314D51-AFA6-4EE0-B4E3-9EC0DF542BEE}"/>
    <cellStyle name="Comma 6 11 4 2 3" xfId="60025" xr:uid="{4FF63542-9EFD-481F-92EB-D673B1E1AB87}"/>
    <cellStyle name="Comma 6 11 4 3" xfId="28491" xr:uid="{7128FB0B-BF22-4571-9353-E3BAA7D88771}"/>
    <cellStyle name="Comma 6 11 4 4" xfId="49515" xr:uid="{F7E1CDDA-7A99-4584-A944-F3A32E310E12}"/>
    <cellStyle name="Comma 6 11 5" xfId="10072" xr:uid="{06855FD0-9268-478B-90E7-80A66F8B5CE6}"/>
    <cellStyle name="Comma 6 11 5 2" xfId="20606" xr:uid="{D2300D6F-AE06-4316-ABE0-EB765E2971C6}"/>
    <cellStyle name="Comma 6 11 5 2 2" xfId="41628" xr:uid="{024119EB-388F-478B-9B1E-6E090E874E25}"/>
    <cellStyle name="Comma 6 11 5 2 3" xfId="62652" xr:uid="{7BD086A5-6D78-42F4-B066-C34048D16953}"/>
    <cellStyle name="Comma 6 11 5 3" xfId="31118" xr:uid="{8C3614B3-6970-4AFC-9A78-7EFF6D29920E}"/>
    <cellStyle name="Comma 6 11 5 4" xfId="52142" xr:uid="{A48D95DE-781B-419A-A919-6EF63EF80B3B}"/>
    <cellStyle name="Comma 6 11 6" xfId="12724" xr:uid="{4E013967-CD48-4D1A-B2BC-310ED6745758}"/>
    <cellStyle name="Comma 6 11 6 2" xfId="33746" xr:uid="{8829B90F-5376-4888-8B86-00A08F1C0D71}"/>
    <cellStyle name="Comma 6 11 6 3" xfId="54770" xr:uid="{19EE754E-6ED2-4FFB-A44D-19C402A6F57C}"/>
    <cellStyle name="Comma 6 11 7" xfId="23235" xr:uid="{F67FF2E3-1B48-4709-849B-588AF1200FC3}"/>
    <cellStyle name="Comma 6 11 8" xfId="44260" xr:uid="{A11A5B49-E2BE-4DA6-9320-320EE1DA835D}"/>
    <cellStyle name="Comma 6 12" xfId="2141" xr:uid="{DC11B921-7D00-4BD9-B29C-C3CAA0A00DC2}"/>
    <cellStyle name="Comma 6 12 2" xfId="4819" xr:uid="{9145C6D9-6556-45E0-9282-16F0082177E6}"/>
    <cellStyle name="Comma 6 12 2 2" xfId="15353" xr:uid="{CE82CB39-D651-4CA6-96BB-38410D8364FE}"/>
    <cellStyle name="Comma 6 12 2 2 2" xfId="36375" xr:uid="{45C14D0C-238A-4ACA-90BD-52078C9CA09E}"/>
    <cellStyle name="Comma 6 12 2 2 3" xfId="57399" xr:uid="{204EF260-5714-4F58-83D7-D4CF656D9D51}"/>
    <cellStyle name="Comma 6 12 2 3" xfId="25865" xr:uid="{BFD7C11A-DB8B-4EAA-A5A8-2386219DD57B}"/>
    <cellStyle name="Comma 6 12 2 4" xfId="46889" xr:uid="{7DE1DCCF-467E-48F9-A6B1-83A98A4952BA}"/>
    <cellStyle name="Comma 6 12 3" xfId="7447" xr:uid="{120A324E-82AD-45EB-AD74-84D1510B64DA}"/>
    <cellStyle name="Comma 6 12 3 2" xfId="17981" xr:uid="{298EA835-95DC-4B0E-B9DC-98A7CD674C77}"/>
    <cellStyle name="Comma 6 12 3 2 2" xfId="39003" xr:uid="{492523B0-A56D-4CB4-865D-75FBFFD87EFA}"/>
    <cellStyle name="Comma 6 12 3 2 3" xfId="60027" xr:uid="{F1E3BC88-2EF5-4CBD-88BB-661F7D2997AB}"/>
    <cellStyle name="Comma 6 12 3 3" xfId="28493" xr:uid="{0FBA5180-4F90-46F7-9E04-457B6091187E}"/>
    <cellStyle name="Comma 6 12 3 4" xfId="49517" xr:uid="{200F72BD-0EDA-4D57-BB93-AB15BA1351AF}"/>
    <cellStyle name="Comma 6 12 4" xfId="10074" xr:uid="{1C1CB97E-FF5C-4715-91E7-C86784AC0AE7}"/>
    <cellStyle name="Comma 6 12 4 2" xfId="20608" xr:uid="{D8271045-D0B5-4143-848A-7ACE575ED31C}"/>
    <cellStyle name="Comma 6 12 4 2 2" xfId="41630" xr:uid="{ED559227-325C-43AA-999C-16804B984DB8}"/>
    <cellStyle name="Comma 6 12 4 2 3" xfId="62654" xr:uid="{E1DEC9B4-524D-47D5-BCE9-F68FD7A454D9}"/>
    <cellStyle name="Comma 6 12 4 3" xfId="31120" xr:uid="{E9063673-00C9-4C18-AB39-E8B4F2A831CC}"/>
    <cellStyle name="Comma 6 12 4 4" xfId="52144" xr:uid="{6ABD7A1D-B1B8-4C5F-9D27-8ABCCDB5F949}"/>
    <cellStyle name="Comma 6 12 5" xfId="12726" xr:uid="{A212954B-1D92-4306-B31A-1F8CC4E051FE}"/>
    <cellStyle name="Comma 6 12 5 2" xfId="33748" xr:uid="{08D72452-FAD7-4432-939A-1EA8FAD0B738}"/>
    <cellStyle name="Comma 6 12 5 3" xfId="54772" xr:uid="{4E2FCE7B-D921-4448-B4CE-13733300A645}"/>
    <cellStyle name="Comma 6 12 6" xfId="23237" xr:uid="{1601D359-E6C4-43C7-A04A-5F296B2B48F4}"/>
    <cellStyle name="Comma 6 12 7" xfId="44262" xr:uid="{DEFEE13B-7626-4438-AACF-40B1B4FC3226}"/>
    <cellStyle name="Comma 6 13" xfId="2142" xr:uid="{117A07FB-1D73-46AD-A520-F530E16A1DD8}"/>
    <cellStyle name="Comma 6 13 2" xfId="4820" xr:uid="{4B846E9F-FACE-499E-83B0-36C3045210E0}"/>
    <cellStyle name="Comma 6 13 2 2" xfId="15354" xr:uid="{7DBBB6FA-002F-4989-A507-2D4F947B19BC}"/>
    <cellStyle name="Comma 6 13 2 2 2" xfId="36376" xr:uid="{A95E9E84-E68B-4E2B-B3DE-88EDE0D1011A}"/>
    <cellStyle name="Comma 6 13 2 2 3" xfId="57400" xr:uid="{F5A63720-824F-44A9-99AC-8138137CEE47}"/>
    <cellStyle name="Comma 6 13 2 3" xfId="25866" xr:uid="{94A742BF-558B-412B-8237-57B2B35A1DB4}"/>
    <cellStyle name="Comma 6 13 2 4" xfId="46890" xr:uid="{A65EA6BA-B2F2-4604-9649-AE9A46C51B54}"/>
    <cellStyle name="Comma 6 13 3" xfId="7448" xr:uid="{18F2AFFD-E96F-4F4C-86EE-F237EE1FE7D1}"/>
    <cellStyle name="Comma 6 13 3 2" xfId="17982" xr:uid="{412D60ED-D8DC-4BD7-B31C-5AFCFB61DEE8}"/>
    <cellStyle name="Comma 6 13 3 2 2" xfId="39004" xr:uid="{EDAC83DC-8628-4323-8A84-6B6A12892B54}"/>
    <cellStyle name="Comma 6 13 3 2 3" xfId="60028" xr:uid="{65039FAD-96CF-4509-ABB5-4B92F22C9D0B}"/>
    <cellStyle name="Comma 6 13 3 3" xfId="28494" xr:uid="{C8458DE0-02F6-4414-9534-003D47F300B7}"/>
    <cellStyle name="Comma 6 13 3 4" xfId="49518" xr:uid="{C0815EA3-8A39-4109-A33F-A38501E05A62}"/>
    <cellStyle name="Comma 6 13 4" xfId="10075" xr:uid="{B3870065-47CC-418A-BF0B-2CA3DFE79194}"/>
    <cellStyle name="Comma 6 13 4 2" xfId="20609" xr:uid="{3C2B0754-FA8E-41FF-9C01-847EEF5D7C87}"/>
    <cellStyle name="Comma 6 13 4 2 2" xfId="41631" xr:uid="{7BE50014-0C65-479E-A8D0-90C04E56082E}"/>
    <cellStyle name="Comma 6 13 4 2 3" xfId="62655" xr:uid="{FCCE3EC5-0B0A-4A95-9094-BAAC2FA472DE}"/>
    <cellStyle name="Comma 6 13 4 3" xfId="31121" xr:uid="{0F86416E-CF45-4020-B98F-408E5CEE8593}"/>
    <cellStyle name="Comma 6 13 4 4" xfId="52145" xr:uid="{F31E4003-9BEA-4582-9CC8-91876CE2214D}"/>
    <cellStyle name="Comma 6 13 5" xfId="12727" xr:uid="{A6B0A5DD-E047-4CF9-849D-E15B50CB25E4}"/>
    <cellStyle name="Comma 6 13 5 2" xfId="33749" xr:uid="{7A5C760E-8070-4EF2-82FD-4D8851479CAB}"/>
    <cellStyle name="Comma 6 13 5 3" xfId="54773" xr:uid="{40583CCD-2245-419E-B2AD-6B73D249B32A}"/>
    <cellStyle name="Comma 6 13 6" xfId="23238" xr:uid="{12D74BF2-3913-4D93-AF8C-C2FFB2918734}"/>
    <cellStyle name="Comma 6 13 7" xfId="44263" xr:uid="{1EEB5294-F91A-4351-AB83-3A501CB1B3FD}"/>
    <cellStyle name="Comma 6 14" xfId="4813" xr:uid="{023ADFBE-CD70-4BBF-A3BD-C220EEF254D2}"/>
    <cellStyle name="Comma 6 14 2" xfId="15347" xr:uid="{F725FA14-2996-48F5-8BC5-B2E1EF02B6AA}"/>
    <cellStyle name="Comma 6 14 2 2" xfId="36369" xr:uid="{22762D80-AF5C-4722-B032-F43BA1A3F05B}"/>
    <cellStyle name="Comma 6 14 2 3" xfId="57393" xr:uid="{6704B564-A26B-4517-B8CA-CD083A75C9E4}"/>
    <cellStyle name="Comma 6 14 3" xfId="25859" xr:uid="{B01D6FCB-23D1-4CFF-B701-B21BAA8B47F7}"/>
    <cellStyle name="Comma 6 14 4" xfId="46883" xr:uid="{8B2DBB1D-EE83-4BC7-B2EF-168809DB88D2}"/>
    <cellStyle name="Comma 6 15" xfId="7441" xr:uid="{54A0EA3D-5FEB-4787-AF64-3E7C3546BBDA}"/>
    <cellStyle name="Comma 6 15 2" xfId="17975" xr:uid="{C23A8229-C7F2-4DF7-8F75-07F6EE5A3A0A}"/>
    <cellStyle name="Comma 6 15 2 2" xfId="38997" xr:uid="{757C9E5A-5A84-44B6-B3CB-36C3E5A94262}"/>
    <cellStyle name="Comma 6 15 2 3" xfId="60021" xr:uid="{FEC96FB1-BC4E-4F72-A390-8B48C66FA9BD}"/>
    <cellStyle name="Comma 6 15 3" xfId="28487" xr:uid="{333188CF-5FF7-418E-B95F-06DB3922A584}"/>
    <cellStyle name="Comma 6 15 4" xfId="49511" xr:uid="{8D8A0C12-8869-4CB7-A480-287CA6AADACF}"/>
    <cellStyle name="Comma 6 16" xfId="10068" xr:uid="{102987E6-EA6A-4C4F-AD97-C06759B89A1E}"/>
    <cellStyle name="Comma 6 16 2" xfId="20602" xr:uid="{525473D5-21C3-4197-85A7-89F7B0F3709C}"/>
    <cellStyle name="Comma 6 16 2 2" xfId="41624" xr:uid="{95CAC0F7-0F10-4AA1-B655-9543904088E8}"/>
    <cellStyle name="Comma 6 16 2 3" xfId="62648" xr:uid="{00D624A1-5078-48DC-A8CD-BDBFD150CDC2}"/>
    <cellStyle name="Comma 6 16 3" xfId="31114" xr:uid="{B4603AC8-5A15-4259-AB9E-BA8CB2191B28}"/>
    <cellStyle name="Comma 6 16 4" xfId="52138" xr:uid="{EF8EFAE2-3ADA-474F-84B6-20AF1BB0DFF1}"/>
    <cellStyle name="Comma 6 17" xfId="12720" xr:uid="{B8637726-6D65-4DB2-9833-8E9D8D4D48B1}"/>
    <cellStyle name="Comma 6 17 2" xfId="33742" xr:uid="{DDC263B4-F90E-4BF9-90D1-17BA4668BEE9}"/>
    <cellStyle name="Comma 6 17 3" xfId="54766" xr:uid="{E88072E0-4C95-4205-BA43-C73D8B0CC871}"/>
    <cellStyle name="Comma 6 18" xfId="23231" xr:uid="{23CB6743-0E45-48BF-9A94-D5A53173E617}"/>
    <cellStyle name="Comma 6 19" xfId="44256" xr:uid="{B27F3515-E115-418C-BEC6-3C0F5229A2FA}"/>
    <cellStyle name="Comma 6 2" xfId="2143" xr:uid="{1AC47A39-3C1E-4170-882C-42A2D26EFED4}"/>
    <cellStyle name="Comma 6 2 10" xfId="2144" xr:uid="{DA84B841-55DF-4770-8225-91581B088102}"/>
    <cellStyle name="Comma 6 2 10 2" xfId="4822" xr:uid="{6C099BD4-E4AA-438A-9411-25F5DD6FA155}"/>
    <cellStyle name="Comma 6 2 10 2 2" xfId="15356" xr:uid="{7835FED5-0CB9-4558-8B01-70D9E861C9A9}"/>
    <cellStyle name="Comma 6 2 10 2 2 2" xfId="36378" xr:uid="{D7FD1A46-88D7-4244-B396-798583D94C4A}"/>
    <cellStyle name="Comma 6 2 10 2 2 3" xfId="57402" xr:uid="{E3E4034C-0552-449D-9333-B1B01D66B435}"/>
    <cellStyle name="Comma 6 2 10 2 3" xfId="25868" xr:uid="{5A23681B-794E-45E9-B5E5-4A434B544DB9}"/>
    <cellStyle name="Comma 6 2 10 2 4" xfId="46892" xr:uid="{6BA89F0C-E5DF-4C94-ADDE-0DBCBE28DE4E}"/>
    <cellStyle name="Comma 6 2 10 3" xfId="7450" xr:uid="{DB5E79BB-62BE-4A6A-90C8-D27F3EB59D2A}"/>
    <cellStyle name="Comma 6 2 10 3 2" xfId="17984" xr:uid="{4B496A93-1B5B-4C35-9998-85EFE9555A16}"/>
    <cellStyle name="Comma 6 2 10 3 2 2" xfId="39006" xr:uid="{1B1A4D91-DA88-486D-88AB-DAF3F88E678A}"/>
    <cellStyle name="Comma 6 2 10 3 2 3" xfId="60030" xr:uid="{E2E41E99-7931-4CAD-8164-3E90631877AF}"/>
    <cellStyle name="Comma 6 2 10 3 3" xfId="28496" xr:uid="{8C2E3E9C-4202-4837-A267-E689B9B2BB9C}"/>
    <cellStyle name="Comma 6 2 10 3 4" xfId="49520" xr:uid="{2D6D8D99-E078-46AD-90C3-B44DBFA4E59B}"/>
    <cellStyle name="Comma 6 2 10 4" xfId="10077" xr:uid="{B743F421-F06F-4EF8-A07B-6AC720BA6DC9}"/>
    <cellStyle name="Comma 6 2 10 4 2" xfId="20611" xr:uid="{2C971B91-F064-406C-B74A-4F3DE49A1F5F}"/>
    <cellStyle name="Comma 6 2 10 4 2 2" xfId="41633" xr:uid="{DCA0DAEE-DED5-450F-BEE9-CE08CED15198}"/>
    <cellStyle name="Comma 6 2 10 4 2 3" xfId="62657" xr:uid="{8B9BDBAE-A864-4F23-8430-6AB9CE9A9BC8}"/>
    <cellStyle name="Comma 6 2 10 4 3" xfId="31123" xr:uid="{18F6202B-A3DA-4456-80D1-436ABD17A74B}"/>
    <cellStyle name="Comma 6 2 10 4 4" xfId="52147" xr:uid="{C33CF442-3738-4054-BF22-36B3B644D061}"/>
    <cellStyle name="Comma 6 2 10 5" xfId="12729" xr:uid="{238AAB40-0E09-4810-8DA7-41B23E74C5C1}"/>
    <cellStyle name="Comma 6 2 10 5 2" xfId="33751" xr:uid="{430CA031-B77F-4016-8956-40A338173A6A}"/>
    <cellStyle name="Comma 6 2 10 5 3" xfId="54775" xr:uid="{15233BD6-3EAB-4323-AA83-614F2AC2FB3E}"/>
    <cellStyle name="Comma 6 2 10 6" xfId="23240" xr:uid="{13DF9FFF-7728-4DE4-B5BA-8C3576D177D3}"/>
    <cellStyle name="Comma 6 2 10 7" xfId="44265" xr:uid="{F565135D-B90D-42E2-B86B-635A5372D248}"/>
    <cellStyle name="Comma 6 2 11" xfId="4821" xr:uid="{6DFF099A-1D54-4E32-9C61-09A0B34A5226}"/>
    <cellStyle name="Comma 6 2 11 2" xfId="15355" xr:uid="{86E82F1F-E848-4C94-86C6-D47FDBA809FD}"/>
    <cellStyle name="Comma 6 2 11 2 2" xfId="36377" xr:uid="{5BD12CC4-E759-4865-9B36-E53CB25BFF22}"/>
    <cellStyle name="Comma 6 2 11 2 3" xfId="57401" xr:uid="{E940DCA8-4F66-4082-95D8-5C70026CE654}"/>
    <cellStyle name="Comma 6 2 11 3" xfId="25867" xr:uid="{5DCAD14C-6D5C-4FB9-9957-62EA681ACDA6}"/>
    <cellStyle name="Comma 6 2 11 4" xfId="46891" xr:uid="{9952052B-EA0F-4AD4-881A-5F066FA31018}"/>
    <cellStyle name="Comma 6 2 12" xfId="7449" xr:uid="{7C55931A-09A3-4A72-8411-443B4449664A}"/>
    <cellStyle name="Comma 6 2 12 2" xfId="17983" xr:uid="{68B364DB-6D85-4F4E-BEE0-3E141D8AB8D0}"/>
    <cellStyle name="Comma 6 2 12 2 2" xfId="39005" xr:uid="{75B86006-5CCF-4984-8E02-3075AFBA62B3}"/>
    <cellStyle name="Comma 6 2 12 2 3" xfId="60029" xr:uid="{CAE6EE24-360E-4B1B-9A1A-5E19F5A0FE20}"/>
    <cellStyle name="Comma 6 2 12 3" xfId="28495" xr:uid="{3108B7FE-76C9-4DC5-B8F0-F37901E9D563}"/>
    <cellStyle name="Comma 6 2 12 4" xfId="49519" xr:uid="{D7B1CC30-C229-4B97-8D58-46AF0A1ACA05}"/>
    <cellStyle name="Comma 6 2 13" xfId="10076" xr:uid="{3E2B9999-26D5-40B8-ABF4-3CB8D94BD4FA}"/>
    <cellStyle name="Comma 6 2 13 2" xfId="20610" xr:uid="{44748C83-D080-4CA6-9248-205928D881D2}"/>
    <cellStyle name="Comma 6 2 13 2 2" xfId="41632" xr:uid="{54BE1C11-8FA6-44C7-ACF5-9B6CBAB875C6}"/>
    <cellStyle name="Comma 6 2 13 2 3" xfId="62656" xr:uid="{83BE9547-8C64-4C0B-B427-9C71D16F7798}"/>
    <cellStyle name="Comma 6 2 13 3" xfId="31122" xr:uid="{8459B9C3-02DC-4495-BE65-10FC5075CB51}"/>
    <cellStyle name="Comma 6 2 13 4" xfId="52146" xr:uid="{F992A6DA-7D10-4CF7-9EF4-81C789B22AAC}"/>
    <cellStyle name="Comma 6 2 14" xfId="12728" xr:uid="{A2E7A872-DE87-4733-A766-55C2B71253C0}"/>
    <cellStyle name="Comma 6 2 14 2" xfId="33750" xr:uid="{C3921FC7-7F26-494C-B65A-917C9FA8E6FD}"/>
    <cellStyle name="Comma 6 2 14 3" xfId="54774" xr:uid="{545A99C2-0F07-485F-912D-CD358817D403}"/>
    <cellStyle name="Comma 6 2 15" xfId="23239" xr:uid="{C8071925-946F-464A-A12A-F7DAD884C611}"/>
    <cellStyle name="Comma 6 2 16" xfId="44264" xr:uid="{72FB80D2-3778-4A7C-8AA1-D9D571CDAE30}"/>
    <cellStyle name="Comma 6 2 2" xfId="2145" xr:uid="{01899347-7DAB-443B-9856-818D316FFA65}"/>
    <cellStyle name="Comma 6 2 2 10" xfId="4823" xr:uid="{D42C6B31-D43D-445B-8BFD-76C22967D3E3}"/>
    <cellStyle name="Comma 6 2 2 10 2" xfId="15357" xr:uid="{7E3ACBE4-DDC5-4E54-902B-0FF6BDBC01A8}"/>
    <cellStyle name="Comma 6 2 2 10 2 2" xfId="36379" xr:uid="{B37BF8A8-8F1E-412F-8E4A-A151EB5F3171}"/>
    <cellStyle name="Comma 6 2 2 10 2 3" xfId="57403" xr:uid="{25B4DE26-AD47-48FD-92E5-9C584AFAED99}"/>
    <cellStyle name="Comma 6 2 2 10 3" xfId="25869" xr:uid="{1DED1DCF-9660-4C9C-B9B7-639C8C24D263}"/>
    <cellStyle name="Comma 6 2 2 10 4" xfId="46893" xr:uid="{9FC424CD-A861-4D02-839C-7142F9F0E259}"/>
    <cellStyle name="Comma 6 2 2 11" xfId="7451" xr:uid="{33184C9C-D2F3-41C8-9296-C984CC403D8E}"/>
    <cellStyle name="Comma 6 2 2 11 2" xfId="17985" xr:uid="{69335741-6813-427C-B498-F9EF7735652B}"/>
    <cellStyle name="Comma 6 2 2 11 2 2" xfId="39007" xr:uid="{30487420-6EA2-43B1-9D32-00D435C9DC8A}"/>
    <cellStyle name="Comma 6 2 2 11 2 3" xfId="60031" xr:uid="{E26E95C6-6D36-4C35-893D-A6F88C4573A5}"/>
    <cellStyle name="Comma 6 2 2 11 3" xfId="28497" xr:uid="{D1F689F8-1E96-467F-AF0A-7B88E64C22F1}"/>
    <cellStyle name="Comma 6 2 2 11 4" xfId="49521" xr:uid="{D30D7B7E-DF49-45F9-AD74-930AFCC2BA2F}"/>
    <cellStyle name="Comma 6 2 2 12" xfId="10078" xr:uid="{5B31BDB3-BFF4-492E-95A1-6708C2E7F5C6}"/>
    <cellStyle name="Comma 6 2 2 12 2" xfId="20612" xr:uid="{1FA97851-897D-487B-833D-8C29F2A73C3F}"/>
    <cellStyle name="Comma 6 2 2 12 2 2" xfId="41634" xr:uid="{D93CBBBC-D218-4CF9-B2B6-595FE8D0765E}"/>
    <cellStyle name="Comma 6 2 2 12 2 3" xfId="62658" xr:uid="{53729F47-96C8-4AF7-9EA8-2F2EA54D2816}"/>
    <cellStyle name="Comma 6 2 2 12 3" xfId="31124" xr:uid="{682DACA3-403E-4BF5-9601-2A7B31C2EB8F}"/>
    <cellStyle name="Comma 6 2 2 12 4" xfId="52148" xr:uid="{3F02622B-6976-40A7-8077-005EE0E84B67}"/>
    <cellStyle name="Comma 6 2 2 13" xfId="12730" xr:uid="{18E3EF69-2F4C-473C-BBEE-F997B69F59E2}"/>
    <cellStyle name="Comma 6 2 2 13 2" xfId="33752" xr:uid="{639F6DA0-ECEB-4B4E-BAD0-AF4B00254856}"/>
    <cellStyle name="Comma 6 2 2 13 3" xfId="54776" xr:uid="{C9350FBE-C20A-4A3D-8E7C-A203BE880A7F}"/>
    <cellStyle name="Comma 6 2 2 14" xfId="23241" xr:uid="{52B39BCE-BBE9-483F-957C-AA2ACA342C6A}"/>
    <cellStyle name="Comma 6 2 2 15" xfId="44266" xr:uid="{B5F129ED-AC92-4C78-866F-F75B32F5B863}"/>
    <cellStyle name="Comma 6 2 2 2" xfId="2146" xr:uid="{608F53C7-4088-47B0-AA29-3763DF0734D4}"/>
    <cellStyle name="Comma 6 2 2 2 10" xfId="44267" xr:uid="{3EA2F3F8-0CC5-4810-B68A-D2735E8FDCB4}"/>
    <cellStyle name="Comma 6 2 2 2 2" xfId="2147" xr:uid="{C3AA0F99-F71A-40BC-B367-ADE70EF3B4FC}"/>
    <cellStyle name="Comma 6 2 2 2 2 2" xfId="2148" xr:uid="{C77C1C1B-2895-44E5-9DF3-CE0A05D5781F}"/>
    <cellStyle name="Comma 6 2 2 2 2 2 2" xfId="4826" xr:uid="{25633DD7-CCBC-4944-9ED9-CA7A5B71C4A6}"/>
    <cellStyle name="Comma 6 2 2 2 2 2 2 2" xfId="15360" xr:uid="{7E537D46-8B22-44D6-804F-3A33EFA7BEF2}"/>
    <cellStyle name="Comma 6 2 2 2 2 2 2 2 2" xfId="36382" xr:uid="{267DA331-63B0-4BE1-8ABB-742F20C44BF5}"/>
    <cellStyle name="Comma 6 2 2 2 2 2 2 2 3" xfId="57406" xr:uid="{EFC5755F-1BE6-4850-A8C7-3C1DFCDBF191}"/>
    <cellStyle name="Comma 6 2 2 2 2 2 2 3" xfId="25872" xr:uid="{47065CE9-731A-4A7C-AD75-295B421C7B52}"/>
    <cellStyle name="Comma 6 2 2 2 2 2 2 4" xfId="46896" xr:uid="{73F226D0-5BAC-4AFE-8930-26C77AF26507}"/>
    <cellStyle name="Comma 6 2 2 2 2 2 3" xfId="7454" xr:uid="{8BB1644D-E52E-4509-8694-BDA5148CC4F1}"/>
    <cellStyle name="Comma 6 2 2 2 2 2 3 2" xfId="17988" xr:uid="{91652108-7A6E-49F0-8B91-2E2FDFC38057}"/>
    <cellStyle name="Comma 6 2 2 2 2 2 3 2 2" xfId="39010" xr:uid="{E9E3FA17-D78C-44B8-A061-1373E114F597}"/>
    <cellStyle name="Comma 6 2 2 2 2 2 3 2 3" xfId="60034" xr:uid="{A2ECF410-D874-4251-A758-1BCB736DAC0F}"/>
    <cellStyle name="Comma 6 2 2 2 2 2 3 3" xfId="28500" xr:uid="{7397E117-1F6B-4E6D-92F8-46DBD7D4689B}"/>
    <cellStyle name="Comma 6 2 2 2 2 2 3 4" xfId="49524" xr:uid="{B84A1DEC-7829-48C8-9DBD-ECE6E0FCB2D8}"/>
    <cellStyle name="Comma 6 2 2 2 2 2 4" xfId="10081" xr:uid="{DB1CD719-530E-446A-8444-352763792927}"/>
    <cellStyle name="Comma 6 2 2 2 2 2 4 2" xfId="20615" xr:uid="{E0B62361-0A95-4437-AF4A-1830513C383F}"/>
    <cellStyle name="Comma 6 2 2 2 2 2 4 2 2" xfId="41637" xr:uid="{D06B58B7-4855-4A06-8824-03281887DF71}"/>
    <cellStyle name="Comma 6 2 2 2 2 2 4 2 3" xfId="62661" xr:uid="{4B08B826-72C2-4456-8BBC-5791F54EF731}"/>
    <cellStyle name="Comma 6 2 2 2 2 2 4 3" xfId="31127" xr:uid="{0F7E0CD7-0DC3-4C8A-AA12-EA7D77748FA2}"/>
    <cellStyle name="Comma 6 2 2 2 2 2 4 4" xfId="52151" xr:uid="{DF401A58-C9AE-45C1-BAAB-90E6D3723CE4}"/>
    <cellStyle name="Comma 6 2 2 2 2 2 5" xfId="12733" xr:uid="{C8A933BE-F8CB-48DD-9A9D-FCB1079401DF}"/>
    <cellStyle name="Comma 6 2 2 2 2 2 5 2" xfId="33755" xr:uid="{D698686C-A42D-4F38-A177-3666D9BC3C3E}"/>
    <cellStyle name="Comma 6 2 2 2 2 2 5 3" xfId="54779" xr:uid="{33978C78-217B-492D-9334-025F182FFBA6}"/>
    <cellStyle name="Comma 6 2 2 2 2 2 6" xfId="23244" xr:uid="{753A72FD-ED9E-442C-9D77-DB3707176A4B}"/>
    <cellStyle name="Comma 6 2 2 2 2 2 7" xfId="44269" xr:uid="{92BA4842-3C99-41D6-815A-368F2643BFA7}"/>
    <cellStyle name="Comma 6 2 2 2 2 3" xfId="4825" xr:uid="{B509BD84-9630-4E57-B285-03E1A6A86A8C}"/>
    <cellStyle name="Comma 6 2 2 2 2 3 2" xfId="15359" xr:uid="{944BAFE9-572C-46E9-A68A-277447AF38E2}"/>
    <cellStyle name="Comma 6 2 2 2 2 3 2 2" xfId="36381" xr:uid="{3F6D9D8B-0182-4273-9B36-3A952C94DFB5}"/>
    <cellStyle name="Comma 6 2 2 2 2 3 2 3" xfId="57405" xr:uid="{C75980E6-FC5A-47D8-86B4-7584A790FFBC}"/>
    <cellStyle name="Comma 6 2 2 2 2 3 3" xfId="25871" xr:uid="{A055D0ED-EE4F-47D3-BA46-647A4845DBD1}"/>
    <cellStyle name="Comma 6 2 2 2 2 3 4" xfId="46895" xr:uid="{56C78E79-E6CD-4028-94D9-BC2E84EF0C63}"/>
    <cellStyle name="Comma 6 2 2 2 2 4" xfId="7453" xr:uid="{E27A7F89-B14E-48A7-A178-B53C5A53F87C}"/>
    <cellStyle name="Comma 6 2 2 2 2 4 2" xfId="17987" xr:uid="{C9C8AF54-8977-47CB-AF44-3D2BFAA132B6}"/>
    <cellStyle name="Comma 6 2 2 2 2 4 2 2" xfId="39009" xr:uid="{224232AA-AA09-4185-907E-C70007C1993B}"/>
    <cellStyle name="Comma 6 2 2 2 2 4 2 3" xfId="60033" xr:uid="{D746B83D-13B3-41F6-A455-6E6BC4F2D097}"/>
    <cellStyle name="Comma 6 2 2 2 2 4 3" xfId="28499" xr:uid="{1057899E-4465-478B-A260-1521379C3C54}"/>
    <cellStyle name="Comma 6 2 2 2 2 4 4" xfId="49523" xr:uid="{492FD395-7019-4412-A764-5751FF75606C}"/>
    <cellStyle name="Comma 6 2 2 2 2 5" xfId="10080" xr:uid="{C9C6DAA7-F07D-497B-A3A5-029215F473A1}"/>
    <cellStyle name="Comma 6 2 2 2 2 5 2" xfId="20614" xr:uid="{FB2ECE8E-397A-4462-BF8C-B434CF106678}"/>
    <cellStyle name="Comma 6 2 2 2 2 5 2 2" xfId="41636" xr:uid="{D2C808DC-E4C5-4F29-97B0-D552ED8BFC71}"/>
    <cellStyle name="Comma 6 2 2 2 2 5 2 3" xfId="62660" xr:uid="{146B2CB6-5B03-4B87-94DF-30F0BFD598DB}"/>
    <cellStyle name="Comma 6 2 2 2 2 5 3" xfId="31126" xr:uid="{6F73369D-27E1-4CF1-AA99-FC3DDC92F03F}"/>
    <cellStyle name="Comma 6 2 2 2 2 5 4" xfId="52150" xr:uid="{8713AAE0-C424-4DAE-A677-D2A473740C49}"/>
    <cellStyle name="Comma 6 2 2 2 2 6" xfId="12732" xr:uid="{7D4895F6-580F-411D-92C8-5BBD070E9FAC}"/>
    <cellStyle name="Comma 6 2 2 2 2 6 2" xfId="33754" xr:uid="{4789EE80-0E5F-4A59-A868-3A8E65C53C07}"/>
    <cellStyle name="Comma 6 2 2 2 2 6 3" xfId="54778" xr:uid="{8F5C3517-A1BD-457A-BF6B-A72281DE86EA}"/>
    <cellStyle name="Comma 6 2 2 2 2 7" xfId="23243" xr:uid="{57D7E2CD-FA93-4B23-8EB7-604DDCFEAD66}"/>
    <cellStyle name="Comma 6 2 2 2 2 8" xfId="44268" xr:uid="{24DFF217-D5C0-400B-B39B-7844E1A63181}"/>
    <cellStyle name="Comma 6 2 2 2 3" xfId="2149" xr:uid="{C51AC9D7-3EE8-4A49-BFFC-C7D825BCAAB8}"/>
    <cellStyle name="Comma 6 2 2 2 3 2" xfId="4827" xr:uid="{0A960754-286D-4F06-8358-BCADE4555016}"/>
    <cellStyle name="Comma 6 2 2 2 3 2 2" xfId="15361" xr:uid="{808B96F1-8E15-4657-B8F4-4CE9BF34F785}"/>
    <cellStyle name="Comma 6 2 2 2 3 2 2 2" xfId="36383" xr:uid="{991D96F7-B9FF-4438-84B9-5AE58157411E}"/>
    <cellStyle name="Comma 6 2 2 2 3 2 2 3" xfId="57407" xr:uid="{480EA4C1-ECED-41AE-A44F-DD5B68E0D031}"/>
    <cellStyle name="Comma 6 2 2 2 3 2 3" xfId="25873" xr:uid="{9A51C398-80FA-4A1F-80D8-FA4C3B90A406}"/>
    <cellStyle name="Comma 6 2 2 2 3 2 4" xfId="46897" xr:uid="{95C57FF3-0513-4348-BBE5-DF366C9252E3}"/>
    <cellStyle name="Comma 6 2 2 2 3 3" xfId="7455" xr:uid="{BC342952-84E5-4855-922B-3353073AA11C}"/>
    <cellStyle name="Comma 6 2 2 2 3 3 2" xfId="17989" xr:uid="{CB30FB61-00C8-405C-8D25-40DFDCB61F92}"/>
    <cellStyle name="Comma 6 2 2 2 3 3 2 2" xfId="39011" xr:uid="{32A9CB9F-D499-4738-9FBB-A93E4B516C46}"/>
    <cellStyle name="Comma 6 2 2 2 3 3 2 3" xfId="60035" xr:uid="{10651251-0871-4011-ACD7-ED17ACDD987B}"/>
    <cellStyle name="Comma 6 2 2 2 3 3 3" xfId="28501" xr:uid="{E02AEC74-BC6D-4446-A642-3F55BF25EB98}"/>
    <cellStyle name="Comma 6 2 2 2 3 3 4" xfId="49525" xr:uid="{2CEAD532-1039-43A2-B5E4-511863BD66FD}"/>
    <cellStyle name="Comma 6 2 2 2 3 4" xfId="10082" xr:uid="{8B5365BF-8395-48A6-8334-0D2422EBBBAF}"/>
    <cellStyle name="Comma 6 2 2 2 3 4 2" xfId="20616" xr:uid="{EBD4B9BE-3582-455F-8207-7F6B650A252C}"/>
    <cellStyle name="Comma 6 2 2 2 3 4 2 2" xfId="41638" xr:uid="{209EEF6B-E169-455A-A948-E45040BC2B56}"/>
    <cellStyle name="Comma 6 2 2 2 3 4 2 3" xfId="62662" xr:uid="{D4622C2E-3A73-4686-9F84-575907D5DE1D}"/>
    <cellStyle name="Comma 6 2 2 2 3 4 3" xfId="31128" xr:uid="{B6AB4D1A-DCB3-4994-858E-A5C495F93C83}"/>
    <cellStyle name="Comma 6 2 2 2 3 4 4" xfId="52152" xr:uid="{3E638D9D-BC44-4690-9F35-E90E7CEF2C95}"/>
    <cellStyle name="Comma 6 2 2 2 3 5" xfId="12734" xr:uid="{8CAC966C-3921-4149-856B-E7945E87E826}"/>
    <cellStyle name="Comma 6 2 2 2 3 5 2" xfId="33756" xr:uid="{D9880AD4-1AF1-4F02-A74D-EC85661929B1}"/>
    <cellStyle name="Comma 6 2 2 2 3 5 3" xfId="54780" xr:uid="{DCB31118-74AC-4BBC-A6C6-0974BDA37161}"/>
    <cellStyle name="Comma 6 2 2 2 3 6" xfId="23245" xr:uid="{B8764270-0AC2-4328-BD9E-10C7E3D3D069}"/>
    <cellStyle name="Comma 6 2 2 2 3 7" xfId="44270" xr:uid="{22DEC83F-7780-4843-B7AA-EA8F1824DBAC}"/>
    <cellStyle name="Comma 6 2 2 2 4" xfId="2150" xr:uid="{5D69E30B-F378-4E30-B2A8-EBD05411CFA4}"/>
    <cellStyle name="Comma 6 2 2 2 4 2" xfId="4828" xr:uid="{ED21DD4A-299F-4C0F-A899-920B5AAF9A0C}"/>
    <cellStyle name="Comma 6 2 2 2 4 2 2" xfId="15362" xr:uid="{D80FC8D1-5A4A-4B02-B9B7-4FEBAE2119C5}"/>
    <cellStyle name="Comma 6 2 2 2 4 2 2 2" xfId="36384" xr:uid="{C98FD796-2F6F-497F-A915-142C3CB26100}"/>
    <cellStyle name="Comma 6 2 2 2 4 2 2 3" xfId="57408" xr:uid="{70FEFF36-8892-4A65-97F1-4DD70C97A15C}"/>
    <cellStyle name="Comma 6 2 2 2 4 2 3" xfId="25874" xr:uid="{133A3971-008F-4B3E-B3AA-D9C01889EAE0}"/>
    <cellStyle name="Comma 6 2 2 2 4 2 4" xfId="46898" xr:uid="{5AE9EA66-CA71-4FDE-9306-888A9668FEBE}"/>
    <cellStyle name="Comma 6 2 2 2 4 3" xfId="7456" xr:uid="{51782487-A1CC-4F7F-8FD6-B3DBD7463376}"/>
    <cellStyle name="Comma 6 2 2 2 4 3 2" xfId="17990" xr:uid="{59A50909-5D66-4CE0-8ECE-B6A68D8A27FB}"/>
    <cellStyle name="Comma 6 2 2 2 4 3 2 2" xfId="39012" xr:uid="{30381BD1-D388-49DA-8A74-08E088806825}"/>
    <cellStyle name="Comma 6 2 2 2 4 3 2 3" xfId="60036" xr:uid="{E868BADF-E2D3-499D-A5A2-CA9E73D37E50}"/>
    <cellStyle name="Comma 6 2 2 2 4 3 3" xfId="28502" xr:uid="{0494D3CC-9CC3-4DA2-AD51-05F026E3ADA8}"/>
    <cellStyle name="Comma 6 2 2 2 4 3 4" xfId="49526" xr:uid="{F9721EF2-BA1E-4475-8AF6-A80FE587805D}"/>
    <cellStyle name="Comma 6 2 2 2 4 4" xfId="10083" xr:uid="{415399EC-1374-4A87-A957-ECB5234A4F3A}"/>
    <cellStyle name="Comma 6 2 2 2 4 4 2" xfId="20617" xr:uid="{123C63A1-4C4A-4282-85EF-78750DD5CBF9}"/>
    <cellStyle name="Comma 6 2 2 2 4 4 2 2" xfId="41639" xr:uid="{9B3CEE20-53F9-4A1C-8A5E-09796005E703}"/>
    <cellStyle name="Comma 6 2 2 2 4 4 2 3" xfId="62663" xr:uid="{F872BE4A-96C2-43F9-8FC1-1685CCDAEA56}"/>
    <cellStyle name="Comma 6 2 2 2 4 4 3" xfId="31129" xr:uid="{235048C3-B7B2-4179-8004-54FCCFCB857A}"/>
    <cellStyle name="Comma 6 2 2 2 4 4 4" xfId="52153" xr:uid="{EBE26CFE-5102-4829-AE45-A413B3FF140A}"/>
    <cellStyle name="Comma 6 2 2 2 4 5" xfId="12735" xr:uid="{48F4C888-84CD-4FC7-ADA5-FEFBC700CB55}"/>
    <cellStyle name="Comma 6 2 2 2 4 5 2" xfId="33757" xr:uid="{8187B05D-C821-4DC9-8B27-97EEBEC9E60E}"/>
    <cellStyle name="Comma 6 2 2 2 4 5 3" xfId="54781" xr:uid="{D5BB9FA9-7DA5-4EED-9EF9-E26D96080E96}"/>
    <cellStyle name="Comma 6 2 2 2 4 6" xfId="23246" xr:uid="{DBD6DBA7-20E3-4C4F-BB3C-689311B1B8CC}"/>
    <cellStyle name="Comma 6 2 2 2 4 7" xfId="44271" xr:uid="{40D1EEA9-F4B4-41D8-AAAE-F33304818C41}"/>
    <cellStyle name="Comma 6 2 2 2 5" xfId="4824" xr:uid="{6BA8B7E2-596B-4B4C-96F5-F38C78E33C02}"/>
    <cellStyle name="Comma 6 2 2 2 5 2" xfId="15358" xr:uid="{20001C7B-5006-4726-8DC8-6DEAE3932E91}"/>
    <cellStyle name="Comma 6 2 2 2 5 2 2" xfId="36380" xr:uid="{DDD8504D-1112-41E7-8D8E-3B9403D9517B}"/>
    <cellStyle name="Comma 6 2 2 2 5 2 3" xfId="57404" xr:uid="{588688C7-5051-4908-8365-B7A2C447D8EF}"/>
    <cellStyle name="Comma 6 2 2 2 5 3" xfId="25870" xr:uid="{793E1687-30E1-4594-AC71-685C3A3C3E62}"/>
    <cellStyle name="Comma 6 2 2 2 5 4" xfId="46894" xr:uid="{57492961-EAFF-493A-9DBF-A5B5FE10492E}"/>
    <cellStyle name="Comma 6 2 2 2 6" xfId="7452" xr:uid="{6C2A9A8E-2091-4E2F-91BC-0E80ADA5955B}"/>
    <cellStyle name="Comma 6 2 2 2 6 2" xfId="17986" xr:uid="{171EC103-098E-45B1-913D-22EA24B71561}"/>
    <cellStyle name="Comma 6 2 2 2 6 2 2" xfId="39008" xr:uid="{241073C4-3778-4B7B-8D0C-7ADDFE9AC299}"/>
    <cellStyle name="Comma 6 2 2 2 6 2 3" xfId="60032" xr:uid="{23959957-CE5F-4957-BA44-F2274296DDB3}"/>
    <cellStyle name="Comma 6 2 2 2 6 3" xfId="28498" xr:uid="{9D7DBD33-411D-4967-B150-BCCD67191D8D}"/>
    <cellStyle name="Comma 6 2 2 2 6 4" xfId="49522" xr:uid="{8EA73650-69D4-4089-9103-48B0FE3000DF}"/>
    <cellStyle name="Comma 6 2 2 2 7" xfId="10079" xr:uid="{35200A88-9FE2-4E1B-9E04-D234C3E4E08A}"/>
    <cellStyle name="Comma 6 2 2 2 7 2" xfId="20613" xr:uid="{C38492FB-9061-46D0-B949-32889ACB8356}"/>
    <cellStyle name="Comma 6 2 2 2 7 2 2" xfId="41635" xr:uid="{0738EE43-997B-47D9-968E-31BD66E26AD3}"/>
    <cellStyle name="Comma 6 2 2 2 7 2 3" xfId="62659" xr:uid="{BB81460F-9E7D-4330-88A5-E3BFD24D64A7}"/>
    <cellStyle name="Comma 6 2 2 2 7 3" xfId="31125" xr:uid="{01697419-1687-4574-A151-F83B0B28E8AE}"/>
    <cellStyle name="Comma 6 2 2 2 7 4" xfId="52149" xr:uid="{DCE19EB7-B4D4-40FC-A3E6-A13141C523E0}"/>
    <cellStyle name="Comma 6 2 2 2 8" xfId="12731" xr:uid="{406C2313-4619-4037-9230-FB561D4F02B6}"/>
    <cellStyle name="Comma 6 2 2 2 8 2" xfId="33753" xr:uid="{DB8D71F5-96E2-4640-88B9-D3F2D57F5581}"/>
    <cellStyle name="Comma 6 2 2 2 8 3" xfId="54777" xr:uid="{B80E2A36-F291-4F06-ACC4-B4B79BE9D1A1}"/>
    <cellStyle name="Comma 6 2 2 2 9" xfId="23242" xr:uid="{3AB55916-84CE-4958-8DD4-2D45CFD2A957}"/>
    <cellStyle name="Comma 6 2 2 3" xfId="2151" xr:uid="{26A655B2-663B-432F-A397-FFB3A0B8577A}"/>
    <cellStyle name="Comma 6 2 2 3 10" xfId="44272" xr:uid="{C7440923-05FB-4943-94E4-4BE139C5754E}"/>
    <cellStyle name="Comma 6 2 2 3 2" xfId="2152" xr:uid="{46D287AA-EF57-4545-AA07-EB260FF86800}"/>
    <cellStyle name="Comma 6 2 2 3 2 2" xfId="2153" xr:uid="{18D47739-F1F9-4450-847C-7EC9CC4E7D57}"/>
    <cellStyle name="Comma 6 2 2 3 2 2 2" xfId="4831" xr:uid="{6F58CD64-04CE-4FC0-AB41-C619BF8855D3}"/>
    <cellStyle name="Comma 6 2 2 3 2 2 2 2" xfId="15365" xr:uid="{80EE5786-C2FB-4E7C-8FBC-AA1077F5918B}"/>
    <cellStyle name="Comma 6 2 2 3 2 2 2 2 2" xfId="36387" xr:uid="{413CF0F5-184D-45E8-8BF1-87DAA59552C4}"/>
    <cellStyle name="Comma 6 2 2 3 2 2 2 2 3" xfId="57411" xr:uid="{C08D6D6F-F232-4108-B598-F8063242EEB1}"/>
    <cellStyle name="Comma 6 2 2 3 2 2 2 3" xfId="25877" xr:uid="{39BA33B1-DD85-47F8-B6D2-534FDED0FCB6}"/>
    <cellStyle name="Comma 6 2 2 3 2 2 2 4" xfId="46901" xr:uid="{6568C177-1B8F-4537-BA73-EB1097310979}"/>
    <cellStyle name="Comma 6 2 2 3 2 2 3" xfId="7459" xr:uid="{B39E0AC6-9042-4B0B-8917-BA4A6E9B5CF7}"/>
    <cellStyle name="Comma 6 2 2 3 2 2 3 2" xfId="17993" xr:uid="{996BAE64-EC5D-4533-90A7-B2217EA64B76}"/>
    <cellStyle name="Comma 6 2 2 3 2 2 3 2 2" xfId="39015" xr:uid="{7CE3F771-9CC5-4273-AB67-68F55A7FBE21}"/>
    <cellStyle name="Comma 6 2 2 3 2 2 3 2 3" xfId="60039" xr:uid="{1856CEA0-656B-4582-A29F-05B830CB64AE}"/>
    <cellStyle name="Comma 6 2 2 3 2 2 3 3" xfId="28505" xr:uid="{76A6E58B-5E9B-4627-96FA-1FE380D09E18}"/>
    <cellStyle name="Comma 6 2 2 3 2 2 3 4" xfId="49529" xr:uid="{6225BE8A-B2A2-4D33-A45F-39D66E8A318F}"/>
    <cellStyle name="Comma 6 2 2 3 2 2 4" xfId="10086" xr:uid="{BE74852C-B48B-41C8-998C-3BF7F7EEEA4F}"/>
    <cellStyle name="Comma 6 2 2 3 2 2 4 2" xfId="20620" xr:uid="{7C151463-3036-46E7-8E0E-285BDAC1255F}"/>
    <cellStyle name="Comma 6 2 2 3 2 2 4 2 2" xfId="41642" xr:uid="{91D15591-E1B8-4B81-933F-F6AA8256B421}"/>
    <cellStyle name="Comma 6 2 2 3 2 2 4 2 3" xfId="62666" xr:uid="{CC675118-B040-4BF8-9A9E-18C580036FCA}"/>
    <cellStyle name="Comma 6 2 2 3 2 2 4 3" xfId="31132" xr:uid="{8EC9F4A6-D315-4B00-B31B-BE625E9BBED2}"/>
    <cellStyle name="Comma 6 2 2 3 2 2 4 4" xfId="52156" xr:uid="{C620B932-9BC3-4817-9139-FD8C46DC35C2}"/>
    <cellStyle name="Comma 6 2 2 3 2 2 5" xfId="12738" xr:uid="{EEA44E77-C671-43FD-B55C-1733B172C083}"/>
    <cellStyle name="Comma 6 2 2 3 2 2 5 2" xfId="33760" xr:uid="{8FA13A69-2D8E-49F3-8C2D-CEDD6BD3FCC1}"/>
    <cellStyle name="Comma 6 2 2 3 2 2 5 3" xfId="54784" xr:uid="{F781C691-26DB-4241-944A-CD7581C2C1AE}"/>
    <cellStyle name="Comma 6 2 2 3 2 2 6" xfId="23249" xr:uid="{D71FE051-88E0-4786-9D82-BCD66CD06254}"/>
    <cellStyle name="Comma 6 2 2 3 2 2 7" xfId="44274" xr:uid="{C7687B4B-6660-41C0-B339-02B00861F029}"/>
    <cellStyle name="Comma 6 2 2 3 2 3" xfId="4830" xr:uid="{5D6F835F-7E66-4579-8CE2-A39D50F66524}"/>
    <cellStyle name="Comma 6 2 2 3 2 3 2" xfId="15364" xr:uid="{879D84B3-F063-4F53-96AB-EF6F61F1C1A8}"/>
    <cellStyle name="Comma 6 2 2 3 2 3 2 2" xfId="36386" xr:uid="{FD93C579-7FB5-4E86-AB56-6B64A3CEEBF1}"/>
    <cellStyle name="Comma 6 2 2 3 2 3 2 3" xfId="57410" xr:uid="{576E8ED8-172D-491E-9186-B54D82C48F24}"/>
    <cellStyle name="Comma 6 2 2 3 2 3 3" xfId="25876" xr:uid="{AFBEC3B9-2C74-4AE9-8707-44DCEC9D1490}"/>
    <cellStyle name="Comma 6 2 2 3 2 3 4" xfId="46900" xr:uid="{34F9B14D-B582-4ED1-B23D-BFDA748B63C1}"/>
    <cellStyle name="Comma 6 2 2 3 2 4" xfId="7458" xr:uid="{9EFE4E84-B320-435F-970B-4B5DBAAC3D11}"/>
    <cellStyle name="Comma 6 2 2 3 2 4 2" xfId="17992" xr:uid="{A8B8C89D-CF8B-4D8A-8072-6A147D2FBF6A}"/>
    <cellStyle name="Comma 6 2 2 3 2 4 2 2" xfId="39014" xr:uid="{C21CE023-EEBD-4D5A-ABEC-7D07CDAC2353}"/>
    <cellStyle name="Comma 6 2 2 3 2 4 2 3" xfId="60038" xr:uid="{BC68CFF1-0889-47D8-9B97-AED48D9C7CCA}"/>
    <cellStyle name="Comma 6 2 2 3 2 4 3" xfId="28504" xr:uid="{B722AA79-0511-4EC0-9F03-4E3DF4193581}"/>
    <cellStyle name="Comma 6 2 2 3 2 4 4" xfId="49528" xr:uid="{41BA72AE-A660-4B81-8734-945C175A2B4D}"/>
    <cellStyle name="Comma 6 2 2 3 2 5" xfId="10085" xr:uid="{A47E4C59-BCAE-435D-8880-DF072B17694D}"/>
    <cellStyle name="Comma 6 2 2 3 2 5 2" xfId="20619" xr:uid="{92078E05-8EA0-48F3-917C-0CA4F554210C}"/>
    <cellStyle name="Comma 6 2 2 3 2 5 2 2" xfId="41641" xr:uid="{B4F71FD6-6036-452F-9C00-55376EEE467A}"/>
    <cellStyle name="Comma 6 2 2 3 2 5 2 3" xfId="62665" xr:uid="{2F205DB2-278A-4DB0-9071-9B15D3E8B2EB}"/>
    <cellStyle name="Comma 6 2 2 3 2 5 3" xfId="31131" xr:uid="{583B7129-F28F-4B8A-BE23-00409EF8461E}"/>
    <cellStyle name="Comma 6 2 2 3 2 5 4" xfId="52155" xr:uid="{C1CD6DDE-FF91-4D67-9E45-A02DC211487C}"/>
    <cellStyle name="Comma 6 2 2 3 2 6" xfId="12737" xr:uid="{FD283160-B5AB-445E-935F-8D3D2888A217}"/>
    <cellStyle name="Comma 6 2 2 3 2 6 2" xfId="33759" xr:uid="{70B83282-B743-4FAB-80E9-D3B5D832B962}"/>
    <cellStyle name="Comma 6 2 2 3 2 6 3" xfId="54783" xr:uid="{C05A77E1-4586-4491-8F4D-5CE51F3F7521}"/>
    <cellStyle name="Comma 6 2 2 3 2 7" xfId="23248" xr:uid="{3AA47AB0-3FBB-4085-8046-FFEABAEAEB57}"/>
    <cellStyle name="Comma 6 2 2 3 2 8" xfId="44273" xr:uid="{33CF4261-5D08-494F-B784-4E0C757750F4}"/>
    <cellStyle name="Comma 6 2 2 3 3" xfId="2154" xr:uid="{63A9B3C2-79D8-4439-8E82-A04A1EEF6AE8}"/>
    <cellStyle name="Comma 6 2 2 3 3 2" xfId="4832" xr:uid="{5938161A-1B46-4B31-B2BB-C7B6A7CE2386}"/>
    <cellStyle name="Comma 6 2 2 3 3 2 2" xfId="15366" xr:uid="{BFDA44C2-6925-4C2B-BFA1-D41447656C7D}"/>
    <cellStyle name="Comma 6 2 2 3 3 2 2 2" xfId="36388" xr:uid="{A4BD1188-0969-42C2-A2EC-6DA0B62F739B}"/>
    <cellStyle name="Comma 6 2 2 3 3 2 2 3" xfId="57412" xr:uid="{3C581000-3FC7-43D0-A8CD-FDEF0033FAA7}"/>
    <cellStyle name="Comma 6 2 2 3 3 2 3" xfId="25878" xr:uid="{C9CEBCB3-C68E-40C5-B5A7-5CACF3AB5BEF}"/>
    <cellStyle name="Comma 6 2 2 3 3 2 4" xfId="46902" xr:uid="{098FA5A4-00EA-43C4-A9FA-A2B338F8E01B}"/>
    <cellStyle name="Comma 6 2 2 3 3 3" xfId="7460" xr:uid="{42EE5996-5A99-4999-9778-C27A449E39FD}"/>
    <cellStyle name="Comma 6 2 2 3 3 3 2" xfId="17994" xr:uid="{E995C66D-8A11-4049-B368-AB29CAA6D3B3}"/>
    <cellStyle name="Comma 6 2 2 3 3 3 2 2" xfId="39016" xr:uid="{90758EF2-B55E-4B15-8A82-1010CB870BE6}"/>
    <cellStyle name="Comma 6 2 2 3 3 3 2 3" xfId="60040" xr:uid="{8173CBA3-9564-49B6-90D1-58CB350C14C8}"/>
    <cellStyle name="Comma 6 2 2 3 3 3 3" xfId="28506" xr:uid="{CA777B16-D897-4C34-A369-F142656416CF}"/>
    <cellStyle name="Comma 6 2 2 3 3 3 4" xfId="49530" xr:uid="{9AFDFEDA-FB57-4EB0-AB32-4FDA5D601EB0}"/>
    <cellStyle name="Comma 6 2 2 3 3 4" xfId="10087" xr:uid="{79DBB667-5CA3-4B15-83AF-E7F60AE01A6D}"/>
    <cellStyle name="Comma 6 2 2 3 3 4 2" xfId="20621" xr:uid="{878D5A62-B4B4-4580-BB18-858A2DBA1CCC}"/>
    <cellStyle name="Comma 6 2 2 3 3 4 2 2" xfId="41643" xr:uid="{9C90E02B-ECCD-4B8F-BA3E-1D855C45662C}"/>
    <cellStyle name="Comma 6 2 2 3 3 4 2 3" xfId="62667" xr:uid="{C394F09E-67C2-4698-B1DB-09D99B352252}"/>
    <cellStyle name="Comma 6 2 2 3 3 4 3" xfId="31133" xr:uid="{E631E35B-D98E-40FE-9860-77F86B9B20BE}"/>
    <cellStyle name="Comma 6 2 2 3 3 4 4" xfId="52157" xr:uid="{C3CDA0B0-F714-4EEF-B19E-0AF5269517EF}"/>
    <cellStyle name="Comma 6 2 2 3 3 5" xfId="12739" xr:uid="{0DF53F97-6C11-4202-BCA7-A0FCFA737D1E}"/>
    <cellStyle name="Comma 6 2 2 3 3 5 2" xfId="33761" xr:uid="{02A96B3A-2FB2-4752-A3FF-B33E3C2288E9}"/>
    <cellStyle name="Comma 6 2 2 3 3 5 3" xfId="54785" xr:uid="{2F9ADFD5-7E8C-49D8-B844-F4D52922A94A}"/>
    <cellStyle name="Comma 6 2 2 3 3 6" xfId="23250" xr:uid="{54A942CE-99B3-4B4C-B24B-F7DBD86DA88E}"/>
    <cellStyle name="Comma 6 2 2 3 3 7" xfId="44275" xr:uid="{C65097C4-1722-4363-BB69-6BBD46EE6D7B}"/>
    <cellStyle name="Comma 6 2 2 3 4" xfId="2155" xr:uid="{F9B9A235-F895-4757-87A8-0FA851276BE5}"/>
    <cellStyle name="Comma 6 2 2 3 4 2" xfId="4833" xr:uid="{9A5C10D6-789E-4DF8-B775-096D96D2CB6E}"/>
    <cellStyle name="Comma 6 2 2 3 4 2 2" xfId="15367" xr:uid="{BA5820B6-D4C1-4D7B-94C0-471F49003193}"/>
    <cellStyle name="Comma 6 2 2 3 4 2 2 2" xfId="36389" xr:uid="{697186F4-1BC5-485B-BA2E-F8676B7691C6}"/>
    <cellStyle name="Comma 6 2 2 3 4 2 2 3" xfId="57413" xr:uid="{BBBD3DAF-DEE9-4AB4-A451-94B3706F0A92}"/>
    <cellStyle name="Comma 6 2 2 3 4 2 3" xfId="25879" xr:uid="{36399620-8659-4C9B-86F7-D825B827C1C9}"/>
    <cellStyle name="Comma 6 2 2 3 4 2 4" xfId="46903" xr:uid="{11339FED-94A3-494B-972F-429D0D9CE1FF}"/>
    <cellStyle name="Comma 6 2 2 3 4 3" xfId="7461" xr:uid="{95501003-B0E6-4212-8E9B-99DC1E242DF2}"/>
    <cellStyle name="Comma 6 2 2 3 4 3 2" xfId="17995" xr:uid="{751D363B-F42D-4FCB-A956-5F454982FE28}"/>
    <cellStyle name="Comma 6 2 2 3 4 3 2 2" xfId="39017" xr:uid="{CA1632A4-8994-46F7-883E-7B274D49703A}"/>
    <cellStyle name="Comma 6 2 2 3 4 3 2 3" xfId="60041" xr:uid="{AD509048-EE22-47A3-8A62-9131E1DBEF10}"/>
    <cellStyle name="Comma 6 2 2 3 4 3 3" xfId="28507" xr:uid="{6B4CF725-6CC3-4093-861A-2B946218075A}"/>
    <cellStyle name="Comma 6 2 2 3 4 3 4" xfId="49531" xr:uid="{118BCAA4-8A2B-457A-9186-2E25E51EA26D}"/>
    <cellStyle name="Comma 6 2 2 3 4 4" xfId="10088" xr:uid="{8ADDB27E-C1C5-4C2D-B0DE-B5E45EDB4242}"/>
    <cellStyle name="Comma 6 2 2 3 4 4 2" xfId="20622" xr:uid="{FF55E55E-1405-454F-ABB8-ED9A493461E0}"/>
    <cellStyle name="Comma 6 2 2 3 4 4 2 2" xfId="41644" xr:uid="{33F7A3B9-B6B4-442F-9494-60DECED150FD}"/>
    <cellStyle name="Comma 6 2 2 3 4 4 2 3" xfId="62668" xr:uid="{485F95EA-7EEE-49A1-8C48-82B4645B67DD}"/>
    <cellStyle name="Comma 6 2 2 3 4 4 3" xfId="31134" xr:uid="{39B4844B-C33C-4642-8279-729681084832}"/>
    <cellStyle name="Comma 6 2 2 3 4 4 4" xfId="52158" xr:uid="{AB394EDB-A405-41A5-9B25-D0C0966DA1B3}"/>
    <cellStyle name="Comma 6 2 2 3 4 5" xfId="12740" xr:uid="{14DB7028-0636-4B24-81E7-05C75AC2C7B1}"/>
    <cellStyle name="Comma 6 2 2 3 4 5 2" xfId="33762" xr:uid="{22A58B4E-9311-44B4-A97F-D1F4933EB50F}"/>
    <cellStyle name="Comma 6 2 2 3 4 5 3" xfId="54786" xr:uid="{95E2CFF5-5B3C-4AF6-ADC5-A2850045EDED}"/>
    <cellStyle name="Comma 6 2 2 3 4 6" xfId="23251" xr:uid="{7BA5290B-DB2E-44E9-B0D9-9AEAFF86DD45}"/>
    <cellStyle name="Comma 6 2 2 3 4 7" xfId="44276" xr:uid="{BB9597AE-A89A-4C78-9299-BD7A14701A04}"/>
    <cellStyle name="Comma 6 2 2 3 5" xfId="4829" xr:uid="{3BF1B762-494B-44E2-B2DD-FD91B06EA4A7}"/>
    <cellStyle name="Comma 6 2 2 3 5 2" xfId="15363" xr:uid="{802FAF01-C0E2-4BB9-A636-2D13081EE8C4}"/>
    <cellStyle name="Comma 6 2 2 3 5 2 2" xfId="36385" xr:uid="{895CD5FD-7D25-4F17-9299-58CCE66A9764}"/>
    <cellStyle name="Comma 6 2 2 3 5 2 3" xfId="57409" xr:uid="{BBF1F28F-E30E-4FA9-B3FE-0AEA6A8ECC4E}"/>
    <cellStyle name="Comma 6 2 2 3 5 3" xfId="25875" xr:uid="{1F7F4C21-3B9D-4A2D-8D91-523BA2ED5EDB}"/>
    <cellStyle name="Comma 6 2 2 3 5 4" xfId="46899" xr:uid="{DDE6D742-8945-4EF3-BC9B-901D3ED54723}"/>
    <cellStyle name="Comma 6 2 2 3 6" xfId="7457" xr:uid="{1B161631-4C5E-47C9-953C-90F6660A6FE1}"/>
    <cellStyle name="Comma 6 2 2 3 6 2" xfId="17991" xr:uid="{6D008F91-3D74-42BF-8600-8E70C80EC594}"/>
    <cellStyle name="Comma 6 2 2 3 6 2 2" xfId="39013" xr:uid="{765D8D96-D6DF-4B3E-993F-A47A0681F10D}"/>
    <cellStyle name="Comma 6 2 2 3 6 2 3" xfId="60037" xr:uid="{CF3143C4-3629-4C35-8CEF-76DD03233F49}"/>
    <cellStyle name="Comma 6 2 2 3 6 3" xfId="28503" xr:uid="{F1274CCD-0ABD-4765-A719-4BCBF6DAF0B8}"/>
    <cellStyle name="Comma 6 2 2 3 6 4" xfId="49527" xr:uid="{9818C9C5-5B5D-4033-87C0-339F58245376}"/>
    <cellStyle name="Comma 6 2 2 3 7" xfId="10084" xr:uid="{03F831ED-6B6C-4AF1-81D0-92EB002810B0}"/>
    <cellStyle name="Comma 6 2 2 3 7 2" xfId="20618" xr:uid="{AE2FF5FC-3DC6-4B95-995A-75D9A6E50140}"/>
    <cellStyle name="Comma 6 2 2 3 7 2 2" xfId="41640" xr:uid="{7CECDA19-D517-4AAB-B8E9-EEB0D9226985}"/>
    <cellStyle name="Comma 6 2 2 3 7 2 3" xfId="62664" xr:uid="{955195C5-7CA9-468A-ACC1-B156CB1D135E}"/>
    <cellStyle name="Comma 6 2 2 3 7 3" xfId="31130" xr:uid="{B9AB3147-1641-4B33-89B8-067945F463C7}"/>
    <cellStyle name="Comma 6 2 2 3 7 4" xfId="52154" xr:uid="{8D001AB6-BDCC-444D-AC68-74F788F719DF}"/>
    <cellStyle name="Comma 6 2 2 3 8" xfId="12736" xr:uid="{EC198242-879B-449F-B49B-0D4616FB3221}"/>
    <cellStyle name="Comma 6 2 2 3 8 2" xfId="33758" xr:uid="{3C439012-2402-40F3-936A-9B046C165004}"/>
    <cellStyle name="Comma 6 2 2 3 8 3" xfId="54782" xr:uid="{C7521D24-2883-48EE-9C2A-A85C84F3C0BB}"/>
    <cellStyle name="Comma 6 2 2 3 9" xfId="23247" xr:uid="{CADEC6BA-9A35-4DBE-89D9-987964E50B39}"/>
    <cellStyle name="Comma 6 2 2 4" xfId="2156" xr:uid="{32BD792C-B0C8-4447-9476-DBCEF8C7031F}"/>
    <cellStyle name="Comma 6 2 2 4 10" xfId="44277" xr:uid="{CE6B028D-8FD1-4605-A14B-71F694EB08E0}"/>
    <cellStyle name="Comma 6 2 2 4 2" xfId="2157" xr:uid="{32632C8B-883E-4A54-9602-69FB6A3BA9A4}"/>
    <cellStyle name="Comma 6 2 2 4 2 2" xfId="2158" xr:uid="{6518345A-9329-4EB0-8A19-A084A82B0CF2}"/>
    <cellStyle name="Comma 6 2 2 4 2 2 2" xfId="4836" xr:uid="{0294E958-1F9A-45FC-BD7C-6F61AC323A44}"/>
    <cellStyle name="Comma 6 2 2 4 2 2 2 2" xfId="15370" xr:uid="{30C8C13E-ED5C-47C0-A4AB-E314ABF9248E}"/>
    <cellStyle name="Comma 6 2 2 4 2 2 2 2 2" xfId="36392" xr:uid="{B894836D-18E5-4193-8591-22759582BDFF}"/>
    <cellStyle name="Comma 6 2 2 4 2 2 2 2 3" xfId="57416" xr:uid="{D20359EA-50DF-4419-B4D8-469EF425A913}"/>
    <cellStyle name="Comma 6 2 2 4 2 2 2 3" xfId="25882" xr:uid="{B81C6046-D9D4-4F5A-AA04-222F2E783722}"/>
    <cellStyle name="Comma 6 2 2 4 2 2 2 4" xfId="46906" xr:uid="{27F83B7F-29A6-4030-9953-ACE185172D4E}"/>
    <cellStyle name="Comma 6 2 2 4 2 2 3" xfId="7464" xr:uid="{19A165D9-C353-4818-9726-A08570453779}"/>
    <cellStyle name="Comma 6 2 2 4 2 2 3 2" xfId="17998" xr:uid="{E5126A63-356D-4029-9103-5A1634FADDC8}"/>
    <cellStyle name="Comma 6 2 2 4 2 2 3 2 2" xfId="39020" xr:uid="{6BC3E934-CA87-4722-9900-9DBCC846E343}"/>
    <cellStyle name="Comma 6 2 2 4 2 2 3 2 3" xfId="60044" xr:uid="{2EC4DC22-1579-44E6-9E36-E6504EECAA96}"/>
    <cellStyle name="Comma 6 2 2 4 2 2 3 3" xfId="28510" xr:uid="{9EC5BEB5-AF1B-4F9D-A0AE-36F3C9EFA94E}"/>
    <cellStyle name="Comma 6 2 2 4 2 2 3 4" xfId="49534" xr:uid="{3985E40B-D352-4FA4-9F71-883714A711F1}"/>
    <cellStyle name="Comma 6 2 2 4 2 2 4" xfId="10091" xr:uid="{B5AF565E-0338-4BF6-B5F0-5B1C6109C1F8}"/>
    <cellStyle name="Comma 6 2 2 4 2 2 4 2" xfId="20625" xr:uid="{4DC1B7DB-443B-47A2-B402-026CDA48E00B}"/>
    <cellStyle name="Comma 6 2 2 4 2 2 4 2 2" xfId="41647" xr:uid="{E1798A86-5402-4800-9040-17B2F6387F82}"/>
    <cellStyle name="Comma 6 2 2 4 2 2 4 2 3" xfId="62671" xr:uid="{12112D58-C375-4B18-8BE2-74B0D5DBD82B}"/>
    <cellStyle name="Comma 6 2 2 4 2 2 4 3" xfId="31137" xr:uid="{12D48A99-9216-482A-92EA-5BC3EEDECF65}"/>
    <cellStyle name="Comma 6 2 2 4 2 2 4 4" xfId="52161" xr:uid="{3A030E6A-E091-4192-ACEC-205A64B2AB1E}"/>
    <cellStyle name="Comma 6 2 2 4 2 2 5" xfId="12743" xr:uid="{CBD71350-82F5-42C1-8854-591FEFECA0FA}"/>
    <cellStyle name="Comma 6 2 2 4 2 2 5 2" xfId="33765" xr:uid="{8D34C7F8-F5C0-4F35-BE40-AC57F0782A87}"/>
    <cellStyle name="Comma 6 2 2 4 2 2 5 3" xfId="54789" xr:uid="{7DDCBDEF-E013-4B15-BF0D-E4913E52738E}"/>
    <cellStyle name="Comma 6 2 2 4 2 2 6" xfId="23254" xr:uid="{E8607718-FE6A-4C19-B947-30A3844790BA}"/>
    <cellStyle name="Comma 6 2 2 4 2 2 7" xfId="44279" xr:uid="{2407D318-AAA9-442F-8911-9E3913F41272}"/>
    <cellStyle name="Comma 6 2 2 4 2 3" xfId="4835" xr:uid="{79B3E82A-6C5B-4FC3-AA33-231545E6F62E}"/>
    <cellStyle name="Comma 6 2 2 4 2 3 2" xfId="15369" xr:uid="{3439D0D5-57C9-4556-8DD2-E36F81171C9D}"/>
    <cellStyle name="Comma 6 2 2 4 2 3 2 2" xfId="36391" xr:uid="{99F590A0-4190-47EC-B57A-3B7A4C1DFCD7}"/>
    <cellStyle name="Comma 6 2 2 4 2 3 2 3" xfId="57415" xr:uid="{93DD6797-8556-48B5-B102-A357528EE4D0}"/>
    <cellStyle name="Comma 6 2 2 4 2 3 3" xfId="25881" xr:uid="{7F63B791-6265-43F4-B01F-3E4BE7EAF4D9}"/>
    <cellStyle name="Comma 6 2 2 4 2 3 4" xfId="46905" xr:uid="{171C25A0-317D-4DD0-AB5C-7AD06A083863}"/>
    <cellStyle name="Comma 6 2 2 4 2 4" xfId="7463" xr:uid="{A9FAC6FC-C4B2-4B37-8FF5-0E7A9B5F2412}"/>
    <cellStyle name="Comma 6 2 2 4 2 4 2" xfId="17997" xr:uid="{545A1D0F-DA1D-440C-BBA3-DC863254113C}"/>
    <cellStyle name="Comma 6 2 2 4 2 4 2 2" xfId="39019" xr:uid="{0160BE96-6F79-442A-B84E-C1DCE8B29476}"/>
    <cellStyle name="Comma 6 2 2 4 2 4 2 3" xfId="60043" xr:uid="{2995D5AE-73D2-4227-AC99-C8FAD439B96B}"/>
    <cellStyle name="Comma 6 2 2 4 2 4 3" xfId="28509" xr:uid="{EB70EFDB-AC9C-4F6C-A658-A91AF2FA90F7}"/>
    <cellStyle name="Comma 6 2 2 4 2 4 4" xfId="49533" xr:uid="{E3F18C94-BACF-41E6-943F-7ECC57767FB6}"/>
    <cellStyle name="Comma 6 2 2 4 2 5" xfId="10090" xr:uid="{4CBA4BC1-D906-48F2-9884-EFBE57D2AFE4}"/>
    <cellStyle name="Comma 6 2 2 4 2 5 2" xfId="20624" xr:uid="{12B847C4-601E-4492-AD23-6983A1193B0C}"/>
    <cellStyle name="Comma 6 2 2 4 2 5 2 2" xfId="41646" xr:uid="{03020869-7764-47C1-85F1-D8908CCCBE0F}"/>
    <cellStyle name="Comma 6 2 2 4 2 5 2 3" xfId="62670" xr:uid="{88B9C068-F6A9-4F30-A234-37C18CC71351}"/>
    <cellStyle name="Comma 6 2 2 4 2 5 3" xfId="31136" xr:uid="{936F2C17-4FE8-42A4-9FB9-1B3D4CB1E1CB}"/>
    <cellStyle name="Comma 6 2 2 4 2 5 4" xfId="52160" xr:uid="{B1B84FD8-479D-4D2D-9FAD-244A972B2F57}"/>
    <cellStyle name="Comma 6 2 2 4 2 6" xfId="12742" xr:uid="{0E9AD861-B0E9-4250-98E7-70637081B5AB}"/>
    <cellStyle name="Comma 6 2 2 4 2 6 2" xfId="33764" xr:uid="{50E1A4FC-E49A-44CB-BF58-593485611A74}"/>
    <cellStyle name="Comma 6 2 2 4 2 6 3" xfId="54788" xr:uid="{F96DB1F0-ADC3-446F-9E9C-B88153C0DF54}"/>
    <cellStyle name="Comma 6 2 2 4 2 7" xfId="23253" xr:uid="{C28A121D-E51F-464D-BEFA-D0D5166227CD}"/>
    <cellStyle name="Comma 6 2 2 4 2 8" xfId="44278" xr:uid="{126BE63D-1D76-41A4-BBAA-020A5586D7E2}"/>
    <cellStyle name="Comma 6 2 2 4 3" xfId="2159" xr:uid="{147D1759-9AE0-48D3-A16A-6B28FEE47F88}"/>
    <cellStyle name="Comma 6 2 2 4 3 2" xfId="4837" xr:uid="{C9C18A0E-91B6-476B-9B55-83DF01888E8C}"/>
    <cellStyle name="Comma 6 2 2 4 3 2 2" xfId="15371" xr:uid="{9D92A996-10BF-4759-B266-02B1DE1B6F80}"/>
    <cellStyle name="Comma 6 2 2 4 3 2 2 2" xfId="36393" xr:uid="{A6BAB798-8AD8-4892-9561-E0E0427D29D3}"/>
    <cellStyle name="Comma 6 2 2 4 3 2 2 3" xfId="57417" xr:uid="{34E8B085-9762-40B0-8DA1-CE481C2DC54D}"/>
    <cellStyle name="Comma 6 2 2 4 3 2 3" xfId="25883" xr:uid="{AA74762D-2109-46DC-A467-256F59664B9C}"/>
    <cellStyle name="Comma 6 2 2 4 3 2 4" xfId="46907" xr:uid="{CC182393-1FEA-4788-98E1-3D788F2695E7}"/>
    <cellStyle name="Comma 6 2 2 4 3 3" xfId="7465" xr:uid="{BFED11BA-DA4B-446F-8830-9484847C259B}"/>
    <cellStyle name="Comma 6 2 2 4 3 3 2" xfId="17999" xr:uid="{3348FBE6-ECE6-4822-9D6C-D861C69A70C8}"/>
    <cellStyle name="Comma 6 2 2 4 3 3 2 2" xfId="39021" xr:uid="{2D30FB1D-5A10-4511-B5FF-496CC7516B78}"/>
    <cellStyle name="Comma 6 2 2 4 3 3 2 3" xfId="60045" xr:uid="{611BDF72-3E00-412D-90F3-0E7CC758A455}"/>
    <cellStyle name="Comma 6 2 2 4 3 3 3" xfId="28511" xr:uid="{D9941A06-4496-45F3-AECA-29A874D6B8AD}"/>
    <cellStyle name="Comma 6 2 2 4 3 3 4" xfId="49535" xr:uid="{74F76972-CB23-4C7B-9F69-E03A6301BE2B}"/>
    <cellStyle name="Comma 6 2 2 4 3 4" xfId="10092" xr:uid="{37673C1B-0339-4AF4-890C-D5D2060BF5F1}"/>
    <cellStyle name="Comma 6 2 2 4 3 4 2" xfId="20626" xr:uid="{85EE7926-719E-48FD-AFCC-661CAC731FD4}"/>
    <cellStyle name="Comma 6 2 2 4 3 4 2 2" xfId="41648" xr:uid="{164673EE-4472-416B-B872-543E285A0A5A}"/>
    <cellStyle name="Comma 6 2 2 4 3 4 2 3" xfId="62672" xr:uid="{5FAEE69D-9704-41F5-A55A-46B1544CB653}"/>
    <cellStyle name="Comma 6 2 2 4 3 4 3" xfId="31138" xr:uid="{F8E06ED5-A30B-42D5-9C80-F62EB484D4D5}"/>
    <cellStyle name="Comma 6 2 2 4 3 4 4" xfId="52162" xr:uid="{9FB4059F-733E-4E4F-A408-2BF0103873F4}"/>
    <cellStyle name="Comma 6 2 2 4 3 5" xfId="12744" xr:uid="{786CF2ED-3C22-4FDB-8221-0E6184FA0C53}"/>
    <cellStyle name="Comma 6 2 2 4 3 5 2" xfId="33766" xr:uid="{DC8B2BD1-5A80-4CE4-AC5E-15D4C743A941}"/>
    <cellStyle name="Comma 6 2 2 4 3 5 3" xfId="54790" xr:uid="{FF9732B5-0204-4DCE-B7D2-13E5DB0B622F}"/>
    <cellStyle name="Comma 6 2 2 4 3 6" xfId="23255" xr:uid="{1ACD6E5F-A652-42FD-B791-C4BADF282162}"/>
    <cellStyle name="Comma 6 2 2 4 3 7" xfId="44280" xr:uid="{6943D214-9F0F-4D50-9AAB-BC6EE3CCD0E9}"/>
    <cellStyle name="Comma 6 2 2 4 4" xfId="2160" xr:uid="{4099B870-B76C-491F-A676-6A0C632F673E}"/>
    <cellStyle name="Comma 6 2 2 4 4 2" xfId="4838" xr:uid="{B9F737BE-55DD-440D-B118-D032245CF0D1}"/>
    <cellStyle name="Comma 6 2 2 4 4 2 2" xfId="15372" xr:uid="{6B0265FB-EA51-4BC2-BD7F-23F55E83FBEA}"/>
    <cellStyle name="Comma 6 2 2 4 4 2 2 2" xfId="36394" xr:uid="{0348967E-946D-474E-8D78-5AF8FC2DB64F}"/>
    <cellStyle name="Comma 6 2 2 4 4 2 2 3" xfId="57418" xr:uid="{BF02F1F6-4872-4C7A-A670-9538FF47057B}"/>
    <cellStyle name="Comma 6 2 2 4 4 2 3" xfId="25884" xr:uid="{A1F6A993-7F0F-45CF-8137-18B00D90B190}"/>
    <cellStyle name="Comma 6 2 2 4 4 2 4" xfId="46908" xr:uid="{6D8BF286-4304-44B3-96DE-388CA61295C7}"/>
    <cellStyle name="Comma 6 2 2 4 4 3" xfId="7466" xr:uid="{AA723712-5DAC-4557-ADAB-A9C054580E96}"/>
    <cellStyle name="Comma 6 2 2 4 4 3 2" xfId="18000" xr:uid="{79C4674D-0888-43FF-9FD5-2EDE97AA9523}"/>
    <cellStyle name="Comma 6 2 2 4 4 3 2 2" xfId="39022" xr:uid="{151E9ECD-D29B-4CE0-9B2C-C47E6DC9AD6F}"/>
    <cellStyle name="Comma 6 2 2 4 4 3 2 3" xfId="60046" xr:uid="{BFABCCC6-07C1-4DE3-870E-CE3896A7B10A}"/>
    <cellStyle name="Comma 6 2 2 4 4 3 3" xfId="28512" xr:uid="{9031EC93-201B-4695-8E21-7447243977C3}"/>
    <cellStyle name="Comma 6 2 2 4 4 3 4" xfId="49536" xr:uid="{F7B88CE5-36C3-4875-A736-B67DE040F442}"/>
    <cellStyle name="Comma 6 2 2 4 4 4" xfId="10093" xr:uid="{A51307FC-ADFB-45E0-A948-F255D3B91072}"/>
    <cellStyle name="Comma 6 2 2 4 4 4 2" xfId="20627" xr:uid="{60EEA49D-1230-4A48-B4D9-0DD7177B360F}"/>
    <cellStyle name="Comma 6 2 2 4 4 4 2 2" xfId="41649" xr:uid="{356CD8C9-8B8F-4B12-B6F4-6ED07963BADD}"/>
    <cellStyle name="Comma 6 2 2 4 4 4 2 3" xfId="62673" xr:uid="{45433963-A2BD-4BDE-B0EA-C293C18DAD86}"/>
    <cellStyle name="Comma 6 2 2 4 4 4 3" xfId="31139" xr:uid="{012884EB-C23B-4CA7-9EB2-0904073358DF}"/>
    <cellStyle name="Comma 6 2 2 4 4 4 4" xfId="52163" xr:uid="{DE3987D1-79F1-457C-9C51-B1B5F46733F6}"/>
    <cellStyle name="Comma 6 2 2 4 4 5" xfId="12745" xr:uid="{A4877DAE-F903-4842-91E6-04AC6F34663D}"/>
    <cellStyle name="Comma 6 2 2 4 4 5 2" xfId="33767" xr:uid="{57EA67BF-8BBC-439F-BFBC-0959A9643E43}"/>
    <cellStyle name="Comma 6 2 2 4 4 5 3" xfId="54791" xr:uid="{0C149220-9292-42C8-8033-284F93BB0F90}"/>
    <cellStyle name="Comma 6 2 2 4 4 6" xfId="23256" xr:uid="{B3B1BD7A-0F95-4851-8326-5EDFF8D22912}"/>
    <cellStyle name="Comma 6 2 2 4 4 7" xfId="44281" xr:uid="{06027012-60EA-40AF-8C28-EEAFBCD08D4C}"/>
    <cellStyle name="Comma 6 2 2 4 5" xfId="4834" xr:uid="{FF313A12-079F-493A-9947-868C0A28FF3D}"/>
    <cellStyle name="Comma 6 2 2 4 5 2" xfId="15368" xr:uid="{6A460BB5-0968-4EEB-98FF-85DA0D3DCE09}"/>
    <cellStyle name="Comma 6 2 2 4 5 2 2" xfId="36390" xr:uid="{EC04068E-2AF6-40FB-AF3F-FE8A26B47171}"/>
    <cellStyle name="Comma 6 2 2 4 5 2 3" xfId="57414" xr:uid="{D1956E8D-7D96-447E-BDD7-D8A267319CAF}"/>
    <cellStyle name="Comma 6 2 2 4 5 3" xfId="25880" xr:uid="{7B315D16-DF54-4515-B510-CEE516C9F86E}"/>
    <cellStyle name="Comma 6 2 2 4 5 4" xfId="46904" xr:uid="{D848BDEB-6EE8-4DED-9AD4-C95A8D683684}"/>
    <cellStyle name="Comma 6 2 2 4 6" xfId="7462" xr:uid="{D163A2F7-6967-4C5B-A448-6CEA4B63D674}"/>
    <cellStyle name="Comma 6 2 2 4 6 2" xfId="17996" xr:uid="{56747F0D-2504-413D-A366-870BE8A88737}"/>
    <cellStyle name="Comma 6 2 2 4 6 2 2" xfId="39018" xr:uid="{0ECCBB39-696D-4D96-927A-6E901D31D3D3}"/>
    <cellStyle name="Comma 6 2 2 4 6 2 3" xfId="60042" xr:uid="{9E0CB977-669E-41F7-BF37-7B62ACFEC88C}"/>
    <cellStyle name="Comma 6 2 2 4 6 3" xfId="28508" xr:uid="{D5880A5B-298E-4140-AF56-6FBD38A3D4E0}"/>
    <cellStyle name="Comma 6 2 2 4 6 4" xfId="49532" xr:uid="{DDE75ABB-8215-47E1-8DA9-A6D423C1391D}"/>
    <cellStyle name="Comma 6 2 2 4 7" xfId="10089" xr:uid="{E8A88342-35E3-4857-BA27-4A87E01F4141}"/>
    <cellStyle name="Comma 6 2 2 4 7 2" xfId="20623" xr:uid="{B4148F7D-AEB8-48E4-880D-65E1CEBD0821}"/>
    <cellStyle name="Comma 6 2 2 4 7 2 2" xfId="41645" xr:uid="{225FF2D2-2DDC-4403-86E3-A0600402A022}"/>
    <cellStyle name="Comma 6 2 2 4 7 2 3" xfId="62669" xr:uid="{12213FAD-329E-4043-81E4-164964C0BE7F}"/>
    <cellStyle name="Comma 6 2 2 4 7 3" xfId="31135" xr:uid="{4D076ABD-8055-41A9-A3C1-69B382165253}"/>
    <cellStyle name="Comma 6 2 2 4 7 4" xfId="52159" xr:uid="{FC932715-B3A6-4792-9877-B0A6B567C29A}"/>
    <cellStyle name="Comma 6 2 2 4 8" xfId="12741" xr:uid="{464E887A-02DA-4DC3-B6C1-3B4F43C30790}"/>
    <cellStyle name="Comma 6 2 2 4 8 2" xfId="33763" xr:uid="{1DCE0519-49A3-48E6-B71A-1763AA8D8959}"/>
    <cellStyle name="Comma 6 2 2 4 8 3" xfId="54787" xr:uid="{73BED02C-1B84-4B24-BAF1-EB603367DACB}"/>
    <cellStyle name="Comma 6 2 2 4 9" xfId="23252" xr:uid="{55AEFEA0-9913-4E83-A423-740F5669BC73}"/>
    <cellStyle name="Comma 6 2 2 5" xfId="2161" xr:uid="{15881C84-CC21-401A-BBAF-C2A2EF8EC06D}"/>
    <cellStyle name="Comma 6 2 2 5 10" xfId="44282" xr:uid="{C1916E62-5A7A-49FF-AD53-FE75A22E95EF}"/>
    <cellStyle name="Comma 6 2 2 5 2" xfId="2162" xr:uid="{A6D60511-87B7-4140-B83C-868B1D214DA6}"/>
    <cellStyle name="Comma 6 2 2 5 2 2" xfId="2163" xr:uid="{76ED996D-90AB-46C3-8524-2772D9E00500}"/>
    <cellStyle name="Comma 6 2 2 5 2 2 2" xfId="4841" xr:uid="{3630FB68-4327-464C-A7C0-06ED7248AB27}"/>
    <cellStyle name="Comma 6 2 2 5 2 2 2 2" xfId="15375" xr:uid="{154A5D83-D864-4690-AC84-94B482D2FA3A}"/>
    <cellStyle name="Comma 6 2 2 5 2 2 2 2 2" xfId="36397" xr:uid="{2FE84A8F-2778-417B-9A8F-8D6B7A458851}"/>
    <cellStyle name="Comma 6 2 2 5 2 2 2 2 3" xfId="57421" xr:uid="{EAFD88CD-177D-40E1-B44C-D5D66DA2A6FD}"/>
    <cellStyle name="Comma 6 2 2 5 2 2 2 3" xfId="25887" xr:uid="{250E0C97-48F5-45CD-AF32-2A22333ADC42}"/>
    <cellStyle name="Comma 6 2 2 5 2 2 2 4" xfId="46911" xr:uid="{D3B6F4DF-1A82-4CFD-B8A1-1C36AE41B111}"/>
    <cellStyle name="Comma 6 2 2 5 2 2 3" xfId="7469" xr:uid="{0E45B525-7CE4-476A-8734-4B6D1DB1BABA}"/>
    <cellStyle name="Comma 6 2 2 5 2 2 3 2" xfId="18003" xr:uid="{61BC3DEC-92CF-405A-97A5-701C7179363D}"/>
    <cellStyle name="Comma 6 2 2 5 2 2 3 2 2" xfId="39025" xr:uid="{4C7AB149-1844-4CC3-920D-AD2F8708AE51}"/>
    <cellStyle name="Comma 6 2 2 5 2 2 3 2 3" xfId="60049" xr:uid="{C478957D-18A7-47EB-A242-E85DCDED09B4}"/>
    <cellStyle name="Comma 6 2 2 5 2 2 3 3" xfId="28515" xr:uid="{01F932C5-0D7F-4A57-84F9-6CA1E8337627}"/>
    <cellStyle name="Comma 6 2 2 5 2 2 3 4" xfId="49539" xr:uid="{029751C6-74DF-4B9C-B98F-DF310DBA2134}"/>
    <cellStyle name="Comma 6 2 2 5 2 2 4" xfId="10096" xr:uid="{10D9E8C6-7152-4633-9D55-74F48324ECBD}"/>
    <cellStyle name="Comma 6 2 2 5 2 2 4 2" xfId="20630" xr:uid="{509B5177-6753-475D-89E6-FAE4128EFEBE}"/>
    <cellStyle name="Comma 6 2 2 5 2 2 4 2 2" xfId="41652" xr:uid="{578306BE-C0F8-496A-8643-DDEC6519FD90}"/>
    <cellStyle name="Comma 6 2 2 5 2 2 4 2 3" xfId="62676" xr:uid="{9996B5A1-512A-4961-AE75-AACDF10C1ED8}"/>
    <cellStyle name="Comma 6 2 2 5 2 2 4 3" xfId="31142" xr:uid="{71E6B672-8C6C-43B5-9D83-B9B30CC86A6B}"/>
    <cellStyle name="Comma 6 2 2 5 2 2 4 4" xfId="52166" xr:uid="{5F263856-6166-49A0-9A45-8066024EFDE8}"/>
    <cellStyle name="Comma 6 2 2 5 2 2 5" xfId="12748" xr:uid="{C87C480F-BD1F-4E45-847A-7D31E34D24E7}"/>
    <cellStyle name="Comma 6 2 2 5 2 2 5 2" xfId="33770" xr:uid="{19761CD2-6061-4E8E-B75D-CDF17D8622C7}"/>
    <cellStyle name="Comma 6 2 2 5 2 2 5 3" xfId="54794" xr:uid="{7909F976-A865-45BC-AEDF-97FDD18B1285}"/>
    <cellStyle name="Comma 6 2 2 5 2 2 6" xfId="23259" xr:uid="{35F1EABF-AB00-4920-9D12-317379F0071B}"/>
    <cellStyle name="Comma 6 2 2 5 2 2 7" xfId="44284" xr:uid="{ECA8F365-11F4-4AB3-B0D2-D57F315AA7D1}"/>
    <cellStyle name="Comma 6 2 2 5 2 3" xfId="4840" xr:uid="{37FEC7FF-7C5F-45E5-962E-0329C88B1543}"/>
    <cellStyle name="Comma 6 2 2 5 2 3 2" xfId="15374" xr:uid="{2917702E-B0B1-4918-8504-C10940B98E32}"/>
    <cellStyle name="Comma 6 2 2 5 2 3 2 2" xfId="36396" xr:uid="{0083F55A-A5BA-4051-997F-47F04A7C0DB9}"/>
    <cellStyle name="Comma 6 2 2 5 2 3 2 3" xfId="57420" xr:uid="{0EA3EEB5-BF33-457F-9AEA-2789B50B7175}"/>
    <cellStyle name="Comma 6 2 2 5 2 3 3" xfId="25886" xr:uid="{7BB7CBF7-6F30-42B6-90C6-2548D836C4FA}"/>
    <cellStyle name="Comma 6 2 2 5 2 3 4" xfId="46910" xr:uid="{0DE49513-9894-4EC9-A5FF-2120AEDCBBAC}"/>
    <cellStyle name="Comma 6 2 2 5 2 4" xfId="7468" xr:uid="{056F8C1D-015D-44BF-AC1F-5F3E7CC97693}"/>
    <cellStyle name="Comma 6 2 2 5 2 4 2" xfId="18002" xr:uid="{F3CC58C6-A981-496B-A67B-1F2F933C7B22}"/>
    <cellStyle name="Comma 6 2 2 5 2 4 2 2" xfId="39024" xr:uid="{471005EB-BAE6-4BCA-86C3-714137B061E4}"/>
    <cellStyle name="Comma 6 2 2 5 2 4 2 3" xfId="60048" xr:uid="{4321621C-4853-4926-BF8A-B7F191D03C29}"/>
    <cellStyle name="Comma 6 2 2 5 2 4 3" xfId="28514" xr:uid="{9104CFB5-9F14-41F3-B453-6BF228892905}"/>
    <cellStyle name="Comma 6 2 2 5 2 4 4" xfId="49538" xr:uid="{EC81A73E-DC40-406C-AD5D-C70A5C9B4B09}"/>
    <cellStyle name="Comma 6 2 2 5 2 5" xfId="10095" xr:uid="{5AA80AF5-B7B5-432E-94D3-293D0E589FB4}"/>
    <cellStyle name="Comma 6 2 2 5 2 5 2" xfId="20629" xr:uid="{D8E914E3-7FFA-461A-985B-EDE245679210}"/>
    <cellStyle name="Comma 6 2 2 5 2 5 2 2" xfId="41651" xr:uid="{4F807911-58DB-4C12-8FA2-371046D8A2A3}"/>
    <cellStyle name="Comma 6 2 2 5 2 5 2 3" xfId="62675" xr:uid="{EA61B4C7-9E8E-433C-AC6F-3C036331A9CF}"/>
    <cellStyle name="Comma 6 2 2 5 2 5 3" xfId="31141" xr:uid="{3DB3A923-B6D7-45D8-B275-2C59BCB5CBBB}"/>
    <cellStyle name="Comma 6 2 2 5 2 5 4" xfId="52165" xr:uid="{C8332CC6-5ED8-44B4-8555-3C3E5087BEF2}"/>
    <cellStyle name="Comma 6 2 2 5 2 6" xfId="12747" xr:uid="{BE3950A8-902A-496F-89DA-D276A9A8185A}"/>
    <cellStyle name="Comma 6 2 2 5 2 6 2" xfId="33769" xr:uid="{AAE6F0B1-856B-4065-A402-98AD5AC4FEBC}"/>
    <cellStyle name="Comma 6 2 2 5 2 6 3" xfId="54793" xr:uid="{7A9A6D26-7E44-423B-97ED-B3CA4F37EEE7}"/>
    <cellStyle name="Comma 6 2 2 5 2 7" xfId="23258" xr:uid="{D532E667-7F4E-4B78-A3A2-27C69FC00A06}"/>
    <cellStyle name="Comma 6 2 2 5 2 8" xfId="44283" xr:uid="{263DF02B-4B0B-44B7-8ADB-254225F6C7A6}"/>
    <cellStyle name="Comma 6 2 2 5 3" xfId="2164" xr:uid="{E45FF939-73DB-430E-A8EB-E965F4632C30}"/>
    <cellStyle name="Comma 6 2 2 5 3 2" xfId="4842" xr:uid="{7C8B5F31-87CA-4FB0-A647-FE7EE6312A76}"/>
    <cellStyle name="Comma 6 2 2 5 3 2 2" xfId="15376" xr:uid="{200863BD-DC4F-4220-A6B5-778A4210DA14}"/>
    <cellStyle name="Comma 6 2 2 5 3 2 2 2" xfId="36398" xr:uid="{84F5C5E0-1EB1-49E3-99E5-F8B038FEE3DA}"/>
    <cellStyle name="Comma 6 2 2 5 3 2 2 3" xfId="57422" xr:uid="{53E937F9-81FA-4F31-AB9B-7F26D67AF6BB}"/>
    <cellStyle name="Comma 6 2 2 5 3 2 3" xfId="25888" xr:uid="{FCCDE3ED-EC20-4FFD-B239-B7AC864737C0}"/>
    <cellStyle name="Comma 6 2 2 5 3 2 4" xfId="46912" xr:uid="{05871245-E60D-4274-9A6F-4C7FCEFF8204}"/>
    <cellStyle name="Comma 6 2 2 5 3 3" xfId="7470" xr:uid="{6C0ED1C0-038B-4DE4-95A8-D707E922CD47}"/>
    <cellStyle name="Comma 6 2 2 5 3 3 2" xfId="18004" xr:uid="{AAB3F623-5503-4C46-9D7A-76960D9C38EC}"/>
    <cellStyle name="Comma 6 2 2 5 3 3 2 2" xfId="39026" xr:uid="{65A0724D-3B12-4D3D-8669-8D477E061373}"/>
    <cellStyle name="Comma 6 2 2 5 3 3 2 3" xfId="60050" xr:uid="{F7CB7569-A0C2-408D-8E6A-FBDDC282989E}"/>
    <cellStyle name="Comma 6 2 2 5 3 3 3" xfId="28516" xr:uid="{09D4A273-DD5E-4593-A1C5-127FA57D7C0F}"/>
    <cellStyle name="Comma 6 2 2 5 3 3 4" xfId="49540" xr:uid="{CF45BF1D-6063-4359-87B5-ECACD6E7ACB1}"/>
    <cellStyle name="Comma 6 2 2 5 3 4" xfId="10097" xr:uid="{788F88DB-9AEB-4079-A1A8-9751CE0BDC9D}"/>
    <cellStyle name="Comma 6 2 2 5 3 4 2" xfId="20631" xr:uid="{1F619291-3AC6-456F-A183-05F52AA32D10}"/>
    <cellStyle name="Comma 6 2 2 5 3 4 2 2" xfId="41653" xr:uid="{593874DF-0D19-474B-87B7-638B315ED45C}"/>
    <cellStyle name="Comma 6 2 2 5 3 4 2 3" xfId="62677" xr:uid="{338718E7-7D41-4635-84B2-9E5549B86B13}"/>
    <cellStyle name="Comma 6 2 2 5 3 4 3" xfId="31143" xr:uid="{C19486BE-2186-4EF4-A782-A7B52543FD21}"/>
    <cellStyle name="Comma 6 2 2 5 3 4 4" xfId="52167" xr:uid="{1C329831-67CF-4AAF-9386-64EA4626DE56}"/>
    <cellStyle name="Comma 6 2 2 5 3 5" xfId="12749" xr:uid="{22484935-AC2A-468D-B9A4-D44BE03F6446}"/>
    <cellStyle name="Comma 6 2 2 5 3 5 2" xfId="33771" xr:uid="{49127638-F5CB-4608-8916-5FCCF1A88BE9}"/>
    <cellStyle name="Comma 6 2 2 5 3 5 3" xfId="54795" xr:uid="{B33CA380-85FE-476A-92D0-6F5673EA4664}"/>
    <cellStyle name="Comma 6 2 2 5 3 6" xfId="23260" xr:uid="{794899A1-6DAB-41F5-86BC-DA4E0BCF3B8E}"/>
    <cellStyle name="Comma 6 2 2 5 3 7" xfId="44285" xr:uid="{7B410D58-E980-42C6-A4B7-0CF449DD083A}"/>
    <cellStyle name="Comma 6 2 2 5 4" xfId="2165" xr:uid="{9707C78A-1CEE-4004-AE1D-BF394036019C}"/>
    <cellStyle name="Comma 6 2 2 5 4 2" xfId="4843" xr:uid="{3399BF0E-618E-40BD-8875-AD299AE11A00}"/>
    <cellStyle name="Comma 6 2 2 5 4 2 2" xfId="15377" xr:uid="{9E68AADC-372B-4EF3-8D0A-8C675029A997}"/>
    <cellStyle name="Comma 6 2 2 5 4 2 2 2" xfId="36399" xr:uid="{2C6769DF-0DAA-4748-9CE8-C6E0D0FC6DD0}"/>
    <cellStyle name="Comma 6 2 2 5 4 2 2 3" xfId="57423" xr:uid="{CE4EF86D-55C1-4FB3-9E72-B5F97D0A7751}"/>
    <cellStyle name="Comma 6 2 2 5 4 2 3" xfId="25889" xr:uid="{B8880A77-44E2-440F-9A4B-1B87B8B00E3D}"/>
    <cellStyle name="Comma 6 2 2 5 4 2 4" xfId="46913" xr:uid="{7AEC3D3E-FD2A-44AA-9FC7-88ED0C8100D1}"/>
    <cellStyle name="Comma 6 2 2 5 4 3" xfId="7471" xr:uid="{8BDD1496-8BEB-4493-A6E0-0ECE0B9A407E}"/>
    <cellStyle name="Comma 6 2 2 5 4 3 2" xfId="18005" xr:uid="{E69D7767-64D9-4F26-8294-3D1C7A5B089F}"/>
    <cellStyle name="Comma 6 2 2 5 4 3 2 2" xfId="39027" xr:uid="{AC2F4809-423A-40CD-B2FD-DB54EF1FE7EC}"/>
    <cellStyle name="Comma 6 2 2 5 4 3 2 3" xfId="60051" xr:uid="{96127FD6-9C83-45F5-B4B6-621DE54EF784}"/>
    <cellStyle name="Comma 6 2 2 5 4 3 3" xfId="28517" xr:uid="{5873A757-5886-43AF-867B-E1C81AB2088D}"/>
    <cellStyle name="Comma 6 2 2 5 4 3 4" xfId="49541" xr:uid="{43185175-2E9F-478E-925B-D7A512CE339C}"/>
    <cellStyle name="Comma 6 2 2 5 4 4" xfId="10098" xr:uid="{A3BD5CE0-ADA9-484D-9472-CA5C3746F5FB}"/>
    <cellStyle name="Comma 6 2 2 5 4 4 2" xfId="20632" xr:uid="{985D9CF4-F18D-4755-8CCC-39A4919DC145}"/>
    <cellStyle name="Comma 6 2 2 5 4 4 2 2" xfId="41654" xr:uid="{442B5FF5-17AA-4B1E-8C15-B37387E3CBFE}"/>
    <cellStyle name="Comma 6 2 2 5 4 4 2 3" xfId="62678" xr:uid="{09169483-8053-4C36-BBC4-A724E14AFE3B}"/>
    <cellStyle name="Comma 6 2 2 5 4 4 3" xfId="31144" xr:uid="{462800B0-7B75-436A-A69F-E3759A897A7F}"/>
    <cellStyle name="Comma 6 2 2 5 4 4 4" xfId="52168" xr:uid="{FC917142-9D72-4C44-9DE2-3E1A6493BE88}"/>
    <cellStyle name="Comma 6 2 2 5 4 5" xfId="12750" xr:uid="{5482EE47-1F41-4F95-9EDE-3F716EB4F86A}"/>
    <cellStyle name="Comma 6 2 2 5 4 5 2" xfId="33772" xr:uid="{B22FC1FF-3B09-40DC-AC3A-76703DD26585}"/>
    <cellStyle name="Comma 6 2 2 5 4 5 3" xfId="54796" xr:uid="{5D07997A-9A24-4DEA-A609-8C5C5284CC5C}"/>
    <cellStyle name="Comma 6 2 2 5 4 6" xfId="23261" xr:uid="{E7A3D320-DD52-48C8-B47F-EFE2F290139C}"/>
    <cellStyle name="Comma 6 2 2 5 4 7" xfId="44286" xr:uid="{B3551CB0-A3D1-442D-9404-F70282BD6101}"/>
    <cellStyle name="Comma 6 2 2 5 5" xfId="4839" xr:uid="{3374A174-8617-439C-AB34-F9F18E421F4B}"/>
    <cellStyle name="Comma 6 2 2 5 5 2" xfId="15373" xr:uid="{CC369863-F020-41D5-A230-03EB0B4250BD}"/>
    <cellStyle name="Comma 6 2 2 5 5 2 2" xfId="36395" xr:uid="{82ABD7AC-87D2-424F-B9DB-2485D0919CDB}"/>
    <cellStyle name="Comma 6 2 2 5 5 2 3" xfId="57419" xr:uid="{3242110C-39DF-401F-9136-AE0746F56553}"/>
    <cellStyle name="Comma 6 2 2 5 5 3" xfId="25885" xr:uid="{8BE44236-54B4-4146-B40E-ED3D8C7F639F}"/>
    <cellStyle name="Comma 6 2 2 5 5 4" xfId="46909" xr:uid="{A7B67F80-7780-467E-A500-EAE9B21C9FA7}"/>
    <cellStyle name="Comma 6 2 2 5 6" xfId="7467" xr:uid="{83513BEA-BD9B-458B-9E66-C17578D12985}"/>
    <cellStyle name="Comma 6 2 2 5 6 2" xfId="18001" xr:uid="{9FA43134-DE17-479A-B762-578B07F5B452}"/>
    <cellStyle name="Comma 6 2 2 5 6 2 2" xfId="39023" xr:uid="{44DB6E74-A86B-44A9-AD18-0A07EE74A508}"/>
    <cellStyle name="Comma 6 2 2 5 6 2 3" xfId="60047" xr:uid="{373AAF93-831A-42DA-9083-41A1E6549E27}"/>
    <cellStyle name="Comma 6 2 2 5 6 3" xfId="28513" xr:uid="{02A91268-2728-4F8D-BED8-AAC5EA410906}"/>
    <cellStyle name="Comma 6 2 2 5 6 4" xfId="49537" xr:uid="{4CC1ACBB-BDF5-45E1-AA89-4B494EA013F6}"/>
    <cellStyle name="Comma 6 2 2 5 7" xfId="10094" xr:uid="{2C5D1FB6-3EB0-41AA-A133-53A7AEFED9F4}"/>
    <cellStyle name="Comma 6 2 2 5 7 2" xfId="20628" xr:uid="{E4AED542-7178-4B0D-BEE2-1D62923A2934}"/>
    <cellStyle name="Comma 6 2 2 5 7 2 2" xfId="41650" xr:uid="{C2EC4A2F-C5B1-4DEF-B586-8C83F2A46EBA}"/>
    <cellStyle name="Comma 6 2 2 5 7 2 3" xfId="62674" xr:uid="{3D2CF9BC-F2E3-4930-8C90-B4B68331EEAD}"/>
    <cellStyle name="Comma 6 2 2 5 7 3" xfId="31140" xr:uid="{CD5CDFA2-B233-4B70-B357-1AD6FF778346}"/>
    <cellStyle name="Comma 6 2 2 5 7 4" xfId="52164" xr:uid="{F00E008D-BA12-422B-9A39-8A0DC83C17F5}"/>
    <cellStyle name="Comma 6 2 2 5 8" xfId="12746" xr:uid="{E632CE56-DCE9-447F-9CC2-2BDBFD5D6B04}"/>
    <cellStyle name="Comma 6 2 2 5 8 2" xfId="33768" xr:uid="{D199C27C-A181-4311-902A-8A2777D24146}"/>
    <cellStyle name="Comma 6 2 2 5 8 3" xfId="54792" xr:uid="{EB5499BB-6A80-482B-87DC-3A0B85FFD7AC}"/>
    <cellStyle name="Comma 6 2 2 5 9" xfId="23257" xr:uid="{AC59A7CD-A165-4723-B14D-3A07DC75D32C}"/>
    <cellStyle name="Comma 6 2 2 6" xfId="2166" xr:uid="{E564F79A-BA3E-4F75-A12A-BFD073F1987B}"/>
    <cellStyle name="Comma 6 2 2 6 2" xfId="2167" xr:uid="{3BABD09E-D565-45B1-9BBA-E2AC85ABF9A6}"/>
    <cellStyle name="Comma 6 2 2 6 2 2" xfId="4845" xr:uid="{0948AABC-E27F-4B60-BBEB-3D6961EAB267}"/>
    <cellStyle name="Comma 6 2 2 6 2 2 2" xfId="15379" xr:uid="{90A0AC5B-ECB1-40F2-9B07-F3D1803563A8}"/>
    <cellStyle name="Comma 6 2 2 6 2 2 2 2" xfId="36401" xr:uid="{A981C311-0795-47B2-9367-AE4253D6915D}"/>
    <cellStyle name="Comma 6 2 2 6 2 2 2 3" xfId="57425" xr:uid="{E4615398-B8DB-40C9-A642-7C7B763D098C}"/>
    <cellStyle name="Comma 6 2 2 6 2 2 3" xfId="25891" xr:uid="{089F3203-208E-47F3-B7A6-0BD66533B3FD}"/>
    <cellStyle name="Comma 6 2 2 6 2 2 4" xfId="46915" xr:uid="{1745A436-9491-4A0C-9C9D-C7426D320AF0}"/>
    <cellStyle name="Comma 6 2 2 6 2 3" xfId="7473" xr:uid="{F5767EDB-791D-4BA2-86CD-00E65071E9F5}"/>
    <cellStyle name="Comma 6 2 2 6 2 3 2" xfId="18007" xr:uid="{AF9E5664-7DBF-4168-87B1-FDFE7D327759}"/>
    <cellStyle name="Comma 6 2 2 6 2 3 2 2" xfId="39029" xr:uid="{4CC34FBC-FE14-4908-B674-4ADD43DFE333}"/>
    <cellStyle name="Comma 6 2 2 6 2 3 2 3" xfId="60053" xr:uid="{38B496CD-99BD-4AE7-A0FF-75B5514C16C2}"/>
    <cellStyle name="Comma 6 2 2 6 2 3 3" xfId="28519" xr:uid="{CD04D6A7-984F-44A3-AEA0-95ADA5CB71FA}"/>
    <cellStyle name="Comma 6 2 2 6 2 3 4" xfId="49543" xr:uid="{8F604462-75C4-4026-9834-ED97AC01773E}"/>
    <cellStyle name="Comma 6 2 2 6 2 4" xfId="10100" xr:uid="{4CC8E9F5-DB2A-4825-A76B-88EDCF3A7623}"/>
    <cellStyle name="Comma 6 2 2 6 2 4 2" xfId="20634" xr:uid="{B26D0E55-4AB1-4B27-9F6D-43213BA35882}"/>
    <cellStyle name="Comma 6 2 2 6 2 4 2 2" xfId="41656" xr:uid="{88AE9364-5645-44DF-8F54-1D6ED54F3BCA}"/>
    <cellStyle name="Comma 6 2 2 6 2 4 2 3" xfId="62680" xr:uid="{6B20773B-FC3C-4B3C-AF8C-3708396F2ECB}"/>
    <cellStyle name="Comma 6 2 2 6 2 4 3" xfId="31146" xr:uid="{15C2092E-81BF-4C51-B573-96DD9606DD86}"/>
    <cellStyle name="Comma 6 2 2 6 2 4 4" xfId="52170" xr:uid="{64146B49-C6D5-48A0-91B5-9F55206BD4FE}"/>
    <cellStyle name="Comma 6 2 2 6 2 5" xfId="12752" xr:uid="{887AB792-2037-4F61-936A-9EEE91E803B0}"/>
    <cellStyle name="Comma 6 2 2 6 2 5 2" xfId="33774" xr:uid="{74984E3A-228E-4775-AB83-E762D5633502}"/>
    <cellStyle name="Comma 6 2 2 6 2 5 3" xfId="54798" xr:uid="{F919E5E6-0403-40A5-B770-BBC3CDF6A98C}"/>
    <cellStyle name="Comma 6 2 2 6 2 6" xfId="23263" xr:uid="{44AA367A-D46A-4171-A240-36A47765781C}"/>
    <cellStyle name="Comma 6 2 2 6 2 7" xfId="44288" xr:uid="{404F3CDA-4759-46DF-99BC-3B008E9240F9}"/>
    <cellStyle name="Comma 6 2 2 6 3" xfId="2168" xr:uid="{88D79EFB-7EEC-4778-8203-E27225CCF00D}"/>
    <cellStyle name="Comma 6 2 2 6 3 2" xfId="4846" xr:uid="{5B609B6A-1F67-43A8-A16A-63CF68FDDD30}"/>
    <cellStyle name="Comma 6 2 2 6 3 2 2" xfId="15380" xr:uid="{70C3C2A1-CBBD-434B-B811-03A5C51F7F44}"/>
    <cellStyle name="Comma 6 2 2 6 3 2 2 2" xfId="36402" xr:uid="{288D57FB-0F1C-43BA-9024-EE9782477995}"/>
    <cellStyle name="Comma 6 2 2 6 3 2 2 3" xfId="57426" xr:uid="{1C683100-170A-4ED0-98EB-C88164050869}"/>
    <cellStyle name="Comma 6 2 2 6 3 2 3" xfId="25892" xr:uid="{91A2EBEC-7350-4053-9560-0ABE61B97220}"/>
    <cellStyle name="Comma 6 2 2 6 3 2 4" xfId="46916" xr:uid="{C7414DAA-470E-4768-AC3D-A913EFA64786}"/>
    <cellStyle name="Comma 6 2 2 6 3 3" xfId="7474" xr:uid="{5C504964-8AD8-48F4-ACFF-67953BE7BF57}"/>
    <cellStyle name="Comma 6 2 2 6 3 3 2" xfId="18008" xr:uid="{61425716-C521-4DC5-91CC-4AF3B8F6855D}"/>
    <cellStyle name="Comma 6 2 2 6 3 3 2 2" xfId="39030" xr:uid="{39F2EAB2-B6A6-47D1-B2D0-EFD89B7ED895}"/>
    <cellStyle name="Comma 6 2 2 6 3 3 2 3" xfId="60054" xr:uid="{8EA978F3-FDE3-4A96-AA78-46C8A1ED0853}"/>
    <cellStyle name="Comma 6 2 2 6 3 3 3" xfId="28520" xr:uid="{2611328A-4AA6-4BDB-BC87-C8069BD3BB1D}"/>
    <cellStyle name="Comma 6 2 2 6 3 3 4" xfId="49544" xr:uid="{45CFFDB6-FE8B-41CF-9B3C-83790D6DB669}"/>
    <cellStyle name="Comma 6 2 2 6 3 4" xfId="10101" xr:uid="{A7A3C650-9B11-48BF-884B-D86A8AAD7170}"/>
    <cellStyle name="Comma 6 2 2 6 3 4 2" xfId="20635" xr:uid="{EFAD86E4-3016-4797-AE05-E891A1F968AA}"/>
    <cellStyle name="Comma 6 2 2 6 3 4 2 2" xfId="41657" xr:uid="{BED04E00-BAC9-41BF-AE2B-6D5C806AAF11}"/>
    <cellStyle name="Comma 6 2 2 6 3 4 2 3" xfId="62681" xr:uid="{DAE48792-FA10-4025-A067-A647C8600B48}"/>
    <cellStyle name="Comma 6 2 2 6 3 4 3" xfId="31147" xr:uid="{E5875934-D3AD-4B1D-B28B-CB67AE630587}"/>
    <cellStyle name="Comma 6 2 2 6 3 4 4" xfId="52171" xr:uid="{F0513F20-061D-4428-A658-E742511C8EE1}"/>
    <cellStyle name="Comma 6 2 2 6 3 5" xfId="12753" xr:uid="{7BD14EA6-E454-4C23-8579-43A7A1924978}"/>
    <cellStyle name="Comma 6 2 2 6 3 5 2" xfId="33775" xr:uid="{AAB6CDB4-3FC1-4109-9955-D181925A7C0F}"/>
    <cellStyle name="Comma 6 2 2 6 3 5 3" xfId="54799" xr:uid="{FAB5467C-203D-4E43-ACBE-B2C7FD3111A0}"/>
    <cellStyle name="Comma 6 2 2 6 3 6" xfId="23264" xr:uid="{2C08AA7F-5B3A-4273-9DC9-04253E7CCA9C}"/>
    <cellStyle name="Comma 6 2 2 6 3 7" xfId="44289" xr:uid="{EE1FEBBD-8846-4218-8D5D-FF5DBAD31FAE}"/>
    <cellStyle name="Comma 6 2 2 6 4" xfId="4844" xr:uid="{DB9A85F5-BB08-4467-BF66-D4822B994008}"/>
    <cellStyle name="Comma 6 2 2 6 4 2" xfId="15378" xr:uid="{F2FBC007-3D82-46F7-B07C-5894EFB5B790}"/>
    <cellStyle name="Comma 6 2 2 6 4 2 2" xfId="36400" xr:uid="{AD57116C-C7CC-4464-86C5-CB9480CBEEED}"/>
    <cellStyle name="Comma 6 2 2 6 4 2 3" xfId="57424" xr:uid="{1DEA9257-430F-4E33-B20F-FCA5679BA7B4}"/>
    <cellStyle name="Comma 6 2 2 6 4 3" xfId="25890" xr:uid="{05453D83-A4BC-4BFA-A457-FA7ED648B99E}"/>
    <cellStyle name="Comma 6 2 2 6 4 4" xfId="46914" xr:uid="{42D6D39B-F5C7-44E9-B0A4-99C29F6ACF7A}"/>
    <cellStyle name="Comma 6 2 2 6 5" xfId="7472" xr:uid="{7998F3CB-D9DC-4FFE-9578-C4C7A84049B3}"/>
    <cellStyle name="Comma 6 2 2 6 5 2" xfId="18006" xr:uid="{D979D35E-0CD8-46F2-82FF-E6A8D5450A48}"/>
    <cellStyle name="Comma 6 2 2 6 5 2 2" xfId="39028" xr:uid="{4244807A-221F-443B-A75E-F9E7771D65D5}"/>
    <cellStyle name="Comma 6 2 2 6 5 2 3" xfId="60052" xr:uid="{03B59A8F-A96F-4B9A-8126-D715222F0F1F}"/>
    <cellStyle name="Comma 6 2 2 6 5 3" xfId="28518" xr:uid="{DD626E47-4DBA-4B87-8215-1FC56973780F}"/>
    <cellStyle name="Comma 6 2 2 6 5 4" xfId="49542" xr:uid="{DB4760AE-7286-4544-971A-951C52241233}"/>
    <cellStyle name="Comma 6 2 2 6 6" xfId="10099" xr:uid="{52207F3D-06B5-4755-80C8-BD9DB6930090}"/>
    <cellStyle name="Comma 6 2 2 6 6 2" xfId="20633" xr:uid="{03B6271A-371A-4620-9BA0-0DF85738C0C7}"/>
    <cellStyle name="Comma 6 2 2 6 6 2 2" xfId="41655" xr:uid="{2AFE164D-40EF-43C9-8A4B-AEA72845CEE6}"/>
    <cellStyle name="Comma 6 2 2 6 6 2 3" xfId="62679" xr:uid="{9D983E3E-1EC3-48FA-8E1C-80C8A250B3FA}"/>
    <cellStyle name="Comma 6 2 2 6 6 3" xfId="31145" xr:uid="{A307B920-3D5A-418B-BB9A-FD2725F70749}"/>
    <cellStyle name="Comma 6 2 2 6 6 4" xfId="52169" xr:uid="{CF835688-72A9-450D-BE07-E74236E154B5}"/>
    <cellStyle name="Comma 6 2 2 6 7" xfId="12751" xr:uid="{4C338B12-6F3B-4318-BD3D-98D5274EC6BA}"/>
    <cellStyle name="Comma 6 2 2 6 7 2" xfId="33773" xr:uid="{1160253D-9313-466A-B427-BD87303008D0}"/>
    <cellStyle name="Comma 6 2 2 6 7 3" xfId="54797" xr:uid="{41D46170-4636-4A6A-9861-F74AD04B08D0}"/>
    <cellStyle name="Comma 6 2 2 6 8" xfId="23262" xr:uid="{78D63479-9E7B-4626-A29D-198194C1A38F}"/>
    <cellStyle name="Comma 6 2 2 6 9" xfId="44287" xr:uid="{DE7CB27A-DB19-43DF-ADFE-CC2E99BA5011}"/>
    <cellStyle name="Comma 6 2 2 7" xfId="2169" xr:uid="{DC9BE221-1829-4BB3-8186-27732AFA75BC}"/>
    <cellStyle name="Comma 6 2 2 7 2" xfId="2170" xr:uid="{A71332D6-76A2-4B3F-B09A-2A396EB6115E}"/>
    <cellStyle name="Comma 6 2 2 7 2 2" xfId="4848" xr:uid="{09DC8600-720F-4BE4-BE35-B6C446B83D15}"/>
    <cellStyle name="Comma 6 2 2 7 2 2 2" xfId="15382" xr:uid="{D4B8E6A4-8112-4891-9488-E693CC8AA8B3}"/>
    <cellStyle name="Comma 6 2 2 7 2 2 2 2" xfId="36404" xr:uid="{C7AF4C6C-8776-4975-A1BD-8EFE2E1A71D1}"/>
    <cellStyle name="Comma 6 2 2 7 2 2 2 3" xfId="57428" xr:uid="{EDB6E775-6E79-4244-BD87-E433F7EEE25F}"/>
    <cellStyle name="Comma 6 2 2 7 2 2 3" xfId="25894" xr:uid="{EBC673DC-9A3F-408B-ACCC-65035FBE7F95}"/>
    <cellStyle name="Comma 6 2 2 7 2 2 4" xfId="46918" xr:uid="{692C4372-C7A6-477C-B7E9-DAE468D01998}"/>
    <cellStyle name="Comma 6 2 2 7 2 3" xfId="7476" xr:uid="{49A07CF5-1730-4DD0-8B95-6FB681578D17}"/>
    <cellStyle name="Comma 6 2 2 7 2 3 2" xfId="18010" xr:uid="{E9AC48B8-567E-4634-8AEC-C18CAEC273D3}"/>
    <cellStyle name="Comma 6 2 2 7 2 3 2 2" xfId="39032" xr:uid="{573D1ACC-C013-4535-AB85-21A0B3AFFFD2}"/>
    <cellStyle name="Comma 6 2 2 7 2 3 2 3" xfId="60056" xr:uid="{F194734F-A65D-4204-BB34-0111D30B116C}"/>
    <cellStyle name="Comma 6 2 2 7 2 3 3" xfId="28522" xr:uid="{079B9E9A-B4F5-4F5D-9198-F724E05B9E78}"/>
    <cellStyle name="Comma 6 2 2 7 2 3 4" xfId="49546" xr:uid="{3ABD4F95-E64E-43E5-9829-521EBC9BE670}"/>
    <cellStyle name="Comma 6 2 2 7 2 4" xfId="10103" xr:uid="{60C8B952-8B6A-4BEF-8DCB-CAE3C2931C85}"/>
    <cellStyle name="Comma 6 2 2 7 2 4 2" xfId="20637" xr:uid="{693442B7-F91D-4972-9B3F-9BE42B0F0381}"/>
    <cellStyle name="Comma 6 2 2 7 2 4 2 2" xfId="41659" xr:uid="{5D340A79-BE4F-4984-8553-E258FDE27752}"/>
    <cellStyle name="Comma 6 2 2 7 2 4 2 3" xfId="62683" xr:uid="{53520F26-DA90-4044-8043-2AE0D4DD99E0}"/>
    <cellStyle name="Comma 6 2 2 7 2 4 3" xfId="31149" xr:uid="{7240861B-CFFB-4153-B624-D2625C9A60A0}"/>
    <cellStyle name="Comma 6 2 2 7 2 4 4" xfId="52173" xr:uid="{EFA07CE5-CB27-42A7-9B70-9F03DD319B30}"/>
    <cellStyle name="Comma 6 2 2 7 2 5" xfId="12755" xr:uid="{530EA029-CF90-46B4-A0EA-F2ED749118B1}"/>
    <cellStyle name="Comma 6 2 2 7 2 5 2" xfId="33777" xr:uid="{8A129ADE-300D-4367-9636-45C28F814B40}"/>
    <cellStyle name="Comma 6 2 2 7 2 5 3" xfId="54801" xr:uid="{3C69D0F0-C6B0-47CD-88F6-152FD3855CA4}"/>
    <cellStyle name="Comma 6 2 2 7 2 6" xfId="23266" xr:uid="{975897FF-7A26-4C6A-BDB6-D3DE18F62F47}"/>
    <cellStyle name="Comma 6 2 2 7 2 7" xfId="44291" xr:uid="{3338D75C-74B0-4DBD-BE75-5C950FC5F851}"/>
    <cellStyle name="Comma 6 2 2 7 3" xfId="4847" xr:uid="{AA5CCC67-3BCE-4CA5-A993-9CCB9709D52D}"/>
    <cellStyle name="Comma 6 2 2 7 3 2" xfId="15381" xr:uid="{8253943D-1236-4382-BF1A-9472ED462C19}"/>
    <cellStyle name="Comma 6 2 2 7 3 2 2" xfId="36403" xr:uid="{7D655C41-C766-4A86-BDAE-3806377DA7A3}"/>
    <cellStyle name="Comma 6 2 2 7 3 2 3" xfId="57427" xr:uid="{7E812FD8-F5A0-4CFD-BE7B-51C2B1ECCFC9}"/>
    <cellStyle name="Comma 6 2 2 7 3 3" xfId="25893" xr:uid="{82D66568-8F84-4FC3-BA21-1D885658779E}"/>
    <cellStyle name="Comma 6 2 2 7 3 4" xfId="46917" xr:uid="{A7F401D0-5840-4FE1-B8B3-D2D1E8D1ED5B}"/>
    <cellStyle name="Comma 6 2 2 7 4" xfId="7475" xr:uid="{B1CE6017-999D-4AAC-B9D0-711E769E7A15}"/>
    <cellStyle name="Comma 6 2 2 7 4 2" xfId="18009" xr:uid="{39A6A919-7DCF-458A-995C-A2D05CDE05F8}"/>
    <cellStyle name="Comma 6 2 2 7 4 2 2" xfId="39031" xr:uid="{F677175A-EB63-45C5-9D4F-C96659F62DE2}"/>
    <cellStyle name="Comma 6 2 2 7 4 2 3" xfId="60055" xr:uid="{8E650103-AA8D-4478-AD74-7D55798E861D}"/>
    <cellStyle name="Comma 6 2 2 7 4 3" xfId="28521" xr:uid="{A72B3AEF-37DA-4FF9-B900-DE6D83A50A48}"/>
    <cellStyle name="Comma 6 2 2 7 4 4" xfId="49545" xr:uid="{55F04F91-2736-44F8-B806-CDBB539B2048}"/>
    <cellStyle name="Comma 6 2 2 7 5" xfId="10102" xr:uid="{C29AFA58-EF15-42D0-B40F-30E80C4FF051}"/>
    <cellStyle name="Comma 6 2 2 7 5 2" xfId="20636" xr:uid="{CF101FBB-9E27-40D9-934B-19C1EDA7522C}"/>
    <cellStyle name="Comma 6 2 2 7 5 2 2" xfId="41658" xr:uid="{88510064-8D5C-4682-93CD-1EE75151E392}"/>
    <cellStyle name="Comma 6 2 2 7 5 2 3" xfId="62682" xr:uid="{6BDF1A12-DF21-4A01-BDBB-AA990C602303}"/>
    <cellStyle name="Comma 6 2 2 7 5 3" xfId="31148" xr:uid="{622A5D8C-4D8F-4124-BE45-8986B60A2FC2}"/>
    <cellStyle name="Comma 6 2 2 7 5 4" xfId="52172" xr:uid="{BF5B7C69-104E-42FD-BE02-2AEAC4B0AC4E}"/>
    <cellStyle name="Comma 6 2 2 7 6" xfId="12754" xr:uid="{9C028B62-F7F5-4B18-A22F-0B794DAC2B3A}"/>
    <cellStyle name="Comma 6 2 2 7 6 2" xfId="33776" xr:uid="{C314DDFF-253E-41EB-92D4-1F7AE16BE987}"/>
    <cellStyle name="Comma 6 2 2 7 6 3" xfId="54800" xr:uid="{BC2F79EC-E5AA-4370-B640-6E290932E90B}"/>
    <cellStyle name="Comma 6 2 2 7 7" xfId="23265" xr:uid="{82586EBE-F53C-4548-988F-CDE4DB7DB985}"/>
    <cellStyle name="Comma 6 2 2 7 8" xfId="44290" xr:uid="{F2979360-E4CB-4837-8454-2705029DD809}"/>
    <cellStyle name="Comma 6 2 2 8" xfId="2171" xr:uid="{9874CB4A-6DB9-4C7D-AB8A-210666AF712F}"/>
    <cellStyle name="Comma 6 2 2 8 2" xfId="4849" xr:uid="{1DE5838D-019F-4ED3-880F-CEBE5E79ED68}"/>
    <cellStyle name="Comma 6 2 2 8 2 2" xfId="15383" xr:uid="{2B2C09A7-14F7-43DF-92F6-E64610F92D92}"/>
    <cellStyle name="Comma 6 2 2 8 2 2 2" xfId="36405" xr:uid="{25CA8D23-D6B9-4043-B3E5-ED63D23FFEC3}"/>
    <cellStyle name="Comma 6 2 2 8 2 2 3" xfId="57429" xr:uid="{BAC2C6D7-2A19-4631-ADB2-F696B6F967F2}"/>
    <cellStyle name="Comma 6 2 2 8 2 3" xfId="25895" xr:uid="{64A2FCAB-A6AF-4461-BE10-5D68C50042F9}"/>
    <cellStyle name="Comma 6 2 2 8 2 4" xfId="46919" xr:uid="{6F83B785-681E-49EC-8E90-D0759DD3CC66}"/>
    <cellStyle name="Comma 6 2 2 8 3" xfId="7477" xr:uid="{CD90C493-F05C-42EF-850F-4C92AF3A5ED1}"/>
    <cellStyle name="Comma 6 2 2 8 3 2" xfId="18011" xr:uid="{FC1E651E-BA1C-4AD9-942C-CEE292092302}"/>
    <cellStyle name="Comma 6 2 2 8 3 2 2" xfId="39033" xr:uid="{4F68A5D3-81CD-481E-A0E2-14D968BE6C21}"/>
    <cellStyle name="Comma 6 2 2 8 3 2 3" xfId="60057" xr:uid="{2033C1FB-0690-4DE0-97BC-3E7BF682D3DB}"/>
    <cellStyle name="Comma 6 2 2 8 3 3" xfId="28523" xr:uid="{D18CD9D4-E809-4DDA-A470-D0EE83125DDC}"/>
    <cellStyle name="Comma 6 2 2 8 3 4" xfId="49547" xr:uid="{D34C0759-370A-46C5-83B3-6D2A002E9645}"/>
    <cellStyle name="Comma 6 2 2 8 4" xfId="10104" xr:uid="{40B7B3CA-04DC-44C2-A460-E19E77C59E36}"/>
    <cellStyle name="Comma 6 2 2 8 4 2" xfId="20638" xr:uid="{A7783E46-C074-498D-899C-9473F192F824}"/>
    <cellStyle name="Comma 6 2 2 8 4 2 2" xfId="41660" xr:uid="{C2EC5CC8-79E0-412A-B34F-727A2D7C0195}"/>
    <cellStyle name="Comma 6 2 2 8 4 2 3" xfId="62684" xr:uid="{6074EDAA-C1C5-457A-BA02-CCD6391B3E91}"/>
    <cellStyle name="Comma 6 2 2 8 4 3" xfId="31150" xr:uid="{B66985B6-EAFD-4009-AD3A-F3B112963E44}"/>
    <cellStyle name="Comma 6 2 2 8 4 4" xfId="52174" xr:uid="{1A8DFFE0-4702-4957-93CC-90A7AD6B939A}"/>
    <cellStyle name="Comma 6 2 2 8 5" xfId="12756" xr:uid="{8282CB26-6516-4BAE-B0BD-A7C14F48174C}"/>
    <cellStyle name="Comma 6 2 2 8 5 2" xfId="33778" xr:uid="{735246DB-B7DF-4A53-A545-06B20C9090EC}"/>
    <cellStyle name="Comma 6 2 2 8 5 3" xfId="54802" xr:uid="{008DC2FC-9102-47AD-84DB-AEF0DA237725}"/>
    <cellStyle name="Comma 6 2 2 8 6" xfId="23267" xr:uid="{170F5D18-FE5F-47C0-9D75-9348D1969F4C}"/>
    <cellStyle name="Comma 6 2 2 8 7" xfId="44292" xr:uid="{E0289008-174A-451F-812E-C7053F044EDA}"/>
    <cellStyle name="Comma 6 2 2 9" xfId="2172" xr:uid="{E4203D40-9C05-4F07-BCF9-B02DE3932DEF}"/>
    <cellStyle name="Comma 6 2 2 9 2" xfId="4850" xr:uid="{D895C69B-83ED-4C8F-8843-3F3C71270F48}"/>
    <cellStyle name="Comma 6 2 2 9 2 2" xfId="15384" xr:uid="{2AAA9EE2-4800-4274-B240-CA257F2D91BE}"/>
    <cellStyle name="Comma 6 2 2 9 2 2 2" xfId="36406" xr:uid="{6285822B-FACD-4D17-AE90-B19E5060DF84}"/>
    <cellStyle name="Comma 6 2 2 9 2 2 3" xfId="57430" xr:uid="{1CF94DE0-6796-4A86-AEA7-83B71C68E2E8}"/>
    <cellStyle name="Comma 6 2 2 9 2 3" xfId="25896" xr:uid="{4E929A17-26B5-4B88-A8C0-392DD66017C9}"/>
    <cellStyle name="Comma 6 2 2 9 2 4" xfId="46920" xr:uid="{7E5C27F1-D063-45CB-922E-2AFB946C054D}"/>
    <cellStyle name="Comma 6 2 2 9 3" xfId="7478" xr:uid="{79D8EF43-718C-46CE-8924-9F51B05D9357}"/>
    <cellStyle name="Comma 6 2 2 9 3 2" xfId="18012" xr:uid="{81F05CAE-4970-47FF-BB4D-07EA133A2027}"/>
    <cellStyle name="Comma 6 2 2 9 3 2 2" xfId="39034" xr:uid="{813DEA20-2624-4BB2-A6F2-B18B40C8031D}"/>
    <cellStyle name="Comma 6 2 2 9 3 2 3" xfId="60058" xr:uid="{9D91EFEB-F2C6-4A2B-9274-1DDE9AE8ED68}"/>
    <cellStyle name="Comma 6 2 2 9 3 3" xfId="28524" xr:uid="{1DF5A4A8-F59B-4D18-A78F-816DA53EC2FF}"/>
    <cellStyle name="Comma 6 2 2 9 3 4" xfId="49548" xr:uid="{33D0600B-C8F1-4AA0-9D8B-E141BE479300}"/>
    <cellStyle name="Comma 6 2 2 9 4" xfId="10105" xr:uid="{B59AA83C-6C53-43DB-AD37-E9FD07A5A0AA}"/>
    <cellStyle name="Comma 6 2 2 9 4 2" xfId="20639" xr:uid="{4511228B-BBF0-4346-933C-9D329E05C46D}"/>
    <cellStyle name="Comma 6 2 2 9 4 2 2" xfId="41661" xr:uid="{2A1B6B1C-E98C-4976-925B-A1C47B76FB0D}"/>
    <cellStyle name="Comma 6 2 2 9 4 2 3" xfId="62685" xr:uid="{D0183575-DF23-4ADD-9CE2-55D3D2165547}"/>
    <cellStyle name="Comma 6 2 2 9 4 3" xfId="31151" xr:uid="{6E4E2F38-2301-4F02-A675-D2DA20999E7C}"/>
    <cellStyle name="Comma 6 2 2 9 4 4" xfId="52175" xr:uid="{0773D3BE-D735-4619-99D8-4E90C00CBA45}"/>
    <cellStyle name="Comma 6 2 2 9 5" xfId="12757" xr:uid="{94B9EA06-D28D-4C03-ADF2-EF674B9E11AD}"/>
    <cellStyle name="Comma 6 2 2 9 5 2" xfId="33779" xr:uid="{79BAA494-603B-4363-92AC-2CD91FF61F3C}"/>
    <cellStyle name="Comma 6 2 2 9 5 3" xfId="54803" xr:uid="{6A4406E9-13E5-4EBC-B637-9810E4B9D949}"/>
    <cellStyle name="Comma 6 2 2 9 6" xfId="23268" xr:uid="{3B73858B-745F-4334-933B-0B1F9025C556}"/>
    <cellStyle name="Comma 6 2 2 9 7" xfId="44293" xr:uid="{E39CD044-3159-4115-BBB3-8F9AE744087F}"/>
    <cellStyle name="Comma 6 2 3" xfId="2173" xr:uid="{41CD3B14-0B5A-4852-8B44-6E4DCCC7ECC7}"/>
    <cellStyle name="Comma 6 2 3 10" xfId="44294" xr:uid="{7BB6868B-6759-45EA-9833-0426B7972DB2}"/>
    <cellStyle name="Comma 6 2 3 2" xfId="2174" xr:uid="{F1E41E76-8FB1-4EA1-A721-E97F4F9A4C7B}"/>
    <cellStyle name="Comma 6 2 3 2 2" xfId="2175" xr:uid="{456E8E5B-8832-46FE-940C-73A02DB97040}"/>
    <cellStyle name="Comma 6 2 3 2 2 2" xfId="4853" xr:uid="{C243F6AA-ADB0-4A85-B08C-CB71CBAC7D41}"/>
    <cellStyle name="Comma 6 2 3 2 2 2 2" xfId="15387" xr:uid="{6D694E16-3312-45DF-BA71-38EE495C9F79}"/>
    <cellStyle name="Comma 6 2 3 2 2 2 2 2" xfId="36409" xr:uid="{08A5E024-B6A6-4E67-BC54-D4698B46C61C}"/>
    <cellStyle name="Comma 6 2 3 2 2 2 2 3" xfId="57433" xr:uid="{038064B0-114C-40FA-A7CF-D355BBDB1471}"/>
    <cellStyle name="Comma 6 2 3 2 2 2 3" xfId="25899" xr:uid="{9ADB4E75-EA34-48B8-87F8-D1A51F05BB81}"/>
    <cellStyle name="Comma 6 2 3 2 2 2 4" xfId="46923" xr:uid="{E3B8B1DB-C372-4A34-ABC2-CB21CF29F8E1}"/>
    <cellStyle name="Comma 6 2 3 2 2 3" xfId="7481" xr:uid="{3276B1AB-DED2-4199-8A1F-A5805AAFC237}"/>
    <cellStyle name="Comma 6 2 3 2 2 3 2" xfId="18015" xr:uid="{B143D0F7-772B-49A7-8208-BE58F3256526}"/>
    <cellStyle name="Comma 6 2 3 2 2 3 2 2" xfId="39037" xr:uid="{70B2B8C3-F464-4143-B3DB-B8BBF021F02F}"/>
    <cellStyle name="Comma 6 2 3 2 2 3 2 3" xfId="60061" xr:uid="{C01C2338-E654-4985-8FB7-D68F91C68DC9}"/>
    <cellStyle name="Comma 6 2 3 2 2 3 3" xfId="28527" xr:uid="{7FA616CB-48A0-4F5A-9760-E8B9DBA562B5}"/>
    <cellStyle name="Comma 6 2 3 2 2 3 4" xfId="49551" xr:uid="{1A3226D3-0840-4384-A5CB-4EE2447BA4DC}"/>
    <cellStyle name="Comma 6 2 3 2 2 4" xfId="10108" xr:uid="{FF3D0785-FC44-4C8D-8AE1-127DEA158F5D}"/>
    <cellStyle name="Comma 6 2 3 2 2 4 2" xfId="20642" xr:uid="{93BFF3A7-BEF8-4097-98C4-2BEE476F72FE}"/>
    <cellStyle name="Comma 6 2 3 2 2 4 2 2" xfId="41664" xr:uid="{15A8F9F2-CA41-445B-8907-9C437508CD9F}"/>
    <cellStyle name="Comma 6 2 3 2 2 4 2 3" xfId="62688" xr:uid="{D1EBCD18-56CD-4CAD-8394-8148F05E4A3B}"/>
    <cellStyle name="Comma 6 2 3 2 2 4 3" xfId="31154" xr:uid="{B1144E82-A3B5-4AA0-99FA-2046EE77087C}"/>
    <cellStyle name="Comma 6 2 3 2 2 4 4" xfId="52178" xr:uid="{B9249C5D-308A-4C43-9A94-4CDF6CED6181}"/>
    <cellStyle name="Comma 6 2 3 2 2 5" xfId="12760" xr:uid="{D41D7203-1B7E-4354-83A7-78EDE685E106}"/>
    <cellStyle name="Comma 6 2 3 2 2 5 2" xfId="33782" xr:uid="{EC573E02-B99A-426F-A53C-EFDC9C400225}"/>
    <cellStyle name="Comma 6 2 3 2 2 5 3" xfId="54806" xr:uid="{256DF2DB-9911-4A3E-9DFE-E9DFECB99C4F}"/>
    <cellStyle name="Comma 6 2 3 2 2 6" xfId="23271" xr:uid="{D1A82FAF-114F-4A11-9302-30CBB17E0B80}"/>
    <cellStyle name="Comma 6 2 3 2 2 7" xfId="44296" xr:uid="{FAE1DE60-CE40-4520-8016-1D9708FED5C7}"/>
    <cellStyle name="Comma 6 2 3 2 3" xfId="4852" xr:uid="{15FAB956-1B3F-4A7F-9DBF-B44402E8011D}"/>
    <cellStyle name="Comma 6 2 3 2 3 2" xfId="15386" xr:uid="{D9E70082-426F-4C6F-B15E-1B34D0B4390D}"/>
    <cellStyle name="Comma 6 2 3 2 3 2 2" xfId="36408" xr:uid="{DAC6AD3F-652D-4010-82CA-ADE2B35431C4}"/>
    <cellStyle name="Comma 6 2 3 2 3 2 3" xfId="57432" xr:uid="{98126F23-641B-4D0E-B7F6-F3E55FF88233}"/>
    <cellStyle name="Comma 6 2 3 2 3 3" xfId="25898" xr:uid="{1FB90E1B-6900-4272-A700-DCD8198FB587}"/>
    <cellStyle name="Comma 6 2 3 2 3 4" xfId="46922" xr:uid="{8041EF21-6D07-42CC-97E4-F06C4636F701}"/>
    <cellStyle name="Comma 6 2 3 2 4" xfId="7480" xr:uid="{8A44A2A1-3AA0-47EE-9A9B-270E3B5A7C42}"/>
    <cellStyle name="Comma 6 2 3 2 4 2" xfId="18014" xr:uid="{29CB3E97-3A0F-461A-BB0B-EBFB6433E334}"/>
    <cellStyle name="Comma 6 2 3 2 4 2 2" xfId="39036" xr:uid="{3D6B6F81-1ADE-4331-91AC-F607C65F4B3A}"/>
    <cellStyle name="Comma 6 2 3 2 4 2 3" xfId="60060" xr:uid="{7A6E763A-E80C-43DA-8DB6-5DE4000B183D}"/>
    <cellStyle name="Comma 6 2 3 2 4 3" xfId="28526" xr:uid="{BB358878-DC61-4961-BC2F-320CBE58D08C}"/>
    <cellStyle name="Comma 6 2 3 2 4 4" xfId="49550" xr:uid="{C57B976A-6441-438F-A24D-E74D12C589B1}"/>
    <cellStyle name="Comma 6 2 3 2 5" xfId="10107" xr:uid="{0CEABF73-DCC7-4224-B309-7BB587E4109B}"/>
    <cellStyle name="Comma 6 2 3 2 5 2" xfId="20641" xr:uid="{A25FDBAE-0F24-493F-9EA6-539DDAB1C276}"/>
    <cellStyle name="Comma 6 2 3 2 5 2 2" xfId="41663" xr:uid="{12EAFFC3-03CA-4B6B-BEF0-164021125B0A}"/>
    <cellStyle name="Comma 6 2 3 2 5 2 3" xfId="62687" xr:uid="{CB457E41-AA7C-44DE-96DC-8C93DFE08F7A}"/>
    <cellStyle name="Comma 6 2 3 2 5 3" xfId="31153" xr:uid="{E1CE0C83-BAF4-4D47-AC8C-E045C76B196A}"/>
    <cellStyle name="Comma 6 2 3 2 5 4" xfId="52177" xr:uid="{F5C3F9EA-9341-41E7-BD73-7681C37B0452}"/>
    <cellStyle name="Comma 6 2 3 2 6" xfId="12759" xr:uid="{D1153598-81EA-4275-A414-EC5CBC37045D}"/>
    <cellStyle name="Comma 6 2 3 2 6 2" xfId="33781" xr:uid="{3434F66C-081A-404C-98D8-8EB8E678694F}"/>
    <cellStyle name="Comma 6 2 3 2 6 3" xfId="54805" xr:uid="{F28A7B1A-F121-42CE-9EB7-2009F83A4726}"/>
    <cellStyle name="Comma 6 2 3 2 7" xfId="23270" xr:uid="{60357051-93E3-4D2E-B7C6-2D74F3F2B070}"/>
    <cellStyle name="Comma 6 2 3 2 8" xfId="44295" xr:uid="{C0E11E2F-8781-4785-B118-1B7D21870418}"/>
    <cellStyle name="Comma 6 2 3 3" xfId="2176" xr:uid="{D37FC9C3-0D11-493E-992C-517B5777107B}"/>
    <cellStyle name="Comma 6 2 3 3 2" xfId="4854" xr:uid="{DCEBF669-4C06-4B69-9914-9A66C4FEEB4E}"/>
    <cellStyle name="Comma 6 2 3 3 2 2" xfId="15388" xr:uid="{76A1F1C2-E2B9-4149-8736-0D7615E35256}"/>
    <cellStyle name="Comma 6 2 3 3 2 2 2" xfId="36410" xr:uid="{DF7379C0-03FC-43AE-8C51-BFBA2A5BEAA2}"/>
    <cellStyle name="Comma 6 2 3 3 2 2 3" xfId="57434" xr:uid="{278986D6-7482-40C8-86B1-9A5A517CF540}"/>
    <cellStyle name="Comma 6 2 3 3 2 3" xfId="25900" xr:uid="{871C9429-2D31-4AFA-8A2D-9172E6943971}"/>
    <cellStyle name="Comma 6 2 3 3 2 4" xfId="46924" xr:uid="{86267A68-892B-4CC9-AB1A-7D7A6AEE5C85}"/>
    <cellStyle name="Comma 6 2 3 3 3" xfId="7482" xr:uid="{C48D8615-54C8-4174-BC0E-766570CD3C8E}"/>
    <cellStyle name="Comma 6 2 3 3 3 2" xfId="18016" xr:uid="{28DCB6F3-3B96-4D10-9B3D-A49B7AB6BCD4}"/>
    <cellStyle name="Comma 6 2 3 3 3 2 2" xfId="39038" xr:uid="{E7F71FCB-DBCE-44E2-9ADA-84054B23032E}"/>
    <cellStyle name="Comma 6 2 3 3 3 2 3" xfId="60062" xr:uid="{4CE6BAE1-168E-47DC-9163-699AFB7E5CB4}"/>
    <cellStyle name="Comma 6 2 3 3 3 3" xfId="28528" xr:uid="{87D9730E-7DD4-47D5-97B3-4B9A5D19647C}"/>
    <cellStyle name="Comma 6 2 3 3 3 4" xfId="49552" xr:uid="{4A210218-2A81-4BF0-AFC6-7F10D48940EF}"/>
    <cellStyle name="Comma 6 2 3 3 4" xfId="10109" xr:uid="{C8FB1056-D86F-49BB-A93B-65AFE221AA57}"/>
    <cellStyle name="Comma 6 2 3 3 4 2" xfId="20643" xr:uid="{B4ECC36E-4DA5-4465-B5EF-D8FD6B71C4BD}"/>
    <cellStyle name="Comma 6 2 3 3 4 2 2" xfId="41665" xr:uid="{AC8313F0-2581-4C95-ABFF-00BE579E4409}"/>
    <cellStyle name="Comma 6 2 3 3 4 2 3" xfId="62689" xr:uid="{1064AB52-B4B7-4359-AE54-17495C5B7246}"/>
    <cellStyle name="Comma 6 2 3 3 4 3" xfId="31155" xr:uid="{189DF74B-4673-4143-BCBC-1825F840F1A2}"/>
    <cellStyle name="Comma 6 2 3 3 4 4" xfId="52179" xr:uid="{461B6863-AC71-4564-A1EC-01DAF7679647}"/>
    <cellStyle name="Comma 6 2 3 3 5" xfId="12761" xr:uid="{781F57C0-2934-4A91-9D68-9CAD6EC42D4E}"/>
    <cellStyle name="Comma 6 2 3 3 5 2" xfId="33783" xr:uid="{6469225B-EAB3-4E4A-ABFB-9590CD6D034C}"/>
    <cellStyle name="Comma 6 2 3 3 5 3" xfId="54807" xr:uid="{D5465807-22C1-46F6-8159-9E8DD402B480}"/>
    <cellStyle name="Comma 6 2 3 3 6" xfId="23272" xr:uid="{EC036CB3-6D2B-4A1D-96EF-7D066C720174}"/>
    <cellStyle name="Comma 6 2 3 3 7" xfId="44297" xr:uid="{D1D6E2BD-795E-418B-84E0-41E2CDACF69E}"/>
    <cellStyle name="Comma 6 2 3 4" xfId="2177" xr:uid="{8191C8C5-3335-4BEF-86D1-465A40E585B0}"/>
    <cellStyle name="Comma 6 2 3 4 2" xfId="4855" xr:uid="{875CB808-23EB-49FF-9070-BFB295063F9A}"/>
    <cellStyle name="Comma 6 2 3 4 2 2" xfId="15389" xr:uid="{1FF5EDB8-2912-45D3-A6E6-7D91C1AE18BD}"/>
    <cellStyle name="Comma 6 2 3 4 2 2 2" xfId="36411" xr:uid="{16769533-8170-4E89-AFC7-38EF89CF5AAA}"/>
    <cellStyle name="Comma 6 2 3 4 2 2 3" xfId="57435" xr:uid="{9B5F10AE-F249-4EC0-B243-A359F01BA297}"/>
    <cellStyle name="Comma 6 2 3 4 2 3" xfId="25901" xr:uid="{FE284B8F-E1AF-403A-90FE-6C2BE1832E04}"/>
    <cellStyle name="Comma 6 2 3 4 2 4" xfId="46925" xr:uid="{13944FD6-56AB-47DA-9C18-0FF184743794}"/>
    <cellStyle name="Comma 6 2 3 4 3" xfId="7483" xr:uid="{9ED17582-418D-451F-8A08-D690C7D71613}"/>
    <cellStyle name="Comma 6 2 3 4 3 2" xfId="18017" xr:uid="{97C58F3F-3AA3-4098-9489-41972CAA6621}"/>
    <cellStyle name="Comma 6 2 3 4 3 2 2" xfId="39039" xr:uid="{C8D85550-F2F8-48C4-AF32-A65413ACA59C}"/>
    <cellStyle name="Comma 6 2 3 4 3 2 3" xfId="60063" xr:uid="{9BC066C4-D21F-487D-92D3-678F1EEC047A}"/>
    <cellStyle name="Comma 6 2 3 4 3 3" xfId="28529" xr:uid="{40AA0362-6E0D-456E-81B0-E0B61CB81038}"/>
    <cellStyle name="Comma 6 2 3 4 3 4" xfId="49553" xr:uid="{2E1A760C-064F-4ECA-B563-84AD69679567}"/>
    <cellStyle name="Comma 6 2 3 4 4" xfId="10110" xr:uid="{07E73731-4A2E-46B2-9035-83220AAAD994}"/>
    <cellStyle name="Comma 6 2 3 4 4 2" xfId="20644" xr:uid="{C9D87B37-6037-4F9E-91F1-686E1F0314A2}"/>
    <cellStyle name="Comma 6 2 3 4 4 2 2" xfId="41666" xr:uid="{B4D24CDB-405F-4DFC-8511-B865CD7FAA65}"/>
    <cellStyle name="Comma 6 2 3 4 4 2 3" xfId="62690" xr:uid="{E485AD3B-4624-42FE-B6E1-9DFD3D4151B7}"/>
    <cellStyle name="Comma 6 2 3 4 4 3" xfId="31156" xr:uid="{B37E1818-3C1C-4C20-B344-AEA3F7E0805B}"/>
    <cellStyle name="Comma 6 2 3 4 4 4" xfId="52180" xr:uid="{8F707040-4044-45D0-952B-7DA8CC9942B6}"/>
    <cellStyle name="Comma 6 2 3 4 5" xfId="12762" xr:uid="{1F545DB9-3786-4CDA-A202-090998AFFDF5}"/>
    <cellStyle name="Comma 6 2 3 4 5 2" xfId="33784" xr:uid="{1CED8FDE-EF90-4E06-8DDE-CB1B6F9AF534}"/>
    <cellStyle name="Comma 6 2 3 4 5 3" xfId="54808" xr:uid="{E8A69D63-2949-4F93-B72B-D1E49A35B1C2}"/>
    <cellStyle name="Comma 6 2 3 4 6" xfId="23273" xr:uid="{DD521859-EED9-40B3-9AAA-579B99875215}"/>
    <cellStyle name="Comma 6 2 3 4 7" xfId="44298" xr:uid="{A82B79BC-456C-4B75-91E6-72A130D16BED}"/>
    <cellStyle name="Comma 6 2 3 5" xfId="4851" xr:uid="{FBA66232-C560-438D-B17C-A31E7303CC19}"/>
    <cellStyle name="Comma 6 2 3 5 2" xfId="15385" xr:uid="{1B43FF66-A123-4EB8-82B0-E3F082FD69C0}"/>
    <cellStyle name="Comma 6 2 3 5 2 2" xfId="36407" xr:uid="{A9C33721-5733-437B-8EB3-9D0811AF16B2}"/>
    <cellStyle name="Comma 6 2 3 5 2 3" xfId="57431" xr:uid="{63F91464-F331-41CD-801B-215414EE98DB}"/>
    <cellStyle name="Comma 6 2 3 5 3" xfId="25897" xr:uid="{DDDB86AA-F869-441C-A5AD-0D7895FAE8EB}"/>
    <cellStyle name="Comma 6 2 3 5 4" xfId="46921" xr:uid="{76D6AED7-2606-4AA3-851E-59D9424CC93B}"/>
    <cellStyle name="Comma 6 2 3 6" xfId="7479" xr:uid="{8E833438-26BA-42F3-9EB9-ED20440F3318}"/>
    <cellStyle name="Comma 6 2 3 6 2" xfId="18013" xr:uid="{F04F5989-3EF9-4408-9AA8-FEA8A40416A4}"/>
    <cellStyle name="Comma 6 2 3 6 2 2" xfId="39035" xr:uid="{C45BE136-8D72-4C62-B8CC-BB44EAD2E7AA}"/>
    <cellStyle name="Comma 6 2 3 6 2 3" xfId="60059" xr:uid="{69828735-BB09-40CC-8FD1-E7FE00C9A90D}"/>
    <cellStyle name="Comma 6 2 3 6 3" xfId="28525" xr:uid="{8D12C38A-8F96-4F96-882F-E44643212B78}"/>
    <cellStyle name="Comma 6 2 3 6 4" xfId="49549" xr:uid="{44F4DCB5-27AB-4316-A99E-96CBD85843EB}"/>
    <cellStyle name="Comma 6 2 3 7" xfId="10106" xr:uid="{70CEA22D-1978-4250-9BC6-21B25DA1F8CA}"/>
    <cellStyle name="Comma 6 2 3 7 2" xfId="20640" xr:uid="{72754168-51DE-46D9-9A75-FE74AB90FBE4}"/>
    <cellStyle name="Comma 6 2 3 7 2 2" xfId="41662" xr:uid="{B6EDA4D1-4384-4DE9-AE53-CC98ECE3DD41}"/>
    <cellStyle name="Comma 6 2 3 7 2 3" xfId="62686" xr:uid="{6B85C347-0615-44AE-814F-A7F17AA4DDA0}"/>
    <cellStyle name="Comma 6 2 3 7 3" xfId="31152" xr:uid="{F72F8FC0-EE63-41D7-9254-59E9AB8A74C0}"/>
    <cellStyle name="Comma 6 2 3 7 4" xfId="52176" xr:uid="{A8D3A7E0-ECE1-4BEE-BD63-BC748C3B94F6}"/>
    <cellStyle name="Comma 6 2 3 8" xfId="12758" xr:uid="{54682D61-1A46-45BE-A0B1-74C91E82225E}"/>
    <cellStyle name="Comma 6 2 3 8 2" xfId="33780" xr:uid="{D6813445-D417-4C60-85F8-B4A8243603A0}"/>
    <cellStyle name="Comma 6 2 3 8 3" xfId="54804" xr:uid="{4CCD24F9-F73D-42F0-99DC-EF2EB7307008}"/>
    <cellStyle name="Comma 6 2 3 9" xfId="23269" xr:uid="{49278739-BF83-4DA7-951E-F5D3FD0ADE0D}"/>
    <cellStyle name="Comma 6 2 4" xfId="2178" xr:uid="{DE27F575-298B-48E9-94C2-895A7D9534DC}"/>
    <cellStyle name="Comma 6 2 4 10" xfId="44299" xr:uid="{66EEBAB0-20F8-457C-A975-01784969A91D}"/>
    <cellStyle name="Comma 6 2 4 2" xfId="2179" xr:uid="{7489A469-BDB6-4312-9C72-5FF69E5BDB70}"/>
    <cellStyle name="Comma 6 2 4 2 2" xfId="2180" xr:uid="{73475319-5AC9-4A33-86F4-BC22F08C8BB0}"/>
    <cellStyle name="Comma 6 2 4 2 2 2" xfId="4858" xr:uid="{8DBCE3BE-E171-4BA8-8CC4-5D137E7592CC}"/>
    <cellStyle name="Comma 6 2 4 2 2 2 2" xfId="15392" xr:uid="{7BF25872-20EF-4B1D-8043-9ABD24946614}"/>
    <cellStyle name="Comma 6 2 4 2 2 2 2 2" xfId="36414" xr:uid="{6B7BA3F8-D864-41E0-9C27-8A09E243C913}"/>
    <cellStyle name="Comma 6 2 4 2 2 2 2 3" xfId="57438" xr:uid="{DFD60EF5-6C3A-4300-879C-C4B81B327AD8}"/>
    <cellStyle name="Comma 6 2 4 2 2 2 3" xfId="25904" xr:uid="{9EBBC871-4025-436C-8873-30B2A55CE409}"/>
    <cellStyle name="Comma 6 2 4 2 2 2 4" xfId="46928" xr:uid="{668AE2CD-D743-41BF-AAEA-6CC03182C7F0}"/>
    <cellStyle name="Comma 6 2 4 2 2 3" xfId="7486" xr:uid="{7507E6C8-3CF9-4A1B-9588-3B1A7A60F044}"/>
    <cellStyle name="Comma 6 2 4 2 2 3 2" xfId="18020" xr:uid="{755C5CEF-35AF-4518-9C7A-2AF94854B66D}"/>
    <cellStyle name="Comma 6 2 4 2 2 3 2 2" xfId="39042" xr:uid="{5D01619A-1322-44F6-ABC1-8C0A42F15031}"/>
    <cellStyle name="Comma 6 2 4 2 2 3 2 3" xfId="60066" xr:uid="{13023E8F-24CD-49DB-87D8-03900898E2C3}"/>
    <cellStyle name="Comma 6 2 4 2 2 3 3" xfId="28532" xr:uid="{3327FF7A-AC91-4F5D-B440-1A96327D8F09}"/>
    <cellStyle name="Comma 6 2 4 2 2 3 4" xfId="49556" xr:uid="{AEAE8DAB-9077-4F3E-921B-18F26BB6D917}"/>
    <cellStyle name="Comma 6 2 4 2 2 4" xfId="10113" xr:uid="{8D590CF8-C4BE-4911-8A65-CECB3F7C48EB}"/>
    <cellStyle name="Comma 6 2 4 2 2 4 2" xfId="20647" xr:uid="{6DED1990-5FA6-4CC9-809E-B13577C980C4}"/>
    <cellStyle name="Comma 6 2 4 2 2 4 2 2" xfId="41669" xr:uid="{F3D087C4-C761-4DA5-A735-922F8267A7C3}"/>
    <cellStyle name="Comma 6 2 4 2 2 4 2 3" xfId="62693" xr:uid="{EE14BBB5-B691-4C14-8DC0-6644690DF998}"/>
    <cellStyle name="Comma 6 2 4 2 2 4 3" xfId="31159" xr:uid="{3F0537C5-97D8-45D6-A584-221E0F79BDD7}"/>
    <cellStyle name="Comma 6 2 4 2 2 4 4" xfId="52183" xr:uid="{A45D7B11-6AD1-4019-841F-20343FC44605}"/>
    <cellStyle name="Comma 6 2 4 2 2 5" xfId="12765" xr:uid="{D8628A3F-2E4A-4C8B-A35E-8FEF668B73BA}"/>
    <cellStyle name="Comma 6 2 4 2 2 5 2" xfId="33787" xr:uid="{9807635A-CF52-4024-A3C0-725E72F46143}"/>
    <cellStyle name="Comma 6 2 4 2 2 5 3" xfId="54811" xr:uid="{049B5DE6-6F48-4259-A976-F99D6ACB53E3}"/>
    <cellStyle name="Comma 6 2 4 2 2 6" xfId="23276" xr:uid="{B4AFC652-58E7-470F-84E7-0893A5F6C1D1}"/>
    <cellStyle name="Comma 6 2 4 2 2 7" xfId="44301" xr:uid="{DA7D712C-B5A3-4F68-9E91-E22FD87448DD}"/>
    <cellStyle name="Comma 6 2 4 2 3" xfId="4857" xr:uid="{831707C4-A556-4E3C-90A5-1BACE18E770C}"/>
    <cellStyle name="Comma 6 2 4 2 3 2" xfId="15391" xr:uid="{0065C1DB-446B-4C2D-8D98-56AEB65C994D}"/>
    <cellStyle name="Comma 6 2 4 2 3 2 2" xfId="36413" xr:uid="{D20A3F47-99E7-449F-BB23-A6FC3BF403E9}"/>
    <cellStyle name="Comma 6 2 4 2 3 2 3" xfId="57437" xr:uid="{26A9DA43-C0A3-4167-B217-C8AD80632901}"/>
    <cellStyle name="Comma 6 2 4 2 3 3" xfId="25903" xr:uid="{48854796-AE7B-4051-962A-27DCC4CDCEF7}"/>
    <cellStyle name="Comma 6 2 4 2 3 4" xfId="46927" xr:uid="{E2C0F3A3-9545-42C8-AC44-ED46A384BD57}"/>
    <cellStyle name="Comma 6 2 4 2 4" xfId="7485" xr:uid="{EC21FE7D-1A9F-461B-B277-5E3476523AA2}"/>
    <cellStyle name="Comma 6 2 4 2 4 2" xfId="18019" xr:uid="{60F57C1A-1AFC-4BF8-B554-5743F922FD5C}"/>
    <cellStyle name="Comma 6 2 4 2 4 2 2" xfId="39041" xr:uid="{18C9D9D6-763B-4023-BBAC-6637CE04A8C8}"/>
    <cellStyle name="Comma 6 2 4 2 4 2 3" xfId="60065" xr:uid="{B0B960EB-DDEB-441F-B73D-2ACA3A3A88E1}"/>
    <cellStyle name="Comma 6 2 4 2 4 3" xfId="28531" xr:uid="{99147D0A-3602-4730-ADCD-5583F3CB30F4}"/>
    <cellStyle name="Comma 6 2 4 2 4 4" xfId="49555" xr:uid="{D0B6EBDF-00EE-4BA5-B385-42FB09592014}"/>
    <cellStyle name="Comma 6 2 4 2 5" xfId="10112" xr:uid="{F0F584DE-81CA-4BB4-9B17-9A254DE60F72}"/>
    <cellStyle name="Comma 6 2 4 2 5 2" xfId="20646" xr:uid="{E339A78E-7D13-4ED4-B328-47C11B617C1E}"/>
    <cellStyle name="Comma 6 2 4 2 5 2 2" xfId="41668" xr:uid="{2B0F1ABC-95F9-4321-A5D5-C08A9490CBB0}"/>
    <cellStyle name="Comma 6 2 4 2 5 2 3" xfId="62692" xr:uid="{77701961-FD25-4387-8A76-67872BC31B5B}"/>
    <cellStyle name="Comma 6 2 4 2 5 3" xfId="31158" xr:uid="{5FAE41A0-C785-4DA0-AE66-643A8F740F8E}"/>
    <cellStyle name="Comma 6 2 4 2 5 4" xfId="52182" xr:uid="{167D9221-1EC0-4029-A812-8B2B296B8B19}"/>
    <cellStyle name="Comma 6 2 4 2 6" xfId="12764" xr:uid="{3E6D065A-9B37-49F2-B4C2-FACD8D3EA3FE}"/>
    <cellStyle name="Comma 6 2 4 2 6 2" xfId="33786" xr:uid="{8EB8252C-441F-4792-8E03-2D271B510CBE}"/>
    <cellStyle name="Comma 6 2 4 2 6 3" xfId="54810" xr:uid="{7473932A-52CB-4269-8B37-2DF9E40EC2D8}"/>
    <cellStyle name="Comma 6 2 4 2 7" xfId="23275" xr:uid="{36426FC0-8437-4A02-B4D5-814400A09376}"/>
    <cellStyle name="Comma 6 2 4 2 8" xfId="44300" xr:uid="{4CE06DFA-A4F1-45DF-92C2-BA7FDF0AA409}"/>
    <cellStyle name="Comma 6 2 4 3" xfId="2181" xr:uid="{F47DF054-EE30-449F-A5A0-3D82B09A1419}"/>
    <cellStyle name="Comma 6 2 4 3 2" xfId="4859" xr:uid="{B8ACFDE4-44A8-4B31-A6FF-3FFF1BBCFE4A}"/>
    <cellStyle name="Comma 6 2 4 3 2 2" xfId="15393" xr:uid="{06FBAA37-6D38-452A-824B-048285246167}"/>
    <cellStyle name="Comma 6 2 4 3 2 2 2" xfId="36415" xr:uid="{BE13BE26-8EE2-4622-AC71-AB2C108EB3C0}"/>
    <cellStyle name="Comma 6 2 4 3 2 2 3" xfId="57439" xr:uid="{4A0F170A-5EF5-4A36-8B08-935A07686BE0}"/>
    <cellStyle name="Comma 6 2 4 3 2 3" xfId="25905" xr:uid="{A60C6F10-65F5-43E0-BCDE-6CBF049DDFE2}"/>
    <cellStyle name="Comma 6 2 4 3 2 4" xfId="46929" xr:uid="{E8BEC585-3BE6-43DC-BDAA-6E2EFD1B0723}"/>
    <cellStyle name="Comma 6 2 4 3 3" xfId="7487" xr:uid="{7E2A6DC4-8DD3-4F39-943A-C156DC0265AD}"/>
    <cellStyle name="Comma 6 2 4 3 3 2" xfId="18021" xr:uid="{B36608BA-0C9B-4A7D-80AC-B364B3AFB08F}"/>
    <cellStyle name="Comma 6 2 4 3 3 2 2" xfId="39043" xr:uid="{85B67CC1-A80F-474C-A212-CA00AE79A8A8}"/>
    <cellStyle name="Comma 6 2 4 3 3 2 3" xfId="60067" xr:uid="{B010C834-1B33-44F5-BEAB-DFC77D8A7634}"/>
    <cellStyle name="Comma 6 2 4 3 3 3" xfId="28533" xr:uid="{D002546B-6DB0-4616-B67B-8252D86105EB}"/>
    <cellStyle name="Comma 6 2 4 3 3 4" xfId="49557" xr:uid="{82BA121C-C3C0-4525-9B45-A6A512C6FFAF}"/>
    <cellStyle name="Comma 6 2 4 3 4" xfId="10114" xr:uid="{7A3E191D-232B-46BB-9376-903F8F8D5E4D}"/>
    <cellStyle name="Comma 6 2 4 3 4 2" xfId="20648" xr:uid="{CEEBF340-78B0-4B54-B57D-EAC9BEFB0F59}"/>
    <cellStyle name="Comma 6 2 4 3 4 2 2" xfId="41670" xr:uid="{CF00B70F-E080-4C32-8002-F9CCD2DE028D}"/>
    <cellStyle name="Comma 6 2 4 3 4 2 3" xfId="62694" xr:uid="{64AE7D7C-B6D0-402D-87F1-5D30A4DA42CF}"/>
    <cellStyle name="Comma 6 2 4 3 4 3" xfId="31160" xr:uid="{4E2045E1-39F7-42B2-830B-3FD3D8773258}"/>
    <cellStyle name="Comma 6 2 4 3 4 4" xfId="52184" xr:uid="{A2516612-6C70-4F36-9AD4-0F06BF973493}"/>
    <cellStyle name="Comma 6 2 4 3 5" xfId="12766" xr:uid="{AE1100C8-F8CC-4522-A932-6E15F2340730}"/>
    <cellStyle name="Comma 6 2 4 3 5 2" xfId="33788" xr:uid="{602B6685-FBF0-47B3-A643-8681BE11E2DA}"/>
    <cellStyle name="Comma 6 2 4 3 5 3" xfId="54812" xr:uid="{F166ABB4-9B06-48BD-9FEA-B49BCC4A7687}"/>
    <cellStyle name="Comma 6 2 4 3 6" xfId="23277" xr:uid="{E818D9B6-8814-4AA8-B12D-EF61B1AA2867}"/>
    <cellStyle name="Comma 6 2 4 3 7" xfId="44302" xr:uid="{17D6BBF3-7E1E-46CA-95F8-64CC84646F98}"/>
    <cellStyle name="Comma 6 2 4 4" xfId="2182" xr:uid="{7B9B36BA-E557-43E9-A25A-E3FD3B9E10D8}"/>
    <cellStyle name="Comma 6 2 4 4 2" xfId="4860" xr:uid="{6CB992BA-9E57-4BC5-BEFF-9AEF3AC8B3BE}"/>
    <cellStyle name="Comma 6 2 4 4 2 2" xfId="15394" xr:uid="{AB9C2FF6-2353-4523-AA2C-54765FD480F5}"/>
    <cellStyle name="Comma 6 2 4 4 2 2 2" xfId="36416" xr:uid="{D7F817E6-77CC-4A17-90D4-AFA5609D5684}"/>
    <cellStyle name="Comma 6 2 4 4 2 2 3" xfId="57440" xr:uid="{49DB3C31-8A1A-47F3-BE7B-FBC957E266E8}"/>
    <cellStyle name="Comma 6 2 4 4 2 3" xfId="25906" xr:uid="{D68DE40F-D0BF-46DE-936B-0A0F3C2107B5}"/>
    <cellStyle name="Comma 6 2 4 4 2 4" xfId="46930" xr:uid="{03D553B1-0FDC-494A-87A6-73726A5150FF}"/>
    <cellStyle name="Comma 6 2 4 4 3" xfId="7488" xr:uid="{CB643425-3B15-4605-9D87-0AC12756E3B8}"/>
    <cellStyle name="Comma 6 2 4 4 3 2" xfId="18022" xr:uid="{E74DECA5-DCFA-476C-B215-B479826DB809}"/>
    <cellStyle name="Comma 6 2 4 4 3 2 2" xfId="39044" xr:uid="{F805B951-BFB7-4915-827A-81A7F8225618}"/>
    <cellStyle name="Comma 6 2 4 4 3 2 3" xfId="60068" xr:uid="{A2294502-0987-4288-9862-DD47418345F5}"/>
    <cellStyle name="Comma 6 2 4 4 3 3" xfId="28534" xr:uid="{2C169DF1-82EA-4450-BC25-E8BB792CC6FE}"/>
    <cellStyle name="Comma 6 2 4 4 3 4" xfId="49558" xr:uid="{C868C1D8-BA1E-4EB9-B206-A46D5E64E830}"/>
    <cellStyle name="Comma 6 2 4 4 4" xfId="10115" xr:uid="{4F5B94C2-8F15-41CE-B698-4D766D7F5EC1}"/>
    <cellStyle name="Comma 6 2 4 4 4 2" xfId="20649" xr:uid="{A9553060-17BB-4A14-9C67-BAE7F488B3C4}"/>
    <cellStyle name="Comma 6 2 4 4 4 2 2" xfId="41671" xr:uid="{02C1068A-3232-4088-B18B-DE353A620AF3}"/>
    <cellStyle name="Comma 6 2 4 4 4 2 3" xfId="62695" xr:uid="{DB5AA76E-D340-4C77-AFC4-B54EEB99CA74}"/>
    <cellStyle name="Comma 6 2 4 4 4 3" xfId="31161" xr:uid="{D62C8D41-6CF8-4E48-BB6D-AF18F2A97F16}"/>
    <cellStyle name="Comma 6 2 4 4 4 4" xfId="52185" xr:uid="{90FA28DC-8870-4D2E-B9C4-81FF11D7214F}"/>
    <cellStyle name="Comma 6 2 4 4 5" xfId="12767" xr:uid="{6FCB28A2-0E93-41CA-87E8-4319BFD53155}"/>
    <cellStyle name="Comma 6 2 4 4 5 2" xfId="33789" xr:uid="{4A73B198-1020-498F-A2D3-0EB0D05990F0}"/>
    <cellStyle name="Comma 6 2 4 4 5 3" xfId="54813" xr:uid="{81E65575-EA2E-4DCB-92E1-62A2944CA943}"/>
    <cellStyle name="Comma 6 2 4 4 6" xfId="23278" xr:uid="{6ECF4835-0303-4F04-BFD8-31269BD549CB}"/>
    <cellStyle name="Comma 6 2 4 4 7" xfId="44303" xr:uid="{D3ABEADD-C528-4500-A586-C3813CD47524}"/>
    <cellStyle name="Comma 6 2 4 5" xfId="4856" xr:uid="{A90FEA8E-D1D8-424B-ABAF-CA92C64D007F}"/>
    <cellStyle name="Comma 6 2 4 5 2" xfId="15390" xr:uid="{D4071DE0-1AF1-4306-A801-8A45BE2B719F}"/>
    <cellStyle name="Comma 6 2 4 5 2 2" xfId="36412" xr:uid="{854F05B5-F98B-40B0-A9CA-9D37CA69FE89}"/>
    <cellStyle name="Comma 6 2 4 5 2 3" xfId="57436" xr:uid="{35D1350D-9BA4-4AE0-817A-6193B9EA2E40}"/>
    <cellStyle name="Comma 6 2 4 5 3" xfId="25902" xr:uid="{D468280A-E923-418B-A68C-A4214A7F335E}"/>
    <cellStyle name="Comma 6 2 4 5 4" xfId="46926" xr:uid="{03D182C5-8BA7-41B9-94B4-70A745187D55}"/>
    <cellStyle name="Comma 6 2 4 6" xfId="7484" xr:uid="{D11F5732-B764-4B9A-8019-8E59861FB066}"/>
    <cellStyle name="Comma 6 2 4 6 2" xfId="18018" xr:uid="{01F3F2ED-90B3-4E5E-9560-B2461C4F8CE5}"/>
    <cellStyle name="Comma 6 2 4 6 2 2" xfId="39040" xr:uid="{F555E2CB-276A-4C27-A63B-26B7B86AAE38}"/>
    <cellStyle name="Comma 6 2 4 6 2 3" xfId="60064" xr:uid="{6300C2F2-7372-434C-931C-B8F8104B926D}"/>
    <cellStyle name="Comma 6 2 4 6 3" xfId="28530" xr:uid="{D5842924-4255-4A44-8414-481636FFF964}"/>
    <cellStyle name="Comma 6 2 4 6 4" xfId="49554" xr:uid="{AF8557A0-73F0-4901-B76C-9C1B55B72DFA}"/>
    <cellStyle name="Comma 6 2 4 7" xfId="10111" xr:uid="{D5819E6F-BE8F-4BEC-8B0C-C3F673412395}"/>
    <cellStyle name="Comma 6 2 4 7 2" xfId="20645" xr:uid="{DD3D7107-90C7-4BFC-90D0-927550CACE8E}"/>
    <cellStyle name="Comma 6 2 4 7 2 2" xfId="41667" xr:uid="{11FFFF8E-63D0-460B-87E7-EFD763D0D3A0}"/>
    <cellStyle name="Comma 6 2 4 7 2 3" xfId="62691" xr:uid="{430AB2D8-E279-4C66-B916-C75B0CF87E26}"/>
    <cellStyle name="Comma 6 2 4 7 3" xfId="31157" xr:uid="{415D34A0-2283-4FB8-B947-7AD36922F5F1}"/>
    <cellStyle name="Comma 6 2 4 7 4" xfId="52181" xr:uid="{697D04FB-6FB3-4BE0-955D-405F5A61F1C9}"/>
    <cellStyle name="Comma 6 2 4 8" xfId="12763" xr:uid="{5309C748-8844-4C07-AFC8-7A65C53FDE44}"/>
    <cellStyle name="Comma 6 2 4 8 2" xfId="33785" xr:uid="{6C222CD4-F62A-4AAA-A0C2-9F994836F7BA}"/>
    <cellStyle name="Comma 6 2 4 8 3" xfId="54809" xr:uid="{8967650F-6E25-4B3C-A46B-0C1EDB8F5C3B}"/>
    <cellStyle name="Comma 6 2 4 9" xfId="23274" xr:uid="{7FCD0AED-E0EE-4085-AECC-F767AF5052FC}"/>
    <cellStyle name="Comma 6 2 5" xfId="2183" xr:uid="{CF31D06C-40D6-44DE-98CE-63F3FF6EEB1D}"/>
    <cellStyle name="Comma 6 2 5 10" xfId="44304" xr:uid="{E6545EE3-68BF-4AAB-B3E2-3B2483307CDF}"/>
    <cellStyle name="Comma 6 2 5 2" xfId="2184" xr:uid="{90F95A2B-26D5-4740-BC38-B14E09BE844C}"/>
    <cellStyle name="Comma 6 2 5 2 2" xfId="2185" xr:uid="{6A55C626-A742-4286-9759-D05B08C82462}"/>
    <cellStyle name="Comma 6 2 5 2 2 2" xfId="4863" xr:uid="{F638F7DD-CA5C-4A43-A6E1-5658A8EFC37F}"/>
    <cellStyle name="Comma 6 2 5 2 2 2 2" xfId="15397" xr:uid="{A7E6738C-9393-4C26-96B0-13A86935A2AB}"/>
    <cellStyle name="Comma 6 2 5 2 2 2 2 2" xfId="36419" xr:uid="{296AD75E-2F34-4D40-AD68-CE1EC18AC919}"/>
    <cellStyle name="Comma 6 2 5 2 2 2 2 3" xfId="57443" xr:uid="{49DEE021-D44A-4878-9400-17DA5BEEE61D}"/>
    <cellStyle name="Comma 6 2 5 2 2 2 3" xfId="25909" xr:uid="{850D4A9B-C48B-4F51-BD74-71F5D2BD2C73}"/>
    <cellStyle name="Comma 6 2 5 2 2 2 4" xfId="46933" xr:uid="{C4F7445C-F5A3-476D-8EFF-96FD9FBFAC45}"/>
    <cellStyle name="Comma 6 2 5 2 2 3" xfId="7491" xr:uid="{4B0A4033-3C01-4518-B80F-F156FCAEFF28}"/>
    <cellStyle name="Comma 6 2 5 2 2 3 2" xfId="18025" xr:uid="{EAFD400D-DA6E-4A1C-9D94-A4A634AD27D0}"/>
    <cellStyle name="Comma 6 2 5 2 2 3 2 2" xfId="39047" xr:uid="{B890B5F6-8851-4591-8DE2-A5972BF76900}"/>
    <cellStyle name="Comma 6 2 5 2 2 3 2 3" xfId="60071" xr:uid="{C7EFC6C1-2764-4339-B690-39C3AB4AC4B8}"/>
    <cellStyle name="Comma 6 2 5 2 2 3 3" xfId="28537" xr:uid="{BD7A3E0F-9100-433F-9136-53504BF91D81}"/>
    <cellStyle name="Comma 6 2 5 2 2 3 4" xfId="49561" xr:uid="{304ADAC3-577B-49E7-B0F2-40D4816E40B9}"/>
    <cellStyle name="Comma 6 2 5 2 2 4" xfId="10118" xr:uid="{9545614A-2EC1-4F35-AC4F-1E60E326AC33}"/>
    <cellStyle name="Comma 6 2 5 2 2 4 2" xfId="20652" xr:uid="{A269BF4C-C5C4-4329-BC37-C12B872EC209}"/>
    <cellStyle name="Comma 6 2 5 2 2 4 2 2" xfId="41674" xr:uid="{06723B0E-908C-426E-8A44-04831B9FB5B7}"/>
    <cellStyle name="Comma 6 2 5 2 2 4 2 3" xfId="62698" xr:uid="{DE805C92-8E13-42F8-BB3C-F33FCD90365E}"/>
    <cellStyle name="Comma 6 2 5 2 2 4 3" xfId="31164" xr:uid="{2F490C20-6014-4813-AD13-65570D66A1D9}"/>
    <cellStyle name="Comma 6 2 5 2 2 4 4" xfId="52188" xr:uid="{B067B09C-F9EB-40D5-B937-7022301AD83D}"/>
    <cellStyle name="Comma 6 2 5 2 2 5" xfId="12770" xr:uid="{873F5437-90D2-4E3D-B947-3B99946E4FDE}"/>
    <cellStyle name="Comma 6 2 5 2 2 5 2" xfId="33792" xr:uid="{EF195B71-8143-4C1C-86BE-AC840EBAF937}"/>
    <cellStyle name="Comma 6 2 5 2 2 5 3" xfId="54816" xr:uid="{FC1C5CF3-D027-4EF7-9A90-15376D4FD206}"/>
    <cellStyle name="Comma 6 2 5 2 2 6" xfId="23281" xr:uid="{23E3E577-9720-4FBE-92F1-82BA9BBE573F}"/>
    <cellStyle name="Comma 6 2 5 2 2 7" xfId="44306" xr:uid="{559DCD06-E4EA-4976-88A8-8D67E792E3F6}"/>
    <cellStyle name="Comma 6 2 5 2 3" xfId="4862" xr:uid="{FFF544DB-62D5-43A1-86CF-4B03FD2B6EEF}"/>
    <cellStyle name="Comma 6 2 5 2 3 2" xfId="15396" xr:uid="{BB2A9B80-337E-43D9-8BA7-9B3FDB3B6282}"/>
    <cellStyle name="Comma 6 2 5 2 3 2 2" xfId="36418" xr:uid="{091DADD6-EA38-4097-8666-FC811D82F8BC}"/>
    <cellStyle name="Comma 6 2 5 2 3 2 3" xfId="57442" xr:uid="{178F90CD-AD26-4CF7-95CB-47AEA4F84338}"/>
    <cellStyle name="Comma 6 2 5 2 3 3" xfId="25908" xr:uid="{3EC3C9DA-B3D2-46FA-AD91-8946F8410662}"/>
    <cellStyle name="Comma 6 2 5 2 3 4" xfId="46932" xr:uid="{F6B6EA51-597B-4A08-A2C3-6B5F9FC0F4DD}"/>
    <cellStyle name="Comma 6 2 5 2 4" xfId="7490" xr:uid="{4D048FD2-7019-4010-9435-05B6C20F6ACE}"/>
    <cellStyle name="Comma 6 2 5 2 4 2" xfId="18024" xr:uid="{C2358DA0-E068-4009-80DB-532815D30A05}"/>
    <cellStyle name="Comma 6 2 5 2 4 2 2" xfId="39046" xr:uid="{9784C4D6-E9F2-4EE2-9A7A-D455E89EBC34}"/>
    <cellStyle name="Comma 6 2 5 2 4 2 3" xfId="60070" xr:uid="{0A22334A-A806-4DF7-9214-2D8226C6614D}"/>
    <cellStyle name="Comma 6 2 5 2 4 3" xfId="28536" xr:uid="{0570FCF1-672D-4CC3-A8FD-0B6918EFEA76}"/>
    <cellStyle name="Comma 6 2 5 2 4 4" xfId="49560" xr:uid="{F4FBBAE3-C996-4D0D-B8DA-5EE1083E88B5}"/>
    <cellStyle name="Comma 6 2 5 2 5" xfId="10117" xr:uid="{59FB1CAA-BCE7-4AD4-BBFF-20D605007A5D}"/>
    <cellStyle name="Comma 6 2 5 2 5 2" xfId="20651" xr:uid="{D6EC97C6-456F-423B-A5F1-5C127487DDE0}"/>
    <cellStyle name="Comma 6 2 5 2 5 2 2" xfId="41673" xr:uid="{06A701C9-0E22-4DCD-A1FD-43157CCE8493}"/>
    <cellStyle name="Comma 6 2 5 2 5 2 3" xfId="62697" xr:uid="{B56DC44C-1BA1-4F66-942A-0FF5E5FD1C83}"/>
    <cellStyle name="Comma 6 2 5 2 5 3" xfId="31163" xr:uid="{6BD1D9EF-CBD1-4901-822D-C645CC8D6878}"/>
    <cellStyle name="Comma 6 2 5 2 5 4" xfId="52187" xr:uid="{D0179C9D-0AC7-4865-8ADD-843AD128DF5A}"/>
    <cellStyle name="Comma 6 2 5 2 6" xfId="12769" xr:uid="{A613C5BA-2DD2-42C7-9393-E2A5FAA337B1}"/>
    <cellStyle name="Comma 6 2 5 2 6 2" xfId="33791" xr:uid="{247CCA51-1409-47EB-A155-2BD2A6A59442}"/>
    <cellStyle name="Comma 6 2 5 2 6 3" xfId="54815" xr:uid="{E7090164-6576-4FB0-84E4-A1DC6E6E51CC}"/>
    <cellStyle name="Comma 6 2 5 2 7" xfId="23280" xr:uid="{A653C5FF-84F4-4989-A01E-58BC23FC154A}"/>
    <cellStyle name="Comma 6 2 5 2 8" xfId="44305" xr:uid="{D3E380AE-9B50-4C4C-9100-677D9EAED5AA}"/>
    <cellStyle name="Comma 6 2 5 3" xfId="2186" xr:uid="{6339B25F-5357-4F72-9D85-85F97D46487E}"/>
    <cellStyle name="Comma 6 2 5 3 2" xfId="4864" xr:uid="{FA1CAE53-B32D-4E7A-9BDC-745565CDA461}"/>
    <cellStyle name="Comma 6 2 5 3 2 2" xfId="15398" xr:uid="{76D0BD88-E54A-4CF6-B8A5-10BAFF92EDB9}"/>
    <cellStyle name="Comma 6 2 5 3 2 2 2" xfId="36420" xr:uid="{B206BD8F-62E1-4687-A49F-74CA43FEA90D}"/>
    <cellStyle name="Comma 6 2 5 3 2 2 3" xfId="57444" xr:uid="{1DB87764-DC01-479D-A77A-FA62174869DF}"/>
    <cellStyle name="Comma 6 2 5 3 2 3" xfId="25910" xr:uid="{C34C97BD-6327-40EA-9C12-8E439E45DFB6}"/>
    <cellStyle name="Comma 6 2 5 3 2 4" xfId="46934" xr:uid="{E7C9DFF0-BB5D-497C-9CF6-25B0223EC80A}"/>
    <cellStyle name="Comma 6 2 5 3 3" xfId="7492" xr:uid="{995136E6-3A3E-4FBC-AC42-1360C34760FA}"/>
    <cellStyle name="Comma 6 2 5 3 3 2" xfId="18026" xr:uid="{688D3826-CFCE-4B1C-9407-DE949CEB10A9}"/>
    <cellStyle name="Comma 6 2 5 3 3 2 2" xfId="39048" xr:uid="{51AF932F-FA4D-41D9-97AB-9797C246115A}"/>
    <cellStyle name="Comma 6 2 5 3 3 2 3" xfId="60072" xr:uid="{4E91EB41-8904-4DCD-BBF6-A90C702EF778}"/>
    <cellStyle name="Comma 6 2 5 3 3 3" xfId="28538" xr:uid="{9BC42EA4-FA4D-4747-A843-766492B82921}"/>
    <cellStyle name="Comma 6 2 5 3 3 4" xfId="49562" xr:uid="{91D0F02B-3C2F-420A-9221-499403F91F64}"/>
    <cellStyle name="Comma 6 2 5 3 4" xfId="10119" xr:uid="{D7CA68FE-DC7E-4CA3-909C-F0E681E34ABC}"/>
    <cellStyle name="Comma 6 2 5 3 4 2" xfId="20653" xr:uid="{657EFEFF-3042-4329-B387-B75644ACFDF3}"/>
    <cellStyle name="Comma 6 2 5 3 4 2 2" xfId="41675" xr:uid="{6BD11568-0DA2-4C10-8777-F76CBBA1CE85}"/>
    <cellStyle name="Comma 6 2 5 3 4 2 3" xfId="62699" xr:uid="{E50E9B2B-F499-47CE-9138-9F5749342FE6}"/>
    <cellStyle name="Comma 6 2 5 3 4 3" xfId="31165" xr:uid="{F87AF3AC-12EF-4EA2-A75E-4E3AC3714F80}"/>
    <cellStyle name="Comma 6 2 5 3 4 4" xfId="52189" xr:uid="{A2B406D4-19EA-4E22-9672-B20DB7E9D6C7}"/>
    <cellStyle name="Comma 6 2 5 3 5" xfId="12771" xr:uid="{FFE7E771-899C-4994-BD63-E0B1D5AF5078}"/>
    <cellStyle name="Comma 6 2 5 3 5 2" xfId="33793" xr:uid="{4B94D9B9-8A07-439A-B184-66FB59343AEC}"/>
    <cellStyle name="Comma 6 2 5 3 5 3" xfId="54817" xr:uid="{2680D31D-714C-4545-9465-86D79A753F16}"/>
    <cellStyle name="Comma 6 2 5 3 6" xfId="23282" xr:uid="{F5F4F7E1-1052-404D-9E3C-880EDA0136E1}"/>
    <cellStyle name="Comma 6 2 5 3 7" xfId="44307" xr:uid="{F62E484B-DE52-4620-913D-3C25554B9B20}"/>
    <cellStyle name="Comma 6 2 5 4" xfId="2187" xr:uid="{D93231C8-41F7-4BE1-9B02-20316C38A439}"/>
    <cellStyle name="Comma 6 2 5 4 2" xfId="4865" xr:uid="{98A879D3-0687-4936-A6D2-451ADC73FD11}"/>
    <cellStyle name="Comma 6 2 5 4 2 2" xfId="15399" xr:uid="{D2A7F449-64E0-4BE1-92FF-323A21610A76}"/>
    <cellStyle name="Comma 6 2 5 4 2 2 2" xfId="36421" xr:uid="{6082AD3A-76C0-44E2-9F7D-4F2C5232FD43}"/>
    <cellStyle name="Comma 6 2 5 4 2 2 3" xfId="57445" xr:uid="{5A2733EA-E5C1-46E6-9A80-4F0F5252DA5D}"/>
    <cellStyle name="Comma 6 2 5 4 2 3" xfId="25911" xr:uid="{58CD0032-E5B7-45A6-8AA5-90F980AC1483}"/>
    <cellStyle name="Comma 6 2 5 4 2 4" xfId="46935" xr:uid="{9DE7403A-A6B0-4C86-882F-199E121B73F7}"/>
    <cellStyle name="Comma 6 2 5 4 3" xfId="7493" xr:uid="{B173018F-BD6F-441A-A0E4-8A9D0351B5A1}"/>
    <cellStyle name="Comma 6 2 5 4 3 2" xfId="18027" xr:uid="{1FBA5AB8-6562-4E7C-8F35-13B7220F8460}"/>
    <cellStyle name="Comma 6 2 5 4 3 2 2" xfId="39049" xr:uid="{D24292F5-FC5A-4B99-ACCC-915A0705AF99}"/>
    <cellStyle name="Comma 6 2 5 4 3 2 3" xfId="60073" xr:uid="{03B05BD4-38CB-4E1B-AF14-52B548072DB4}"/>
    <cellStyle name="Comma 6 2 5 4 3 3" xfId="28539" xr:uid="{C116FD46-96EC-4D93-9BA6-30073E953867}"/>
    <cellStyle name="Comma 6 2 5 4 3 4" xfId="49563" xr:uid="{830D9920-8332-4BF2-AE1D-B9AD0BEADEFC}"/>
    <cellStyle name="Comma 6 2 5 4 4" xfId="10120" xr:uid="{5A6DF0CA-E847-4F37-B949-EC42E962597F}"/>
    <cellStyle name="Comma 6 2 5 4 4 2" xfId="20654" xr:uid="{285DC4A0-F963-4800-BE1B-ED663EABB744}"/>
    <cellStyle name="Comma 6 2 5 4 4 2 2" xfId="41676" xr:uid="{21F7610D-D659-4382-8FBB-8678F59E8F75}"/>
    <cellStyle name="Comma 6 2 5 4 4 2 3" xfId="62700" xr:uid="{6B8F83A5-D38E-4E1D-80C2-06B626C27BC5}"/>
    <cellStyle name="Comma 6 2 5 4 4 3" xfId="31166" xr:uid="{511B0CD4-BD50-4310-8C55-6E95D0B3D31C}"/>
    <cellStyle name="Comma 6 2 5 4 4 4" xfId="52190" xr:uid="{27E94C62-06B9-43E7-8ED7-9A6BDCD037A4}"/>
    <cellStyle name="Comma 6 2 5 4 5" xfId="12772" xr:uid="{B5E4F3AC-34D4-44D6-A634-1AAF5275837D}"/>
    <cellStyle name="Comma 6 2 5 4 5 2" xfId="33794" xr:uid="{4A7F46FB-F648-4E4B-8611-8046D862A772}"/>
    <cellStyle name="Comma 6 2 5 4 5 3" xfId="54818" xr:uid="{447E2EBD-1C0E-47C1-957C-FB11DC758BFE}"/>
    <cellStyle name="Comma 6 2 5 4 6" xfId="23283" xr:uid="{15D1D9B4-C5DE-40C1-904C-08D62F350962}"/>
    <cellStyle name="Comma 6 2 5 4 7" xfId="44308" xr:uid="{D51A3566-E8EF-485A-8BAF-24EBD4478826}"/>
    <cellStyle name="Comma 6 2 5 5" xfId="4861" xr:uid="{96ACC96E-43AE-4D84-BC89-9C099E4EFB7A}"/>
    <cellStyle name="Comma 6 2 5 5 2" xfId="15395" xr:uid="{471D868C-FDEF-4812-9B6E-9D9D9186901A}"/>
    <cellStyle name="Comma 6 2 5 5 2 2" xfId="36417" xr:uid="{3A8AE4D1-35CF-4189-9E5F-686D89F24625}"/>
    <cellStyle name="Comma 6 2 5 5 2 3" xfId="57441" xr:uid="{D27AEBB3-9490-4859-A92D-BAEC82CC4542}"/>
    <cellStyle name="Comma 6 2 5 5 3" xfId="25907" xr:uid="{A6CCD9D1-4592-43A3-8179-9B956A3FD517}"/>
    <cellStyle name="Comma 6 2 5 5 4" xfId="46931" xr:uid="{A3941272-1BC8-420A-9F24-3BADDFDC8415}"/>
    <cellStyle name="Comma 6 2 5 6" xfId="7489" xr:uid="{5819B627-0F41-433A-B337-6F98FF1B9659}"/>
    <cellStyle name="Comma 6 2 5 6 2" xfId="18023" xr:uid="{3F73EBC5-815D-4594-86CC-28F7ED12CBE8}"/>
    <cellStyle name="Comma 6 2 5 6 2 2" xfId="39045" xr:uid="{9098F24A-F2BF-4A82-8035-325D706FD06C}"/>
    <cellStyle name="Comma 6 2 5 6 2 3" xfId="60069" xr:uid="{F342D08D-BC20-46F1-AC3F-F7A325D2D8DF}"/>
    <cellStyle name="Comma 6 2 5 6 3" xfId="28535" xr:uid="{1D8B8DFC-5F4A-497A-817B-1A0CDAF37D94}"/>
    <cellStyle name="Comma 6 2 5 6 4" xfId="49559" xr:uid="{9297F074-0A84-4807-9A22-498E244947B9}"/>
    <cellStyle name="Comma 6 2 5 7" xfId="10116" xr:uid="{CE906676-7704-4EF7-8D9D-5BBAA7E17AC8}"/>
    <cellStyle name="Comma 6 2 5 7 2" xfId="20650" xr:uid="{ECCDA5A5-1504-4404-9164-FBDFDCFACC15}"/>
    <cellStyle name="Comma 6 2 5 7 2 2" xfId="41672" xr:uid="{651DE68A-244B-4785-8E28-A7C0446E6B68}"/>
    <cellStyle name="Comma 6 2 5 7 2 3" xfId="62696" xr:uid="{08724A18-B8C3-4BDF-865F-150697F639F2}"/>
    <cellStyle name="Comma 6 2 5 7 3" xfId="31162" xr:uid="{1B6B30BB-5EF3-440E-BD3F-B9722CB372AF}"/>
    <cellStyle name="Comma 6 2 5 7 4" xfId="52186" xr:uid="{DD266DBF-EC8F-491A-8877-0737B321F178}"/>
    <cellStyle name="Comma 6 2 5 8" xfId="12768" xr:uid="{D4CABBE5-88F1-4DF5-8757-D9352305CC30}"/>
    <cellStyle name="Comma 6 2 5 8 2" xfId="33790" xr:uid="{ED01F9D0-99CF-416F-BF2C-221128B0CA1D}"/>
    <cellStyle name="Comma 6 2 5 8 3" xfId="54814" xr:uid="{C1CF9975-66B5-4C09-9452-BFC48D5AD21E}"/>
    <cellStyle name="Comma 6 2 5 9" xfId="23279" xr:uid="{3F291F16-80AB-4D6F-83EF-E1507C617233}"/>
    <cellStyle name="Comma 6 2 6" xfId="2188" xr:uid="{09A16918-D938-4972-87B7-83795F960ADB}"/>
    <cellStyle name="Comma 6 2 6 10" xfId="44309" xr:uid="{4E570306-4955-4429-BBA2-2DEE1C8A8041}"/>
    <cellStyle name="Comma 6 2 6 2" xfId="2189" xr:uid="{51008715-5892-4706-962F-0AB6BA2F97D8}"/>
    <cellStyle name="Comma 6 2 6 2 2" xfId="2190" xr:uid="{24567654-B596-4DB0-9EF1-23033C039602}"/>
    <cellStyle name="Comma 6 2 6 2 2 2" xfId="4868" xr:uid="{A6A0B2A9-D8DD-4EC6-A586-DB8E9637B9D4}"/>
    <cellStyle name="Comma 6 2 6 2 2 2 2" xfId="15402" xr:uid="{85F6795F-8815-46E3-A45C-655A99CBB0A2}"/>
    <cellStyle name="Comma 6 2 6 2 2 2 2 2" xfId="36424" xr:uid="{36616771-7382-4B04-A39E-623CAE58C0E9}"/>
    <cellStyle name="Comma 6 2 6 2 2 2 2 3" xfId="57448" xr:uid="{204089AF-7587-43C9-9311-7DFDFB577894}"/>
    <cellStyle name="Comma 6 2 6 2 2 2 3" xfId="25914" xr:uid="{F0830951-55B8-47CF-9B41-C2F964FACABC}"/>
    <cellStyle name="Comma 6 2 6 2 2 2 4" xfId="46938" xr:uid="{CAD334E3-B43A-42A9-9E2E-B7C17D3449D6}"/>
    <cellStyle name="Comma 6 2 6 2 2 3" xfId="7496" xr:uid="{9B819A06-18F7-4CCE-B136-F4B4605E04D0}"/>
    <cellStyle name="Comma 6 2 6 2 2 3 2" xfId="18030" xr:uid="{4932E8D0-B672-482C-84D4-3BBEDB8133BE}"/>
    <cellStyle name="Comma 6 2 6 2 2 3 2 2" xfId="39052" xr:uid="{B8A07B6D-95C2-446B-A772-8E6EB508D67D}"/>
    <cellStyle name="Comma 6 2 6 2 2 3 2 3" xfId="60076" xr:uid="{A6936EE3-3F0C-433F-95A5-E6317E76B745}"/>
    <cellStyle name="Comma 6 2 6 2 2 3 3" xfId="28542" xr:uid="{6D5701D3-0C17-4F24-9B2F-E52FB2FF1F3F}"/>
    <cellStyle name="Comma 6 2 6 2 2 3 4" xfId="49566" xr:uid="{B8FF2D90-3150-4C68-845C-3B6AE165CE55}"/>
    <cellStyle name="Comma 6 2 6 2 2 4" xfId="10123" xr:uid="{2E6A97C5-DF05-494E-9830-F6906711E534}"/>
    <cellStyle name="Comma 6 2 6 2 2 4 2" xfId="20657" xr:uid="{0951DBF1-4814-4D39-A1DD-DA8CBF37825B}"/>
    <cellStyle name="Comma 6 2 6 2 2 4 2 2" xfId="41679" xr:uid="{D44639FD-1D31-4D29-B5F3-3817B290EDE2}"/>
    <cellStyle name="Comma 6 2 6 2 2 4 2 3" xfId="62703" xr:uid="{8C90D18F-496F-4BE2-B0E8-F0155371CA5C}"/>
    <cellStyle name="Comma 6 2 6 2 2 4 3" xfId="31169" xr:uid="{CD67CBA6-163B-47AB-8CE4-4D6AECED8F51}"/>
    <cellStyle name="Comma 6 2 6 2 2 4 4" xfId="52193" xr:uid="{4BE951A2-6D96-4BAE-9094-DD2AAD5E4E79}"/>
    <cellStyle name="Comma 6 2 6 2 2 5" xfId="12775" xr:uid="{41250A57-7023-4D92-986F-78D71A5A3F3B}"/>
    <cellStyle name="Comma 6 2 6 2 2 5 2" xfId="33797" xr:uid="{04A34729-6CB9-489C-8F41-3B018E2B57EE}"/>
    <cellStyle name="Comma 6 2 6 2 2 5 3" xfId="54821" xr:uid="{9D9137CA-B23D-4E0C-B4FA-F6DC7AF1C002}"/>
    <cellStyle name="Comma 6 2 6 2 2 6" xfId="23286" xr:uid="{491D7415-F1A8-4BB8-8262-1F6AD8B40391}"/>
    <cellStyle name="Comma 6 2 6 2 2 7" xfId="44311" xr:uid="{189F5161-E4BA-4C2B-BE07-7FDF4026C634}"/>
    <cellStyle name="Comma 6 2 6 2 3" xfId="4867" xr:uid="{5DD5D27E-2D89-43C3-BA57-9D1730A162C8}"/>
    <cellStyle name="Comma 6 2 6 2 3 2" xfId="15401" xr:uid="{0929BBA0-9395-4013-88CF-AE55BE14BC6B}"/>
    <cellStyle name="Comma 6 2 6 2 3 2 2" xfId="36423" xr:uid="{9788E1BD-76A6-48CC-92F9-6E4589D515FA}"/>
    <cellStyle name="Comma 6 2 6 2 3 2 3" xfId="57447" xr:uid="{FADC8946-8262-4025-A125-1C83B4E88A12}"/>
    <cellStyle name="Comma 6 2 6 2 3 3" xfId="25913" xr:uid="{C859E5E7-E856-4AFB-A858-E407B2717757}"/>
    <cellStyle name="Comma 6 2 6 2 3 4" xfId="46937" xr:uid="{70C7C83E-0E64-4E19-AF51-96C03CCFFC60}"/>
    <cellStyle name="Comma 6 2 6 2 4" xfId="7495" xr:uid="{E19E3AF1-11C2-4022-A871-05909E6DA09B}"/>
    <cellStyle name="Comma 6 2 6 2 4 2" xfId="18029" xr:uid="{3164FEE3-FE39-4ECA-800B-8131F8AAAB7C}"/>
    <cellStyle name="Comma 6 2 6 2 4 2 2" xfId="39051" xr:uid="{9E1A038C-D71B-4FBC-BC98-912250B79F06}"/>
    <cellStyle name="Comma 6 2 6 2 4 2 3" xfId="60075" xr:uid="{E0ADF218-01AF-4D1B-AE97-87BB6C42DBD0}"/>
    <cellStyle name="Comma 6 2 6 2 4 3" xfId="28541" xr:uid="{A8A57C28-AE55-4500-B9AA-E4DB630BCB84}"/>
    <cellStyle name="Comma 6 2 6 2 4 4" xfId="49565" xr:uid="{7292BDED-9821-40F3-A815-32C00E3DEB69}"/>
    <cellStyle name="Comma 6 2 6 2 5" xfId="10122" xr:uid="{BC1806A9-A874-4B2C-A742-FC6E2E79B477}"/>
    <cellStyle name="Comma 6 2 6 2 5 2" xfId="20656" xr:uid="{D1C5D5DB-DBFC-4ADC-9E6B-A68D53FB0EB3}"/>
    <cellStyle name="Comma 6 2 6 2 5 2 2" xfId="41678" xr:uid="{4E5637C4-C285-4974-995F-477BDB19FB29}"/>
    <cellStyle name="Comma 6 2 6 2 5 2 3" xfId="62702" xr:uid="{6031AA81-ABB0-457E-B9F9-044F228AD939}"/>
    <cellStyle name="Comma 6 2 6 2 5 3" xfId="31168" xr:uid="{3BF686E3-F7DA-49FB-AAD6-82A6B4A12431}"/>
    <cellStyle name="Comma 6 2 6 2 5 4" xfId="52192" xr:uid="{3B8443E5-0510-48DD-943D-74B352695A0A}"/>
    <cellStyle name="Comma 6 2 6 2 6" xfId="12774" xr:uid="{59AC2634-8473-47DD-92B5-6FAFE3A9274A}"/>
    <cellStyle name="Comma 6 2 6 2 6 2" xfId="33796" xr:uid="{D6E9E4FC-13D9-4B37-A05E-9EC6F34F3C88}"/>
    <cellStyle name="Comma 6 2 6 2 6 3" xfId="54820" xr:uid="{E542C1A2-24CA-4050-8021-28EDA82E4203}"/>
    <cellStyle name="Comma 6 2 6 2 7" xfId="23285" xr:uid="{D5C85C6B-8919-44BE-B0B9-A3AE2CA975F0}"/>
    <cellStyle name="Comma 6 2 6 2 8" xfId="44310" xr:uid="{D2AA2684-C816-4D3A-ADFA-60847A52E1A2}"/>
    <cellStyle name="Comma 6 2 6 3" xfId="2191" xr:uid="{29E4D226-5F22-4541-AEB1-F567C6F4FD98}"/>
    <cellStyle name="Comma 6 2 6 3 2" xfId="4869" xr:uid="{63C89E06-4DCF-49C6-819C-E021681FC828}"/>
    <cellStyle name="Comma 6 2 6 3 2 2" xfId="15403" xr:uid="{E6F76A66-67FD-4128-8873-3C97DD255E24}"/>
    <cellStyle name="Comma 6 2 6 3 2 2 2" xfId="36425" xr:uid="{41DF5B83-FB90-4699-968A-B2AEE5727E63}"/>
    <cellStyle name="Comma 6 2 6 3 2 2 3" xfId="57449" xr:uid="{08F82963-DA8E-493D-9B59-552F315648A5}"/>
    <cellStyle name="Comma 6 2 6 3 2 3" xfId="25915" xr:uid="{87DD10E4-C4B0-493C-BE14-BE76E0D0E76E}"/>
    <cellStyle name="Comma 6 2 6 3 2 4" xfId="46939" xr:uid="{B866787E-33FF-45E1-97AA-A29551F6A6F0}"/>
    <cellStyle name="Comma 6 2 6 3 3" xfId="7497" xr:uid="{13FD2D7C-434E-426C-9F43-F9EED6E820E6}"/>
    <cellStyle name="Comma 6 2 6 3 3 2" xfId="18031" xr:uid="{18D06FB5-572C-4D23-B64C-564FDFC1C6D8}"/>
    <cellStyle name="Comma 6 2 6 3 3 2 2" xfId="39053" xr:uid="{87CAB3E6-8587-46F8-AC15-326F878A55CE}"/>
    <cellStyle name="Comma 6 2 6 3 3 2 3" xfId="60077" xr:uid="{0EB85EF1-CB3C-407C-957F-29CD367864BC}"/>
    <cellStyle name="Comma 6 2 6 3 3 3" xfId="28543" xr:uid="{38302197-486F-4FA2-8CF4-0327B4217E38}"/>
    <cellStyle name="Comma 6 2 6 3 3 4" xfId="49567" xr:uid="{D27B7749-866B-4CF5-A447-6AC78986C381}"/>
    <cellStyle name="Comma 6 2 6 3 4" xfId="10124" xr:uid="{430D1913-0786-49B5-977A-F5341EDC0A6C}"/>
    <cellStyle name="Comma 6 2 6 3 4 2" xfId="20658" xr:uid="{3768359A-A4E8-49DA-AE0E-6FA172633CCE}"/>
    <cellStyle name="Comma 6 2 6 3 4 2 2" xfId="41680" xr:uid="{51E0D023-9DD3-4536-836E-DD4190FA218C}"/>
    <cellStyle name="Comma 6 2 6 3 4 2 3" xfId="62704" xr:uid="{B25F9FB3-257E-4405-B73C-C84CCE927471}"/>
    <cellStyle name="Comma 6 2 6 3 4 3" xfId="31170" xr:uid="{495A6454-F005-49C2-B85E-C7476C64EB42}"/>
    <cellStyle name="Comma 6 2 6 3 4 4" xfId="52194" xr:uid="{4F2D9BD0-A980-4316-A2CA-D6A5C601AAC9}"/>
    <cellStyle name="Comma 6 2 6 3 5" xfId="12776" xr:uid="{37E97B91-6713-401F-980A-6ECE68A28FAC}"/>
    <cellStyle name="Comma 6 2 6 3 5 2" xfId="33798" xr:uid="{9FAA8F49-3D38-402D-B68D-2E60FF65C20B}"/>
    <cellStyle name="Comma 6 2 6 3 5 3" xfId="54822" xr:uid="{FABA1729-6F50-468C-99D9-67518F89BEB6}"/>
    <cellStyle name="Comma 6 2 6 3 6" xfId="23287" xr:uid="{95A576BB-A559-43FD-987F-45473C7232E0}"/>
    <cellStyle name="Comma 6 2 6 3 7" xfId="44312" xr:uid="{E8BD35A7-D67C-4755-9C72-F7DFCE0512B8}"/>
    <cellStyle name="Comma 6 2 6 4" xfId="2192" xr:uid="{08490F0A-A825-4D0C-B236-D65252E8F58C}"/>
    <cellStyle name="Comma 6 2 6 4 2" xfId="4870" xr:uid="{6DA7C85B-7A09-4A01-85C5-8B0426DE1CD6}"/>
    <cellStyle name="Comma 6 2 6 4 2 2" xfId="15404" xr:uid="{E24142EF-E2C2-4B8B-A2B0-836BCF706850}"/>
    <cellStyle name="Comma 6 2 6 4 2 2 2" xfId="36426" xr:uid="{AE364525-8D58-432B-80AE-1E8616F3CF0D}"/>
    <cellStyle name="Comma 6 2 6 4 2 2 3" xfId="57450" xr:uid="{27C74F7F-A15D-4CF2-A09F-E2003F807361}"/>
    <cellStyle name="Comma 6 2 6 4 2 3" xfId="25916" xr:uid="{1DFB25E6-C174-43C6-8E4C-F75BE39E3495}"/>
    <cellStyle name="Comma 6 2 6 4 2 4" xfId="46940" xr:uid="{320FDAAD-6E42-4A13-AB26-3B8CF514CC1E}"/>
    <cellStyle name="Comma 6 2 6 4 3" xfId="7498" xr:uid="{42DD2649-90E7-4ED9-AA49-FFDA4FCAD17D}"/>
    <cellStyle name="Comma 6 2 6 4 3 2" xfId="18032" xr:uid="{62D1E25C-25F1-4285-A2CC-9871E92476FD}"/>
    <cellStyle name="Comma 6 2 6 4 3 2 2" xfId="39054" xr:uid="{8B328AE0-A56E-410F-98E1-B59B91317073}"/>
    <cellStyle name="Comma 6 2 6 4 3 2 3" xfId="60078" xr:uid="{BE1C297E-AA18-4301-B5F2-2D8E5B63DDCC}"/>
    <cellStyle name="Comma 6 2 6 4 3 3" xfId="28544" xr:uid="{4D8EB7ED-9156-4B9E-AAFC-FA176351E90B}"/>
    <cellStyle name="Comma 6 2 6 4 3 4" xfId="49568" xr:uid="{7EB066D2-8CBF-4084-A59C-41419F3E0CB2}"/>
    <cellStyle name="Comma 6 2 6 4 4" xfId="10125" xr:uid="{DB3868CF-1493-430E-9596-A7D930435D50}"/>
    <cellStyle name="Comma 6 2 6 4 4 2" xfId="20659" xr:uid="{9E54B61D-CE97-4003-81B8-6CDDBA910EE7}"/>
    <cellStyle name="Comma 6 2 6 4 4 2 2" xfId="41681" xr:uid="{6E45881A-FEAD-4FBB-9947-E51ACEED4F2C}"/>
    <cellStyle name="Comma 6 2 6 4 4 2 3" xfId="62705" xr:uid="{9D231E6E-57DF-4895-BC46-79C3CC14880F}"/>
    <cellStyle name="Comma 6 2 6 4 4 3" xfId="31171" xr:uid="{DD7C96D9-241B-4DF3-9744-975A0D9F95F9}"/>
    <cellStyle name="Comma 6 2 6 4 4 4" xfId="52195" xr:uid="{F179136D-4AD4-4ECE-B529-E1E3C11FD605}"/>
    <cellStyle name="Comma 6 2 6 4 5" xfId="12777" xr:uid="{587D10A2-2409-47C5-8725-9D1B624FF87E}"/>
    <cellStyle name="Comma 6 2 6 4 5 2" xfId="33799" xr:uid="{312801BB-5201-4DDC-8D4D-1A931E70D265}"/>
    <cellStyle name="Comma 6 2 6 4 5 3" xfId="54823" xr:uid="{95AAAFF5-33C7-4FD2-ACD2-CE07BCC992B2}"/>
    <cellStyle name="Comma 6 2 6 4 6" xfId="23288" xr:uid="{B173666E-535C-4862-8FF2-6EDF90963F89}"/>
    <cellStyle name="Comma 6 2 6 4 7" xfId="44313" xr:uid="{2A34C456-7E0B-4AE8-99F8-61E34BC0D8E6}"/>
    <cellStyle name="Comma 6 2 6 5" xfId="4866" xr:uid="{7E9DFE7D-C643-44B9-B7E6-7A33BB7E2B51}"/>
    <cellStyle name="Comma 6 2 6 5 2" xfId="15400" xr:uid="{EA943454-2802-4647-A66B-9C7E7548D977}"/>
    <cellStyle name="Comma 6 2 6 5 2 2" xfId="36422" xr:uid="{8F9D65E3-6309-408B-AE53-EA167689F20D}"/>
    <cellStyle name="Comma 6 2 6 5 2 3" xfId="57446" xr:uid="{C4160579-516B-44D8-88C4-E116D36487BF}"/>
    <cellStyle name="Comma 6 2 6 5 3" xfId="25912" xr:uid="{D622312F-92D5-481C-ADEB-E52B1C1D3967}"/>
    <cellStyle name="Comma 6 2 6 5 4" xfId="46936" xr:uid="{8F98B3FD-F32C-4A74-90B6-64388B3043C7}"/>
    <cellStyle name="Comma 6 2 6 6" xfId="7494" xr:uid="{703EC508-64EC-4D38-BB30-5A4031FB67DF}"/>
    <cellStyle name="Comma 6 2 6 6 2" xfId="18028" xr:uid="{C40E6658-D121-40F3-94C8-C50E123C8F4C}"/>
    <cellStyle name="Comma 6 2 6 6 2 2" xfId="39050" xr:uid="{51AA21D3-72A9-41DF-813A-85240B67A6C7}"/>
    <cellStyle name="Comma 6 2 6 6 2 3" xfId="60074" xr:uid="{B11B27B5-D07E-46E8-9615-EAC16188EBDC}"/>
    <cellStyle name="Comma 6 2 6 6 3" xfId="28540" xr:uid="{8432C076-E49B-4BFB-ADBD-2280DA55708B}"/>
    <cellStyle name="Comma 6 2 6 6 4" xfId="49564" xr:uid="{6D47F659-14FA-4494-B19B-8B985A64747B}"/>
    <cellStyle name="Comma 6 2 6 7" xfId="10121" xr:uid="{3C94DC10-6244-4BD2-9DEE-E39ACA2BC2AA}"/>
    <cellStyle name="Comma 6 2 6 7 2" xfId="20655" xr:uid="{FE8FF006-3D9B-4382-B6AF-6BF61DD7714B}"/>
    <cellStyle name="Comma 6 2 6 7 2 2" xfId="41677" xr:uid="{6BC3D783-FDCD-43D0-802F-6E2AFFDE69D2}"/>
    <cellStyle name="Comma 6 2 6 7 2 3" xfId="62701" xr:uid="{705522BE-2607-4C75-A64D-9F2FC0A412A1}"/>
    <cellStyle name="Comma 6 2 6 7 3" xfId="31167" xr:uid="{6C12FEB9-4F6D-4C2D-A641-6700E8C5FA28}"/>
    <cellStyle name="Comma 6 2 6 7 4" xfId="52191" xr:uid="{2FFB2DDC-9F9D-4BCB-9E3B-45D87602F098}"/>
    <cellStyle name="Comma 6 2 6 8" xfId="12773" xr:uid="{D9FECCBC-28CD-474E-A723-4B2D1CBF032B}"/>
    <cellStyle name="Comma 6 2 6 8 2" xfId="33795" xr:uid="{037F58AB-5907-4B65-94C5-B96E6490E511}"/>
    <cellStyle name="Comma 6 2 6 8 3" xfId="54819" xr:uid="{BF3B5AB7-72B6-4A9C-BBD8-22ACD490EF95}"/>
    <cellStyle name="Comma 6 2 6 9" xfId="23284" xr:uid="{4598A208-164C-4843-8021-69BBA67F432F}"/>
    <cellStyle name="Comma 6 2 7" xfId="2193" xr:uid="{ADD352F2-F908-4056-AF77-0FA03664D517}"/>
    <cellStyle name="Comma 6 2 7 2" xfId="2194" xr:uid="{8BD32261-DF0B-46FE-BFEE-A5446623DB47}"/>
    <cellStyle name="Comma 6 2 7 2 2" xfId="4872" xr:uid="{7C7D919B-C06D-4085-ACDA-75C22BA9367D}"/>
    <cellStyle name="Comma 6 2 7 2 2 2" xfId="15406" xr:uid="{E1F94369-68BE-482B-BDD8-8CF4CCA4D8B7}"/>
    <cellStyle name="Comma 6 2 7 2 2 2 2" xfId="36428" xr:uid="{A3BABDE8-5962-4E53-906E-442B07E4951B}"/>
    <cellStyle name="Comma 6 2 7 2 2 2 3" xfId="57452" xr:uid="{585DFBF5-4B7C-4348-B3EE-BADDE75D8DDC}"/>
    <cellStyle name="Comma 6 2 7 2 2 3" xfId="25918" xr:uid="{6718B924-CFD0-460C-8A04-31701C7B87EA}"/>
    <cellStyle name="Comma 6 2 7 2 2 4" xfId="46942" xr:uid="{52BEC24E-3444-46FE-BB28-ADE3A15430F1}"/>
    <cellStyle name="Comma 6 2 7 2 3" xfId="7500" xr:uid="{09EADEE9-5140-4AF3-8CDE-D2A4CE4ED3F6}"/>
    <cellStyle name="Comma 6 2 7 2 3 2" xfId="18034" xr:uid="{5A5CC300-9040-4DB2-B927-E51D96682225}"/>
    <cellStyle name="Comma 6 2 7 2 3 2 2" xfId="39056" xr:uid="{E8F35B6C-095B-4E84-9FF2-DC185EDF9139}"/>
    <cellStyle name="Comma 6 2 7 2 3 2 3" xfId="60080" xr:uid="{1F03548D-67D8-4ABD-85C4-EA3AE56FF7E6}"/>
    <cellStyle name="Comma 6 2 7 2 3 3" xfId="28546" xr:uid="{E98FE281-8AF6-4C5E-A29D-7029282BDAD1}"/>
    <cellStyle name="Comma 6 2 7 2 3 4" xfId="49570" xr:uid="{784ADE18-D6AB-4C1F-9219-50F26FF67DE5}"/>
    <cellStyle name="Comma 6 2 7 2 4" xfId="10127" xr:uid="{F9AEDCF2-DEC4-4227-9938-F20A4CAD2EF9}"/>
    <cellStyle name="Comma 6 2 7 2 4 2" xfId="20661" xr:uid="{CA5A2D58-CD6B-4A5C-84FA-64493E5C71F1}"/>
    <cellStyle name="Comma 6 2 7 2 4 2 2" xfId="41683" xr:uid="{F4763A14-5FF5-4C38-9315-043F38F1F36A}"/>
    <cellStyle name="Comma 6 2 7 2 4 2 3" xfId="62707" xr:uid="{5A69AEEA-C116-45CA-B6E3-1D96DBE305B6}"/>
    <cellStyle name="Comma 6 2 7 2 4 3" xfId="31173" xr:uid="{AC85F0B2-E40F-4032-A068-56E894A1B849}"/>
    <cellStyle name="Comma 6 2 7 2 4 4" xfId="52197" xr:uid="{60D38D72-6131-45F1-8993-E32EB79787A1}"/>
    <cellStyle name="Comma 6 2 7 2 5" xfId="12779" xr:uid="{A3A2070C-24C6-4A7B-B43A-05C948A6185D}"/>
    <cellStyle name="Comma 6 2 7 2 5 2" xfId="33801" xr:uid="{E453097E-90CB-46D0-8E5A-D9A75D43C507}"/>
    <cellStyle name="Comma 6 2 7 2 5 3" xfId="54825" xr:uid="{0F82D3D4-A875-4FAE-A505-33E377C9CCB1}"/>
    <cellStyle name="Comma 6 2 7 2 6" xfId="23290" xr:uid="{2EE91E23-6552-4F71-A1FB-64B307165354}"/>
    <cellStyle name="Comma 6 2 7 2 7" xfId="44315" xr:uid="{5D3133A4-F9C9-4C70-A208-742D5BB8C434}"/>
    <cellStyle name="Comma 6 2 7 3" xfId="2195" xr:uid="{C4D81F8A-6606-4078-A109-244C455C5EEB}"/>
    <cellStyle name="Comma 6 2 7 3 2" xfId="4873" xr:uid="{B92D988E-7825-4AB3-A3DD-5B051BD61442}"/>
    <cellStyle name="Comma 6 2 7 3 2 2" xfId="15407" xr:uid="{D0244862-4195-4A95-814F-33B76BE4CBC4}"/>
    <cellStyle name="Comma 6 2 7 3 2 2 2" xfId="36429" xr:uid="{58651298-ECD5-467D-BD2C-8DA4D1A32E59}"/>
    <cellStyle name="Comma 6 2 7 3 2 2 3" xfId="57453" xr:uid="{7A0A4C00-D767-4822-91E5-F8A5660D40BC}"/>
    <cellStyle name="Comma 6 2 7 3 2 3" xfId="25919" xr:uid="{E1FE8D5C-7895-4603-A268-0878AC2B3120}"/>
    <cellStyle name="Comma 6 2 7 3 2 4" xfId="46943" xr:uid="{CD15D328-176A-4321-AF7B-FFE707FC0191}"/>
    <cellStyle name="Comma 6 2 7 3 3" xfId="7501" xr:uid="{5E7F5D49-2FB4-4A32-B07C-CA548FABA99F}"/>
    <cellStyle name="Comma 6 2 7 3 3 2" xfId="18035" xr:uid="{B2C1046D-8650-44AA-8F2A-307ABA077C27}"/>
    <cellStyle name="Comma 6 2 7 3 3 2 2" xfId="39057" xr:uid="{0A6565B9-499C-4F21-BDC7-B0FBD341DC27}"/>
    <cellStyle name="Comma 6 2 7 3 3 2 3" xfId="60081" xr:uid="{E88C5BD1-FEA0-4AEC-9119-14D134C4B4FA}"/>
    <cellStyle name="Comma 6 2 7 3 3 3" xfId="28547" xr:uid="{73B0B117-0987-452B-82C9-F44C1188CABB}"/>
    <cellStyle name="Comma 6 2 7 3 3 4" xfId="49571" xr:uid="{0E64AB64-939C-4C50-A5D2-4C9A0056928D}"/>
    <cellStyle name="Comma 6 2 7 3 4" xfId="10128" xr:uid="{135975DC-7424-4DAA-ADBA-6EDC414DBD9C}"/>
    <cellStyle name="Comma 6 2 7 3 4 2" xfId="20662" xr:uid="{F8E54A7D-CB48-4EC5-A53E-D1879A0B148B}"/>
    <cellStyle name="Comma 6 2 7 3 4 2 2" xfId="41684" xr:uid="{FA72480F-F250-450C-9956-C65DA57E985C}"/>
    <cellStyle name="Comma 6 2 7 3 4 2 3" xfId="62708" xr:uid="{7EB07ACE-886F-4F5C-AD36-818ACC154593}"/>
    <cellStyle name="Comma 6 2 7 3 4 3" xfId="31174" xr:uid="{4DF8CB75-FC7B-46DF-AAEE-A7B46359DF5A}"/>
    <cellStyle name="Comma 6 2 7 3 4 4" xfId="52198" xr:uid="{72CB8B01-CEE7-4033-B4A1-55D6D732328A}"/>
    <cellStyle name="Comma 6 2 7 3 5" xfId="12780" xr:uid="{E158A898-287A-4DD0-B4DD-271534747B9B}"/>
    <cellStyle name="Comma 6 2 7 3 5 2" xfId="33802" xr:uid="{FA8AA340-9534-413E-A043-FF6CC4E09201}"/>
    <cellStyle name="Comma 6 2 7 3 5 3" xfId="54826" xr:uid="{B6DB56A0-8525-4170-845B-CA5CBD5A9E38}"/>
    <cellStyle name="Comma 6 2 7 3 6" xfId="23291" xr:uid="{B8B30DEA-DC89-4A89-996F-A46AFD210572}"/>
    <cellStyle name="Comma 6 2 7 3 7" xfId="44316" xr:uid="{83BDEA8C-4261-4DA0-B359-29F611583F86}"/>
    <cellStyle name="Comma 6 2 7 4" xfId="4871" xr:uid="{1F1B440B-CB33-4B7B-801B-31D5E1275933}"/>
    <cellStyle name="Comma 6 2 7 4 2" xfId="15405" xr:uid="{54903EFE-A731-4417-950E-CF9E9282B087}"/>
    <cellStyle name="Comma 6 2 7 4 2 2" xfId="36427" xr:uid="{301783E3-D891-4406-ABC7-0327452A6FFE}"/>
    <cellStyle name="Comma 6 2 7 4 2 3" xfId="57451" xr:uid="{C81C8B27-6DA3-46ED-81CE-306FFA1B5C25}"/>
    <cellStyle name="Comma 6 2 7 4 3" xfId="25917" xr:uid="{749D049C-500F-481E-9B76-AEB364F718E4}"/>
    <cellStyle name="Comma 6 2 7 4 4" xfId="46941" xr:uid="{EBE3BF0F-FA28-4855-914A-BD41E9C29078}"/>
    <cellStyle name="Comma 6 2 7 5" xfId="7499" xr:uid="{E40D6D0B-050E-4C21-9829-51BC2F974C0C}"/>
    <cellStyle name="Comma 6 2 7 5 2" xfId="18033" xr:uid="{F95221A4-3285-4FE1-AB07-F0B066D14E98}"/>
    <cellStyle name="Comma 6 2 7 5 2 2" xfId="39055" xr:uid="{69929878-3E27-4E70-86D5-F9DC0E5E62C3}"/>
    <cellStyle name="Comma 6 2 7 5 2 3" xfId="60079" xr:uid="{3F1B93B0-71BE-4D40-82D0-959CE7D694FA}"/>
    <cellStyle name="Comma 6 2 7 5 3" xfId="28545" xr:uid="{0ECC05DE-BC01-4DA9-96AC-684736869ACC}"/>
    <cellStyle name="Comma 6 2 7 5 4" xfId="49569" xr:uid="{0576F042-6676-4F0F-85E3-B431E5689A6F}"/>
    <cellStyle name="Comma 6 2 7 6" xfId="10126" xr:uid="{814E13E8-3EFC-4864-8C88-C7FC161E4136}"/>
    <cellStyle name="Comma 6 2 7 6 2" xfId="20660" xr:uid="{BB6E25DB-DCD3-4E46-9726-78620152E6C3}"/>
    <cellStyle name="Comma 6 2 7 6 2 2" xfId="41682" xr:uid="{BF10C153-0CD4-4380-95D5-55FD9CF7A847}"/>
    <cellStyle name="Comma 6 2 7 6 2 3" xfId="62706" xr:uid="{F6BF2993-5AEA-4AB3-B9C9-3AB0A1A37C8A}"/>
    <cellStyle name="Comma 6 2 7 6 3" xfId="31172" xr:uid="{80424486-BE99-4E8A-8EA2-9B0DB777CA18}"/>
    <cellStyle name="Comma 6 2 7 6 4" xfId="52196" xr:uid="{4541487D-3C92-4E5D-B696-39AD324BF781}"/>
    <cellStyle name="Comma 6 2 7 7" xfId="12778" xr:uid="{C264EB4B-F4A9-4E28-962F-E3B0B7CE7E90}"/>
    <cellStyle name="Comma 6 2 7 7 2" xfId="33800" xr:uid="{4B1DCF13-8006-4C4A-BFE4-DD63FF5E1417}"/>
    <cellStyle name="Comma 6 2 7 7 3" xfId="54824" xr:uid="{21A6FBAB-64F1-4F6D-8DC9-67D56E992950}"/>
    <cellStyle name="Comma 6 2 7 8" xfId="23289" xr:uid="{ADBFEDC7-1C26-471D-930C-2F88D0B6C63E}"/>
    <cellStyle name="Comma 6 2 7 9" xfId="44314" xr:uid="{CEB0B931-B149-4BDD-A2CE-2735A65D9DA1}"/>
    <cellStyle name="Comma 6 2 8" xfId="2196" xr:uid="{51B8DFBC-707D-4C59-B0FD-483B54BCD891}"/>
    <cellStyle name="Comma 6 2 8 2" xfId="2197" xr:uid="{69A05651-5078-4B5E-895B-F240959FA0DF}"/>
    <cellStyle name="Comma 6 2 8 2 2" xfId="4875" xr:uid="{626D5C16-6C23-42C2-B5A1-2171C799BF51}"/>
    <cellStyle name="Comma 6 2 8 2 2 2" xfId="15409" xr:uid="{A1D82847-0C61-4E13-A1D6-2A44264BFAE3}"/>
    <cellStyle name="Comma 6 2 8 2 2 2 2" xfId="36431" xr:uid="{02F6325C-151A-4242-8BF1-E76FD00E5084}"/>
    <cellStyle name="Comma 6 2 8 2 2 2 3" xfId="57455" xr:uid="{3698EED8-86B4-40E1-B5A9-EC53614BBBA3}"/>
    <cellStyle name="Comma 6 2 8 2 2 3" xfId="25921" xr:uid="{EC367F15-9909-4088-B4B9-A25F7D1118FF}"/>
    <cellStyle name="Comma 6 2 8 2 2 4" xfId="46945" xr:uid="{87CFD494-1787-4E30-BE70-18946BBB545E}"/>
    <cellStyle name="Comma 6 2 8 2 3" xfId="7503" xr:uid="{491EF353-2562-4EFF-876A-04230FF9AB77}"/>
    <cellStyle name="Comma 6 2 8 2 3 2" xfId="18037" xr:uid="{0209006B-D469-4EC4-B9D8-E918B8B46BCC}"/>
    <cellStyle name="Comma 6 2 8 2 3 2 2" xfId="39059" xr:uid="{FFE7F495-CE53-4382-B173-B369CB987EC3}"/>
    <cellStyle name="Comma 6 2 8 2 3 2 3" xfId="60083" xr:uid="{DCE468CF-2F53-47CB-A8D9-5B05F4C4A05A}"/>
    <cellStyle name="Comma 6 2 8 2 3 3" xfId="28549" xr:uid="{4D630FD1-471A-403B-B838-0316D7EC8E69}"/>
    <cellStyle name="Comma 6 2 8 2 3 4" xfId="49573" xr:uid="{094573E7-FE69-4F8F-A03D-6537501BFFC8}"/>
    <cellStyle name="Comma 6 2 8 2 4" xfId="10130" xr:uid="{29CA09E8-9A96-4E55-BAF2-F282CA28B349}"/>
    <cellStyle name="Comma 6 2 8 2 4 2" xfId="20664" xr:uid="{BFFF5907-F57D-4543-9714-C7797521124B}"/>
    <cellStyle name="Comma 6 2 8 2 4 2 2" xfId="41686" xr:uid="{891B82D7-0EBA-43EF-91F6-64B3E9CC1D5B}"/>
    <cellStyle name="Comma 6 2 8 2 4 2 3" xfId="62710" xr:uid="{E6A7A979-B31A-4326-BC5D-57999651D24C}"/>
    <cellStyle name="Comma 6 2 8 2 4 3" xfId="31176" xr:uid="{95C1DBF1-61B1-4893-8252-96E0C66C2A5C}"/>
    <cellStyle name="Comma 6 2 8 2 4 4" xfId="52200" xr:uid="{B3A33FAC-D9DB-4F80-88B6-4B3E0CD39311}"/>
    <cellStyle name="Comma 6 2 8 2 5" xfId="12782" xr:uid="{45D400EF-683D-4DE2-B379-61FA231C3456}"/>
    <cellStyle name="Comma 6 2 8 2 5 2" xfId="33804" xr:uid="{2046C59D-03CA-4E14-A776-5C733E4939EA}"/>
    <cellStyle name="Comma 6 2 8 2 5 3" xfId="54828" xr:uid="{A3D8935D-FCF2-4550-9C91-679552698848}"/>
    <cellStyle name="Comma 6 2 8 2 6" xfId="23293" xr:uid="{8B835382-4CEC-49AC-8693-0D562392DB9B}"/>
    <cellStyle name="Comma 6 2 8 2 7" xfId="44318" xr:uid="{924D8A30-66E6-4E24-B673-9BBCA4E5977E}"/>
    <cellStyle name="Comma 6 2 8 3" xfId="4874" xr:uid="{67192456-5054-4389-9057-059F19D02952}"/>
    <cellStyle name="Comma 6 2 8 3 2" xfId="15408" xr:uid="{C5CC27FC-1BA7-4DF0-A1EB-4586E2E86D84}"/>
    <cellStyle name="Comma 6 2 8 3 2 2" xfId="36430" xr:uid="{0F971F52-9252-4935-8D19-9638C72D865A}"/>
    <cellStyle name="Comma 6 2 8 3 2 3" xfId="57454" xr:uid="{C0EC5E02-1445-41FB-8F33-BF5EB200C20C}"/>
    <cellStyle name="Comma 6 2 8 3 3" xfId="25920" xr:uid="{2E6FDBC0-8442-4244-A1DE-68BEF02893B5}"/>
    <cellStyle name="Comma 6 2 8 3 4" xfId="46944" xr:uid="{A7915926-0811-4CF1-A537-AF063529B536}"/>
    <cellStyle name="Comma 6 2 8 4" xfId="7502" xr:uid="{41932057-D8DA-439B-B10F-D6920A38FFC9}"/>
    <cellStyle name="Comma 6 2 8 4 2" xfId="18036" xr:uid="{62E50689-8B40-4861-B9F7-073CFD082C0C}"/>
    <cellStyle name="Comma 6 2 8 4 2 2" xfId="39058" xr:uid="{B77BB085-C959-47CF-9E4E-CC1DC1419C29}"/>
    <cellStyle name="Comma 6 2 8 4 2 3" xfId="60082" xr:uid="{4B38B9B3-D581-4305-A4A0-48E10F823E1F}"/>
    <cellStyle name="Comma 6 2 8 4 3" xfId="28548" xr:uid="{4C99D3E7-A97D-425D-B714-AA673E7967E2}"/>
    <cellStyle name="Comma 6 2 8 4 4" xfId="49572" xr:uid="{B4E12D37-94B4-48A1-AA9D-DFC08482AA45}"/>
    <cellStyle name="Comma 6 2 8 5" xfId="10129" xr:uid="{2801C6C2-E625-4478-B4CA-D0A17F6B0CD8}"/>
    <cellStyle name="Comma 6 2 8 5 2" xfId="20663" xr:uid="{A8842CAD-26D7-48BB-80E6-7437BD3447E3}"/>
    <cellStyle name="Comma 6 2 8 5 2 2" xfId="41685" xr:uid="{9990BF06-2472-4FDB-AC7F-55447E3B5661}"/>
    <cellStyle name="Comma 6 2 8 5 2 3" xfId="62709" xr:uid="{6649220F-1783-4052-9C4B-1C2BB9E77532}"/>
    <cellStyle name="Comma 6 2 8 5 3" xfId="31175" xr:uid="{B822C9C1-0F65-4D08-A52E-2FD8C4E6A7D7}"/>
    <cellStyle name="Comma 6 2 8 5 4" xfId="52199" xr:uid="{E9D51AC5-5FCB-4D3B-A34E-77080AB38F92}"/>
    <cellStyle name="Comma 6 2 8 6" xfId="12781" xr:uid="{DEB0D77F-01B2-4FB0-AC7A-629EEEC2D8B4}"/>
    <cellStyle name="Comma 6 2 8 6 2" xfId="33803" xr:uid="{4DE04C93-B2BF-40B2-81C4-49AAE120D3F5}"/>
    <cellStyle name="Comma 6 2 8 6 3" xfId="54827" xr:uid="{70931509-5C7E-40CC-80CB-365CF53854C6}"/>
    <cellStyle name="Comma 6 2 8 7" xfId="23292" xr:uid="{44D9821E-571A-4456-889B-58CEB2CB0333}"/>
    <cellStyle name="Comma 6 2 8 8" xfId="44317" xr:uid="{3EACA61D-87C7-4345-9D68-58549193A1A3}"/>
    <cellStyle name="Comma 6 2 9" xfId="2198" xr:uid="{1CC8322B-06FC-43CE-B57F-FFB6FFD23D6A}"/>
    <cellStyle name="Comma 6 2 9 2" xfId="4876" xr:uid="{196F0002-ECD5-409D-9393-F163BCA4DB0B}"/>
    <cellStyle name="Comma 6 2 9 2 2" xfId="15410" xr:uid="{FC27A835-D00C-4888-B67C-B7ADD044B625}"/>
    <cellStyle name="Comma 6 2 9 2 2 2" xfId="36432" xr:uid="{7F1CE8F1-44EF-4F4A-AFC6-CAE180A5A473}"/>
    <cellStyle name="Comma 6 2 9 2 2 3" xfId="57456" xr:uid="{25757D7B-0E6E-4B09-A6F9-3D09A9151C77}"/>
    <cellStyle name="Comma 6 2 9 2 3" xfId="25922" xr:uid="{16C6EDDE-0532-4CFB-AF7C-BCEFE3F6619B}"/>
    <cellStyle name="Comma 6 2 9 2 4" xfId="46946" xr:uid="{BB712DB7-E892-4E7F-A210-8086149645ED}"/>
    <cellStyle name="Comma 6 2 9 3" xfId="7504" xr:uid="{F7CE1C52-EBA2-4C72-9788-10C63077973C}"/>
    <cellStyle name="Comma 6 2 9 3 2" xfId="18038" xr:uid="{84A7D470-B881-45CF-A1E5-1E1DE0AA9276}"/>
    <cellStyle name="Comma 6 2 9 3 2 2" xfId="39060" xr:uid="{8C77289F-7FB1-446F-ADDB-C67E25BE6342}"/>
    <cellStyle name="Comma 6 2 9 3 2 3" xfId="60084" xr:uid="{005275F2-080F-4F79-BD03-62D84271830B}"/>
    <cellStyle name="Comma 6 2 9 3 3" xfId="28550" xr:uid="{87362612-4D11-4F0A-9682-3467F4CF3082}"/>
    <cellStyle name="Comma 6 2 9 3 4" xfId="49574" xr:uid="{D84317D5-A81D-461F-8CF0-7904F5D4C26B}"/>
    <cellStyle name="Comma 6 2 9 4" xfId="10131" xr:uid="{1A58A110-F49B-4469-AE85-F13A084C2CC1}"/>
    <cellStyle name="Comma 6 2 9 4 2" xfId="20665" xr:uid="{C1CF3159-0E01-42D4-A315-580414B66FFB}"/>
    <cellStyle name="Comma 6 2 9 4 2 2" xfId="41687" xr:uid="{4E686AE7-1127-41DC-8101-DBD5DA941D87}"/>
    <cellStyle name="Comma 6 2 9 4 2 3" xfId="62711" xr:uid="{EB406C9C-728A-4A83-BDB0-0B576213B384}"/>
    <cellStyle name="Comma 6 2 9 4 3" xfId="31177" xr:uid="{1C659B8D-C7F5-46E2-AD2B-B81CF9F69BA7}"/>
    <cellStyle name="Comma 6 2 9 4 4" xfId="52201" xr:uid="{8CBE4D24-AE49-4B3C-BAA5-CF4EE84A9EED}"/>
    <cellStyle name="Comma 6 2 9 5" xfId="12783" xr:uid="{EDDC3536-A100-4EF0-9755-628405C5DE11}"/>
    <cellStyle name="Comma 6 2 9 5 2" xfId="33805" xr:uid="{2F7599A2-9CC7-4825-BC6A-D68B457680FE}"/>
    <cellStyle name="Comma 6 2 9 5 3" xfId="54829" xr:uid="{EAA20890-4EFB-485C-A8D5-D9F7919EDDF3}"/>
    <cellStyle name="Comma 6 2 9 6" xfId="23294" xr:uid="{3BE4D7E3-A817-47C1-A0FA-64D4BCAA273F}"/>
    <cellStyle name="Comma 6 2 9 7" xfId="44319" xr:uid="{6BA32B5F-5CA8-4733-908D-5FBD6E3FD3AF}"/>
    <cellStyle name="Comma 6 3" xfId="2199" xr:uid="{6CF5AEC2-4DFD-49B1-B0AF-957974A04E78}"/>
    <cellStyle name="Comma 6 3 10" xfId="2200" xr:uid="{A5A577EB-904B-480F-8FCF-BDA2EF7DDF36}"/>
    <cellStyle name="Comma 6 3 10 2" xfId="4878" xr:uid="{C54BEE6F-5C67-4BE8-9BF5-39B8162B0C73}"/>
    <cellStyle name="Comma 6 3 10 2 2" xfId="15412" xr:uid="{108F7A30-68B9-4979-BC29-E25C1E1D9537}"/>
    <cellStyle name="Comma 6 3 10 2 2 2" xfId="36434" xr:uid="{300AD4F3-2ABF-4DA6-9F8F-28F7908A39BC}"/>
    <cellStyle name="Comma 6 3 10 2 2 3" xfId="57458" xr:uid="{765ADB14-6A4B-4069-89EB-6DF5BEAE3096}"/>
    <cellStyle name="Comma 6 3 10 2 3" xfId="25924" xr:uid="{2272D1D1-2E67-48EA-B928-8E1EC4077CE0}"/>
    <cellStyle name="Comma 6 3 10 2 4" xfId="46948" xr:uid="{C1BA7AD8-8790-4E85-8EF5-0D92F48390F0}"/>
    <cellStyle name="Comma 6 3 10 3" xfId="7506" xr:uid="{00EAC1C1-9F68-4AB7-A26A-75B54F2056DD}"/>
    <cellStyle name="Comma 6 3 10 3 2" xfId="18040" xr:uid="{F34EB7E7-53CC-46FD-BDDC-0025BE87F84B}"/>
    <cellStyle name="Comma 6 3 10 3 2 2" xfId="39062" xr:uid="{3CCD5E66-35E4-4E7F-A597-EA01432EF54B}"/>
    <cellStyle name="Comma 6 3 10 3 2 3" xfId="60086" xr:uid="{6A17CED3-72B0-4DD7-90B3-1CC8DB56EEA8}"/>
    <cellStyle name="Comma 6 3 10 3 3" xfId="28552" xr:uid="{EE1001E0-B920-4303-B44E-E5B1F4A0FCF6}"/>
    <cellStyle name="Comma 6 3 10 3 4" xfId="49576" xr:uid="{43A62707-65C9-4172-A7F6-8B2A1AD9B3BE}"/>
    <cellStyle name="Comma 6 3 10 4" xfId="10133" xr:uid="{8EF56882-C1E5-4633-A6F6-F7E251C7F1AA}"/>
    <cellStyle name="Comma 6 3 10 4 2" xfId="20667" xr:uid="{D1153B90-E6E6-4D86-9A02-295009FE0B51}"/>
    <cellStyle name="Comma 6 3 10 4 2 2" xfId="41689" xr:uid="{5F6C5142-B4A2-4FC5-85B3-D30160556D4A}"/>
    <cellStyle name="Comma 6 3 10 4 2 3" xfId="62713" xr:uid="{D2325D42-33A3-442B-A4DB-019D775AAE1C}"/>
    <cellStyle name="Comma 6 3 10 4 3" xfId="31179" xr:uid="{53F088D7-FA7B-4127-AA78-4C2AE469A012}"/>
    <cellStyle name="Comma 6 3 10 4 4" xfId="52203" xr:uid="{6F132BA0-06D3-4A74-96E7-8DA6B817C193}"/>
    <cellStyle name="Comma 6 3 10 5" xfId="12785" xr:uid="{19FEDB6B-E2FB-4651-AD22-DA220B5B026C}"/>
    <cellStyle name="Comma 6 3 10 5 2" xfId="33807" xr:uid="{F6A5CBB8-FCC4-4D93-BAF0-EB60EC323EB7}"/>
    <cellStyle name="Comma 6 3 10 5 3" xfId="54831" xr:uid="{20F480CD-02D1-4EA6-AAC2-B4203A5570A1}"/>
    <cellStyle name="Comma 6 3 10 6" xfId="23296" xr:uid="{FA991108-75AD-4EA5-A947-FF7686883F18}"/>
    <cellStyle name="Comma 6 3 10 7" xfId="44321" xr:uid="{E378D5A7-2E73-4549-8D3C-C912DF2AAE1E}"/>
    <cellStyle name="Comma 6 3 11" xfId="4877" xr:uid="{9A96E5BF-061D-4138-A6D9-02FBBDBB809F}"/>
    <cellStyle name="Comma 6 3 11 2" xfId="15411" xr:uid="{B3D1236D-CC08-4B71-BF18-348568E630B7}"/>
    <cellStyle name="Comma 6 3 11 2 2" xfId="36433" xr:uid="{3EE8B76B-4625-4C88-BA18-DFE696711E5A}"/>
    <cellStyle name="Comma 6 3 11 2 3" xfId="57457" xr:uid="{CC59F633-8044-437F-B10D-80CB7A3BADD0}"/>
    <cellStyle name="Comma 6 3 11 3" xfId="25923" xr:uid="{AD0950B3-9B39-401C-893C-89C5154B4937}"/>
    <cellStyle name="Comma 6 3 11 4" xfId="46947" xr:uid="{76BB6EA3-289C-488F-A69D-94ABCE146E66}"/>
    <cellStyle name="Comma 6 3 12" xfId="7505" xr:uid="{6F518AE9-4D64-4D79-A58A-DE006F7FDF07}"/>
    <cellStyle name="Comma 6 3 12 2" xfId="18039" xr:uid="{F82D6CD6-2A18-42F4-9F48-B6070EE266C5}"/>
    <cellStyle name="Comma 6 3 12 2 2" xfId="39061" xr:uid="{34D9E1C3-0E61-47F5-A319-1C3B1BBF1437}"/>
    <cellStyle name="Comma 6 3 12 2 3" xfId="60085" xr:uid="{DDEC02CC-1686-46A5-962F-C2D2977DAC64}"/>
    <cellStyle name="Comma 6 3 12 3" xfId="28551" xr:uid="{885F382C-3B8C-434D-B147-6DE8A82CCEE8}"/>
    <cellStyle name="Comma 6 3 12 4" xfId="49575" xr:uid="{CD1B5014-CB80-424A-BF38-714AEC1B9126}"/>
    <cellStyle name="Comma 6 3 13" xfId="10132" xr:uid="{788B6818-C1F2-4786-97DE-6C5851529691}"/>
    <cellStyle name="Comma 6 3 13 2" xfId="20666" xr:uid="{5D60536B-C6FC-4FFB-A345-56C66F3468C1}"/>
    <cellStyle name="Comma 6 3 13 2 2" xfId="41688" xr:uid="{55DC3748-6F65-4DE6-9A11-1EAF113BBECA}"/>
    <cellStyle name="Comma 6 3 13 2 3" xfId="62712" xr:uid="{16DDD55E-6ABF-437E-97DD-98F037CD74F1}"/>
    <cellStyle name="Comma 6 3 13 3" xfId="31178" xr:uid="{ECCF5B5A-2648-49D4-92C4-39F8FE6B7C0D}"/>
    <cellStyle name="Comma 6 3 13 4" xfId="52202" xr:uid="{40D6ADB9-0582-47FF-A66B-716B13966FC2}"/>
    <cellStyle name="Comma 6 3 14" xfId="12784" xr:uid="{2FEC52E4-FFCC-4445-A8CA-B30A4F2FFC5E}"/>
    <cellStyle name="Comma 6 3 14 2" xfId="33806" xr:uid="{7A59477C-D1B7-4A12-B365-9D9081ECB2B9}"/>
    <cellStyle name="Comma 6 3 14 3" xfId="54830" xr:uid="{3115C942-ED47-4D43-9ED8-249924F1C47A}"/>
    <cellStyle name="Comma 6 3 15" xfId="23295" xr:uid="{3E9EB3BB-E37C-46DF-B050-81B77AE23C23}"/>
    <cellStyle name="Comma 6 3 16" xfId="44320" xr:uid="{18EA9CD4-114E-4DD9-8F42-E43511928C61}"/>
    <cellStyle name="Comma 6 3 2" xfId="2201" xr:uid="{AFCB805F-F589-4EFB-B911-F82211B7872C}"/>
    <cellStyle name="Comma 6 3 2 10" xfId="4879" xr:uid="{7348D368-1E9E-4EDF-A5C3-3DC9CB0CD381}"/>
    <cellStyle name="Comma 6 3 2 10 2" xfId="15413" xr:uid="{861A3B38-86B1-4CE3-896C-E98AFA8BB584}"/>
    <cellStyle name="Comma 6 3 2 10 2 2" xfId="36435" xr:uid="{B065DFEC-C020-4C35-894F-C084141D5F10}"/>
    <cellStyle name="Comma 6 3 2 10 2 3" xfId="57459" xr:uid="{C6A181F7-47E6-44B7-B280-FE47422CF156}"/>
    <cellStyle name="Comma 6 3 2 10 3" xfId="25925" xr:uid="{4C6D0219-EE4C-40C2-A02D-0C8BC5BB48B7}"/>
    <cellStyle name="Comma 6 3 2 10 4" xfId="46949" xr:uid="{892BD689-3E61-4FAA-9A19-2B8D52DE3211}"/>
    <cellStyle name="Comma 6 3 2 11" xfId="7507" xr:uid="{0E6FADA9-6D11-4C3C-8B8D-A76BE57FE739}"/>
    <cellStyle name="Comma 6 3 2 11 2" xfId="18041" xr:uid="{12E9A4EA-EAAC-4998-B78C-C21B8939DFA5}"/>
    <cellStyle name="Comma 6 3 2 11 2 2" xfId="39063" xr:uid="{B79BE9DD-F08A-43D8-817E-C0C95B97D63E}"/>
    <cellStyle name="Comma 6 3 2 11 2 3" xfId="60087" xr:uid="{E7F6C40F-5F46-4F14-B3C7-1C9F1A10AAE9}"/>
    <cellStyle name="Comma 6 3 2 11 3" xfId="28553" xr:uid="{EA6AC2DE-D9AF-4DEA-94DB-A43DA201EAF6}"/>
    <cellStyle name="Comma 6 3 2 11 4" xfId="49577" xr:uid="{61809B3D-F25E-4849-9142-826AAA01E2DB}"/>
    <cellStyle name="Comma 6 3 2 12" xfId="10134" xr:uid="{52CF0CFC-BED2-4AE1-9061-721078973071}"/>
    <cellStyle name="Comma 6 3 2 12 2" xfId="20668" xr:uid="{2D1A4D5A-0933-457D-986D-73A0FCA5FAFA}"/>
    <cellStyle name="Comma 6 3 2 12 2 2" xfId="41690" xr:uid="{5126D8C3-8E52-4153-BB8A-4A60B51C8DE2}"/>
    <cellStyle name="Comma 6 3 2 12 2 3" xfId="62714" xr:uid="{4D9CF0BD-31FE-4732-A213-7F7870F2ABEB}"/>
    <cellStyle name="Comma 6 3 2 12 3" xfId="31180" xr:uid="{740C931F-CFC8-470A-9FE5-3DBE9A489967}"/>
    <cellStyle name="Comma 6 3 2 12 4" xfId="52204" xr:uid="{6CAE7E53-BE43-4125-A555-0CB26E2B2BE1}"/>
    <cellStyle name="Comma 6 3 2 13" xfId="12786" xr:uid="{ABD75976-DDF4-4998-B878-A1DB875A456B}"/>
    <cellStyle name="Comma 6 3 2 13 2" xfId="33808" xr:uid="{495C5196-549E-4518-9DFD-6D4E5A404294}"/>
    <cellStyle name="Comma 6 3 2 13 3" xfId="54832" xr:uid="{BAB47AE6-3B86-4753-9B98-0F3104A005AB}"/>
    <cellStyle name="Comma 6 3 2 14" xfId="23297" xr:uid="{19CD117C-7419-4A63-ABB7-F38075EFEF5F}"/>
    <cellStyle name="Comma 6 3 2 15" xfId="44322" xr:uid="{393F079A-918D-4798-B97D-D4EAACA5A936}"/>
    <cellStyle name="Comma 6 3 2 2" xfId="2202" xr:uid="{87C7B14E-49FD-4D9A-8D4B-7F69EF0464CD}"/>
    <cellStyle name="Comma 6 3 2 2 10" xfId="44323" xr:uid="{23643D62-B97C-40C5-A01D-8F49FB50C6E6}"/>
    <cellStyle name="Comma 6 3 2 2 2" xfId="2203" xr:uid="{8AE098A5-D81B-4FE0-B1FE-56AC65FFABA4}"/>
    <cellStyle name="Comma 6 3 2 2 2 2" xfId="2204" xr:uid="{AAF4DAB9-9422-4F38-BDBD-3A8F025E847C}"/>
    <cellStyle name="Comma 6 3 2 2 2 2 2" xfId="4882" xr:uid="{494AE997-FA73-4101-B39F-238F992B1CF0}"/>
    <cellStyle name="Comma 6 3 2 2 2 2 2 2" xfId="15416" xr:uid="{724A5BFD-BD0F-48B3-9038-50F887A709F8}"/>
    <cellStyle name="Comma 6 3 2 2 2 2 2 2 2" xfId="36438" xr:uid="{AC000201-41FB-4875-931C-0FC5FFCE1A2B}"/>
    <cellStyle name="Comma 6 3 2 2 2 2 2 2 3" xfId="57462" xr:uid="{B4970F1B-6A23-4203-8038-D1422CF56D02}"/>
    <cellStyle name="Comma 6 3 2 2 2 2 2 3" xfId="25928" xr:uid="{D8A81917-C56D-4E74-8D3F-CE9C68258594}"/>
    <cellStyle name="Comma 6 3 2 2 2 2 2 4" xfId="46952" xr:uid="{ACF0BEA1-43DD-4112-A6A3-482B844DC7D7}"/>
    <cellStyle name="Comma 6 3 2 2 2 2 3" xfId="7510" xr:uid="{6CBA33F9-0913-4474-A805-0516A3BD2C7B}"/>
    <cellStyle name="Comma 6 3 2 2 2 2 3 2" xfId="18044" xr:uid="{0016B5E2-4D53-44CA-8837-EE5ACA7EF8BF}"/>
    <cellStyle name="Comma 6 3 2 2 2 2 3 2 2" xfId="39066" xr:uid="{7E0DC46B-6019-4BCD-8C8E-DA49ED0B35E1}"/>
    <cellStyle name="Comma 6 3 2 2 2 2 3 2 3" xfId="60090" xr:uid="{098D2E48-38A5-43D3-B7AB-F748969C1BD7}"/>
    <cellStyle name="Comma 6 3 2 2 2 2 3 3" xfId="28556" xr:uid="{8799F288-FCCB-4E4B-A3DA-7480E7AF8B48}"/>
    <cellStyle name="Comma 6 3 2 2 2 2 3 4" xfId="49580" xr:uid="{995AFCBA-AF35-45FC-B5D7-B701D851DEBE}"/>
    <cellStyle name="Comma 6 3 2 2 2 2 4" xfId="10137" xr:uid="{3DC7758B-8951-4DCC-9929-8603817DC83C}"/>
    <cellStyle name="Comma 6 3 2 2 2 2 4 2" xfId="20671" xr:uid="{A3AD37FF-789B-4185-86DD-E299BE665BBA}"/>
    <cellStyle name="Comma 6 3 2 2 2 2 4 2 2" xfId="41693" xr:uid="{94A6FADB-5A62-41C4-9ECA-00F375B7B2C4}"/>
    <cellStyle name="Comma 6 3 2 2 2 2 4 2 3" xfId="62717" xr:uid="{697B98B4-0CE1-413E-A38D-4719AE2B22E1}"/>
    <cellStyle name="Comma 6 3 2 2 2 2 4 3" xfId="31183" xr:uid="{3CF30EC3-EF30-4250-9244-EAAC91B7664C}"/>
    <cellStyle name="Comma 6 3 2 2 2 2 4 4" xfId="52207" xr:uid="{41F1A949-51D3-40D7-BF20-5C3147D88895}"/>
    <cellStyle name="Comma 6 3 2 2 2 2 5" xfId="12789" xr:uid="{5755C86E-E18B-459F-906C-CD8AF4194B8B}"/>
    <cellStyle name="Comma 6 3 2 2 2 2 5 2" xfId="33811" xr:uid="{0757848E-1DAC-40D1-9DDD-AA38BE38D630}"/>
    <cellStyle name="Comma 6 3 2 2 2 2 5 3" xfId="54835" xr:uid="{F9439B2C-8588-48F1-A4C1-3F16FCD69E95}"/>
    <cellStyle name="Comma 6 3 2 2 2 2 6" xfId="23300" xr:uid="{B4D328CD-F0E4-4096-9B7E-637BF4B7A76E}"/>
    <cellStyle name="Comma 6 3 2 2 2 2 7" xfId="44325" xr:uid="{58641B95-9918-4966-9516-5CCAE6E39522}"/>
    <cellStyle name="Comma 6 3 2 2 2 3" xfId="4881" xr:uid="{3DCF6A64-5EFA-4BED-9665-66DCBEF15421}"/>
    <cellStyle name="Comma 6 3 2 2 2 3 2" xfId="15415" xr:uid="{7CD12AB5-795B-4F92-AD72-44805CC97290}"/>
    <cellStyle name="Comma 6 3 2 2 2 3 2 2" xfId="36437" xr:uid="{F9B3BBFE-9956-4FA8-AA26-D6B1FC687797}"/>
    <cellStyle name="Comma 6 3 2 2 2 3 2 3" xfId="57461" xr:uid="{B3BD3642-26AA-41A9-B7EA-A793BB13CA74}"/>
    <cellStyle name="Comma 6 3 2 2 2 3 3" xfId="25927" xr:uid="{F0CF9CBA-555D-4C3E-B759-4ABDE8253620}"/>
    <cellStyle name="Comma 6 3 2 2 2 3 4" xfId="46951" xr:uid="{95EAE934-6A5D-42BF-A9DD-7BEE0AF1F1A8}"/>
    <cellStyle name="Comma 6 3 2 2 2 4" xfId="7509" xr:uid="{6D58C8F1-A2E3-4A38-877E-1FFE4C87C5A6}"/>
    <cellStyle name="Comma 6 3 2 2 2 4 2" xfId="18043" xr:uid="{B69180D2-A9EC-48D3-9236-13F195825BA6}"/>
    <cellStyle name="Comma 6 3 2 2 2 4 2 2" xfId="39065" xr:uid="{B619512A-9EFC-44A6-913D-625D4F34390F}"/>
    <cellStyle name="Comma 6 3 2 2 2 4 2 3" xfId="60089" xr:uid="{19D2BD2C-EB2C-4332-A0E8-3308070FB85F}"/>
    <cellStyle name="Comma 6 3 2 2 2 4 3" xfId="28555" xr:uid="{2F3AF8AD-3584-4F53-B850-A0035F891E99}"/>
    <cellStyle name="Comma 6 3 2 2 2 4 4" xfId="49579" xr:uid="{937A5376-E764-40E5-9557-B16FA1F175B1}"/>
    <cellStyle name="Comma 6 3 2 2 2 5" xfId="10136" xr:uid="{110790A3-A9CC-4390-BB97-F8B81E240672}"/>
    <cellStyle name="Comma 6 3 2 2 2 5 2" xfId="20670" xr:uid="{60FB25D2-3A69-462F-A490-E58E1DBEC3E0}"/>
    <cellStyle name="Comma 6 3 2 2 2 5 2 2" xfId="41692" xr:uid="{DD0B6B56-D576-4D43-8CB4-CB95EAB3092D}"/>
    <cellStyle name="Comma 6 3 2 2 2 5 2 3" xfId="62716" xr:uid="{38E7DB6E-F18B-4074-AAB5-2800B1FC5C6A}"/>
    <cellStyle name="Comma 6 3 2 2 2 5 3" xfId="31182" xr:uid="{AC50B530-A5D6-4EF0-835E-59B22EB2C955}"/>
    <cellStyle name="Comma 6 3 2 2 2 5 4" xfId="52206" xr:uid="{206755CA-A2D6-49AE-9DBF-46C028BB1212}"/>
    <cellStyle name="Comma 6 3 2 2 2 6" xfId="12788" xr:uid="{BAD1343A-108C-4016-81F4-F7F31DFB6749}"/>
    <cellStyle name="Comma 6 3 2 2 2 6 2" xfId="33810" xr:uid="{72834D9C-55F1-41AD-AEF6-B6CB2A01F563}"/>
    <cellStyle name="Comma 6 3 2 2 2 6 3" xfId="54834" xr:uid="{A6AF373F-2EB7-4D37-94A6-F78DE71AC717}"/>
    <cellStyle name="Comma 6 3 2 2 2 7" xfId="23299" xr:uid="{4DEC453E-6E30-4A8A-BA2F-A95F1F9AB919}"/>
    <cellStyle name="Comma 6 3 2 2 2 8" xfId="44324" xr:uid="{78B837BC-3F87-496E-92A2-7C918C2D9F8E}"/>
    <cellStyle name="Comma 6 3 2 2 3" xfId="2205" xr:uid="{81DC556C-5C0C-484D-9441-96D24349723D}"/>
    <cellStyle name="Comma 6 3 2 2 3 2" xfId="4883" xr:uid="{C80BD16A-5FF7-4607-BE61-66F4808E2DE9}"/>
    <cellStyle name="Comma 6 3 2 2 3 2 2" xfId="15417" xr:uid="{0B52A486-7B9B-40A6-AD2E-0BB34610DDB7}"/>
    <cellStyle name="Comma 6 3 2 2 3 2 2 2" xfId="36439" xr:uid="{231FD096-34BC-46B8-AD7C-7EB5A1CC6061}"/>
    <cellStyle name="Comma 6 3 2 2 3 2 2 3" xfId="57463" xr:uid="{E0E758F6-2E62-455D-94AB-BAF4C0D0A567}"/>
    <cellStyle name="Comma 6 3 2 2 3 2 3" xfId="25929" xr:uid="{DD1938BF-6365-4BBC-B389-001D583B96D5}"/>
    <cellStyle name="Comma 6 3 2 2 3 2 4" xfId="46953" xr:uid="{875DAB98-3A46-4ACF-9236-C426ED5685BB}"/>
    <cellStyle name="Comma 6 3 2 2 3 3" xfId="7511" xr:uid="{9AF1D0DC-4248-487A-ABFB-2C553266DCA5}"/>
    <cellStyle name="Comma 6 3 2 2 3 3 2" xfId="18045" xr:uid="{E24E9712-9243-4BC4-89BD-8B9713000E35}"/>
    <cellStyle name="Comma 6 3 2 2 3 3 2 2" xfId="39067" xr:uid="{243D1F06-DEC9-4E2D-9125-CCF6B377A305}"/>
    <cellStyle name="Comma 6 3 2 2 3 3 2 3" xfId="60091" xr:uid="{3E9D5AE0-00DA-49FE-9167-E59CEB191CE9}"/>
    <cellStyle name="Comma 6 3 2 2 3 3 3" xfId="28557" xr:uid="{24042C81-D924-44B1-A290-84575FD8930B}"/>
    <cellStyle name="Comma 6 3 2 2 3 3 4" xfId="49581" xr:uid="{0989FE4D-DC2F-4ACE-9B4B-9D00D06FC863}"/>
    <cellStyle name="Comma 6 3 2 2 3 4" xfId="10138" xr:uid="{84EC4FD5-FB4B-4B8A-90CC-112402A1F2E0}"/>
    <cellStyle name="Comma 6 3 2 2 3 4 2" xfId="20672" xr:uid="{DDBBF9F8-E3A2-4427-887C-FEC8E0DCA28B}"/>
    <cellStyle name="Comma 6 3 2 2 3 4 2 2" xfId="41694" xr:uid="{89A61D33-BEF5-4916-AB5C-D814A04841EF}"/>
    <cellStyle name="Comma 6 3 2 2 3 4 2 3" xfId="62718" xr:uid="{173E194A-695A-450E-A907-31B289D8CB38}"/>
    <cellStyle name="Comma 6 3 2 2 3 4 3" xfId="31184" xr:uid="{6D358D6E-9D34-48F2-A36D-EAD9E7B13570}"/>
    <cellStyle name="Comma 6 3 2 2 3 4 4" xfId="52208" xr:uid="{B8A79CA3-8FFE-4202-80E9-89D833883D8A}"/>
    <cellStyle name="Comma 6 3 2 2 3 5" xfId="12790" xr:uid="{7CEE5BAC-2901-429A-9AFC-1FF530EB6722}"/>
    <cellStyle name="Comma 6 3 2 2 3 5 2" xfId="33812" xr:uid="{A2D92F5D-735B-4466-85A9-CEF1A16F5C75}"/>
    <cellStyle name="Comma 6 3 2 2 3 5 3" xfId="54836" xr:uid="{002D2338-8246-4897-BF7B-D9E11369292C}"/>
    <cellStyle name="Comma 6 3 2 2 3 6" xfId="23301" xr:uid="{B1C1B261-1D4D-4AF2-A87B-12690BE95C64}"/>
    <cellStyle name="Comma 6 3 2 2 3 7" xfId="44326" xr:uid="{E987F2AF-B15E-4F83-BFEE-B6201B8ADE88}"/>
    <cellStyle name="Comma 6 3 2 2 4" xfId="2206" xr:uid="{DD92F8A8-4870-46B9-BFD4-8AB07918C46B}"/>
    <cellStyle name="Comma 6 3 2 2 4 2" xfId="4884" xr:uid="{F093F466-0BF6-4668-B69F-68B0141813D0}"/>
    <cellStyle name="Comma 6 3 2 2 4 2 2" xfId="15418" xr:uid="{C6DD194A-5273-4F43-8E32-FBB5CAEDB1BD}"/>
    <cellStyle name="Comma 6 3 2 2 4 2 2 2" xfId="36440" xr:uid="{7DBA2ACE-5370-4A82-B877-08AEC5977BE9}"/>
    <cellStyle name="Comma 6 3 2 2 4 2 2 3" xfId="57464" xr:uid="{7B348576-0F4B-4A85-AE64-CAA2C265194B}"/>
    <cellStyle name="Comma 6 3 2 2 4 2 3" xfId="25930" xr:uid="{9273A5C1-25BA-4E76-BD94-91B19A57E2B3}"/>
    <cellStyle name="Comma 6 3 2 2 4 2 4" xfId="46954" xr:uid="{DACD51A1-A079-4C78-A6F3-B8C4129D6E24}"/>
    <cellStyle name="Comma 6 3 2 2 4 3" xfId="7512" xr:uid="{1B4ED675-B2ED-4D9C-A167-C5DCA2761E1A}"/>
    <cellStyle name="Comma 6 3 2 2 4 3 2" xfId="18046" xr:uid="{2AA3B0AB-58B5-4609-B223-F24238EFA059}"/>
    <cellStyle name="Comma 6 3 2 2 4 3 2 2" xfId="39068" xr:uid="{FBDA0BB3-2496-430F-888F-89C42C67C6CD}"/>
    <cellStyle name="Comma 6 3 2 2 4 3 2 3" xfId="60092" xr:uid="{EFB8844D-BF2D-40F0-B3E8-FAC3987183A7}"/>
    <cellStyle name="Comma 6 3 2 2 4 3 3" xfId="28558" xr:uid="{B14F29B3-436D-4855-BD46-DB64780FD451}"/>
    <cellStyle name="Comma 6 3 2 2 4 3 4" xfId="49582" xr:uid="{6E5D00B5-5F10-4C5D-A8CE-D96EF14BE06C}"/>
    <cellStyle name="Comma 6 3 2 2 4 4" xfId="10139" xr:uid="{D001667A-55EB-445E-97AC-8BB51D75AF3D}"/>
    <cellStyle name="Comma 6 3 2 2 4 4 2" xfId="20673" xr:uid="{0BB8F91C-C9CA-4ECE-8014-9F25BB684A89}"/>
    <cellStyle name="Comma 6 3 2 2 4 4 2 2" xfId="41695" xr:uid="{E261C604-9D86-4CA2-8374-07E09F2224A0}"/>
    <cellStyle name="Comma 6 3 2 2 4 4 2 3" xfId="62719" xr:uid="{7C509E0A-03BE-4F00-8E58-1D8FCCA9E63B}"/>
    <cellStyle name="Comma 6 3 2 2 4 4 3" xfId="31185" xr:uid="{80DF8E6B-43C0-4550-9027-123BFA5B500B}"/>
    <cellStyle name="Comma 6 3 2 2 4 4 4" xfId="52209" xr:uid="{053BDDCD-D802-4E3D-9DFA-DA28FB1824E7}"/>
    <cellStyle name="Comma 6 3 2 2 4 5" xfId="12791" xr:uid="{D7F41A6A-DF95-43DF-8C9A-3705A34C7D17}"/>
    <cellStyle name="Comma 6 3 2 2 4 5 2" xfId="33813" xr:uid="{A151DAF9-7FD2-4FE5-87BE-4A38DBBB4C62}"/>
    <cellStyle name="Comma 6 3 2 2 4 5 3" xfId="54837" xr:uid="{C6D484CE-6CFB-4BF2-9FB6-30F76467046B}"/>
    <cellStyle name="Comma 6 3 2 2 4 6" xfId="23302" xr:uid="{98551B89-4BF2-4461-9388-9A46EAA951DF}"/>
    <cellStyle name="Comma 6 3 2 2 4 7" xfId="44327" xr:uid="{C82FD37F-3B14-4DF1-B456-B9D4DECF44F6}"/>
    <cellStyle name="Comma 6 3 2 2 5" xfId="4880" xr:uid="{0928F9DC-985E-40DD-AB2F-096024277AA1}"/>
    <cellStyle name="Comma 6 3 2 2 5 2" xfId="15414" xr:uid="{C1FFB002-ABEB-4BC9-9E7C-40BA02D36811}"/>
    <cellStyle name="Comma 6 3 2 2 5 2 2" xfId="36436" xr:uid="{01707529-200B-4509-ADDB-C7E309A3BC36}"/>
    <cellStyle name="Comma 6 3 2 2 5 2 3" xfId="57460" xr:uid="{E34B29D9-F687-41BE-9B27-5CF8309CDA25}"/>
    <cellStyle name="Comma 6 3 2 2 5 3" xfId="25926" xr:uid="{9AE09BE9-56AC-43B5-88A7-E2A310CBF01E}"/>
    <cellStyle name="Comma 6 3 2 2 5 4" xfId="46950" xr:uid="{968C7D17-D86E-4F46-A434-DB401E9FC449}"/>
    <cellStyle name="Comma 6 3 2 2 6" xfId="7508" xr:uid="{CBCDCA89-C840-4482-9FA0-715EDCEEB803}"/>
    <cellStyle name="Comma 6 3 2 2 6 2" xfId="18042" xr:uid="{24DC8650-E72D-44B0-B4FD-C1F1A941F88E}"/>
    <cellStyle name="Comma 6 3 2 2 6 2 2" xfId="39064" xr:uid="{A11609D6-12D7-4ABA-ADCD-B672CCAE59FE}"/>
    <cellStyle name="Comma 6 3 2 2 6 2 3" xfId="60088" xr:uid="{13704E90-1DCB-42C2-9356-9837C678314C}"/>
    <cellStyle name="Comma 6 3 2 2 6 3" xfId="28554" xr:uid="{D2551727-30D9-4FE2-B0CC-EF70013DE418}"/>
    <cellStyle name="Comma 6 3 2 2 6 4" xfId="49578" xr:uid="{AC87B2FB-DCCF-4FAA-ADBF-D3DB428450D6}"/>
    <cellStyle name="Comma 6 3 2 2 7" xfId="10135" xr:uid="{40FB7D07-9F26-4545-A847-C147113CCC72}"/>
    <cellStyle name="Comma 6 3 2 2 7 2" xfId="20669" xr:uid="{E25BEBDA-7CEC-4534-85F8-3D4A44CC7E4D}"/>
    <cellStyle name="Comma 6 3 2 2 7 2 2" xfId="41691" xr:uid="{05EB4F6A-6E0A-4BAD-B910-B51AB026908E}"/>
    <cellStyle name="Comma 6 3 2 2 7 2 3" xfId="62715" xr:uid="{0E4728E1-8028-4FD0-A418-A5D06DD72AF1}"/>
    <cellStyle name="Comma 6 3 2 2 7 3" xfId="31181" xr:uid="{9680BDE3-D358-424B-8D28-0D9DFEF1C752}"/>
    <cellStyle name="Comma 6 3 2 2 7 4" xfId="52205" xr:uid="{81883DE9-97E2-4E7A-ADA2-F747804CDC52}"/>
    <cellStyle name="Comma 6 3 2 2 8" xfId="12787" xr:uid="{5AB6FD1C-EFF7-4FCC-B4ED-830F34003A57}"/>
    <cellStyle name="Comma 6 3 2 2 8 2" xfId="33809" xr:uid="{A99C22BA-AFBA-44D9-B94C-815B1364BE39}"/>
    <cellStyle name="Comma 6 3 2 2 8 3" xfId="54833" xr:uid="{B05068AA-A5BB-488E-AB6E-85B488B0C76E}"/>
    <cellStyle name="Comma 6 3 2 2 9" xfId="23298" xr:uid="{1C42425A-E8C2-49DC-8823-8F8C8E721EC0}"/>
    <cellStyle name="Comma 6 3 2 3" xfId="2207" xr:uid="{9C688EE6-F828-407F-9A35-B21FFC68EE89}"/>
    <cellStyle name="Comma 6 3 2 3 10" xfId="44328" xr:uid="{7DC3ACBD-B062-4A6F-9C1E-A2AB864C90B8}"/>
    <cellStyle name="Comma 6 3 2 3 2" xfId="2208" xr:uid="{2D4264B3-1BD0-41E3-A90D-4E15F6D39834}"/>
    <cellStyle name="Comma 6 3 2 3 2 2" xfId="2209" xr:uid="{77367EA9-0FDF-4959-8EB3-A2ECF837340A}"/>
    <cellStyle name="Comma 6 3 2 3 2 2 2" xfId="4887" xr:uid="{70FE33EC-EB7A-432C-BDC6-B95440EBC7DE}"/>
    <cellStyle name="Comma 6 3 2 3 2 2 2 2" xfId="15421" xr:uid="{AAC9C0D8-46EA-4132-8080-95AC7188C5D5}"/>
    <cellStyle name="Comma 6 3 2 3 2 2 2 2 2" xfId="36443" xr:uid="{C031D886-C7CD-4E30-B145-8620264DD36D}"/>
    <cellStyle name="Comma 6 3 2 3 2 2 2 2 3" xfId="57467" xr:uid="{B9A467F6-0528-4275-B809-B73C17DF7FD4}"/>
    <cellStyle name="Comma 6 3 2 3 2 2 2 3" xfId="25933" xr:uid="{D18155BA-FD27-435D-9F5C-471F5D62F6A2}"/>
    <cellStyle name="Comma 6 3 2 3 2 2 2 4" xfId="46957" xr:uid="{414ED159-5575-473D-BC15-C73E3E7D9B66}"/>
    <cellStyle name="Comma 6 3 2 3 2 2 3" xfId="7515" xr:uid="{5798388D-1F59-4779-A0AF-925BD7084482}"/>
    <cellStyle name="Comma 6 3 2 3 2 2 3 2" xfId="18049" xr:uid="{EC231C07-9ED1-48ED-861B-5674A6B0BE72}"/>
    <cellStyle name="Comma 6 3 2 3 2 2 3 2 2" xfId="39071" xr:uid="{82387D9A-AEA7-4ABE-A283-AA77EEF26BE1}"/>
    <cellStyle name="Comma 6 3 2 3 2 2 3 2 3" xfId="60095" xr:uid="{417BC489-308F-443D-A63B-BA794B30102F}"/>
    <cellStyle name="Comma 6 3 2 3 2 2 3 3" xfId="28561" xr:uid="{5775CF4E-FBDE-4958-B29C-1B37F3B3E097}"/>
    <cellStyle name="Comma 6 3 2 3 2 2 3 4" xfId="49585" xr:uid="{6461F195-DBF7-4484-9C7B-5AF849C54B3F}"/>
    <cellStyle name="Comma 6 3 2 3 2 2 4" xfId="10142" xr:uid="{89E70F15-6527-4C5D-B74E-C16ED4A2F0A8}"/>
    <cellStyle name="Comma 6 3 2 3 2 2 4 2" xfId="20676" xr:uid="{97205E5F-9613-448B-A864-039F7B7DF43B}"/>
    <cellStyle name="Comma 6 3 2 3 2 2 4 2 2" xfId="41698" xr:uid="{953617AB-C793-4085-A3D5-549C59981BF6}"/>
    <cellStyle name="Comma 6 3 2 3 2 2 4 2 3" xfId="62722" xr:uid="{A45BC556-2FBE-406B-8479-78E74805DF03}"/>
    <cellStyle name="Comma 6 3 2 3 2 2 4 3" xfId="31188" xr:uid="{F21E4FD5-7F0C-49B3-ABE2-7AA737AB95AD}"/>
    <cellStyle name="Comma 6 3 2 3 2 2 4 4" xfId="52212" xr:uid="{4F492003-F181-4AE1-99C9-1EA192AF0428}"/>
    <cellStyle name="Comma 6 3 2 3 2 2 5" xfId="12794" xr:uid="{37F07B79-8FB8-4AC2-9E61-AB2DF6A8AFF5}"/>
    <cellStyle name="Comma 6 3 2 3 2 2 5 2" xfId="33816" xr:uid="{2B4A99FE-AF31-4FE5-9D9A-9A28A0D65AC5}"/>
    <cellStyle name="Comma 6 3 2 3 2 2 5 3" xfId="54840" xr:uid="{98C36337-1A54-4DE8-9578-4C77DD83E86C}"/>
    <cellStyle name="Comma 6 3 2 3 2 2 6" xfId="23305" xr:uid="{3406A26A-9950-41C1-A847-B64E96B9BC73}"/>
    <cellStyle name="Comma 6 3 2 3 2 2 7" xfId="44330" xr:uid="{109BDBCA-E1AB-4743-8464-0FB94010701E}"/>
    <cellStyle name="Comma 6 3 2 3 2 3" xfId="4886" xr:uid="{998E60EF-A3D5-41D5-8686-D43C6EE733EA}"/>
    <cellStyle name="Comma 6 3 2 3 2 3 2" xfId="15420" xr:uid="{09389596-C404-495E-8604-BDD2261E76F9}"/>
    <cellStyle name="Comma 6 3 2 3 2 3 2 2" xfId="36442" xr:uid="{FDCD10B1-95EC-4B57-9C62-335F1AAB7335}"/>
    <cellStyle name="Comma 6 3 2 3 2 3 2 3" xfId="57466" xr:uid="{362B14EA-682C-4809-81D4-B8B6869239E8}"/>
    <cellStyle name="Comma 6 3 2 3 2 3 3" xfId="25932" xr:uid="{EFB86521-835F-49B7-957A-D1BD5AABD2E2}"/>
    <cellStyle name="Comma 6 3 2 3 2 3 4" xfId="46956" xr:uid="{EC57A018-5FB3-4F3E-BF2C-BA58D586DA8E}"/>
    <cellStyle name="Comma 6 3 2 3 2 4" xfId="7514" xr:uid="{C1C2ED26-ABFD-4AE4-A1AF-B7E731ED1EE1}"/>
    <cellStyle name="Comma 6 3 2 3 2 4 2" xfId="18048" xr:uid="{AA176DE1-270F-4C0D-8233-DA217B6E6F4B}"/>
    <cellStyle name="Comma 6 3 2 3 2 4 2 2" xfId="39070" xr:uid="{39E98A60-6752-46EC-B4F2-E4D763C3A65C}"/>
    <cellStyle name="Comma 6 3 2 3 2 4 2 3" xfId="60094" xr:uid="{ABA2A92F-543E-4BB4-A4C6-2611CAF5454A}"/>
    <cellStyle name="Comma 6 3 2 3 2 4 3" xfId="28560" xr:uid="{8582CE7C-C76D-4415-AA5F-D9BEF19C3A1F}"/>
    <cellStyle name="Comma 6 3 2 3 2 4 4" xfId="49584" xr:uid="{A9D5ED89-C000-45E2-A9FC-31C764794E37}"/>
    <cellStyle name="Comma 6 3 2 3 2 5" xfId="10141" xr:uid="{7F84AD13-33FE-462A-8265-4669C7C475C1}"/>
    <cellStyle name="Comma 6 3 2 3 2 5 2" xfId="20675" xr:uid="{66B928BE-1C50-4CA8-B6F8-146BCA59936F}"/>
    <cellStyle name="Comma 6 3 2 3 2 5 2 2" xfId="41697" xr:uid="{84ED3D81-2583-4E8C-A0A8-ED6D7D109921}"/>
    <cellStyle name="Comma 6 3 2 3 2 5 2 3" xfId="62721" xr:uid="{927FBDA8-BB5F-4A0C-86DF-0837BADCB9D4}"/>
    <cellStyle name="Comma 6 3 2 3 2 5 3" xfId="31187" xr:uid="{FDCEE34A-77B4-47F8-8E80-DF51542C56C8}"/>
    <cellStyle name="Comma 6 3 2 3 2 5 4" xfId="52211" xr:uid="{9720D050-BB3E-491F-BB3A-4BFA0FBC17A3}"/>
    <cellStyle name="Comma 6 3 2 3 2 6" xfId="12793" xr:uid="{ADE7D0EC-0A6E-4B9F-8C82-49D2751D8FD8}"/>
    <cellStyle name="Comma 6 3 2 3 2 6 2" xfId="33815" xr:uid="{B6EBEC44-0F13-4410-B06F-F68DF558818A}"/>
    <cellStyle name="Comma 6 3 2 3 2 6 3" xfId="54839" xr:uid="{91111868-BBFF-4D75-92FB-1AA79711A4CD}"/>
    <cellStyle name="Comma 6 3 2 3 2 7" xfId="23304" xr:uid="{BC192CE2-D969-4348-8F75-D4F34C9E11F3}"/>
    <cellStyle name="Comma 6 3 2 3 2 8" xfId="44329" xr:uid="{0890C73D-3577-40F3-B152-B0785872055B}"/>
    <cellStyle name="Comma 6 3 2 3 3" xfId="2210" xr:uid="{A7B884BB-BDBA-4CFA-8DD5-6B681EB5E614}"/>
    <cellStyle name="Comma 6 3 2 3 3 2" xfId="4888" xr:uid="{5D49FC7E-F7CB-4F85-825F-DD1C9705615E}"/>
    <cellStyle name="Comma 6 3 2 3 3 2 2" xfId="15422" xr:uid="{896B7C55-20BC-4406-A90B-7A0000E50D66}"/>
    <cellStyle name="Comma 6 3 2 3 3 2 2 2" xfId="36444" xr:uid="{057DD689-69D6-4CA6-9E5E-A870E84B7989}"/>
    <cellStyle name="Comma 6 3 2 3 3 2 2 3" xfId="57468" xr:uid="{609515FE-B04E-4045-B2DD-63D0C6101248}"/>
    <cellStyle name="Comma 6 3 2 3 3 2 3" xfId="25934" xr:uid="{ADC9E7AE-3BFB-41A9-AFDF-302A8DFCAE4A}"/>
    <cellStyle name="Comma 6 3 2 3 3 2 4" xfId="46958" xr:uid="{B2F41CD4-D913-4D17-A162-2A64D0B40448}"/>
    <cellStyle name="Comma 6 3 2 3 3 3" xfId="7516" xr:uid="{2223BE0C-2D0A-42D5-AC60-3017375C8FF5}"/>
    <cellStyle name="Comma 6 3 2 3 3 3 2" xfId="18050" xr:uid="{382B6BC2-C913-4B17-98E6-0E373E697AD8}"/>
    <cellStyle name="Comma 6 3 2 3 3 3 2 2" xfId="39072" xr:uid="{1569D5A8-F8C4-4AF7-A483-0FC996453705}"/>
    <cellStyle name="Comma 6 3 2 3 3 3 2 3" xfId="60096" xr:uid="{84A2F63A-E2D2-446E-8D9E-5CB70912E11A}"/>
    <cellStyle name="Comma 6 3 2 3 3 3 3" xfId="28562" xr:uid="{1A6A9F14-B52A-4AE1-94AD-9E21F392FCDD}"/>
    <cellStyle name="Comma 6 3 2 3 3 3 4" xfId="49586" xr:uid="{BB1EF874-F2C8-4BE7-A11A-0B6D55BB39A1}"/>
    <cellStyle name="Comma 6 3 2 3 3 4" xfId="10143" xr:uid="{8291B832-9F72-4C46-A957-7A3AB84AEA89}"/>
    <cellStyle name="Comma 6 3 2 3 3 4 2" xfId="20677" xr:uid="{AD237D7C-0E66-4C3E-B112-437859590ACB}"/>
    <cellStyle name="Comma 6 3 2 3 3 4 2 2" xfId="41699" xr:uid="{EC9B6D15-0140-4E7D-A1DC-AC73302835AD}"/>
    <cellStyle name="Comma 6 3 2 3 3 4 2 3" xfId="62723" xr:uid="{99A4DDED-A6CF-4D58-8C9D-CB19A9344C50}"/>
    <cellStyle name="Comma 6 3 2 3 3 4 3" xfId="31189" xr:uid="{849616F5-5B10-46BB-9733-7EA89657C40A}"/>
    <cellStyle name="Comma 6 3 2 3 3 4 4" xfId="52213" xr:uid="{0E9DAFB9-E068-4AC7-922F-36F63E0E77C3}"/>
    <cellStyle name="Comma 6 3 2 3 3 5" xfId="12795" xr:uid="{9DA58866-27CE-4AB5-A888-AE31A55FAD1F}"/>
    <cellStyle name="Comma 6 3 2 3 3 5 2" xfId="33817" xr:uid="{BD33C03C-C8FB-4360-9EED-96C6981692E8}"/>
    <cellStyle name="Comma 6 3 2 3 3 5 3" xfId="54841" xr:uid="{80F1A048-E0C5-47C0-87F3-AB2B1A282D25}"/>
    <cellStyle name="Comma 6 3 2 3 3 6" xfId="23306" xr:uid="{E1CD5DF6-AB3A-47F5-8DF4-A8B92FD8C289}"/>
    <cellStyle name="Comma 6 3 2 3 3 7" xfId="44331" xr:uid="{67678B29-28D2-49B4-80E3-A835E06FA84D}"/>
    <cellStyle name="Comma 6 3 2 3 4" xfId="2211" xr:uid="{75247097-E72E-41E8-A053-DC4AEB11C82C}"/>
    <cellStyle name="Comma 6 3 2 3 4 2" xfId="4889" xr:uid="{2E0539F9-8632-4FA3-9A99-59284C9576A4}"/>
    <cellStyle name="Comma 6 3 2 3 4 2 2" xfId="15423" xr:uid="{256593B1-4C98-4738-A638-B8C0B3A63E71}"/>
    <cellStyle name="Comma 6 3 2 3 4 2 2 2" xfId="36445" xr:uid="{810F1C85-930A-412C-8118-84C0C6A580A4}"/>
    <cellStyle name="Comma 6 3 2 3 4 2 2 3" xfId="57469" xr:uid="{E293995A-62E7-44A5-AEB6-9E9CE206D743}"/>
    <cellStyle name="Comma 6 3 2 3 4 2 3" xfId="25935" xr:uid="{A4935AF5-F807-4D11-B336-2E53A3C11218}"/>
    <cellStyle name="Comma 6 3 2 3 4 2 4" xfId="46959" xr:uid="{54E6B73F-E842-4226-8F5F-0C0F953AAD6D}"/>
    <cellStyle name="Comma 6 3 2 3 4 3" xfId="7517" xr:uid="{1696792A-025D-4229-BC8E-323B25953364}"/>
    <cellStyle name="Comma 6 3 2 3 4 3 2" xfId="18051" xr:uid="{8C59E839-5183-4F65-8E56-D64A90C50FB9}"/>
    <cellStyle name="Comma 6 3 2 3 4 3 2 2" xfId="39073" xr:uid="{9B779599-0073-4681-B0A0-CC00E02BE2AF}"/>
    <cellStyle name="Comma 6 3 2 3 4 3 2 3" xfId="60097" xr:uid="{5BDBB8B7-D2E2-4D26-A0F9-A490C7F6DB79}"/>
    <cellStyle name="Comma 6 3 2 3 4 3 3" xfId="28563" xr:uid="{FFB3C0F6-C71C-41BB-8E12-FEC6D2532318}"/>
    <cellStyle name="Comma 6 3 2 3 4 3 4" xfId="49587" xr:uid="{66088A59-A231-4AA9-A391-D8B8DD26D88B}"/>
    <cellStyle name="Comma 6 3 2 3 4 4" xfId="10144" xr:uid="{621DDAEC-769D-4943-A47A-4F20EC3698B3}"/>
    <cellStyle name="Comma 6 3 2 3 4 4 2" xfId="20678" xr:uid="{D72B2125-B6FC-473E-9942-7E0045D14934}"/>
    <cellStyle name="Comma 6 3 2 3 4 4 2 2" xfId="41700" xr:uid="{367D3A60-94E5-41B8-B415-BC8FB41FA053}"/>
    <cellStyle name="Comma 6 3 2 3 4 4 2 3" xfId="62724" xr:uid="{A760BB25-CD4D-4779-A73C-A63155F44739}"/>
    <cellStyle name="Comma 6 3 2 3 4 4 3" xfId="31190" xr:uid="{B611D8C7-6817-485E-9AA1-0D31A9A60676}"/>
    <cellStyle name="Comma 6 3 2 3 4 4 4" xfId="52214" xr:uid="{389F31E6-644F-4128-A466-3DB19517CAB0}"/>
    <cellStyle name="Comma 6 3 2 3 4 5" xfId="12796" xr:uid="{F2A0E4A6-5993-4CBB-B8EF-7331CD85409B}"/>
    <cellStyle name="Comma 6 3 2 3 4 5 2" xfId="33818" xr:uid="{C41EF8A0-D808-4784-96A5-D830157ACA68}"/>
    <cellStyle name="Comma 6 3 2 3 4 5 3" xfId="54842" xr:uid="{6FFDFCC9-5A74-4565-B822-DBE9B7C68D4A}"/>
    <cellStyle name="Comma 6 3 2 3 4 6" xfId="23307" xr:uid="{770F2C69-68AD-41E6-A955-FAB43338FDC6}"/>
    <cellStyle name="Comma 6 3 2 3 4 7" xfId="44332" xr:uid="{3771415A-DF85-4768-8168-DFC42E7B4C89}"/>
    <cellStyle name="Comma 6 3 2 3 5" xfId="4885" xr:uid="{913788AA-0EF2-4FC4-AD6F-733D7D0D87D9}"/>
    <cellStyle name="Comma 6 3 2 3 5 2" xfId="15419" xr:uid="{52EDD6A2-E9B0-425A-A1A6-BA9B6526A775}"/>
    <cellStyle name="Comma 6 3 2 3 5 2 2" xfId="36441" xr:uid="{B9E81DA0-7601-4B8D-920D-C348DA5020E4}"/>
    <cellStyle name="Comma 6 3 2 3 5 2 3" xfId="57465" xr:uid="{6FE1B102-63CC-4F3D-840B-04DBA3E5D3AF}"/>
    <cellStyle name="Comma 6 3 2 3 5 3" xfId="25931" xr:uid="{DA6C3050-C406-4413-B229-A5B536734CCD}"/>
    <cellStyle name="Comma 6 3 2 3 5 4" xfId="46955" xr:uid="{A0577E2F-9FAE-4892-8FCF-879B61ED9023}"/>
    <cellStyle name="Comma 6 3 2 3 6" xfId="7513" xr:uid="{B2DCC843-B665-4AB3-9E44-E7C863F9EA05}"/>
    <cellStyle name="Comma 6 3 2 3 6 2" xfId="18047" xr:uid="{F543D8EE-A044-4F2E-B97F-7D76FAC80C08}"/>
    <cellStyle name="Comma 6 3 2 3 6 2 2" xfId="39069" xr:uid="{B43083A0-060A-4DB5-96E7-38F4E4F91343}"/>
    <cellStyle name="Comma 6 3 2 3 6 2 3" xfId="60093" xr:uid="{73405F16-7C9A-4686-B243-8F9E3765933E}"/>
    <cellStyle name="Comma 6 3 2 3 6 3" xfId="28559" xr:uid="{4D4DB383-225C-4DC6-B15E-399B55CF9BD6}"/>
    <cellStyle name="Comma 6 3 2 3 6 4" xfId="49583" xr:uid="{14B9FF72-733A-4AE8-A125-9877208221E2}"/>
    <cellStyle name="Comma 6 3 2 3 7" xfId="10140" xr:uid="{8B8BF2A3-F72B-4535-ADFF-4436B88FA255}"/>
    <cellStyle name="Comma 6 3 2 3 7 2" xfId="20674" xr:uid="{FFB7373F-1D24-4280-B809-A757547C03D6}"/>
    <cellStyle name="Comma 6 3 2 3 7 2 2" xfId="41696" xr:uid="{59B55CF8-2968-413E-9A69-F76C18200C57}"/>
    <cellStyle name="Comma 6 3 2 3 7 2 3" xfId="62720" xr:uid="{A15C3171-83FC-495E-83DA-E82BE06EADE6}"/>
    <cellStyle name="Comma 6 3 2 3 7 3" xfId="31186" xr:uid="{EB41A122-77DC-4D55-B9AF-8EEED984F168}"/>
    <cellStyle name="Comma 6 3 2 3 7 4" xfId="52210" xr:uid="{566C3567-B836-48F8-8953-9102489CFF93}"/>
    <cellStyle name="Comma 6 3 2 3 8" xfId="12792" xr:uid="{C582B170-9AAA-4A46-92ED-3DA452EBF3B7}"/>
    <cellStyle name="Comma 6 3 2 3 8 2" xfId="33814" xr:uid="{ADA95D4B-C18F-488C-832E-684166FAA98C}"/>
    <cellStyle name="Comma 6 3 2 3 8 3" xfId="54838" xr:uid="{16078E4F-D6D8-469E-B9C2-EAB98340AAA3}"/>
    <cellStyle name="Comma 6 3 2 3 9" xfId="23303" xr:uid="{ECB7FAD1-844D-455F-8662-BB7A8D8F7A96}"/>
    <cellStyle name="Comma 6 3 2 4" xfId="2212" xr:uid="{41BE6D4B-7EDF-4170-9D5E-5105B61EAB1D}"/>
    <cellStyle name="Comma 6 3 2 4 10" xfId="44333" xr:uid="{6391A436-C0C5-4CA9-B487-FC1991CDAFFA}"/>
    <cellStyle name="Comma 6 3 2 4 2" xfId="2213" xr:uid="{D2A31413-D1F8-4272-A52A-5AD39B56AA34}"/>
    <cellStyle name="Comma 6 3 2 4 2 2" xfId="2214" xr:uid="{13C6CE74-D857-42FF-B458-636F8F52D7BD}"/>
    <cellStyle name="Comma 6 3 2 4 2 2 2" xfId="4892" xr:uid="{1036696C-D253-4E0E-A6FA-403015E28D56}"/>
    <cellStyle name="Comma 6 3 2 4 2 2 2 2" xfId="15426" xr:uid="{19D8935B-FE76-4441-A9EE-81C91D44C0FA}"/>
    <cellStyle name="Comma 6 3 2 4 2 2 2 2 2" xfId="36448" xr:uid="{B363D4A8-E008-4668-90E7-5F15B8EE0938}"/>
    <cellStyle name="Comma 6 3 2 4 2 2 2 2 3" xfId="57472" xr:uid="{43A01193-F2CC-46DD-830A-6B909EF95D17}"/>
    <cellStyle name="Comma 6 3 2 4 2 2 2 3" xfId="25938" xr:uid="{BFF41436-6FB6-4110-A38C-D07EFD1C968A}"/>
    <cellStyle name="Comma 6 3 2 4 2 2 2 4" xfId="46962" xr:uid="{A14945C7-DAA0-4399-9F2B-9ABDF5732709}"/>
    <cellStyle name="Comma 6 3 2 4 2 2 3" xfId="7520" xr:uid="{28108029-309C-4746-9E99-5BCDBF74ADC3}"/>
    <cellStyle name="Comma 6 3 2 4 2 2 3 2" xfId="18054" xr:uid="{4E2456FA-54BA-42F5-98F5-61A1BCBE2B04}"/>
    <cellStyle name="Comma 6 3 2 4 2 2 3 2 2" xfId="39076" xr:uid="{32251CBE-E820-4BC8-8E7B-4009176D60EE}"/>
    <cellStyle name="Comma 6 3 2 4 2 2 3 2 3" xfId="60100" xr:uid="{3FFB8122-95EB-44F3-A998-1EA00F904FC1}"/>
    <cellStyle name="Comma 6 3 2 4 2 2 3 3" xfId="28566" xr:uid="{E044194C-F52A-4CAD-8D6C-A33DED031CF2}"/>
    <cellStyle name="Comma 6 3 2 4 2 2 3 4" xfId="49590" xr:uid="{DB0614EF-ACB2-485E-A8AE-D16E655BB360}"/>
    <cellStyle name="Comma 6 3 2 4 2 2 4" xfId="10147" xr:uid="{975EFF7A-4BDB-4187-8E0A-872A72193A77}"/>
    <cellStyle name="Comma 6 3 2 4 2 2 4 2" xfId="20681" xr:uid="{FEE7D4D8-710D-4CAE-BAC0-5F8217726C45}"/>
    <cellStyle name="Comma 6 3 2 4 2 2 4 2 2" xfId="41703" xr:uid="{05070334-E96D-48B0-AD2A-B5795C1855CC}"/>
    <cellStyle name="Comma 6 3 2 4 2 2 4 2 3" xfId="62727" xr:uid="{67F7BDDF-BC71-4BD9-99C2-77D0258DD5F9}"/>
    <cellStyle name="Comma 6 3 2 4 2 2 4 3" xfId="31193" xr:uid="{CE9E61E7-F3E4-4235-9290-3F0E758A89AA}"/>
    <cellStyle name="Comma 6 3 2 4 2 2 4 4" xfId="52217" xr:uid="{448C40A8-FA25-4EFC-8351-D63DD99635DF}"/>
    <cellStyle name="Comma 6 3 2 4 2 2 5" xfId="12799" xr:uid="{98DFAC89-8299-499B-B144-8486EC5D9311}"/>
    <cellStyle name="Comma 6 3 2 4 2 2 5 2" xfId="33821" xr:uid="{1B2D3C4F-1D64-4058-902C-7789426C32F1}"/>
    <cellStyle name="Comma 6 3 2 4 2 2 5 3" xfId="54845" xr:uid="{B8EA2B2C-B1A5-47E6-B5B4-44E33FC545FB}"/>
    <cellStyle name="Comma 6 3 2 4 2 2 6" xfId="23310" xr:uid="{BF5027E3-152D-47BA-9FC6-F2A79373C734}"/>
    <cellStyle name="Comma 6 3 2 4 2 2 7" xfId="44335" xr:uid="{1EA84105-759F-4113-994C-DE70E05394C6}"/>
    <cellStyle name="Comma 6 3 2 4 2 3" xfId="4891" xr:uid="{6F9B3AB1-6206-4F6E-BDE4-7F0185AFE1D1}"/>
    <cellStyle name="Comma 6 3 2 4 2 3 2" xfId="15425" xr:uid="{2A774109-77A7-4A27-94A6-7ADC7EEDCF73}"/>
    <cellStyle name="Comma 6 3 2 4 2 3 2 2" xfId="36447" xr:uid="{D7573786-5F6F-4AB2-82B2-D1D4C4CBB6B3}"/>
    <cellStyle name="Comma 6 3 2 4 2 3 2 3" xfId="57471" xr:uid="{72829C3F-0E23-48B3-BCAB-9AD9CA3E4208}"/>
    <cellStyle name="Comma 6 3 2 4 2 3 3" xfId="25937" xr:uid="{1AC4E53F-9C9E-4369-A8D7-6491F02B9E59}"/>
    <cellStyle name="Comma 6 3 2 4 2 3 4" xfId="46961" xr:uid="{BE145562-7F75-4500-8B89-DD84153B95BC}"/>
    <cellStyle name="Comma 6 3 2 4 2 4" xfId="7519" xr:uid="{80A98547-6FDF-4697-9206-1D589A540FA2}"/>
    <cellStyle name="Comma 6 3 2 4 2 4 2" xfId="18053" xr:uid="{36971858-1BDE-4F05-89C0-0C6288AB0851}"/>
    <cellStyle name="Comma 6 3 2 4 2 4 2 2" xfId="39075" xr:uid="{A05D28F2-AD4F-4CD8-A973-44F22044E92C}"/>
    <cellStyle name="Comma 6 3 2 4 2 4 2 3" xfId="60099" xr:uid="{F1B45B9C-2310-44FD-B6B9-4088092BA773}"/>
    <cellStyle name="Comma 6 3 2 4 2 4 3" xfId="28565" xr:uid="{B0C3D7DC-C821-45B1-B9AD-B6AF65F7617C}"/>
    <cellStyle name="Comma 6 3 2 4 2 4 4" xfId="49589" xr:uid="{38BD5BF7-E6B4-4B4C-AB9B-606D0DE5F838}"/>
    <cellStyle name="Comma 6 3 2 4 2 5" xfId="10146" xr:uid="{D4B30BAD-9E94-419D-8734-D26394428B91}"/>
    <cellStyle name="Comma 6 3 2 4 2 5 2" xfId="20680" xr:uid="{024FD8E8-DCD4-43D6-821A-79B86A61842E}"/>
    <cellStyle name="Comma 6 3 2 4 2 5 2 2" xfId="41702" xr:uid="{F05B7E8A-EEC3-4B42-B2FD-390F0142FF1B}"/>
    <cellStyle name="Comma 6 3 2 4 2 5 2 3" xfId="62726" xr:uid="{47BB8600-F3D5-422A-8F5D-8F014342DA1B}"/>
    <cellStyle name="Comma 6 3 2 4 2 5 3" xfId="31192" xr:uid="{9CCDC2DD-BCE5-465F-A180-CC25864534CB}"/>
    <cellStyle name="Comma 6 3 2 4 2 5 4" xfId="52216" xr:uid="{3FA3E84B-1E56-4551-A391-225ECA217CD2}"/>
    <cellStyle name="Comma 6 3 2 4 2 6" xfId="12798" xr:uid="{FF0AA815-792E-4431-AA49-C5C75EFF1B81}"/>
    <cellStyle name="Comma 6 3 2 4 2 6 2" xfId="33820" xr:uid="{C484C5CB-3A71-46B7-B191-8A9EC9C234C3}"/>
    <cellStyle name="Comma 6 3 2 4 2 6 3" xfId="54844" xr:uid="{467257AC-3160-4850-BA75-1EB3443715E5}"/>
    <cellStyle name="Comma 6 3 2 4 2 7" xfId="23309" xr:uid="{D2E88E12-BF44-43DA-9E48-D85464795A98}"/>
    <cellStyle name="Comma 6 3 2 4 2 8" xfId="44334" xr:uid="{2189EDAE-738C-4C55-B8A5-38486F4E13E7}"/>
    <cellStyle name="Comma 6 3 2 4 3" xfId="2215" xr:uid="{0B5748B6-DE60-41E2-8491-4F8523992BC6}"/>
    <cellStyle name="Comma 6 3 2 4 3 2" xfId="4893" xr:uid="{60DFC1F6-6E4D-4342-9650-0C367F7C8D35}"/>
    <cellStyle name="Comma 6 3 2 4 3 2 2" xfId="15427" xr:uid="{273C5AFE-2405-4362-BF17-4E4F854ACC73}"/>
    <cellStyle name="Comma 6 3 2 4 3 2 2 2" xfId="36449" xr:uid="{19BD9DB5-F1C8-4CD5-9175-8866A794AE85}"/>
    <cellStyle name="Comma 6 3 2 4 3 2 2 3" xfId="57473" xr:uid="{232AAA4D-FDBB-46C9-B89D-6BD238C791E9}"/>
    <cellStyle name="Comma 6 3 2 4 3 2 3" xfId="25939" xr:uid="{F7D9C11C-9EF1-4606-ADCC-1425A4670025}"/>
    <cellStyle name="Comma 6 3 2 4 3 2 4" xfId="46963" xr:uid="{0CAE640B-3DC8-4C58-9621-2BD325CD97BC}"/>
    <cellStyle name="Comma 6 3 2 4 3 3" xfId="7521" xr:uid="{81384974-24A1-4980-BAE0-A6C25149958F}"/>
    <cellStyle name="Comma 6 3 2 4 3 3 2" xfId="18055" xr:uid="{044F49B9-3CE5-4229-AD8E-BACF3D56AF85}"/>
    <cellStyle name="Comma 6 3 2 4 3 3 2 2" xfId="39077" xr:uid="{05115738-799A-43CE-A530-0BDC051F2006}"/>
    <cellStyle name="Comma 6 3 2 4 3 3 2 3" xfId="60101" xr:uid="{72890BAC-CA86-44DE-8381-6C03198AC76F}"/>
    <cellStyle name="Comma 6 3 2 4 3 3 3" xfId="28567" xr:uid="{6C38567A-345D-4D43-941A-305D4C19D78D}"/>
    <cellStyle name="Comma 6 3 2 4 3 3 4" xfId="49591" xr:uid="{E4A09FC0-0CDD-475B-853D-952D202E1580}"/>
    <cellStyle name="Comma 6 3 2 4 3 4" xfId="10148" xr:uid="{453D2FFD-4BB8-4D22-979C-353BD4EE9555}"/>
    <cellStyle name="Comma 6 3 2 4 3 4 2" xfId="20682" xr:uid="{8A4AF83D-4365-4867-9E4E-E6B4D6563F48}"/>
    <cellStyle name="Comma 6 3 2 4 3 4 2 2" xfId="41704" xr:uid="{61B90658-2674-4E38-ABD6-34AA857098BE}"/>
    <cellStyle name="Comma 6 3 2 4 3 4 2 3" xfId="62728" xr:uid="{CF265C13-1933-457C-A9FE-1BE4CDC79D06}"/>
    <cellStyle name="Comma 6 3 2 4 3 4 3" xfId="31194" xr:uid="{71E19697-9BBA-4632-9D05-0B8667164BB7}"/>
    <cellStyle name="Comma 6 3 2 4 3 4 4" xfId="52218" xr:uid="{C7C2880F-AB5A-440B-A088-BC9344A2C4AB}"/>
    <cellStyle name="Comma 6 3 2 4 3 5" xfId="12800" xr:uid="{230EFB4C-F066-4CE0-A18E-C0F1231751ED}"/>
    <cellStyle name="Comma 6 3 2 4 3 5 2" xfId="33822" xr:uid="{51A8D616-F34A-4B21-917A-D8FE53274FD7}"/>
    <cellStyle name="Comma 6 3 2 4 3 5 3" xfId="54846" xr:uid="{A3EB113E-8159-4DE5-B679-98441C66015D}"/>
    <cellStyle name="Comma 6 3 2 4 3 6" xfId="23311" xr:uid="{2095485D-B42F-4E97-83CB-721B27EDB13E}"/>
    <cellStyle name="Comma 6 3 2 4 3 7" xfId="44336" xr:uid="{4771C776-19CD-4BF4-9896-49443C8E5DD6}"/>
    <cellStyle name="Comma 6 3 2 4 4" xfId="2216" xr:uid="{AA35B6D0-F5E0-4350-9AF4-38796237D246}"/>
    <cellStyle name="Comma 6 3 2 4 4 2" xfId="4894" xr:uid="{03F3FF04-0FEE-4ABD-975B-2A903E51DA07}"/>
    <cellStyle name="Comma 6 3 2 4 4 2 2" xfId="15428" xr:uid="{3DE694EC-175A-4E54-971A-C9D4F87401E8}"/>
    <cellStyle name="Comma 6 3 2 4 4 2 2 2" xfId="36450" xr:uid="{CA64EC97-6956-4956-933C-01BFCE6B4C10}"/>
    <cellStyle name="Comma 6 3 2 4 4 2 2 3" xfId="57474" xr:uid="{4D2F5479-53CB-4097-98A4-A9E7989047F7}"/>
    <cellStyle name="Comma 6 3 2 4 4 2 3" xfId="25940" xr:uid="{33ABD4AD-0EE9-4DA2-89C9-927C3B30DA84}"/>
    <cellStyle name="Comma 6 3 2 4 4 2 4" xfId="46964" xr:uid="{5536AEC1-2B79-4C8F-899D-B8D15ECCFECF}"/>
    <cellStyle name="Comma 6 3 2 4 4 3" xfId="7522" xr:uid="{9A828FE2-AD0D-484F-A5A5-3EA87257AC06}"/>
    <cellStyle name="Comma 6 3 2 4 4 3 2" xfId="18056" xr:uid="{E2A0AF27-2783-4646-AE36-78556A375DEC}"/>
    <cellStyle name="Comma 6 3 2 4 4 3 2 2" xfId="39078" xr:uid="{5BED3ED9-651E-477C-A0E3-88589346C04B}"/>
    <cellStyle name="Comma 6 3 2 4 4 3 2 3" xfId="60102" xr:uid="{A8538474-4304-42CF-9751-DCD7FCEFA63C}"/>
    <cellStyle name="Comma 6 3 2 4 4 3 3" xfId="28568" xr:uid="{BFEA6EFA-B68C-4CA0-86B1-7C7BDA44FAD0}"/>
    <cellStyle name="Comma 6 3 2 4 4 3 4" xfId="49592" xr:uid="{5A70AFCC-6AFB-4927-BBE6-C934B327ED6C}"/>
    <cellStyle name="Comma 6 3 2 4 4 4" xfId="10149" xr:uid="{04D6C33E-62EB-44EA-921A-3C0513B8B087}"/>
    <cellStyle name="Comma 6 3 2 4 4 4 2" xfId="20683" xr:uid="{63669863-ED90-4832-906B-A22ED7EE65A3}"/>
    <cellStyle name="Comma 6 3 2 4 4 4 2 2" xfId="41705" xr:uid="{EA7337C5-24D0-4A13-9067-B6F722D04CEF}"/>
    <cellStyle name="Comma 6 3 2 4 4 4 2 3" xfId="62729" xr:uid="{ABA9EECE-B8BC-40E8-93B8-4D4AE6803FEA}"/>
    <cellStyle name="Comma 6 3 2 4 4 4 3" xfId="31195" xr:uid="{D9D15917-DCF8-4359-A812-E084C80759A4}"/>
    <cellStyle name="Comma 6 3 2 4 4 4 4" xfId="52219" xr:uid="{A0D5DB73-0F6E-4CBA-90EF-48EAC713F0D2}"/>
    <cellStyle name="Comma 6 3 2 4 4 5" xfId="12801" xr:uid="{B9617009-6147-4E14-BCB4-04A15193DAA1}"/>
    <cellStyle name="Comma 6 3 2 4 4 5 2" xfId="33823" xr:uid="{EF5757A8-F97F-4140-B630-65B6E1EE791C}"/>
    <cellStyle name="Comma 6 3 2 4 4 5 3" xfId="54847" xr:uid="{57113CDC-A1F9-44D8-87D5-C62DF379642D}"/>
    <cellStyle name="Comma 6 3 2 4 4 6" xfId="23312" xr:uid="{856A5F9A-6C15-4B34-A35C-A6146C11DD1B}"/>
    <cellStyle name="Comma 6 3 2 4 4 7" xfId="44337" xr:uid="{1A4A541D-3D7A-4332-93A4-E0A0C533C215}"/>
    <cellStyle name="Comma 6 3 2 4 5" xfId="4890" xr:uid="{8F7A8FC2-7AE1-4539-84E2-4B8F4DD32FC6}"/>
    <cellStyle name="Comma 6 3 2 4 5 2" xfId="15424" xr:uid="{BB8978FF-9557-403E-8A9C-117D41B376FB}"/>
    <cellStyle name="Comma 6 3 2 4 5 2 2" xfId="36446" xr:uid="{C40E7C3E-BFE3-4A9F-802F-BA6FDA5250F9}"/>
    <cellStyle name="Comma 6 3 2 4 5 2 3" xfId="57470" xr:uid="{CEA5D31B-54C8-4271-BCBB-2BB2E05BE6F9}"/>
    <cellStyle name="Comma 6 3 2 4 5 3" xfId="25936" xr:uid="{CEA31EA9-A8F5-4419-A5A3-77BD95B49C47}"/>
    <cellStyle name="Comma 6 3 2 4 5 4" xfId="46960" xr:uid="{F616F905-F166-42D4-A2E1-A65B142CBDDB}"/>
    <cellStyle name="Comma 6 3 2 4 6" xfId="7518" xr:uid="{A1E5B498-0BDE-4E45-9C71-A30EF8C563A1}"/>
    <cellStyle name="Comma 6 3 2 4 6 2" xfId="18052" xr:uid="{B097F799-03A5-41C2-A3E4-84092F9A052F}"/>
    <cellStyle name="Comma 6 3 2 4 6 2 2" xfId="39074" xr:uid="{6A8ABCBB-47DF-4858-A5CB-103096051F46}"/>
    <cellStyle name="Comma 6 3 2 4 6 2 3" xfId="60098" xr:uid="{F409C3A7-FA24-4338-BA9B-577F28469BBC}"/>
    <cellStyle name="Comma 6 3 2 4 6 3" xfId="28564" xr:uid="{53BB34F5-BB2B-49E5-BC0F-DACFA3E2FF16}"/>
    <cellStyle name="Comma 6 3 2 4 6 4" xfId="49588" xr:uid="{F769F9FC-8240-421C-853F-04E3197F531D}"/>
    <cellStyle name="Comma 6 3 2 4 7" xfId="10145" xr:uid="{E0F25244-39AF-4549-B2BF-144CDCF7191F}"/>
    <cellStyle name="Comma 6 3 2 4 7 2" xfId="20679" xr:uid="{841ABE59-E808-440B-9376-3A1BD5B0EE81}"/>
    <cellStyle name="Comma 6 3 2 4 7 2 2" xfId="41701" xr:uid="{0F6C2985-7588-4AD6-B55C-BF5324125B4E}"/>
    <cellStyle name="Comma 6 3 2 4 7 2 3" xfId="62725" xr:uid="{81EFC357-9208-4C7F-9640-DD8DA9C329DF}"/>
    <cellStyle name="Comma 6 3 2 4 7 3" xfId="31191" xr:uid="{8C8330EB-C33C-4D96-AB69-CA63A270AE93}"/>
    <cellStyle name="Comma 6 3 2 4 7 4" xfId="52215" xr:uid="{4978DA18-CBAF-47CA-BBA8-CE56CB1AC9E5}"/>
    <cellStyle name="Comma 6 3 2 4 8" xfId="12797" xr:uid="{88D4E528-98F8-489E-AB39-C76436B99FB9}"/>
    <cellStyle name="Comma 6 3 2 4 8 2" xfId="33819" xr:uid="{6775E872-7991-4F41-9823-8D2D7B8DD2FE}"/>
    <cellStyle name="Comma 6 3 2 4 8 3" xfId="54843" xr:uid="{991655CF-F953-4C06-9D53-1EC9776BCE04}"/>
    <cellStyle name="Comma 6 3 2 4 9" xfId="23308" xr:uid="{923D89C6-4FBF-4524-8051-CB88A3455D92}"/>
    <cellStyle name="Comma 6 3 2 5" xfId="2217" xr:uid="{380E1229-389B-470E-A3C6-3E9C880CD49F}"/>
    <cellStyle name="Comma 6 3 2 5 10" xfId="44338" xr:uid="{158CBE51-9C6A-4957-A59C-D1F885A75A78}"/>
    <cellStyle name="Comma 6 3 2 5 2" xfId="2218" xr:uid="{D915A98B-77FA-499B-A10C-3DF32D032C3F}"/>
    <cellStyle name="Comma 6 3 2 5 2 2" xfId="2219" xr:uid="{33D76838-DE5F-4F27-B2FC-B62F23F45D18}"/>
    <cellStyle name="Comma 6 3 2 5 2 2 2" xfId="4897" xr:uid="{831BB8F9-E8F1-423B-91E2-94FD55D34C41}"/>
    <cellStyle name="Comma 6 3 2 5 2 2 2 2" xfId="15431" xr:uid="{45DE8DF7-1363-4F65-86F8-466EC0F01095}"/>
    <cellStyle name="Comma 6 3 2 5 2 2 2 2 2" xfId="36453" xr:uid="{F63A1451-CD64-4298-81DD-96A1367A39D1}"/>
    <cellStyle name="Comma 6 3 2 5 2 2 2 2 3" xfId="57477" xr:uid="{750D9C8C-8678-4094-8EFF-1EA2BBD2195E}"/>
    <cellStyle name="Comma 6 3 2 5 2 2 2 3" xfId="25943" xr:uid="{35C332DC-0061-433E-8806-48A2C987AE2E}"/>
    <cellStyle name="Comma 6 3 2 5 2 2 2 4" xfId="46967" xr:uid="{286D8771-95E4-40AB-A28C-6D1DAA9E19D1}"/>
    <cellStyle name="Comma 6 3 2 5 2 2 3" xfId="7525" xr:uid="{22651D4A-057B-4CCF-BD8E-68C46F4542A0}"/>
    <cellStyle name="Comma 6 3 2 5 2 2 3 2" xfId="18059" xr:uid="{18698571-4470-4600-B5CE-7019B85403F5}"/>
    <cellStyle name="Comma 6 3 2 5 2 2 3 2 2" xfId="39081" xr:uid="{1DC6AD19-93BE-4D64-9D57-AFBF7F7792CF}"/>
    <cellStyle name="Comma 6 3 2 5 2 2 3 2 3" xfId="60105" xr:uid="{498CC229-59F4-4F39-A477-26B098F761A8}"/>
    <cellStyle name="Comma 6 3 2 5 2 2 3 3" xfId="28571" xr:uid="{E1BDE509-6981-4765-9FFB-6E4C0813B4C2}"/>
    <cellStyle name="Comma 6 3 2 5 2 2 3 4" xfId="49595" xr:uid="{93FEC9C8-0B75-44D7-95EF-22D0478087C3}"/>
    <cellStyle name="Comma 6 3 2 5 2 2 4" xfId="10152" xr:uid="{3372FDD1-87BB-4356-91B2-19A9C6008A8D}"/>
    <cellStyle name="Comma 6 3 2 5 2 2 4 2" xfId="20686" xr:uid="{4982515D-EB67-4B1A-A216-718F1127753D}"/>
    <cellStyle name="Comma 6 3 2 5 2 2 4 2 2" xfId="41708" xr:uid="{DF103B3C-AB9B-440C-8EA9-68AA45060C2D}"/>
    <cellStyle name="Comma 6 3 2 5 2 2 4 2 3" xfId="62732" xr:uid="{758B658F-DE48-4518-8722-B65D2838506D}"/>
    <cellStyle name="Comma 6 3 2 5 2 2 4 3" xfId="31198" xr:uid="{CE50FC71-A374-4E23-AE93-14A71399A29B}"/>
    <cellStyle name="Comma 6 3 2 5 2 2 4 4" xfId="52222" xr:uid="{653C88D7-1124-43D9-8CE3-619D4B4A6205}"/>
    <cellStyle name="Comma 6 3 2 5 2 2 5" xfId="12804" xr:uid="{1C47D6B3-F0B5-4896-9B8C-B8F71F3AC06C}"/>
    <cellStyle name="Comma 6 3 2 5 2 2 5 2" xfId="33826" xr:uid="{30869542-F453-46D4-817B-B2C85A79A464}"/>
    <cellStyle name="Comma 6 3 2 5 2 2 5 3" xfId="54850" xr:uid="{4485A5BA-4D07-42AD-B229-9F553EA71888}"/>
    <cellStyle name="Comma 6 3 2 5 2 2 6" xfId="23315" xr:uid="{A12161A0-7A52-4C76-9005-49A2342A1978}"/>
    <cellStyle name="Comma 6 3 2 5 2 2 7" xfId="44340" xr:uid="{58DA3581-563E-4283-B0D8-83D9721C7EE7}"/>
    <cellStyle name="Comma 6 3 2 5 2 3" xfId="4896" xr:uid="{FAE9C96B-1364-46DC-BD18-8D2B7ED3C2B2}"/>
    <cellStyle name="Comma 6 3 2 5 2 3 2" xfId="15430" xr:uid="{A854A67B-C3EE-42DC-863B-D483F4263C0D}"/>
    <cellStyle name="Comma 6 3 2 5 2 3 2 2" xfId="36452" xr:uid="{1FBB1A2D-9DA8-4FA3-B106-7A15E73C0488}"/>
    <cellStyle name="Comma 6 3 2 5 2 3 2 3" xfId="57476" xr:uid="{D4C865D2-9EFC-4267-AE6C-DB32FA3CC824}"/>
    <cellStyle name="Comma 6 3 2 5 2 3 3" xfId="25942" xr:uid="{8DBFCFE6-D05C-4034-B65A-933A62D4C1D3}"/>
    <cellStyle name="Comma 6 3 2 5 2 3 4" xfId="46966" xr:uid="{FFCFE714-74C7-43FB-AFB4-BD6700A192A2}"/>
    <cellStyle name="Comma 6 3 2 5 2 4" xfId="7524" xr:uid="{1E6C6B0C-284C-4D55-BBAF-2E702BC82E60}"/>
    <cellStyle name="Comma 6 3 2 5 2 4 2" xfId="18058" xr:uid="{7E1091C0-7F92-4AAD-9D0B-17F63D1E2729}"/>
    <cellStyle name="Comma 6 3 2 5 2 4 2 2" xfId="39080" xr:uid="{90656C64-80E2-49B2-99F3-CD2C4E3A61BB}"/>
    <cellStyle name="Comma 6 3 2 5 2 4 2 3" xfId="60104" xr:uid="{97A5186B-3934-4E4A-AA42-7F22E42C4A45}"/>
    <cellStyle name="Comma 6 3 2 5 2 4 3" xfId="28570" xr:uid="{8671EE7F-1F79-4291-834E-2B69A3542BA9}"/>
    <cellStyle name="Comma 6 3 2 5 2 4 4" xfId="49594" xr:uid="{B7188EB3-BD11-4E7A-A6D3-A33A15129E7D}"/>
    <cellStyle name="Comma 6 3 2 5 2 5" xfId="10151" xr:uid="{B8670482-D96B-42A1-A875-A080356CB929}"/>
    <cellStyle name="Comma 6 3 2 5 2 5 2" xfId="20685" xr:uid="{6C5B700C-9435-4A50-A266-C36A586B55DE}"/>
    <cellStyle name="Comma 6 3 2 5 2 5 2 2" xfId="41707" xr:uid="{8E7984A6-DFED-4607-BEEC-35FDFBDF32D0}"/>
    <cellStyle name="Comma 6 3 2 5 2 5 2 3" xfId="62731" xr:uid="{1D99BC73-8097-40C5-9A65-7C59B8125753}"/>
    <cellStyle name="Comma 6 3 2 5 2 5 3" xfId="31197" xr:uid="{EE3910C6-86E4-4258-AD14-B6CF5F80F5EA}"/>
    <cellStyle name="Comma 6 3 2 5 2 5 4" xfId="52221" xr:uid="{73900C7E-1931-4143-A2CE-65A3EBBE752B}"/>
    <cellStyle name="Comma 6 3 2 5 2 6" xfId="12803" xr:uid="{5E48A725-8C02-41A0-99E0-14EC5AD35106}"/>
    <cellStyle name="Comma 6 3 2 5 2 6 2" xfId="33825" xr:uid="{D1C6A152-7ED3-405E-B28C-B3FC35AF1107}"/>
    <cellStyle name="Comma 6 3 2 5 2 6 3" xfId="54849" xr:uid="{CFC1D2CB-A356-477B-A653-3CF13D82FF28}"/>
    <cellStyle name="Comma 6 3 2 5 2 7" xfId="23314" xr:uid="{6CF0BA5B-CB13-42FC-98B9-6F2714998389}"/>
    <cellStyle name="Comma 6 3 2 5 2 8" xfId="44339" xr:uid="{E0CF47A7-B5FC-4EFE-ACAC-5C9B009A7AAC}"/>
    <cellStyle name="Comma 6 3 2 5 3" xfId="2220" xr:uid="{3A76B062-BBD6-418F-8EA8-8993FBD10C6F}"/>
    <cellStyle name="Comma 6 3 2 5 3 2" xfId="4898" xr:uid="{3A990ECE-B12D-4090-84E2-2D156C1B5BCE}"/>
    <cellStyle name="Comma 6 3 2 5 3 2 2" xfId="15432" xr:uid="{89348C12-2B36-4635-9980-B0A729122E6C}"/>
    <cellStyle name="Comma 6 3 2 5 3 2 2 2" xfId="36454" xr:uid="{5A027863-C7C2-47A2-8A11-F8615459D88B}"/>
    <cellStyle name="Comma 6 3 2 5 3 2 2 3" xfId="57478" xr:uid="{EE2B4A14-D3B6-421B-8947-28EC1F4BF7B0}"/>
    <cellStyle name="Comma 6 3 2 5 3 2 3" xfId="25944" xr:uid="{2E40D1FD-6625-49C2-9C75-465A7F338940}"/>
    <cellStyle name="Comma 6 3 2 5 3 2 4" xfId="46968" xr:uid="{C476A836-8D1F-4D9C-9383-4C5C2A2FE1A5}"/>
    <cellStyle name="Comma 6 3 2 5 3 3" xfId="7526" xr:uid="{48A479EA-A9A7-45EF-AEBA-03E5DF182AAD}"/>
    <cellStyle name="Comma 6 3 2 5 3 3 2" xfId="18060" xr:uid="{CBD8F0B9-3FF3-465B-B54D-624E3D77A739}"/>
    <cellStyle name="Comma 6 3 2 5 3 3 2 2" xfId="39082" xr:uid="{FDFF9431-5354-4859-AA43-60C8E508C254}"/>
    <cellStyle name="Comma 6 3 2 5 3 3 2 3" xfId="60106" xr:uid="{5EF5BCC0-AA36-4FEF-B915-EF7856B4A3D9}"/>
    <cellStyle name="Comma 6 3 2 5 3 3 3" xfId="28572" xr:uid="{44F1CA8A-D526-45D0-A464-5B94A01465B9}"/>
    <cellStyle name="Comma 6 3 2 5 3 3 4" xfId="49596" xr:uid="{8090EE4B-3847-4BC4-B1CA-92BE82B98C6E}"/>
    <cellStyle name="Comma 6 3 2 5 3 4" xfId="10153" xr:uid="{22A6A4F2-0D9C-420F-A5C3-6B80E2E21EEC}"/>
    <cellStyle name="Comma 6 3 2 5 3 4 2" xfId="20687" xr:uid="{B313B595-3EEC-4111-8E87-835DB57097AB}"/>
    <cellStyle name="Comma 6 3 2 5 3 4 2 2" xfId="41709" xr:uid="{60BD83C9-F012-4C1D-B444-2DA9351899ED}"/>
    <cellStyle name="Comma 6 3 2 5 3 4 2 3" xfId="62733" xr:uid="{4BC48129-FAEA-4430-8AD8-DC5873791BC7}"/>
    <cellStyle name="Comma 6 3 2 5 3 4 3" xfId="31199" xr:uid="{A5C43BBC-9455-4829-9B57-69A56FCDDBB0}"/>
    <cellStyle name="Comma 6 3 2 5 3 4 4" xfId="52223" xr:uid="{7D1A12D3-08FB-4FC2-93B3-5CD65DFBD37E}"/>
    <cellStyle name="Comma 6 3 2 5 3 5" xfId="12805" xr:uid="{49C7EF71-2782-4239-9893-456936DE988A}"/>
    <cellStyle name="Comma 6 3 2 5 3 5 2" xfId="33827" xr:uid="{71F229D6-9F2F-4090-805B-3E5C839E1D58}"/>
    <cellStyle name="Comma 6 3 2 5 3 5 3" xfId="54851" xr:uid="{CD762583-21C4-4C2D-8FC8-6C9311263CAD}"/>
    <cellStyle name="Comma 6 3 2 5 3 6" xfId="23316" xr:uid="{30852932-F37D-437D-84F2-110E490866A5}"/>
    <cellStyle name="Comma 6 3 2 5 3 7" xfId="44341" xr:uid="{BE1C5D6F-DCE8-41D0-A5ED-0053C51B271F}"/>
    <cellStyle name="Comma 6 3 2 5 4" xfId="2221" xr:uid="{EBE94475-A910-4A5F-BED6-04260B89C7A4}"/>
    <cellStyle name="Comma 6 3 2 5 4 2" xfId="4899" xr:uid="{D1D1D44C-6E5A-4881-8C0D-0F326B60023B}"/>
    <cellStyle name="Comma 6 3 2 5 4 2 2" xfId="15433" xr:uid="{AB73F242-C518-4F17-80FC-751D0E44E248}"/>
    <cellStyle name="Comma 6 3 2 5 4 2 2 2" xfId="36455" xr:uid="{0762BCBC-EF72-419A-B9B2-E9371970A963}"/>
    <cellStyle name="Comma 6 3 2 5 4 2 2 3" xfId="57479" xr:uid="{C3E83559-4A01-4F50-9206-C573F221BC67}"/>
    <cellStyle name="Comma 6 3 2 5 4 2 3" xfId="25945" xr:uid="{60398EAD-11EE-451F-A66E-167C1A3AA097}"/>
    <cellStyle name="Comma 6 3 2 5 4 2 4" xfId="46969" xr:uid="{C6EF1A45-7BE9-4C8D-981F-566B4A41A30F}"/>
    <cellStyle name="Comma 6 3 2 5 4 3" xfId="7527" xr:uid="{2B2A9460-ADB5-4031-8027-CD2FD9BAA477}"/>
    <cellStyle name="Comma 6 3 2 5 4 3 2" xfId="18061" xr:uid="{C9497D47-EFB4-4061-B3F9-2CD9BC53C481}"/>
    <cellStyle name="Comma 6 3 2 5 4 3 2 2" xfId="39083" xr:uid="{5EBE5556-6E71-4835-8216-2FC2B2896033}"/>
    <cellStyle name="Comma 6 3 2 5 4 3 2 3" xfId="60107" xr:uid="{EE2084FF-C156-4293-B3F2-AABF76994D15}"/>
    <cellStyle name="Comma 6 3 2 5 4 3 3" xfId="28573" xr:uid="{6F941230-E924-4EFC-8F78-F2A48F285C75}"/>
    <cellStyle name="Comma 6 3 2 5 4 3 4" xfId="49597" xr:uid="{65B6C4F5-8EE2-4EF3-A8CC-CD8E435F7BCC}"/>
    <cellStyle name="Comma 6 3 2 5 4 4" xfId="10154" xr:uid="{FA608CA4-EE72-4693-99C4-8117CD02F609}"/>
    <cellStyle name="Comma 6 3 2 5 4 4 2" xfId="20688" xr:uid="{ABA9EA61-4D0F-4DD0-9406-2D41420BECB0}"/>
    <cellStyle name="Comma 6 3 2 5 4 4 2 2" xfId="41710" xr:uid="{DFF27B0D-CEB3-4381-B7E8-E10A9EF17210}"/>
    <cellStyle name="Comma 6 3 2 5 4 4 2 3" xfId="62734" xr:uid="{0C8A7CB0-1A25-4014-8D6A-C09550C3DD07}"/>
    <cellStyle name="Comma 6 3 2 5 4 4 3" xfId="31200" xr:uid="{4D2CFD21-9D33-4F8E-88DA-32564BEE638D}"/>
    <cellStyle name="Comma 6 3 2 5 4 4 4" xfId="52224" xr:uid="{F2E489D7-DE55-4769-B643-3BEAB4E89B2E}"/>
    <cellStyle name="Comma 6 3 2 5 4 5" xfId="12806" xr:uid="{285E9DE8-4BC9-4650-87FD-6F695D4BACF7}"/>
    <cellStyle name="Comma 6 3 2 5 4 5 2" xfId="33828" xr:uid="{F677E590-51E9-43F0-BA70-38DA5A6EB4BB}"/>
    <cellStyle name="Comma 6 3 2 5 4 5 3" xfId="54852" xr:uid="{07904324-B5EA-444D-8BC9-E9819821F565}"/>
    <cellStyle name="Comma 6 3 2 5 4 6" xfId="23317" xr:uid="{707392E3-C7B4-4BE5-AF21-1693CBC5EF8C}"/>
    <cellStyle name="Comma 6 3 2 5 4 7" xfId="44342" xr:uid="{49A1CD36-37DE-4C2B-B3FB-C066B4066A5D}"/>
    <cellStyle name="Comma 6 3 2 5 5" xfId="4895" xr:uid="{30BA88A1-45F9-414A-9726-7CD9AFE76594}"/>
    <cellStyle name="Comma 6 3 2 5 5 2" xfId="15429" xr:uid="{A40062CC-FE0F-4F56-9628-BB67C6D154F4}"/>
    <cellStyle name="Comma 6 3 2 5 5 2 2" xfId="36451" xr:uid="{200BE2C6-1CED-4917-ACC5-57D41429DCCD}"/>
    <cellStyle name="Comma 6 3 2 5 5 2 3" xfId="57475" xr:uid="{0AE8DDD8-35C4-4F20-BBF5-C3351E33A0A2}"/>
    <cellStyle name="Comma 6 3 2 5 5 3" xfId="25941" xr:uid="{C239C83A-6324-436F-A81A-D43E7125D9F5}"/>
    <cellStyle name="Comma 6 3 2 5 5 4" xfId="46965" xr:uid="{E176349C-84EF-487F-BDF3-24C6A457662A}"/>
    <cellStyle name="Comma 6 3 2 5 6" xfId="7523" xr:uid="{700DED9D-EDC7-4D13-BA82-BCE7075D6F8C}"/>
    <cellStyle name="Comma 6 3 2 5 6 2" xfId="18057" xr:uid="{D4AD492F-8FEB-48C8-8399-366C72A0EA90}"/>
    <cellStyle name="Comma 6 3 2 5 6 2 2" xfId="39079" xr:uid="{82F9CCFF-9611-4D97-9493-43943C90D974}"/>
    <cellStyle name="Comma 6 3 2 5 6 2 3" xfId="60103" xr:uid="{617AE581-977A-45A8-812E-FD4764431EA4}"/>
    <cellStyle name="Comma 6 3 2 5 6 3" xfId="28569" xr:uid="{DBA64E69-9D97-4902-916B-757336EBB5D4}"/>
    <cellStyle name="Comma 6 3 2 5 6 4" xfId="49593" xr:uid="{AD85839D-511E-4DC5-9800-8B1C6EDC28CC}"/>
    <cellStyle name="Comma 6 3 2 5 7" xfId="10150" xr:uid="{61697E33-FE65-444F-A27D-CAD283B890F1}"/>
    <cellStyle name="Comma 6 3 2 5 7 2" xfId="20684" xr:uid="{B742AAB8-7387-4F3B-8E2F-321068CBF695}"/>
    <cellStyle name="Comma 6 3 2 5 7 2 2" xfId="41706" xr:uid="{18EFA7EB-2534-4579-9EEA-B862EEE99C53}"/>
    <cellStyle name="Comma 6 3 2 5 7 2 3" xfId="62730" xr:uid="{DB922C19-F09A-449A-A7E0-6FDADA9D6C82}"/>
    <cellStyle name="Comma 6 3 2 5 7 3" xfId="31196" xr:uid="{53B2B37D-A47B-422F-A5A7-E34243953D7F}"/>
    <cellStyle name="Comma 6 3 2 5 7 4" xfId="52220" xr:uid="{D31C8E40-5C73-49D8-BE17-76C3A6A15123}"/>
    <cellStyle name="Comma 6 3 2 5 8" xfId="12802" xr:uid="{36FC5E22-36E4-456E-9E02-BEC2288D9033}"/>
    <cellStyle name="Comma 6 3 2 5 8 2" xfId="33824" xr:uid="{24356732-1646-40C5-8FFE-9A1E0AF05237}"/>
    <cellStyle name="Comma 6 3 2 5 8 3" xfId="54848" xr:uid="{B334D82C-E3DD-450D-8965-950349082FAF}"/>
    <cellStyle name="Comma 6 3 2 5 9" xfId="23313" xr:uid="{8E97123D-2C75-4FD9-BD6F-2ECBA373C020}"/>
    <cellStyle name="Comma 6 3 2 6" xfId="2222" xr:uid="{7C6E20BD-0AC2-4DC8-87EC-FF9D37783A2A}"/>
    <cellStyle name="Comma 6 3 2 6 2" xfId="2223" xr:uid="{89966ACC-659C-4E5D-B218-9D25FCA401F3}"/>
    <cellStyle name="Comma 6 3 2 6 2 2" xfId="4901" xr:uid="{014D553B-B993-4C21-99AF-F7538783E155}"/>
    <cellStyle name="Comma 6 3 2 6 2 2 2" xfId="15435" xr:uid="{428BF900-C4F5-48C1-8E83-100E6EC96515}"/>
    <cellStyle name="Comma 6 3 2 6 2 2 2 2" xfId="36457" xr:uid="{52E6F704-C23D-469A-A3AE-206F8FCC8FE2}"/>
    <cellStyle name="Comma 6 3 2 6 2 2 2 3" xfId="57481" xr:uid="{79A39E96-67DA-42B4-BDF8-1524CE093E47}"/>
    <cellStyle name="Comma 6 3 2 6 2 2 3" xfId="25947" xr:uid="{97DAB090-BEA4-427A-BF47-1DF98D45508E}"/>
    <cellStyle name="Comma 6 3 2 6 2 2 4" xfId="46971" xr:uid="{5E41A996-5455-49B8-BBD4-0B550C3A8462}"/>
    <cellStyle name="Comma 6 3 2 6 2 3" xfId="7529" xr:uid="{3B5CC252-7256-45FE-940D-A27626591649}"/>
    <cellStyle name="Comma 6 3 2 6 2 3 2" xfId="18063" xr:uid="{7B665175-889E-4A3F-87E9-D9F3BD141550}"/>
    <cellStyle name="Comma 6 3 2 6 2 3 2 2" xfId="39085" xr:uid="{5C9C9206-3BF5-4C8A-B13F-182786E19826}"/>
    <cellStyle name="Comma 6 3 2 6 2 3 2 3" xfId="60109" xr:uid="{A7B5FEFB-1E1A-4149-A1C4-560DD9FB8378}"/>
    <cellStyle name="Comma 6 3 2 6 2 3 3" xfId="28575" xr:uid="{DC6DE7C6-D41E-4F61-A5CE-C57E3A983EB4}"/>
    <cellStyle name="Comma 6 3 2 6 2 3 4" xfId="49599" xr:uid="{DA3308FF-C714-4241-A751-6B7A2D99F493}"/>
    <cellStyle name="Comma 6 3 2 6 2 4" xfId="10156" xr:uid="{514087AC-20B9-4AF0-A535-69873E6DDCD0}"/>
    <cellStyle name="Comma 6 3 2 6 2 4 2" xfId="20690" xr:uid="{97781A58-FDB5-42A6-BBA9-002680D1D680}"/>
    <cellStyle name="Comma 6 3 2 6 2 4 2 2" xfId="41712" xr:uid="{EF7DD5FF-2C78-4391-83FB-7CF5238A1D1E}"/>
    <cellStyle name="Comma 6 3 2 6 2 4 2 3" xfId="62736" xr:uid="{041DC7BD-1C45-48E5-9B8B-6348482E2250}"/>
    <cellStyle name="Comma 6 3 2 6 2 4 3" xfId="31202" xr:uid="{71681FD9-A412-44CD-BB2A-1390A1DA0089}"/>
    <cellStyle name="Comma 6 3 2 6 2 4 4" xfId="52226" xr:uid="{A83E6C2A-C0F4-4DD4-A45A-15352F74B2FA}"/>
    <cellStyle name="Comma 6 3 2 6 2 5" xfId="12808" xr:uid="{522C0962-EBFA-4D5A-B681-20AE04C88477}"/>
    <cellStyle name="Comma 6 3 2 6 2 5 2" xfId="33830" xr:uid="{760552BD-EE1A-45A2-81C8-6C96AE669989}"/>
    <cellStyle name="Comma 6 3 2 6 2 5 3" xfId="54854" xr:uid="{A8E38EDB-8E58-4D76-8DCA-AE497AEDDAE3}"/>
    <cellStyle name="Comma 6 3 2 6 2 6" xfId="23319" xr:uid="{CE22E906-166E-46DE-8ACC-D7D8B429F184}"/>
    <cellStyle name="Comma 6 3 2 6 2 7" xfId="44344" xr:uid="{BC8DFE05-0C7B-4EE9-872B-B3F73BE845C5}"/>
    <cellStyle name="Comma 6 3 2 6 3" xfId="2224" xr:uid="{4C98D44D-5878-4AE1-864B-18021E3CFBCC}"/>
    <cellStyle name="Comma 6 3 2 6 3 2" xfId="4902" xr:uid="{07E5434C-7649-48A9-8E96-57F2571BD7C9}"/>
    <cellStyle name="Comma 6 3 2 6 3 2 2" xfId="15436" xr:uid="{9E4821E2-F36B-4086-9008-CAC9B2A64F30}"/>
    <cellStyle name="Comma 6 3 2 6 3 2 2 2" xfId="36458" xr:uid="{DFAB23B8-1CD1-418A-B083-DB9C8BBB1423}"/>
    <cellStyle name="Comma 6 3 2 6 3 2 2 3" xfId="57482" xr:uid="{3F21FD1C-21FC-4994-96A8-E608AADE9CFF}"/>
    <cellStyle name="Comma 6 3 2 6 3 2 3" xfId="25948" xr:uid="{6A1C51DA-C071-46FE-9DE7-FF45D9D21695}"/>
    <cellStyle name="Comma 6 3 2 6 3 2 4" xfId="46972" xr:uid="{962EDD0C-7CD6-426D-A6B2-B826643752F7}"/>
    <cellStyle name="Comma 6 3 2 6 3 3" xfId="7530" xr:uid="{9BBFDAB0-CEF3-4C75-A81D-2CE869F8D727}"/>
    <cellStyle name="Comma 6 3 2 6 3 3 2" xfId="18064" xr:uid="{B6EFDC90-58B6-4A15-A5E1-87F325BA985F}"/>
    <cellStyle name="Comma 6 3 2 6 3 3 2 2" xfId="39086" xr:uid="{06595E33-01D5-4AA4-B850-02067DE687E7}"/>
    <cellStyle name="Comma 6 3 2 6 3 3 2 3" xfId="60110" xr:uid="{2FD8C6E4-E6AA-4699-8AC0-25256BD1919A}"/>
    <cellStyle name="Comma 6 3 2 6 3 3 3" xfId="28576" xr:uid="{4FE8EDB4-E8CE-4ABB-8740-B5EE6D7BF4B9}"/>
    <cellStyle name="Comma 6 3 2 6 3 3 4" xfId="49600" xr:uid="{B3BB6DE0-6B04-4E3B-B581-76C183DAC813}"/>
    <cellStyle name="Comma 6 3 2 6 3 4" xfId="10157" xr:uid="{F17CC0FE-F519-442E-98D2-626F63250C2F}"/>
    <cellStyle name="Comma 6 3 2 6 3 4 2" xfId="20691" xr:uid="{EA5CABC7-44FB-4A51-8790-192B7C6C1F5B}"/>
    <cellStyle name="Comma 6 3 2 6 3 4 2 2" xfId="41713" xr:uid="{149050DE-DCD2-4F81-96D3-F495ACB0F10E}"/>
    <cellStyle name="Comma 6 3 2 6 3 4 2 3" xfId="62737" xr:uid="{09D1243E-BA81-478C-AB57-EA6F1EDAB3A4}"/>
    <cellStyle name="Comma 6 3 2 6 3 4 3" xfId="31203" xr:uid="{4E2C28B2-9C06-4E96-B4D3-3B403D8EE219}"/>
    <cellStyle name="Comma 6 3 2 6 3 4 4" xfId="52227" xr:uid="{19DC0F64-781B-4DF5-8659-9DF05588DC29}"/>
    <cellStyle name="Comma 6 3 2 6 3 5" xfId="12809" xr:uid="{21652EC4-E2C8-44F1-A7BC-BE42A2CB8C86}"/>
    <cellStyle name="Comma 6 3 2 6 3 5 2" xfId="33831" xr:uid="{5D2C6373-B487-4BB1-B03F-AF0D26C00F3F}"/>
    <cellStyle name="Comma 6 3 2 6 3 5 3" xfId="54855" xr:uid="{A4C4964A-3716-4DFC-80DF-9714E1A6FB1A}"/>
    <cellStyle name="Comma 6 3 2 6 3 6" xfId="23320" xr:uid="{AA0B5A1F-E466-4EA2-BB95-762267AB7D29}"/>
    <cellStyle name="Comma 6 3 2 6 3 7" xfId="44345" xr:uid="{F7686775-3579-4DE4-AE48-8611A35E2CC9}"/>
    <cellStyle name="Comma 6 3 2 6 4" xfId="4900" xr:uid="{5D22EB22-BE00-4A52-97C4-A29FFFD493E7}"/>
    <cellStyle name="Comma 6 3 2 6 4 2" xfId="15434" xr:uid="{69B63789-1DCB-4E2E-9360-F4A5D7D88055}"/>
    <cellStyle name="Comma 6 3 2 6 4 2 2" xfId="36456" xr:uid="{98AF8DDE-2523-42AF-A149-46731E1C5CA0}"/>
    <cellStyle name="Comma 6 3 2 6 4 2 3" xfId="57480" xr:uid="{296B20F6-B255-4923-BAC6-EB784538A6CC}"/>
    <cellStyle name="Comma 6 3 2 6 4 3" xfId="25946" xr:uid="{4E3D1EB2-DC0A-46AD-BBC8-7DC7B2688CB4}"/>
    <cellStyle name="Comma 6 3 2 6 4 4" xfId="46970" xr:uid="{B8363F28-4351-4E5E-9DC5-E3B653D460BD}"/>
    <cellStyle name="Comma 6 3 2 6 5" xfId="7528" xr:uid="{A7F3F379-B228-4C4F-A583-694E88F1F18E}"/>
    <cellStyle name="Comma 6 3 2 6 5 2" xfId="18062" xr:uid="{09967C82-DFFE-4343-A8C8-4E139CDE86E3}"/>
    <cellStyle name="Comma 6 3 2 6 5 2 2" xfId="39084" xr:uid="{5F037DE2-2F60-4A30-93EA-DE882146CFB1}"/>
    <cellStyle name="Comma 6 3 2 6 5 2 3" xfId="60108" xr:uid="{DFF7DE05-D8BC-4892-992E-C614502660F4}"/>
    <cellStyle name="Comma 6 3 2 6 5 3" xfId="28574" xr:uid="{1467236E-63E5-4A5E-811F-7F0B60AC774F}"/>
    <cellStyle name="Comma 6 3 2 6 5 4" xfId="49598" xr:uid="{D9DEF8A8-845D-4AC1-98B6-2876F79CF0F4}"/>
    <cellStyle name="Comma 6 3 2 6 6" xfId="10155" xr:uid="{50E8F82C-2895-44C0-99A9-BA6AF16731B2}"/>
    <cellStyle name="Comma 6 3 2 6 6 2" xfId="20689" xr:uid="{458BB519-5B4D-4156-885D-AC3FC7C6D223}"/>
    <cellStyle name="Comma 6 3 2 6 6 2 2" xfId="41711" xr:uid="{31BA71CB-E74B-42FE-B866-2AFC0507E24F}"/>
    <cellStyle name="Comma 6 3 2 6 6 2 3" xfId="62735" xr:uid="{CA3BB5EB-D1D5-4B84-8FCE-A6F5F8AF2D7B}"/>
    <cellStyle name="Comma 6 3 2 6 6 3" xfId="31201" xr:uid="{346E830C-8E24-4513-BE72-A2C08DB51ED8}"/>
    <cellStyle name="Comma 6 3 2 6 6 4" xfId="52225" xr:uid="{C399CF3E-14B6-41D8-B778-FE17F83343E6}"/>
    <cellStyle name="Comma 6 3 2 6 7" xfId="12807" xr:uid="{1F490919-7B6E-4BF7-8625-520FDB65089B}"/>
    <cellStyle name="Comma 6 3 2 6 7 2" xfId="33829" xr:uid="{2E6F5DA3-60E0-4A8E-A367-1C704CEC56FA}"/>
    <cellStyle name="Comma 6 3 2 6 7 3" xfId="54853" xr:uid="{FB53FBC9-1B24-4A2E-8172-E40BCEFB766F}"/>
    <cellStyle name="Comma 6 3 2 6 8" xfId="23318" xr:uid="{3F7941DA-9816-468C-AC6E-55F5BE8AF070}"/>
    <cellStyle name="Comma 6 3 2 6 9" xfId="44343" xr:uid="{6E1C306A-33CE-46BF-B430-4AD3124D61AE}"/>
    <cellStyle name="Comma 6 3 2 7" xfId="2225" xr:uid="{85E8D0DB-234F-466B-8F91-06A3DB4062CE}"/>
    <cellStyle name="Comma 6 3 2 7 2" xfId="2226" xr:uid="{C65ADEF8-356E-48EB-A313-E0FB6ACD2300}"/>
    <cellStyle name="Comma 6 3 2 7 2 2" xfId="4904" xr:uid="{96938D18-FC79-46D1-8938-F45F2AAE7F11}"/>
    <cellStyle name="Comma 6 3 2 7 2 2 2" xfId="15438" xr:uid="{4A25E4C1-DA85-497C-9F31-D97402B2E3D9}"/>
    <cellStyle name="Comma 6 3 2 7 2 2 2 2" xfId="36460" xr:uid="{3360A1E3-4B06-4831-BF2C-64E7CC313D02}"/>
    <cellStyle name="Comma 6 3 2 7 2 2 2 3" xfId="57484" xr:uid="{8F5B4420-05BC-488F-B978-E3B7C71BCE1A}"/>
    <cellStyle name="Comma 6 3 2 7 2 2 3" xfId="25950" xr:uid="{3D8DB46E-1199-420E-8766-C112C39B137B}"/>
    <cellStyle name="Comma 6 3 2 7 2 2 4" xfId="46974" xr:uid="{E0D549A0-BAF0-48A5-9731-D9467A789DBE}"/>
    <cellStyle name="Comma 6 3 2 7 2 3" xfId="7532" xr:uid="{F05F8802-FE9F-4041-A64E-590394D0A373}"/>
    <cellStyle name="Comma 6 3 2 7 2 3 2" xfId="18066" xr:uid="{6F26B873-75F5-4FD4-B5AB-BCD0AB436206}"/>
    <cellStyle name="Comma 6 3 2 7 2 3 2 2" xfId="39088" xr:uid="{BA0323B0-06B2-4A82-8CEB-38AC4BE12575}"/>
    <cellStyle name="Comma 6 3 2 7 2 3 2 3" xfId="60112" xr:uid="{B923901E-143C-4C7E-BC5A-7EDD078EBFBA}"/>
    <cellStyle name="Comma 6 3 2 7 2 3 3" xfId="28578" xr:uid="{53926BE5-B173-4B2D-8AC6-FB518C6F52D7}"/>
    <cellStyle name="Comma 6 3 2 7 2 3 4" xfId="49602" xr:uid="{ED99D69D-A900-4C2B-B295-04607745F504}"/>
    <cellStyle name="Comma 6 3 2 7 2 4" xfId="10159" xr:uid="{B26D3413-1CF9-40C4-95D5-D32A9CF460A7}"/>
    <cellStyle name="Comma 6 3 2 7 2 4 2" xfId="20693" xr:uid="{83201987-7467-4280-964B-27497C82827D}"/>
    <cellStyle name="Comma 6 3 2 7 2 4 2 2" xfId="41715" xr:uid="{418C6C3F-B434-4B11-89B0-FF539386E24C}"/>
    <cellStyle name="Comma 6 3 2 7 2 4 2 3" xfId="62739" xr:uid="{55F6D0F4-5C08-4F40-A8E9-9D5AE76AD091}"/>
    <cellStyle name="Comma 6 3 2 7 2 4 3" xfId="31205" xr:uid="{D8DD4ADE-5E6F-4585-BBC5-0C72BAA3A9C0}"/>
    <cellStyle name="Comma 6 3 2 7 2 4 4" xfId="52229" xr:uid="{C410FA0D-B170-4D38-8E9E-27BE36EF3385}"/>
    <cellStyle name="Comma 6 3 2 7 2 5" xfId="12811" xr:uid="{AAF6CEC7-5726-44A2-8CED-70E07F1957DF}"/>
    <cellStyle name="Comma 6 3 2 7 2 5 2" xfId="33833" xr:uid="{0FF94EA9-9C09-44C7-A4D6-AB81ABC4DEB0}"/>
    <cellStyle name="Comma 6 3 2 7 2 5 3" xfId="54857" xr:uid="{A13E3E91-9D53-427A-AD5A-8B59508E0CED}"/>
    <cellStyle name="Comma 6 3 2 7 2 6" xfId="23322" xr:uid="{A998C1C8-BF39-4F74-9780-71E7D6E330A3}"/>
    <cellStyle name="Comma 6 3 2 7 2 7" xfId="44347" xr:uid="{4DA5F73C-B6B2-4AD4-B0D0-8BBDB7D647D3}"/>
    <cellStyle name="Comma 6 3 2 7 3" xfId="4903" xr:uid="{E8CC4B07-9414-4B02-B23F-7622CA788917}"/>
    <cellStyle name="Comma 6 3 2 7 3 2" xfId="15437" xr:uid="{1A9B22FF-30D3-41B0-8D5A-D7903455D6DB}"/>
    <cellStyle name="Comma 6 3 2 7 3 2 2" xfId="36459" xr:uid="{BF41C7D8-03A8-4A63-9F91-27028ABC64CF}"/>
    <cellStyle name="Comma 6 3 2 7 3 2 3" xfId="57483" xr:uid="{6DC521C0-3B11-43B1-A3FC-8526CCCD9719}"/>
    <cellStyle name="Comma 6 3 2 7 3 3" xfId="25949" xr:uid="{3A6B69EB-4963-40E9-B2A4-4B53286F835C}"/>
    <cellStyle name="Comma 6 3 2 7 3 4" xfId="46973" xr:uid="{C92B1DC8-2387-444F-B0BC-B7C28B8D1E40}"/>
    <cellStyle name="Comma 6 3 2 7 4" xfId="7531" xr:uid="{94E036A0-EBC5-4040-8787-BCCA5A9ECF81}"/>
    <cellStyle name="Comma 6 3 2 7 4 2" xfId="18065" xr:uid="{8565A446-E851-4A70-9EF8-4383CE7F70D9}"/>
    <cellStyle name="Comma 6 3 2 7 4 2 2" xfId="39087" xr:uid="{F6F12544-DB36-4233-94F9-EE4D8C5287CE}"/>
    <cellStyle name="Comma 6 3 2 7 4 2 3" xfId="60111" xr:uid="{AFF79F58-6CBE-4B86-B577-BA60E0C9CFE1}"/>
    <cellStyle name="Comma 6 3 2 7 4 3" xfId="28577" xr:uid="{6552FC07-A013-48CA-BED3-D1A55DBC964F}"/>
    <cellStyle name="Comma 6 3 2 7 4 4" xfId="49601" xr:uid="{6504123F-8720-4F78-BE8B-97D1C959689C}"/>
    <cellStyle name="Comma 6 3 2 7 5" xfId="10158" xr:uid="{D4CB733B-EFE8-43C7-BCD8-0F1B6F2C3934}"/>
    <cellStyle name="Comma 6 3 2 7 5 2" xfId="20692" xr:uid="{A3FC70DC-6DB9-4EBC-AF86-1ADDF82B7099}"/>
    <cellStyle name="Comma 6 3 2 7 5 2 2" xfId="41714" xr:uid="{53FA6435-0F71-43C8-BF93-44B8FD70F37F}"/>
    <cellStyle name="Comma 6 3 2 7 5 2 3" xfId="62738" xr:uid="{827D112F-16E0-49D4-B412-FDEC3C34521A}"/>
    <cellStyle name="Comma 6 3 2 7 5 3" xfId="31204" xr:uid="{C8AC2E1C-FB51-4C20-B5BC-1085C0EFF17B}"/>
    <cellStyle name="Comma 6 3 2 7 5 4" xfId="52228" xr:uid="{EF046148-4C48-4C8F-8F3A-5E09D3EC402D}"/>
    <cellStyle name="Comma 6 3 2 7 6" xfId="12810" xr:uid="{77098DAA-F964-4587-ADE2-07B213969375}"/>
    <cellStyle name="Comma 6 3 2 7 6 2" xfId="33832" xr:uid="{392C6694-028B-42EE-A4ED-8906161C0CF3}"/>
    <cellStyle name="Comma 6 3 2 7 6 3" xfId="54856" xr:uid="{FB31D8E5-12C9-4E34-86C4-E7372D6400A7}"/>
    <cellStyle name="Comma 6 3 2 7 7" xfId="23321" xr:uid="{99444CCF-E9F0-4CD6-BBDE-77D850E0EA18}"/>
    <cellStyle name="Comma 6 3 2 7 8" xfId="44346" xr:uid="{CE4F09EC-407D-451C-A0C1-5E53E9D32818}"/>
    <cellStyle name="Comma 6 3 2 8" xfId="2227" xr:uid="{8A03A6CC-A3E0-460B-972C-E834E28987B1}"/>
    <cellStyle name="Comma 6 3 2 8 2" xfId="4905" xr:uid="{EA199B2D-9D0C-4686-8CFC-F45E596B1941}"/>
    <cellStyle name="Comma 6 3 2 8 2 2" xfId="15439" xr:uid="{4CC178AB-F051-4846-AEE5-CD79D0CED2F7}"/>
    <cellStyle name="Comma 6 3 2 8 2 2 2" xfId="36461" xr:uid="{2FBBE6DF-7A88-4214-9ABD-F8C8308D2549}"/>
    <cellStyle name="Comma 6 3 2 8 2 2 3" xfId="57485" xr:uid="{0230014E-7647-415D-92ED-8A937AABAEDE}"/>
    <cellStyle name="Comma 6 3 2 8 2 3" xfId="25951" xr:uid="{C60AB1A4-B7F5-4B0B-B889-F6408F55CEAB}"/>
    <cellStyle name="Comma 6 3 2 8 2 4" xfId="46975" xr:uid="{30736C55-F71C-418F-9233-5B7A362021D0}"/>
    <cellStyle name="Comma 6 3 2 8 3" xfId="7533" xr:uid="{3D0DEFC2-C39F-456D-83D3-8D4743CDAF83}"/>
    <cellStyle name="Comma 6 3 2 8 3 2" xfId="18067" xr:uid="{30F07651-2F4A-446F-B860-C976096A7E6F}"/>
    <cellStyle name="Comma 6 3 2 8 3 2 2" xfId="39089" xr:uid="{4639EB51-C338-4750-A1D4-7BA9712446E2}"/>
    <cellStyle name="Comma 6 3 2 8 3 2 3" xfId="60113" xr:uid="{F36F0679-A465-4A67-9CFA-49A1C0A775F1}"/>
    <cellStyle name="Comma 6 3 2 8 3 3" xfId="28579" xr:uid="{F06EB192-F903-4DAF-ABC6-89A02F511832}"/>
    <cellStyle name="Comma 6 3 2 8 3 4" xfId="49603" xr:uid="{E9E8459A-D030-4C9D-BD5B-48B2C2C7DEE6}"/>
    <cellStyle name="Comma 6 3 2 8 4" xfId="10160" xr:uid="{0773EDD4-0332-4FA1-845F-A1AC56CB3356}"/>
    <cellStyle name="Comma 6 3 2 8 4 2" xfId="20694" xr:uid="{69779029-BC5C-49DD-83FE-8A5048D9C6AE}"/>
    <cellStyle name="Comma 6 3 2 8 4 2 2" xfId="41716" xr:uid="{139E9606-CAB9-4DE3-8E20-44238087F079}"/>
    <cellStyle name="Comma 6 3 2 8 4 2 3" xfId="62740" xr:uid="{C00D57BB-9A7D-436F-ADE0-B49FEA9D44FB}"/>
    <cellStyle name="Comma 6 3 2 8 4 3" xfId="31206" xr:uid="{C25DD0C9-D5B2-483A-9DEF-F6C3A3B063E5}"/>
    <cellStyle name="Comma 6 3 2 8 4 4" xfId="52230" xr:uid="{08D1FA78-FD6B-42C6-B471-1D31F0D74E9A}"/>
    <cellStyle name="Comma 6 3 2 8 5" xfId="12812" xr:uid="{56A9B257-478E-4CED-9E9E-90DE442F6972}"/>
    <cellStyle name="Comma 6 3 2 8 5 2" xfId="33834" xr:uid="{B9A93D27-C8C6-4B33-89AB-2AAAE2821D1F}"/>
    <cellStyle name="Comma 6 3 2 8 5 3" xfId="54858" xr:uid="{6E6E508D-E6AB-401D-9C60-F28C8214BCB6}"/>
    <cellStyle name="Comma 6 3 2 8 6" xfId="23323" xr:uid="{B597B925-0B49-403F-B046-9E6BBB22D5EF}"/>
    <cellStyle name="Comma 6 3 2 8 7" xfId="44348" xr:uid="{4CD997BC-4798-4C24-966E-B5B22206BF06}"/>
    <cellStyle name="Comma 6 3 2 9" xfId="2228" xr:uid="{794A813D-A41B-4B48-BDC6-6A84F7EF9419}"/>
    <cellStyle name="Comma 6 3 2 9 2" xfId="4906" xr:uid="{BA3333AF-6873-49AC-AFEA-B3CC61F6FAC1}"/>
    <cellStyle name="Comma 6 3 2 9 2 2" xfId="15440" xr:uid="{F236B902-AF6A-42EB-8914-F3EC67E57BCD}"/>
    <cellStyle name="Comma 6 3 2 9 2 2 2" xfId="36462" xr:uid="{749600D9-C78D-40DC-9A3A-09B409A1C873}"/>
    <cellStyle name="Comma 6 3 2 9 2 2 3" xfId="57486" xr:uid="{C877703F-9D8C-4186-83FC-27DA613332AD}"/>
    <cellStyle name="Comma 6 3 2 9 2 3" xfId="25952" xr:uid="{3F87C7F0-1B8C-4457-A9C2-991566C319F9}"/>
    <cellStyle name="Comma 6 3 2 9 2 4" xfId="46976" xr:uid="{ADE5A657-3B85-4B55-8101-0A18937A88F9}"/>
    <cellStyle name="Comma 6 3 2 9 3" xfId="7534" xr:uid="{8090B0D3-D564-42AF-B555-2BDEFC9FEAB7}"/>
    <cellStyle name="Comma 6 3 2 9 3 2" xfId="18068" xr:uid="{94BDAA3E-8D75-4568-BF3B-2FCB3A57F4E4}"/>
    <cellStyle name="Comma 6 3 2 9 3 2 2" xfId="39090" xr:uid="{C44B199B-8B17-4AE9-9376-FE17F499AE69}"/>
    <cellStyle name="Comma 6 3 2 9 3 2 3" xfId="60114" xr:uid="{1F7E3AE7-5B6A-4117-A6CB-548FB06A5BF6}"/>
    <cellStyle name="Comma 6 3 2 9 3 3" xfId="28580" xr:uid="{A762152D-6C17-4C8D-84AC-2F9B4DCA1B4D}"/>
    <cellStyle name="Comma 6 3 2 9 3 4" xfId="49604" xr:uid="{D0ACE06D-C573-45D9-8662-525CAEC44B8A}"/>
    <cellStyle name="Comma 6 3 2 9 4" xfId="10161" xr:uid="{94B2899E-08B8-4816-9F38-3F56B85CAC6F}"/>
    <cellStyle name="Comma 6 3 2 9 4 2" xfId="20695" xr:uid="{58338D92-4254-45CC-9893-819B4BC973D9}"/>
    <cellStyle name="Comma 6 3 2 9 4 2 2" xfId="41717" xr:uid="{AAFECB4D-15BE-433D-81CE-73B8D69F22B9}"/>
    <cellStyle name="Comma 6 3 2 9 4 2 3" xfId="62741" xr:uid="{960B7420-182A-4364-B989-C3712E4F637F}"/>
    <cellStyle name="Comma 6 3 2 9 4 3" xfId="31207" xr:uid="{DCB24DD0-88EE-4E36-9FF8-76CB326F71AC}"/>
    <cellStyle name="Comma 6 3 2 9 4 4" xfId="52231" xr:uid="{BBE12288-F53F-42EF-8A84-82EA80DD85D3}"/>
    <cellStyle name="Comma 6 3 2 9 5" xfId="12813" xr:uid="{34CB5E1C-AC1F-4467-81A7-9A439D8EB74E}"/>
    <cellStyle name="Comma 6 3 2 9 5 2" xfId="33835" xr:uid="{5531F69B-25E6-4565-941A-51317D8BB224}"/>
    <cellStyle name="Comma 6 3 2 9 5 3" xfId="54859" xr:uid="{2A41AE64-E64D-4C85-B9AD-7FA01B075DFB}"/>
    <cellStyle name="Comma 6 3 2 9 6" xfId="23324" xr:uid="{9E1C72ED-3E4E-443E-A5A6-B5853FEAD308}"/>
    <cellStyle name="Comma 6 3 2 9 7" xfId="44349" xr:uid="{752935A8-E9F7-4E27-A580-73C12E8C7350}"/>
    <cellStyle name="Comma 6 3 3" xfId="2229" xr:uid="{B145B89A-9200-47AE-A838-877A0286CC84}"/>
    <cellStyle name="Comma 6 3 3 10" xfId="44350" xr:uid="{F21624CF-4F75-4CC3-9F5B-86392FE7A80B}"/>
    <cellStyle name="Comma 6 3 3 2" xfId="2230" xr:uid="{F1B85594-3950-44EE-8C81-DB5E8D1CB2BC}"/>
    <cellStyle name="Comma 6 3 3 2 2" xfId="2231" xr:uid="{37AD71C7-9E9A-4E7B-9E47-1A5CDF4F61FB}"/>
    <cellStyle name="Comma 6 3 3 2 2 2" xfId="4909" xr:uid="{4C09C862-906F-46EE-B2B3-7DD1771FD390}"/>
    <cellStyle name="Comma 6 3 3 2 2 2 2" xfId="15443" xr:uid="{4BE6BE69-AB90-4268-9411-328C22F94A77}"/>
    <cellStyle name="Comma 6 3 3 2 2 2 2 2" xfId="36465" xr:uid="{3DC6FA0A-6B66-48EF-B874-CAC3863D03B0}"/>
    <cellStyle name="Comma 6 3 3 2 2 2 2 3" xfId="57489" xr:uid="{0334D444-63E3-4C3C-B909-72AF0E49A659}"/>
    <cellStyle name="Comma 6 3 3 2 2 2 3" xfId="25955" xr:uid="{013F1AA8-8CC2-422A-96F7-C8E242107DB0}"/>
    <cellStyle name="Comma 6 3 3 2 2 2 4" xfId="46979" xr:uid="{1C3E990D-3605-4DC1-AA7B-50FECEBE4F35}"/>
    <cellStyle name="Comma 6 3 3 2 2 3" xfId="7537" xr:uid="{B9ACFC11-1EE7-4B75-AE69-000D6ED0A3A6}"/>
    <cellStyle name="Comma 6 3 3 2 2 3 2" xfId="18071" xr:uid="{A231E5F6-5875-4305-A764-0209B5C6D8BF}"/>
    <cellStyle name="Comma 6 3 3 2 2 3 2 2" xfId="39093" xr:uid="{9A60DDB8-4608-48E0-BF2F-680CF46C2022}"/>
    <cellStyle name="Comma 6 3 3 2 2 3 2 3" xfId="60117" xr:uid="{FF8F2C3E-CCDD-4FBF-8365-23F0A82DD482}"/>
    <cellStyle name="Comma 6 3 3 2 2 3 3" xfId="28583" xr:uid="{0A21961E-1D8D-4B7D-984D-61CD1981152D}"/>
    <cellStyle name="Comma 6 3 3 2 2 3 4" xfId="49607" xr:uid="{D1204AB4-790E-4412-9277-1409EB69FCBC}"/>
    <cellStyle name="Comma 6 3 3 2 2 4" xfId="10164" xr:uid="{CC78088E-6583-4D45-AC73-34F02EBC8395}"/>
    <cellStyle name="Comma 6 3 3 2 2 4 2" xfId="20698" xr:uid="{06DBF81C-616C-4F57-AA06-2992F09FC31B}"/>
    <cellStyle name="Comma 6 3 3 2 2 4 2 2" xfId="41720" xr:uid="{956EB25E-4FE4-4C7A-BABD-5810078AE4E2}"/>
    <cellStyle name="Comma 6 3 3 2 2 4 2 3" xfId="62744" xr:uid="{4AF3F511-70CE-4B9D-8B9D-FE71D017DFFA}"/>
    <cellStyle name="Comma 6 3 3 2 2 4 3" xfId="31210" xr:uid="{6779AF8B-9155-4EDD-B119-9372BBA7BD9B}"/>
    <cellStyle name="Comma 6 3 3 2 2 4 4" xfId="52234" xr:uid="{E221B32A-C910-4077-9A5E-E42D9035BBEE}"/>
    <cellStyle name="Comma 6 3 3 2 2 5" xfId="12816" xr:uid="{17706F5A-11C7-4752-A7A3-BAA9FD357A86}"/>
    <cellStyle name="Comma 6 3 3 2 2 5 2" xfId="33838" xr:uid="{12A28DBA-AE3C-4DD1-BED0-8B7EB545E23D}"/>
    <cellStyle name="Comma 6 3 3 2 2 5 3" xfId="54862" xr:uid="{1CEEBCF9-E2EF-4DDE-9869-F8DF884C7E4E}"/>
    <cellStyle name="Comma 6 3 3 2 2 6" xfId="23327" xr:uid="{AE1B736D-4DA1-48C2-AC63-E20E337C4178}"/>
    <cellStyle name="Comma 6 3 3 2 2 7" xfId="44352" xr:uid="{64962A9E-6B28-450F-85C0-A1D8D2593C8D}"/>
    <cellStyle name="Comma 6 3 3 2 3" xfId="4908" xr:uid="{F03E1AF6-B263-4211-AF91-E5C2479F00C4}"/>
    <cellStyle name="Comma 6 3 3 2 3 2" xfId="15442" xr:uid="{68ECDA8E-1A4B-457F-917F-C27FD6461F9B}"/>
    <cellStyle name="Comma 6 3 3 2 3 2 2" xfId="36464" xr:uid="{1C56A1EA-2D32-442B-8A95-BC3F83BF3B2B}"/>
    <cellStyle name="Comma 6 3 3 2 3 2 3" xfId="57488" xr:uid="{D2D67B62-7567-46FB-80BD-FE2156F7118F}"/>
    <cellStyle name="Comma 6 3 3 2 3 3" xfId="25954" xr:uid="{B93FD966-0D33-4FA7-8C5A-B161AC745C25}"/>
    <cellStyle name="Comma 6 3 3 2 3 4" xfId="46978" xr:uid="{7DCEB78C-C37E-4BDE-8442-833EE49008E8}"/>
    <cellStyle name="Comma 6 3 3 2 4" xfId="7536" xr:uid="{4BEBB1AE-A9F3-41E5-B313-886674A5174E}"/>
    <cellStyle name="Comma 6 3 3 2 4 2" xfId="18070" xr:uid="{1BC5F5EE-81D9-4DF6-92CC-A48BC3BCB066}"/>
    <cellStyle name="Comma 6 3 3 2 4 2 2" xfId="39092" xr:uid="{8BD1C349-56D1-4BD1-93D0-7C1A6A905DD7}"/>
    <cellStyle name="Comma 6 3 3 2 4 2 3" xfId="60116" xr:uid="{A3F7934A-A1DA-4B7B-8873-AE4E7192B238}"/>
    <cellStyle name="Comma 6 3 3 2 4 3" xfId="28582" xr:uid="{A5B87886-DE50-4FB9-8282-0A59D53E82EB}"/>
    <cellStyle name="Comma 6 3 3 2 4 4" xfId="49606" xr:uid="{AA179E50-8AF2-45C5-8D2A-069B650A1EA4}"/>
    <cellStyle name="Comma 6 3 3 2 5" xfId="10163" xr:uid="{AE99825B-6A99-4A18-A8D7-F04C7DA3F59D}"/>
    <cellStyle name="Comma 6 3 3 2 5 2" xfId="20697" xr:uid="{D3F7595E-36B2-449F-B4F9-F8E261CAE765}"/>
    <cellStyle name="Comma 6 3 3 2 5 2 2" xfId="41719" xr:uid="{FA943D5F-267E-44AA-A504-DC7826E0C953}"/>
    <cellStyle name="Comma 6 3 3 2 5 2 3" xfId="62743" xr:uid="{54DC8205-A61A-42FD-B0F0-E3E5ED261910}"/>
    <cellStyle name="Comma 6 3 3 2 5 3" xfId="31209" xr:uid="{994C4BC0-D7D6-467B-8794-9F132C7AC0FB}"/>
    <cellStyle name="Comma 6 3 3 2 5 4" xfId="52233" xr:uid="{4096DBAB-0FC4-4B77-9567-F55F02A61D91}"/>
    <cellStyle name="Comma 6 3 3 2 6" xfId="12815" xr:uid="{CBB4966A-A2EA-47B4-ADEF-D424B53E99CA}"/>
    <cellStyle name="Comma 6 3 3 2 6 2" xfId="33837" xr:uid="{DC9FB227-AB9B-4D45-AB29-567D9B24DE92}"/>
    <cellStyle name="Comma 6 3 3 2 6 3" xfId="54861" xr:uid="{D675D61E-A92F-4EF2-9FD7-EAA137D0C9B8}"/>
    <cellStyle name="Comma 6 3 3 2 7" xfId="23326" xr:uid="{448C3DA1-CF7A-4E33-B4DC-265843F13059}"/>
    <cellStyle name="Comma 6 3 3 2 8" xfId="44351" xr:uid="{A8D522F6-B513-4090-A9BC-BD1B40A1EC77}"/>
    <cellStyle name="Comma 6 3 3 3" xfId="2232" xr:uid="{53AF14D2-256A-4F57-8C97-7777E63D1E69}"/>
    <cellStyle name="Comma 6 3 3 3 2" xfId="4910" xr:uid="{D7400A96-AB1D-412E-96B2-DCB924DADD9C}"/>
    <cellStyle name="Comma 6 3 3 3 2 2" xfId="15444" xr:uid="{6A13097E-D7B1-4152-B422-C78260172C00}"/>
    <cellStyle name="Comma 6 3 3 3 2 2 2" xfId="36466" xr:uid="{427C74B5-527C-4DDA-A2D6-878368EE62E3}"/>
    <cellStyle name="Comma 6 3 3 3 2 2 3" xfId="57490" xr:uid="{D456715E-FD33-4662-9E9E-11337C0FA346}"/>
    <cellStyle name="Comma 6 3 3 3 2 3" xfId="25956" xr:uid="{39536992-AC88-4CD6-8EF6-46C20A1B2BEA}"/>
    <cellStyle name="Comma 6 3 3 3 2 4" xfId="46980" xr:uid="{7DFD707A-A32B-42FF-8C30-163D0182472C}"/>
    <cellStyle name="Comma 6 3 3 3 3" xfId="7538" xr:uid="{ACA5BBFB-BD33-4B35-AAB7-4C21C2AAEECC}"/>
    <cellStyle name="Comma 6 3 3 3 3 2" xfId="18072" xr:uid="{2F330E13-4601-4A72-BEDD-B9FBF310D5FD}"/>
    <cellStyle name="Comma 6 3 3 3 3 2 2" xfId="39094" xr:uid="{26BA677D-2BCE-42B2-82B5-9D92028075AE}"/>
    <cellStyle name="Comma 6 3 3 3 3 2 3" xfId="60118" xr:uid="{8D0D50F2-858A-42A4-928F-318E6AAEA480}"/>
    <cellStyle name="Comma 6 3 3 3 3 3" xfId="28584" xr:uid="{BDE0D0BA-E9B3-4D93-AFBF-B2B68042C585}"/>
    <cellStyle name="Comma 6 3 3 3 3 4" xfId="49608" xr:uid="{3269D4C4-F5E5-47A2-B53E-D6A57EDF5B9C}"/>
    <cellStyle name="Comma 6 3 3 3 4" xfId="10165" xr:uid="{BE020445-6037-4FB7-8F91-559E5B6DAC46}"/>
    <cellStyle name="Comma 6 3 3 3 4 2" xfId="20699" xr:uid="{B160E909-867A-46C9-959C-9DF88676BE70}"/>
    <cellStyle name="Comma 6 3 3 3 4 2 2" xfId="41721" xr:uid="{BE4A0436-482D-4EC8-95D3-E82111DEBB4D}"/>
    <cellStyle name="Comma 6 3 3 3 4 2 3" xfId="62745" xr:uid="{208F5359-A4FA-4201-9A7C-69593FD8F1A1}"/>
    <cellStyle name="Comma 6 3 3 3 4 3" xfId="31211" xr:uid="{BD9CC839-599E-49B2-B82B-3D746550CB6D}"/>
    <cellStyle name="Comma 6 3 3 3 4 4" xfId="52235" xr:uid="{E7A4D0DE-9D45-4B23-BFBE-D67F8C6E668F}"/>
    <cellStyle name="Comma 6 3 3 3 5" xfId="12817" xr:uid="{5EB8AFEA-13BE-4C2A-9D96-4330F479F319}"/>
    <cellStyle name="Comma 6 3 3 3 5 2" xfId="33839" xr:uid="{E707F9DB-B140-4093-9BAE-E8DEA7332CFC}"/>
    <cellStyle name="Comma 6 3 3 3 5 3" xfId="54863" xr:uid="{C3434AB7-5505-4F96-8175-0DC0131A80AC}"/>
    <cellStyle name="Comma 6 3 3 3 6" xfId="23328" xr:uid="{8B7C6247-76A5-4992-B2E3-C329C4009FBF}"/>
    <cellStyle name="Comma 6 3 3 3 7" xfId="44353" xr:uid="{3D9A0F10-A47D-47F0-83DF-48987EEC9756}"/>
    <cellStyle name="Comma 6 3 3 4" xfId="2233" xr:uid="{D40D064A-3356-4339-A1B3-2B3BA07DA6E6}"/>
    <cellStyle name="Comma 6 3 3 4 2" xfId="4911" xr:uid="{A9C93508-0608-4D23-8C75-3F64384C49D3}"/>
    <cellStyle name="Comma 6 3 3 4 2 2" xfId="15445" xr:uid="{52D7D8DD-3179-44C1-8613-B557EB4B6207}"/>
    <cellStyle name="Comma 6 3 3 4 2 2 2" xfId="36467" xr:uid="{90AF771F-B6D0-4DE6-8398-A90A360D47D0}"/>
    <cellStyle name="Comma 6 3 3 4 2 2 3" xfId="57491" xr:uid="{64DBA228-84E0-4354-B4A3-7C312F93718C}"/>
    <cellStyle name="Comma 6 3 3 4 2 3" xfId="25957" xr:uid="{CFD00B07-3AD3-425C-AB4B-C461F40CCB72}"/>
    <cellStyle name="Comma 6 3 3 4 2 4" xfId="46981" xr:uid="{F05C1B72-085F-4A27-9532-CC541DE88499}"/>
    <cellStyle name="Comma 6 3 3 4 3" xfId="7539" xr:uid="{6CF8C40A-3569-46FA-96FA-C471EB78662C}"/>
    <cellStyle name="Comma 6 3 3 4 3 2" xfId="18073" xr:uid="{F36AFF5F-93C5-4390-8728-CF7E48FF3D3F}"/>
    <cellStyle name="Comma 6 3 3 4 3 2 2" xfId="39095" xr:uid="{88756DC7-2BD6-4111-8038-C8BC6A6BB629}"/>
    <cellStyle name="Comma 6 3 3 4 3 2 3" xfId="60119" xr:uid="{0CD1DF33-92C4-48FD-AD82-1B3223267B97}"/>
    <cellStyle name="Comma 6 3 3 4 3 3" xfId="28585" xr:uid="{78F98BB9-3A8A-4811-A94B-F048FA14B2BB}"/>
    <cellStyle name="Comma 6 3 3 4 3 4" xfId="49609" xr:uid="{1F3F92A6-A6B2-47A6-A36B-5C16A8F3C29E}"/>
    <cellStyle name="Comma 6 3 3 4 4" xfId="10166" xr:uid="{FEC7EE89-F7CC-4D37-B2E5-A938666DC6EF}"/>
    <cellStyle name="Comma 6 3 3 4 4 2" xfId="20700" xr:uid="{6C39F22C-1FB6-4DF0-9CBD-C5D9BFD88343}"/>
    <cellStyle name="Comma 6 3 3 4 4 2 2" xfId="41722" xr:uid="{15D4D0C2-C2A1-4F65-95F6-3707DD27A3B6}"/>
    <cellStyle name="Comma 6 3 3 4 4 2 3" xfId="62746" xr:uid="{9DC6EC76-5823-4B5A-8FD2-0CCB3B5F66A6}"/>
    <cellStyle name="Comma 6 3 3 4 4 3" xfId="31212" xr:uid="{84969852-5237-464D-B1FC-C6220125EC01}"/>
    <cellStyle name="Comma 6 3 3 4 4 4" xfId="52236" xr:uid="{A98E037A-6439-48E5-95C2-ECA677CA35A7}"/>
    <cellStyle name="Comma 6 3 3 4 5" xfId="12818" xr:uid="{F86F91D6-088B-4B23-A4D6-990CF3B6F6A6}"/>
    <cellStyle name="Comma 6 3 3 4 5 2" xfId="33840" xr:uid="{B9ECB857-1294-4DDA-BD00-D6A6FF976CAA}"/>
    <cellStyle name="Comma 6 3 3 4 5 3" xfId="54864" xr:uid="{5FFA39C8-878F-451F-8308-E380E4B51D72}"/>
    <cellStyle name="Comma 6 3 3 4 6" xfId="23329" xr:uid="{79205DBD-98B9-4E48-9723-769B4374DC9D}"/>
    <cellStyle name="Comma 6 3 3 4 7" xfId="44354" xr:uid="{1D5BF908-BC13-4210-B54D-D544609A1E84}"/>
    <cellStyle name="Comma 6 3 3 5" xfId="4907" xr:uid="{87450A74-45AE-4CB0-BE9C-D118038C0332}"/>
    <cellStyle name="Comma 6 3 3 5 2" xfId="15441" xr:uid="{7C9A9816-C22A-445C-A803-A2AA4D89FD47}"/>
    <cellStyle name="Comma 6 3 3 5 2 2" xfId="36463" xr:uid="{A095CE7F-B6C6-4E25-AF77-FA5C6470F1DB}"/>
    <cellStyle name="Comma 6 3 3 5 2 3" xfId="57487" xr:uid="{39E9A6C8-3995-450F-B8F6-C0D377792663}"/>
    <cellStyle name="Comma 6 3 3 5 3" xfId="25953" xr:uid="{BD7A70B2-BD63-45CE-AB90-D9AD2884B1E0}"/>
    <cellStyle name="Comma 6 3 3 5 4" xfId="46977" xr:uid="{56312242-9325-4AD4-8E32-E688A53C7BFA}"/>
    <cellStyle name="Comma 6 3 3 6" xfId="7535" xr:uid="{8E6710AB-E9E1-4B3F-9BB2-6375AF15FB22}"/>
    <cellStyle name="Comma 6 3 3 6 2" xfId="18069" xr:uid="{C6BA747C-706B-438B-9A2D-E595C2F583CF}"/>
    <cellStyle name="Comma 6 3 3 6 2 2" xfId="39091" xr:uid="{A36E1344-6FE8-41ED-85C0-7E4D3699F4B3}"/>
    <cellStyle name="Comma 6 3 3 6 2 3" xfId="60115" xr:uid="{3C88EB02-4FBA-4EB3-8848-E391428DAE5B}"/>
    <cellStyle name="Comma 6 3 3 6 3" xfId="28581" xr:uid="{8BC73B68-5602-4804-9A9A-CB9AD61831AD}"/>
    <cellStyle name="Comma 6 3 3 6 4" xfId="49605" xr:uid="{0E8F9D89-8F9C-492F-A41D-6DF3EAC3C71C}"/>
    <cellStyle name="Comma 6 3 3 7" xfId="10162" xr:uid="{ABCB0777-BDB4-4F8A-94EB-A6D7AB53DAC5}"/>
    <cellStyle name="Comma 6 3 3 7 2" xfId="20696" xr:uid="{21DBD445-EAA8-42E7-BF60-ACB4DC5E0BD4}"/>
    <cellStyle name="Comma 6 3 3 7 2 2" xfId="41718" xr:uid="{28B84A9C-E4AD-42A0-90C2-474BFAD1E03C}"/>
    <cellStyle name="Comma 6 3 3 7 2 3" xfId="62742" xr:uid="{BC729D98-5BC5-43D5-9901-641B6B6428ED}"/>
    <cellStyle name="Comma 6 3 3 7 3" xfId="31208" xr:uid="{F5E5DCA9-44BB-4A0B-BAB0-E32E475F6D90}"/>
    <cellStyle name="Comma 6 3 3 7 4" xfId="52232" xr:uid="{DC4E9450-6E70-454B-94B5-BBC5C1AE464E}"/>
    <cellStyle name="Comma 6 3 3 8" xfId="12814" xr:uid="{6FD96E7C-B07E-45DD-B84B-48B77A8B61EB}"/>
    <cellStyle name="Comma 6 3 3 8 2" xfId="33836" xr:uid="{93FDE917-5C45-4D3B-9E94-AB2AD8EF5949}"/>
    <cellStyle name="Comma 6 3 3 8 3" xfId="54860" xr:uid="{98127B3F-6C5D-4119-B6C6-178A80CF104D}"/>
    <cellStyle name="Comma 6 3 3 9" xfId="23325" xr:uid="{2345C05F-0655-496C-A164-4A070C1467EE}"/>
    <cellStyle name="Comma 6 3 4" xfId="2234" xr:uid="{C3456009-23B1-4FA7-B547-F3E5F7B188F8}"/>
    <cellStyle name="Comma 6 3 4 10" xfId="44355" xr:uid="{B9581A81-52BF-4627-B500-0300EA76A701}"/>
    <cellStyle name="Comma 6 3 4 2" xfId="2235" xr:uid="{1F43A5E6-5EC7-45E8-918B-6652A9DE7C03}"/>
    <cellStyle name="Comma 6 3 4 2 2" xfId="2236" xr:uid="{61A7DA66-AFEC-4236-AD2D-5FB5BF03C74B}"/>
    <cellStyle name="Comma 6 3 4 2 2 2" xfId="4914" xr:uid="{328344A4-A0D8-4CFA-9ADB-77DFDCEAD207}"/>
    <cellStyle name="Comma 6 3 4 2 2 2 2" xfId="15448" xr:uid="{9BDFF062-E55A-4D23-9E79-2FDD11ED9732}"/>
    <cellStyle name="Comma 6 3 4 2 2 2 2 2" xfId="36470" xr:uid="{72488B35-496F-40AC-9708-C04D6A97E574}"/>
    <cellStyle name="Comma 6 3 4 2 2 2 2 3" xfId="57494" xr:uid="{ADB7005D-2EA0-43DB-8B04-2A441E07AB60}"/>
    <cellStyle name="Comma 6 3 4 2 2 2 3" xfId="25960" xr:uid="{3411C677-16F6-4F64-B477-BC338119D3EB}"/>
    <cellStyle name="Comma 6 3 4 2 2 2 4" xfId="46984" xr:uid="{5E513528-FEDC-449C-A72C-1A1196B125B1}"/>
    <cellStyle name="Comma 6 3 4 2 2 3" xfId="7542" xr:uid="{2B7519DF-B7C3-49CB-8BD9-FC550C136ECF}"/>
    <cellStyle name="Comma 6 3 4 2 2 3 2" xfId="18076" xr:uid="{DE3771B7-585D-4B2D-B385-8239165B0C7B}"/>
    <cellStyle name="Comma 6 3 4 2 2 3 2 2" xfId="39098" xr:uid="{7A629E8C-B706-4DC0-B9ED-38E88972F2AA}"/>
    <cellStyle name="Comma 6 3 4 2 2 3 2 3" xfId="60122" xr:uid="{00F41FB8-934C-40BD-A5B9-BBEF72BDA7A1}"/>
    <cellStyle name="Comma 6 3 4 2 2 3 3" xfId="28588" xr:uid="{4A45D84F-D57C-408E-B888-351B95B93E6B}"/>
    <cellStyle name="Comma 6 3 4 2 2 3 4" xfId="49612" xr:uid="{6EDBFD1E-A3F7-4EF6-B899-76812795F5E5}"/>
    <cellStyle name="Comma 6 3 4 2 2 4" xfId="10169" xr:uid="{573036CC-B4EA-422F-B7DE-5DEB5781B251}"/>
    <cellStyle name="Comma 6 3 4 2 2 4 2" xfId="20703" xr:uid="{C05971B5-10C3-4D4C-9810-709296F63C5C}"/>
    <cellStyle name="Comma 6 3 4 2 2 4 2 2" xfId="41725" xr:uid="{3EC96DA3-4393-4E9E-BF74-E688A8728DFD}"/>
    <cellStyle name="Comma 6 3 4 2 2 4 2 3" xfId="62749" xr:uid="{2A848EEE-5173-42CB-B645-4A5E401F4B9F}"/>
    <cellStyle name="Comma 6 3 4 2 2 4 3" xfId="31215" xr:uid="{C95A852B-68FD-4808-9AF3-F2B46D8EEFEB}"/>
    <cellStyle name="Comma 6 3 4 2 2 4 4" xfId="52239" xr:uid="{BEDC00D0-3DC4-4E3A-8BB3-4809F10EA7C4}"/>
    <cellStyle name="Comma 6 3 4 2 2 5" xfId="12821" xr:uid="{514F47B1-107D-4884-BCE6-D9CB45CFDA98}"/>
    <cellStyle name="Comma 6 3 4 2 2 5 2" xfId="33843" xr:uid="{9471A123-D51C-471A-A820-357CB107BCED}"/>
    <cellStyle name="Comma 6 3 4 2 2 5 3" xfId="54867" xr:uid="{2A65BD86-9358-4C23-825B-4FDB20E76515}"/>
    <cellStyle name="Comma 6 3 4 2 2 6" xfId="23332" xr:uid="{6C75E03C-69A4-478B-8495-D2A35EAC46DB}"/>
    <cellStyle name="Comma 6 3 4 2 2 7" xfId="44357" xr:uid="{B3C3D55F-BFE0-4B59-AD5A-A2492F00D234}"/>
    <cellStyle name="Comma 6 3 4 2 3" xfId="4913" xr:uid="{53F450CA-C4C4-4B0F-B6EA-96D9C0C76315}"/>
    <cellStyle name="Comma 6 3 4 2 3 2" xfId="15447" xr:uid="{D0820527-0D45-4BFE-9621-0C79B54F5B7B}"/>
    <cellStyle name="Comma 6 3 4 2 3 2 2" xfId="36469" xr:uid="{66CC9888-7EA9-4F40-BA4E-CA9329254F05}"/>
    <cellStyle name="Comma 6 3 4 2 3 2 3" xfId="57493" xr:uid="{7FB5AA42-9D23-45A9-8CEF-25ED0D5ED2E6}"/>
    <cellStyle name="Comma 6 3 4 2 3 3" xfId="25959" xr:uid="{5AE78888-3D5B-4A09-A174-2739CC734D5D}"/>
    <cellStyle name="Comma 6 3 4 2 3 4" xfId="46983" xr:uid="{7CB740D6-4122-4BC5-8B9A-5E3BB0958816}"/>
    <cellStyle name="Comma 6 3 4 2 4" xfId="7541" xr:uid="{897315B7-755A-424E-B85D-EE178F92F5B1}"/>
    <cellStyle name="Comma 6 3 4 2 4 2" xfId="18075" xr:uid="{945788DC-6CD9-4E90-BB1B-E690139ECF0E}"/>
    <cellStyle name="Comma 6 3 4 2 4 2 2" xfId="39097" xr:uid="{FDE21A00-7750-4664-8BA2-588C1506ABE1}"/>
    <cellStyle name="Comma 6 3 4 2 4 2 3" xfId="60121" xr:uid="{E41C8AF3-9695-407B-94F3-5370293D220A}"/>
    <cellStyle name="Comma 6 3 4 2 4 3" xfId="28587" xr:uid="{E3883202-BDEC-4555-9E22-80EDC1D16AAF}"/>
    <cellStyle name="Comma 6 3 4 2 4 4" xfId="49611" xr:uid="{B59BE0E3-6732-48F7-AB98-6F8A9A6EBCD5}"/>
    <cellStyle name="Comma 6 3 4 2 5" xfId="10168" xr:uid="{A2FB2989-04A2-40B7-83B1-B7A67898151D}"/>
    <cellStyle name="Comma 6 3 4 2 5 2" xfId="20702" xr:uid="{C244A50B-536F-47CA-8489-EEE1B74B0725}"/>
    <cellStyle name="Comma 6 3 4 2 5 2 2" xfId="41724" xr:uid="{87A04B1A-9B5A-4424-91D2-1CA6690E1817}"/>
    <cellStyle name="Comma 6 3 4 2 5 2 3" xfId="62748" xr:uid="{48A50A16-C18D-44EC-BAB6-75251827A0E7}"/>
    <cellStyle name="Comma 6 3 4 2 5 3" xfId="31214" xr:uid="{1B35C0B9-9797-44E6-898E-F950320A948E}"/>
    <cellStyle name="Comma 6 3 4 2 5 4" xfId="52238" xr:uid="{CD0E2A7F-B5CB-41C0-989C-00B7D6B049E3}"/>
    <cellStyle name="Comma 6 3 4 2 6" xfId="12820" xr:uid="{19B838AC-00CE-4E6A-89C7-83F1DC7EDC21}"/>
    <cellStyle name="Comma 6 3 4 2 6 2" xfId="33842" xr:uid="{0E6324C0-C877-41D2-9820-C1DA8333BB50}"/>
    <cellStyle name="Comma 6 3 4 2 6 3" xfId="54866" xr:uid="{B888D312-B861-498B-BC16-B37445FBEB91}"/>
    <cellStyle name="Comma 6 3 4 2 7" xfId="23331" xr:uid="{0E389855-AF8F-4584-B7CF-2ACD5250E7B5}"/>
    <cellStyle name="Comma 6 3 4 2 8" xfId="44356" xr:uid="{D322BCBC-D93C-4814-957A-6B04981530F3}"/>
    <cellStyle name="Comma 6 3 4 3" xfId="2237" xr:uid="{A88C3AE5-6A02-450E-BD74-2B8BF8A0ED7A}"/>
    <cellStyle name="Comma 6 3 4 3 2" xfId="4915" xr:uid="{9B4E7AE5-9820-45A1-A13C-04A6A5630044}"/>
    <cellStyle name="Comma 6 3 4 3 2 2" xfId="15449" xr:uid="{4A5A45DB-085C-44E6-A2CE-4B0B243892A5}"/>
    <cellStyle name="Comma 6 3 4 3 2 2 2" xfId="36471" xr:uid="{B690937C-3AC8-42A8-8FA3-4F41F93A0C95}"/>
    <cellStyle name="Comma 6 3 4 3 2 2 3" xfId="57495" xr:uid="{C27DB917-0C17-4559-8272-B1447B456500}"/>
    <cellStyle name="Comma 6 3 4 3 2 3" xfId="25961" xr:uid="{0DB43042-AFB0-4659-BDA7-6BF74D8485A0}"/>
    <cellStyle name="Comma 6 3 4 3 2 4" xfId="46985" xr:uid="{20780737-1348-4A79-AC64-13AE6E5FFFC6}"/>
    <cellStyle name="Comma 6 3 4 3 3" xfId="7543" xr:uid="{B8EAF6EB-A769-400C-83A6-1BB82448BCC3}"/>
    <cellStyle name="Comma 6 3 4 3 3 2" xfId="18077" xr:uid="{D806CD1F-8A37-4A9A-8B27-38BD0D451DC5}"/>
    <cellStyle name="Comma 6 3 4 3 3 2 2" xfId="39099" xr:uid="{5D0A88C5-ECDC-4122-8EF7-D6E05D4171D9}"/>
    <cellStyle name="Comma 6 3 4 3 3 2 3" xfId="60123" xr:uid="{110561C1-B9AE-4313-A7B2-1B5E5D1622A3}"/>
    <cellStyle name="Comma 6 3 4 3 3 3" xfId="28589" xr:uid="{4DE62875-AEE4-4D73-9D30-85BDCCD14BFF}"/>
    <cellStyle name="Comma 6 3 4 3 3 4" xfId="49613" xr:uid="{A79FEA71-0132-4C5F-A73B-CF10513537D1}"/>
    <cellStyle name="Comma 6 3 4 3 4" xfId="10170" xr:uid="{B1A7CB41-00A1-4FE6-B70D-E69F64D5EA4A}"/>
    <cellStyle name="Comma 6 3 4 3 4 2" xfId="20704" xr:uid="{3EDFC0E6-E3B2-4698-8D6A-D5F442DDBC43}"/>
    <cellStyle name="Comma 6 3 4 3 4 2 2" xfId="41726" xr:uid="{66D2A8CE-E072-42B1-9ECF-8D9838E87F4E}"/>
    <cellStyle name="Comma 6 3 4 3 4 2 3" xfId="62750" xr:uid="{00379A99-69A8-4379-AB57-C1C321FFC6BC}"/>
    <cellStyle name="Comma 6 3 4 3 4 3" xfId="31216" xr:uid="{850ADAF8-DE4F-44A4-BE1D-6183AEC8961B}"/>
    <cellStyle name="Comma 6 3 4 3 4 4" xfId="52240" xr:uid="{2942B8F2-1ECB-40CF-B26C-A65A923081F4}"/>
    <cellStyle name="Comma 6 3 4 3 5" xfId="12822" xr:uid="{1F798715-4816-4F7F-822F-7546BD77EEB5}"/>
    <cellStyle name="Comma 6 3 4 3 5 2" xfId="33844" xr:uid="{C573C3A2-3710-4E0A-88C0-D38A8E757045}"/>
    <cellStyle name="Comma 6 3 4 3 5 3" xfId="54868" xr:uid="{D0C8BA6B-0BF4-4A1F-B6CE-50FBAC4083D4}"/>
    <cellStyle name="Comma 6 3 4 3 6" xfId="23333" xr:uid="{58B23475-8449-4116-ABAD-4647D7A444A3}"/>
    <cellStyle name="Comma 6 3 4 3 7" xfId="44358" xr:uid="{9735C3DF-4F73-486A-912E-802C46A23407}"/>
    <cellStyle name="Comma 6 3 4 4" xfId="2238" xr:uid="{E2A4F306-33EA-46A5-9AFE-6A2BDC5244CB}"/>
    <cellStyle name="Comma 6 3 4 4 2" xfId="4916" xr:uid="{AFF0DEA0-A57A-4947-B228-B3938F78D889}"/>
    <cellStyle name="Comma 6 3 4 4 2 2" xfId="15450" xr:uid="{5DCC0E6F-E5F0-4627-A34B-CF6BF879CD4B}"/>
    <cellStyle name="Comma 6 3 4 4 2 2 2" xfId="36472" xr:uid="{CDB59F0D-B5AA-4396-B4D6-B548C14C145D}"/>
    <cellStyle name="Comma 6 3 4 4 2 2 3" xfId="57496" xr:uid="{4F016361-D125-4529-A609-38E464173309}"/>
    <cellStyle name="Comma 6 3 4 4 2 3" xfId="25962" xr:uid="{E858E2FA-3C68-4D23-BB0A-08FE3DD44FC9}"/>
    <cellStyle name="Comma 6 3 4 4 2 4" xfId="46986" xr:uid="{F09F873A-E2F0-4361-B0C9-A993099D5963}"/>
    <cellStyle name="Comma 6 3 4 4 3" xfId="7544" xr:uid="{3687ADD6-91BB-493D-BB07-F194983F8844}"/>
    <cellStyle name="Comma 6 3 4 4 3 2" xfId="18078" xr:uid="{4FBA05AF-7925-4871-8546-CED5EE9E1773}"/>
    <cellStyle name="Comma 6 3 4 4 3 2 2" xfId="39100" xr:uid="{14B29F26-E4B5-466C-8090-EBACEC59EAB0}"/>
    <cellStyle name="Comma 6 3 4 4 3 2 3" xfId="60124" xr:uid="{38A537E3-F1C6-4F82-8D04-3FBE3A242B61}"/>
    <cellStyle name="Comma 6 3 4 4 3 3" xfId="28590" xr:uid="{4F887051-D411-4E7B-A808-22F4DF2E1062}"/>
    <cellStyle name="Comma 6 3 4 4 3 4" xfId="49614" xr:uid="{BFCABE15-5978-403F-87A4-937D53D8BD8A}"/>
    <cellStyle name="Comma 6 3 4 4 4" xfId="10171" xr:uid="{86514E88-92D9-41AA-9E64-C844BFFF1B00}"/>
    <cellStyle name="Comma 6 3 4 4 4 2" xfId="20705" xr:uid="{2BBBACD0-6AFF-47A4-859B-91A12ACAA1BA}"/>
    <cellStyle name="Comma 6 3 4 4 4 2 2" xfId="41727" xr:uid="{368DE95B-2728-47B0-8E9F-00D96500AC16}"/>
    <cellStyle name="Comma 6 3 4 4 4 2 3" xfId="62751" xr:uid="{2E6071CD-1258-473F-BFBA-D9640C7461A6}"/>
    <cellStyle name="Comma 6 3 4 4 4 3" xfId="31217" xr:uid="{696ED86B-8C01-4D33-B1C6-B88CBB539568}"/>
    <cellStyle name="Comma 6 3 4 4 4 4" xfId="52241" xr:uid="{58C7D461-94C2-49F0-97BF-93C2FBD26F42}"/>
    <cellStyle name="Comma 6 3 4 4 5" xfId="12823" xr:uid="{49DD556B-4B55-40DE-9C6F-E5982CEEA784}"/>
    <cellStyle name="Comma 6 3 4 4 5 2" xfId="33845" xr:uid="{839B0A8D-AEB6-462E-87B2-76CF49C53D1B}"/>
    <cellStyle name="Comma 6 3 4 4 5 3" xfId="54869" xr:uid="{0C6DC9A7-194F-4F8B-91D2-C902E807EC99}"/>
    <cellStyle name="Comma 6 3 4 4 6" xfId="23334" xr:uid="{9D2FC851-D88D-40DB-A265-8AA09A3ACF5B}"/>
    <cellStyle name="Comma 6 3 4 4 7" xfId="44359" xr:uid="{6DB4C088-F963-4B4A-8A40-89814B955F9F}"/>
    <cellStyle name="Comma 6 3 4 5" xfId="4912" xr:uid="{3391BA34-6B37-479E-8C4E-89B9B5445666}"/>
    <cellStyle name="Comma 6 3 4 5 2" xfId="15446" xr:uid="{9CAE95D3-335C-44A1-910A-6C5286A65C85}"/>
    <cellStyle name="Comma 6 3 4 5 2 2" xfId="36468" xr:uid="{9E82601F-1517-4B39-8603-304791EF8BBC}"/>
    <cellStyle name="Comma 6 3 4 5 2 3" xfId="57492" xr:uid="{097EF8BE-E7FE-416C-AA28-8B7863AAECE8}"/>
    <cellStyle name="Comma 6 3 4 5 3" xfId="25958" xr:uid="{02E1AFFC-B81C-4AF2-ABFA-DA148F897AF3}"/>
    <cellStyle name="Comma 6 3 4 5 4" xfId="46982" xr:uid="{9DDA550C-77B3-4643-AC6A-AB1B8328816A}"/>
    <cellStyle name="Comma 6 3 4 6" xfId="7540" xr:uid="{3CC6F0CD-E232-4FC5-B360-0AC46E24153B}"/>
    <cellStyle name="Comma 6 3 4 6 2" xfId="18074" xr:uid="{12FD7318-BA80-4B91-9DAB-D252768A5D86}"/>
    <cellStyle name="Comma 6 3 4 6 2 2" xfId="39096" xr:uid="{306A2B28-CBF3-40C3-AC73-8F4E98309D75}"/>
    <cellStyle name="Comma 6 3 4 6 2 3" xfId="60120" xr:uid="{F86D56CA-1CD1-4D16-A81A-3A359AC66B63}"/>
    <cellStyle name="Comma 6 3 4 6 3" xfId="28586" xr:uid="{BB36C46B-E8B9-487F-95B1-DE990B37FEA5}"/>
    <cellStyle name="Comma 6 3 4 6 4" xfId="49610" xr:uid="{0A8F81DB-9F40-448C-BC07-13C03E0FC105}"/>
    <cellStyle name="Comma 6 3 4 7" xfId="10167" xr:uid="{85E7D458-A1B0-466B-8C23-BBE89FD1C411}"/>
    <cellStyle name="Comma 6 3 4 7 2" xfId="20701" xr:uid="{A31B7E2F-D2E6-4B54-9F07-DB3E6E80F8C9}"/>
    <cellStyle name="Comma 6 3 4 7 2 2" xfId="41723" xr:uid="{2AAA2BE9-FDCF-4AAE-B382-F738335889CD}"/>
    <cellStyle name="Comma 6 3 4 7 2 3" xfId="62747" xr:uid="{4B1219E6-79E1-401B-88DE-19F943991728}"/>
    <cellStyle name="Comma 6 3 4 7 3" xfId="31213" xr:uid="{5A35CCA8-1013-4C0D-9DF8-760F76A57290}"/>
    <cellStyle name="Comma 6 3 4 7 4" xfId="52237" xr:uid="{2C0FD9DA-5AA8-424A-8719-A997E4D48086}"/>
    <cellStyle name="Comma 6 3 4 8" xfId="12819" xr:uid="{B94E9388-9810-4D2C-85CC-D4A848C9E97E}"/>
    <cellStyle name="Comma 6 3 4 8 2" xfId="33841" xr:uid="{3F60A141-0E68-48A2-8C3F-68B4300FD03B}"/>
    <cellStyle name="Comma 6 3 4 8 3" xfId="54865" xr:uid="{3B691B64-9E7B-4B5A-8057-8AA746D65DAD}"/>
    <cellStyle name="Comma 6 3 4 9" xfId="23330" xr:uid="{4E54B34E-C542-492A-BB77-903E44B90420}"/>
    <cellStyle name="Comma 6 3 5" xfId="2239" xr:uid="{FC0AA9BE-99C0-4795-A57D-7159A849321B}"/>
    <cellStyle name="Comma 6 3 5 10" xfId="44360" xr:uid="{ABA5F93A-AF04-47B9-915F-15E6FFD57593}"/>
    <cellStyle name="Comma 6 3 5 2" xfId="2240" xr:uid="{4BBE60AE-96AE-42CF-8ABA-964E3958390A}"/>
    <cellStyle name="Comma 6 3 5 2 2" xfId="2241" xr:uid="{3D507A8E-02AD-4076-AC42-30DF12E1058D}"/>
    <cellStyle name="Comma 6 3 5 2 2 2" xfId="4919" xr:uid="{1FFFE6EE-1676-4FF8-8E09-AEBFA39D6355}"/>
    <cellStyle name="Comma 6 3 5 2 2 2 2" xfId="15453" xr:uid="{F7611A0A-0B0F-4D23-8733-AA2A78675E94}"/>
    <cellStyle name="Comma 6 3 5 2 2 2 2 2" xfId="36475" xr:uid="{23F8988B-7CCE-4215-AE2F-8D10803A929C}"/>
    <cellStyle name="Comma 6 3 5 2 2 2 2 3" xfId="57499" xr:uid="{315CA3AD-E33B-464D-8EDD-BB89C9721800}"/>
    <cellStyle name="Comma 6 3 5 2 2 2 3" xfId="25965" xr:uid="{0EC85F8F-1B96-4E0C-B2E4-4C288F973060}"/>
    <cellStyle name="Comma 6 3 5 2 2 2 4" xfId="46989" xr:uid="{C77D2155-D459-4B5B-BB35-8A01ECB9A4A2}"/>
    <cellStyle name="Comma 6 3 5 2 2 3" xfId="7547" xr:uid="{5D78F7E0-7553-4F2C-AFDB-DA48161D9F61}"/>
    <cellStyle name="Comma 6 3 5 2 2 3 2" xfId="18081" xr:uid="{72DA6E61-D8B9-4B99-8A17-694A107447B0}"/>
    <cellStyle name="Comma 6 3 5 2 2 3 2 2" xfId="39103" xr:uid="{AF37EDDA-A903-4A99-99FC-0B813B175C3F}"/>
    <cellStyle name="Comma 6 3 5 2 2 3 2 3" xfId="60127" xr:uid="{C4C606F5-8560-4A83-8EBA-60E6486C1AAF}"/>
    <cellStyle name="Comma 6 3 5 2 2 3 3" xfId="28593" xr:uid="{66B74470-E5E8-42EE-8374-DD1436FA2921}"/>
    <cellStyle name="Comma 6 3 5 2 2 3 4" xfId="49617" xr:uid="{8487E0DD-D76C-47CF-AC17-67C41E765CB3}"/>
    <cellStyle name="Comma 6 3 5 2 2 4" xfId="10174" xr:uid="{2E3D65B5-D66A-4E05-BF10-EBA84E97EBA4}"/>
    <cellStyle name="Comma 6 3 5 2 2 4 2" xfId="20708" xr:uid="{B830387E-DC85-44AD-97AE-BA02066EB1CB}"/>
    <cellStyle name="Comma 6 3 5 2 2 4 2 2" xfId="41730" xr:uid="{55B4937E-D845-42F8-A0C9-D8B2D744F918}"/>
    <cellStyle name="Comma 6 3 5 2 2 4 2 3" xfId="62754" xr:uid="{23F62ADF-4575-49CE-86A1-DACD4CDFBD54}"/>
    <cellStyle name="Comma 6 3 5 2 2 4 3" xfId="31220" xr:uid="{3D3C42E7-BE77-41C2-84D5-08270182F12B}"/>
    <cellStyle name="Comma 6 3 5 2 2 4 4" xfId="52244" xr:uid="{31E58794-B2EA-4D7B-A3DB-29C5A9CC1198}"/>
    <cellStyle name="Comma 6 3 5 2 2 5" xfId="12826" xr:uid="{64B2AA65-F145-4C27-B3D4-6E19D98E8A81}"/>
    <cellStyle name="Comma 6 3 5 2 2 5 2" xfId="33848" xr:uid="{EAA692B0-A4BE-4758-AA90-719A619B31C4}"/>
    <cellStyle name="Comma 6 3 5 2 2 5 3" xfId="54872" xr:uid="{FAD1E397-650F-4990-8CA9-D0E7B9F7C74D}"/>
    <cellStyle name="Comma 6 3 5 2 2 6" xfId="23337" xr:uid="{9A2D1D6E-22F4-4113-BAD5-0586226CDDC3}"/>
    <cellStyle name="Comma 6 3 5 2 2 7" xfId="44362" xr:uid="{E19A3E35-CD03-44F9-BB16-BC009760CE12}"/>
    <cellStyle name="Comma 6 3 5 2 3" xfId="4918" xr:uid="{A0870D81-5985-4ACB-8D85-E4298A952E55}"/>
    <cellStyle name="Comma 6 3 5 2 3 2" xfId="15452" xr:uid="{0B1E3305-B274-4B6A-B84D-28FF6AE87599}"/>
    <cellStyle name="Comma 6 3 5 2 3 2 2" xfId="36474" xr:uid="{E1B0317C-C59C-496D-BDCF-9AE3742A79C6}"/>
    <cellStyle name="Comma 6 3 5 2 3 2 3" xfId="57498" xr:uid="{C90375D5-3293-43B3-A7DE-FB2E841D857E}"/>
    <cellStyle name="Comma 6 3 5 2 3 3" xfId="25964" xr:uid="{A3ED4211-4056-40E5-BA9D-528AEB1916DA}"/>
    <cellStyle name="Comma 6 3 5 2 3 4" xfId="46988" xr:uid="{BC950175-C501-4CB0-B26C-859849DAD19D}"/>
    <cellStyle name="Comma 6 3 5 2 4" xfId="7546" xr:uid="{749B09CB-4AFF-41AA-85A4-A2C5626F4AEC}"/>
    <cellStyle name="Comma 6 3 5 2 4 2" xfId="18080" xr:uid="{205897DD-6488-4EA0-98BB-BC036171E043}"/>
    <cellStyle name="Comma 6 3 5 2 4 2 2" xfId="39102" xr:uid="{28508DD3-ADF1-49F6-9879-D1A958DA9D03}"/>
    <cellStyle name="Comma 6 3 5 2 4 2 3" xfId="60126" xr:uid="{B08DEF93-6960-46F5-8B9A-F2876DFD8FDD}"/>
    <cellStyle name="Comma 6 3 5 2 4 3" xfId="28592" xr:uid="{939A6525-FBD1-4028-98C1-77CA6628B6B7}"/>
    <cellStyle name="Comma 6 3 5 2 4 4" xfId="49616" xr:uid="{C8DF83D9-9DCB-462F-9F26-8A90A8A77D88}"/>
    <cellStyle name="Comma 6 3 5 2 5" xfId="10173" xr:uid="{7FE307E0-9DBF-40AC-8591-D077BCFE69DA}"/>
    <cellStyle name="Comma 6 3 5 2 5 2" xfId="20707" xr:uid="{72126CB5-C38C-435D-AA56-EC297AF26E9C}"/>
    <cellStyle name="Comma 6 3 5 2 5 2 2" xfId="41729" xr:uid="{24B8A210-E66A-4A7E-9656-74A6E4278C74}"/>
    <cellStyle name="Comma 6 3 5 2 5 2 3" xfId="62753" xr:uid="{3CA91399-F78B-493D-8AEC-8ABAD6D48072}"/>
    <cellStyle name="Comma 6 3 5 2 5 3" xfId="31219" xr:uid="{42268B19-312B-4F9C-97FC-31655400931E}"/>
    <cellStyle name="Comma 6 3 5 2 5 4" xfId="52243" xr:uid="{DAB5B977-195F-4C4E-9B0A-2A4594064522}"/>
    <cellStyle name="Comma 6 3 5 2 6" xfId="12825" xr:uid="{4885FC31-3A1C-4630-A79E-2FC31ACE91C2}"/>
    <cellStyle name="Comma 6 3 5 2 6 2" xfId="33847" xr:uid="{FD1571DB-1AAE-4441-AF4B-1B42D7B3BB36}"/>
    <cellStyle name="Comma 6 3 5 2 6 3" xfId="54871" xr:uid="{48714819-FE38-4C3F-B3AE-06B1E34E7D7A}"/>
    <cellStyle name="Comma 6 3 5 2 7" xfId="23336" xr:uid="{69A51201-2538-45D1-AADF-3657D09C233A}"/>
    <cellStyle name="Comma 6 3 5 2 8" xfId="44361" xr:uid="{1F4B189D-A342-4ED6-B11F-C8823C0FC2CB}"/>
    <cellStyle name="Comma 6 3 5 3" xfId="2242" xr:uid="{3A7E150A-94C3-4599-8393-81E2B50060E3}"/>
    <cellStyle name="Comma 6 3 5 3 2" xfId="4920" xr:uid="{E3A9E736-92ED-4D56-8CB9-0D3640B71A37}"/>
    <cellStyle name="Comma 6 3 5 3 2 2" xfId="15454" xr:uid="{BCE20CAB-1A9E-44B8-83A0-CE9A7365E699}"/>
    <cellStyle name="Comma 6 3 5 3 2 2 2" xfId="36476" xr:uid="{B03C2F67-0136-498C-8D6D-1356F9059409}"/>
    <cellStyle name="Comma 6 3 5 3 2 2 3" xfId="57500" xr:uid="{6C637CCE-3A44-46BD-B935-81EFAE2685BD}"/>
    <cellStyle name="Comma 6 3 5 3 2 3" xfId="25966" xr:uid="{3E5CC203-B88E-4DC5-B699-6A82F14595B2}"/>
    <cellStyle name="Comma 6 3 5 3 2 4" xfId="46990" xr:uid="{FEB875F9-0726-4DD6-82E8-D83A84A00C1B}"/>
    <cellStyle name="Comma 6 3 5 3 3" xfId="7548" xr:uid="{C48DBADC-71C6-495C-AA84-AAF725E3F077}"/>
    <cellStyle name="Comma 6 3 5 3 3 2" xfId="18082" xr:uid="{354A407C-C29F-418F-8F64-EB418B3F72A5}"/>
    <cellStyle name="Comma 6 3 5 3 3 2 2" xfId="39104" xr:uid="{AFE5B223-5AFB-4242-8CE0-7C70ADFEE95F}"/>
    <cellStyle name="Comma 6 3 5 3 3 2 3" xfId="60128" xr:uid="{5937F2AF-D904-43DE-A154-C290C3533D77}"/>
    <cellStyle name="Comma 6 3 5 3 3 3" xfId="28594" xr:uid="{8DAC594A-208F-49A3-83A0-7AD401594E47}"/>
    <cellStyle name="Comma 6 3 5 3 3 4" xfId="49618" xr:uid="{71B92FC8-A2A6-4243-8AF2-F56520A6A67F}"/>
    <cellStyle name="Comma 6 3 5 3 4" xfId="10175" xr:uid="{83265538-A6B6-4285-A3DA-BBC18BDC990D}"/>
    <cellStyle name="Comma 6 3 5 3 4 2" xfId="20709" xr:uid="{19C7DDD6-99EA-4BF3-8538-4EBE7DB950BB}"/>
    <cellStyle name="Comma 6 3 5 3 4 2 2" xfId="41731" xr:uid="{A563D21B-5312-47EE-A68C-8F19F56C43B4}"/>
    <cellStyle name="Comma 6 3 5 3 4 2 3" xfId="62755" xr:uid="{54D543CE-3044-4D5B-8067-A6D1658027CB}"/>
    <cellStyle name="Comma 6 3 5 3 4 3" xfId="31221" xr:uid="{D3CE75EE-28F1-41BC-805A-3FDD660F4F8D}"/>
    <cellStyle name="Comma 6 3 5 3 4 4" xfId="52245" xr:uid="{E3059A07-7CAC-4747-84EA-7D529DCE1FD2}"/>
    <cellStyle name="Comma 6 3 5 3 5" xfId="12827" xr:uid="{A46A4F8B-641E-42C9-BF5B-F55AEB53F3D2}"/>
    <cellStyle name="Comma 6 3 5 3 5 2" xfId="33849" xr:uid="{B59403C2-5637-4545-8D34-E57B2600F28A}"/>
    <cellStyle name="Comma 6 3 5 3 5 3" xfId="54873" xr:uid="{5652ADFD-DA8B-4D3D-B74B-28665AC96617}"/>
    <cellStyle name="Comma 6 3 5 3 6" xfId="23338" xr:uid="{C9D85C5A-C31A-4818-8830-2935B53C8060}"/>
    <cellStyle name="Comma 6 3 5 3 7" xfId="44363" xr:uid="{A187B916-C0FC-4D2F-B4C3-878568C87120}"/>
    <cellStyle name="Comma 6 3 5 4" xfId="2243" xr:uid="{D03152BD-EA37-4966-B839-44ACC3E7E49D}"/>
    <cellStyle name="Comma 6 3 5 4 2" xfId="4921" xr:uid="{86ECDF94-72E0-4ADC-8901-172382D257E7}"/>
    <cellStyle name="Comma 6 3 5 4 2 2" xfId="15455" xr:uid="{07C4FD6E-66DB-4E63-8A45-CFD0353B06D6}"/>
    <cellStyle name="Comma 6 3 5 4 2 2 2" xfId="36477" xr:uid="{9BC0BB68-3539-4B5B-B907-BD35A795B805}"/>
    <cellStyle name="Comma 6 3 5 4 2 2 3" xfId="57501" xr:uid="{CFFFB14B-0451-4A4A-8952-95343E46638C}"/>
    <cellStyle name="Comma 6 3 5 4 2 3" xfId="25967" xr:uid="{EAE335AE-D275-461D-9F37-33FA142C49EA}"/>
    <cellStyle name="Comma 6 3 5 4 2 4" xfId="46991" xr:uid="{355DC6EA-6395-4512-B5EA-F6C072DEFAED}"/>
    <cellStyle name="Comma 6 3 5 4 3" xfId="7549" xr:uid="{9128BB9B-4646-4A4B-ADC1-59BCFE69E231}"/>
    <cellStyle name="Comma 6 3 5 4 3 2" xfId="18083" xr:uid="{6CEF2136-D37E-42F4-AC5B-DFE2E844A3FA}"/>
    <cellStyle name="Comma 6 3 5 4 3 2 2" xfId="39105" xr:uid="{7F884CFA-CD7F-47E5-81EF-3FE47E0CE326}"/>
    <cellStyle name="Comma 6 3 5 4 3 2 3" xfId="60129" xr:uid="{8C064482-41C8-4112-8730-A46934C81D4F}"/>
    <cellStyle name="Comma 6 3 5 4 3 3" xfId="28595" xr:uid="{98FBFA6D-0CD4-43BE-81A7-01E8722F9909}"/>
    <cellStyle name="Comma 6 3 5 4 3 4" xfId="49619" xr:uid="{0EB92CAA-B7E7-408F-8904-6473CE6E7B0B}"/>
    <cellStyle name="Comma 6 3 5 4 4" xfId="10176" xr:uid="{08AAF071-2F63-4B2B-A73B-A3115119F259}"/>
    <cellStyle name="Comma 6 3 5 4 4 2" xfId="20710" xr:uid="{096A84BC-3E4D-4BE0-9468-D96892D5FA55}"/>
    <cellStyle name="Comma 6 3 5 4 4 2 2" xfId="41732" xr:uid="{FAD8F636-5566-4D1D-A9EA-8B0AE3CEBFD9}"/>
    <cellStyle name="Comma 6 3 5 4 4 2 3" xfId="62756" xr:uid="{37CCA11E-0575-429D-B3CD-F425A62B67EF}"/>
    <cellStyle name="Comma 6 3 5 4 4 3" xfId="31222" xr:uid="{631AF3AF-9B67-4EA7-A2FB-F2AA4EF8A975}"/>
    <cellStyle name="Comma 6 3 5 4 4 4" xfId="52246" xr:uid="{0FEEE25E-4BC8-4631-BE3F-6D62CD48A1DE}"/>
    <cellStyle name="Comma 6 3 5 4 5" xfId="12828" xr:uid="{F74B945E-11A3-4FBC-A8E9-A7B77CFBB610}"/>
    <cellStyle name="Comma 6 3 5 4 5 2" xfId="33850" xr:uid="{E9600EB7-E560-4913-9801-0F49E24FABA8}"/>
    <cellStyle name="Comma 6 3 5 4 5 3" xfId="54874" xr:uid="{EDE42102-B7B5-4BE1-AAEC-AB96A81B486E}"/>
    <cellStyle name="Comma 6 3 5 4 6" xfId="23339" xr:uid="{E536C8AB-F16B-4F69-9DC6-096495EC2EF5}"/>
    <cellStyle name="Comma 6 3 5 4 7" xfId="44364" xr:uid="{7DD30E0A-3F78-4EFB-8486-07ACC99D4738}"/>
    <cellStyle name="Comma 6 3 5 5" xfId="4917" xr:uid="{E2A269DB-1DF3-4C57-BB85-E17286E89998}"/>
    <cellStyle name="Comma 6 3 5 5 2" xfId="15451" xr:uid="{9ABCC035-7A0D-4637-9984-2572C3AC8E0E}"/>
    <cellStyle name="Comma 6 3 5 5 2 2" xfId="36473" xr:uid="{3EECBED3-2C5E-4BB0-B862-20A82296689B}"/>
    <cellStyle name="Comma 6 3 5 5 2 3" xfId="57497" xr:uid="{BD2F22F8-AD40-4461-9BA5-38F8954DE09B}"/>
    <cellStyle name="Comma 6 3 5 5 3" xfId="25963" xr:uid="{A609FCFD-8260-47AF-870A-6233EA08FE97}"/>
    <cellStyle name="Comma 6 3 5 5 4" xfId="46987" xr:uid="{0548BB15-54AE-464D-BC85-1E56402651A6}"/>
    <cellStyle name="Comma 6 3 5 6" xfId="7545" xr:uid="{85DE4250-F82A-4D07-A5F8-CA8F225FCF6F}"/>
    <cellStyle name="Comma 6 3 5 6 2" xfId="18079" xr:uid="{58FAFDC4-9F9F-4A4E-9EC6-35B857124DBC}"/>
    <cellStyle name="Comma 6 3 5 6 2 2" xfId="39101" xr:uid="{BA1C5F08-1D04-485D-B013-A25D956D109D}"/>
    <cellStyle name="Comma 6 3 5 6 2 3" xfId="60125" xr:uid="{500F9352-51D1-45EC-842C-7DE67A85D75A}"/>
    <cellStyle name="Comma 6 3 5 6 3" xfId="28591" xr:uid="{487DF73D-C08D-4F2E-A374-FF3BCDD21DA3}"/>
    <cellStyle name="Comma 6 3 5 6 4" xfId="49615" xr:uid="{873B38C4-3BF4-4271-BB1D-1D4BCDCD4008}"/>
    <cellStyle name="Comma 6 3 5 7" xfId="10172" xr:uid="{5FF20B72-C1A9-4E19-B50B-E0C6FED07276}"/>
    <cellStyle name="Comma 6 3 5 7 2" xfId="20706" xr:uid="{37F9270F-C48C-4354-893F-1ED34BFAC223}"/>
    <cellStyle name="Comma 6 3 5 7 2 2" xfId="41728" xr:uid="{44E91F85-201F-4674-95BB-8BDADA5073BD}"/>
    <cellStyle name="Comma 6 3 5 7 2 3" xfId="62752" xr:uid="{E1B20CC9-883D-4751-B09C-87B99527936B}"/>
    <cellStyle name="Comma 6 3 5 7 3" xfId="31218" xr:uid="{112ED4FE-3AF2-4527-84D1-536160F9B3B2}"/>
    <cellStyle name="Comma 6 3 5 7 4" xfId="52242" xr:uid="{B0E4415D-5AC9-4164-8773-9F9DC8BCF213}"/>
    <cellStyle name="Comma 6 3 5 8" xfId="12824" xr:uid="{376A88C3-E793-4F52-972C-F04AA1040642}"/>
    <cellStyle name="Comma 6 3 5 8 2" xfId="33846" xr:uid="{CCF25518-3CFE-4AB8-ABED-AFE0079E7172}"/>
    <cellStyle name="Comma 6 3 5 8 3" xfId="54870" xr:uid="{93908FD2-C9B3-4B93-895F-09AE6134E8E0}"/>
    <cellStyle name="Comma 6 3 5 9" xfId="23335" xr:uid="{6E759DC6-67D6-4613-8490-830A26724308}"/>
    <cellStyle name="Comma 6 3 6" xfId="2244" xr:uid="{87515D24-C5AE-4623-9D0A-D175188DAD12}"/>
    <cellStyle name="Comma 6 3 6 10" xfId="44365" xr:uid="{43CA6E78-02B0-4804-8F1C-5F8BC2ECF587}"/>
    <cellStyle name="Comma 6 3 6 2" xfId="2245" xr:uid="{32845C67-316E-4067-8BBF-483D19F2C774}"/>
    <cellStyle name="Comma 6 3 6 2 2" xfId="2246" xr:uid="{DCF31F7D-FA28-47FE-822E-2F6F5A70548B}"/>
    <cellStyle name="Comma 6 3 6 2 2 2" xfId="4924" xr:uid="{8673FCE5-976A-42A8-B702-42B06616B87A}"/>
    <cellStyle name="Comma 6 3 6 2 2 2 2" xfId="15458" xr:uid="{4BC5CBA9-204C-49A8-830E-70595ACFF5C6}"/>
    <cellStyle name="Comma 6 3 6 2 2 2 2 2" xfId="36480" xr:uid="{8E102DEC-92E5-44C0-9009-CE69EEA9157B}"/>
    <cellStyle name="Comma 6 3 6 2 2 2 2 3" xfId="57504" xr:uid="{C68F1780-5FD1-4404-A89D-E324733CA6E8}"/>
    <cellStyle name="Comma 6 3 6 2 2 2 3" xfId="25970" xr:uid="{39CDFF66-C94D-48EF-AB68-9DD58B45E4B9}"/>
    <cellStyle name="Comma 6 3 6 2 2 2 4" xfId="46994" xr:uid="{0B90BA8E-D255-460B-82ED-A3EDD76759C3}"/>
    <cellStyle name="Comma 6 3 6 2 2 3" xfId="7552" xr:uid="{6680ED56-E52A-4E6C-905A-D81B0C1958A6}"/>
    <cellStyle name="Comma 6 3 6 2 2 3 2" xfId="18086" xr:uid="{22D3ECCD-1202-4523-B14D-53941BBD52A3}"/>
    <cellStyle name="Comma 6 3 6 2 2 3 2 2" xfId="39108" xr:uid="{8C16835B-6153-4255-9D37-09DD6AEFB33E}"/>
    <cellStyle name="Comma 6 3 6 2 2 3 2 3" xfId="60132" xr:uid="{49CC20E1-90EE-4810-A11D-FA49528D9D61}"/>
    <cellStyle name="Comma 6 3 6 2 2 3 3" xfId="28598" xr:uid="{6F432ED0-47F6-4D30-BF77-D37BCD55C70D}"/>
    <cellStyle name="Comma 6 3 6 2 2 3 4" xfId="49622" xr:uid="{BDA24D17-748E-4822-BDB5-85827A5D5055}"/>
    <cellStyle name="Comma 6 3 6 2 2 4" xfId="10179" xr:uid="{9CB262D0-4D02-417F-8F2D-B9F73F053C19}"/>
    <cellStyle name="Comma 6 3 6 2 2 4 2" xfId="20713" xr:uid="{90562885-DDF0-4871-83A8-D34BAC0A958D}"/>
    <cellStyle name="Comma 6 3 6 2 2 4 2 2" xfId="41735" xr:uid="{AB0AFC60-8A97-4A83-8587-D38E6955B4E3}"/>
    <cellStyle name="Comma 6 3 6 2 2 4 2 3" xfId="62759" xr:uid="{D62E6707-7C4A-4A35-A77C-ECD8EF9CA122}"/>
    <cellStyle name="Comma 6 3 6 2 2 4 3" xfId="31225" xr:uid="{60DC82AF-8E5A-460D-B0C7-C7AA4A649075}"/>
    <cellStyle name="Comma 6 3 6 2 2 4 4" xfId="52249" xr:uid="{95986FF8-1B92-4885-A408-CFFEA761A693}"/>
    <cellStyle name="Comma 6 3 6 2 2 5" xfId="12831" xr:uid="{C0969C3F-5061-4924-975E-BDF73AE9C24C}"/>
    <cellStyle name="Comma 6 3 6 2 2 5 2" xfId="33853" xr:uid="{EDFCD13E-CD88-4098-AB47-8DD5895BE1AF}"/>
    <cellStyle name="Comma 6 3 6 2 2 5 3" xfId="54877" xr:uid="{34375B07-33BA-4ADA-AAED-1A4D97754049}"/>
    <cellStyle name="Comma 6 3 6 2 2 6" xfId="23342" xr:uid="{981C260C-3FB5-44A6-9DE2-4A0052FD0689}"/>
    <cellStyle name="Comma 6 3 6 2 2 7" xfId="44367" xr:uid="{F6C83D14-6D49-44BC-BE61-40ABC7FAC7A5}"/>
    <cellStyle name="Comma 6 3 6 2 3" xfId="4923" xr:uid="{93A43705-0FB2-4104-AF6D-229238CFB4BB}"/>
    <cellStyle name="Comma 6 3 6 2 3 2" xfId="15457" xr:uid="{63471CCE-AF77-4478-A4B3-727D0C1794B1}"/>
    <cellStyle name="Comma 6 3 6 2 3 2 2" xfId="36479" xr:uid="{94E6EF73-41BD-449D-8917-2D50120EE21F}"/>
    <cellStyle name="Comma 6 3 6 2 3 2 3" xfId="57503" xr:uid="{A8305C6E-9B38-4BA3-A37A-DE0FE03E6833}"/>
    <cellStyle name="Comma 6 3 6 2 3 3" xfId="25969" xr:uid="{24B12638-AFCA-48CD-A0A0-944256FE7932}"/>
    <cellStyle name="Comma 6 3 6 2 3 4" xfId="46993" xr:uid="{A3F505D4-6D2D-4794-861C-F222CF7B33F1}"/>
    <cellStyle name="Comma 6 3 6 2 4" xfId="7551" xr:uid="{8040133C-767A-49E7-98AC-111597941B95}"/>
    <cellStyle name="Comma 6 3 6 2 4 2" xfId="18085" xr:uid="{68E5DFFD-E0D2-4B7F-9526-98DAC0882BF3}"/>
    <cellStyle name="Comma 6 3 6 2 4 2 2" xfId="39107" xr:uid="{27AE956B-2F54-494D-B148-AFAE83B1D98A}"/>
    <cellStyle name="Comma 6 3 6 2 4 2 3" xfId="60131" xr:uid="{A818A49C-F324-4458-B9C1-9865C65903EF}"/>
    <cellStyle name="Comma 6 3 6 2 4 3" xfId="28597" xr:uid="{3AA27A37-0A93-4570-8DE6-8284671DBF07}"/>
    <cellStyle name="Comma 6 3 6 2 4 4" xfId="49621" xr:uid="{421148E4-9833-4F26-82C9-9DB88D5ED28A}"/>
    <cellStyle name="Comma 6 3 6 2 5" xfId="10178" xr:uid="{36E57811-D30E-4B0B-82CE-FFFB583F684F}"/>
    <cellStyle name="Comma 6 3 6 2 5 2" xfId="20712" xr:uid="{658CA4B8-D51C-4548-B831-EA2FFD669162}"/>
    <cellStyle name="Comma 6 3 6 2 5 2 2" xfId="41734" xr:uid="{06CC3E41-154F-480C-AB9B-3DFED6200ED4}"/>
    <cellStyle name="Comma 6 3 6 2 5 2 3" xfId="62758" xr:uid="{A4631E77-5A64-4A3D-B7C7-9DC0F047667C}"/>
    <cellStyle name="Comma 6 3 6 2 5 3" xfId="31224" xr:uid="{C944E1FA-AD1C-4856-805F-A39B77A1F6B6}"/>
    <cellStyle name="Comma 6 3 6 2 5 4" xfId="52248" xr:uid="{34B1601A-FB0D-4CEB-A2C8-B75187E78A41}"/>
    <cellStyle name="Comma 6 3 6 2 6" xfId="12830" xr:uid="{9819E6F4-6801-4C18-AD6A-F66BE1815CD6}"/>
    <cellStyle name="Comma 6 3 6 2 6 2" xfId="33852" xr:uid="{46094203-52C7-4B5F-874C-120EF82ABE93}"/>
    <cellStyle name="Comma 6 3 6 2 6 3" xfId="54876" xr:uid="{C07264E2-4FCE-4F0C-BAAF-0901906D85EA}"/>
    <cellStyle name="Comma 6 3 6 2 7" xfId="23341" xr:uid="{CBB02ED8-18B9-4A52-B415-D1C934E353BE}"/>
    <cellStyle name="Comma 6 3 6 2 8" xfId="44366" xr:uid="{F0758511-6DB0-4833-B15F-79BCBDD8635C}"/>
    <cellStyle name="Comma 6 3 6 3" xfId="2247" xr:uid="{92EB8C62-5EDB-4FBE-8067-87359FB19F82}"/>
    <cellStyle name="Comma 6 3 6 3 2" xfId="4925" xr:uid="{8E7D6543-D2A9-4D14-A76D-A2671B366162}"/>
    <cellStyle name="Comma 6 3 6 3 2 2" xfId="15459" xr:uid="{0438AA67-92C0-44DD-B921-74826F959DAB}"/>
    <cellStyle name="Comma 6 3 6 3 2 2 2" xfId="36481" xr:uid="{E9A99B79-213E-41B6-85B3-624986D0470B}"/>
    <cellStyle name="Comma 6 3 6 3 2 2 3" xfId="57505" xr:uid="{DC922BBB-452D-45CD-9268-707F8D6505E0}"/>
    <cellStyle name="Comma 6 3 6 3 2 3" xfId="25971" xr:uid="{A4C69E64-B67C-4E32-8B6D-C9555432D219}"/>
    <cellStyle name="Comma 6 3 6 3 2 4" xfId="46995" xr:uid="{ED55178C-F04D-4A50-8270-0C65348024C9}"/>
    <cellStyle name="Comma 6 3 6 3 3" xfId="7553" xr:uid="{D222C8B6-CEA6-4343-9809-45B7D8D70422}"/>
    <cellStyle name="Comma 6 3 6 3 3 2" xfId="18087" xr:uid="{04D85A8E-4383-4BE9-8309-A7D3A332CBDD}"/>
    <cellStyle name="Comma 6 3 6 3 3 2 2" xfId="39109" xr:uid="{EF4948A4-A562-4392-A7C3-B3AC91CC1E7C}"/>
    <cellStyle name="Comma 6 3 6 3 3 2 3" xfId="60133" xr:uid="{743947F0-BA67-4843-87AC-8C3CC578E3BA}"/>
    <cellStyle name="Comma 6 3 6 3 3 3" xfId="28599" xr:uid="{ADE02769-58B7-4E34-A40E-11BE5B23CA25}"/>
    <cellStyle name="Comma 6 3 6 3 3 4" xfId="49623" xr:uid="{F5A80E7A-1343-4432-978A-BE57817BD7F2}"/>
    <cellStyle name="Comma 6 3 6 3 4" xfId="10180" xr:uid="{BBE5F57E-10A1-40CC-8271-1A233A926503}"/>
    <cellStyle name="Comma 6 3 6 3 4 2" xfId="20714" xr:uid="{EEBBBEB5-1314-49CD-884D-61B6D0658258}"/>
    <cellStyle name="Comma 6 3 6 3 4 2 2" xfId="41736" xr:uid="{144C64DC-73A2-411C-B3A2-C9E136C48861}"/>
    <cellStyle name="Comma 6 3 6 3 4 2 3" xfId="62760" xr:uid="{ADFFC2C3-7BAA-4F60-94BE-B8D44E269149}"/>
    <cellStyle name="Comma 6 3 6 3 4 3" xfId="31226" xr:uid="{1BF696D7-D602-4B60-8E62-41363275C049}"/>
    <cellStyle name="Comma 6 3 6 3 4 4" xfId="52250" xr:uid="{532864EC-B1F7-471E-ACE5-9F360CEF4426}"/>
    <cellStyle name="Comma 6 3 6 3 5" xfId="12832" xr:uid="{F2A21DF4-FBDB-421A-994A-4BE59D2DC14F}"/>
    <cellStyle name="Comma 6 3 6 3 5 2" xfId="33854" xr:uid="{48DA5AC8-DEE0-41D8-9B50-0BCA5B630E05}"/>
    <cellStyle name="Comma 6 3 6 3 5 3" xfId="54878" xr:uid="{DBFE783B-4F38-4883-8BF6-D15C419EBEF1}"/>
    <cellStyle name="Comma 6 3 6 3 6" xfId="23343" xr:uid="{72A5E021-8322-4123-A3FE-C29C3DAE885D}"/>
    <cellStyle name="Comma 6 3 6 3 7" xfId="44368" xr:uid="{724626D8-D6A2-4C0D-A0FA-7A2E841DC76B}"/>
    <cellStyle name="Comma 6 3 6 4" xfId="2248" xr:uid="{B3A803BE-8E30-4D93-90C7-CACCBCDB547F}"/>
    <cellStyle name="Comma 6 3 6 4 2" xfId="4926" xr:uid="{043987CA-2727-451E-84F5-99BFA86AD755}"/>
    <cellStyle name="Comma 6 3 6 4 2 2" xfId="15460" xr:uid="{64FD954A-E14C-481C-B89B-DC0909412676}"/>
    <cellStyle name="Comma 6 3 6 4 2 2 2" xfId="36482" xr:uid="{397FA686-3982-47D7-B671-C7187D3A51E7}"/>
    <cellStyle name="Comma 6 3 6 4 2 2 3" xfId="57506" xr:uid="{2107623A-04BD-4FD7-B2A8-753AE603391D}"/>
    <cellStyle name="Comma 6 3 6 4 2 3" xfId="25972" xr:uid="{6C3D37D5-4D27-443A-9351-87D15972C53A}"/>
    <cellStyle name="Comma 6 3 6 4 2 4" xfId="46996" xr:uid="{00D35349-DD73-4F50-882F-34910AA28136}"/>
    <cellStyle name="Comma 6 3 6 4 3" xfId="7554" xr:uid="{F3271369-4919-485F-B82E-3DB4FC881CFA}"/>
    <cellStyle name="Comma 6 3 6 4 3 2" xfId="18088" xr:uid="{2DBF8CF1-4F21-4B6B-AA55-4469823CB898}"/>
    <cellStyle name="Comma 6 3 6 4 3 2 2" xfId="39110" xr:uid="{515C988E-C943-4B14-97CC-09E66FF4BEFA}"/>
    <cellStyle name="Comma 6 3 6 4 3 2 3" xfId="60134" xr:uid="{962518D0-51EC-4B3A-BBE9-DA086256BD32}"/>
    <cellStyle name="Comma 6 3 6 4 3 3" xfId="28600" xr:uid="{0EFC99ED-32D8-4E9A-B3AF-C2AD03CE2C74}"/>
    <cellStyle name="Comma 6 3 6 4 3 4" xfId="49624" xr:uid="{518E325C-BAB0-4124-BE1C-9E9FE9C67339}"/>
    <cellStyle name="Comma 6 3 6 4 4" xfId="10181" xr:uid="{D679EBA9-55AC-4A3C-B0B7-1AFB1C7A5AB3}"/>
    <cellStyle name="Comma 6 3 6 4 4 2" xfId="20715" xr:uid="{47694005-D7C3-4C7D-A76A-1D51611D2C6E}"/>
    <cellStyle name="Comma 6 3 6 4 4 2 2" xfId="41737" xr:uid="{DCACB54D-481C-4F37-AFB3-71937C464F85}"/>
    <cellStyle name="Comma 6 3 6 4 4 2 3" xfId="62761" xr:uid="{58527BCF-E8C5-488F-A13E-1D78FAB97123}"/>
    <cellStyle name="Comma 6 3 6 4 4 3" xfId="31227" xr:uid="{253A9445-7214-4E35-97FD-837D2769170D}"/>
    <cellStyle name="Comma 6 3 6 4 4 4" xfId="52251" xr:uid="{EA69DD92-DFA3-4CCB-9BAB-6CE291F78EE3}"/>
    <cellStyle name="Comma 6 3 6 4 5" xfId="12833" xr:uid="{B89A5151-76D0-43F0-B26C-73360FA25BAD}"/>
    <cellStyle name="Comma 6 3 6 4 5 2" xfId="33855" xr:uid="{5EFCB31C-3F27-4682-B316-3337255014C2}"/>
    <cellStyle name="Comma 6 3 6 4 5 3" xfId="54879" xr:uid="{A46FAD49-3670-405C-A6EA-045436E492AA}"/>
    <cellStyle name="Comma 6 3 6 4 6" xfId="23344" xr:uid="{6630DACC-F1D1-4E26-9469-ECB0E73C3A14}"/>
    <cellStyle name="Comma 6 3 6 4 7" xfId="44369" xr:uid="{47AB200B-4ECC-432B-A941-ACDC1192209F}"/>
    <cellStyle name="Comma 6 3 6 5" xfId="4922" xr:uid="{CAAE26C2-68A1-4649-BD9A-79F3F4553E50}"/>
    <cellStyle name="Comma 6 3 6 5 2" xfId="15456" xr:uid="{B91E3BC3-5157-4096-A568-DC2017662B52}"/>
    <cellStyle name="Comma 6 3 6 5 2 2" xfId="36478" xr:uid="{A7F8020E-35B4-499C-AADA-480278C813F4}"/>
    <cellStyle name="Comma 6 3 6 5 2 3" xfId="57502" xr:uid="{DF2245F4-F1BF-49A2-8C60-739A85FB018D}"/>
    <cellStyle name="Comma 6 3 6 5 3" xfId="25968" xr:uid="{FF409F5A-3237-4F25-9DAE-FC660ADC064C}"/>
    <cellStyle name="Comma 6 3 6 5 4" xfId="46992" xr:uid="{17CB77BE-4FF0-41AA-9B36-A382F608EDC2}"/>
    <cellStyle name="Comma 6 3 6 6" xfId="7550" xr:uid="{A442249C-2B3F-4AF5-AC09-5827C04340D9}"/>
    <cellStyle name="Comma 6 3 6 6 2" xfId="18084" xr:uid="{64B9123D-50B8-4426-A32A-32EEDCBDBD4F}"/>
    <cellStyle name="Comma 6 3 6 6 2 2" xfId="39106" xr:uid="{167EA788-1E57-4307-A0CB-F7F8A1B25F51}"/>
    <cellStyle name="Comma 6 3 6 6 2 3" xfId="60130" xr:uid="{F01AFF77-2A76-458F-9496-52DC044560BF}"/>
    <cellStyle name="Comma 6 3 6 6 3" xfId="28596" xr:uid="{35777B79-220C-4CCC-B4C6-5BA2C85115BA}"/>
    <cellStyle name="Comma 6 3 6 6 4" xfId="49620" xr:uid="{63885570-BEC3-4A0A-940D-28F1CA3E16CF}"/>
    <cellStyle name="Comma 6 3 6 7" xfId="10177" xr:uid="{D1D98E76-3B3F-47B1-BC36-E540F0243FA6}"/>
    <cellStyle name="Comma 6 3 6 7 2" xfId="20711" xr:uid="{B64407A1-6562-4566-854D-A7EF5CEB187F}"/>
    <cellStyle name="Comma 6 3 6 7 2 2" xfId="41733" xr:uid="{E6823524-C23A-4855-9584-B052C2F28D80}"/>
    <cellStyle name="Comma 6 3 6 7 2 3" xfId="62757" xr:uid="{8C6FE495-FA4A-4FCA-B67D-F15E03D1C81B}"/>
    <cellStyle name="Comma 6 3 6 7 3" xfId="31223" xr:uid="{56EF1BC9-2C7E-4260-8D4F-C610778FAC7D}"/>
    <cellStyle name="Comma 6 3 6 7 4" xfId="52247" xr:uid="{0B35AE33-9FAB-4F28-B92E-B78461ACB466}"/>
    <cellStyle name="Comma 6 3 6 8" xfId="12829" xr:uid="{92C25846-EE2E-4C7B-BDE4-7BBF026852E3}"/>
    <cellStyle name="Comma 6 3 6 8 2" xfId="33851" xr:uid="{3D723287-58B6-487B-91D3-B8FDB6E46C8E}"/>
    <cellStyle name="Comma 6 3 6 8 3" xfId="54875" xr:uid="{2FD7F072-3D6B-49C9-B8A3-A9A553913D4B}"/>
    <cellStyle name="Comma 6 3 6 9" xfId="23340" xr:uid="{66A1B47E-1B32-4C3D-971C-57C551D5D9A8}"/>
    <cellStyle name="Comma 6 3 7" xfId="2249" xr:uid="{753A75B1-378B-4743-9562-5C083EFE2777}"/>
    <cellStyle name="Comma 6 3 7 2" xfId="2250" xr:uid="{DAA12ADE-B33B-4994-87CF-C9475E0C10B5}"/>
    <cellStyle name="Comma 6 3 7 2 2" xfId="4928" xr:uid="{D9C9A671-2C8C-4B86-A932-D34E8BB14CCD}"/>
    <cellStyle name="Comma 6 3 7 2 2 2" xfId="15462" xr:uid="{18BB5717-5F92-48DA-8ED8-9E80CB98A762}"/>
    <cellStyle name="Comma 6 3 7 2 2 2 2" xfId="36484" xr:uid="{CFF8BEBA-0870-4C66-8F4E-83A6A2AF4F6A}"/>
    <cellStyle name="Comma 6 3 7 2 2 2 3" xfId="57508" xr:uid="{604A79BC-B9B6-4B8B-A913-AB3463060694}"/>
    <cellStyle name="Comma 6 3 7 2 2 3" xfId="25974" xr:uid="{A874A08C-04C3-4E29-9047-F41815C4BA4A}"/>
    <cellStyle name="Comma 6 3 7 2 2 4" xfId="46998" xr:uid="{2B94DC64-0966-40F0-BC03-F34B8E7C6AA1}"/>
    <cellStyle name="Comma 6 3 7 2 3" xfId="7556" xr:uid="{F01E1F55-4902-416E-A801-8B9F0B82933C}"/>
    <cellStyle name="Comma 6 3 7 2 3 2" xfId="18090" xr:uid="{093E0F32-C027-4514-A009-8352B4CCB609}"/>
    <cellStyle name="Comma 6 3 7 2 3 2 2" xfId="39112" xr:uid="{71E1A94B-D867-4944-A3F9-B54AED5135BD}"/>
    <cellStyle name="Comma 6 3 7 2 3 2 3" xfId="60136" xr:uid="{C044A9F1-8240-448D-AC5E-CED2BCFA3FA5}"/>
    <cellStyle name="Comma 6 3 7 2 3 3" xfId="28602" xr:uid="{0B1F0350-659A-44FE-98BE-99B4B5E98260}"/>
    <cellStyle name="Comma 6 3 7 2 3 4" xfId="49626" xr:uid="{9F9D24F8-3551-46C6-AE5A-FDDD7E35B301}"/>
    <cellStyle name="Comma 6 3 7 2 4" xfId="10183" xr:uid="{9764BF39-09F5-4638-9A8A-4F782BB580FE}"/>
    <cellStyle name="Comma 6 3 7 2 4 2" xfId="20717" xr:uid="{708C7D75-D840-40C9-A070-F1233CBE22BE}"/>
    <cellStyle name="Comma 6 3 7 2 4 2 2" xfId="41739" xr:uid="{06F5E8C5-0091-4586-BF51-CD12780FE59D}"/>
    <cellStyle name="Comma 6 3 7 2 4 2 3" xfId="62763" xr:uid="{A485DE13-6626-46AA-A01D-A64700E7CE6A}"/>
    <cellStyle name="Comma 6 3 7 2 4 3" xfId="31229" xr:uid="{FDA3FD22-0510-41AF-9CAF-B8ECDA519921}"/>
    <cellStyle name="Comma 6 3 7 2 4 4" xfId="52253" xr:uid="{5893D39E-0412-41B4-9CB8-02E0C6876A17}"/>
    <cellStyle name="Comma 6 3 7 2 5" xfId="12835" xr:uid="{DBE5D791-86FA-4560-A27B-D428C8EB967A}"/>
    <cellStyle name="Comma 6 3 7 2 5 2" xfId="33857" xr:uid="{64FB8990-964B-4900-B8CC-27B6EE6F673A}"/>
    <cellStyle name="Comma 6 3 7 2 5 3" xfId="54881" xr:uid="{7C488CFE-4B39-4880-A44F-3538516D7156}"/>
    <cellStyle name="Comma 6 3 7 2 6" xfId="23346" xr:uid="{AB256482-8AFC-4995-A8FD-6D56217A23E0}"/>
    <cellStyle name="Comma 6 3 7 2 7" xfId="44371" xr:uid="{29EA0AE5-F690-46B0-8FAD-437DA8DD95B9}"/>
    <cellStyle name="Comma 6 3 7 3" xfId="2251" xr:uid="{03B585B9-37B3-412A-A6C1-D0D8EA38E8BC}"/>
    <cellStyle name="Comma 6 3 7 3 2" xfId="4929" xr:uid="{B4DC3BA3-0F94-4B32-B89D-42873F1FF9B8}"/>
    <cellStyle name="Comma 6 3 7 3 2 2" xfId="15463" xr:uid="{78ACF097-AC0F-45CE-8B9E-CAC4AB15EB2F}"/>
    <cellStyle name="Comma 6 3 7 3 2 2 2" xfId="36485" xr:uid="{6B33FFD9-ACBB-4328-8FBF-642AD9071F96}"/>
    <cellStyle name="Comma 6 3 7 3 2 2 3" xfId="57509" xr:uid="{94DEF83A-EA89-4445-B588-C6FA2A183267}"/>
    <cellStyle name="Comma 6 3 7 3 2 3" xfId="25975" xr:uid="{AE7D40E7-0562-4845-B9DA-1953ED585439}"/>
    <cellStyle name="Comma 6 3 7 3 2 4" xfId="46999" xr:uid="{CB44CAD9-33B1-46A1-B806-4C93BFB304DE}"/>
    <cellStyle name="Comma 6 3 7 3 3" xfId="7557" xr:uid="{21197F48-4059-4327-9F57-059601A35DDB}"/>
    <cellStyle name="Comma 6 3 7 3 3 2" xfId="18091" xr:uid="{A7B3751D-DCFB-4C40-9244-25442D0C43E1}"/>
    <cellStyle name="Comma 6 3 7 3 3 2 2" xfId="39113" xr:uid="{AA51398E-814E-4245-B891-B540293F0E49}"/>
    <cellStyle name="Comma 6 3 7 3 3 2 3" xfId="60137" xr:uid="{478EF7CC-9B6D-4498-9E87-714E74F62BFA}"/>
    <cellStyle name="Comma 6 3 7 3 3 3" xfId="28603" xr:uid="{D51E49EF-9FBA-4847-AC52-9B954A7C2F9C}"/>
    <cellStyle name="Comma 6 3 7 3 3 4" xfId="49627" xr:uid="{11E154DA-3F76-45FB-8028-80073D9A495C}"/>
    <cellStyle name="Comma 6 3 7 3 4" xfId="10184" xr:uid="{89045967-A119-4E39-906B-888BB37FB2AF}"/>
    <cellStyle name="Comma 6 3 7 3 4 2" xfId="20718" xr:uid="{936B7DFD-D431-4080-9C53-955E94991F01}"/>
    <cellStyle name="Comma 6 3 7 3 4 2 2" xfId="41740" xr:uid="{C0720229-3F0D-4637-9C5A-9784EE58224E}"/>
    <cellStyle name="Comma 6 3 7 3 4 2 3" xfId="62764" xr:uid="{6DE9E3A5-AFE1-4FCF-A32F-683918DCCE3A}"/>
    <cellStyle name="Comma 6 3 7 3 4 3" xfId="31230" xr:uid="{AE4CDE6C-FE02-497D-B62F-FABC8738DA42}"/>
    <cellStyle name="Comma 6 3 7 3 4 4" xfId="52254" xr:uid="{74DEF18A-F870-4DB4-8E1A-F9A8B583851E}"/>
    <cellStyle name="Comma 6 3 7 3 5" xfId="12836" xr:uid="{05D5E51C-8CF3-4FB6-95C9-DE23D8C02B8B}"/>
    <cellStyle name="Comma 6 3 7 3 5 2" xfId="33858" xr:uid="{7CFADB65-299A-4304-8AB4-4A18D54DC849}"/>
    <cellStyle name="Comma 6 3 7 3 5 3" xfId="54882" xr:uid="{15CE570F-8705-4C30-90F4-BC18A385F7A1}"/>
    <cellStyle name="Comma 6 3 7 3 6" xfId="23347" xr:uid="{AF0891D7-14D0-4E61-A719-708A29B06DA0}"/>
    <cellStyle name="Comma 6 3 7 3 7" xfId="44372" xr:uid="{0E8FDE29-15D2-47EB-B579-7E12281F5B63}"/>
    <cellStyle name="Comma 6 3 7 4" xfId="4927" xr:uid="{DE4E5DAE-9AEB-4446-9218-3638F14AF18F}"/>
    <cellStyle name="Comma 6 3 7 4 2" xfId="15461" xr:uid="{E708B68B-276F-4AAD-88FA-8F867BCC02E1}"/>
    <cellStyle name="Comma 6 3 7 4 2 2" xfId="36483" xr:uid="{1CE1720E-8174-463E-88B9-5E78C5433458}"/>
    <cellStyle name="Comma 6 3 7 4 2 3" xfId="57507" xr:uid="{BFD6AEF0-9378-4530-99DA-EA359FC9BDB5}"/>
    <cellStyle name="Comma 6 3 7 4 3" xfId="25973" xr:uid="{D7C68D20-8CD3-47D1-BFF3-EBFB60FA108A}"/>
    <cellStyle name="Comma 6 3 7 4 4" xfId="46997" xr:uid="{FB25C1AA-9277-431B-93EF-EA12EB8549FD}"/>
    <cellStyle name="Comma 6 3 7 5" xfId="7555" xr:uid="{9508A144-CE7A-4773-9492-3EACF5A7ABC0}"/>
    <cellStyle name="Comma 6 3 7 5 2" xfId="18089" xr:uid="{4CE4B324-3803-4F3F-8334-379E4F46BD42}"/>
    <cellStyle name="Comma 6 3 7 5 2 2" xfId="39111" xr:uid="{7A235A32-5969-4DD9-9916-0B03C0619BAF}"/>
    <cellStyle name="Comma 6 3 7 5 2 3" xfId="60135" xr:uid="{FD6E24D0-3A0B-4F24-8A07-359E2F473715}"/>
    <cellStyle name="Comma 6 3 7 5 3" xfId="28601" xr:uid="{D7B5E765-800A-4D81-87B3-3F305A9CA91A}"/>
    <cellStyle name="Comma 6 3 7 5 4" xfId="49625" xr:uid="{671FE7C6-E117-421B-A712-89F6107233EE}"/>
    <cellStyle name="Comma 6 3 7 6" xfId="10182" xr:uid="{9C2BCE8A-1DD1-444C-A401-0EBBF05A1290}"/>
    <cellStyle name="Comma 6 3 7 6 2" xfId="20716" xr:uid="{9AE2C87B-86DB-4D01-B538-A7ECAE2F9320}"/>
    <cellStyle name="Comma 6 3 7 6 2 2" xfId="41738" xr:uid="{0B4C09EA-53A1-4BEF-9D68-475493573339}"/>
    <cellStyle name="Comma 6 3 7 6 2 3" xfId="62762" xr:uid="{5EDAD0AC-0B0E-4285-A07C-C6F2E1153DDF}"/>
    <cellStyle name="Comma 6 3 7 6 3" xfId="31228" xr:uid="{BD973C73-5023-4DD6-AD71-D17FEE863654}"/>
    <cellStyle name="Comma 6 3 7 6 4" xfId="52252" xr:uid="{EF8BB948-0136-4D4C-8ABC-06F5B6FC4830}"/>
    <cellStyle name="Comma 6 3 7 7" xfId="12834" xr:uid="{327BF3E1-E731-4FDE-8604-BB2C32AFB142}"/>
    <cellStyle name="Comma 6 3 7 7 2" xfId="33856" xr:uid="{A3E0ADA8-CF1A-40D8-8D9F-553DF9D246A8}"/>
    <cellStyle name="Comma 6 3 7 7 3" xfId="54880" xr:uid="{1CF7E2E9-2641-4BA2-B6B1-6577D0BE7ED1}"/>
    <cellStyle name="Comma 6 3 7 8" xfId="23345" xr:uid="{2215704D-4073-40C2-8134-5121A0AC5C23}"/>
    <cellStyle name="Comma 6 3 7 9" xfId="44370" xr:uid="{ADF23BFC-A06E-421B-969B-673EA4923C84}"/>
    <cellStyle name="Comma 6 3 8" xfId="2252" xr:uid="{D06000EC-7D20-40C8-9136-5433B1E1C3E3}"/>
    <cellStyle name="Comma 6 3 8 2" xfId="2253" xr:uid="{081B3EC1-CCEE-4CE5-8E6E-AD1B8FD7EF48}"/>
    <cellStyle name="Comma 6 3 8 2 2" xfId="4931" xr:uid="{520DA17C-9D46-4D73-8BE1-7B0054BBE73B}"/>
    <cellStyle name="Comma 6 3 8 2 2 2" xfId="15465" xr:uid="{5198742E-4F92-44FF-8148-67ABABE8432F}"/>
    <cellStyle name="Comma 6 3 8 2 2 2 2" xfId="36487" xr:uid="{21456676-1108-4212-B30C-7DF99C845375}"/>
    <cellStyle name="Comma 6 3 8 2 2 2 3" xfId="57511" xr:uid="{1FE95C36-115F-4E5B-9A77-2A200BD2802E}"/>
    <cellStyle name="Comma 6 3 8 2 2 3" xfId="25977" xr:uid="{13804DC2-2A5C-427E-878C-D9DBCA5B5B32}"/>
    <cellStyle name="Comma 6 3 8 2 2 4" xfId="47001" xr:uid="{AC42820F-A835-4298-8703-F5F3BF239666}"/>
    <cellStyle name="Comma 6 3 8 2 3" xfId="7559" xr:uid="{86C5E0D6-9641-430E-ADCF-CB22F2E25649}"/>
    <cellStyle name="Comma 6 3 8 2 3 2" xfId="18093" xr:uid="{E1FED1E2-DA3C-4FC5-8C56-0A4CA56F96EE}"/>
    <cellStyle name="Comma 6 3 8 2 3 2 2" xfId="39115" xr:uid="{F31A9E81-D034-42E1-A714-04C2250DA14E}"/>
    <cellStyle name="Comma 6 3 8 2 3 2 3" xfId="60139" xr:uid="{9254562C-B573-4DAC-80C6-A848B0E7DF5F}"/>
    <cellStyle name="Comma 6 3 8 2 3 3" xfId="28605" xr:uid="{FE765F37-83EF-467D-9158-C3917262EF05}"/>
    <cellStyle name="Comma 6 3 8 2 3 4" xfId="49629" xr:uid="{3106FC19-8F36-4D5E-8914-8F1317040867}"/>
    <cellStyle name="Comma 6 3 8 2 4" xfId="10186" xr:uid="{0EA4203B-E7E6-4F83-BB4C-73E9F3A515DC}"/>
    <cellStyle name="Comma 6 3 8 2 4 2" xfId="20720" xr:uid="{90D27BD4-ACC4-4BDE-AFAE-CD257CF1827E}"/>
    <cellStyle name="Comma 6 3 8 2 4 2 2" xfId="41742" xr:uid="{142B9607-08CA-4CDF-B833-59AEC7371DC8}"/>
    <cellStyle name="Comma 6 3 8 2 4 2 3" xfId="62766" xr:uid="{112E4CDB-880E-43C2-982A-EE8681593A6F}"/>
    <cellStyle name="Comma 6 3 8 2 4 3" xfId="31232" xr:uid="{5D0DF97C-3C38-4B04-89D3-633E9DFC4797}"/>
    <cellStyle name="Comma 6 3 8 2 4 4" xfId="52256" xr:uid="{D9E01C83-130E-4EE4-902B-D1B03D316DA1}"/>
    <cellStyle name="Comma 6 3 8 2 5" xfId="12838" xr:uid="{73E967A3-B5D3-4378-9B01-3942C93D2BC7}"/>
    <cellStyle name="Comma 6 3 8 2 5 2" xfId="33860" xr:uid="{3117ED0D-A8FC-45DD-9C25-A398236130BC}"/>
    <cellStyle name="Comma 6 3 8 2 5 3" xfId="54884" xr:uid="{E0CE849F-1901-43FF-BA7C-1CF6A96A1326}"/>
    <cellStyle name="Comma 6 3 8 2 6" xfId="23349" xr:uid="{685F9A38-AF7A-495B-A100-151138F59D3F}"/>
    <cellStyle name="Comma 6 3 8 2 7" xfId="44374" xr:uid="{2DF8FB08-0218-4730-9E87-8BBE0E6880CD}"/>
    <cellStyle name="Comma 6 3 8 3" xfId="4930" xr:uid="{BAE2BB06-2C9F-4028-960F-E2B212CAD99B}"/>
    <cellStyle name="Comma 6 3 8 3 2" xfId="15464" xr:uid="{8AF51305-6BC1-48EC-99B2-21B70228BC86}"/>
    <cellStyle name="Comma 6 3 8 3 2 2" xfId="36486" xr:uid="{20E4ED62-21B3-49B6-BBBC-692A63293910}"/>
    <cellStyle name="Comma 6 3 8 3 2 3" xfId="57510" xr:uid="{198B214B-BAC5-4CB0-B946-93228120F5E4}"/>
    <cellStyle name="Comma 6 3 8 3 3" xfId="25976" xr:uid="{C95796B7-2191-470B-9C4A-93A0D4CC4455}"/>
    <cellStyle name="Comma 6 3 8 3 4" xfId="47000" xr:uid="{3BD0E0AE-D253-4629-9C02-E7CD969877AA}"/>
    <cellStyle name="Comma 6 3 8 4" xfId="7558" xr:uid="{92500DA4-F95D-45EA-915F-6203956BB425}"/>
    <cellStyle name="Comma 6 3 8 4 2" xfId="18092" xr:uid="{0847E26C-030E-454A-BB62-FB301AE77C6B}"/>
    <cellStyle name="Comma 6 3 8 4 2 2" xfId="39114" xr:uid="{060432BD-6032-4524-908D-F152AC0C1E0A}"/>
    <cellStyle name="Comma 6 3 8 4 2 3" xfId="60138" xr:uid="{E2E41F05-1D0B-45D2-AC74-47334B9898A1}"/>
    <cellStyle name="Comma 6 3 8 4 3" xfId="28604" xr:uid="{74AC13F8-D59F-4A56-A430-2DD4B8F11AE1}"/>
    <cellStyle name="Comma 6 3 8 4 4" xfId="49628" xr:uid="{F036959C-FF84-47A8-B422-647817FF012B}"/>
    <cellStyle name="Comma 6 3 8 5" xfId="10185" xr:uid="{BAA59334-76F2-4BB1-8F84-6599EFF29958}"/>
    <cellStyle name="Comma 6 3 8 5 2" xfId="20719" xr:uid="{241E00C0-DC90-4223-BD48-7D06D6D91DEB}"/>
    <cellStyle name="Comma 6 3 8 5 2 2" xfId="41741" xr:uid="{86415094-2B73-442C-9EA1-54336393966B}"/>
    <cellStyle name="Comma 6 3 8 5 2 3" xfId="62765" xr:uid="{AB8066E4-E598-4AD9-8D64-D44EAE0FD749}"/>
    <cellStyle name="Comma 6 3 8 5 3" xfId="31231" xr:uid="{EE4A4DD3-4877-4181-8EC9-D667B007B0C9}"/>
    <cellStyle name="Comma 6 3 8 5 4" xfId="52255" xr:uid="{C6D5DB02-EB9A-42A0-9E87-0444DF90CEFC}"/>
    <cellStyle name="Comma 6 3 8 6" xfId="12837" xr:uid="{53916A80-B60D-4E33-A33E-5D88EA8269A4}"/>
    <cellStyle name="Comma 6 3 8 6 2" xfId="33859" xr:uid="{3FA044EA-602E-47F2-9A70-481389D24CB5}"/>
    <cellStyle name="Comma 6 3 8 6 3" xfId="54883" xr:uid="{906E6CC7-250F-42F8-B772-FF1CBEC298D0}"/>
    <cellStyle name="Comma 6 3 8 7" xfId="23348" xr:uid="{657A3B99-BB5E-462F-8751-C6BDD5E41171}"/>
    <cellStyle name="Comma 6 3 8 8" xfId="44373" xr:uid="{D979A9FD-8A95-494C-82E3-1EA97607EDFD}"/>
    <cellStyle name="Comma 6 3 9" xfId="2254" xr:uid="{BB4C4B3B-9DE4-476C-B8B4-7A1BC990626F}"/>
    <cellStyle name="Comma 6 3 9 2" xfId="4932" xr:uid="{D42C0767-9B9A-4C93-8CC0-423AC49352FD}"/>
    <cellStyle name="Comma 6 3 9 2 2" xfId="15466" xr:uid="{FFD044AA-BBC4-4AD6-9291-8CCF5DCB0D3F}"/>
    <cellStyle name="Comma 6 3 9 2 2 2" xfId="36488" xr:uid="{3E5C1A17-B27C-420C-B3AF-CBAE7D4F99DD}"/>
    <cellStyle name="Comma 6 3 9 2 2 3" xfId="57512" xr:uid="{7D444C42-FF16-40E6-9B86-87D1829747D8}"/>
    <cellStyle name="Comma 6 3 9 2 3" xfId="25978" xr:uid="{BE09C725-954B-45D9-9100-6D41B8EC7DBC}"/>
    <cellStyle name="Comma 6 3 9 2 4" xfId="47002" xr:uid="{57F15DB7-D935-4FAB-AE31-2684C3EB777C}"/>
    <cellStyle name="Comma 6 3 9 3" xfId="7560" xr:uid="{92FD23ED-010C-4A49-A4ED-F592859F71BF}"/>
    <cellStyle name="Comma 6 3 9 3 2" xfId="18094" xr:uid="{04CEAB72-3E98-45F2-BE9B-B4D23A3CBEA9}"/>
    <cellStyle name="Comma 6 3 9 3 2 2" xfId="39116" xr:uid="{3122C317-821D-4D13-8D92-4FEAE022B71B}"/>
    <cellStyle name="Comma 6 3 9 3 2 3" xfId="60140" xr:uid="{31292660-2710-472E-990C-9113F2C563E8}"/>
    <cellStyle name="Comma 6 3 9 3 3" xfId="28606" xr:uid="{D9DF986A-D855-4CA5-82F2-A8DAC0D35C09}"/>
    <cellStyle name="Comma 6 3 9 3 4" xfId="49630" xr:uid="{D273E68A-BAB4-4220-A3A2-806E11F836B2}"/>
    <cellStyle name="Comma 6 3 9 4" xfId="10187" xr:uid="{AE717BF1-27F9-4DC2-903C-C22EB73E62F6}"/>
    <cellStyle name="Comma 6 3 9 4 2" xfId="20721" xr:uid="{08E701D3-7DA8-40E7-85B0-8C80C84E4016}"/>
    <cellStyle name="Comma 6 3 9 4 2 2" xfId="41743" xr:uid="{44EFBC5C-DE61-4D92-8898-5DB335DE8B11}"/>
    <cellStyle name="Comma 6 3 9 4 2 3" xfId="62767" xr:uid="{FE30793D-64D6-4E6D-B494-385CBDC01176}"/>
    <cellStyle name="Comma 6 3 9 4 3" xfId="31233" xr:uid="{92D4DB42-ED31-441D-B2ED-26B5B419B926}"/>
    <cellStyle name="Comma 6 3 9 4 4" xfId="52257" xr:uid="{73983789-677B-41F3-80F3-CFBA832A45F2}"/>
    <cellStyle name="Comma 6 3 9 5" xfId="12839" xr:uid="{8465BFB0-0CF0-448C-BFEE-BEB8192B813C}"/>
    <cellStyle name="Comma 6 3 9 5 2" xfId="33861" xr:uid="{0D343289-7022-409E-AA38-EB7FE48DC1F4}"/>
    <cellStyle name="Comma 6 3 9 5 3" xfId="54885" xr:uid="{A65E7FB4-7CA8-4568-817B-850789958573}"/>
    <cellStyle name="Comma 6 3 9 6" xfId="23350" xr:uid="{62FC58AC-27DB-4BAC-A34F-3C211BEB8911}"/>
    <cellStyle name="Comma 6 3 9 7" xfId="44375" xr:uid="{2968D3E7-92C6-4C9F-9C5A-4E455CBBF307}"/>
    <cellStyle name="Comma 6 4" xfId="2255" xr:uid="{70F72C89-40F1-4D32-A6DD-DC25F49A03E9}"/>
    <cellStyle name="Comma 6 4 10" xfId="2256" xr:uid="{79351B40-B922-4B54-9A99-2009E1F18273}"/>
    <cellStyle name="Comma 6 4 10 2" xfId="4934" xr:uid="{CEB29822-FC83-42BF-B515-986E2A82E451}"/>
    <cellStyle name="Comma 6 4 10 2 2" xfId="15468" xr:uid="{E3F9E56A-FB3E-4913-811F-6B64561E3A4C}"/>
    <cellStyle name="Comma 6 4 10 2 2 2" xfId="36490" xr:uid="{A04316F0-7491-4BDA-848E-46BDC47A1F33}"/>
    <cellStyle name="Comma 6 4 10 2 2 3" xfId="57514" xr:uid="{159AE933-35D9-46AF-9FE5-36978F301C2C}"/>
    <cellStyle name="Comma 6 4 10 2 3" xfId="25980" xr:uid="{213F1413-8C2B-4785-92AF-0C5A9F0168B2}"/>
    <cellStyle name="Comma 6 4 10 2 4" xfId="47004" xr:uid="{71D5B49A-FAD9-4353-AB8D-840A1BC6E910}"/>
    <cellStyle name="Comma 6 4 10 3" xfId="7562" xr:uid="{6EB60918-7C5C-4A39-BD6B-22E11CA74EBA}"/>
    <cellStyle name="Comma 6 4 10 3 2" xfId="18096" xr:uid="{F26F3D5A-7F3B-4B09-8531-944729743F7D}"/>
    <cellStyle name="Comma 6 4 10 3 2 2" xfId="39118" xr:uid="{B0FE4B3D-58EB-4829-95F1-F46ED26A0170}"/>
    <cellStyle name="Comma 6 4 10 3 2 3" xfId="60142" xr:uid="{4C7E8FC8-85DF-4283-BEFA-73B50ED941A3}"/>
    <cellStyle name="Comma 6 4 10 3 3" xfId="28608" xr:uid="{23D34F7D-61EC-497B-A4B3-B560F5B03782}"/>
    <cellStyle name="Comma 6 4 10 3 4" xfId="49632" xr:uid="{B69059D1-568B-4266-AB8D-31D8A910F259}"/>
    <cellStyle name="Comma 6 4 10 4" xfId="10189" xr:uid="{9E4211EA-1ED7-4C0A-8659-C46099312424}"/>
    <cellStyle name="Comma 6 4 10 4 2" xfId="20723" xr:uid="{671CBA4B-ECEE-40BE-BEA6-3EDD9C621577}"/>
    <cellStyle name="Comma 6 4 10 4 2 2" xfId="41745" xr:uid="{CFFE0962-23B8-42E5-8681-80FC33915B10}"/>
    <cellStyle name="Comma 6 4 10 4 2 3" xfId="62769" xr:uid="{CAB52D30-A639-4F3E-A31A-F2A108F2F6DC}"/>
    <cellStyle name="Comma 6 4 10 4 3" xfId="31235" xr:uid="{80795262-33AB-4FA1-BB22-1C1FA653B648}"/>
    <cellStyle name="Comma 6 4 10 4 4" xfId="52259" xr:uid="{4B147D20-C430-4FD4-871C-26470B914DC3}"/>
    <cellStyle name="Comma 6 4 10 5" xfId="12841" xr:uid="{B6753A45-828D-48C3-9FC7-7755546E6070}"/>
    <cellStyle name="Comma 6 4 10 5 2" xfId="33863" xr:uid="{EF5EAB6E-5644-4CEF-AC7F-66930B53640D}"/>
    <cellStyle name="Comma 6 4 10 5 3" xfId="54887" xr:uid="{F84DB08D-8256-43CE-A43A-578A9A184C6A}"/>
    <cellStyle name="Comma 6 4 10 6" xfId="23352" xr:uid="{0092BE42-FC77-4831-B8A6-5B8C09376382}"/>
    <cellStyle name="Comma 6 4 10 7" xfId="44377" xr:uid="{E774D709-54F4-4F62-B6E7-8CEE13F7CDF8}"/>
    <cellStyle name="Comma 6 4 11" xfId="4933" xr:uid="{B9133AD8-2EC3-44F6-B0A7-1429389FD7AB}"/>
    <cellStyle name="Comma 6 4 11 2" xfId="15467" xr:uid="{1CA74717-9A3D-471E-A059-A8AE418E26D0}"/>
    <cellStyle name="Comma 6 4 11 2 2" xfId="36489" xr:uid="{61076974-5629-4612-A405-E31FD401CD0B}"/>
    <cellStyle name="Comma 6 4 11 2 3" xfId="57513" xr:uid="{12BB3792-D42E-407C-B8C9-1FEEA2E79B5A}"/>
    <cellStyle name="Comma 6 4 11 3" xfId="25979" xr:uid="{DF314B7E-FC38-4E84-9E62-B5D45B13B958}"/>
    <cellStyle name="Comma 6 4 11 4" xfId="47003" xr:uid="{6DAA419B-E33D-47BB-9E4E-73D18292F2E9}"/>
    <cellStyle name="Comma 6 4 12" xfId="7561" xr:uid="{67AC6C53-EA60-4023-A068-33C43559D195}"/>
    <cellStyle name="Comma 6 4 12 2" xfId="18095" xr:uid="{09A9E25C-A7C3-4D90-93E8-673A89F2D7B3}"/>
    <cellStyle name="Comma 6 4 12 2 2" xfId="39117" xr:uid="{BC138A57-709D-41CF-A855-610ED7F576CE}"/>
    <cellStyle name="Comma 6 4 12 2 3" xfId="60141" xr:uid="{AF6B0E22-8D0C-4105-A5F5-27CE53E6C665}"/>
    <cellStyle name="Comma 6 4 12 3" xfId="28607" xr:uid="{D273F468-9184-437F-8AA4-7222FF70BEAC}"/>
    <cellStyle name="Comma 6 4 12 4" xfId="49631" xr:uid="{5041353B-754B-439D-9A7C-DA421CC7FED4}"/>
    <cellStyle name="Comma 6 4 13" xfId="10188" xr:uid="{D23B2407-8518-4941-A234-608CADC760E5}"/>
    <cellStyle name="Comma 6 4 13 2" xfId="20722" xr:uid="{2119127D-081B-4A9F-9F31-028E607D626F}"/>
    <cellStyle name="Comma 6 4 13 2 2" xfId="41744" xr:uid="{6E704D52-BC10-4FC8-8228-54933B5E8B20}"/>
    <cellStyle name="Comma 6 4 13 2 3" xfId="62768" xr:uid="{FFAFE474-6AE6-48FA-9A2D-5AD487381E3E}"/>
    <cellStyle name="Comma 6 4 13 3" xfId="31234" xr:uid="{BD4AFCB0-8F1B-4AEC-90B3-BE056D4D8110}"/>
    <cellStyle name="Comma 6 4 13 4" xfId="52258" xr:uid="{5A1DA9A0-006A-41C2-A3DB-3299CFC7278B}"/>
    <cellStyle name="Comma 6 4 14" xfId="12840" xr:uid="{97EA1743-A60F-4157-A777-81C42B29F952}"/>
    <cellStyle name="Comma 6 4 14 2" xfId="33862" xr:uid="{40C3CDDF-C5C5-4A2E-A81F-AA44B02C8B15}"/>
    <cellStyle name="Comma 6 4 14 3" xfId="54886" xr:uid="{5DC05B87-B2F3-4DF4-9C08-F6A457DF7582}"/>
    <cellStyle name="Comma 6 4 15" xfId="23351" xr:uid="{0BBF9FBF-75A6-4867-AA83-EE9F2DD0A687}"/>
    <cellStyle name="Comma 6 4 16" xfId="44376" xr:uid="{98D84B25-23D8-4AED-8F3D-F96AE4B15FA3}"/>
    <cellStyle name="Comma 6 4 2" xfId="2257" xr:uid="{5992B87E-B04E-4D32-BCD6-B2F457792368}"/>
    <cellStyle name="Comma 6 4 2 10" xfId="4935" xr:uid="{3784ADCF-80A0-4877-B1BB-63FB242ACA7E}"/>
    <cellStyle name="Comma 6 4 2 10 2" xfId="15469" xr:uid="{A7688AD8-FA3C-4FC9-9971-780F0544577A}"/>
    <cellStyle name="Comma 6 4 2 10 2 2" xfId="36491" xr:uid="{1A841CF6-D057-48D5-82CE-2B61F602DB69}"/>
    <cellStyle name="Comma 6 4 2 10 2 3" xfId="57515" xr:uid="{CB4CDA6C-35AF-401B-B89B-11AAF2D05D6E}"/>
    <cellStyle name="Comma 6 4 2 10 3" xfId="25981" xr:uid="{C2A43E97-0605-4C0C-BAA1-62E1FF6D245A}"/>
    <cellStyle name="Comma 6 4 2 10 4" xfId="47005" xr:uid="{A9A258D3-3CEF-467C-B52A-5369A3A0C93F}"/>
    <cellStyle name="Comma 6 4 2 11" xfId="7563" xr:uid="{8BDD918F-44C3-4E6D-A5BB-1CA8434F7066}"/>
    <cellStyle name="Comma 6 4 2 11 2" xfId="18097" xr:uid="{36C29C8A-6BB4-4EBF-96CE-C82CF688059A}"/>
    <cellStyle name="Comma 6 4 2 11 2 2" xfId="39119" xr:uid="{2F6BBD80-0177-4287-BCC1-3A6BA44BF48A}"/>
    <cellStyle name="Comma 6 4 2 11 2 3" xfId="60143" xr:uid="{D6E4E323-A8E3-4020-98F4-B4FD3A5B4A39}"/>
    <cellStyle name="Comma 6 4 2 11 3" xfId="28609" xr:uid="{4B0067EF-A071-4BCB-9179-1B8ECEE127D2}"/>
    <cellStyle name="Comma 6 4 2 11 4" xfId="49633" xr:uid="{AD0FB5E2-E57C-4E25-B00C-53B39C4D3072}"/>
    <cellStyle name="Comma 6 4 2 12" xfId="10190" xr:uid="{5AA3CF98-B482-4F4B-A0F8-398A59A543EA}"/>
    <cellStyle name="Comma 6 4 2 12 2" xfId="20724" xr:uid="{83CB0EC2-E5EF-490A-8234-47908787A057}"/>
    <cellStyle name="Comma 6 4 2 12 2 2" xfId="41746" xr:uid="{7E4EFA6D-FA36-49CE-81DA-AB5841C59853}"/>
    <cellStyle name="Comma 6 4 2 12 2 3" xfId="62770" xr:uid="{C62D55B9-290C-4476-B774-210FBD3A2C22}"/>
    <cellStyle name="Comma 6 4 2 12 3" xfId="31236" xr:uid="{04C52C90-451F-45C7-9E0B-B62D67F25DE9}"/>
    <cellStyle name="Comma 6 4 2 12 4" xfId="52260" xr:uid="{F9F5259B-DC2C-4AEC-BA7D-479C8270AF47}"/>
    <cellStyle name="Comma 6 4 2 13" xfId="12842" xr:uid="{9167307B-A88F-4C41-840C-DA4CFD4CCCCA}"/>
    <cellStyle name="Comma 6 4 2 13 2" xfId="33864" xr:uid="{F8EBF56E-6F80-46D1-8B72-F1DFD0674205}"/>
    <cellStyle name="Comma 6 4 2 13 3" xfId="54888" xr:uid="{F4EB5AC4-AB00-4601-B63A-8346B11C3E6F}"/>
    <cellStyle name="Comma 6 4 2 14" xfId="23353" xr:uid="{8272D47F-AD72-4FC3-B0F1-E077A9B56657}"/>
    <cellStyle name="Comma 6 4 2 15" xfId="44378" xr:uid="{3868A5C7-2DB1-47B1-A77F-D72B516E9470}"/>
    <cellStyle name="Comma 6 4 2 2" xfId="2258" xr:uid="{6F646F6D-E3F0-4FCB-890C-75EBCEEC3174}"/>
    <cellStyle name="Comma 6 4 2 2 10" xfId="44379" xr:uid="{2EE79957-78CB-4B8B-A6AB-2AC0E842799A}"/>
    <cellStyle name="Comma 6 4 2 2 2" xfId="2259" xr:uid="{9BB15670-2545-4F48-8D16-A77FEC1EF06A}"/>
    <cellStyle name="Comma 6 4 2 2 2 2" xfId="2260" xr:uid="{683F425A-8C8B-41F8-831F-60CCF7DC65E5}"/>
    <cellStyle name="Comma 6 4 2 2 2 2 2" xfId="4938" xr:uid="{0A03FDCE-0504-4D1A-AF98-D52D48D8BC73}"/>
    <cellStyle name="Comma 6 4 2 2 2 2 2 2" xfId="15472" xr:uid="{E11F8BFD-E012-4E93-9709-56B59352A452}"/>
    <cellStyle name="Comma 6 4 2 2 2 2 2 2 2" xfId="36494" xr:uid="{58FC73CA-0D28-4B1A-A572-AEBB19344DEA}"/>
    <cellStyle name="Comma 6 4 2 2 2 2 2 2 3" xfId="57518" xr:uid="{1C527ED8-95D6-47BD-9F8E-3BF3737178B4}"/>
    <cellStyle name="Comma 6 4 2 2 2 2 2 3" xfId="25984" xr:uid="{21DAB3D7-14E0-4327-86F6-D4F3FCCD908F}"/>
    <cellStyle name="Comma 6 4 2 2 2 2 2 4" xfId="47008" xr:uid="{900E7EA3-3CDA-4EA1-88E7-9D38875F7227}"/>
    <cellStyle name="Comma 6 4 2 2 2 2 3" xfId="7566" xr:uid="{CBE109AD-BA8B-4918-A621-64C8F8E9236F}"/>
    <cellStyle name="Comma 6 4 2 2 2 2 3 2" xfId="18100" xr:uid="{672D6EEA-AA73-4AA3-9CBD-0B3AC561DD70}"/>
    <cellStyle name="Comma 6 4 2 2 2 2 3 2 2" xfId="39122" xr:uid="{A7CF6FCD-496C-4074-A950-02E3C2A6B3FF}"/>
    <cellStyle name="Comma 6 4 2 2 2 2 3 2 3" xfId="60146" xr:uid="{800E47A1-BDB8-4DB3-A650-39197B4B22BB}"/>
    <cellStyle name="Comma 6 4 2 2 2 2 3 3" xfId="28612" xr:uid="{52A619B0-C58E-4EA0-A2EA-0903BBFB9921}"/>
    <cellStyle name="Comma 6 4 2 2 2 2 3 4" xfId="49636" xr:uid="{4250601F-13D0-45DC-809B-881D645BC5D8}"/>
    <cellStyle name="Comma 6 4 2 2 2 2 4" xfId="10193" xr:uid="{B5904BE6-898A-4BE4-B469-28C84FA24830}"/>
    <cellStyle name="Comma 6 4 2 2 2 2 4 2" xfId="20727" xr:uid="{F87D5B38-882C-48C8-BA0D-A5B335256A76}"/>
    <cellStyle name="Comma 6 4 2 2 2 2 4 2 2" xfId="41749" xr:uid="{6007A560-9A5F-471C-A767-BF17D8A501E0}"/>
    <cellStyle name="Comma 6 4 2 2 2 2 4 2 3" xfId="62773" xr:uid="{1FADB909-723A-4238-81D6-80D82EBC5462}"/>
    <cellStyle name="Comma 6 4 2 2 2 2 4 3" xfId="31239" xr:uid="{6C8C8685-6578-431A-88CE-5CBBCF77F44D}"/>
    <cellStyle name="Comma 6 4 2 2 2 2 4 4" xfId="52263" xr:uid="{C4602642-E97B-4CBF-98E6-9BBC5EAA048C}"/>
    <cellStyle name="Comma 6 4 2 2 2 2 5" xfId="12845" xr:uid="{E665D6C0-0918-4971-A5E8-233A76119DD1}"/>
    <cellStyle name="Comma 6 4 2 2 2 2 5 2" xfId="33867" xr:uid="{A0FC9B83-269F-4493-B78B-41A46E3BD3BE}"/>
    <cellStyle name="Comma 6 4 2 2 2 2 5 3" xfId="54891" xr:uid="{D51667A7-F355-475E-B379-3E2BCE3DAB7F}"/>
    <cellStyle name="Comma 6 4 2 2 2 2 6" xfId="23356" xr:uid="{7F7E5ED8-6E8D-474A-B93B-73FAD8284AB6}"/>
    <cellStyle name="Comma 6 4 2 2 2 2 7" xfId="44381" xr:uid="{24B2F367-0E10-4E4B-8AA7-8FA370C9112D}"/>
    <cellStyle name="Comma 6 4 2 2 2 3" xfId="4937" xr:uid="{E4B9F216-16F9-4E1D-8236-43B7EF7AB7A5}"/>
    <cellStyle name="Comma 6 4 2 2 2 3 2" xfId="15471" xr:uid="{5048C36A-2CB2-4155-B65B-698C25E7F5E3}"/>
    <cellStyle name="Comma 6 4 2 2 2 3 2 2" xfId="36493" xr:uid="{6508161B-F1D8-44D4-B22E-C41EB7C739DD}"/>
    <cellStyle name="Comma 6 4 2 2 2 3 2 3" xfId="57517" xr:uid="{43989F65-86DC-4102-9D05-7781FF118B30}"/>
    <cellStyle name="Comma 6 4 2 2 2 3 3" xfId="25983" xr:uid="{C31A7C65-B5D9-45F2-A911-03ECFF7125CF}"/>
    <cellStyle name="Comma 6 4 2 2 2 3 4" xfId="47007" xr:uid="{A1322EE2-4ACA-47FA-A3B8-D2292F8C0C37}"/>
    <cellStyle name="Comma 6 4 2 2 2 4" xfId="7565" xr:uid="{4D54052E-AB1B-4BE6-BAA8-7FECC437CDDF}"/>
    <cellStyle name="Comma 6 4 2 2 2 4 2" xfId="18099" xr:uid="{FFC0FA44-806F-47CE-9F64-754772049573}"/>
    <cellStyle name="Comma 6 4 2 2 2 4 2 2" xfId="39121" xr:uid="{7FA11CAF-70B8-4227-823F-C24DCB979EBD}"/>
    <cellStyle name="Comma 6 4 2 2 2 4 2 3" xfId="60145" xr:uid="{005474FA-E561-4AA0-95E4-67EB08010FAF}"/>
    <cellStyle name="Comma 6 4 2 2 2 4 3" xfId="28611" xr:uid="{1F0DBA60-9B9B-405D-9A89-B0633BF8BD42}"/>
    <cellStyle name="Comma 6 4 2 2 2 4 4" xfId="49635" xr:uid="{CAF63B4E-D0AA-49EC-A06F-0B8F6A960E6E}"/>
    <cellStyle name="Comma 6 4 2 2 2 5" xfId="10192" xr:uid="{5028A772-E238-4F54-815A-A25165132EB1}"/>
    <cellStyle name="Comma 6 4 2 2 2 5 2" xfId="20726" xr:uid="{D5592B47-2ABE-4F3E-891F-1D413EFE526A}"/>
    <cellStyle name="Comma 6 4 2 2 2 5 2 2" xfId="41748" xr:uid="{B5CD8A1B-F242-4FF0-8FD1-C9A4076B6309}"/>
    <cellStyle name="Comma 6 4 2 2 2 5 2 3" xfId="62772" xr:uid="{7564B75F-7CAB-42AF-9BC1-4601CEB2C026}"/>
    <cellStyle name="Comma 6 4 2 2 2 5 3" xfId="31238" xr:uid="{723E30CE-2CFF-4899-B2E6-FD518690926D}"/>
    <cellStyle name="Comma 6 4 2 2 2 5 4" xfId="52262" xr:uid="{FF4F44D3-5242-4516-A9FB-0A9FBAA50445}"/>
    <cellStyle name="Comma 6 4 2 2 2 6" xfId="12844" xr:uid="{7F212D56-EA6D-4CE2-AC3F-6B8BC0A646B2}"/>
    <cellStyle name="Comma 6 4 2 2 2 6 2" xfId="33866" xr:uid="{84FDC2B3-56C1-428E-9890-514B5C85338E}"/>
    <cellStyle name="Comma 6 4 2 2 2 6 3" xfId="54890" xr:uid="{834AD44B-BC24-4248-9746-05BAA8FFDBD0}"/>
    <cellStyle name="Comma 6 4 2 2 2 7" xfId="23355" xr:uid="{A2F2597E-DE5C-43E5-BCCC-F6F0B038C807}"/>
    <cellStyle name="Comma 6 4 2 2 2 8" xfId="44380" xr:uid="{D86B7A69-148E-4F13-9D69-63C5ADE0B464}"/>
    <cellStyle name="Comma 6 4 2 2 3" xfId="2261" xr:uid="{69D292E6-4B32-4663-B32A-3405F6B01D23}"/>
    <cellStyle name="Comma 6 4 2 2 3 2" xfId="4939" xr:uid="{4AA62A73-E57F-4957-A334-E98DE7E47219}"/>
    <cellStyle name="Comma 6 4 2 2 3 2 2" xfId="15473" xr:uid="{31CABCAA-1FC7-471F-8739-77F345800526}"/>
    <cellStyle name="Comma 6 4 2 2 3 2 2 2" xfId="36495" xr:uid="{389DFAF9-1C17-4B18-99B4-B2B6AD6FD93B}"/>
    <cellStyle name="Comma 6 4 2 2 3 2 2 3" xfId="57519" xr:uid="{A7BF67CC-273C-4A68-9024-41BFC7F3B6BB}"/>
    <cellStyle name="Comma 6 4 2 2 3 2 3" xfId="25985" xr:uid="{5C61DC6D-0631-4023-97DE-D595053CECAC}"/>
    <cellStyle name="Comma 6 4 2 2 3 2 4" xfId="47009" xr:uid="{CB8650D7-5D43-42B2-AD66-8DD925BAFCBD}"/>
    <cellStyle name="Comma 6 4 2 2 3 3" xfId="7567" xr:uid="{DC03F826-7336-41D5-B6F3-695116A40FD4}"/>
    <cellStyle name="Comma 6 4 2 2 3 3 2" xfId="18101" xr:uid="{8DD38BAA-E476-4DED-BFD9-5183DEB3B768}"/>
    <cellStyle name="Comma 6 4 2 2 3 3 2 2" xfId="39123" xr:uid="{040C73D6-7124-4D5C-973E-402A1C473750}"/>
    <cellStyle name="Comma 6 4 2 2 3 3 2 3" xfId="60147" xr:uid="{A28F81B6-75CA-4A5C-AA1C-B3092C575272}"/>
    <cellStyle name="Comma 6 4 2 2 3 3 3" xfId="28613" xr:uid="{3DBB9F1F-960D-4D84-A270-3FBAED2BC8CA}"/>
    <cellStyle name="Comma 6 4 2 2 3 3 4" xfId="49637" xr:uid="{1C0D4DA3-FACA-4134-BAC9-934329F99515}"/>
    <cellStyle name="Comma 6 4 2 2 3 4" xfId="10194" xr:uid="{45B75DC3-ACA9-46EE-B40E-583E2B741CBB}"/>
    <cellStyle name="Comma 6 4 2 2 3 4 2" xfId="20728" xr:uid="{6EDBF334-AFCB-4DC3-95B6-485B0022C089}"/>
    <cellStyle name="Comma 6 4 2 2 3 4 2 2" xfId="41750" xr:uid="{85CCB5B8-43A3-4500-B7FF-33183E543799}"/>
    <cellStyle name="Comma 6 4 2 2 3 4 2 3" xfId="62774" xr:uid="{F31570FF-7A98-47C7-9F51-1A65D70F4B1A}"/>
    <cellStyle name="Comma 6 4 2 2 3 4 3" xfId="31240" xr:uid="{108E9668-6A36-4101-AE7A-8BC8542C3757}"/>
    <cellStyle name="Comma 6 4 2 2 3 4 4" xfId="52264" xr:uid="{825B1F17-DAAA-4562-8849-13CC0EF49457}"/>
    <cellStyle name="Comma 6 4 2 2 3 5" xfId="12846" xr:uid="{DFF3C6B0-AE00-4BDC-B5DF-8653AA788BAC}"/>
    <cellStyle name="Comma 6 4 2 2 3 5 2" xfId="33868" xr:uid="{83DDEEF9-CCCA-4F2A-8202-AF4C87C73529}"/>
    <cellStyle name="Comma 6 4 2 2 3 5 3" xfId="54892" xr:uid="{4C02D6A0-7A0D-4343-A061-901555129908}"/>
    <cellStyle name="Comma 6 4 2 2 3 6" xfId="23357" xr:uid="{B6A0E2F0-F86B-47F2-80F5-E128F58D7445}"/>
    <cellStyle name="Comma 6 4 2 2 3 7" xfId="44382" xr:uid="{B032BA03-D0F9-4083-B46A-BE1E5C7A4F4C}"/>
    <cellStyle name="Comma 6 4 2 2 4" xfId="2262" xr:uid="{FE076AA0-0F2B-4AEC-A818-CD09F908BEC8}"/>
    <cellStyle name="Comma 6 4 2 2 4 2" xfId="4940" xr:uid="{F409558F-9AA7-42A1-8035-C755A4315422}"/>
    <cellStyle name="Comma 6 4 2 2 4 2 2" xfId="15474" xr:uid="{D9E500C0-2E36-4357-88A7-6FC31A55FC56}"/>
    <cellStyle name="Comma 6 4 2 2 4 2 2 2" xfId="36496" xr:uid="{777B5467-4A63-4320-A791-4F901DEA3129}"/>
    <cellStyle name="Comma 6 4 2 2 4 2 2 3" xfId="57520" xr:uid="{6BA3EF43-61FB-480E-AA70-05BDC4DD1573}"/>
    <cellStyle name="Comma 6 4 2 2 4 2 3" xfId="25986" xr:uid="{EEB8450F-7B79-48A0-9554-86AA980565F1}"/>
    <cellStyle name="Comma 6 4 2 2 4 2 4" xfId="47010" xr:uid="{BD1ADB30-9AE0-4151-981F-0F32E98E6802}"/>
    <cellStyle name="Comma 6 4 2 2 4 3" xfId="7568" xr:uid="{8111024A-62B2-4020-9B24-9861CA1C42B0}"/>
    <cellStyle name="Comma 6 4 2 2 4 3 2" xfId="18102" xr:uid="{5F96244B-ABAD-47C4-BE9F-12682E7944A9}"/>
    <cellStyle name="Comma 6 4 2 2 4 3 2 2" xfId="39124" xr:uid="{2099B123-5900-4040-9801-0E555F36FBBE}"/>
    <cellStyle name="Comma 6 4 2 2 4 3 2 3" xfId="60148" xr:uid="{DE6DE2C4-AC0C-4BC5-A397-282E6EED42BD}"/>
    <cellStyle name="Comma 6 4 2 2 4 3 3" xfId="28614" xr:uid="{1C5B9DF6-D131-4666-A3F3-5814ED427340}"/>
    <cellStyle name="Comma 6 4 2 2 4 3 4" xfId="49638" xr:uid="{D7D6F7F9-4A02-4B99-ABDD-9A9C7EADE547}"/>
    <cellStyle name="Comma 6 4 2 2 4 4" xfId="10195" xr:uid="{604D6A40-8526-4FFB-A7F5-91DF47C3975A}"/>
    <cellStyle name="Comma 6 4 2 2 4 4 2" xfId="20729" xr:uid="{CD74F4C8-239E-4C80-91D4-8BEC1D39D784}"/>
    <cellStyle name="Comma 6 4 2 2 4 4 2 2" xfId="41751" xr:uid="{063EBDEA-B073-4F93-8EBC-8225A8EDC552}"/>
    <cellStyle name="Comma 6 4 2 2 4 4 2 3" xfId="62775" xr:uid="{5D5E0963-52F4-40BB-B07F-C03C6C4EF1FC}"/>
    <cellStyle name="Comma 6 4 2 2 4 4 3" xfId="31241" xr:uid="{54B4638B-BA72-4F82-842E-7522C9B1FC2C}"/>
    <cellStyle name="Comma 6 4 2 2 4 4 4" xfId="52265" xr:uid="{81550862-B3BE-47BC-A26C-F15B32FC3653}"/>
    <cellStyle name="Comma 6 4 2 2 4 5" xfId="12847" xr:uid="{5AED7966-7E34-49A1-A85C-4F4B19A8145E}"/>
    <cellStyle name="Comma 6 4 2 2 4 5 2" xfId="33869" xr:uid="{09AB4505-EA19-4879-907E-25AED05332D4}"/>
    <cellStyle name="Comma 6 4 2 2 4 5 3" xfId="54893" xr:uid="{50514B5E-E9F3-420B-8825-D689260CFB55}"/>
    <cellStyle name="Comma 6 4 2 2 4 6" xfId="23358" xr:uid="{384FCC9D-5F5F-45E8-BB2A-88229ADE0ACC}"/>
    <cellStyle name="Comma 6 4 2 2 4 7" xfId="44383" xr:uid="{C9D85D6E-A2A6-4344-8A43-21572CA491B1}"/>
    <cellStyle name="Comma 6 4 2 2 5" xfId="4936" xr:uid="{4C220607-6982-4818-8D80-21F0B266C70E}"/>
    <cellStyle name="Comma 6 4 2 2 5 2" xfId="15470" xr:uid="{146CE696-4954-4764-AA8C-E7F5B6C403F8}"/>
    <cellStyle name="Comma 6 4 2 2 5 2 2" xfId="36492" xr:uid="{0339E0DE-0649-43EF-B177-0E817AE44902}"/>
    <cellStyle name="Comma 6 4 2 2 5 2 3" xfId="57516" xr:uid="{AA9921FD-6E64-43D7-8DB1-D431357A0558}"/>
    <cellStyle name="Comma 6 4 2 2 5 3" xfId="25982" xr:uid="{B7AD547A-8BF3-4FFC-8320-1F8A3364702C}"/>
    <cellStyle name="Comma 6 4 2 2 5 4" xfId="47006" xr:uid="{0DBA057E-17A1-4197-B338-7E734EB591E3}"/>
    <cellStyle name="Comma 6 4 2 2 6" xfId="7564" xr:uid="{82626A3C-AF86-49B0-96FF-ED666F331357}"/>
    <cellStyle name="Comma 6 4 2 2 6 2" xfId="18098" xr:uid="{EDEA29DC-FF81-420A-B365-97E5754ED528}"/>
    <cellStyle name="Comma 6 4 2 2 6 2 2" xfId="39120" xr:uid="{899D59BA-B2F8-43F2-A047-8D31E786656D}"/>
    <cellStyle name="Comma 6 4 2 2 6 2 3" xfId="60144" xr:uid="{0140FC9D-6FAD-40D2-804C-173C6FE5167B}"/>
    <cellStyle name="Comma 6 4 2 2 6 3" xfId="28610" xr:uid="{350B3283-8A3B-4A9E-87C1-71C6BE97ECB6}"/>
    <cellStyle name="Comma 6 4 2 2 6 4" xfId="49634" xr:uid="{34E1071E-1047-4695-B322-6871E38F18D2}"/>
    <cellStyle name="Comma 6 4 2 2 7" xfId="10191" xr:uid="{6608CEC9-EE60-435F-9867-EF5C40E96647}"/>
    <cellStyle name="Comma 6 4 2 2 7 2" xfId="20725" xr:uid="{6B8EEE9C-5D84-4497-A436-AF709FA0FD6B}"/>
    <cellStyle name="Comma 6 4 2 2 7 2 2" xfId="41747" xr:uid="{B63C464B-F65E-4A05-A852-6EEDC32CEC89}"/>
    <cellStyle name="Comma 6 4 2 2 7 2 3" xfId="62771" xr:uid="{230C215C-AA12-4F4B-A30F-C89609DCDF7E}"/>
    <cellStyle name="Comma 6 4 2 2 7 3" xfId="31237" xr:uid="{76A3932B-D419-418D-911F-0288179C0CD8}"/>
    <cellStyle name="Comma 6 4 2 2 7 4" xfId="52261" xr:uid="{7BACD314-14F0-4D5E-9B07-837B5676A93F}"/>
    <cellStyle name="Comma 6 4 2 2 8" xfId="12843" xr:uid="{A3F9493F-5B4F-4344-943D-78D832A1AF5B}"/>
    <cellStyle name="Comma 6 4 2 2 8 2" xfId="33865" xr:uid="{98D588E8-2989-4ACE-8CB6-EA4E013DE51B}"/>
    <cellStyle name="Comma 6 4 2 2 8 3" xfId="54889" xr:uid="{92D191C8-032C-4ABA-828F-EEC365F52835}"/>
    <cellStyle name="Comma 6 4 2 2 9" xfId="23354" xr:uid="{0061A8B8-A684-4578-A31B-71B0B1505D0A}"/>
    <cellStyle name="Comma 6 4 2 3" xfId="2263" xr:uid="{F331E95D-B721-46CE-BBE6-A66DB03659FF}"/>
    <cellStyle name="Comma 6 4 2 3 10" xfId="44384" xr:uid="{B137A75C-7738-42BA-87A8-F1EAE19C955A}"/>
    <cellStyle name="Comma 6 4 2 3 2" xfId="2264" xr:uid="{128F5BEB-655E-4AC4-BEB1-F5E83549F6CB}"/>
    <cellStyle name="Comma 6 4 2 3 2 2" xfId="2265" xr:uid="{BC2A9156-A8F2-46AB-A29A-D824558D4088}"/>
    <cellStyle name="Comma 6 4 2 3 2 2 2" xfId="4943" xr:uid="{9409B536-EEDA-4833-956E-24BD83A57E25}"/>
    <cellStyle name="Comma 6 4 2 3 2 2 2 2" xfId="15477" xr:uid="{E05ADCD9-0AAB-4416-8010-987293C076E2}"/>
    <cellStyle name="Comma 6 4 2 3 2 2 2 2 2" xfId="36499" xr:uid="{23458D60-34A0-44B6-BF15-644B76FE92CE}"/>
    <cellStyle name="Comma 6 4 2 3 2 2 2 2 3" xfId="57523" xr:uid="{4133FBF4-1275-4C72-A981-3A47EF3E5AFD}"/>
    <cellStyle name="Comma 6 4 2 3 2 2 2 3" xfId="25989" xr:uid="{AF24A0F7-405F-436F-8D53-5610D0963F8F}"/>
    <cellStyle name="Comma 6 4 2 3 2 2 2 4" xfId="47013" xr:uid="{14387FE0-D1EB-4C37-9EE4-D9F14ADF573C}"/>
    <cellStyle name="Comma 6 4 2 3 2 2 3" xfId="7571" xr:uid="{4BC48A20-BF43-4061-B7E4-7E32C5F8453A}"/>
    <cellStyle name="Comma 6 4 2 3 2 2 3 2" xfId="18105" xr:uid="{205367CA-3403-4F10-8E73-17D6F030FFC3}"/>
    <cellStyle name="Comma 6 4 2 3 2 2 3 2 2" xfId="39127" xr:uid="{0A89B1C5-13EA-43B9-8AC0-26CE1A19088B}"/>
    <cellStyle name="Comma 6 4 2 3 2 2 3 2 3" xfId="60151" xr:uid="{BC040848-E59F-41E3-8E46-6B625F8E05FC}"/>
    <cellStyle name="Comma 6 4 2 3 2 2 3 3" xfId="28617" xr:uid="{469F168C-8BCC-4EBB-AF0A-C53995861410}"/>
    <cellStyle name="Comma 6 4 2 3 2 2 3 4" xfId="49641" xr:uid="{066FF7D8-886A-471D-9CD8-214AF87DE193}"/>
    <cellStyle name="Comma 6 4 2 3 2 2 4" xfId="10198" xr:uid="{77E26C91-46F0-460E-A893-7E621B257F47}"/>
    <cellStyle name="Comma 6 4 2 3 2 2 4 2" xfId="20732" xr:uid="{B1CB485E-1769-49AF-8C10-309EAAEBD507}"/>
    <cellStyle name="Comma 6 4 2 3 2 2 4 2 2" xfId="41754" xr:uid="{32EB6FEE-F96C-4EDC-A151-B5EFDA7A17AA}"/>
    <cellStyle name="Comma 6 4 2 3 2 2 4 2 3" xfId="62778" xr:uid="{F9D93865-DAD1-41C6-8DAA-62995B524B00}"/>
    <cellStyle name="Comma 6 4 2 3 2 2 4 3" xfId="31244" xr:uid="{0E4C034D-BDB9-43F6-BCAA-413CBA105270}"/>
    <cellStyle name="Comma 6 4 2 3 2 2 4 4" xfId="52268" xr:uid="{1B0A1521-51E9-4103-AC27-D17BF8659117}"/>
    <cellStyle name="Comma 6 4 2 3 2 2 5" xfId="12850" xr:uid="{220C3EB9-7B13-4800-92C3-5612AE6F84E4}"/>
    <cellStyle name="Comma 6 4 2 3 2 2 5 2" xfId="33872" xr:uid="{518611BF-A707-4A3E-9883-686DA6D168F7}"/>
    <cellStyle name="Comma 6 4 2 3 2 2 5 3" xfId="54896" xr:uid="{684141BE-1F98-49D6-AAA2-0171AA4A983C}"/>
    <cellStyle name="Comma 6 4 2 3 2 2 6" xfId="23361" xr:uid="{1BB7172C-6FD7-4994-ADF7-50188B7BA995}"/>
    <cellStyle name="Comma 6 4 2 3 2 2 7" xfId="44386" xr:uid="{4575212B-F781-402D-AA85-BF894BF586C6}"/>
    <cellStyle name="Comma 6 4 2 3 2 3" xfId="4942" xr:uid="{3E610CB3-3C65-4FAA-B441-5C1E65B36894}"/>
    <cellStyle name="Comma 6 4 2 3 2 3 2" xfId="15476" xr:uid="{1E32E151-C7DC-4611-85FB-604183208176}"/>
    <cellStyle name="Comma 6 4 2 3 2 3 2 2" xfId="36498" xr:uid="{670F492A-44C9-40C1-B5FE-F187B62E6064}"/>
    <cellStyle name="Comma 6 4 2 3 2 3 2 3" xfId="57522" xr:uid="{B3E69790-6D6B-4969-A7C2-D880FA53CB7D}"/>
    <cellStyle name="Comma 6 4 2 3 2 3 3" xfId="25988" xr:uid="{2EA267B3-5F40-413F-9075-F44FC528FF6F}"/>
    <cellStyle name="Comma 6 4 2 3 2 3 4" xfId="47012" xr:uid="{08F4DBC9-6464-408C-9447-C77ABC1D8EE3}"/>
    <cellStyle name="Comma 6 4 2 3 2 4" xfId="7570" xr:uid="{22EED77B-58F1-43CD-B624-4FB346B08819}"/>
    <cellStyle name="Comma 6 4 2 3 2 4 2" xfId="18104" xr:uid="{F381E001-D23A-4CE8-8A21-8659D15A4082}"/>
    <cellStyle name="Comma 6 4 2 3 2 4 2 2" xfId="39126" xr:uid="{685A3539-73A6-4B3A-937F-92E6E805E18B}"/>
    <cellStyle name="Comma 6 4 2 3 2 4 2 3" xfId="60150" xr:uid="{B43D3706-63A3-41FC-A1D9-B21852555A72}"/>
    <cellStyle name="Comma 6 4 2 3 2 4 3" xfId="28616" xr:uid="{F17F86B1-D5FA-4A79-81AB-71C232B38274}"/>
    <cellStyle name="Comma 6 4 2 3 2 4 4" xfId="49640" xr:uid="{11EEC823-540D-495B-8FF8-69B45667A1DF}"/>
    <cellStyle name="Comma 6 4 2 3 2 5" xfId="10197" xr:uid="{E549AB35-2489-46F7-9021-960D49EC93D2}"/>
    <cellStyle name="Comma 6 4 2 3 2 5 2" xfId="20731" xr:uid="{83C87B21-CD49-41B8-9D88-D6D7EDB98D79}"/>
    <cellStyle name="Comma 6 4 2 3 2 5 2 2" xfId="41753" xr:uid="{41E70456-30F0-4DED-ABE7-AA9DE03EEED3}"/>
    <cellStyle name="Comma 6 4 2 3 2 5 2 3" xfId="62777" xr:uid="{5E697820-B796-4943-B2CD-ADA6C68EB805}"/>
    <cellStyle name="Comma 6 4 2 3 2 5 3" xfId="31243" xr:uid="{DFF0FB30-31F1-4076-A51C-A6BA040798A6}"/>
    <cellStyle name="Comma 6 4 2 3 2 5 4" xfId="52267" xr:uid="{562C864A-6038-4B1C-A3F2-EE1A72DFCE44}"/>
    <cellStyle name="Comma 6 4 2 3 2 6" xfId="12849" xr:uid="{20F0DCD6-93E3-481E-81A0-6316BA6105C9}"/>
    <cellStyle name="Comma 6 4 2 3 2 6 2" xfId="33871" xr:uid="{F28559F1-1D64-4A52-8127-CB89F6648327}"/>
    <cellStyle name="Comma 6 4 2 3 2 6 3" xfId="54895" xr:uid="{C60769D0-5315-4ED7-91D7-0FE3E94E8D74}"/>
    <cellStyle name="Comma 6 4 2 3 2 7" xfId="23360" xr:uid="{43ACA156-E48A-48AE-AAC9-F5ABDF320591}"/>
    <cellStyle name="Comma 6 4 2 3 2 8" xfId="44385" xr:uid="{803E22B9-2CA9-4729-9408-70FDB8A9883A}"/>
    <cellStyle name="Comma 6 4 2 3 3" xfId="2266" xr:uid="{C167E8CA-5D8F-4BDA-B961-A6869BE6E4A5}"/>
    <cellStyle name="Comma 6 4 2 3 3 2" xfId="4944" xr:uid="{758A6ABA-36D6-4C75-8A38-CE3AA39DFD2C}"/>
    <cellStyle name="Comma 6 4 2 3 3 2 2" xfId="15478" xr:uid="{785C6D5B-8F9B-40A6-8D58-4DB5E1B96C60}"/>
    <cellStyle name="Comma 6 4 2 3 3 2 2 2" xfId="36500" xr:uid="{6D16935C-1B5B-4ED5-ACF4-D277641EA499}"/>
    <cellStyle name="Comma 6 4 2 3 3 2 2 3" xfId="57524" xr:uid="{2C25BB54-8199-47F5-8653-9C911792637D}"/>
    <cellStyle name="Comma 6 4 2 3 3 2 3" xfId="25990" xr:uid="{769B721E-5621-472E-9EE9-2BF2F0DBBECF}"/>
    <cellStyle name="Comma 6 4 2 3 3 2 4" xfId="47014" xr:uid="{13E31D6E-F7E8-4CD7-B262-974BF6773D86}"/>
    <cellStyle name="Comma 6 4 2 3 3 3" xfId="7572" xr:uid="{9954D5FD-380A-471B-A4B8-C6F628634D3E}"/>
    <cellStyle name="Comma 6 4 2 3 3 3 2" xfId="18106" xr:uid="{BF73F36B-4917-412B-9303-12DB150F6D49}"/>
    <cellStyle name="Comma 6 4 2 3 3 3 2 2" xfId="39128" xr:uid="{90EB7AEB-ACBB-4461-9085-7812D7163F87}"/>
    <cellStyle name="Comma 6 4 2 3 3 3 2 3" xfId="60152" xr:uid="{6F971842-5AE1-4726-A1CF-2DF7DB0C4E02}"/>
    <cellStyle name="Comma 6 4 2 3 3 3 3" xfId="28618" xr:uid="{6E926502-9731-40E3-B49B-C678B0D5F56D}"/>
    <cellStyle name="Comma 6 4 2 3 3 3 4" xfId="49642" xr:uid="{66D72865-A220-4437-AA9A-43EFEB53516F}"/>
    <cellStyle name="Comma 6 4 2 3 3 4" xfId="10199" xr:uid="{74314442-D0DF-49A4-9969-CD269D85C7F2}"/>
    <cellStyle name="Comma 6 4 2 3 3 4 2" xfId="20733" xr:uid="{57B25EF6-E232-4396-BBEF-4998AD27E115}"/>
    <cellStyle name="Comma 6 4 2 3 3 4 2 2" xfId="41755" xr:uid="{914D14B4-3260-4D7C-9A0B-5ABDB6E77A7B}"/>
    <cellStyle name="Comma 6 4 2 3 3 4 2 3" xfId="62779" xr:uid="{1F105D1F-A352-4B9B-BB4A-C5313989420A}"/>
    <cellStyle name="Comma 6 4 2 3 3 4 3" xfId="31245" xr:uid="{E9A95904-55C2-4141-88FD-93E10DA202F3}"/>
    <cellStyle name="Comma 6 4 2 3 3 4 4" xfId="52269" xr:uid="{02575C47-F40C-44C3-BC68-C67B4AE3EE98}"/>
    <cellStyle name="Comma 6 4 2 3 3 5" xfId="12851" xr:uid="{B5A23CD0-5A5C-408C-8C7A-D1D2E5911334}"/>
    <cellStyle name="Comma 6 4 2 3 3 5 2" xfId="33873" xr:uid="{77AA137A-3491-4D15-933C-CA77F2B034A0}"/>
    <cellStyle name="Comma 6 4 2 3 3 5 3" xfId="54897" xr:uid="{10482AD8-F139-4ADC-9BEA-0450F98E6060}"/>
    <cellStyle name="Comma 6 4 2 3 3 6" xfId="23362" xr:uid="{FDBC5BFB-D30F-4B5F-B635-93E665729431}"/>
    <cellStyle name="Comma 6 4 2 3 3 7" xfId="44387" xr:uid="{B60E13C8-DAA6-4B5E-A3BB-867BAD2E2640}"/>
    <cellStyle name="Comma 6 4 2 3 4" xfId="2267" xr:uid="{E1473131-DFB9-453B-95E6-FA0211DEFA56}"/>
    <cellStyle name="Comma 6 4 2 3 4 2" xfId="4945" xr:uid="{0264EC08-1F97-455C-BD93-8F75A76F444A}"/>
    <cellStyle name="Comma 6 4 2 3 4 2 2" xfId="15479" xr:uid="{7F9AE869-9B18-44A7-9A28-ED46E9438E5F}"/>
    <cellStyle name="Comma 6 4 2 3 4 2 2 2" xfId="36501" xr:uid="{EE95A1AB-5E69-4844-AAD4-F22F501755AA}"/>
    <cellStyle name="Comma 6 4 2 3 4 2 2 3" xfId="57525" xr:uid="{332509E3-B61E-4C70-BD82-AC620DA5FAF5}"/>
    <cellStyle name="Comma 6 4 2 3 4 2 3" xfId="25991" xr:uid="{747EAFBF-6A84-4607-AA8C-69A7D8DD3BAF}"/>
    <cellStyle name="Comma 6 4 2 3 4 2 4" xfId="47015" xr:uid="{05934579-B917-4FBB-810D-49AD81F0E936}"/>
    <cellStyle name="Comma 6 4 2 3 4 3" xfId="7573" xr:uid="{7F58238C-6CB7-43EC-9721-00DBE669CFA5}"/>
    <cellStyle name="Comma 6 4 2 3 4 3 2" xfId="18107" xr:uid="{6BCB9B43-83B9-4AEF-BDF9-E15B2112978F}"/>
    <cellStyle name="Comma 6 4 2 3 4 3 2 2" xfId="39129" xr:uid="{7DC2DD91-05B2-4D3F-9D9C-CFC1808C4BBA}"/>
    <cellStyle name="Comma 6 4 2 3 4 3 2 3" xfId="60153" xr:uid="{0F3F5173-5E0F-4970-8180-15CF9E9B76D7}"/>
    <cellStyle name="Comma 6 4 2 3 4 3 3" xfId="28619" xr:uid="{B1902CE1-A173-4B8E-9DF8-EFF9A354E955}"/>
    <cellStyle name="Comma 6 4 2 3 4 3 4" xfId="49643" xr:uid="{CE465188-C9D1-4275-B0FD-E5B7836BED17}"/>
    <cellStyle name="Comma 6 4 2 3 4 4" xfId="10200" xr:uid="{1C663A25-27D3-478B-8854-A3A38BEC42A2}"/>
    <cellStyle name="Comma 6 4 2 3 4 4 2" xfId="20734" xr:uid="{5BAFCF1B-1E40-421A-A93E-5BCC2DE4FC7D}"/>
    <cellStyle name="Comma 6 4 2 3 4 4 2 2" xfId="41756" xr:uid="{C1B1BCF8-A895-40F1-8017-81D6E99C116A}"/>
    <cellStyle name="Comma 6 4 2 3 4 4 2 3" xfId="62780" xr:uid="{B69A2536-873A-4A56-A17C-E34E635A8AF8}"/>
    <cellStyle name="Comma 6 4 2 3 4 4 3" xfId="31246" xr:uid="{B32DF3A6-4A94-4A39-8EF6-31DE3C1A7776}"/>
    <cellStyle name="Comma 6 4 2 3 4 4 4" xfId="52270" xr:uid="{A03C7A75-B3B6-4668-8F7A-AB7C3F5605AD}"/>
    <cellStyle name="Comma 6 4 2 3 4 5" xfId="12852" xr:uid="{F19874F7-14F1-41CA-A3E4-F923E1384E2F}"/>
    <cellStyle name="Comma 6 4 2 3 4 5 2" xfId="33874" xr:uid="{BD18EF39-C0F1-4EBC-996A-BFDB5755ED01}"/>
    <cellStyle name="Comma 6 4 2 3 4 5 3" xfId="54898" xr:uid="{E0325707-7480-4B67-A9BA-DABA89367BCC}"/>
    <cellStyle name="Comma 6 4 2 3 4 6" xfId="23363" xr:uid="{A7E51DFF-82CA-4C01-B4BA-C4B0F33FECCC}"/>
    <cellStyle name="Comma 6 4 2 3 4 7" xfId="44388" xr:uid="{D54658B9-53B0-4921-8805-D34D15CE31BA}"/>
    <cellStyle name="Comma 6 4 2 3 5" xfId="4941" xr:uid="{E9D78634-F090-4273-930B-E46094BFFDFA}"/>
    <cellStyle name="Comma 6 4 2 3 5 2" xfId="15475" xr:uid="{53B03392-D2CC-4E14-878F-E0777F48A722}"/>
    <cellStyle name="Comma 6 4 2 3 5 2 2" xfId="36497" xr:uid="{CA0209EF-5C40-486A-90C2-88A7CD9F120C}"/>
    <cellStyle name="Comma 6 4 2 3 5 2 3" xfId="57521" xr:uid="{8216969B-4646-461C-B643-54F90EDA4C42}"/>
    <cellStyle name="Comma 6 4 2 3 5 3" xfId="25987" xr:uid="{5EA85C62-BB08-454B-AFD6-CFB5D439564C}"/>
    <cellStyle name="Comma 6 4 2 3 5 4" xfId="47011" xr:uid="{67158A2A-99D9-4A0F-AEE6-77CC28415514}"/>
    <cellStyle name="Comma 6 4 2 3 6" xfId="7569" xr:uid="{E11992C2-1949-42BC-83D8-F8C10D985C52}"/>
    <cellStyle name="Comma 6 4 2 3 6 2" xfId="18103" xr:uid="{7E732B4E-22B9-4DC9-BC15-E4CA62DD5A09}"/>
    <cellStyle name="Comma 6 4 2 3 6 2 2" xfId="39125" xr:uid="{86DD726B-89C6-4A3E-8865-1F3836CC50FF}"/>
    <cellStyle name="Comma 6 4 2 3 6 2 3" xfId="60149" xr:uid="{1C040107-D12D-4985-A854-C07A0875E190}"/>
    <cellStyle name="Comma 6 4 2 3 6 3" xfId="28615" xr:uid="{8E91B6B1-E2F9-4DA9-911D-97665833C30D}"/>
    <cellStyle name="Comma 6 4 2 3 6 4" xfId="49639" xr:uid="{7547B4CB-67D5-4B3D-A614-C298723FD64C}"/>
    <cellStyle name="Comma 6 4 2 3 7" xfId="10196" xr:uid="{2EF8BD38-E534-44C0-9F92-7EDC0D82A201}"/>
    <cellStyle name="Comma 6 4 2 3 7 2" xfId="20730" xr:uid="{A4C3D9B4-0A96-4E8A-A8B5-8F1B5C4475C9}"/>
    <cellStyle name="Comma 6 4 2 3 7 2 2" xfId="41752" xr:uid="{1FE9A2A0-D128-43ED-A531-B4233D07ADA1}"/>
    <cellStyle name="Comma 6 4 2 3 7 2 3" xfId="62776" xr:uid="{1D3FE8D2-30BE-4BC7-9349-F13FED71ED2C}"/>
    <cellStyle name="Comma 6 4 2 3 7 3" xfId="31242" xr:uid="{1128D6B8-1C01-410B-AB10-2D97A0803A17}"/>
    <cellStyle name="Comma 6 4 2 3 7 4" xfId="52266" xr:uid="{D7E1F20E-D786-423B-8901-BF8D253A704D}"/>
    <cellStyle name="Comma 6 4 2 3 8" xfId="12848" xr:uid="{8AC204F1-A64D-4F00-86EC-A36C6B59073A}"/>
    <cellStyle name="Comma 6 4 2 3 8 2" xfId="33870" xr:uid="{C3557F47-9B7B-41DB-BA9F-B23DAE3C8FB7}"/>
    <cellStyle name="Comma 6 4 2 3 8 3" xfId="54894" xr:uid="{1D5C0DF4-389B-406E-99CC-067E1B670CDB}"/>
    <cellStyle name="Comma 6 4 2 3 9" xfId="23359" xr:uid="{E2D5094D-E75C-4841-AC1A-FB9BE75CA492}"/>
    <cellStyle name="Comma 6 4 2 4" xfId="2268" xr:uid="{20B8F077-C4BD-4BD7-9E94-9F8FF3639462}"/>
    <cellStyle name="Comma 6 4 2 4 10" xfId="44389" xr:uid="{E55CD80D-FFB1-4B1D-AB0D-36FAF2A8DA09}"/>
    <cellStyle name="Comma 6 4 2 4 2" xfId="2269" xr:uid="{5B95D067-A67F-4DB5-B754-70D175F929F5}"/>
    <cellStyle name="Comma 6 4 2 4 2 2" xfId="2270" xr:uid="{4C54B88E-1664-4ECD-9998-70A88829D286}"/>
    <cellStyle name="Comma 6 4 2 4 2 2 2" xfId="4948" xr:uid="{4C2D2661-ED13-4D75-A37B-01745A68B3F9}"/>
    <cellStyle name="Comma 6 4 2 4 2 2 2 2" xfId="15482" xr:uid="{AC53799D-D559-41EE-B14C-97B552D09396}"/>
    <cellStyle name="Comma 6 4 2 4 2 2 2 2 2" xfId="36504" xr:uid="{26040D35-C9A0-4C96-9EA4-300C80E91F4B}"/>
    <cellStyle name="Comma 6 4 2 4 2 2 2 2 3" xfId="57528" xr:uid="{CDB4BC7A-E280-402C-8C90-1F1AE2192683}"/>
    <cellStyle name="Comma 6 4 2 4 2 2 2 3" xfId="25994" xr:uid="{512DFF17-702D-4272-A25B-4CBC5E625DFF}"/>
    <cellStyle name="Comma 6 4 2 4 2 2 2 4" xfId="47018" xr:uid="{5BB8788E-5D45-447D-A552-057FEA924C49}"/>
    <cellStyle name="Comma 6 4 2 4 2 2 3" xfId="7576" xr:uid="{E4B9FBDE-DC82-4D75-884B-B9ABCAAA7237}"/>
    <cellStyle name="Comma 6 4 2 4 2 2 3 2" xfId="18110" xr:uid="{6CCD043E-3218-4557-BB57-43F05A90B34E}"/>
    <cellStyle name="Comma 6 4 2 4 2 2 3 2 2" xfId="39132" xr:uid="{60B8B064-4795-4A90-A4FC-442277DC5FB7}"/>
    <cellStyle name="Comma 6 4 2 4 2 2 3 2 3" xfId="60156" xr:uid="{40434190-A72C-473E-8E86-3E04117F1890}"/>
    <cellStyle name="Comma 6 4 2 4 2 2 3 3" xfId="28622" xr:uid="{0EB99ED7-29A0-4E9D-830B-13A1B8FF3079}"/>
    <cellStyle name="Comma 6 4 2 4 2 2 3 4" xfId="49646" xr:uid="{CF3A2B94-6E68-4C10-B738-E6AE981D2C8A}"/>
    <cellStyle name="Comma 6 4 2 4 2 2 4" xfId="10203" xr:uid="{454EC7A8-0C07-42D9-BDD9-A390AC356689}"/>
    <cellStyle name="Comma 6 4 2 4 2 2 4 2" xfId="20737" xr:uid="{D65A3EFE-0AB5-4EB1-ACA8-3740C078D31C}"/>
    <cellStyle name="Comma 6 4 2 4 2 2 4 2 2" xfId="41759" xr:uid="{7C5C0A41-E939-47EA-8AB1-11C162E1810C}"/>
    <cellStyle name="Comma 6 4 2 4 2 2 4 2 3" xfId="62783" xr:uid="{E2FC3FD2-F3E3-4C7C-9014-AD4B70DC5D39}"/>
    <cellStyle name="Comma 6 4 2 4 2 2 4 3" xfId="31249" xr:uid="{B83711B2-B2A2-44C1-ABA8-2D35BD0465ED}"/>
    <cellStyle name="Comma 6 4 2 4 2 2 4 4" xfId="52273" xr:uid="{C6065993-91C9-4CB5-A099-861DD4A55960}"/>
    <cellStyle name="Comma 6 4 2 4 2 2 5" xfId="12855" xr:uid="{343AC3DD-AE0F-413A-93F0-C11FD24DB50E}"/>
    <cellStyle name="Comma 6 4 2 4 2 2 5 2" xfId="33877" xr:uid="{E45CD5B1-051C-4F49-9534-6960536BDB87}"/>
    <cellStyle name="Comma 6 4 2 4 2 2 5 3" xfId="54901" xr:uid="{9079B463-A4BE-487C-AC8A-A9DDFCCDE7B3}"/>
    <cellStyle name="Comma 6 4 2 4 2 2 6" xfId="23366" xr:uid="{B8B4E6BD-2B9D-41B1-AFDF-44056F148C8F}"/>
    <cellStyle name="Comma 6 4 2 4 2 2 7" xfId="44391" xr:uid="{E2360A57-7A1B-4CE3-A2B6-8060E309569D}"/>
    <cellStyle name="Comma 6 4 2 4 2 3" xfId="4947" xr:uid="{23FB29E8-02C8-41F5-9974-223E67DFED95}"/>
    <cellStyle name="Comma 6 4 2 4 2 3 2" xfId="15481" xr:uid="{B840EC82-E62C-443B-AB69-ADC093F43E2B}"/>
    <cellStyle name="Comma 6 4 2 4 2 3 2 2" xfId="36503" xr:uid="{0002F091-90BB-40B2-8186-61DDC24B0A99}"/>
    <cellStyle name="Comma 6 4 2 4 2 3 2 3" xfId="57527" xr:uid="{85A3D27E-FD80-464E-AF9D-97F00FBFC68A}"/>
    <cellStyle name="Comma 6 4 2 4 2 3 3" xfId="25993" xr:uid="{0B43A242-C6B0-4A5E-B681-F9C47BED2AE2}"/>
    <cellStyle name="Comma 6 4 2 4 2 3 4" xfId="47017" xr:uid="{7819D146-5E7C-445B-A1C0-921B3A03D300}"/>
    <cellStyle name="Comma 6 4 2 4 2 4" xfId="7575" xr:uid="{31C84133-D80A-4771-8231-66B3C6F4F826}"/>
    <cellStyle name="Comma 6 4 2 4 2 4 2" xfId="18109" xr:uid="{CA56C4B1-8295-44D6-9D13-F8BCFE801B39}"/>
    <cellStyle name="Comma 6 4 2 4 2 4 2 2" xfId="39131" xr:uid="{09E3B018-06E4-430B-9782-2B1E8FCE14AF}"/>
    <cellStyle name="Comma 6 4 2 4 2 4 2 3" xfId="60155" xr:uid="{BE378C65-6427-4BD0-AB15-CBF4BB4AC76B}"/>
    <cellStyle name="Comma 6 4 2 4 2 4 3" xfId="28621" xr:uid="{C3D07095-B12A-47D2-B61F-A8527788DD9D}"/>
    <cellStyle name="Comma 6 4 2 4 2 4 4" xfId="49645" xr:uid="{EDE93093-4352-4B0F-BB08-B5385F0668AA}"/>
    <cellStyle name="Comma 6 4 2 4 2 5" xfId="10202" xr:uid="{DEE1436A-57DE-4975-82B8-50C76DF9DD7D}"/>
    <cellStyle name="Comma 6 4 2 4 2 5 2" xfId="20736" xr:uid="{D8184E17-CDC0-4A42-A4A0-267D53131053}"/>
    <cellStyle name="Comma 6 4 2 4 2 5 2 2" xfId="41758" xr:uid="{DB68DE95-CF90-4BB4-95EE-BE3DC73439DD}"/>
    <cellStyle name="Comma 6 4 2 4 2 5 2 3" xfId="62782" xr:uid="{8DAD8108-73BA-4150-80BF-4519C968CC3F}"/>
    <cellStyle name="Comma 6 4 2 4 2 5 3" xfId="31248" xr:uid="{5B40A273-C93A-4E76-B59A-5DF98AD72C14}"/>
    <cellStyle name="Comma 6 4 2 4 2 5 4" xfId="52272" xr:uid="{329C0FDD-FD19-450C-9746-B95AD7BD52AD}"/>
    <cellStyle name="Comma 6 4 2 4 2 6" xfId="12854" xr:uid="{A4C93FD8-FD3E-4146-8AEB-B9A0C480B7DF}"/>
    <cellStyle name="Comma 6 4 2 4 2 6 2" xfId="33876" xr:uid="{7E1BA88E-D143-422A-85E9-16DEAFA9639A}"/>
    <cellStyle name="Comma 6 4 2 4 2 6 3" xfId="54900" xr:uid="{F5DBB363-7DAD-4D25-B125-B678854BD830}"/>
    <cellStyle name="Comma 6 4 2 4 2 7" xfId="23365" xr:uid="{6E07A4E5-F903-4E03-8772-653AC1B5CCBD}"/>
    <cellStyle name="Comma 6 4 2 4 2 8" xfId="44390" xr:uid="{257B762E-2B96-417B-AC93-6A2B7C318498}"/>
    <cellStyle name="Comma 6 4 2 4 3" xfId="2271" xr:uid="{FAB2FD34-326A-4E75-8D3D-1CF59AB60B71}"/>
    <cellStyle name="Comma 6 4 2 4 3 2" xfId="4949" xr:uid="{AB5D80E3-0257-471A-BF80-C5B7E4B12F10}"/>
    <cellStyle name="Comma 6 4 2 4 3 2 2" xfId="15483" xr:uid="{B1294DF8-A031-4A70-B5A0-96BE9FFB2FB7}"/>
    <cellStyle name="Comma 6 4 2 4 3 2 2 2" xfId="36505" xr:uid="{7325927A-0AD4-4257-8AFF-CA59FF27A5EB}"/>
    <cellStyle name="Comma 6 4 2 4 3 2 2 3" xfId="57529" xr:uid="{08EE9CEF-D36B-4BAA-B5FA-42F7AB762EDD}"/>
    <cellStyle name="Comma 6 4 2 4 3 2 3" xfId="25995" xr:uid="{C2DD8B14-9D20-4E36-B1FA-7410F2FA1500}"/>
    <cellStyle name="Comma 6 4 2 4 3 2 4" xfId="47019" xr:uid="{34990CC7-7652-4C6F-B216-98797131B70E}"/>
    <cellStyle name="Comma 6 4 2 4 3 3" xfId="7577" xr:uid="{FB52A483-96B6-407A-A68C-EE922AB1A875}"/>
    <cellStyle name="Comma 6 4 2 4 3 3 2" xfId="18111" xr:uid="{A07EF10F-444C-4005-9C0E-3E0B71DA52C8}"/>
    <cellStyle name="Comma 6 4 2 4 3 3 2 2" xfId="39133" xr:uid="{AA7F380C-F317-4831-8C77-A12970B266BD}"/>
    <cellStyle name="Comma 6 4 2 4 3 3 2 3" xfId="60157" xr:uid="{330AB6DB-B16D-4B06-87B9-9600375861D1}"/>
    <cellStyle name="Comma 6 4 2 4 3 3 3" xfId="28623" xr:uid="{6B96E3C4-5490-4C55-B11A-3F3130975CBF}"/>
    <cellStyle name="Comma 6 4 2 4 3 3 4" xfId="49647" xr:uid="{86BF9CF5-BD0C-4436-A28A-62C247965FF5}"/>
    <cellStyle name="Comma 6 4 2 4 3 4" xfId="10204" xr:uid="{8E5006AD-F23D-4CC8-AB98-F904A4F17EF6}"/>
    <cellStyle name="Comma 6 4 2 4 3 4 2" xfId="20738" xr:uid="{4AAE2DC1-4B76-4365-B84E-A94B67F8981E}"/>
    <cellStyle name="Comma 6 4 2 4 3 4 2 2" xfId="41760" xr:uid="{6BD29DB5-7DCF-4D9F-A5D3-DCCD1E6BC978}"/>
    <cellStyle name="Comma 6 4 2 4 3 4 2 3" xfId="62784" xr:uid="{0012F934-F5CD-4647-A49B-0E372CAAA15E}"/>
    <cellStyle name="Comma 6 4 2 4 3 4 3" xfId="31250" xr:uid="{BC2D20C3-A40C-4D64-ABF6-9887773042F3}"/>
    <cellStyle name="Comma 6 4 2 4 3 4 4" xfId="52274" xr:uid="{197BCD7F-62F7-43AC-898E-A3D80E3EFB2E}"/>
    <cellStyle name="Comma 6 4 2 4 3 5" xfId="12856" xr:uid="{2206826E-EDCB-4E88-828C-D2480935A9B4}"/>
    <cellStyle name="Comma 6 4 2 4 3 5 2" xfId="33878" xr:uid="{F5A0A6D4-5283-4FB3-8E4F-C401EBF84524}"/>
    <cellStyle name="Comma 6 4 2 4 3 5 3" xfId="54902" xr:uid="{35B62E6B-916B-42C3-A2C8-9186C12D9369}"/>
    <cellStyle name="Comma 6 4 2 4 3 6" xfId="23367" xr:uid="{54D320CA-E78B-443F-8EF4-8EEAAE0B8847}"/>
    <cellStyle name="Comma 6 4 2 4 3 7" xfId="44392" xr:uid="{DEA984C4-195F-42CE-83AF-F45D8396CEFD}"/>
    <cellStyle name="Comma 6 4 2 4 4" xfId="2272" xr:uid="{66E07B50-1F63-46CD-B87D-B0DE86CF3A2A}"/>
    <cellStyle name="Comma 6 4 2 4 4 2" xfId="4950" xr:uid="{106EAC27-5B2B-4FE8-9456-6322D1DEB291}"/>
    <cellStyle name="Comma 6 4 2 4 4 2 2" xfId="15484" xr:uid="{CCCF631C-F362-4556-817F-0A519C048AC4}"/>
    <cellStyle name="Comma 6 4 2 4 4 2 2 2" xfId="36506" xr:uid="{071988CF-E240-4A8B-8AA0-D2DE7A526E39}"/>
    <cellStyle name="Comma 6 4 2 4 4 2 2 3" xfId="57530" xr:uid="{2F02B57E-2E52-4ED0-B594-C892C95EA44D}"/>
    <cellStyle name="Comma 6 4 2 4 4 2 3" xfId="25996" xr:uid="{7C2E7B85-D9E3-4006-98A8-C9159D4BE355}"/>
    <cellStyle name="Comma 6 4 2 4 4 2 4" xfId="47020" xr:uid="{F234569F-D7F7-453A-8820-1CBE0DCB5244}"/>
    <cellStyle name="Comma 6 4 2 4 4 3" xfId="7578" xr:uid="{463985DD-CFCF-480E-8433-920A596B3C58}"/>
    <cellStyle name="Comma 6 4 2 4 4 3 2" xfId="18112" xr:uid="{77F313C3-8E99-4C82-A352-3B586FE03364}"/>
    <cellStyle name="Comma 6 4 2 4 4 3 2 2" xfId="39134" xr:uid="{DB2377F1-E075-4E0D-8F9E-E2C7BFCBDF0D}"/>
    <cellStyle name="Comma 6 4 2 4 4 3 2 3" xfId="60158" xr:uid="{872EDFED-CC60-42ED-83F3-3F024B83591D}"/>
    <cellStyle name="Comma 6 4 2 4 4 3 3" xfId="28624" xr:uid="{771ECD60-00C5-479D-B8F2-32A2DF630223}"/>
    <cellStyle name="Comma 6 4 2 4 4 3 4" xfId="49648" xr:uid="{49EECF89-0034-4D75-8026-5B7CC3468BE3}"/>
    <cellStyle name="Comma 6 4 2 4 4 4" xfId="10205" xr:uid="{81CAD609-B8CD-42DE-B348-7B03297CCCA4}"/>
    <cellStyle name="Comma 6 4 2 4 4 4 2" xfId="20739" xr:uid="{2F909E01-F346-4ECB-8E6A-CF7563F049C8}"/>
    <cellStyle name="Comma 6 4 2 4 4 4 2 2" xfId="41761" xr:uid="{184E2A7B-BB6F-42C7-8890-F85087912D8D}"/>
    <cellStyle name="Comma 6 4 2 4 4 4 2 3" xfId="62785" xr:uid="{DDCB1AD3-7BB2-4005-93B2-4EFD868E3110}"/>
    <cellStyle name="Comma 6 4 2 4 4 4 3" xfId="31251" xr:uid="{E61301A0-C945-4CCD-9294-5843FCA203F8}"/>
    <cellStyle name="Comma 6 4 2 4 4 4 4" xfId="52275" xr:uid="{6F04A697-B9E8-4063-AFDA-B14610E242BF}"/>
    <cellStyle name="Comma 6 4 2 4 4 5" xfId="12857" xr:uid="{FB6ABADF-19D8-4074-90B9-7AD40B9789CA}"/>
    <cellStyle name="Comma 6 4 2 4 4 5 2" xfId="33879" xr:uid="{02AFF708-1690-47F1-BB39-2A62CB20ACDB}"/>
    <cellStyle name="Comma 6 4 2 4 4 5 3" xfId="54903" xr:uid="{6E4266A7-28BD-4FB2-B078-8B9CC467A2A2}"/>
    <cellStyle name="Comma 6 4 2 4 4 6" xfId="23368" xr:uid="{56517A66-4E2D-4930-8888-88030C4DFF83}"/>
    <cellStyle name="Comma 6 4 2 4 4 7" xfId="44393" xr:uid="{AFF59F83-841C-4394-9F26-9DA0006FD08A}"/>
    <cellStyle name="Comma 6 4 2 4 5" xfId="4946" xr:uid="{D0FEB7B4-AF60-4D25-B7FF-B0D7FDEA2E2D}"/>
    <cellStyle name="Comma 6 4 2 4 5 2" xfId="15480" xr:uid="{E982612F-00E1-4195-B536-01B29C648AA4}"/>
    <cellStyle name="Comma 6 4 2 4 5 2 2" xfId="36502" xr:uid="{748E1009-3ABC-4F58-B083-C26D2B3F1D8D}"/>
    <cellStyle name="Comma 6 4 2 4 5 2 3" xfId="57526" xr:uid="{68FBC053-BE9F-4684-AD26-1CE006965997}"/>
    <cellStyle name="Comma 6 4 2 4 5 3" xfId="25992" xr:uid="{D2EF7041-C3F5-46C3-A762-6C3C463194E9}"/>
    <cellStyle name="Comma 6 4 2 4 5 4" xfId="47016" xr:uid="{6E705889-478C-43E6-A6BC-B8AD2D8621C8}"/>
    <cellStyle name="Comma 6 4 2 4 6" xfId="7574" xr:uid="{0DF48BA9-BA94-4DCD-98D1-FD4B9A2DD7ED}"/>
    <cellStyle name="Comma 6 4 2 4 6 2" xfId="18108" xr:uid="{3B5E4B79-CD44-4672-B245-FD873D994AA2}"/>
    <cellStyle name="Comma 6 4 2 4 6 2 2" xfId="39130" xr:uid="{5A61397C-C6FE-4E43-AA08-5FAAAB9F0CF2}"/>
    <cellStyle name="Comma 6 4 2 4 6 2 3" xfId="60154" xr:uid="{F3E545AB-F66E-4C3B-92A5-E5CC5ADFF53D}"/>
    <cellStyle name="Comma 6 4 2 4 6 3" xfId="28620" xr:uid="{A59F2BDE-4194-4B9E-ACAA-1FF4EFFFB374}"/>
    <cellStyle name="Comma 6 4 2 4 6 4" xfId="49644" xr:uid="{63DCCDCE-33AD-4725-B959-67C4E7735FDD}"/>
    <cellStyle name="Comma 6 4 2 4 7" xfId="10201" xr:uid="{38EEDC37-5E84-43DB-8C42-9BC1DEB35D17}"/>
    <cellStyle name="Comma 6 4 2 4 7 2" xfId="20735" xr:uid="{F948F6FB-5140-4EA2-A446-213C77E1FB9F}"/>
    <cellStyle name="Comma 6 4 2 4 7 2 2" xfId="41757" xr:uid="{E3A56219-04A5-4AAC-827D-BB8E3639A686}"/>
    <cellStyle name="Comma 6 4 2 4 7 2 3" xfId="62781" xr:uid="{5DA3945C-B35A-4A58-9130-7081B800EBE5}"/>
    <cellStyle name="Comma 6 4 2 4 7 3" xfId="31247" xr:uid="{BBE52699-0CCA-4F7D-A272-97268B511C51}"/>
    <cellStyle name="Comma 6 4 2 4 7 4" xfId="52271" xr:uid="{283EFCE9-D08A-4788-A872-50F8943EA5D4}"/>
    <cellStyle name="Comma 6 4 2 4 8" xfId="12853" xr:uid="{96015D7D-62CE-42BD-AAD8-0ECD41909185}"/>
    <cellStyle name="Comma 6 4 2 4 8 2" xfId="33875" xr:uid="{38510604-8865-4DF9-9327-10B733D21939}"/>
    <cellStyle name="Comma 6 4 2 4 8 3" xfId="54899" xr:uid="{6461654C-5217-4BB0-8A85-3D5FAAFEDA0E}"/>
    <cellStyle name="Comma 6 4 2 4 9" xfId="23364" xr:uid="{D4535BA6-3E98-4F0C-8678-5B91F485C934}"/>
    <cellStyle name="Comma 6 4 2 5" xfId="2273" xr:uid="{8CEC0C3D-0CE6-42E2-A834-96146B96E982}"/>
    <cellStyle name="Comma 6 4 2 5 10" xfId="44394" xr:uid="{8CF4A67E-D698-4332-8AB3-145A68A2284A}"/>
    <cellStyle name="Comma 6 4 2 5 2" xfId="2274" xr:uid="{4C2542C4-0A71-4D56-A311-0FFC2345FB23}"/>
    <cellStyle name="Comma 6 4 2 5 2 2" xfId="2275" xr:uid="{1F5AB652-4719-4627-B243-16FE4D16275A}"/>
    <cellStyle name="Comma 6 4 2 5 2 2 2" xfId="4953" xr:uid="{AA2BFA0B-9CF1-44B1-A63F-316E30588CF5}"/>
    <cellStyle name="Comma 6 4 2 5 2 2 2 2" xfId="15487" xr:uid="{ABD5550B-11CC-4353-80B1-5D791CA0436B}"/>
    <cellStyle name="Comma 6 4 2 5 2 2 2 2 2" xfId="36509" xr:uid="{DC0E37AB-B3CD-4674-9FA0-123E3F64CCD0}"/>
    <cellStyle name="Comma 6 4 2 5 2 2 2 2 3" xfId="57533" xr:uid="{ADD2E087-3CD8-4C24-A70F-39CC50818CC0}"/>
    <cellStyle name="Comma 6 4 2 5 2 2 2 3" xfId="25999" xr:uid="{A8DB9341-38E8-4B7F-90EB-77E841813C4A}"/>
    <cellStyle name="Comma 6 4 2 5 2 2 2 4" xfId="47023" xr:uid="{B9EE4145-6AB9-4AD1-919F-5905129DCB91}"/>
    <cellStyle name="Comma 6 4 2 5 2 2 3" xfId="7581" xr:uid="{1342EA4E-F4E2-4878-82AD-7A0673327300}"/>
    <cellStyle name="Comma 6 4 2 5 2 2 3 2" xfId="18115" xr:uid="{A3600338-628F-43E2-94AA-6C6E7D4C8A3B}"/>
    <cellStyle name="Comma 6 4 2 5 2 2 3 2 2" xfId="39137" xr:uid="{BE86EA5F-0C76-48EC-9212-543E4B792F18}"/>
    <cellStyle name="Comma 6 4 2 5 2 2 3 2 3" xfId="60161" xr:uid="{3D1A44A2-2A5D-4957-A591-668C14F20ADD}"/>
    <cellStyle name="Comma 6 4 2 5 2 2 3 3" xfId="28627" xr:uid="{342F99B9-682D-4459-82C1-B9B0DD073638}"/>
    <cellStyle name="Comma 6 4 2 5 2 2 3 4" xfId="49651" xr:uid="{4A7FA0C3-1BEF-40C6-8C39-AAD642177B9A}"/>
    <cellStyle name="Comma 6 4 2 5 2 2 4" xfId="10208" xr:uid="{BF8C6AA8-11C7-4B3B-92E7-2E114D0EB3CB}"/>
    <cellStyle name="Comma 6 4 2 5 2 2 4 2" xfId="20742" xr:uid="{17F6DC7C-9B21-4EB8-BC9B-91ED3C978AD7}"/>
    <cellStyle name="Comma 6 4 2 5 2 2 4 2 2" xfId="41764" xr:uid="{55C60B99-D5E1-49F6-A396-37AC5A965C78}"/>
    <cellStyle name="Comma 6 4 2 5 2 2 4 2 3" xfId="62788" xr:uid="{BA1C016B-6970-44B4-B440-AC1688497845}"/>
    <cellStyle name="Comma 6 4 2 5 2 2 4 3" xfId="31254" xr:uid="{B84ADEB6-7D09-4B05-906F-C924ACF111C2}"/>
    <cellStyle name="Comma 6 4 2 5 2 2 4 4" xfId="52278" xr:uid="{45CAC88A-9B0E-45CA-9353-29058EA6F8CA}"/>
    <cellStyle name="Comma 6 4 2 5 2 2 5" xfId="12860" xr:uid="{64B9DF39-DFF6-43C8-B850-B580B51600BE}"/>
    <cellStyle name="Comma 6 4 2 5 2 2 5 2" xfId="33882" xr:uid="{BD4C4F60-F063-45D5-B368-26B5B9417271}"/>
    <cellStyle name="Comma 6 4 2 5 2 2 5 3" xfId="54906" xr:uid="{C4B08CF5-537D-4B7B-A73D-9E501074982D}"/>
    <cellStyle name="Comma 6 4 2 5 2 2 6" xfId="23371" xr:uid="{E9B72D0A-E615-459C-BAF9-CC6D073EFEC9}"/>
    <cellStyle name="Comma 6 4 2 5 2 2 7" xfId="44396" xr:uid="{080FE761-8AAE-4F2D-B565-874C155F5CC3}"/>
    <cellStyle name="Comma 6 4 2 5 2 3" xfId="4952" xr:uid="{7D3E0B5B-7E77-4916-8D32-F490033DAF86}"/>
    <cellStyle name="Comma 6 4 2 5 2 3 2" xfId="15486" xr:uid="{FA824AB8-D8E0-48AD-AA19-1EA4E25A0D28}"/>
    <cellStyle name="Comma 6 4 2 5 2 3 2 2" xfId="36508" xr:uid="{60541088-9C16-4BC8-BEE3-C6F3362B31FB}"/>
    <cellStyle name="Comma 6 4 2 5 2 3 2 3" xfId="57532" xr:uid="{9911E275-94F4-4BE9-A65A-3A4882299E2F}"/>
    <cellStyle name="Comma 6 4 2 5 2 3 3" xfId="25998" xr:uid="{DF5A4939-EC0D-4744-9E8A-1B581CEDA0E9}"/>
    <cellStyle name="Comma 6 4 2 5 2 3 4" xfId="47022" xr:uid="{E5B0597E-41AF-4AF3-ABFE-DF5446411C8C}"/>
    <cellStyle name="Comma 6 4 2 5 2 4" xfId="7580" xr:uid="{47C1EF3D-6316-47BF-9A3F-A4376C3E2A97}"/>
    <cellStyle name="Comma 6 4 2 5 2 4 2" xfId="18114" xr:uid="{4DDFA6CF-8612-47B5-9899-87C176E5E1E4}"/>
    <cellStyle name="Comma 6 4 2 5 2 4 2 2" xfId="39136" xr:uid="{B82C5230-7C64-4DE6-9C09-C3E556B7CECE}"/>
    <cellStyle name="Comma 6 4 2 5 2 4 2 3" xfId="60160" xr:uid="{127EFC1E-C105-465F-A1CC-A0AA903D169A}"/>
    <cellStyle name="Comma 6 4 2 5 2 4 3" xfId="28626" xr:uid="{7F32B6CE-74FD-4238-8B14-757D285AF259}"/>
    <cellStyle name="Comma 6 4 2 5 2 4 4" xfId="49650" xr:uid="{5D4AD9D0-1393-43A7-A08B-307A1FDB9CA5}"/>
    <cellStyle name="Comma 6 4 2 5 2 5" xfId="10207" xr:uid="{6E96E6B2-B83C-46F4-9E0A-ABEA217C51DA}"/>
    <cellStyle name="Comma 6 4 2 5 2 5 2" xfId="20741" xr:uid="{C061DC18-A390-4843-9E27-DC5826F8D172}"/>
    <cellStyle name="Comma 6 4 2 5 2 5 2 2" xfId="41763" xr:uid="{1A641055-48CF-4C09-A8E5-500CB7319F78}"/>
    <cellStyle name="Comma 6 4 2 5 2 5 2 3" xfId="62787" xr:uid="{2D0ED8FA-83A5-40E7-A0C6-D51BB7428FCF}"/>
    <cellStyle name="Comma 6 4 2 5 2 5 3" xfId="31253" xr:uid="{0503B611-5153-4DF5-8EDB-FDA98E50420F}"/>
    <cellStyle name="Comma 6 4 2 5 2 5 4" xfId="52277" xr:uid="{3B8D54F3-6796-4459-9487-F6CD21A673A0}"/>
    <cellStyle name="Comma 6 4 2 5 2 6" xfId="12859" xr:uid="{2F60AD08-B5C9-421D-962D-CE8C565E6520}"/>
    <cellStyle name="Comma 6 4 2 5 2 6 2" xfId="33881" xr:uid="{A6AAF696-8195-45AB-9FC8-8DF18B150292}"/>
    <cellStyle name="Comma 6 4 2 5 2 6 3" xfId="54905" xr:uid="{5A5C788A-2DCF-4270-B7AB-7EBFAB5043A1}"/>
    <cellStyle name="Comma 6 4 2 5 2 7" xfId="23370" xr:uid="{0DA83E11-E014-4149-A670-077F491D1C9C}"/>
    <cellStyle name="Comma 6 4 2 5 2 8" xfId="44395" xr:uid="{9613DCC8-35FA-4332-861D-946CC2FFB212}"/>
    <cellStyle name="Comma 6 4 2 5 3" xfId="2276" xr:uid="{3D94AFDA-A745-4530-95B2-93B27708946E}"/>
    <cellStyle name="Comma 6 4 2 5 3 2" xfId="4954" xr:uid="{2113F429-7A76-4276-BF6B-45AA238E3A43}"/>
    <cellStyle name="Comma 6 4 2 5 3 2 2" xfId="15488" xr:uid="{5DF0EA6C-D10F-4364-91E4-E84481F36175}"/>
    <cellStyle name="Comma 6 4 2 5 3 2 2 2" xfId="36510" xr:uid="{47F0B4BA-9C62-4C05-8314-B3546E720FF4}"/>
    <cellStyle name="Comma 6 4 2 5 3 2 2 3" xfId="57534" xr:uid="{EC66DBB6-8686-4BBA-AEB2-D0B69865B408}"/>
    <cellStyle name="Comma 6 4 2 5 3 2 3" xfId="26000" xr:uid="{1249795C-0191-43DA-86F7-A494ED8232AE}"/>
    <cellStyle name="Comma 6 4 2 5 3 2 4" xfId="47024" xr:uid="{0B3662A2-B0BB-49B5-881A-CF0C6A71F2DB}"/>
    <cellStyle name="Comma 6 4 2 5 3 3" xfId="7582" xr:uid="{0F5BEA0C-3018-48DE-9CD3-7406DC6E6BB1}"/>
    <cellStyle name="Comma 6 4 2 5 3 3 2" xfId="18116" xr:uid="{37CA3D50-D7D0-4D19-AD7D-97A79BCCD54A}"/>
    <cellStyle name="Comma 6 4 2 5 3 3 2 2" xfId="39138" xr:uid="{D76A08AC-0EA9-48F1-996D-087B58721030}"/>
    <cellStyle name="Comma 6 4 2 5 3 3 2 3" xfId="60162" xr:uid="{B8DC8111-3BC8-46CB-9F43-A87C2583780A}"/>
    <cellStyle name="Comma 6 4 2 5 3 3 3" xfId="28628" xr:uid="{B526D161-4226-4A29-963F-439AF6875A9B}"/>
    <cellStyle name="Comma 6 4 2 5 3 3 4" xfId="49652" xr:uid="{13E97C02-BA47-4107-A4B5-72C80B156847}"/>
    <cellStyle name="Comma 6 4 2 5 3 4" xfId="10209" xr:uid="{9D930347-D124-4F97-983E-25221CEAA151}"/>
    <cellStyle name="Comma 6 4 2 5 3 4 2" xfId="20743" xr:uid="{1364514E-A59F-4130-A913-32992544B3D1}"/>
    <cellStyle name="Comma 6 4 2 5 3 4 2 2" xfId="41765" xr:uid="{6F2A725F-48E4-441C-A650-9487977F8EF5}"/>
    <cellStyle name="Comma 6 4 2 5 3 4 2 3" xfId="62789" xr:uid="{08F990C3-80EF-4C45-826E-B163929DECCC}"/>
    <cellStyle name="Comma 6 4 2 5 3 4 3" xfId="31255" xr:uid="{2786A3DD-ECC5-4981-BC16-F97C2CA125F2}"/>
    <cellStyle name="Comma 6 4 2 5 3 4 4" xfId="52279" xr:uid="{66EB744E-B817-4E45-A24D-9D101287447F}"/>
    <cellStyle name="Comma 6 4 2 5 3 5" xfId="12861" xr:uid="{07A25683-58AB-4F29-9C37-B47B4D453C92}"/>
    <cellStyle name="Comma 6 4 2 5 3 5 2" xfId="33883" xr:uid="{CB4C7FBD-E228-4E97-9ADF-7E13DB854E02}"/>
    <cellStyle name="Comma 6 4 2 5 3 5 3" xfId="54907" xr:uid="{DDF0ACBC-8D5C-4498-B8B7-3AE236FDC20C}"/>
    <cellStyle name="Comma 6 4 2 5 3 6" xfId="23372" xr:uid="{D7E86FA8-4333-48D1-982F-BC6F270AC522}"/>
    <cellStyle name="Comma 6 4 2 5 3 7" xfId="44397" xr:uid="{0013DA94-A773-42DD-9BB2-D88C6A0AC069}"/>
    <cellStyle name="Comma 6 4 2 5 4" xfId="2277" xr:uid="{C5C63CAC-DBB9-4BED-852F-12F7BA159E72}"/>
    <cellStyle name="Comma 6 4 2 5 4 2" xfId="4955" xr:uid="{CFDF1A94-450A-4881-86C0-0DA10597D476}"/>
    <cellStyle name="Comma 6 4 2 5 4 2 2" xfId="15489" xr:uid="{4B9A63B2-4FEF-4906-9BA2-EA1220FDF684}"/>
    <cellStyle name="Comma 6 4 2 5 4 2 2 2" xfId="36511" xr:uid="{10F31EA9-864C-405F-AFEA-6C9FCC9BAE71}"/>
    <cellStyle name="Comma 6 4 2 5 4 2 2 3" xfId="57535" xr:uid="{CD2EB05C-7812-4EA9-A4D9-B23FE275523F}"/>
    <cellStyle name="Comma 6 4 2 5 4 2 3" xfId="26001" xr:uid="{CA0D9E41-6CDE-40F9-9B96-006ED3031033}"/>
    <cellStyle name="Comma 6 4 2 5 4 2 4" xfId="47025" xr:uid="{B01860B9-5A8A-41A8-8EDA-B2D04CD051F4}"/>
    <cellStyle name="Comma 6 4 2 5 4 3" xfId="7583" xr:uid="{FF9EB461-C817-43B0-98E1-E478F44FCA47}"/>
    <cellStyle name="Comma 6 4 2 5 4 3 2" xfId="18117" xr:uid="{5690F458-D7AB-42B8-AFF0-D6258FF93600}"/>
    <cellStyle name="Comma 6 4 2 5 4 3 2 2" xfId="39139" xr:uid="{7857F1AC-665F-4C3C-A7FB-638A28952550}"/>
    <cellStyle name="Comma 6 4 2 5 4 3 2 3" xfId="60163" xr:uid="{BCEC8A39-BDB1-4DD3-8FBF-B27F58EC2EFC}"/>
    <cellStyle name="Comma 6 4 2 5 4 3 3" xfId="28629" xr:uid="{D0465BB0-D447-4ED6-8E14-370CE92A8063}"/>
    <cellStyle name="Comma 6 4 2 5 4 3 4" xfId="49653" xr:uid="{D54BD87C-8FC7-4B49-AFCF-56450C5D5814}"/>
    <cellStyle name="Comma 6 4 2 5 4 4" xfId="10210" xr:uid="{6E8925F3-B51D-46C5-9C4A-472B9AF8A27B}"/>
    <cellStyle name="Comma 6 4 2 5 4 4 2" xfId="20744" xr:uid="{4091D466-484C-4976-AA6A-5C05116F3B1E}"/>
    <cellStyle name="Comma 6 4 2 5 4 4 2 2" xfId="41766" xr:uid="{6D7C51FE-0874-4168-9D64-4CB972C7B67E}"/>
    <cellStyle name="Comma 6 4 2 5 4 4 2 3" xfId="62790" xr:uid="{6EF95F13-290A-4558-B35B-FDB2868DC7C7}"/>
    <cellStyle name="Comma 6 4 2 5 4 4 3" xfId="31256" xr:uid="{4631C89E-64D4-4DBD-919B-A59080D0F958}"/>
    <cellStyle name="Comma 6 4 2 5 4 4 4" xfId="52280" xr:uid="{5BFA4D08-5D85-46DD-881E-6B2B905A3DB3}"/>
    <cellStyle name="Comma 6 4 2 5 4 5" xfId="12862" xr:uid="{DCFC0E19-8CA3-4B54-A570-DA11E5D01E23}"/>
    <cellStyle name="Comma 6 4 2 5 4 5 2" xfId="33884" xr:uid="{CE4BD291-E24E-4E42-9D01-6D277AD16BC8}"/>
    <cellStyle name="Comma 6 4 2 5 4 5 3" xfId="54908" xr:uid="{5F72ED4D-1C34-4EC5-8016-8F0F43F712FF}"/>
    <cellStyle name="Comma 6 4 2 5 4 6" xfId="23373" xr:uid="{874F2B72-60D8-4A96-9613-B7ED8AB7BD5B}"/>
    <cellStyle name="Comma 6 4 2 5 4 7" xfId="44398" xr:uid="{487E96F2-C063-4CBE-85B9-395E967B5418}"/>
    <cellStyle name="Comma 6 4 2 5 5" xfId="4951" xr:uid="{2FE6AD45-8903-49A3-92C0-859FDE824BF6}"/>
    <cellStyle name="Comma 6 4 2 5 5 2" xfId="15485" xr:uid="{33164A56-34A0-498D-9C05-C6FA1C8FC810}"/>
    <cellStyle name="Comma 6 4 2 5 5 2 2" xfId="36507" xr:uid="{FA779C26-23F8-4FC0-9C1C-2723DF7869DE}"/>
    <cellStyle name="Comma 6 4 2 5 5 2 3" xfId="57531" xr:uid="{38CBFC5A-BE08-43B4-917F-15A4CF865A62}"/>
    <cellStyle name="Comma 6 4 2 5 5 3" xfId="25997" xr:uid="{BD54AE9D-7DE7-4A85-8882-15883AA748FE}"/>
    <cellStyle name="Comma 6 4 2 5 5 4" xfId="47021" xr:uid="{AD43E82E-2D43-49FE-AD09-345712187DFE}"/>
    <cellStyle name="Comma 6 4 2 5 6" xfId="7579" xr:uid="{CA9F80F3-EFDC-42A3-B9A6-4AF64F8E00D6}"/>
    <cellStyle name="Comma 6 4 2 5 6 2" xfId="18113" xr:uid="{C31D9D2F-F652-482F-A9FB-732C1AE5CEA4}"/>
    <cellStyle name="Comma 6 4 2 5 6 2 2" xfId="39135" xr:uid="{543E8E4C-9223-4F82-B5DC-F76F2081161C}"/>
    <cellStyle name="Comma 6 4 2 5 6 2 3" xfId="60159" xr:uid="{8C454CF8-D7B6-40BC-A118-624A1D960126}"/>
    <cellStyle name="Comma 6 4 2 5 6 3" xfId="28625" xr:uid="{233A93BA-6775-4F2D-B3F8-CFC7CCD001E8}"/>
    <cellStyle name="Comma 6 4 2 5 6 4" xfId="49649" xr:uid="{1FE6C9A0-CA11-4EBD-A106-71F9C855DDC5}"/>
    <cellStyle name="Comma 6 4 2 5 7" xfId="10206" xr:uid="{9E660968-D769-4A4E-815A-ADBFB75A3B9E}"/>
    <cellStyle name="Comma 6 4 2 5 7 2" xfId="20740" xr:uid="{038A57CB-253D-499C-B8C8-B72FF3E73CA1}"/>
    <cellStyle name="Comma 6 4 2 5 7 2 2" xfId="41762" xr:uid="{BCBB920D-0963-49BB-94D1-766634C1407A}"/>
    <cellStyle name="Comma 6 4 2 5 7 2 3" xfId="62786" xr:uid="{409FF260-4D9D-491D-A83A-2329E69DB579}"/>
    <cellStyle name="Comma 6 4 2 5 7 3" xfId="31252" xr:uid="{B67B5A33-C894-422F-9963-16282DB729D6}"/>
    <cellStyle name="Comma 6 4 2 5 7 4" xfId="52276" xr:uid="{4C09CFDA-2D47-43C1-869A-A2649C7E433C}"/>
    <cellStyle name="Comma 6 4 2 5 8" xfId="12858" xr:uid="{C9790DB1-6CD3-4A1E-A17D-6E18B71239F0}"/>
    <cellStyle name="Comma 6 4 2 5 8 2" xfId="33880" xr:uid="{9B3D8CB3-DCDC-427A-8E12-D96E0154ADA5}"/>
    <cellStyle name="Comma 6 4 2 5 8 3" xfId="54904" xr:uid="{8C8E86AA-35A1-49E0-81A6-644C55E28394}"/>
    <cellStyle name="Comma 6 4 2 5 9" xfId="23369" xr:uid="{F109E8AC-F36A-404E-8E38-585E991FD1FE}"/>
    <cellStyle name="Comma 6 4 2 6" xfId="2278" xr:uid="{B65230DF-588C-44DC-B8E5-ED728A5199DC}"/>
    <cellStyle name="Comma 6 4 2 6 2" xfId="2279" xr:uid="{8EE3CACA-3465-41F1-802E-26BBCB64A769}"/>
    <cellStyle name="Comma 6 4 2 6 2 2" xfId="4957" xr:uid="{5C8D6DFA-29CA-4DE6-B5A4-756293E6695D}"/>
    <cellStyle name="Comma 6 4 2 6 2 2 2" xfId="15491" xr:uid="{21A1D09D-E773-42B6-B779-1C9B22DBA083}"/>
    <cellStyle name="Comma 6 4 2 6 2 2 2 2" xfId="36513" xr:uid="{EE04B07D-91AC-457A-8100-7D36BF6B6E40}"/>
    <cellStyle name="Comma 6 4 2 6 2 2 2 3" xfId="57537" xr:uid="{7547A5D3-0838-40A3-8EB4-8840D7FB91D8}"/>
    <cellStyle name="Comma 6 4 2 6 2 2 3" xfId="26003" xr:uid="{B2BC824B-73A4-40AB-A5BA-583A00C6F1C8}"/>
    <cellStyle name="Comma 6 4 2 6 2 2 4" xfId="47027" xr:uid="{BE78CC96-8449-4431-9930-1C9A562E3D6C}"/>
    <cellStyle name="Comma 6 4 2 6 2 3" xfId="7585" xr:uid="{1872DAE2-6E8C-42DB-9B37-F75974CB6E51}"/>
    <cellStyle name="Comma 6 4 2 6 2 3 2" xfId="18119" xr:uid="{6CCA1332-8F09-4077-BC35-F5729B258D5B}"/>
    <cellStyle name="Comma 6 4 2 6 2 3 2 2" xfId="39141" xr:uid="{84E3EF4D-C639-4EAC-A1D8-B915C9C24A2A}"/>
    <cellStyle name="Comma 6 4 2 6 2 3 2 3" xfId="60165" xr:uid="{C8B5E2FC-B29B-4995-8FC8-A3CBB3DB14C3}"/>
    <cellStyle name="Comma 6 4 2 6 2 3 3" xfId="28631" xr:uid="{D06001F9-1984-44BF-8F0A-DEF52DE8986F}"/>
    <cellStyle name="Comma 6 4 2 6 2 3 4" xfId="49655" xr:uid="{12B67D52-E043-4D7C-AF70-3B674749AD49}"/>
    <cellStyle name="Comma 6 4 2 6 2 4" xfId="10212" xr:uid="{4883E2E0-7E3A-4F91-83B4-025432D09E5F}"/>
    <cellStyle name="Comma 6 4 2 6 2 4 2" xfId="20746" xr:uid="{A37EF420-5E44-40ED-A9F5-8AE015C38392}"/>
    <cellStyle name="Comma 6 4 2 6 2 4 2 2" xfId="41768" xr:uid="{01317192-9BE2-4CE0-8AA8-16C2EE7A34C2}"/>
    <cellStyle name="Comma 6 4 2 6 2 4 2 3" xfId="62792" xr:uid="{E42F3174-C6C6-46EA-B508-356DAC8A2EC3}"/>
    <cellStyle name="Comma 6 4 2 6 2 4 3" xfId="31258" xr:uid="{A0F0FA9D-5823-4820-A9FB-82C342447750}"/>
    <cellStyle name="Comma 6 4 2 6 2 4 4" xfId="52282" xr:uid="{B79DFB36-2042-4B83-8A86-780477A045A5}"/>
    <cellStyle name="Comma 6 4 2 6 2 5" xfId="12864" xr:uid="{092153AF-CE93-40E7-AF6A-AD56F4DC912E}"/>
    <cellStyle name="Comma 6 4 2 6 2 5 2" xfId="33886" xr:uid="{E71A1C10-B3ED-43A8-AB52-F50ECC5D3601}"/>
    <cellStyle name="Comma 6 4 2 6 2 5 3" xfId="54910" xr:uid="{E3CD8E09-9EB6-4898-BC17-C0EC2202A5E7}"/>
    <cellStyle name="Comma 6 4 2 6 2 6" xfId="23375" xr:uid="{3BE1CE17-BF33-4F01-AEEE-F10EC817F37D}"/>
    <cellStyle name="Comma 6 4 2 6 2 7" xfId="44400" xr:uid="{625C4543-E6C6-4B7F-BACA-42E34D17467E}"/>
    <cellStyle name="Comma 6 4 2 6 3" xfId="2280" xr:uid="{1A052B9A-F462-40DF-B3EA-E8526444DB2B}"/>
    <cellStyle name="Comma 6 4 2 6 3 2" xfId="4958" xr:uid="{91DEAA27-D1EB-4B49-AE3B-D181AC522B05}"/>
    <cellStyle name="Comma 6 4 2 6 3 2 2" xfId="15492" xr:uid="{3F07D131-412E-4EC4-98E1-5A730659DBEA}"/>
    <cellStyle name="Comma 6 4 2 6 3 2 2 2" xfId="36514" xr:uid="{4ED27CA5-DC05-4629-B19F-AABE55C8B386}"/>
    <cellStyle name="Comma 6 4 2 6 3 2 2 3" xfId="57538" xr:uid="{04C3B848-0C28-4BA0-82B6-1525563A9CCE}"/>
    <cellStyle name="Comma 6 4 2 6 3 2 3" xfId="26004" xr:uid="{281C93D2-FDF9-43BE-A495-B2A1813A1C97}"/>
    <cellStyle name="Comma 6 4 2 6 3 2 4" xfId="47028" xr:uid="{E6DCBCB2-0F27-4CBC-BBBD-3B8C4F529F20}"/>
    <cellStyle name="Comma 6 4 2 6 3 3" xfId="7586" xr:uid="{CFD8A5D6-D7C8-4C36-BE91-735476C19860}"/>
    <cellStyle name="Comma 6 4 2 6 3 3 2" xfId="18120" xr:uid="{1F94EEBE-2E01-4B16-BC6A-5E94E84B99D5}"/>
    <cellStyle name="Comma 6 4 2 6 3 3 2 2" xfId="39142" xr:uid="{D9DEE047-9071-4B07-862F-CE8452C1C512}"/>
    <cellStyle name="Comma 6 4 2 6 3 3 2 3" xfId="60166" xr:uid="{38155251-203F-4295-9383-13B9A8FC7F0D}"/>
    <cellStyle name="Comma 6 4 2 6 3 3 3" xfId="28632" xr:uid="{7ECAE0E0-DF43-4851-AEE3-B7E0F3E13037}"/>
    <cellStyle name="Comma 6 4 2 6 3 3 4" xfId="49656" xr:uid="{1268DC5F-FE31-4498-BC8B-A0BE587AA175}"/>
    <cellStyle name="Comma 6 4 2 6 3 4" xfId="10213" xr:uid="{8AEB1EA3-7A26-4FED-9208-35FDDAEBED2D}"/>
    <cellStyle name="Comma 6 4 2 6 3 4 2" xfId="20747" xr:uid="{F9B6AC21-1F78-4920-89CD-F8E37EA96CAE}"/>
    <cellStyle name="Comma 6 4 2 6 3 4 2 2" xfId="41769" xr:uid="{6900DEF5-8A00-43EA-B845-6C9A668DAECC}"/>
    <cellStyle name="Comma 6 4 2 6 3 4 2 3" xfId="62793" xr:uid="{D73C7C5B-531A-4AA7-8EA4-9CFAA4244F8E}"/>
    <cellStyle name="Comma 6 4 2 6 3 4 3" xfId="31259" xr:uid="{89139FC6-9D43-4062-B502-5F16782BE957}"/>
    <cellStyle name="Comma 6 4 2 6 3 4 4" xfId="52283" xr:uid="{36B7B721-CF9A-49EA-9B24-14D125DB12F3}"/>
    <cellStyle name="Comma 6 4 2 6 3 5" xfId="12865" xr:uid="{2A9AA521-6004-4BB2-B91E-A20D20832730}"/>
    <cellStyle name="Comma 6 4 2 6 3 5 2" xfId="33887" xr:uid="{9308A0DA-6B09-4F93-9DDB-EE06FA108E25}"/>
    <cellStyle name="Comma 6 4 2 6 3 5 3" xfId="54911" xr:uid="{B5F4F6B0-8C3C-44F0-9B75-25AE9936EDF5}"/>
    <cellStyle name="Comma 6 4 2 6 3 6" xfId="23376" xr:uid="{9D2E45FA-283C-408D-AB8A-E669683905E6}"/>
    <cellStyle name="Comma 6 4 2 6 3 7" xfId="44401" xr:uid="{8B9A2922-0E0D-482F-8EFE-7EFD60502644}"/>
    <cellStyle name="Comma 6 4 2 6 4" xfId="4956" xr:uid="{E2EA0607-BB8F-4099-9F63-56C461C323B1}"/>
    <cellStyle name="Comma 6 4 2 6 4 2" xfId="15490" xr:uid="{67A2F258-A81A-47D8-9260-1B24DB9D3F26}"/>
    <cellStyle name="Comma 6 4 2 6 4 2 2" xfId="36512" xr:uid="{8612057D-A7B0-467A-852F-9AC469B4A6EA}"/>
    <cellStyle name="Comma 6 4 2 6 4 2 3" xfId="57536" xr:uid="{ADB55626-28E4-4600-8CB5-A5A92CC6C944}"/>
    <cellStyle name="Comma 6 4 2 6 4 3" xfId="26002" xr:uid="{A41AE101-74FF-421A-A4E8-E1CAC74AFF92}"/>
    <cellStyle name="Comma 6 4 2 6 4 4" xfId="47026" xr:uid="{63549D3A-7FE2-40FD-BBFD-B27574BFBD3B}"/>
    <cellStyle name="Comma 6 4 2 6 5" xfId="7584" xr:uid="{FEBAB1BA-41A4-48AE-836F-F680092EA57D}"/>
    <cellStyle name="Comma 6 4 2 6 5 2" xfId="18118" xr:uid="{CB17AC3E-5558-4E29-852F-924AC154DE0F}"/>
    <cellStyle name="Comma 6 4 2 6 5 2 2" xfId="39140" xr:uid="{CCCB6ABE-3291-4AB4-B8A7-04EA48B46837}"/>
    <cellStyle name="Comma 6 4 2 6 5 2 3" xfId="60164" xr:uid="{A564DA8A-4C73-4757-A41B-46E62C7EBE8D}"/>
    <cellStyle name="Comma 6 4 2 6 5 3" xfId="28630" xr:uid="{C52D85AE-7E36-4C3C-BEF4-7879AF3203DF}"/>
    <cellStyle name="Comma 6 4 2 6 5 4" xfId="49654" xr:uid="{C76E027E-7881-4611-B2F7-C2B1F7D807D4}"/>
    <cellStyle name="Comma 6 4 2 6 6" xfId="10211" xr:uid="{495E056C-2E6F-414C-BB29-CC5B668A34FB}"/>
    <cellStyle name="Comma 6 4 2 6 6 2" xfId="20745" xr:uid="{3B81CFF8-3A92-444F-9075-FD946CA7F09C}"/>
    <cellStyle name="Comma 6 4 2 6 6 2 2" xfId="41767" xr:uid="{4FD7FDDB-CF4D-406D-8463-68A3EBA675F0}"/>
    <cellStyle name="Comma 6 4 2 6 6 2 3" xfId="62791" xr:uid="{50E6925A-AE4A-4FAC-8C90-3E846DAA47A0}"/>
    <cellStyle name="Comma 6 4 2 6 6 3" xfId="31257" xr:uid="{BBE40893-108F-401B-9238-FEEFF3198711}"/>
    <cellStyle name="Comma 6 4 2 6 6 4" xfId="52281" xr:uid="{7F7D9082-7A7C-4A7B-88FE-CF5B7C588134}"/>
    <cellStyle name="Comma 6 4 2 6 7" xfId="12863" xr:uid="{F371E953-E6CE-45E9-BEBD-1C8818104A0B}"/>
    <cellStyle name="Comma 6 4 2 6 7 2" xfId="33885" xr:uid="{8675663F-5DBC-430A-8AD6-F229E3636AC2}"/>
    <cellStyle name="Comma 6 4 2 6 7 3" xfId="54909" xr:uid="{69260F22-811F-4CDD-BFE1-AF350210F946}"/>
    <cellStyle name="Comma 6 4 2 6 8" xfId="23374" xr:uid="{D7E08C65-2EA7-460D-AD35-9A74372D04A4}"/>
    <cellStyle name="Comma 6 4 2 6 9" xfId="44399" xr:uid="{8E5A8B0F-90D7-49FD-B032-ECD3F67EA70B}"/>
    <cellStyle name="Comma 6 4 2 7" xfId="2281" xr:uid="{A351BB44-07A0-434D-9A38-DC6E66419A07}"/>
    <cellStyle name="Comma 6 4 2 7 2" xfId="2282" xr:uid="{DF3C6FBF-5886-4D16-ADD7-3F6B1BB70E66}"/>
    <cellStyle name="Comma 6 4 2 7 2 2" xfId="4960" xr:uid="{5A6E35EA-4A8D-421E-AE75-1C44A2FAB2EE}"/>
    <cellStyle name="Comma 6 4 2 7 2 2 2" xfId="15494" xr:uid="{2EECB24F-2C5B-452A-A6FD-C3528F946981}"/>
    <cellStyle name="Comma 6 4 2 7 2 2 2 2" xfId="36516" xr:uid="{3974951C-AF23-4BE0-A19D-4BEF61E1ED89}"/>
    <cellStyle name="Comma 6 4 2 7 2 2 2 3" xfId="57540" xr:uid="{9D252170-1436-4FB5-A583-D948BBCAA976}"/>
    <cellStyle name="Comma 6 4 2 7 2 2 3" xfId="26006" xr:uid="{246E73E3-5763-47A9-8211-D85CDD452DFC}"/>
    <cellStyle name="Comma 6 4 2 7 2 2 4" xfId="47030" xr:uid="{A2384E5B-4C0B-4CCE-B590-DC21A40C23E7}"/>
    <cellStyle name="Comma 6 4 2 7 2 3" xfId="7588" xr:uid="{82C9FD0F-5BA7-4E7D-B2A4-50929F2A3644}"/>
    <cellStyle name="Comma 6 4 2 7 2 3 2" xfId="18122" xr:uid="{67DB646A-3CBB-4807-98AB-1B897D304EDF}"/>
    <cellStyle name="Comma 6 4 2 7 2 3 2 2" xfId="39144" xr:uid="{73DA77A7-74B8-472C-AC57-F6399EA54A5A}"/>
    <cellStyle name="Comma 6 4 2 7 2 3 2 3" xfId="60168" xr:uid="{95C80D55-90F4-4DE9-A972-C2E63F3E0E21}"/>
    <cellStyle name="Comma 6 4 2 7 2 3 3" xfId="28634" xr:uid="{FA8C32A7-030B-4B60-8DF7-05F0CD94ABC1}"/>
    <cellStyle name="Comma 6 4 2 7 2 3 4" xfId="49658" xr:uid="{BF4A9036-6852-47D8-B6ED-8146D7083107}"/>
    <cellStyle name="Comma 6 4 2 7 2 4" xfId="10215" xr:uid="{4CBB9F42-607B-4346-9691-35429978897E}"/>
    <cellStyle name="Comma 6 4 2 7 2 4 2" xfId="20749" xr:uid="{F5DB544B-E02C-4FBF-87D3-D06FCF6C16A6}"/>
    <cellStyle name="Comma 6 4 2 7 2 4 2 2" xfId="41771" xr:uid="{697D9BE8-1503-42F6-8F53-07C66A951CA1}"/>
    <cellStyle name="Comma 6 4 2 7 2 4 2 3" xfId="62795" xr:uid="{8009F974-7D8B-463B-BDEF-5D1FDF63B709}"/>
    <cellStyle name="Comma 6 4 2 7 2 4 3" xfId="31261" xr:uid="{7DF1D25F-F782-4C60-93E0-8409661886A2}"/>
    <cellStyle name="Comma 6 4 2 7 2 4 4" xfId="52285" xr:uid="{06AC2DAF-AC5F-4890-8BE3-5BDDF760C0CF}"/>
    <cellStyle name="Comma 6 4 2 7 2 5" xfId="12867" xr:uid="{5BCA2D7D-3AB9-429A-BB93-43D63C3D11FF}"/>
    <cellStyle name="Comma 6 4 2 7 2 5 2" xfId="33889" xr:uid="{EC55AB1C-BC8A-49F2-8111-D27E31F80E07}"/>
    <cellStyle name="Comma 6 4 2 7 2 5 3" xfId="54913" xr:uid="{E2679342-2D32-4207-A9B3-8868EC4AD18E}"/>
    <cellStyle name="Comma 6 4 2 7 2 6" xfId="23378" xr:uid="{BB717E3B-84BD-4BA8-91D7-BBFDC9DF1EAF}"/>
    <cellStyle name="Comma 6 4 2 7 2 7" xfId="44403" xr:uid="{B9E491D7-A437-4116-9F16-D5A55286527A}"/>
    <cellStyle name="Comma 6 4 2 7 3" xfId="4959" xr:uid="{1C5864F6-1F71-464C-A542-3E5C4A4F82C3}"/>
    <cellStyle name="Comma 6 4 2 7 3 2" xfId="15493" xr:uid="{ED11BEBE-2008-4732-A6CF-616088EFE0A2}"/>
    <cellStyle name="Comma 6 4 2 7 3 2 2" xfId="36515" xr:uid="{C293EBA7-F022-4F99-8FB7-A5944027760D}"/>
    <cellStyle name="Comma 6 4 2 7 3 2 3" xfId="57539" xr:uid="{D8B71079-C858-4572-A87A-1F620AE36A93}"/>
    <cellStyle name="Comma 6 4 2 7 3 3" xfId="26005" xr:uid="{D76E59EF-D026-4D17-B67F-C5B606638C1D}"/>
    <cellStyle name="Comma 6 4 2 7 3 4" xfId="47029" xr:uid="{28CD345E-12F9-4E6B-B4DD-02880CBF5F64}"/>
    <cellStyle name="Comma 6 4 2 7 4" xfId="7587" xr:uid="{3D372B33-3017-475D-A1D0-54DB4BB48601}"/>
    <cellStyle name="Comma 6 4 2 7 4 2" xfId="18121" xr:uid="{B4753D4E-6CA7-48BA-BEC0-EECD393631B8}"/>
    <cellStyle name="Comma 6 4 2 7 4 2 2" xfId="39143" xr:uid="{DACAB270-ABC0-4A35-A6B5-111B71C41797}"/>
    <cellStyle name="Comma 6 4 2 7 4 2 3" xfId="60167" xr:uid="{63CB3A24-806E-42F9-A229-F8E26F29477B}"/>
    <cellStyle name="Comma 6 4 2 7 4 3" xfId="28633" xr:uid="{1F48DAB8-4465-4726-B982-215D7293F9D5}"/>
    <cellStyle name="Comma 6 4 2 7 4 4" xfId="49657" xr:uid="{4B5BA17A-27C1-4AA1-A34A-B560C4B71CF4}"/>
    <cellStyle name="Comma 6 4 2 7 5" xfId="10214" xr:uid="{C37429C6-E3CD-4624-B454-8E167D1ACAC4}"/>
    <cellStyle name="Comma 6 4 2 7 5 2" xfId="20748" xr:uid="{914BF2A3-7125-4B49-BCAC-556CB001CDA2}"/>
    <cellStyle name="Comma 6 4 2 7 5 2 2" xfId="41770" xr:uid="{39A5DE57-0782-46D5-A631-CAB196B9FC5B}"/>
    <cellStyle name="Comma 6 4 2 7 5 2 3" xfId="62794" xr:uid="{1EAE11F3-AFA8-463B-B6CC-026C783A1EAE}"/>
    <cellStyle name="Comma 6 4 2 7 5 3" xfId="31260" xr:uid="{FCFD740B-DB20-4802-A3FC-44FE07C76CF4}"/>
    <cellStyle name="Comma 6 4 2 7 5 4" xfId="52284" xr:uid="{B35B4F8E-094A-472C-AB53-E09186434503}"/>
    <cellStyle name="Comma 6 4 2 7 6" xfId="12866" xr:uid="{7E6F1C0F-6C87-4B70-97EB-8E1C9446C2FD}"/>
    <cellStyle name="Comma 6 4 2 7 6 2" xfId="33888" xr:uid="{B3406DB3-E30D-4801-BC6C-F94FA6BBF6F6}"/>
    <cellStyle name="Comma 6 4 2 7 6 3" xfId="54912" xr:uid="{74975CDA-0EB3-490E-9B51-1768E490D4E0}"/>
    <cellStyle name="Comma 6 4 2 7 7" xfId="23377" xr:uid="{79428976-C9DA-4E5E-946C-A64314CFD3D1}"/>
    <cellStyle name="Comma 6 4 2 7 8" xfId="44402" xr:uid="{8AAEDF48-3E7D-48C1-A119-D0D4EDEE5733}"/>
    <cellStyle name="Comma 6 4 2 8" xfId="2283" xr:uid="{855DF476-7BD5-43C6-95DA-2FADAABEB964}"/>
    <cellStyle name="Comma 6 4 2 8 2" xfId="4961" xr:uid="{337F9640-919F-4384-8DEE-D2C09876B7A4}"/>
    <cellStyle name="Comma 6 4 2 8 2 2" xfId="15495" xr:uid="{21AD2DF2-B07B-4F81-A5AB-B3C5CAA5AE2E}"/>
    <cellStyle name="Comma 6 4 2 8 2 2 2" xfId="36517" xr:uid="{661934D2-AA79-4D6D-B976-5D6963A1785F}"/>
    <cellStyle name="Comma 6 4 2 8 2 2 3" xfId="57541" xr:uid="{247A5A83-F7C1-4641-BDD5-42B9B6B7A617}"/>
    <cellStyle name="Comma 6 4 2 8 2 3" xfId="26007" xr:uid="{03E301F0-C0B3-4806-B380-A2390CF8889C}"/>
    <cellStyle name="Comma 6 4 2 8 2 4" xfId="47031" xr:uid="{726E10CF-09F7-4954-8519-214C250CB7C3}"/>
    <cellStyle name="Comma 6 4 2 8 3" xfId="7589" xr:uid="{9C127E8A-3CEB-49CA-AF5D-27B08B8A9561}"/>
    <cellStyle name="Comma 6 4 2 8 3 2" xfId="18123" xr:uid="{D5150A94-1B9C-4895-89A6-FD5B427FC887}"/>
    <cellStyle name="Comma 6 4 2 8 3 2 2" xfId="39145" xr:uid="{92EAFE57-621C-4DF9-9945-99DA7D4773B4}"/>
    <cellStyle name="Comma 6 4 2 8 3 2 3" xfId="60169" xr:uid="{63A9B8E5-7265-42CA-A963-AD6B89378BCC}"/>
    <cellStyle name="Comma 6 4 2 8 3 3" xfId="28635" xr:uid="{4F51210F-39AE-4DBD-9F36-C7B91163C4E3}"/>
    <cellStyle name="Comma 6 4 2 8 3 4" xfId="49659" xr:uid="{5E7BF97E-DDD0-4138-A947-CA9A530C1740}"/>
    <cellStyle name="Comma 6 4 2 8 4" xfId="10216" xr:uid="{AF5B9650-8A09-4185-9722-72AE2129A347}"/>
    <cellStyle name="Comma 6 4 2 8 4 2" xfId="20750" xr:uid="{A16C9801-592F-4C91-B1FD-3CB36D17BEC6}"/>
    <cellStyle name="Comma 6 4 2 8 4 2 2" xfId="41772" xr:uid="{3ACB0CB3-2C04-41D8-93E7-7A73B5AB4403}"/>
    <cellStyle name="Comma 6 4 2 8 4 2 3" xfId="62796" xr:uid="{E47F188A-B9B8-4ADB-B5B0-63E9A5EE0B6F}"/>
    <cellStyle name="Comma 6 4 2 8 4 3" xfId="31262" xr:uid="{7AAF0B63-0548-4011-9F90-DE961A09F5DF}"/>
    <cellStyle name="Comma 6 4 2 8 4 4" xfId="52286" xr:uid="{238FBE0A-F9F6-44AE-9AC7-0D3237C97B5E}"/>
    <cellStyle name="Comma 6 4 2 8 5" xfId="12868" xr:uid="{D19A39F5-594B-479A-ABB8-EE0A82AC9CF1}"/>
    <cellStyle name="Comma 6 4 2 8 5 2" xfId="33890" xr:uid="{9AD10C3B-1696-4F7D-8A61-73D7013C49F6}"/>
    <cellStyle name="Comma 6 4 2 8 5 3" xfId="54914" xr:uid="{D6F8F1A2-C9B0-43F5-813A-7BC2BCFBAA62}"/>
    <cellStyle name="Comma 6 4 2 8 6" xfId="23379" xr:uid="{9C5C415D-B423-4706-93A6-2D689235FDC7}"/>
    <cellStyle name="Comma 6 4 2 8 7" xfId="44404" xr:uid="{4C3441B7-E486-45E4-8BE3-6A48AE9EB4E8}"/>
    <cellStyle name="Comma 6 4 2 9" xfId="2284" xr:uid="{B6F03927-9894-4551-9500-1739B59CB71A}"/>
    <cellStyle name="Comma 6 4 2 9 2" xfId="4962" xr:uid="{4585E4FB-8440-43B2-A347-823BF2A9F8FB}"/>
    <cellStyle name="Comma 6 4 2 9 2 2" xfId="15496" xr:uid="{66D21F92-4119-47E7-9E36-5070E2BADF16}"/>
    <cellStyle name="Comma 6 4 2 9 2 2 2" xfId="36518" xr:uid="{8F2BB4C3-D94B-447C-BBA4-68DFDC9CD844}"/>
    <cellStyle name="Comma 6 4 2 9 2 2 3" xfId="57542" xr:uid="{53FF8C7E-9C02-4372-8404-14147E246412}"/>
    <cellStyle name="Comma 6 4 2 9 2 3" xfId="26008" xr:uid="{FAE50DD6-9B33-4CDE-961C-C2122D8318F7}"/>
    <cellStyle name="Comma 6 4 2 9 2 4" xfId="47032" xr:uid="{5B3444CF-480C-491F-A345-42E5BFD15AF0}"/>
    <cellStyle name="Comma 6 4 2 9 3" xfId="7590" xr:uid="{56FEEA2D-E725-4EF6-B026-E4DF1BF58DFD}"/>
    <cellStyle name="Comma 6 4 2 9 3 2" xfId="18124" xr:uid="{BDA02D19-2AF2-4D6A-9EA0-5A5935DD85CD}"/>
    <cellStyle name="Comma 6 4 2 9 3 2 2" xfId="39146" xr:uid="{907A49D6-74A2-448C-869F-950F1E029741}"/>
    <cellStyle name="Comma 6 4 2 9 3 2 3" xfId="60170" xr:uid="{61125461-492D-46A2-8A11-B53FFDD32E5C}"/>
    <cellStyle name="Comma 6 4 2 9 3 3" xfId="28636" xr:uid="{96E29DDA-D6FF-45A0-98F1-0E1D9D8D00D2}"/>
    <cellStyle name="Comma 6 4 2 9 3 4" xfId="49660" xr:uid="{604EA32B-5A58-4D42-A16E-D9B29C375B2D}"/>
    <cellStyle name="Comma 6 4 2 9 4" xfId="10217" xr:uid="{27B2A5B9-4FB9-4C7A-A3BF-5821DADB6FC7}"/>
    <cellStyle name="Comma 6 4 2 9 4 2" xfId="20751" xr:uid="{7FEA8098-703B-465C-AB7E-35784C540A70}"/>
    <cellStyle name="Comma 6 4 2 9 4 2 2" xfId="41773" xr:uid="{7585EC45-342B-4FCB-9A1A-55BDD70CDEB8}"/>
    <cellStyle name="Comma 6 4 2 9 4 2 3" xfId="62797" xr:uid="{0388B9BB-C618-4940-838C-BC84E9A167C0}"/>
    <cellStyle name="Comma 6 4 2 9 4 3" xfId="31263" xr:uid="{7F10E9DF-E083-4723-9416-557A5560AD26}"/>
    <cellStyle name="Comma 6 4 2 9 4 4" xfId="52287" xr:uid="{9D23B7D5-0B35-4793-8888-21365BD1CFE6}"/>
    <cellStyle name="Comma 6 4 2 9 5" xfId="12869" xr:uid="{3FE7D976-01BA-4469-A7AA-0251623CA234}"/>
    <cellStyle name="Comma 6 4 2 9 5 2" xfId="33891" xr:uid="{69C6534F-C79A-482E-A066-2933C5428148}"/>
    <cellStyle name="Comma 6 4 2 9 5 3" xfId="54915" xr:uid="{CF4CCFFA-BC31-4BCC-B7AB-2D585E74060E}"/>
    <cellStyle name="Comma 6 4 2 9 6" xfId="23380" xr:uid="{2712DB86-4BDE-44C9-9470-6EE27D4C2B95}"/>
    <cellStyle name="Comma 6 4 2 9 7" xfId="44405" xr:uid="{943FE68D-0E91-4F60-B3C5-8EED0C872D66}"/>
    <cellStyle name="Comma 6 4 3" xfId="2285" xr:uid="{22C72D54-2204-4E89-A8D0-36024D6C3175}"/>
    <cellStyle name="Comma 6 4 3 10" xfId="44406" xr:uid="{556C5D6D-EE26-4C52-A2BE-55AB0D8877DD}"/>
    <cellStyle name="Comma 6 4 3 2" xfId="2286" xr:uid="{6C37DCFD-4783-4BDA-A574-06F0F81A77D7}"/>
    <cellStyle name="Comma 6 4 3 2 2" xfId="2287" xr:uid="{3D4F8F6E-C228-4631-8CF8-D85A1785AC71}"/>
    <cellStyle name="Comma 6 4 3 2 2 2" xfId="4965" xr:uid="{7F1D66D6-6896-4856-89B6-D7AB294DC7B2}"/>
    <cellStyle name="Comma 6 4 3 2 2 2 2" xfId="15499" xr:uid="{5F54EF27-0459-4D3F-8890-89794411D580}"/>
    <cellStyle name="Comma 6 4 3 2 2 2 2 2" xfId="36521" xr:uid="{5AF0AEC8-3C68-4A66-A828-E1D8A53C1C10}"/>
    <cellStyle name="Comma 6 4 3 2 2 2 2 3" xfId="57545" xr:uid="{58985AE6-82B6-4A91-9E24-C4FAE6B15D13}"/>
    <cellStyle name="Comma 6 4 3 2 2 2 3" xfId="26011" xr:uid="{A9A4E5EA-E689-417B-BD13-634D48089CE8}"/>
    <cellStyle name="Comma 6 4 3 2 2 2 4" xfId="47035" xr:uid="{186AD73A-9A16-446F-8E53-495F2801812E}"/>
    <cellStyle name="Comma 6 4 3 2 2 3" xfId="7593" xr:uid="{50E4C089-5027-4E10-ACF9-89815DC07449}"/>
    <cellStyle name="Comma 6 4 3 2 2 3 2" xfId="18127" xr:uid="{F2320494-50BF-47D0-A6C1-BEEB8EB25316}"/>
    <cellStyle name="Comma 6 4 3 2 2 3 2 2" xfId="39149" xr:uid="{019D3036-1023-4A36-8136-991C92FA8251}"/>
    <cellStyle name="Comma 6 4 3 2 2 3 2 3" xfId="60173" xr:uid="{92DB73C1-CC8F-4DEE-9EEB-6DFB48802C55}"/>
    <cellStyle name="Comma 6 4 3 2 2 3 3" xfId="28639" xr:uid="{8414160B-9FCF-47B3-A15A-4F885A439812}"/>
    <cellStyle name="Comma 6 4 3 2 2 3 4" xfId="49663" xr:uid="{B7FB0292-BC3A-4AD5-8853-C4DE6557C0F9}"/>
    <cellStyle name="Comma 6 4 3 2 2 4" xfId="10220" xr:uid="{88EE0D34-A81D-40D6-8568-BF91852E7268}"/>
    <cellStyle name="Comma 6 4 3 2 2 4 2" xfId="20754" xr:uid="{BEF2DB51-8EEC-4C1D-90DD-E51BFD350CCF}"/>
    <cellStyle name="Comma 6 4 3 2 2 4 2 2" xfId="41776" xr:uid="{08C01BE6-DE2A-4138-8C3C-8A06291DC992}"/>
    <cellStyle name="Comma 6 4 3 2 2 4 2 3" xfId="62800" xr:uid="{8F77003E-2423-4104-BE20-F4C784BFE04E}"/>
    <cellStyle name="Comma 6 4 3 2 2 4 3" xfId="31266" xr:uid="{E744CDE9-6C95-4BEB-B998-82E53C05C087}"/>
    <cellStyle name="Comma 6 4 3 2 2 4 4" xfId="52290" xr:uid="{6C97BAE2-DB74-4EC2-80CE-9DF35C030AA2}"/>
    <cellStyle name="Comma 6 4 3 2 2 5" xfId="12872" xr:uid="{5EBB78E6-CF00-43F7-BFF4-BAB48F4CE8AF}"/>
    <cellStyle name="Comma 6 4 3 2 2 5 2" xfId="33894" xr:uid="{22AA3894-4598-4520-9EB2-D85A7901B123}"/>
    <cellStyle name="Comma 6 4 3 2 2 5 3" xfId="54918" xr:uid="{4265F968-C6A9-4D21-AC6C-FC984F826AC6}"/>
    <cellStyle name="Comma 6 4 3 2 2 6" xfId="23383" xr:uid="{60580C70-9BDA-467A-AA61-5A4F93871206}"/>
    <cellStyle name="Comma 6 4 3 2 2 7" xfId="44408" xr:uid="{60A11404-D5DA-48B1-9FE0-1A6668CFE7C3}"/>
    <cellStyle name="Comma 6 4 3 2 3" xfId="4964" xr:uid="{D83FE047-E482-4288-98C2-1E4ACB748369}"/>
    <cellStyle name="Comma 6 4 3 2 3 2" xfId="15498" xr:uid="{919CF555-1EA0-4929-B6C5-FA1BB96E1B8D}"/>
    <cellStyle name="Comma 6 4 3 2 3 2 2" xfId="36520" xr:uid="{98E1F7D0-64BB-484B-B6CC-3FE78CDCDACD}"/>
    <cellStyle name="Comma 6 4 3 2 3 2 3" xfId="57544" xr:uid="{7EFA3D55-4532-4142-9BAC-093B7AA7779E}"/>
    <cellStyle name="Comma 6 4 3 2 3 3" xfId="26010" xr:uid="{8317A50E-6D52-4004-A743-4196E45A7D03}"/>
    <cellStyle name="Comma 6 4 3 2 3 4" xfId="47034" xr:uid="{7DB83B47-FDD7-45CA-A831-5BC96D0EB342}"/>
    <cellStyle name="Comma 6 4 3 2 4" xfId="7592" xr:uid="{49EEB7FC-3426-450A-83E0-8B0E2BA68808}"/>
    <cellStyle name="Comma 6 4 3 2 4 2" xfId="18126" xr:uid="{BA25CFC1-596D-4CD3-A5AE-D825FA193A54}"/>
    <cellStyle name="Comma 6 4 3 2 4 2 2" xfId="39148" xr:uid="{1F08EC30-357B-470A-A0AC-D9E429FF2ACC}"/>
    <cellStyle name="Comma 6 4 3 2 4 2 3" xfId="60172" xr:uid="{BA57C3DD-D81B-4E66-A67F-58673D2DA585}"/>
    <cellStyle name="Comma 6 4 3 2 4 3" xfId="28638" xr:uid="{FF4F4F37-6FEB-40FB-AADE-68631B3B88FC}"/>
    <cellStyle name="Comma 6 4 3 2 4 4" xfId="49662" xr:uid="{83D7F74E-F171-4EAB-AE3C-DB475DF7D586}"/>
    <cellStyle name="Comma 6 4 3 2 5" xfId="10219" xr:uid="{63372263-0BF9-4114-8959-FF71FCF98FD2}"/>
    <cellStyle name="Comma 6 4 3 2 5 2" xfId="20753" xr:uid="{BCB13699-9264-4B83-92EB-95E949A3FFB2}"/>
    <cellStyle name="Comma 6 4 3 2 5 2 2" xfId="41775" xr:uid="{7ABD1384-8B9C-44DC-B1AB-DAFF2ACACB63}"/>
    <cellStyle name="Comma 6 4 3 2 5 2 3" xfId="62799" xr:uid="{CB877C66-07AF-4C9D-8588-6AE4AD01811C}"/>
    <cellStyle name="Comma 6 4 3 2 5 3" xfId="31265" xr:uid="{CA519978-D86C-4CAF-93FA-15687E7812BB}"/>
    <cellStyle name="Comma 6 4 3 2 5 4" xfId="52289" xr:uid="{F7196789-EEDE-4380-B5A9-8115A58E1E5A}"/>
    <cellStyle name="Comma 6 4 3 2 6" xfId="12871" xr:uid="{88385786-D957-4A62-8429-ACF1FEE83721}"/>
    <cellStyle name="Comma 6 4 3 2 6 2" xfId="33893" xr:uid="{93A00AB8-41C7-4313-9FDF-A3DFF928720D}"/>
    <cellStyle name="Comma 6 4 3 2 6 3" xfId="54917" xr:uid="{0C7FFE19-80FA-4E16-B13C-467859D591D0}"/>
    <cellStyle name="Comma 6 4 3 2 7" xfId="23382" xr:uid="{C0BA9B5D-05AE-4234-B19E-1266001606E2}"/>
    <cellStyle name="Comma 6 4 3 2 8" xfId="44407" xr:uid="{A500437B-2958-4EBB-9D39-FF188E239D9F}"/>
    <cellStyle name="Comma 6 4 3 3" xfId="2288" xr:uid="{30309F1C-904A-492F-9BBC-49FF476703D1}"/>
    <cellStyle name="Comma 6 4 3 3 2" xfId="4966" xr:uid="{CF628FB8-2437-43EC-9AAD-B3AB38442617}"/>
    <cellStyle name="Comma 6 4 3 3 2 2" xfId="15500" xr:uid="{D2360ECA-02E5-4D0B-8FE6-00A2ED604864}"/>
    <cellStyle name="Comma 6 4 3 3 2 2 2" xfId="36522" xr:uid="{1DFC93FD-9558-4B06-94FF-A001F4AF440F}"/>
    <cellStyle name="Comma 6 4 3 3 2 2 3" xfId="57546" xr:uid="{67B05526-674A-4CD6-B7B6-78AFD011F666}"/>
    <cellStyle name="Comma 6 4 3 3 2 3" xfId="26012" xr:uid="{E2E1C0B2-1014-4AFD-BFB4-793E0CB24B9C}"/>
    <cellStyle name="Comma 6 4 3 3 2 4" xfId="47036" xr:uid="{0F7EFBD3-6907-472C-B736-55EE05F74AED}"/>
    <cellStyle name="Comma 6 4 3 3 3" xfId="7594" xr:uid="{4B6812C1-0BE2-4ED2-8CF8-46BAE38A04C0}"/>
    <cellStyle name="Comma 6 4 3 3 3 2" xfId="18128" xr:uid="{E94D6CD9-E4B8-488E-8C5C-FB0FECB1082C}"/>
    <cellStyle name="Comma 6 4 3 3 3 2 2" xfId="39150" xr:uid="{7B305F43-8B23-45B6-A0F5-5CAA04B52F91}"/>
    <cellStyle name="Comma 6 4 3 3 3 2 3" xfId="60174" xr:uid="{A6DEE80A-5BDC-423A-99FD-35B393E743BB}"/>
    <cellStyle name="Comma 6 4 3 3 3 3" xfId="28640" xr:uid="{B612D75C-9EDB-4F0A-962C-BB0B4975061A}"/>
    <cellStyle name="Comma 6 4 3 3 3 4" xfId="49664" xr:uid="{7E17ECE8-41A0-40A6-9007-EEEFD09351AA}"/>
    <cellStyle name="Comma 6 4 3 3 4" xfId="10221" xr:uid="{B2977FD2-12AE-4CCF-B4EB-195E0E2720AB}"/>
    <cellStyle name="Comma 6 4 3 3 4 2" xfId="20755" xr:uid="{BA8FC548-C347-42E8-B286-D7290B784267}"/>
    <cellStyle name="Comma 6 4 3 3 4 2 2" xfId="41777" xr:uid="{3020DE6D-02B6-4E41-BD10-C65D2544E528}"/>
    <cellStyle name="Comma 6 4 3 3 4 2 3" xfId="62801" xr:uid="{520AC200-601B-4A8D-B63E-40D120E71634}"/>
    <cellStyle name="Comma 6 4 3 3 4 3" xfId="31267" xr:uid="{D0AF59D4-8A93-487F-8A11-FF6F40346012}"/>
    <cellStyle name="Comma 6 4 3 3 4 4" xfId="52291" xr:uid="{228227FA-0565-4844-8716-C2E3F74CE989}"/>
    <cellStyle name="Comma 6 4 3 3 5" xfId="12873" xr:uid="{7C58D164-8ACB-4EC7-9700-26F491EFA842}"/>
    <cellStyle name="Comma 6 4 3 3 5 2" xfId="33895" xr:uid="{2016951A-E113-4280-96A0-F5B9674FF58C}"/>
    <cellStyle name="Comma 6 4 3 3 5 3" xfId="54919" xr:uid="{8E19EC42-FE4F-4AC9-9869-0EABE6313CB9}"/>
    <cellStyle name="Comma 6 4 3 3 6" xfId="23384" xr:uid="{F319D487-B3EC-4BA9-B224-8ACD159391FD}"/>
    <cellStyle name="Comma 6 4 3 3 7" xfId="44409" xr:uid="{C81AF657-494B-4E9F-89E9-24EE7B025D20}"/>
    <cellStyle name="Comma 6 4 3 4" xfId="2289" xr:uid="{78134DEE-D07A-4C2D-837B-756D21349DD0}"/>
    <cellStyle name="Comma 6 4 3 4 2" xfId="4967" xr:uid="{5E6251CF-014D-4CF8-B351-683615392C78}"/>
    <cellStyle name="Comma 6 4 3 4 2 2" xfId="15501" xr:uid="{681E1757-F1C9-4F22-B3FC-CDF1732C773D}"/>
    <cellStyle name="Comma 6 4 3 4 2 2 2" xfId="36523" xr:uid="{6F15C02B-2027-410E-83B9-DB8EFA8CCAB6}"/>
    <cellStyle name="Comma 6 4 3 4 2 2 3" xfId="57547" xr:uid="{CCA2AEFB-0646-40E2-B29F-45BC18B23DB4}"/>
    <cellStyle name="Comma 6 4 3 4 2 3" xfId="26013" xr:uid="{5556FE58-3E0D-44C8-ACC1-A612B2FF259C}"/>
    <cellStyle name="Comma 6 4 3 4 2 4" xfId="47037" xr:uid="{FC73EAE3-043B-4699-96F9-55F626555CD0}"/>
    <cellStyle name="Comma 6 4 3 4 3" xfId="7595" xr:uid="{E9715723-C421-4A53-939A-5EADDD0B30BA}"/>
    <cellStyle name="Comma 6 4 3 4 3 2" xfId="18129" xr:uid="{D6A91BFF-C426-41E0-B262-18220ADF2E84}"/>
    <cellStyle name="Comma 6 4 3 4 3 2 2" xfId="39151" xr:uid="{701AFDAD-4F27-4CF5-8582-059BF764B41C}"/>
    <cellStyle name="Comma 6 4 3 4 3 2 3" xfId="60175" xr:uid="{5E030A89-D4A5-463A-B7AF-F943E6A56A92}"/>
    <cellStyle name="Comma 6 4 3 4 3 3" xfId="28641" xr:uid="{B87E96C8-86D1-4838-A5E1-27DC909E30AC}"/>
    <cellStyle name="Comma 6 4 3 4 3 4" xfId="49665" xr:uid="{155DC702-C2B6-4D0F-A9D6-804B94ED7E14}"/>
    <cellStyle name="Comma 6 4 3 4 4" xfId="10222" xr:uid="{61DE7741-AADF-417C-8809-E4B824EDE0DD}"/>
    <cellStyle name="Comma 6 4 3 4 4 2" xfId="20756" xr:uid="{040ED906-7C2F-4AFA-85D3-E2936EA6F171}"/>
    <cellStyle name="Comma 6 4 3 4 4 2 2" xfId="41778" xr:uid="{CAE8968E-A526-45D9-8A48-44B5A3E32663}"/>
    <cellStyle name="Comma 6 4 3 4 4 2 3" xfId="62802" xr:uid="{1E8E6C8B-0A69-46A3-88CC-9EEF9CA7AD7D}"/>
    <cellStyle name="Comma 6 4 3 4 4 3" xfId="31268" xr:uid="{7620722F-3F9A-4D2A-B392-91C011165F9F}"/>
    <cellStyle name="Comma 6 4 3 4 4 4" xfId="52292" xr:uid="{4300B44A-447D-46FF-B0DC-B1D5A99965B5}"/>
    <cellStyle name="Comma 6 4 3 4 5" xfId="12874" xr:uid="{0F6F95C9-8B3D-48FF-B7DF-508158B8F1CC}"/>
    <cellStyle name="Comma 6 4 3 4 5 2" xfId="33896" xr:uid="{739DE571-F923-4E07-8179-1DFD8A706142}"/>
    <cellStyle name="Comma 6 4 3 4 5 3" xfId="54920" xr:uid="{7048F0FA-D4E0-41C9-A8FA-993675B1B5ED}"/>
    <cellStyle name="Comma 6 4 3 4 6" xfId="23385" xr:uid="{B71D5294-7ACD-4AB2-86AE-DA27666A4431}"/>
    <cellStyle name="Comma 6 4 3 4 7" xfId="44410" xr:uid="{B5642D4F-4159-426B-8878-C745BE000A09}"/>
    <cellStyle name="Comma 6 4 3 5" xfId="4963" xr:uid="{A2D536D1-0EF8-4FFC-9E4A-8ECB7623F844}"/>
    <cellStyle name="Comma 6 4 3 5 2" xfId="15497" xr:uid="{BC5C2814-14F0-443B-B758-8133AE081DCA}"/>
    <cellStyle name="Comma 6 4 3 5 2 2" xfId="36519" xr:uid="{480D62B1-B910-44B4-B498-12FBAB84A0DC}"/>
    <cellStyle name="Comma 6 4 3 5 2 3" xfId="57543" xr:uid="{5EBAF0ED-4DDC-4EB2-8E62-A5826BF60964}"/>
    <cellStyle name="Comma 6 4 3 5 3" xfId="26009" xr:uid="{7C7DDE7F-5147-454D-8772-84B8B70C5A52}"/>
    <cellStyle name="Comma 6 4 3 5 4" xfId="47033" xr:uid="{11FFE31C-9CC9-48FF-9451-E850D7BFD47A}"/>
    <cellStyle name="Comma 6 4 3 6" xfId="7591" xr:uid="{5025686E-C859-4F89-B19B-0D2D7096C751}"/>
    <cellStyle name="Comma 6 4 3 6 2" xfId="18125" xr:uid="{10373811-1372-43A8-9BB2-3A24D1F0930B}"/>
    <cellStyle name="Comma 6 4 3 6 2 2" xfId="39147" xr:uid="{7585A311-6CDD-4043-8F9A-5251E1EB405B}"/>
    <cellStyle name="Comma 6 4 3 6 2 3" xfId="60171" xr:uid="{AD771975-B153-4B5C-9F9A-857D13073619}"/>
    <cellStyle name="Comma 6 4 3 6 3" xfId="28637" xr:uid="{859BA7A8-96B0-486C-86BA-2DDAFBE17753}"/>
    <cellStyle name="Comma 6 4 3 6 4" xfId="49661" xr:uid="{2A18C8E8-FFBA-41A8-9DC7-D9444937AC60}"/>
    <cellStyle name="Comma 6 4 3 7" xfId="10218" xr:uid="{227363AB-2D16-4C56-B5FC-6CC60CBE7C76}"/>
    <cellStyle name="Comma 6 4 3 7 2" xfId="20752" xr:uid="{EFD7EE70-A949-43CA-950D-7EA895570610}"/>
    <cellStyle name="Comma 6 4 3 7 2 2" xfId="41774" xr:uid="{6C14E81E-9AFB-4CD3-BB73-BCEE94F6EE46}"/>
    <cellStyle name="Comma 6 4 3 7 2 3" xfId="62798" xr:uid="{FD73C7BC-4D86-4C27-84E2-AE42F0C4940F}"/>
    <cellStyle name="Comma 6 4 3 7 3" xfId="31264" xr:uid="{E9104EE3-99F3-466E-872C-E79CD321A884}"/>
    <cellStyle name="Comma 6 4 3 7 4" xfId="52288" xr:uid="{EC0829CD-A3BA-44D0-A0B7-9A5D34C4E27E}"/>
    <cellStyle name="Comma 6 4 3 8" xfId="12870" xr:uid="{88EE0798-D3D2-4A5D-A9F3-18A23B354EA4}"/>
    <cellStyle name="Comma 6 4 3 8 2" xfId="33892" xr:uid="{60E6A427-8E60-4731-B14C-04278CEE09CD}"/>
    <cellStyle name="Comma 6 4 3 8 3" xfId="54916" xr:uid="{A9D6754D-932F-4F27-8D89-45C8F36BB722}"/>
    <cellStyle name="Comma 6 4 3 9" xfId="23381" xr:uid="{63651272-55D3-4C83-AE52-5172DFCF0362}"/>
    <cellStyle name="Comma 6 4 4" xfId="2290" xr:uid="{27F3B3D1-DDC3-4E72-9EE0-213C431CF306}"/>
    <cellStyle name="Comma 6 4 4 10" xfId="44411" xr:uid="{A255C8A0-D1AF-4A71-B9C8-DDE24728A44A}"/>
    <cellStyle name="Comma 6 4 4 2" xfId="2291" xr:uid="{9D5FE81F-93BB-4FDB-BDAC-58DB2EEB3C15}"/>
    <cellStyle name="Comma 6 4 4 2 2" xfId="2292" xr:uid="{B1904661-13C9-43B3-8D6F-2984FBE0EDFE}"/>
    <cellStyle name="Comma 6 4 4 2 2 2" xfId="4970" xr:uid="{2A2DF9C8-8EDA-4B0B-9F33-0FB1B85ADBE4}"/>
    <cellStyle name="Comma 6 4 4 2 2 2 2" xfId="15504" xr:uid="{CD488668-76B3-4623-815C-769B731BBFF5}"/>
    <cellStyle name="Comma 6 4 4 2 2 2 2 2" xfId="36526" xr:uid="{CEE2D2E3-8788-4D86-93F8-8638EB2AA658}"/>
    <cellStyle name="Comma 6 4 4 2 2 2 2 3" xfId="57550" xr:uid="{6FDD43DA-1153-4CC8-A15C-5E84A2C561CA}"/>
    <cellStyle name="Comma 6 4 4 2 2 2 3" xfId="26016" xr:uid="{C0EB1575-6171-4DC5-90C3-7656DDDD6D6B}"/>
    <cellStyle name="Comma 6 4 4 2 2 2 4" xfId="47040" xr:uid="{97583273-14F6-4D52-87E1-C9B1DD6ECAAD}"/>
    <cellStyle name="Comma 6 4 4 2 2 3" xfId="7598" xr:uid="{125802B5-43BA-4D00-A6DA-354FB661E468}"/>
    <cellStyle name="Comma 6 4 4 2 2 3 2" xfId="18132" xr:uid="{CDE81B05-27D0-4EE3-AC3D-27DF3DEBDA3C}"/>
    <cellStyle name="Comma 6 4 4 2 2 3 2 2" xfId="39154" xr:uid="{FBC38413-7DE3-4A06-9F50-324F0940BB3D}"/>
    <cellStyle name="Comma 6 4 4 2 2 3 2 3" xfId="60178" xr:uid="{C5153CBC-5731-4A49-BBC1-39DE52912A43}"/>
    <cellStyle name="Comma 6 4 4 2 2 3 3" xfId="28644" xr:uid="{AE74CB43-11F1-4FC0-92BE-33BEFB1A09FB}"/>
    <cellStyle name="Comma 6 4 4 2 2 3 4" xfId="49668" xr:uid="{1763D5F0-4045-491E-8204-D00F5D16DCDE}"/>
    <cellStyle name="Comma 6 4 4 2 2 4" xfId="10225" xr:uid="{D6B29F87-7476-4E93-8B3F-292A43F11622}"/>
    <cellStyle name="Comma 6 4 4 2 2 4 2" xfId="20759" xr:uid="{93A7E51C-C6D6-4B2F-9117-8EBAAB43F75B}"/>
    <cellStyle name="Comma 6 4 4 2 2 4 2 2" xfId="41781" xr:uid="{74C3617C-BD62-4286-967D-875E12755FA1}"/>
    <cellStyle name="Comma 6 4 4 2 2 4 2 3" xfId="62805" xr:uid="{84BD227E-DFEA-4B2F-AF85-7723621E3C91}"/>
    <cellStyle name="Comma 6 4 4 2 2 4 3" xfId="31271" xr:uid="{971F69AE-1A8C-43DC-B2CF-3B6B784E6716}"/>
    <cellStyle name="Comma 6 4 4 2 2 4 4" xfId="52295" xr:uid="{E979FB02-1318-4C75-9E8A-39D51CBAAF8E}"/>
    <cellStyle name="Comma 6 4 4 2 2 5" xfId="12877" xr:uid="{5CB52AC8-ED47-456B-B544-C3C710700E13}"/>
    <cellStyle name="Comma 6 4 4 2 2 5 2" xfId="33899" xr:uid="{C75BC114-BAF5-408B-94E4-6FB7458333DF}"/>
    <cellStyle name="Comma 6 4 4 2 2 5 3" xfId="54923" xr:uid="{B23C3D9C-B304-42BA-AEBB-214AC6983E11}"/>
    <cellStyle name="Comma 6 4 4 2 2 6" xfId="23388" xr:uid="{8BB4A6A5-A6A4-4ADC-A2C5-6B9C704B0482}"/>
    <cellStyle name="Comma 6 4 4 2 2 7" xfId="44413" xr:uid="{4740439A-EE2A-4B89-BFB4-9647FE5332C3}"/>
    <cellStyle name="Comma 6 4 4 2 3" xfId="4969" xr:uid="{1405F121-0276-4869-8862-AE89169711E9}"/>
    <cellStyle name="Comma 6 4 4 2 3 2" xfId="15503" xr:uid="{48B13064-67C3-4DE4-B1D5-17BDE556A09A}"/>
    <cellStyle name="Comma 6 4 4 2 3 2 2" xfId="36525" xr:uid="{1B5F2A8C-AE1F-47F2-BF71-A5679AF18A47}"/>
    <cellStyle name="Comma 6 4 4 2 3 2 3" xfId="57549" xr:uid="{C3F9DE8A-3D3A-4AFE-B27A-69E8DC4A9940}"/>
    <cellStyle name="Comma 6 4 4 2 3 3" xfId="26015" xr:uid="{F858A456-0DB9-4B7A-A31D-83E9CB76BB2C}"/>
    <cellStyle name="Comma 6 4 4 2 3 4" xfId="47039" xr:uid="{4A784407-D261-48FC-B66A-5EC31BBAED60}"/>
    <cellStyle name="Comma 6 4 4 2 4" xfId="7597" xr:uid="{9227E58A-8F9D-420B-BEF4-B4A361A2D267}"/>
    <cellStyle name="Comma 6 4 4 2 4 2" xfId="18131" xr:uid="{7840C58B-4E57-4453-8254-522EFBDA564A}"/>
    <cellStyle name="Comma 6 4 4 2 4 2 2" xfId="39153" xr:uid="{43E3A0E4-D40A-4BC9-A5B9-C4C6E46F91BF}"/>
    <cellStyle name="Comma 6 4 4 2 4 2 3" xfId="60177" xr:uid="{99D1CA7C-FAA8-49C8-8FB5-9397A3E89A98}"/>
    <cellStyle name="Comma 6 4 4 2 4 3" xfId="28643" xr:uid="{26B25DB4-99A0-4111-AE2F-CAFBC7C94272}"/>
    <cellStyle name="Comma 6 4 4 2 4 4" xfId="49667" xr:uid="{FA6F8EEF-FAE9-408F-92D2-9D6BB70B3889}"/>
    <cellStyle name="Comma 6 4 4 2 5" xfId="10224" xr:uid="{F850B117-6B95-437D-89C6-EE3E9457704D}"/>
    <cellStyle name="Comma 6 4 4 2 5 2" xfId="20758" xr:uid="{193E9093-8108-4787-96E1-223D04521658}"/>
    <cellStyle name="Comma 6 4 4 2 5 2 2" xfId="41780" xr:uid="{1E2367AF-0CE7-4CFF-A08C-43B563F87100}"/>
    <cellStyle name="Comma 6 4 4 2 5 2 3" xfId="62804" xr:uid="{CF2CF432-7AA0-4C3C-B041-8FF1BFB05ED4}"/>
    <cellStyle name="Comma 6 4 4 2 5 3" xfId="31270" xr:uid="{B1E4D28A-3BEA-49FC-98C2-00473DD75301}"/>
    <cellStyle name="Comma 6 4 4 2 5 4" xfId="52294" xr:uid="{A762E244-3981-4D32-9BEC-5F7CE56DF667}"/>
    <cellStyle name="Comma 6 4 4 2 6" xfId="12876" xr:uid="{C9913F9A-E30A-4ED5-B10E-B9939C65398B}"/>
    <cellStyle name="Comma 6 4 4 2 6 2" xfId="33898" xr:uid="{84ED83F5-C4F2-458D-BF98-0A4A1C7F6F3A}"/>
    <cellStyle name="Comma 6 4 4 2 6 3" xfId="54922" xr:uid="{251D8CCD-2403-4D48-A7FD-20AE79EA1AFA}"/>
    <cellStyle name="Comma 6 4 4 2 7" xfId="23387" xr:uid="{FF23AB09-E57E-49DF-A9F4-DC83E7031946}"/>
    <cellStyle name="Comma 6 4 4 2 8" xfId="44412" xr:uid="{2F518FD5-B648-42F1-BBC1-ED8927C0D0A5}"/>
    <cellStyle name="Comma 6 4 4 3" xfId="2293" xr:uid="{6D88BA78-1B35-48B9-907F-2CC8A98645A9}"/>
    <cellStyle name="Comma 6 4 4 3 2" xfId="4971" xr:uid="{475EA467-4C79-4A14-8C10-16EB546A5FA0}"/>
    <cellStyle name="Comma 6 4 4 3 2 2" xfId="15505" xr:uid="{6E0AE749-37EC-4F1E-B5EB-65BCB8F2EEC2}"/>
    <cellStyle name="Comma 6 4 4 3 2 2 2" xfId="36527" xr:uid="{0B16FA5F-6F37-412D-97FA-B79ED1A6028F}"/>
    <cellStyle name="Comma 6 4 4 3 2 2 3" xfId="57551" xr:uid="{B5795E80-7437-45F6-9C40-673BFE0F74FB}"/>
    <cellStyle name="Comma 6 4 4 3 2 3" xfId="26017" xr:uid="{8E638DF1-52EA-4C77-9270-7C042CC3F665}"/>
    <cellStyle name="Comma 6 4 4 3 2 4" xfId="47041" xr:uid="{B0CBDD4F-C381-4D63-88F0-DF8493052547}"/>
    <cellStyle name="Comma 6 4 4 3 3" xfId="7599" xr:uid="{F885B1ED-4143-4965-B922-EEAE0BFF3DBC}"/>
    <cellStyle name="Comma 6 4 4 3 3 2" xfId="18133" xr:uid="{F1984ADC-1A2A-4538-A1E5-2A3B93AEB1F0}"/>
    <cellStyle name="Comma 6 4 4 3 3 2 2" xfId="39155" xr:uid="{7B5D6DEF-E873-4A49-921D-2EF71FA156E1}"/>
    <cellStyle name="Comma 6 4 4 3 3 2 3" xfId="60179" xr:uid="{65D4F384-6DC7-41F2-96DC-5302627E60C9}"/>
    <cellStyle name="Comma 6 4 4 3 3 3" xfId="28645" xr:uid="{80943671-2737-4242-A537-A41AF4C6E0B1}"/>
    <cellStyle name="Comma 6 4 4 3 3 4" xfId="49669" xr:uid="{0C412D7A-0A57-473B-B477-7475C3747D90}"/>
    <cellStyle name="Comma 6 4 4 3 4" xfId="10226" xr:uid="{64101AA0-ACE2-4A42-B209-AF8430AD4260}"/>
    <cellStyle name="Comma 6 4 4 3 4 2" xfId="20760" xr:uid="{E1798AD4-39C2-4C30-8A8D-E1EA27CF6ADC}"/>
    <cellStyle name="Comma 6 4 4 3 4 2 2" xfId="41782" xr:uid="{B3BE4558-AC3A-4B32-BB17-ED84DB1B88EB}"/>
    <cellStyle name="Comma 6 4 4 3 4 2 3" xfId="62806" xr:uid="{68E8FBCA-2FDC-4D8A-A5DF-604CE5688289}"/>
    <cellStyle name="Comma 6 4 4 3 4 3" xfId="31272" xr:uid="{995EAE27-F421-4784-88FD-5AF7336D58ED}"/>
    <cellStyle name="Comma 6 4 4 3 4 4" xfId="52296" xr:uid="{AC41DCB2-3C10-4BE1-8D2D-C558CB1D3593}"/>
    <cellStyle name="Comma 6 4 4 3 5" xfId="12878" xr:uid="{FAD25B29-CF60-4A43-9A24-43E17452237D}"/>
    <cellStyle name="Comma 6 4 4 3 5 2" xfId="33900" xr:uid="{5D0FA3DA-B0A0-40FA-B8F0-1D91BF4C5371}"/>
    <cellStyle name="Comma 6 4 4 3 5 3" xfId="54924" xr:uid="{CE6CE750-032C-4A7B-9581-E9774FEC5F4B}"/>
    <cellStyle name="Comma 6 4 4 3 6" xfId="23389" xr:uid="{15E8C77C-5966-4D05-BD0C-60529EC5808B}"/>
    <cellStyle name="Comma 6 4 4 3 7" xfId="44414" xr:uid="{59EB737F-5472-42EA-BED2-B192AD987DAF}"/>
    <cellStyle name="Comma 6 4 4 4" xfId="2294" xr:uid="{8D820215-26D8-4581-8152-D0D14BB9BC8F}"/>
    <cellStyle name="Comma 6 4 4 4 2" xfId="4972" xr:uid="{57A70CD1-3A85-4F9D-8FEB-3B28D223125D}"/>
    <cellStyle name="Comma 6 4 4 4 2 2" xfId="15506" xr:uid="{248FCC65-31F7-43B6-AD8C-43C29E49F594}"/>
    <cellStyle name="Comma 6 4 4 4 2 2 2" xfId="36528" xr:uid="{9AA49C55-998C-4F6E-8C57-0E4CDF884E55}"/>
    <cellStyle name="Comma 6 4 4 4 2 2 3" xfId="57552" xr:uid="{FD117F8D-95C2-4E9F-9A6F-5CC68D9323B2}"/>
    <cellStyle name="Comma 6 4 4 4 2 3" xfId="26018" xr:uid="{4CF3A281-1FAD-42AA-B9F4-2713754A6B00}"/>
    <cellStyle name="Comma 6 4 4 4 2 4" xfId="47042" xr:uid="{AF7A7234-32E5-4CFC-9C1F-E84D3EB0C5B0}"/>
    <cellStyle name="Comma 6 4 4 4 3" xfId="7600" xr:uid="{4C0E33D3-BB0E-4CB4-828D-AC2B40E6B732}"/>
    <cellStyle name="Comma 6 4 4 4 3 2" xfId="18134" xr:uid="{11898270-488C-42C3-BF68-0334F3B4DA1B}"/>
    <cellStyle name="Comma 6 4 4 4 3 2 2" xfId="39156" xr:uid="{EB267EC7-8550-43DE-ACCC-35130AC5A19B}"/>
    <cellStyle name="Comma 6 4 4 4 3 2 3" xfId="60180" xr:uid="{FB38C96D-9F47-4246-996C-741491FB2A45}"/>
    <cellStyle name="Comma 6 4 4 4 3 3" xfId="28646" xr:uid="{70901F56-BE18-47DE-BD24-5053BE16D1C1}"/>
    <cellStyle name="Comma 6 4 4 4 3 4" xfId="49670" xr:uid="{423E34F4-E9DF-4A9B-BA77-35B40E79D2FC}"/>
    <cellStyle name="Comma 6 4 4 4 4" xfId="10227" xr:uid="{30B7F3C6-5D4E-496F-8D42-EF490F2D61D2}"/>
    <cellStyle name="Comma 6 4 4 4 4 2" xfId="20761" xr:uid="{361D04FF-5BC1-45FE-BD0C-9B7F6E923E6E}"/>
    <cellStyle name="Comma 6 4 4 4 4 2 2" xfId="41783" xr:uid="{B5B57240-624A-468E-99A9-08EB1EB3870E}"/>
    <cellStyle name="Comma 6 4 4 4 4 2 3" xfId="62807" xr:uid="{1E87AFED-1959-4D7A-BF9E-F183C90D1212}"/>
    <cellStyle name="Comma 6 4 4 4 4 3" xfId="31273" xr:uid="{85383B5B-6325-4C70-B359-A1BF0AA8172B}"/>
    <cellStyle name="Comma 6 4 4 4 4 4" xfId="52297" xr:uid="{C357BE5C-482A-4ED9-A199-1CA2761C8E9C}"/>
    <cellStyle name="Comma 6 4 4 4 5" xfId="12879" xr:uid="{00737F77-CF3B-4527-8D65-BF0A5C1FD68F}"/>
    <cellStyle name="Comma 6 4 4 4 5 2" xfId="33901" xr:uid="{94BD98A8-A6C7-4BDD-9C21-A63C6633ACF7}"/>
    <cellStyle name="Comma 6 4 4 4 5 3" xfId="54925" xr:uid="{9378A510-B3C4-4750-B3DD-5A7FDB939CAE}"/>
    <cellStyle name="Comma 6 4 4 4 6" xfId="23390" xr:uid="{00F339BE-9604-4621-8D1E-D59278A9EFA4}"/>
    <cellStyle name="Comma 6 4 4 4 7" xfId="44415" xr:uid="{24C9BF99-0658-430C-A705-CB2DC4A94A82}"/>
    <cellStyle name="Comma 6 4 4 5" xfId="4968" xr:uid="{34368B8F-A87E-4AC8-809E-B8220E509703}"/>
    <cellStyle name="Comma 6 4 4 5 2" xfId="15502" xr:uid="{522B97F9-9223-420B-BF76-4DDDF0442A53}"/>
    <cellStyle name="Comma 6 4 4 5 2 2" xfId="36524" xr:uid="{2299B7BB-D70A-48C2-ADF6-715270720E48}"/>
    <cellStyle name="Comma 6 4 4 5 2 3" xfId="57548" xr:uid="{E7017DED-496B-420E-B05D-C31D8ABD41B7}"/>
    <cellStyle name="Comma 6 4 4 5 3" xfId="26014" xr:uid="{262A9810-9835-40B0-92CD-B7C7D640ACD6}"/>
    <cellStyle name="Comma 6 4 4 5 4" xfId="47038" xr:uid="{7566D3BD-5A7C-4DFC-9427-6A9AB6BFB2F8}"/>
    <cellStyle name="Comma 6 4 4 6" xfId="7596" xr:uid="{8F16F977-2644-45CC-91DF-099652F89036}"/>
    <cellStyle name="Comma 6 4 4 6 2" xfId="18130" xr:uid="{F731EC31-37D8-4F3A-9B7E-932982405DAB}"/>
    <cellStyle name="Comma 6 4 4 6 2 2" xfId="39152" xr:uid="{DE0D8710-85A1-450E-883E-CF03495676AC}"/>
    <cellStyle name="Comma 6 4 4 6 2 3" xfId="60176" xr:uid="{8D537F70-A5FE-48A3-BA6E-17916029ADEE}"/>
    <cellStyle name="Comma 6 4 4 6 3" xfId="28642" xr:uid="{247A85E4-FC7D-4D6E-8F3B-454B335F7C4B}"/>
    <cellStyle name="Comma 6 4 4 6 4" xfId="49666" xr:uid="{4EF716E1-0208-49AD-967F-80164A2F65D0}"/>
    <cellStyle name="Comma 6 4 4 7" xfId="10223" xr:uid="{A18133B4-B135-4B91-8703-2F48C36D0E36}"/>
    <cellStyle name="Comma 6 4 4 7 2" xfId="20757" xr:uid="{E71F7518-89C9-45CA-8979-E4B9C60698BC}"/>
    <cellStyle name="Comma 6 4 4 7 2 2" xfId="41779" xr:uid="{706A5A6B-3A36-4CF1-8547-DA53CB063DED}"/>
    <cellStyle name="Comma 6 4 4 7 2 3" xfId="62803" xr:uid="{149129F9-7A8C-48FA-A69A-61F562B55347}"/>
    <cellStyle name="Comma 6 4 4 7 3" xfId="31269" xr:uid="{2D7849DE-C5D5-4C37-8CCC-376E9DC2B85E}"/>
    <cellStyle name="Comma 6 4 4 7 4" xfId="52293" xr:uid="{FB3918EF-EA55-4A0D-A51E-445293349944}"/>
    <cellStyle name="Comma 6 4 4 8" xfId="12875" xr:uid="{1E20D5AF-A488-4D2C-98D1-5A4E7BCED467}"/>
    <cellStyle name="Comma 6 4 4 8 2" xfId="33897" xr:uid="{9AFEA515-33B0-4F16-9332-8248AB655BB5}"/>
    <cellStyle name="Comma 6 4 4 8 3" xfId="54921" xr:uid="{DC3DC2CD-17D0-4D0E-A2A4-6FE8FCDEF61B}"/>
    <cellStyle name="Comma 6 4 4 9" xfId="23386" xr:uid="{6C43F4AB-19B3-4E9A-8C70-D82C1367BC78}"/>
    <cellStyle name="Comma 6 4 5" xfId="2295" xr:uid="{DB145D5E-5C6D-47E7-99C6-63E680303DBB}"/>
    <cellStyle name="Comma 6 4 5 10" xfId="44416" xr:uid="{6AE39371-24B8-47B5-898F-90961EFBDC87}"/>
    <cellStyle name="Comma 6 4 5 2" xfId="2296" xr:uid="{3EB906EE-2DF7-449F-9311-A510C5A59273}"/>
    <cellStyle name="Comma 6 4 5 2 2" xfId="2297" xr:uid="{041A8628-C778-40F4-89FE-0D32E3C654C3}"/>
    <cellStyle name="Comma 6 4 5 2 2 2" xfId="4975" xr:uid="{216E813C-0C2F-422C-89B2-2256B55BE342}"/>
    <cellStyle name="Comma 6 4 5 2 2 2 2" xfId="15509" xr:uid="{DD29E721-3363-46D7-9DC2-4ADA24CDF87E}"/>
    <cellStyle name="Comma 6 4 5 2 2 2 2 2" xfId="36531" xr:uid="{1F0CE672-616E-4E2A-916F-AC688B8E261B}"/>
    <cellStyle name="Comma 6 4 5 2 2 2 2 3" xfId="57555" xr:uid="{967CD1C8-CF8C-4BC6-824C-2C5AE7D51524}"/>
    <cellStyle name="Comma 6 4 5 2 2 2 3" xfId="26021" xr:uid="{9E802A53-0F78-4FD0-BA31-0505D85F86B3}"/>
    <cellStyle name="Comma 6 4 5 2 2 2 4" xfId="47045" xr:uid="{11778CB5-4F0F-4E75-8130-6D6DD681C2BA}"/>
    <cellStyle name="Comma 6 4 5 2 2 3" xfId="7603" xr:uid="{43E76F03-9264-452A-AAA9-6C53F90FF671}"/>
    <cellStyle name="Comma 6 4 5 2 2 3 2" xfId="18137" xr:uid="{B4E675BA-D7DE-469E-A08A-9F90D1C63427}"/>
    <cellStyle name="Comma 6 4 5 2 2 3 2 2" xfId="39159" xr:uid="{4E373CD9-47A9-4531-B110-AB426C931B3B}"/>
    <cellStyle name="Comma 6 4 5 2 2 3 2 3" xfId="60183" xr:uid="{FBA55F47-FC0F-4A8B-B530-70249CAFA7BA}"/>
    <cellStyle name="Comma 6 4 5 2 2 3 3" xfId="28649" xr:uid="{3A2440D3-6D7B-43AA-BA39-359FDE8EF23A}"/>
    <cellStyle name="Comma 6 4 5 2 2 3 4" xfId="49673" xr:uid="{91BEBED5-60DE-4764-BBCF-D948AB551287}"/>
    <cellStyle name="Comma 6 4 5 2 2 4" xfId="10230" xr:uid="{9DAB9CDA-D80C-4DB3-BB8F-D20830708100}"/>
    <cellStyle name="Comma 6 4 5 2 2 4 2" xfId="20764" xr:uid="{41A8F1C4-1961-4D1E-A247-22E6C718690D}"/>
    <cellStyle name="Comma 6 4 5 2 2 4 2 2" xfId="41786" xr:uid="{BE2D4AAA-6444-4BA6-B969-DFB2BC084603}"/>
    <cellStyle name="Comma 6 4 5 2 2 4 2 3" xfId="62810" xr:uid="{33D0193F-BEA1-4F09-96DE-83CCAB2372B0}"/>
    <cellStyle name="Comma 6 4 5 2 2 4 3" xfId="31276" xr:uid="{F19A6A72-80C8-4D0E-A7C4-4AAB903E99F4}"/>
    <cellStyle name="Comma 6 4 5 2 2 4 4" xfId="52300" xr:uid="{AA7DAE47-935C-4FC6-8D95-2801087E28C7}"/>
    <cellStyle name="Comma 6 4 5 2 2 5" xfId="12882" xr:uid="{0CACDC91-2A31-484D-B8A8-427A9B594270}"/>
    <cellStyle name="Comma 6 4 5 2 2 5 2" xfId="33904" xr:uid="{49FC3774-8900-47AB-9F9C-6C25E6E3707B}"/>
    <cellStyle name="Comma 6 4 5 2 2 5 3" xfId="54928" xr:uid="{12D7D771-F21E-40F9-AA7B-1F68A4957B4B}"/>
    <cellStyle name="Comma 6 4 5 2 2 6" xfId="23393" xr:uid="{E831F701-843B-4B1B-921A-DA7F11DF16B0}"/>
    <cellStyle name="Comma 6 4 5 2 2 7" xfId="44418" xr:uid="{3B2637AC-AE4B-4AD4-8130-D67D8084EC63}"/>
    <cellStyle name="Comma 6 4 5 2 3" xfId="4974" xr:uid="{0FF59770-8587-40A6-AEA8-D0B8C3418991}"/>
    <cellStyle name="Comma 6 4 5 2 3 2" xfId="15508" xr:uid="{29EF7D62-B5A5-4258-8C81-BCE63BE1CCA8}"/>
    <cellStyle name="Comma 6 4 5 2 3 2 2" xfId="36530" xr:uid="{D7A032DF-14A7-42E6-81F6-B011B261E887}"/>
    <cellStyle name="Comma 6 4 5 2 3 2 3" xfId="57554" xr:uid="{FE02260D-FE04-4C81-B539-A36F1CF4BBF1}"/>
    <cellStyle name="Comma 6 4 5 2 3 3" xfId="26020" xr:uid="{D6BD741D-AF51-43E1-A1CF-04F0727D6423}"/>
    <cellStyle name="Comma 6 4 5 2 3 4" xfId="47044" xr:uid="{E09D3BFD-0019-461D-A923-7B32ACAE46E9}"/>
    <cellStyle name="Comma 6 4 5 2 4" xfId="7602" xr:uid="{BACC2C2A-40D9-4A5C-8218-7D3D738ACCDE}"/>
    <cellStyle name="Comma 6 4 5 2 4 2" xfId="18136" xr:uid="{25768137-FA13-4451-A1CC-B744989D6EC9}"/>
    <cellStyle name="Comma 6 4 5 2 4 2 2" xfId="39158" xr:uid="{B8F18C18-D4CA-4FEC-A287-604BFEF1CA87}"/>
    <cellStyle name="Comma 6 4 5 2 4 2 3" xfId="60182" xr:uid="{4D705764-B266-4ABD-A79A-26A59191DA87}"/>
    <cellStyle name="Comma 6 4 5 2 4 3" xfId="28648" xr:uid="{6737DCE4-FAD0-47F1-A1BB-283F8196B618}"/>
    <cellStyle name="Comma 6 4 5 2 4 4" xfId="49672" xr:uid="{B73014F8-F9C7-46CA-8C98-BF18BC7EFA05}"/>
    <cellStyle name="Comma 6 4 5 2 5" xfId="10229" xr:uid="{42A8DF60-70E9-4731-BDAB-BD556455D201}"/>
    <cellStyle name="Comma 6 4 5 2 5 2" xfId="20763" xr:uid="{C8468B43-E8A5-47AB-BA7D-D82D5B505127}"/>
    <cellStyle name="Comma 6 4 5 2 5 2 2" xfId="41785" xr:uid="{BB21E3C8-CDB1-4F83-888A-650AB879268D}"/>
    <cellStyle name="Comma 6 4 5 2 5 2 3" xfId="62809" xr:uid="{0CA10167-4D53-4F96-9E2D-EE2307279FDA}"/>
    <cellStyle name="Comma 6 4 5 2 5 3" xfId="31275" xr:uid="{893EE48F-C543-4836-B1B4-EDD4ECF033AC}"/>
    <cellStyle name="Comma 6 4 5 2 5 4" xfId="52299" xr:uid="{FF7ED08E-3BDF-492A-8671-769A41E2FB4C}"/>
    <cellStyle name="Comma 6 4 5 2 6" xfId="12881" xr:uid="{613AE1BA-69A4-47A0-938A-BF085C5F26C9}"/>
    <cellStyle name="Comma 6 4 5 2 6 2" xfId="33903" xr:uid="{565D7E34-DD0F-47BF-B96B-A71644187E55}"/>
    <cellStyle name="Comma 6 4 5 2 6 3" xfId="54927" xr:uid="{1756B9A1-716B-4294-B9B6-FC8522E7CB40}"/>
    <cellStyle name="Comma 6 4 5 2 7" xfId="23392" xr:uid="{24BA9BA2-DEB3-4B78-9556-8A9C35CE6D14}"/>
    <cellStyle name="Comma 6 4 5 2 8" xfId="44417" xr:uid="{399FAE19-E1DF-4F4E-8F0D-026F97FEB3D6}"/>
    <cellStyle name="Comma 6 4 5 3" xfId="2298" xr:uid="{9101D815-E9AA-4EC8-BAA1-6A570D74B103}"/>
    <cellStyle name="Comma 6 4 5 3 2" xfId="4976" xr:uid="{104E6C9A-FD18-4D1A-B277-0614626818AC}"/>
    <cellStyle name="Comma 6 4 5 3 2 2" xfId="15510" xr:uid="{0F91C015-C151-41A1-9DFA-69D3F10ECC5F}"/>
    <cellStyle name="Comma 6 4 5 3 2 2 2" xfId="36532" xr:uid="{C6E5B2B7-84E9-4D37-AE63-F3289EB6C39C}"/>
    <cellStyle name="Comma 6 4 5 3 2 2 3" xfId="57556" xr:uid="{893DB099-2F56-440D-9A44-0C63181DAF18}"/>
    <cellStyle name="Comma 6 4 5 3 2 3" xfId="26022" xr:uid="{6548CB0E-B40B-410B-8422-BD04DCDEF6EE}"/>
    <cellStyle name="Comma 6 4 5 3 2 4" xfId="47046" xr:uid="{9769B05A-84BB-4948-B172-CB4E6CC7FC9C}"/>
    <cellStyle name="Comma 6 4 5 3 3" xfId="7604" xr:uid="{3E5E3E55-E2EA-462B-BFEC-B40821E243B8}"/>
    <cellStyle name="Comma 6 4 5 3 3 2" xfId="18138" xr:uid="{686B6246-4FF9-4D27-94E2-56C2BF070DA4}"/>
    <cellStyle name="Comma 6 4 5 3 3 2 2" xfId="39160" xr:uid="{40046593-002D-4B3C-B8B7-F24A5106E1B2}"/>
    <cellStyle name="Comma 6 4 5 3 3 2 3" xfId="60184" xr:uid="{4A001ADA-D8EE-4EE9-BF0F-DF407C25ACE9}"/>
    <cellStyle name="Comma 6 4 5 3 3 3" xfId="28650" xr:uid="{FFB4994A-63E2-4F76-8149-2F0AB8F2EDC2}"/>
    <cellStyle name="Comma 6 4 5 3 3 4" xfId="49674" xr:uid="{5A096CBA-A586-4826-8AA3-DF983A90EE04}"/>
    <cellStyle name="Comma 6 4 5 3 4" xfId="10231" xr:uid="{516562D6-A9A7-4025-AA03-90A8EF58160C}"/>
    <cellStyle name="Comma 6 4 5 3 4 2" xfId="20765" xr:uid="{CF8B2F14-DAD2-4656-B017-791BD4092B41}"/>
    <cellStyle name="Comma 6 4 5 3 4 2 2" xfId="41787" xr:uid="{6482E87D-B6C6-4C27-9D53-AA9627401A90}"/>
    <cellStyle name="Comma 6 4 5 3 4 2 3" xfId="62811" xr:uid="{BC43C26E-2AFF-4F48-B2AE-2CBDA4ED0BA9}"/>
    <cellStyle name="Comma 6 4 5 3 4 3" xfId="31277" xr:uid="{808D83B8-BE96-4FC8-9D4C-46E2FF42C5E9}"/>
    <cellStyle name="Comma 6 4 5 3 4 4" xfId="52301" xr:uid="{65EFDE88-58D1-4D54-B5F9-45627DC03C3F}"/>
    <cellStyle name="Comma 6 4 5 3 5" xfId="12883" xr:uid="{76CD5A02-1CA6-4AA3-9145-FE0B20B9BF84}"/>
    <cellStyle name="Comma 6 4 5 3 5 2" xfId="33905" xr:uid="{638D897E-9185-4D19-9460-85FB1943BD14}"/>
    <cellStyle name="Comma 6 4 5 3 5 3" xfId="54929" xr:uid="{D2210A19-84B6-45BB-BC2D-E135B48FA528}"/>
    <cellStyle name="Comma 6 4 5 3 6" xfId="23394" xr:uid="{E4EE2905-CEEA-49F7-BE0C-B5881A361BBB}"/>
    <cellStyle name="Comma 6 4 5 3 7" xfId="44419" xr:uid="{0F21857A-B946-49B1-8FA3-92878AE0026B}"/>
    <cellStyle name="Comma 6 4 5 4" xfId="2299" xr:uid="{69D32D3F-54EB-4FDA-9B47-72D3291EDEAE}"/>
    <cellStyle name="Comma 6 4 5 4 2" xfId="4977" xr:uid="{38FD0DFD-A9C6-421A-B626-9228557D64C8}"/>
    <cellStyle name="Comma 6 4 5 4 2 2" xfId="15511" xr:uid="{1DD5B196-8F64-4C05-88F9-45999C6E4C8C}"/>
    <cellStyle name="Comma 6 4 5 4 2 2 2" xfId="36533" xr:uid="{B5EEB68E-6D9B-4584-8C71-EFC0C351CA4A}"/>
    <cellStyle name="Comma 6 4 5 4 2 2 3" xfId="57557" xr:uid="{8281C12F-57A6-45B3-A03B-565280C29E61}"/>
    <cellStyle name="Comma 6 4 5 4 2 3" xfId="26023" xr:uid="{93FF1C8D-F5D7-4CA5-B64C-3F9B48529E6B}"/>
    <cellStyle name="Comma 6 4 5 4 2 4" xfId="47047" xr:uid="{3525C010-97FD-414C-86B3-8A4A5C8F5666}"/>
    <cellStyle name="Comma 6 4 5 4 3" xfId="7605" xr:uid="{1B0F2CA7-C97D-4F3B-B8BE-5D821969A742}"/>
    <cellStyle name="Comma 6 4 5 4 3 2" xfId="18139" xr:uid="{61F2BCC1-1A91-4D91-B763-3A4C0788CB58}"/>
    <cellStyle name="Comma 6 4 5 4 3 2 2" xfId="39161" xr:uid="{5FFF0FA3-6D1C-47FE-912D-7F6C2127E53E}"/>
    <cellStyle name="Comma 6 4 5 4 3 2 3" xfId="60185" xr:uid="{A91C8DEA-6AEC-440F-B2D9-0FD181DF7683}"/>
    <cellStyle name="Comma 6 4 5 4 3 3" xfId="28651" xr:uid="{3CF39537-2275-4C3A-AA23-778C5786B0C4}"/>
    <cellStyle name="Comma 6 4 5 4 3 4" xfId="49675" xr:uid="{1657EDC9-CAD1-4B66-9C7B-06DFF01C81F7}"/>
    <cellStyle name="Comma 6 4 5 4 4" xfId="10232" xr:uid="{AF6C3B0C-A875-4471-B8CF-C3B53EC8E6A8}"/>
    <cellStyle name="Comma 6 4 5 4 4 2" xfId="20766" xr:uid="{64FF87E5-7B3A-4F27-A8F2-9AF1FF8A8AEE}"/>
    <cellStyle name="Comma 6 4 5 4 4 2 2" xfId="41788" xr:uid="{C005DB0B-9E22-4A88-8E28-962280FE42D1}"/>
    <cellStyle name="Comma 6 4 5 4 4 2 3" xfId="62812" xr:uid="{E0D784B5-E3FB-4424-A5A2-C58C45EA8991}"/>
    <cellStyle name="Comma 6 4 5 4 4 3" xfId="31278" xr:uid="{04C63164-45D0-467A-9DF1-8A6FEBBB3CDA}"/>
    <cellStyle name="Comma 6 4 5 4 4 4" xfId="52302" xr:uid="{8D2DDC32-B4EB-4B70-898D-7EBB188CD05B}"/>
    <cellStyle name="Comma 6 4 5 4 5" xfId="12884" xr:uid="{8DC5940B-E61B-4320-ADFA-D3CE915FEAD2}"/>
    <cellStyle name="Comma 6 4 5 4 5 2" xfId="33906" xr:uid="{34715563-1DE9-400A-9A00-5CC1159CB295}"/>
    <cellStyle name="Comma 6 4 5 4 5 3" xfId="54930" xr:uid="{8305D9C8-87DD-4F5C-BBDA-C88DA2B65A0A}"/>
    <cellStyle name="Comma 6 4 5 4 6" xfId="23395" xr:uid="{B919A178-B008-4243-B266-14DF0288E02F}"/>
    <cellStyle name="Comma 6 4 5 4 7" xfId="44420" xr:uid="{1D2F1075-0F36-47E5-BFDD-BC9420EC8B71}"/>
    <cellStyle name="Comma 6 4 5 5" xfId="4973" xr:uid="{8BAECE9A-C30B-4389-A8A7-381ABE216233}"/>
    <cellStyle name="Comma 6 4 5 5 2" xfId="15507" xr:uid="{9EB469D6-31E4-4BE2-AC52-C0736B2BFEEB}"/>
    <cellStyle name="Comma 6 4 5 5 2 2" xfId="36529" xr:uid="{04907502-6319-4274-A8E9-8CCB325C9E07}"/>
    <cellStyle name="Comma 6 4 5 5 2 3" xfId="57553" xr:uid="{ED71A474-5144-416D-B058-741EBCC26146}"/>
    <cellStyle name="Comma 6 4 5 5 3" xfId="26019" xr:uid="{22EFE7B2-3AE8-406C-B111-93F1DF9CDCDF}"/>
    <cellStyle name="Comma 6 4 5 5 4" xfId="47043" xr:uid="{6CE62F9A-7348-47CE-A37A-8312ADB7E0E2}"/>
    <cellStyle name="Comma 6 4 5 6" xfId="7601" xr:uid="{A8704473-B3E3-4801-9A1A-4FA2342DB687}"/>
    <cellStyle name="Comma 6 4 5 6 2" xfId="18135" xr:uid="{760E33E5-FA4F-4CD8-827B-1C31FA44999A}"/>
    <cellStyle name="Comma 6 4 5 6 2 2" xfId="39157" xr:uid="{47073B02-3667-48C5-8100-4FB3F1E337AC}"/>
    <cellStyle name="Comma 6 4 5 6 2 3" xfId="60181" xr:uid="{83114AEF-4FDC-481B-9A9A-1701DD49C702}"/>
    <cellStyle name="Comma 6 4 5 6 3" xfId="28647" xr:uid="{C3A029DB-476A-429E-9013-CC07246690FE}"/>
    <cellStyle name="Comma 6 4 5 6 4" xfId="49671" xr:uid="{6AE9EE16-F07F-43A2-A5CF-985C30BC5E6B}"/>
    <cellStyle name="Comma 6 4 5 7" xfId="10228" xr:uid="{E9CC0B08-F6D8-4479-AE05-572CA23C33E4}"/>
    <cellStyle name="Comma 6 4 5 7 2" xfId="20762" xr:uid="{569EBA9B-9DD7-472B-8A44-2A45EDDEFE15}"/>
    <cellStyle name="Comma 6 4 5 7 2 2" xfId="41784" xr:uid="{01375CC8-EFDF-4ABF-B574-280CD612075E}"/>
    <cellStyle name="Comma 6 4 5 7 2 3" xfId="62808" xr:uid="{1701C397-BEDA-4D26-BE0D-02198CE21C36}"/>
    <cellStyle name="Comma 6 4 5 7 3" xfId="31274" xr:uid="{63675BAC-31D4-4A42-A40F-CE49377A39E4}"/>
    <cellStyle name="Comma 6 4 5 7 4" xfId="52298" xr:uid="{3ADB5FFB-287F-4FDF-8321-907B044784D9}"/>
    <cellStyle name="Comma 6 4 5 8" xfId="12880" xr:uid="{DF79484C-5844-495A-B978-59BF5F7A0B17}"/>
    <cellStyle name="Comma 6 4 5 8 2" xfId="33902" xr:uid="{8D55499D-4C1B-40C3-9C09-A69AD0AD9038}"/>
    <cellStyle name="Comma 6 4 5 8 3" xfId="54926" xr:uid="{0714F7FA-BC67-48FC-B164-078C7F481B5A}"/>
    <cellStyle name="Comma 6 4 5 9" xfId="23391" xr:uid="{F43465A3-8610-4A5F-B7EB-7581E00E2AC5}"/>
    <cellStyle name="Comma 6 4 6" xfId="2300" xr:uid="{EC69D525-3632-432D-81C2-5E45945C4C3E}"/>
    <cellStyle name="Comma 6 4 6 10" xfId="44421" xr:uid="{2963F834-30F8-4ABE-B0E9-0EA820DAA0AE}"/>
    <cellStyle name="Comma 6 4 6 2" xfId="2301" xr:uid="{3D48629C-32C4-4D0E-8766-362F113E35F8}"/>
    <cellStyle name="Comma 6 4 6 2 2" xfId="2302" xr:uid="{ED00D97E-69F5-4464-B28D-476A34A657DC}"/>
    <cellStyle name="Comma 6 4 6 2 2 2" xfId="4980" xr:uid="{2FDA66CE-2C88-482C-AC4E-E3B49634DF89}"/>
    <cellStyle name="Comma 6 4 6 2 2 2 2" xfId="15514" xr:uid="{AC6A09DB-D949-4612-AD38-3858913DA989}"/>
    <cellStyle name="Comma 6 4 6 2 2 2 2 2" xfId="36536" xr:uid="{B0FC3AF9-532A-48E5-BC7F-CEB318BB9AA9}"/>
    <cellStyle name="Comma 6 4 6 2 2 2 2 3" xfId="57560" xr:uid="{E6F22CCB-93A3-412C-AC46-E5D171169FFF}"/>
    <cellStyle name="Comma 6 4 6 2 2 2 3" xfId="26026" xr:uid="{8E4633DB-D4B9-4470-A774-BFBD74790622}"/>
    <cellStyle name="Comma 6 4 6 2 2 2 4" xfId="47050" xr:uid="{16F582E9-4971-4FF9-881A-C4AD0B8E4C23}"/>
    <cellStyle name="Comma 6 4 6 2 2 3" xfId="7608" xr:uid="{56627B1B-447A-4C1D-B69C-C91B8BAB0F14}"/>
    <cellStyle name="Comma 6 4 6 2 2 3 2" xfId="18142" xr:uid="{82A93907-B6B7-4CD2-8172-BB1DFD628D0C}"/>
    <cellStyle name="Comma 6 4 6 2 2 3 2 2" xfId="39164" xr:uid="{DED56037-FD6F-416B-A203-58A1477532DC}"/>
    <cellStyle name="Comma 6 4 6 2 2 3 2 3" xfId="60188" xr:uid="{507B1FE5-8EFD-4D97-B0EC-44D465263067}"/>
    <cellStyle name="Comma 6 4 6 2 2 3 3" xfId="28654" xr:uid="{C2145959-F733-4204-BE3F-1544B39BB541}"/>
    <cellStyle name="Comma 6 4 6 2 2 3 4" xfId="49678" xr:uid="{72243F2B-8BF3-466A-928D-B01E5F30D648}"/>
    <cellStyle name="Comma 6 4 6 2 2 4" xfId="10235" xr:uid="{B42DC700-81FF-40CF-AC54-159A6E13EAC0}"/>
    <cellStyle name="Comma 6 4 6 2 2 4 2" xfId="20769" xr:uid="{9447DF05-D6EB-4AE3-B479-C1BD31DBA872}"/>
    <cellStyle name="Comma 6 4 6 2 2 4 2 2" xfId="41791" xr:uid="{A02FD27E-9781-497D-8E7C-535C417F5C6A}"/>
    <cellStyle name="Comma 6 4 6 2 2 4 2 3" xfId="62815" xr:uid="{B6CDE42D-96F7-460A-846F-9036FDA7BB95}"/>
    <cellStyle name="Comma 6 4 6 2 2 4 3" xfId="31281" xr:uid="{4DC81A51-ABCC-4EE2-8EF7-96D77D723F2D}"/>
    <cellStyle name="Comma 6 4 6 2 2 4 4" xfId="52305" xr:uid="{1042FB04-5CCB-4AEC-B711-7F345ED756EB}"/>
    <cellStyle name="Comma 6 4 6 2 2 5" xfId="12887" xr:uid="{5A800321-27FB-4773-8D21-44864AF22C74}"/>
    <cellStyle name="Comma 6 4 6 2 2 5 2" xfId="33909" xr:uid="{D9779D8E-DF0F-477E-BDF9-CA7A13E1CE10}"/>
    <cellStyle name="Comma 6 4 6 2 2 5 3" xfId="54933" xr:uid="{491A4BA9-8364-4181-A004-EC04B37DC7F2}"/>
    <cellStyle name="Comma 6 4 6 2 2 6" xfId="23398" xr:uid="{43F7057B-36AF-4DF5-B76F-FBC52DB38ADA}"/>
    <cellStyle name="Comma 6 4 6 2 2 7" xfId="44423" xr:uid="{7C4CF36F-704B-4F00-8F34-00D3C67FD796}"/>
    <cellStyle name="Comma 6 4 6 2 3" xfId="4979" xr:uid="{CB955959-AE48-43D9-98A2-130705BAA64B}"/>
    <cellStyle name="Comma 6 4 6 2 3 2" xfId="15513" xr:uid="{98669780-2871-435C-B186-0A26E6DF65F2}"/>
    <cellStyle name="Comma 6 4 6 2 3 2 2" xfId="36535" xr:uid="{A3875801-896A-48FA-8BE0-9A8CA13E9231}"/>
    <cellStyle name="Comma 6 4 6 2 3 2 3" xfId="57559" xr:uid="{9ADB2665-3D4F-4984-9959-82FDB1B886BA}"/>
    <cellStyle name="Comma 6 4 6 2 3 3" xfId="26025" xr:uid="{833FE498-736E-426D-8321-1161971EDF45}"/>
    <cellStyle name="Comma 6 4 6 2 3 4" xfId="47049" xr:uid="{B0E06E99-5D12-49A7-B2DE-2871A96B9DCD}"/>
    <cellStyle name="Comma 6 4 6 2 4" xfId="7607" xr:uid="{F3EDD81F-64F0-4F0A-B5EB-E48DD3027813}"/>
    <cellStyle name="Comma 6 4 6 2 4 2" xfId="18141" xr:uid="{414BA4C5-B44B-4835-B951-FF97173FEB57}"/>
    <cellStyle name="Comma 6 4 6 2 4 2 2" xfId="39163" xr:uid="{EF178152-0087-4EE9-A7B6-743F2151472D}"/>
    <cellStyle name="Comma 6 4 6 2 4 2 3" xfId="60187" xr:uid="{41A63BFB-8A1D-491F-AEC4-77479CA4A5E0}"/>
    <cellStyle name="Comma 6 4 6 2 4 3" xfId="28653" xr:uid="{D0FCDB39-2896-4AB6-885D-6BB58D246A61}"/>
    <cellStyle name="Comma 6 4 6 2 4 4" xfId="49677" xr:uid="{AE014A08-A685-4863-8926-92DBC2EEFB81}"/>
    <cellStyle name="Comma 6 4 6 2 5" xfId="10234" xr:uid="{3CD87EA4-8FE6-4714-99A4-4D82CFBF615F}"/>
    <cellStyle name="Comma 6 4 6 2 5 2" xfId="20768" xr:uid="{54C728A8-709A-4AA3-9165-98A98C76E3B4}"/>
    <cellStyle name="Comma 6 4 6 2 5 2 2" xfId="41790" xr:uid="{B9E355C9-6148-49AA-BFDD-E0B9B274D088}"/>
    <cellStyle name="Comma 6 4 6 2 5 2 3" xfId="62814" xr:uid="{50D0B1EC-4829-41FC-8624-9883406209A2}"/>
    <cellStyle name="Comma 6 4 6 2 5 3" xfId="31280" xr:uid="{6DBCA43C-AAD0-4BB9-A782-2B05DBE1B9C6}"/>
    <cellStyle name="Comma 6 4 6 2 5 4" xfId="52304" xr:uid="{F5710BCC-103F-4F01-A32E-5ADE26DB9838}"/>
    <cellStyle name="Comma 6 4 6 2 6" xfId="12886" xr:uid="{6987DFCD-14D7-4B41-A899-0BDCC5E5D8AD}"/>
    <cellStyle name="Comma 6 4 6 2 6 2" xfId="33908" xr:uid="{C277BF13-7988-4079-8521-F519AE94A49D}"/>
    <cellStyle name="Comma 6 4 6 2 6 3" xfId="54932" xr:uid="{DE35EC41-ED7E-47E7-9F99-691AFA911569}"/>
    <cellStyle name="Comma 6 4 6 2 7" xfId="23397" xr:uid="{4C343508-8680-4C98-BC1F-85DB893AE0CA}"/>
    <cellStyle name="Comma 6 4 6 2 8" xfId="44422" xr:uid="{9B80E67F-FBB9-4B51-8CAE-18DD4A13A8B9}"/>
    <cellStyle name="Comma 6 4 6 3" xfId="2303" xr:uid="{58F4ACED-AB6F-48F4-BFA0-FDAB02C911B3}"/>
    <cellStyle name="Comma 6 4 6 3 2" xfId="4981" xr:uid="{E3EE4AF9-DA2E-49C9-B12A-12BC6DCFC19F}"/>
    <cellStyle name="Comma 6 4 6 3 2 2" xfId="15515" xr:uid="{4FF35BEC-76A8-4009-B7A8-CB11E0919D1C}"/>
    <cellStyle name="Comma 6 4 6 3 2 2 2" xfId="36537" xr:uid="{A56BCECA-4C76-4586-8CE7-212F9F304189}"/>
    <cellStyle name="Comma 6 4 6 3 2 2 3" xfId="57561" xr:uid="{DC284120-A9C3-435D-A17D-95321930DC4C}"/>
    <cellStyle name="Comma 6 4 6 3 2 3" xfId="26027" xr:uid="{08A66DDA-CBF1-40E8-94DB-D3F7C52E6CAA}"/>
    <cellStyle name="Comma 6 4 6 3 2 4" xfId="47051" xr:uid="{C0FF2EC5-DEF5-45F3-AE68-EE3CD6BCE278}"/>
    <cellStyle name="Comma 6 4 6 3 3" xfId="7609" xr:uid="{142CCFA9-6BE2-47B2-97B3-E695D0074E47}"/>
    <cellStyle name="Comma 6 4 6 3 3 2" xfId="18143" xr:uid="{A1104069-1F36-4913-8BE3-8A06CA1F3B26}"/>
    <cellStyle name="Comma 6 4 6 3 3 2 2" xfId="39165" xr:uid="{D54EEB90-4051-4B43-9995-D0288EB2E330}"/>
    <cellStyle name="Comma 6 4 6 3 3 2 3" xfId="60189" xr:uid="{51E64F9E-000A-4723-AEBA-B51552A3BD2C}"/>
    <cellStyle name="Comma 6 4 6 3 3 3" xfId="28655" xr:uid="{D3EA9135-F302-48F1-AC5F-5B25F5726EAB}"/>
    <cellStyle name="Comma 6 4 6 3 3 4" xfId="49679" xr:uid="{65FB4A58-CC6F-4604-8370-9C0C3BB6F13F}"/>
    <cellStyle name="Comma 6 4 6 3 4" xfId="10236" xr:uid="{909B50EA-A09B-4636-9276-D948A43347AE}"/>
    <cellStyle name="Comma 6 4 6 3 4 2" xfId="20770" xr:uid="{40E0469B-1C32-4DFB-A4C5-523004A80E1F}"/>
    <cellStyle name="Comma 6 4 6 3 4 2 2" xfId="41792" xr:uid="{8E6B2E10-3D78-4E35-84E0-BBE6F5A58997}"/>
    <cellStyle name="Comma 6 4 6 3 4 2 3" xfId="62816" xr:uid="{757E8E9A-5794-4567-BD8E-310B2AD03D25}"/>
    <cellStyle name="Comma 6 4 6 3 4 3" xfId="31282" xr:uid="{0C7387D1-58D1-4BC2-A515-0C31A864EEE2}"/>
    <cellStyle name="Comma 6 4 6 3 4 4" xfId="52306" xr:uid="{4055347F-2771-4980-BBEA-CF298173E62B}"/>
    <cellStyle name="Comma 6 4 6 3 5" xfId="12888" xr:uid="{F8CCD375-1E99-4996-B3A5-B11D9F747DC9}"/>
    <cellStyle name="Comma 6 4 6 3 5 2" xfId="33910" xr:uid="{1E36CA8F-3440-4045-9EF5-900CC39B5814}"/>
    <cellStyle name="Comma 6 4 6 3 5 3" xfId="54934" xr:uid="{178B1EAB-41AC-435F-9A56-EC5D141CBDC0}"/>
    <cellStyle name="Comma 6 4 6 3 6" xfId="23399" xr:uid="{C9C07531-9BB6-406B-8E8D-6B0A9773A311}"/>
    <cellStyle name="Comma 6 4 6 3 7" xfId="44424" xr:uid="{31191266-DEFE-485B-B878-98B96CED497F}"/>
    <cellStyle name="Comma 6 4 6 4" xfId="2304" xr:uid="{7D9A80D8-0FEC-453B-B07C-9F2E92465EAC}"/>
    <cellStyle name="Comma 6 4 6 4 2" xfId="4982" xr:uid="{61DBA5CB-8450-4F6B-9B81-50465589FC00}"/>
    <cellStyle name="Comma 6 4 6 4 2 2" xfId="15516" xr:uid="{2EDD580C-BF62-4BA2-A757-59FFACEF22FA}"/>
    <cellStyle name="Comma 6 4 6 4 2 2 2" xfId="36538" xr:uid="{10FDB174-1B0B-4760-9FF7-2FD736107CAD}"/>
    <cellStyle name="Comma 6 4 6 4 2 2 3" xfId="57562" xr:uid="{D323F60C-3F6D-4ABC-899A-9CEB93C688E9}"/>
    <cellStyle name="Comma 6 4 6 4 2 3" xfId="26028" xr:uid="{39000719-5471-4EF6-9C13-2126B9319CC9}"/>
    <cellStyle name="Comma 6 4 6 4 2 4" xfId="47052" xr:uid="{5048885D-E9C3-470F-8303-12C7A86B56B9}"/>
    <cellStyle name="Comma 6 4 6 4 3" xfId="7610" xr:uid="{2E26B6A4-FE27-46E8-A6AE-24F1A8FF7A8D}"/>
    <cellStyle name="Comma 6 4 6 4 3 2" xfId="18144" xr:uid="{61245D45-45DC-4EE0-B9D8-EE963335C99A}"/>
    <cellStyle name="Comma 6 4 6 4 3 2 2" xfId="39166" xr:uid="{11A18B1A-A221-4D5D-B88D-0A3B14E2A6E7}"/>
    <cellStyle name="Comma 6 4 6 4 3 2 3" xfId="60190" xr:uid="{CCA7DC2E-4EE0-484F-B54A-9979F321295D}"/>
    <cellStyle name="Comma 6 4 6 4 3 3" xfId="28656" xr:uid="{A11718B9-A8EC-45C4-A974-D3793DC5CC67}"/>
    <cellStyle name="Comma 6 4 6 4 3 4" xfId="49680" xr:uid="{2AB36D3F-C374-451D-AB13-8AC7C7432DE9}"/>
    <cellStyle name="Comma 6 4 6 4 4" xfId="10237" xr:uid="{52FC1BBC-D00A-4C45-8FA6-D9BD49942BD7}"/>
    <cellStyle name="Comma 6 4 6 4 4 2" xfId="20771" xr:uid="{49A7F80C-3AC3-484E-A2BF-71D38452E739}"/>
    <cellStyle name="Comma 6 4 6 4 4 2 2" xfId="41793" xr:uid="{5CFCE6C6-DA7C-4775-B175-EC2C937F3508}"/>
    <cellStyle name="Comma 6 4 6 4 4 2 3" xfId="62817" xr:uid="{E3ED7737-BC6D-4C58-903B-DEE12826F311}"/>
    <cellStyle name="Comma 6 4 6 4 4 3" xfId="31283" xr:uid="{4CEC8429-FCA0-4FD2-9CA8-301555CCE5B4}"/>
    <cellStyle name="Comma 6 4 6 4 4 4" xfId="52307" xr:uid="{409CA194-1AB1-4CDD-810A-045B9DA5E32D}"/>
    <cellStyle name="Comma 6 4 6 4 5" xfId="12889" xr:uid="{6E0214D4-92FE-4938-8EC0-72AC3D981F05}"/>
    <cellStyle name="Comma 6 4 6 4 5 2" xfId="33911" xr:uid="{9D653995-F635-440B-9FEB-7E9D0C640C5E}"/>
    <cellStyle name="Comma 6 4 6 4 5 3" xfId="54935" xr:uid="{6AAC5DBC-E72C-4BC0-BB19-9A9066018E46}"/>
    <cellStyle name="Comma 6 4 6 4 6" xfId="23400" xr:uid="{CDA45BF9-DFC3-41D3-936C-F0ABB2515B70}"/>
    <cellStyle name="Comma 6 4 6 4 7" xfId="44425" xr:uid="{C61EB964-852D-4CDA-BB71-0AF1CCD7D12A}"/>
    <cellStyle name="Comma 6 4 6 5" xfId="4978" xr:uid="{85FE96A5-1F9B-4B9D-A7BD-DFC24D13E64F}"/>
    <cellStyle name="Comma 6 4 6 5 2" xfId="15512" xr:uid="{380F2D56-39C6-4D69-96EA-531CE99F18B1}"/>
    <cellStyle name="Comma 6 4 6 5 2 2" xfId="36534" xr:uid="{2A172C41-8FE8-4DC2-A3D5-A467CFEDA784}"/>
    <cellStyle name="Comma 6 4 6 5 2 3" xfId="57558" xr:uid="{AAB8EE30-4088-4043-9419-14C65C1F5DF2}"/>
    <cellStyle name="Comma 6 4 6 5 3" xfId="26024" xr:uid="{AA110AA1-6D0E-433B-A989-EE83BC721F0C}"/>
    <cellStyle name="Comma 6 4 6 5 4" xfId="47048" xr:uid="{F240212D-C3DB-45F4-9D5E-8E2B57FC6F5A}"/>
    <cellStyle name="Comma 6 4 6 6" xfId="7606" xr:uid="{45CE4032-B40C-4AA9-9D7C-7C591CABC5B6}"/>
    <cellStyle name="Comma 6 4 6 6 2" xfId="18140" xr:uid="{1910C52F-5AE3-42D3-AE18-42E924D5FEFA}"/>
    <cellStyle name="Comma 6 4 6 6 2 2" xfId="39162" xr:uid="{C7555161-2DB2-4586-B675-D8AE7CE0BB7F}"/>
    <cellStyle name="Comma 6 4 6 6 2 3" xfId="60186" xr:uid="{C2F6FAEF-5DDB-41F9-AE6F-DE1B0C974A33}"/>
    <cellStyle name="Comma 6 4 6 6 3" xfId="28652" xr:uid="{6D2AFBA7-A409-475C-90B0-021D29E58D0B}"/>
    <cellStyle name="Comma 6 4 6 6 4" xfId="49676" xr:uid="{9A1E06B1-EF6E-4240-A31F-E0A81720C2D1}"/>
    <cellStyle name="Comma 6 4 6 7" xfId="10233" xr:uid="{3C24F58D-6BB5-4AA2-804D-2E88A3B77FF7}"/>
    <cellStyle name="Comma 6 4 6 7 2" xfId="20767" xr:uid="{536DDCB9-A06B-44C1-A963-89BD9A2E69B2}"/>
    <cellStyle name="Comma 6 4 6 7 2 2" xfId="41789" xr:uid="{C65C02F8-2E06-447B-9B4E-37519D61D761}"/>
    <cellStyle name="Comma 6 4 6 7 2 3" xfId="62813" xr:uid="{E10A761F-8F35-43A3-A59A-8537B1C05ADE}"/>
    <cellStyle name="Comma 6 4 6 7 3" xfId="31279" xr:uid="{90041B35-A44A-47A0-B3C2-DC8E289CC39B}"/>
    <cellStyle name="Comma 6 4 6 7 4" xfId="52303" xr:uid="{7B7CACC2-9BFE-41EC-8DAB-B172E3276AA6}"/>
    <cellStyle name="Comma 6 4 6 8" xfId="12885" xr:uid="{B77049B1-5DA5-45CD-BBDA-825F1B92E116}"/>
    <cellStyle name="Comma 6 4 6 8 2" xfId="33907" xr:uid="{9F586148-7E7E-45E3-A455-973E165FF660}"/>
    <cellStyle name="Comma 6 4 6 8 3" xfId="54931" xr:uid="{04102EFE-139B-4934-B0CF-86EB283CAEA0}"/>
    <cellStyle name="Comma 6 4 6 9" xfId="23396" xr:uid="{E25751AB-4AF3-40FD-ABE3-7575414928E2}"/>
    <cellStyle name="Comma 6 4 7" xfId="2305" xr:uid="{06DD97AD-80ED-4D49-8444-365947325BCE}"/>
    <cellStyle name="Comma 6 4 7 2" xfId="2306" xr:uid="{3788DA90-F519-4BD6-8223-F3DBB0CB617C}"/>
    <cellStyle name="Comma 6 4 7 2 2" xfId="4984" xr:uid="{6A99862C-ACC1-4E0B-BB3B-D33C8BE8EAE1}"/>
    <cellStyle name="Comma 6 4 7 2 2 2" xfId="15518" xr:uid="{7E043C5B-C9E1-4C80-99F3-52BA907CFC6D}"/>
    <cellStyle name="Comma 6 4 7 2 2 2 2" xfId="36540" xr:uid="{371C753B-2B38-46CA-B022-B5BDC63359B5}"/>
    <cellStyle name="Comma 6 4 7 2 2 2 3" xfId="57564" xr:uid="{7CC89B04-2F64-4BE5-B4B9-6C01C35A0DFC}"/>
    <cellStyle name="Comma 6 4 7 2 2 3" xfId="26030" xr:uid="{28042623-5135-4624-BE36-A4448B310280}"/>
    <cellStyle name="Comma 6 4 7 2 2 4" xfId="47054" xr:uid="{96E0557A-6501-4074-AA93-D2FFA0155517}"/>
    <cellStyle name="Comma 6 4 7 2 3" xfId="7612" xr:uid="{D38CBF61-A7AF-4A48-937D-810831AE6863}"/>
    <cellStyle name="Comma 6 4 7 2 3 2" xfId="18146" xr:uid="{13E2E3B2-2629-4B7D-8863-77C49D0C0E8A}"/>
    <cellStyle name="Comma 6 4 7 2 3 2 2" xfId="39168" xr:uid="{02FA93B3-5ECF-4B6A-AF00-AA797E30BF73}"/>
    <cellStyle name="Comma 6 4 7 2 3 2 3" xfId="60192" xr:uid="{A83BD241-2BC5-4023-9F32-DFD43ED4C9DF}"/>
    <cellStyle name="Comma 6 4 7 2 3 3" xfId="28658" xr:uid="{E7866D3F-F90C-4B17-9435-E9C7DAC319DD}"/>
    <cellStyle name="Comma 6 4 7 2 3 4" xfId="49682" xr:uid="{92A70431-AAE6-4584-9F92-564D227C4129}"/>
    <cellStyle name="Comma 6 4 7 2 4" xfId="10239" xr:uid="{B23F503D-D73A-42F6-8DE7-65D9E9C34C78}"/>
    <cellStyle name="Comma 6 4 7 2 4 2" xfId="20773" xr:uid="{6C782BF6-8989-469D-B3FE-9165F4FEC20D}"/>
    <cellStyle name="Comma 6 4 7 2 4 2 2" xfId="41795" xr:uid="{BCBB3AA6-6F50-4DE0-974F-1052F973AD4D}"/>
    <cellStyle name="Comma 6 4 7 2 4 2 3" xfId="62819" xr:uid="{69E95D8B-85ED-4A1E-98CC-18FBA6B1A184}"/>
    <cellStyle name="Comma 6 4 7 2 4 3" xfId="31285" xr:uid="{0BB79BEF-4639-4435-AA4F-705CB8FCF475}"/>
    <cellStyle name="Comma 6 4 7 2 4 4" xfId="52309" xr:uid="{616FBB5E-A734-4ADC-93E4-2699DA1BB669}"/>
    <cellStyle name="Comma 6 4 7 2 5" xfId="12891" xr:uid="{0FF69CAE-B7A5-4D59-9BFA-FD241AC6F571}"/>
    <cellStyle name="Comma 6 4 7 2 5 2" xfId="33913" xr:uid="{7427FAF0-7BEA-4170-A2CF-B18156A8508C}"/>
    <cellStyle name="Comma 6 4 7 2 5 3" xfId="54937" xr:uid="{1CD83E3B-1A28-44D5-A56D-FB3E09A8F8DD}"/>
    <cellStyle name="Comma 6 4 7 2 6" xfId="23402" xr:uid="{5666E4EF-247D-43E2-A758-CC79A08A2507}"/>
    <cellStyle name="Comma 6 4 7 2 7" xfId="44427" xr:uid="{2C2244BE-2989-44E7-9B86-BDFED7138A43}"/>
    <cellStyle name="Comma 6 4 7 3" xfId="2307" xr:uid="{FEA9EF17-25CE-48DB-AD67-5BA8211F7E18}"/>
    <cellStyle name="Comma 6 4 7 3 2" xfId="4985" xr:uid="{15877300-2A4A-4AD1-A7CC-97DB7C715114}"/>
    <cellStyle name="Comma 6 4 7 3 2 2" xfId="15519" xr:uid="{70735E87-48BB-4B2C-8449-81188E3CF8AA}"/>
    <cellStyle name="Comma 6 4 7 3 2 2 2" xfId="36541" xr:uid="{F4D9FF77-30BB-4F72-A60B-FC3C36AAE640}"/>
    <cellStyle name="Comma 6 4 7 3 2 2 3" xfId="57565" xr:uid="{9361832D-763A-437B-975D-69ABD874B571}"/>
    <cellStyle name="Comma 6 4 7 3 2 3" xfId="26031" xr:uid="{F93F5A9D-5DE2-4116-8A5A-F30B4B607691}"/>
    <cellStyle name="Comma 6 4 7 3 2 4" xfId="47055" xr:uid="{94C05852-7877-4C26-A3CD-3471B8186691}"/>
    <cellStyle name="Comma 6 4 7 3 3" xfId="7613" xr:uid="{DE4BF10C-13C2-4D4A-9769-6892D2CD6834}"/>
    <cellStyle name="Comma 6 4 7 3 3 2" xfId="18147" xr:uid="{7B927FC5-809A-4893-A9B3-6BBA6BB94B63}"/>
    <cellStyle name="Comma 6 4 7 3 3 2 2" xfId="39169" xr:uid="{5E685A7E-0F7E-4E52-97BE-C9721543627C}"/>
    <cellStyle name="Comma 6 4 7 3 3 2 3" xfId="60193" xr:uid="{77413474-0F20-4E3D-A7FB-7A11123E69D2}"/>
    <cellStyle name="Comma 6 4 7 3 3 3" xfId="28659" xr:uid="{13F10C74-12B1-44F3-9E87-BC3EECA3F360}"/>
    <cellStyle name="Comma 6 4 7 3 3 4" xfId="49683" xr:uid="{5EF9741C-E427-4CA3-BE7E-83BBF23C0534}"/>
    <cellStyle name="Comma 6 4 7 3 4" xfId="10240" xr:uid="{9A3BE145-4E7B-4E11-9ABA-8149869986DA}"/>
    <cellStyle name="Comma 6 4 7 3 4 2" xfId="20774" xr:uid="{140B9BE6-A337-4050-967F-3F3B4051D38C}"/>
    <cellStyle name="Comma 6 4 7 3 4 2 2" xfId="41796" xr:uid="{86895BD7-B7B9-4B10-A1DD-D244E8CF839B}"/>
    <cellStyle name="Comma 6 4 7 3 4 2 3" xfId="62820" xr:uid="{25A41E3C-4509-45F7-8EA7-25D2A7F4C93D}"/>
    <cellStyle name="Comma 6 4 7 3 4 3" xfId="31286" xr:uid="{8E8B921E-BFEF-466C-8880-BB9B6DD1BE7C}"/>
    <cellStyle name="Comma 6 4 7 3 4 4" xfId="52310" xr:uid="{075E6C6E-43B5-42C1-B816-2C9A64309B28}"/>
    <cellStyle name="Comma 6 4 7 3 5" xfId="12892" xr:uid="{F01A3775-0EDD-453E-8222-AE5C7259884C}"/>
    <cellStyle name="Comma 6 4 7 3 5 2" xfId="33914" xr:uid="{80274E65-C799-45F6-81A3-097D179FBC66}"/>
    <cellStyle name="Comma 6 4 7 3 5 3" xfId="54938" xr:uid="{D7421437-2A8D-45E8-A6F8-406F3BE799B1}"/>
    <cellStyle name="Comma 6 4 7 3 6" xfId="23403" xr:uid="{00D90AB6-D237-4640-ABA4-6268642B51BF}"/>
    <cellStyle name="Comma 6 4 7 3 7" xfId="44428" xr:uid="{2619CAB5-807D-4BAE-B943-97D9172A1C26}"/>
    <cellStyle name="Comma 6 4 7 4" xfId="4983" xr:uid="{56F90196-4577-422D-83A7-1E78455EF6FD}"/>
    <cellStyle name="Comma 6 4 7 4 2" xfId="15517" xr:uid="{3BECCEC5-5F03-4BD1-B913-3B34D693E444}"/>
    <cellStyle name="Comma 6 4 7 4 2 2" xfId="36539" xr:uid="{6EDED4ED-C57F-4AD3-B600-302A6E414E47}"/>
    <cellStyle name="Comma 6 4 7 4 2 3" xfId="57563" xr:uid="{6E3A1FBC-9A18-4B10-B056-CFC02A9CBB9C}"/>
    <cellStyle name="Comma 6 4 7 4 3" xfId="26029" xr:uid="{9118C6DC-BBB9-4F87-8398-99CC1D9942F7}"/>
    <cellStyle name="Comma 6 4 7 4 4" xfId="47053" xr:uid="{265D4175-E1BD-4604-B2DD-D08627AF24DC}"/>
    <cellStyle name="Comma 6 4 7 5" xfId="7611" xr:uid="{DF15E390-7AE9-49B1-93F1-94AD9FCF0C10}"/>
    <cellStyle name="Comma 6 4 7 5 2" xfId="18145" xr:uid="{6F7580BE-64F6-48AE-AB66-FE37587B3AE0}"/>
    <cellStyle name="Comma 6 4 7 5 2 2" xfId="39167" xr:uid="{1FC78D1E-4C86-46D9-99EB-0177D4EB9E90}"/>
    <cellStyle name="Comma 6 4 7 5 2 3" xfId="60191" xr:uid="{FE385793-48B2-4A16-B93A-55CC1D54B043}"/>
    <cellStyle name="Comma 6 4 7 5 3" xfId="28657" xr:uid="{BB05A9FC-11BB-4238-90B4-13069B7A3725}"/>
    <cellStyle name="Comma 6 4 7 5 4" xfId="49681" xr:uid="{2B82454B-3E72-4F48-9E00-7FBC1C8D006B}"/>
    <cellStyle name="Comma 6 4 7 6" xfId="10238" xr:uid="{2280348B-F415-46CA-B55F-AE95EBFFD888}"/>
    <cellStyle name="Comma 6 4 7 6 2" xfId="20772" xr:uid="{3774B77C-ABD9-4D3F-BFF6-6CF062AD5903}"/>
    <cellStyle name="Comma 6 4 7 6 2 2" xfId="41794" xr:uid="{3F6EDDFE-8130-4D6C-8634-C8FEF74B9053}"/>
    <cellStyle name="Comma 6 4 7 6 2 3" xfId="62818" xr:uid="{F07F402D-9B9B-4B59-BBC7-8960CC71BE6C}"/>
    <cellStyle name="Comma 6 4 7 6 3" xfId="31284" xr:uid="{882B15FA-0D61-4726-8676-64B97CAD401D}"/>
    <cellStyle name="Comma 6 4 7 6 4" xfId="52308" xr:uid="{EFE2338A-28E4-4CE6-83A6-87359F9245BC}"/>
    <cellStyle name="Comma 6 4 7 7" xfId="12890" xr:uid="{EB5311ED-7070-4CDD-A2FC-84F3E740F6B2}"/>
    <cellStyle name="Comma 6 4 7 7 2" xfId="33912" xr:uid="{53A1BA8D-C88B-4CB8-A7AD-2CCB7754F445}"/>
    <cellStyle name="Comma 6 4 7 7 3" xfId="54936" xr:uid="{6A355A8D-071E-4ECE-8F5F-D8285FE34054}"/>
    <cellStyle name="Comma 6 4 7 8" xfId="23401" xr:uid="{0517102F-49F6-4AD8-AD3A-F30281E1EF74}"/>
    <cellStyle name="Comma 6 4 7 9" xfId="44426" xr:uid="{6B18D51E-60A3-44A0-9297-D3A46AE1D181}"/>
    <cellStyle name="Comma 6 4 8" xfId="2308" xr:uid="{B746EB3A-F3B4-48FB-9214-70326EF66C12}"/>
    <cellStyle name="Comma 6 4 8 2" xfId="2309" xr:uid="{2C62C515-698E-49DB-9A43-BE8A0BF683B3}"/>
    <cellStyle name="Comma 6 4 8 2 2" xfId="4987" xr:uid="{A0C88B68-CEA4-4EE6-85D9-E78E7002A900}"/>
    <cellStyle name="Comma 6 4 8 2 2 2" xfId="15521" xr:uid="{031AC469-0993-45B8-A115-6A591E162AA8}"/>
    <cellStyle name="Comma 6 4 8 2 2 2 2" xfId="36543" xr:uid="{682C37B8-7CA8-4FB4-AEF4-E136C5A68585}"/>
    <cellStyle name="Comma 6 4 8 2 2 2 3" xfId="57567" xr:uid="{C49782D2-CFAB-4FDB-A564-0DBF9734732E}"/>
    <cellStyle name="Comma 6 4 8 2 2 3" xfId="26033" xr:uid="{E441B1BC-DE22-4279-989D-8A9237E34FD0}"/>
    <cellStyle name="Comma 6 4 8 2 2 4" xfId="47057" xr:uid="{F295E8E9-1171-4F4C-AD81-11BC289874E8}"/>
    <cellStyle name="Comma 6 4 8 2 3" xfId="7615" xr:uid="{04649C82-BC35-4600-AB9D-4CA2A6E9B3E2}"/>
    <cellStyle name="Comma 6 4 8 2 3 2" xfId="18149" xr:uid="{15229F20-FD29-4070-8498-32E419E1BB1E}"/>
    <cellStyle name="Comma 6 4 8 2 3 2 2" xfId="39171" xr:uid="{DDA106B9-1B45-4C56-909C-4F1C6E9E2C35}"/>
    <cellStyle name="Comma 6 4 8 2 3 2 3" xfId="60195" xr:uid="{2BE15A04-97A7-4FD8-A626-AE73EC26D8F3}"/>
    <cellStyle name="Comma 6 4 8 2 3 3" xfId="28661" xr:uid="{530DE65D-CC32-4750-B864-623345E79629}"/>
    <cellStyle name="Comma 6 4 8 2 3 4" xfId="49685" xr:uid="{9C89A0D1-BDE4-4F27-BF74-046B33404E58}"/>
    <cellStyle name="Comma 6 4 8 2 4" xfId="10242" xr:uid="{65B5BEAB-9CAD-4D1C-988F-4C9CA60616ED}"/>
    <cellStyle name="Comma 6 4 8 2 4 2" xfId="20776" xr:uid="{5596E055-EA70-4C15-A53F-773754B7CA14}"/>
    <cellStyle name="Comma 6 4 8 2 4 2 2" xfId="41798" xr:uid="{EFF8153E-6317-4702-986F-912D40AF36C1}"/>
    <cellStyle name="Comma 6 4 8 2 4 2 3" xfId="62822" xr:uid="{F3EF18EC-651B-4BC0-B979-01130DAC443F}"/>
    <cellStyle name="Comma 6 4 8 2 4 3" xfId="31288" xr:uid="{6F88078F-1A39-4712-B031-7F48A4C52533}"/>
    <cellStyle name="Comma 6 4 8 2 4 4" xfId="52312" xr:uid="{D63C69B7-4FF6-477A-A458-CF7D44E445D3}"/>
    <cellStyle name="Comma 6 4 8 2 5" xfId="12894" xr:uid="{7B59E908-54E3-478E-9FCB-B23A36B30D47}"/>
    <cellStyle name="Comma 6 4 8 2 5 2" xfId="33916" xr:uid="{B2520F15-89B7-4BE9-8FFA-68EC885BB8A4}"/>
    <cellStyle name="Comma 6 4 8 2 5 3" xfId="54940" xr:uid="{22921C9B-3322-4358-8919-B98F21F85BBD}"/>
    <cellStyle name="Comma 6 4 8 2 6" xfId="23405" xr:uid="{9261E27F-0FE9-43C1-8896-A41B2B2E5129}"/>
    <cellStyle name="Comma 6 4 8 2 7" xfId="44430" xr:uid="{D0907553-B263-4809-BBF6-9F0244A801E0}"/>
    <cellStyle name="Comma 6 4 8 3" xfId="4986" xr:uid="{B2635637-4FB7-4233-AD29-AEF47FEFC5FA}"/>
    <cellStyle name="Comma 6 4 8 3 2" xfId="15520" xr:uid="{F9FA19E4-E4FE-474E-8C7D-6477839B35CD}"/>
    <cellStyle name="Comma 6 4 8 3 2 2" xfId="36542" xr:uid="{93DFBBD5-967E-4064-A772-63BEDF46DB9D}"/>
    <cellStyle name="Comma 6 4 8 3 2 3" xfId="57566" xr:uid="{9D95129C-1ED5-43CB-BF0E-C3C9C430651B}"/>
    <cellStyle name="Comma 6 4 8 3 3" xfId="26032" xr:uid="{7081A3A7-5080-4A04-A596-FA83634B59A9}"/>
    <cellStyle name="Comma 6 4 8 3 4" xfId="47056" xr:uid="{69C9A6E8-B3A8-4E93-B91C-6768698A93BE}"/>
    <cellStyle name="Comma 6 4 8 4" xfId="7614" xr:uid="{AEF62A7F-C2A8-461C-99BC-61AC37FA00AB}"/>
    <cellStyle name="Comma 6 4 8 4 2" xfId="18148" xr:uid="{7BE7400F-588B-4319-8C6B-48E14F1ACBA1}"/>
    <cellStyle name="Comma 6 4 8 4 2 2" xfId="39170" xr:uid="{A2E289EF-906E-4DF9-95EF-D4F3D69907B6}"/>
    <cellStyle name="Comma 6 4 8 4 2 3" xfId="60194" xr:uid="{D3055A42-644F-4A73-B5B7-8270F7A9C373}"/>
    <cellStyle name="Comma 6 4 8 4 3" xfId="28660" xr:uid="{F0640A6C-85A9-4AFE-B791-AEF26158867F}"/>
    <cellStyle name="Comma 6 4 8 4 4" xfId="49684" xr:uid="{37E27372-CAFB-44FB-883E-9D23F22577B7}"/>
    <cellStyle name="Comma 6 4 8 5" xfId="10241" xr:uid="{3660CD66-5746-46A0-96D1-A9F5AC99B507}"/>
    <cellStyle name="Comma 6 4 8 5 2" xfId="20775" xr:uid="{57102E7B-2187-457D-A17B-FB791CFBD5DD}"/>
    <cellStyle name="Comma 6 4 8 5 2 2" xfId="41797" xr:uid="{00C8632E-7E17-4765-AF6C-77E8A94B88F2}"/>
    <cellStyle name="Comma 6 4 8 5 2 3" xfId="62821" xr:uid="{F9DF0AD6-0599-4F2D-973F-EFAE0E14FA60}"/>
    <cellStyle name="Comma 6 4 8 5 3" xfId="31287" xr:uid="{D402B145-C055-4EA7-90C5-C7172963DFB1}"/>
    <cellStyle name="Comma 6 4 8 5 4" xfId="52311" xr:uid="{8E1556EF-2968-47F2-B522-879BF09E7FF3}"/>
    <cellStyle name="Comma 6 4 8 6" xfId="12893" xr:uid="{19D42897-8358-4FA1-A63F-7238DC1B48D9}"/>
    <cellStyle name="Comma 6 4 8 6 2" xfId="33915" xr:uid="{CD8C0B79-9E5B-4334-A7BA-D9ECFF661FF6}"/>
    <cellStyle name="Comma 6 4 8 6 3" xfId="54939" xr:uid="{05BA7865-B4DC-4A22-8D1A-4948900E3D5A}"/>
    <cellStyle name="Comma 6 4 8 7" xfId="23404" xr:uid="{7A647521-5F40-42FD-8E25-C36E359ACD43}"/>
    <cellStyle name="Comma 6 4 8 8" xfId="44429" xr:uid="{A072C1F6-2E3F-460E-B30E-0EB58D0B43C9}"/>
    <cellStyle name="Comma 6 4 9" xfId="2310" xr:uid="{8C92A281-E7FB-4B39-8342-DA60DC6A4449}"/>
    <cellStyle name="Comma 6 4 9 2" xfId="4988" xr:uid="{64871B91-4141-4D72-945E-BB9852B0EE6D}"/>
    <cellStyle name="Comma 6 4 9 2 2" xfId="15522" xr:uid="{FF3C9B42-D345-4E42-A5C4-06EA2C3DFC1A}"/>
    <cellStyle name="Comma 6 4 9 2 2 2" xfId="36544" xr:uid="{559AF9F6-0F00-4193-9E55-C99D759AAEEA}"/>
    <cellStyle name="Comma 6 4 9 2 2 3" xfId="57568" xr:uid="{E23BB045-19E8-44CE-AAFE-2F78F761D807}"/>
    <cellStyle name="Comma 6 4 9 2 3" xfId="26034" xr:uid="{34EC624A-4E15-4333-AB57-C7168EB5F88F}"/>
    <cellStyle name="Comma 6 4 9 2 4" xfId="47058" xr:uid="{144DDB68-B755-4A4B-9C4B-FE2C0861D85C}"/>
    <cellStyle name="Comma 6 4 9 3" xfId="7616" xr:uid="{64567C7F-9C27-4BD4-9793-9E29A6BFB7F7}"/>
    <cellStyle name="Comma 6 4 9 3 2" xfId="18150" xr:uid="{3BE23AC2-17F9-4435-BE09-2CF42720687F}"/>
    <cellStyle name="Comma 6 4 9 3 2 2" xfId="39172" xr:uid="{B0A5D114-CD49-4FA3-8446-0FC9330E39F8}"/>
    <cellStyle name="Comma 6 4 9 3 2 3" xfId="60196" xr:uid="{65E9BD78-1036-4827-9DA4-104F764B1CB6}"/>
    <cellStyle name="Comma 6 4 9 3 3" xfId="28662" xr:uid="{07693B0D-20AB-422B-903D-0172298C46B5}"/>
    <cellStyle name="Comma 6 4 9 3 4" xfId="49686" xr:uid="{49985C5D-4E1C-4A29-A307-483967D0BA19}"/>
    <cellStyle name="Comma 6 4 9 4" xfId="10243" xr:uid="{DE92EB65-A75C-4151-B79C-6C26C7D6EBC3}"/>
    <cellStyle name="Comma 6 4 9 4 2" xfId="20777" xr:uid="{F0AF2965-78A5-43D4-8816-83D495CE298F}"/>
    <cellStyle name="Comma 6 4 9 4 2 2" xfId="41799" xr:uid="{879AAD5C-28F3-46E1-8702-06F5817A49CE}"/>
    <cellStyle name="Comma 6 4 9 4 2 3" xfId="62823" xr:uid="{A5903836-FCF0-4128-880D-594405147C4D}"/>
    <cellStyle name="Comma 6 4 9 4 3" xfId="31289" xr:uid="{93F22C4B-9C76-4777-9A47-D504D260C51B}"/>
    <cellStyle name="Comma 6 4 9 4 4" xfId="52313" xr:uid="{6D752D95-1458-42BB-A944-5B40930918AB}"/>
    <cellStyle name="Comma 6 4 9 5" xfId="12895" xr:uid="{ABEF8571-2091-41AB-BAE1-740357DEAC57}"/>
    <cellStyle name="Comma 6 4 9 5 2" xfId="33917" xr:uid="{44E5F323-79E9-4826-A0D3-CCD591852B64}"/>
    <cellStyle name="Comma 6 4 9 5 3" xfId="54941" xr:uid="{CCE842A5-7224-4D87-B0B3-7DDB191CF12B}"/>
    <cellStyle name="Comma 6 4 9 6" xfId="23406" xr:uid="{FE7FF867-C6AC-4CB9-B1F7-49E1479ED033}"/>
    <cellStyle name="Comma 6 4 9 7" xfId="44431" xr:uid="{179FEC6A-CC20-4982-A637-3AC4D555F7B7}"/>
    <cellStyle name="Comma 6 5" xfId="2311" xr:uid="{35EE4254-C959-4C9A-90F6-E944920E566F}"/>
    <cellStyle name="Comma 6 5 10" xfId="4989" xr:uid="{47C085A9-A308-4401-9A0F-F478BA1BA614}"/>
    <cellStyle name="Comma 6 5 10 2" xfId="15523" xr:uid="{DFDBBA2D-16E5-4C30-8A5D-99C5254D9F7E}"/>
    <cellStyle name="Comma 6 5 10 2 2" xfId="36545" xr:uid="{571EBC71-24C1-4769-8A26-675BE9B7EE43}"/>
    <cellStyle name="Comma 6 5 10 2 3" xfId="57569" xr:uid="{F96620C9-E864-41FE-9605-257FBD9D2DBC}"/>
    <cellStyle name="Comma 6 5 10 3" xfId="26035" xr:uid="{316187FC-F99F-4155-AFD8-E088728594AB}"/>
    <cellStyle name="Comma 6 5 10 4" xfId="47059" xr:uid="{EE0AC48B-EFF2-4F53-8868-3F63C84DDED7}"/>
    <cellStyle name="Comma 6 5 11" xfId="7617" xr:uid="{AF98294E-F530-48DE-811B-79E9047A4402}"/>
    <cellStyle name="Comma 6 5 11 2" xfId="18151" xr:uid="{B65290D8-C65F-4B5A-8CCA-AA3205DF806A}"/>
    <cellStyle name="Comma 6 5 11 2 2" xfId="39173" xr:uid="{073B45A4-A37C-4457-B265-05327E93D3CD}"/>
    <cellStyle name="Comma 6 5 11 2 3" xfId="60197" xr:uid="{339D7683-0066-4E84-A474-5BE540383872}"/>
    <cellStyle name="Comma 6 5 11 3" xfId="28663" xr:uid="{8D4D4A6A-B416-4B71-8DD1-E8D008B59576}"/>
    <cellStyle name="Comma 6 5 11 4" xfId="49687" xr:uid="{283151A3-110A-4D6F-A3E8-4534FC913EF7}"/>
    <cellStyle name="Comma 6 5 12" xfId="10244" xr:uid="{BC38CF4B-8FB7-44C4-A6AC-0451F16C5E09}"/>
    <cellStyle name="Comma 6 5 12 2" xfId="20778" xr:uid="{509F6BE0-43F7-4A34-86C0-A94CFE682F57}"/>
    <cellStyle name="Comma 6 5 12 2 2" xfId="41800" xr:uid="{39AA8F3F-089D-4255-AD91-2BC693058C99}"/>
    <cellStyle name="Comma 6 5 12 2 3" xfId="62824" xr:uid="{572CA266-8FD5-4032-85D3-ABBCA151CBB8}"/>
    <cellStyle name="Comma 6 5 12 3" xfId="31290" xr:uid="{E1F497A6-5054-4854-8757-3A364275080D}"/>
    <cellStyle name="Comma 6 5 12 4" xfId="52314" xr:uid="{02D9CE24-978F-4025-A51A-2607CCF972B5}"/>
    <cellStyle name="Comma 6 5 13" xfId="12896" xr:uid="{8F855925-27E2-4406-94DE-C232237641F0}"/>
    <cellStyle name="Comma 6 5 13 2" xfId="33918" xr:uid="{76C469BA-7840-4F73-B571-2E79B6B37D8F}"/>
    <cellStyle name="Comma 6 5 13 3" xfId="54942" xr:uid="{0072B400-DB78-4E16-8C2C-5C1C41309339}"/>
    <cellStyle name="Comma 6 5 14" xfId="23407" xr:uid="{84AFB58A-55C6-48F5-9ED6-9067BDC2806C}"/>
    <cellStyle name="Comma 6 5 15" xfId="44432" xr:uid="{A319C434-7472-46CB-94A9-79D84770D344}"/>
    <cellStyle name="Comma 6 5 2" xfId="2312" xr:uid="{1D139937-9BE1-4080-86AC-B5075C22FC04}"/>
    <cellStyle name="Comma 6 5 2 10" xfId="44433" xr:uid="{24B1686B-3B7C-43A4-8EF4-BD80887559E6}"/>
    <cellStyle name="Comma 6 5 2 2" xfId="2313" xr:uid="{7E0D302E-515A-45A0-A044-FFDF9237A93D}"/>
    <cellStyle name="Comma 6 5 2 2 2" xfId="2314" xr:uid="{581B1A8D-7BE3-4D8C-A447-1B9BB0676DF1}"/>
    <cellStyle name="Comma 6 5 2 2 2 2" xfId="4992" xr:uid="{63902430-4891-4E5F-9A43-78751C3021F0}"/>
    <cellStyle name="Comma 6 5 2 2 2 2 2" xfId="15526" xr:uid="{819CCD14-FB7C-4D4D-8E5A-27F32719A4AC}"/>
    <cellStyle name="Comma 6 5 2 2 2 2 2 2" xfId="36548" xr:uid="{6BE08027-1290-40C2-AFFC-BD7506791719}"/>
    <cellStyle name="Comma 6 5 2 2 2 2 2 3" xfId="57572" xr:uid="{983AC1BF-54C4-47CD-BACC-36B7A9B30D6D}"/>
    <cellStyle name="Comma 6 5 2 2 2 2 3" xfId="26038" xr:uid="{A04E3186-5446-4BF8-95CF-164D4465D253}"/>
    <cellStyle name="Comma 6 5 2 2 2 2 4" xfId="47062" xr:uid="{EC3B0FC7-DB74-4694-9444-2B1849E273B9}"/>
    <cellStyle name="Comma 6 5 2 2 2 3" xfId="7620" xr:uid="{35C06D78-ECB5-4B2C-A061-B8C624C1B38C}"/>
    <cellStyle name="Comma 6 5 2 2 2 3 2" xfId="18154" xr:uid="{C273027E-AF0C-4671-B15C-4C2E072CE503}"/>
    <cellStyle name="Comma 6 5 2 2 2 3 2 2" xfId="39176" xr:uid="{1AA4B16E-875C-46D6-B13E-04F41C91ECED}"/>
    <cellStyle name="Comma 6 5 2 2 2 3 2 3" xfId="60200" xr:uid="{C72534D3-A4A6-49B8-8F4C-1A3D85FE8A08}"/>
    <cellStyle name="Comma 6 5 2 2 2 3 3" xfId="28666" xr:uid="{CE258BE3-0FBE-4AE4-89BD-051650A97AE8}"/>
    <cellStyle name="Comma 6 5 2 2 2 3 4" xfId="49690" xr:uid="{CB32D9A5-4A6A-45F0-B9ED-92F277FF46B4}"/>
    <cellStyle name="Comma 6 5 2 2 2 4" xfId="10247" xr:uid="{6E5706D0-575C-40E3-9471-CF5C93F8A23E}"/>
    <cellStyle name="Comma 6 5 2 2 2 4 2" xfId="20781" xr:uid="{B8590C9C-CDAC-4D50-BCD5-6CD8D8DF4A44}"/>
    <cellStyle name="Comma 6 5 2 2 2 4 2 2" xfId="41803" xr:uid="{F4250622-BA80-4F1A-B37A-8DBFB5514E18}"/>
    <cellStyle name="Comma 6 5 2 2 2 4 2 3" xfId="62827" xr:uid="{1BEA3506-1826-4CBF-9DFA-39A203DDDB22}"/>
    <cellStyle name="Comma 6 5 2 2 2 4 3" xfId="31293" xr:uid="{8A1DF7C8-F2B1-4963-A425-8DD33B857EAA}"/>
    <cellStyle name="Comma 6 5 2 2 2 4 4" xfId="52317" xr:uid="{CBC2372D-2420-44ED-BD90-EC84AEF19404}"/>
    <cellStyle name="Comma 6 5 2 2 2 5" xfId="12899" xr:uid="{3E8F88B8-7EBE-43F4-B819-12FA60833068}"/>
    <cellStyle name="Comma 6 5 2 2 2 5 2" xfId="33921" xr:uid="{0AB4B5A5-C5A9-4932-9F48-5FA3EE22C7E3}"/>
    <cellStyle name="Comma 6 5 2 2 2 5 3" xfId="54945" xr:uid="{13F044B5-D320-462C-8F9D-FC392316153E}"/>
    <cellStyle name="Comma 6 5 2 2 2 6" xfId="23410" xr:uid="{595C9985-7267-4D33-9E3E-166B5AC11D7C}"/>
    <cellStyle name="Comma 6 5 2 2 2 7" xfId="44435" xr:uid="{D43D1E96-6DF4-493F-A347-3AE9ADFF8F1C}"/>
    <cellStyle name="Comma 6 5 2 2 3" xfId="4991" xr:uid="{A6D16E77-424C-4CCD-9802-2985268781D3}"/>
    <cellStyle name="Comma 6 5 2 2 3 2" xfId="15525" xr:uid="{0D15A3AC-02AB-42F8-93E2-6511A0295DC1}"/>
    <cellStyle name="Comma 6 5 2 2 3 2 2" xfId="36547" xr:uid="{F58F7CA6-C98B-49A8-AC17-5AC3632C2E78}"/>
    <cellStyle name="Comma 6 5 2 2 3 2 3" xfId="57571" xr:uid="{20CD85B3-CB3F-4F8D-90F7-5F21587360A0}"/>
    <cellStyle name="Comma 6 5 2 2 3 3" xfId="26037" xr:uid="{A9343946-C78B-4666-A161-FADADEE673AC}"/>
    <cellStyle name="Comma 6 5 2 2 3 4" xfId="47061" xr:uid="{444234A9-E90E-4F8F-83A3-CC1D000A912C}"/>
    <cellStyle name="Comma 6 5 2 2 4" xfId="7619" xr:uid="{1A465AAA-763A-42CB-9346-E1D1B8095685}"/>
    <cellStyle name="Comma 6 5 2 2 4 2" xfId="18153" xr:uid="{A81F1452-63BE-40DC-8427-EFEC04D1193A}"/>
    <cellStyle name="Comma 6 5 2 2 4 2 2" xfId="39175" xr:uid="{1FE64681-34B1-40A0-9339-BA7F1B37F781}"/>
    <cellStyle name="Comma 6 5 2 2 4 2 3" xfId="60199" xr:uid="{5983278B-1F80-4E6E-AFAF-09ACE46C2AA9}"/>
    <cellStyle name="Comma 6 5 2 2 4 3" xfId="28665" xr:uid="{BFA03E5F-F2B8-4D03-9DB7-9C0800ADD0D6}"/>
    <cellStyle name="Comma 6 5 2 2 4 4" xfId="49689" xr:uid="{C07A805B-7238-460B-B173-3BE6136282B1}"/>
    <cellStyle name="Comma 6 5 2 2 5" xfId="10246" xr:uid="{AD2D5F6B-7233-4897-8CE3-5CF625CA2DB6}"/>
    <cellStyle name="Comma 6 5 2 2 5 2" xfId="20780" xr:uid="{23E9B561-1428-4DCD-ADF5-B6682F47C7C3}"/>
    <cellStyle name="Comma 6 5 2 2 5 2 2" xfId="41802" xr:uid="{10BDAC98-FCC7-4A06-A9A0-00CABC014117}"/>
    <cellStyle name="Comma 6 5 2 2 5 2 3" xfId="62826" xr:uid="{FCC06179-8D11-4D20-8F61-83BC3855B0EA}"/>
    <cellStyle name="Comma 6 5 2 2 5 3" xfId="31292" xr:uid="{6C787363-6438-48CB-9360-940FBED68ABD}"/>
    <cellStyle name="Comma 6 5 2 2 5 4" xfId="52316" xr:uid="{908D5439-C800-4E67-8CC0-17F9D4EAAEA9}"/>
    <cellStyle name="Comma 6 5 2 2 6" xfId="12898" xr:uid="{4096E8F4-A410-452D-99C9-DA5946DD35E5}"/>
    <cellStyle name="Comma 6 5 2 2 6 2" xfId="33920" xr:uid="{0EB29B4D-A505-4B44-92CB-9231A8FF6523}"/>
    <cellStyle name="Comma 6 5 2 2 6 3" xfId="54944" xr:uid="{F3BB2289-C9F2-4EC7-A6FC-2AC47F00EE95}"/>
    <cellStyle name="Comma 6 5 2 2 7" xfId="23409" xr:uid="{E47F7A98-9B83-4A2D-ABD9-CE44E4107975}"/>
    <cellStyle name="Comma 6 5 2 2 8" xfId="44434" xr:uid="{4BD86272-DA0D-40C1-9D8E-38D2C2A9FC41}"/>
    <cellStyle name="Comma 6 5 2 3" xfId="2315" xr:uid="{260513A1-E68F-4646-AC33-D3570D4FC4E7}"/>
    <cellStyle name="Comma 6 5 2 3 2" xfId="4993" xr:uid="{4A7372B6-0EB0-4E3D-B60E-B69181824C17}"/>
    <cellStyle name="Comma 6 5 2 3 2 2" xfId="15527" xr:uid="{BB084427-208E-4A14-999E-0579F5FBA4A8}"/>
    <cellStyle name="Comma 6 5 2 3 2 2 2" xfId="36549" xr:uid="{0DE8AB84-0575-4E35-8E85-965C39BA910D}"/>
    <cellStyle name="Comma 6 5 2 3 2 2 3" xfId="57573" xr:uid="{065E7EFD-052A-45AB-8698-819BE4DCADBD}"/>
    <cellStyle name="Comma 6 5 2 3 2 3" xfId="26039" xr:uid="{D1A159AB-C316-4C8B-B900-E20384205B07}"/>
    <cellStyle name="Comma 6 5 2 3 2 4" xfId="47063" xr:uid="{8E48561E-DFDF-4E7C-9614-779B4C5C5017}"/>
    <cellStyle name="Comma 6 5 2 3 3" xfId="7621" xr:uid="{090576CF-853F-49CA-9825-1C53E0768812}"/>
    <cellStyle name="Comma 6 5 2 3 3 2" xfId="18155" xr:uid="{591B5263-F5FE-4453-8DF9-BC5933B696C8}"/>
    <cellStyle name="Comma 6 5 2 3 3 2 2" xfId="39177" xr:uid="{4CABA966-BAAF-41D8-A113-501475F8909A}"/>
    <cellStyle name="Comma 6 5 2 3 3 2 3" xfId="60201" xr:uid="{C1A78993-6A7C-4AB1-B3B1-13AB5E9F6B69}"/>
    <cellStyle name="Comma 6 5 2 3 3 3" xfId="28667" xr:uid="{1471293D-746A-44D4-8668-94BB8697748D}"/>
    <cellStyle name="Comma 6 5 2 3 3 4" xfId="49691" xr:uid="{C9AA8023-CD9F-449B-84AB-EF6108AA2DED}"/>
    <cellStyle name="Comma 6 5 2 3 4" xfId="10248" xr:uid="{D14E0726-F1A4-4DC6-BF57-6348DB7235D1}"/>
    <cellStyle name="Comma 6 5 2 3 4 2" xfId="20782" xr:uid="{F1887F16-775E-46AC-8C89-92127956FDB7}"/>
    <cellStyle name="Comma 6 5 2 3 4 2 2" xfId="41804" xr:uid="{3E6A21A2-3E55-4D57-A42E-2D1F14F5ACC7}"/>
    <cellStyle name="Comma 6 5 2 3 4 2 3" xfId="62828" xr:uid="{960C9B87-9B49-4A6E-922D-E85246F4504D}"/>
    <cellStyle name="Comma 6 5 2 3 4 3" xfId="31294" xr:uid="{63B374DE-44DA-46B8-8079-0657CCA6C393}"/>
    <cellStyle name="Comma 6 5 2 3 4 4" xfId="52318" xr:uid="{AFE6E96D-6B38-4513-86C8-31A16BFE1054}"/>
    <cellStyle name="Comma 6 5 2 3 5" xfId="12900" xr:uid="{C08E8833-27D6-4F11-8F36-2B7CDDA9DBB4}"/>
    <cellStyle name="Comma 6 5 2 3 5 2" xfId="33922" xr:uid="{52BC9C9C-6772-4938-B3BE-3E7CFD3A5120}"/>
    <cellStyle name="Comma 6 5 2 3 5 3" xfId="54946" xr:uid="{58BC98C1-61FE-4B2A-A043-231A55095521}"/>
    <cellStyle name="Comma 6 5 2 3 6" xfId="23411" xr:uid="{55BC2275-46D3-4F26-8C9E-068A798484C0}"/>
    <cellStyle name="Comma 6 5 2 3 7" xfId="44436" xr:uid="{9D8FD81B-2E33-4C5F-B893-AB183293F360}"/>
    <cellStyle name="Comma 6 5 2 4" xfId="2316" xr:uid="{342C249F-FC5E-4BF3-A3BC-EDE05CC66239}"/>
    <cellStyle name="Comma 6 5 2 4 2" xfId="4994" xr:uid="{1A3A6826-E2A4-468C-96CB-427E0D5F6E78}"/>
    <cellStyle name="Comma 6 5 2 4 2 2" xfId="15528" xr:uid="{A75A0100-18A1-4727-897E-680FB11B9ECB}"/>
    <cellStyle name="Comma 6 5 2 4 2 2 2" xfId="36550" xr:uid="{25BDBB19-64DF-4459-9FF8-A89F8C3784DA}"/>
    <cellStyle name="Comma 6 5 2 4 2 2 3" xfId="57574" xr:uid="{BCCCCFEA-53E3-4006-BE5A-77E172173C1A}"/>
    <cellStyle name="Comma 6 5 2 4 2 3" xfId="26040" xr:uid="{A338C667-AB5C-4B54-8226-6453D47DD03C}"/>
    <cellStyle name="Comma 6 5 2 4 2 4" xfId="47064" xr:uid="{DA73C51E-8243-494F-8382-62F7EC32DFBD}"/>
    <cellStyle name="Comma 6 5 2 4 3" xfId="7622" xr:uid="{DD0F5779-B41B-460D-933D-1BADF0080F74}"/>
    <cellStyle name="Comma 6 5 2 4 3 2" xfId="18156" xr:uid="{6D39FCA4-DDDF-4523-AD0D-877127AE5088}"/>
    <cellStyle name="Comma 6 5 2 4 3 2 2" xfId="39178" xr:uid="{D18589DB-4699-4CE5-B17A-E1909F474929}"/>
    <cellStyle name="Comma 6 5 2 4 3 2 3" xfId="60202" xr:uid="{1652B620-BD12-4F7D-B5D5-7F54DA8CE863}"/>
    <cellStyle name="Comma 6 5 2 4 3 3" xfId="28668" xr:uid="{58DDAF55-7A58-4265-9DEF-B96415B90409}"/>
    <cellStyle name="Comma 6 5 2 4 3 4" xfId="49692" xr:uid="{4280A0DC-7570-44CE-8F66-C2C8B5C8DEC8}"/>
    <cellStyle name="Comma 6 5 2 4 4" xfId="10249" xr:uid="{529B2D1C-2E8A-42B2-AFA6-F1CD0D89C721}"/>
    <cellStyle name="Comma 6 5 2 4 4 2" xfId="20783" xr:uid="{A6EB853F-D0FA-4DE3-9837-A297CD41C267}"/>
    <cellStyle name="Comma 6 5 2 4 4 2 2" xfId="41805" xr:uid="{B394DF71-3833-4630-B90B-F61EC991790C}"/>
    <cellStyle name="Comma 6 5 2 4 4 2 3" xfId="62829" xr:uid="{A5CDB7EC-C172-4700-8F20-A267990ED03B}"/>
    <cellStyle name="Comma 6 5 2 4 4 3" xfId="31295" xr:uid="{7CF1C72C-0217-4D42-AF22-F04D2B619D53}"/>
    <cellStyle name="Comma 6 5 2 4 4 4" xfId="52319" xr:uid="{3EC9F78C-C579-464C-B703-7F61579E9BBF}"/>
    <cellStyle name="Comma 6 5 2 4 5" xfId="12901" xr:uid="{EAD45BA1-8721-478C-A92A-72AF2EF2B7B9}"/>
    <cellStyle name="Comma 6 5 2 4 5 2" xfId="33923" xr:uid="{E92BD49C-08BC-4DD8-A3AE-4B0C7F6C30CE}"/>
    <cellStyle name="Comma 6 5 2 4 5 3" xfId="54947" xr:uid="{6035EE55-368E-430B-89E5-BE6E938EB0E7}"/>
    <cellStyle name="Comma 6 5 2 4 6" xfId="23412" xr:uid="{CDE75187-DA55-4096-90D1-C96B18BF092C}"/>
    <cellStyle name="Comma 6 5 2 4 7" xfId="44437" xr:uid="{2146B650-36D7-46B2-B3A5-304DBF4DA45C}"/>
    <cellStyle name="Comma 6 5 2 5" xfId="4990" xr:uid="{11302F07-6637-4432-970E-B49E89F1DB41}"/>
    <cellStyle name="Comma 6 5 2 5 2" xfId="15524" xr:uid="{363BE0E6-463C-4F7D-87F7-5730736FF7FA}"/>
    <cellStyle name="Comma 6 5 2 5 2 2" xfId="36546" xr:uid="{0C7BA5F3-D7CB-43D5-B4A1-59D9209F8E49}"/>
    <cellStyle name="Comma 6 5 2 5 2 3" xfId="57570" xr:uid="{8AF1BCEF-9246-485F-A0E2-88757CDE1A41}"/>
    <cellStyle name="Comma 6 5 2 5 3" xfId="26036" xr:uid="{AC391BF0-AD87-4460-A645-2033B4D4288A}"/>
    <cellStyle name="Comma 6 5 2 5 4" xfId="47060" xr:uid="{A197DB15-E0F3-48B2-81B8-1A31A8393F07}"/>
    <cellStyle name="Comma 6 5 2 6" xfId="7618" xr:uid="{CA333D1B-9AD0-4A1F-9EE9-1C20F2C7482B}"/>
    <cellStyle name="Comma 6 5 2 6 2" xfId="18152" xr:uid="{CE2BEBB1-4FCC-4157-8117-F6A0DAB62AB6}"/>
    <cellStyle name="Comma 6 5 2 6 2 2" xfId="39174" xr:uid="{A44D5BA5-3BF3-46D8-9D93-919D63E2B4DC}"/>
    <cellStyle name="Comma 6 5 2 6 2 3" xfId="60198" xr:uid="{EEB21842-7EFB-43BB-943B-B29E8C9C3E68}"/>
    <cellStyle name="Comma 6 5 2 6 3" xfId="28664" xr:uid="{8907E31C-D8FF-4674-9037-A35006D2E32F}"/>
    <cellStyle name="Comma 6 5 2 6 4" xfId="49688" xr:uid="{C606ECA1-1C8E-4088-B527-CB1158A8958C}"/>
    <cellStyle name="Comma 6 5 2 7" xfId="10245" xr:uid="{4B3A97C2-E064-49F1-9BDE-36DE47E53E29}"/>
    <cellStyle name="Comma 6 5 2 7 2" xfId="20779" xr:uid="{1445B927-6CDC-4735-87B9-01485A861158}"/>
    <cellStyle name="Comma 6 5 2 7 2 2" xfId="41801" xr:uid="{4C48439E-9DD8-4CC7-959A-AE22F32A25F5}"/>
    <cellStyle name="Comma 6 5 2 7 2 3" xfId="62825" xr:uid="{E77BC69B-F7C0-44F3-89F9-AF2B717F3E4E}"/>
    <cellStyle name="Comma 6 5 2 7 3" xfId="31291" xr:uid="{BB8539BA-5F99-45F3-8D8E-9158C38ED2C1}"/>
    <cellStyle name="Comma 6 5 2 7 4" xfId="52315" xr:uid="{CF4ED582-CFCB-4154-B38B-40D56CF43D73}"/>
    <cellStyle name="Comma 6 5 2 8" xfId="12897" xr:uid="{C084589D-D23A-4854-9F33-EEB418ABA0EF}"/>
    <cellStyle name="Comma 6 5 2 8 2" xfId="33919" xr:uid="{428D7E26-A54F-42FC-9E01-033871E36EB4}"/>
    <cellStyle name="Comma 6 5 2 8 3" xfId="54943" xr:uid="{FD6AAFB4-BE4E-4495-9614-8F23C3F9263E}"/>
    <cellStyle name="Comma 6 5 2 9" xfId="23408" xr:uid="{6DA5E7DC-85B6-4647-9A21-FA86754AE6A0}"/>
    <cellStyle name="Comma 6 5 3" xfId="2317" xr:uid="{EDC60510-B31E-4D79-BB08-1196F8DEC12E}"/>
    <cellStyle name="Comma 6 5 3 10" xfId="44438" xr:uid="{5A4363C3-4FF7-4BA4-9357-4D09D4ADEC69}"/>
    <cellStyle name="Comma 6 5 3 2" xfId="2318" xr:uid="{2E9660FD-7DCC-4FF6-A649-B2F26FE08441}"/>
    <cellStyle name="Comma 6 5 3 2 2" xfId="2319" xr:uid="{29BAD278-D6F2-443C-A330-C1A03619DF7B}"/>
    <cellStyle name="Comma 6 5 3 2 2 2" xfId="4997" xr:uid="{36E7A01C-1F01-4DF0-AA89-5AACE2D1812A}"/>
    <cellStyle name="Comma 6 5 3 2 2 2 2" xfId="15531" xr:uid="{38E1BB75-E2BA-4C93-AC3A-C9C82A82FA18}"/>
    <cellStyle name="Comma 6 5 3 2 2 2 2 2" xfId="36553" xr:uid="{DBA3E70C-F67E-43F3-9A9E-3404FF324AA2}"/>
    <cellStyle name="Comma 6 5 3 2 2 2 2 3" xfId="57577" xr:uid="{1D8DEC15-FA96-443C-98D0-1EBF83C751F1}"/>
    <cellStyle name="Comma 6 5 3 2 2 2 3" xfId="26043" xr:uid="{0882076C-BC86-486E-AAE5-A403E41074DC}"/>
    <cellStyle name="Comma 6 5 3 2 2 2 4" xfId="47067" xr:uid="{09CD2B14-3082-4013-86C7-33813785D51B}"/>
    <cellStyle name="Comma 6 5 3 2 2 3" xfId="7625" xr:uid="{BDF0C02B-D114-48C7-8862-5C7BF5236C84}"/>
    <cellStyle name="Comma 6 5 3 2 2 3 2" xfId="18159" xr:uid="{8BE14AF3-1A4B-4C14-9693-BD7BF99AEA85}"/>
    <cellStyle name="Comma 6 5 3 2 2 3 2 2" xfId="39181" xr:uid="{26A7805B-C2BA-4152-9273-B63CD59ACAE0}"/>
    <cellStyle name="Comma 6 5 3 2 2 3 2 3" xfId="60205" xr:uid="{FBA34BE0-A574-49C7-B3A5-DD20767D0E6C}"/>
    <cellStyle name="Comma 6 5 3 2 2 3 3" xfId="28671" xr:uid="{6F7DC9D5-EB2D-47D8-A993-395EDBD1428A}"/>
    <cellStyle name="Comma 6 5 3 2 2 3 4" xfId="49695" xr:uid="{E7659C11-A446-41DA-BEBB-33B146A49F67}"/>
    <cellStyle name="Comma 6 5 3 2 2 4" xfId="10252" xr:uid="{7520A792-69BA-4A93-A6DE-FC5A559736C1}"/>
    <cellStyle name="Comma 6 5 3 2 2 4 2" xfId="20786" xr:uid="{E83FF329-D1C7-4E36-8E60-6A3A3E12DB81}"/>
    <cellStyle name="Comma 6 5 3 2 2 4 2 2" xfId="41808" xr:uid="{3D3274FD-8AAE-4277-BA24-36569B9821F9}"/>
    <cellStyle name="Comma 6 5 3 2 2 4 2 3" xfId="62832" xr:uid="{5740104B-72D3-4991-A5EB-E8E8B89A4770}"/>
    <cellStyle name="Comma 6 5 3 2 2 4 3" xfId="31298" xr:uid="{836DC96E-4427-4110-A50B-58AB1646A37B}"/>
    <cellStyle name="Comma 6 5 3 2 2 4 4" xfId="52322" xr:uid="{F2B7D69B-5085-4F57-8385-D45514E456E1}"/>
    <cellStyle name="Comma 6 5 3 2 2 5" xfId="12904" xr:uid="{3DD0F8B8-16AA-4B53-A590-8C331943AACE}"/>
    <cellStyle name="Comma 6 5 3 2 2 5 2" xfId="33926" xr:uid="{13AF315B-D936-4041-8A29-47B8106B4623}"/>
    <cellStyle name="Comma 6 5 3 2 2 5 3" xfId="54950" xr:uid="{0B2A1647-B62F-4565-836E-F56C4D3D0743}"/>
    <cellStyle name="Comma 6 5 3 2 2 6" xfId="23415" xr:uid="{B6EB76DA-978D-4335-B935-37662E52D06C}"/>
    <cellStyle name="Comma 6 5 3 2 2 7" xfId="44440" xr:uid="{F0349080-BF24-43BF-8345-E53EC9C6BC87}"/>
    <cellStyle name="Comma 6 5 3 2 3" xfId="4996" xr:uid="{0F6DC952-4738-46C4-B741-358E20CA8610}"/>
    <cellStyle name="Comma 6 5 3 2 3 2" xfId="15530" xr:uid="{735BC0F4-4E7F-45E9-B2FA-282E737C0E1C}"/>
    <cellStyle name="Comma 6 5 3 2 3 2 2" xfId="36552" xr:uid="{5CF80B26-CA94-4A23-AD0B-307764D72E2C}"/>
    <cellStyle name="Comma 6 5 3 2 3 2 3" xfId="57576" xr:uid="{03D42A66-8EC7-4EAC-9CAD-277F46300241}"/>
    <cellStyle name="Comma 6 5 3 2 3 3" xfId="26042" xr:uid="{D4AB681B-D4D0-4BD3-B370-3D406021A843}"/>
    <cellStyle name="Comma 6 5 3 2 3 4" xfId="47066" xr:uid="{55DE04AC-6A62-40BE-BB59-46DD852EF2FA}"/>
    <cellStyle name="Comma 6 5 3 2 4" xfId="7624" xr:uid="{87868269-2654-4201-A169-457BB32521B6}"/>
    <cellStyle name="Comma 6 5 3 2 4 2" xfId="18158" xr:uid="{CA18E947-1C37-4D0E-9ACE-DA560AB1DF03}"/>
    <cellStyle name="Comma 6 5 3 2 4 2 2" xfId="39180" xr:uid="{D241435D-4DEA-4E9D-947A-0AEA0B796DC4}"/>
    <cellStyle name="Comma 6 5 3 2 4 2 3" xfId="60204" xr:uid="{03EAF84F-1A68-4D43-A3AF-AD78DEC3A3E1}"/>
    <cellStyle name="Comma 6 5 3 2 4 3" xfId="28670" xr:uid="{04B16CB2-E746-46BA-BE59-553FB1857BD8}"/>
    <cellStyle name="Comma 6 5 3 2 4 4" xfId="49694" xr:uid="{F86F89AF-7E3B-4106-91F6-6CCD83459AA8}"/>
    <cellStyle name="Comma 6 5 3 2 5" xfId="10251" xr:uid="{7D941DB3-677F-4390-8CFC-29EF620FA0C7}"/>
    <cellStyle name="Comma 6 5 3 2 5 2" xfId="20785" xr:uid="{07BDA141-60F6-4552-9D32-16D1A9EACA14}"/>
    <cellStyle name="Comma 6 5 3 2 5 2 2" xfId="41807" xr:uid="{C81BD2BE-D2BF-4E57-9038-E3384D6E55E0}"/>
    <cellStyle name="Comma 6 5 3 2 5 2 3" xfId="62831" xr:uid="{F63AC37B-A4F9-4BE2-B48B-D29BB4361CE6}"/>
    <cellStyle name="Comma 6 5 3 2 5 3" xfId="31297" xr:uid="{109EC366-2589-41E6-A589-557E00FA9270}"/>
    <cellStyle name="Comma 6 5 3 2 5 4" xfId="52321" xr:uid="{F7CA14B8-9681-4F07-9C91-F8584D603252}"/>
    <cellStyle name="Comma 6 5 3 2 6" xfId="12903" xr:uid="{ECEE2418-8CC9-47CC-9D15-968FED4E2791}"/>
    <cellStyle name="Comma 6 5 3 2 6 2" xfId="33925" xr:uid="{040ADDF4-1E16-4343-9012-F6361DD3B150}"/>
    <cellStyle name="Comma 6 5 3 2 6 3" xfId="54949" xr:uid="{89BD5019-D162-4E7C-905B-18CB53E6765C}"/>
    <cellStyle name="Comma 6 5 3 2 7" xfId="23414" xr:uid="{3F676B0A-8F7F-47AF-B5DA-A4AEA2547FAE}"/>
    <cellStyle name="Comma 6 5 3 2 8" xfId="44439" xr:uid="{55309CAC-FE6B-4265-86D7-0FE6AA36A7CF}"/>
    <cellStyle name="Comma 6 5 3 3" xfId="2320" xr:uid="{0D52E41D-EB4A-4484-AA81-A0C2E400806E}"/>
    <cellStyle name="Comma 6 5 3 3 2" xfId="4998" xr:uid="{B7533823-0D41-413C-9EEC-219FCDE9FEA7}"/>
    <cellStyle name="Comma 6 5 3 3 2 2" xfId="15532" xr:uid="{0CAD6565-B14E-4E68-ACF0-DBAF183FE49C}"/>
    <cellStyle name="Comma 6 5 3 3 2 2 2" xfId="36554" xr:uid="{D2D8A5DF-83FA-4781-AC22-CA0EAD4A3582}"/>
    <cellStyle name="Comma 6 5 3 3 2 2 3" xfId="57578" xr:uid="{47B5D67C-2DB9-40F6-8CD6-3489FC4C6097}"/>
    <cellStyle name="Comma 6 5 3 3 2 3" xfId="26044" xr:uid="{487EE944-54DF-4FD6-AD3A-AA52390E0FD0}"/>
    <cellStyle name="Comma 6 5 3 3 2 4" xfId="47068" xr:uid="{A571DEEB-1EB0-4A4F-ADD7-5B5C3B7246E6}"/>
    <cellStyle name="Comma 6 5 3 3 3" xfId="7626" xr:uid="{AA6A248E-A609-40F9-B4BC-0E39E8905B8F}"/>
    <cellStyle name="Comma 6 5 3 3 3 2" xfId="18160" xr:uid="{C6479B00-247C-4E30-A55E-81FF0A692E48}"/>
    <cellStyle name="Comma 6 5 3 3 3 2 2" xfId="39182" xr:uid="{D6CE1D0F-C8A3-4C33-9EEF-C3F94BB87D08}"/>
    <cellStyle name="Comma 6 5 3 3 3 2 3" xfId="60206" xr:uid="{1BA34DB0-9093-436B-B6D2-18104A8AED47}"/>
    <cellStyle name="Comma 6 5 3 3 3 3" xfId="28672" xr:uid="{59CE67DD-7FAD-40F7-98A7-7B52974093AD}"/>
    <cellStyle name="Comma 6 5 3 3 3 4" xfId="49696" xr:uid="{521F166B-FE5F-44B6-9DEA-075F191100EB}"/>
    <cellStyle name="Comma 6 5 3 3 4" xfId="10253" xr:uid="{3B3A468C-0AD8-4A38-823E-21DF3BE220C0}"/>
    <cellStyle name="Comma 6 5 3 3 4 2" xfId="20787" xr:uid="{87E21698-1258-4D55-A480-651197A6CDA7}"/>
    <cellStyle name="Comma 6 5 3 3 4 2 2" xfId="41809" xr:uid="{6314440D-BEA7-4CF3-A5AC-EC871F144333}"/>
    <cellStyle name="Comma 6 5 3 3 4 2 3" xfId="62833" xr:uid="{A5E9D8F0-9C92-4262-9177-ADD4F4DD42AE}"/>
    <cellStyle name="Comma 6 5 3 3 4 3" xfId="31299" xr:uid="{650894A6-0027-4A23-9C22-8B9675CC4815}"/>
    <cellStyle name="Comma 6 5 3 3 4 4" xfId="52323" xr:uid="{BDDBBF0A-E81B-4E11-9497-FC7ACD7CADDD}"/>
    <cellStyle name="Comma 6 5 3 3 5" xfId="12905" xr:uid="{EA71A79E-D0D4-45ED-B326-831582E4E567}"/>
    <cellStyle name="Comma 6 5 3 3 5 2" xfId="33927" xr:uid="{B292BC66-0693-4BF3-A122-F36521099AF2}"/>
    <cellStyle name="Comma 6 5 3 3 5 3" xfId="54951" xr:uid="{CCDC3959-55DA-4926-99C0-F2786E342E16}"/>
    <cellStyle name="Comma 6 5 3 3 6" xfId="23416" xr:uid="{CEBE6B84-E820-4103-A308-C9876649D565}"/>
    <cellStyle name="Comma 6 5 3 3 7" xfId="44441" xr:uid="{7ADDBAEE-6CAD-46A9-8191-B88080E03554}"/>
    <cellStyle name="Comma 6 5 3 4" xfId="2321" xr:uid="{7B8AA959-8548-4A3B-B542-A3F8E8642414}"/>
    <cellStyle name="Comma 6 5 3 4 2" xfId="4999" xr:uid="{2B88EA8B-AC8A-4EBA-B424-6CF162CA9F0D}"/>
    <cellStyle name="Comma 6 5 3 4 2 2" xfId="15533" xr:uid="{092B7706-FE2A-4346-B679-2860A8F8CA52}"/>
    <cellStyle name="Comma 6 5 3 4 2 2 2" xfId="36555" xr:uid="{BDDB5266-2D15-45BE-952E-DDBCFE931934}"/>
    <cellStyle name="Comma 6 5 3 4 2 2 3" xfId="57579" xr:uid="{F6B5FF10-87F6-4E28-950B-E53DA9DC7A23}"/>
    <cellStyle name="Comma 6 5 3 4 2 3" xfId="26045" xr:uid="{1FC3BA06-CE03-428B-B0C1-848535D1D6B8}"/>
    <cellStyle name="Comma 6 5 3 4 2 4" xfId="47069" xr:uid="{72F9DE38-7917-4056-A1C1-6B2EFB66D7FD}"/>
    <cellStyle name="Comma 6 5 3 4 3" xfId="7627" xr:uid="{E8CB1133-721A-4A9E-A052-C358F4680A92}"/>
    <cellStyle name="Comma 6 5 3 4 3 2" xfId="18161" xr:uid="{8FB32F45-4A5B-4877-88B3-3F9AA53E8B7C}"/>
    <cellStyle name="Comma 6 5 3 4 3 2 2" xfId="39183" xr:uid="{CF32B3DE-FDD0-434E-8896-5DEC410EA6D9}"/>
    <cellStyle name="Comma 6 5 3 4 3 2 3" xfId="60207" xr:uid="{4F90BA77-D9C4-402A-B4DC-2C32A69926A0}"/>
    <cellStyle name="Comma 6 5 3 4 3 3" xfId="28673" xr:uid="{89DD5986-2564-47A5-ABA9-BDD4BE26278D}"/>
    <cellStyle name="Comma 6 5 3 4 3 4" xfId="49697" xr:uid="{87BC4F15-A4E2-4E0D-9371-E81F281117AB}"/>
    <cellStyle name="Comma 6 5 3 4 4" xfId="10254" xr:uid="{1A43B9A3-3FA1-435B-AB82-3BCEB8D4AE5C}"/>
    <cellStyle name="Comma 6 5 3 4 4 2" xfId="20788" xr:uid="{B61029D6-0477-40EA-BE4F-2321B0011640}"/>
    <cellStyle name="Comma 6 5 3 4 4 2 2" xfId="41810" xr:uid="{6C096447-9548-4BC9-B64C-72E71AD8BB8A}"/>
    <cellStyle name="Comma 6 5 3 4 4 2 3" xfId="62834" xr:uid="{84D6F22E-FEDC-474D-8119-F0798C19761B}"/>
    <cellStyle name="Comma 6 5 3 4 4 3" xfId="31300" xr:uid="{85B21276-9905-4649-83F7-F2CFCE614407}"/>
    <cellStyle name="Comma 6 5 3 4 4 4" xfId="52324" xr:uid="{1BE48BE2-E5C5-4C19-ACCF-2CEE6BF4C85D}"/>
    <cellStyle name="Comma 6 5 3 4 5" xfId="12906" xr:uid="{88D0B7D2-930E-4D23-9207-A61F98CE081A}"/>
    <cellStyle name="Comma 6 5 3 4 5 2" xfId="33928" xr:uid="{19CDBB94-40FD-4A73-8C9E-2435680A7DA4}"/>
    <cellStyle name="Comma 6 5 3 4 5 3" xfId="54952" xr:uid="{07165394-816A-4D2A-AEC6-0263B97D42BC}"/>
    <cellStyle name="Comma 6 5 3 4 6" xfId="23417" xr:uid="{5D891732-9528-4D69-ACF8-CBE3EB93DCFA}"/>
    <cellStyle name="Comma 6 5 3 4 7" xfId="44442" xr:uid="{1FA7E952-BD1A-4E21-9D25-6633010B1597}"/>
    <cellStyle name="Comma 6 5 3 5" xfId="4995" xr:uid="{DEF36822-7D28-4525-868B-6538E4E8812B}"/>
    <cellStyle name="Comma 6 5 3 5 2" xfId="15529" xr:uid="{274386EF-B320-43F0-BE9B-E37F57E63D35}"/>
    <cellStyle name="Comma 6 5 3 5 2 2" xfId="36551" xr:uid="{AC5AA647-1D0B-40A8-902E-95698772A151}"/>
    <cellStyle name="Comma 6 5 3 5 2 3" xfId="57575" xr:uid="{76BE1835-1AB5-44B1-ADC5-9F576840A3C3}"/>
    <cellStyle name="Comma 6 5 3 5 3" xfId="26041" xr:uid="{37D9C8F5-C1EA-49D9-8DAA-D850E2C62619}"/>
    <cellStyle name="Comma 6 5 3 5 4" xfId="47065" xr:uid="{F4C0094F-B5B8-4F3C-9DDC-3B34394ED15D}"/>
    <cellStyle name="Comma 6 5 3 6" xfId="7623" xr:uid="{EFEAEA65-FD20-498A-8B46-C52F217873CD}"/>
    <cellStyle name="Comma 6 5 3 6 2" xfId="18157" xr:uid="{EC6D0F2D-A4DC-43E5-AD16-4080B00FBF6E}"/>
    <cellStyle name="Comma 6 5 3 6 2 2" xfId="39179" xr:uid="{93348018-D1C0-446B-9FAA-C93546E49567}"/>
    <cellStyle name="Comma 6 5 3 6 2 3" xfId="60203" xr:uid="{9515C9C1-1E7C-46D5-8694-CF298B0512F7}"/>
    <cellStyle name="Comma 6 5 3 6 3" xfId="28669" xr:uid="{65DE0B4B-C604-4E4E-8E29-4473455016AD}"/>
    <cellStyle name="Comma 6 5 3 6 4" xfId="49693" xr:uid="{628C0E16-C649-46BC-8C0B-09F2ACA4016A}"/>
    <cellStyle name="Comma 6 5 3 7" xfId="10250" xr:uid="{5FEAA79D-F3D2-49D9-9B27-A6C4246D49BB}"/>
    <cellStyle name="Comma 6 5 3 7 2" xfId="20784" xr:uid="{C99ECB8D-6560-45B4-8339-A83085A39D7B}"/>
    <cellStyle name="Comma 6 5 3 7 2 2" xfId="41806" xr:uid="{0FE80580-85C6-4623-92ED-FF75D399E22F}"/>
    <cellStyle name="Comma 6 5 3 7 2 3" xfId="62830" xr:uid="{BC025AF5-8713-4176-87DC-5510BF18D5A8}"/>
    <cellStyle name="Comma 6 5 3 7 3" xfId="31296" xr:uid="{C7F416C7-4E6D-4918-9E74-E91A25AD601F}"/>
    <cellStyle name="Comma 6 5 3 7 4" xfId="52320" xr:uid="{7CD115DF-12B7-44FA-B769-A26E2DF7495C}"/>
    <cellStyle name="Comma 6 5 3 8" xfId="12902" xr:uid="{4C138271-C1B4-43B2-B51A-06C44754530E}"/>
    <cellStyle name="Comma 6 5 3 8 2" xfId="33924" xr:uid="{E312A316-2244-46C2-8C13-69A1E26B7106}"/>
    <cellStyle name="Comma 6 5 3 8 3" xfId="54948" xr:uid="{692E89D9-61DB-4988-B565-6E39B3EF3BB9}"/>
    <cellStyle name="Comma 6 5 3 9" xfId="23413" xr:uid="{D8A94B44-3889-4321-847F-82E45B391F16}"/>
    <cellStyle name="Comma 6 5 4" xfId="2322" xr:uid="{20F72199-82CE-44C5-82AA-BFBF4D373503}"/>
    <cellStyle name="Comma 6 5 4 10" xfId="44443" xr:uid="{1759D6E7-5F54-4156-ADD2-F6BBB8B7EF00}"/>
    <cellStyle name="Comma 6 5 4 2" xfId="2323" xr:uid="{07B730C4-C8F5-4B0D-81D1-1B0FA948683B}"/>
    <cellStyle name="Comma 6 5 4 2 2" xfId="2324" xr:uid="{80B8886D-CCE1-4DFD-93DA-6FD827C910FB}"/>
    <cellStyle name="Comma 6 5 4 2 2 2" xfId="5002" xr:uid="{3EBD4EDD-09EC-472B-95D1-31B9DAB9D01A}"/>
    <cellStyle name="Comma 6 5 4 2 2 2 2" xfId="15536" xr:uid="{D11D70C8-CACE-4291-AB00-C2F0BADDFF96}"/>
    <cellStyle name="Comma 6 5 4 2 2 2 2 2" xfId="36558" xr:uid="{15468BA7-4B7C-4151-8B4E-E9E0302F2700}"/>
    <cellStyle name="Comma 6 5 4 2 2 2 2 3" xfId="57582" xr:uid="{539D416E-F473-43E9-8306-5BAD0C9AD921}"/>
    <cellStyle name="Comma 6 5 4 2 2 2 3" xfId="26048" xr:uid="{71A30577-348F-49CB-B874-BEED9BF03F3A}"/>
    <cellStyle name="Comma 6 5 4 2 2 2 4" xfId="47072" xr:uid="{C93C7E2D-E660-49C0-A7B0-4E7A5BA4F83F}"/>
    <cellStyle name="Comma 6 5 4 2 2 3" xfId="7630" xr:uid="{5DA2C004-7B7A-437B-8E1C-D43FEC9BC8BD}"/>
    <cellStyle name="Comma 6 5 4 2 2 3 2" xfId="18164" xr:uid="{9EE4484A-A33B-48FB-AB0D-A55FC60D2612}"/>
    <cellStyle name="Comma 6 5 4 2 2 3 2 2" xfId="39186" xr:uid="{B66FAC08-46F3-4BD5-A78E-88A1108D9719}"/>
    <cellStyle name="Comma 6 5 4 2 2 3 2 3" xfId="60210" xr:uid="{070B35C0-D02C-48B0-A3F9-0CD6F1DFF2FB}"/>
    <cellStyle name="Comma 6 5 4 2 2 3 3" xfId="28676" xr:uid="{5D853236-0C78-4EFA-AA87-225FC6974E53}"/>
    <cellStyle name="Comma 6 5 4 2 2 3 4" xfId="49700" xr:uid="{8170B370-C1D8-4CFE-A162-E2852FBCC5E9}"/>
    <cellStyle name="Comma 6 5 4 2 2 4" xfId="10257" xr:uid="{20E0789E-77B1-4E48-8C84-82F1455BB974}"/>
    <cellStyle name="Comma 6 5 4 2 2 4 2" xfId="20791" xr:uid="{B5C9DAC4-5C42-43F2-A3A5-7661C8AD9430}"/>
    <cellStyle name="Comma 6 5 4 2 2 4 2 2" xfId="41813" xr:uid="{87E33A29-F5CE-4164-B4E2-EA2B378DFFF7}"/>
    <cellStyle name="Comma 6 5 4 2 2 4 2 3" xfId="62837" xr:uid="{77B11877-F53B-436D-B1E3-A750592C172D}"/>
    <cellStyle name="Comma 6 5 4 2 2 4 3" xfId="31303" xr:uid="{C905ECC3-E2F6-4727-BF45-53C8E344CE66}"/>
    <cellStyle name="Comma 6 5 4 2 2 4 4" xfId="52327" xr:uid="{E91E7F78-FA12-49EA-B8BE-9D184369AAC6}"/>
    <cellStyle name="Comma 6 5 4 2 2 5" xfId="12909" xr:uid="{BA033ADC-67F6-4337-B0F2-C83F288E6381}"/>
    <cellStyle name="Comma 6 5 4 2 2 5 2" xfId="33931" xr:uid="{249496E2-5F01-4AF9-AD21-F469E3BA7322}"/>
    <cellStyle name="Comma 6 5 4 2 2 5 3" xfId="54955" xr:uid="{769A3F8A-0FD6-4877-AD07-E00AFCE2D756}"/>
    <cellStyle name="Comma 6 5 4 2 2 6" xfId="23420" xr:uid="{0D44F4F5-5A1D-465C-BFD5-31A49B2D88E9}"/>
    <cellStyle name="Comma 6 5 4 2 2 7" xfId="44445" xr:uid="{8B05F795-0CA4-413C-BE52-1741CC1E0A5A}"/>
    <cellStyle name="Comma 6 5 4 2 3" xfId="5001" xr:uid="{1E271BBD-A0EA-41EC-B7DB-A3B475749044}"/>
    <cellStyle name="Comma 6 5 4 2 3 2" xfId="15535" xr:uid="{712D7551-6016-4F29-AAF5-ECEE6D1D28ED}"/>
    <cellStyle name="Comma 6 5 4 2 3 2 2" xfId="36557" xr:uid="{CAAE1913-DC0C-4948-9215-112F5AA75B3D}"/>
    <cellStyle name="Comma 6 5 4 2 3 2 3" xfId="57581" xr:uid="{62C29B82-9BE5-4786-9BFB-A5D41DB6DD6C}"/>
    <cellStyle name="Comma 6 5 4 2 3 3" xfId="26047" xr:uid="{5054DAFD-B693-4518-AE4B-65B87F05028B}"/>
    <cellStyle name="Comma 6 5 4 2 3 4" xfId="47071" xr:uid="{123BD17C-7499-4842-B4A3-68971D5BCEF6}"/>
    <cellStyle name="Comma 6 5 4 2 4" xfId="7629" xr:uid="{76C7ABD0-B195-4B6A-916A-7E7BAC7429FF}"/>
    <cellStyle name="Comma 6 5 4 2 4 2" xfId="18163" xr:uid="{471E43EC-8F31-45AF-AC5A-45FA6A474DBC}"/>
    <cellStyle name="Comma 6 5 4 2 4 2 2" xfId="39185" xr:uid="{6AA525E0-9DB2-4D7B-BECF-9AA9E146722D}"/>
    <cellStyle name="Comma 6 5 4 2 4 2 3" xfId="60209" xr:uid="{FFD7AF43-FDD1-48F5-A197-036F6D30BC84}"/>
    <cellStyle name="Comma 6 5 4 2 4 3" xfId="28675" xr:uid="{B6831472-868F-4DEF-BB76-7E4E3EC66C09}"/>
    <cellStyle name="Comma 6 5 4 2 4 4" xfId="49699" xr:uid="{1B876BF5-F99F-4C45-893F-FAD8F0C0F3CC}"/>
    <cellStyle name="Comma 6 5 4 2 5" xfId="10256" xr:uid="{A2CCC412-DAAB-4A11-B06A-38DEE10EE6FB}"/>
    <cellStyle name="Comma 6 5 4 2 5 2" xfId="20790" xr:uid="{A82EA69D-B560-422F-BE8E-EE8D4C08CBC0}"/>
    <cellStyle name="Comma 6 5 4 2 5 2 2" xfId="41812" xr:uid="{812533C2-D945-4ED6-AA9F-E0A7775E00E2}"/>
    <cellStyle name="Comma 6 5 4 2 5 2 3" xfId="62836" xr:uid="{8960A389-3635-49CA-B92A-E2B45DC1601F}"/>
    <cellStyle name="Comma 6 5 4 2 5 3" xfId="31302" xr:uid="{7B2D1882-D532-4AAE-8E62-55512BC61560}"/>
    <cellStyle name="Comma 6 5 4 2 5 4" xfId="52326" xr:uid="{6FE4F02B-0A21-49B4-9EBE-5E0230065AD9}"/>
    <cellStyle name="Comma 6 5 4 2 6" xfId="12908" xr:uid="{1B109CA2-5751-4FB7-B99E-1E8891267123}"/>
    <cellStyle name="Comma 6 5 4 2 6 2" xfId="33930" xr:uid="{0AC346C8-F7DC-441F-A89F-3E56866FEF20}"/>
    <cellStyle name="Comma 6 5 4 2 6 3" xfId="54954" xr:uid="{4DA6D59A-42A0-4CE8-9347-277151806F88}"/>
    <cellStyle name="Comma 6 5 4 2 7" xfId="23419" xr:uid="{EDD32337-715D-4958-891F-CC9F2914FFA5}"/>
    <cellStyle name="Comma 6 5 4 2 8" xfId="44444" xr:uid="{7669B30E-19F1-49D0-ABFC-AB30FBAB820C}"/>
    <cellStyle name="Comma 6 5 4 3" xfId="2325" xr:uid="{43C9A1F8-0AD2-426C-A2A9-71D863B8B4C6}"/>
    <cellStyle name="Comma 6 5 4 3 2" xfId="5003" xr:uid="{4D10FF74-6115-469A-85A2-D1107C77F983}"/>
    <cellStyle name="Comma 6 5 4 3 2 2" xfId="15537" xr:uid="{FAFC7977-3C3A-49B3-9704-0987152D5479}"/>
    <cellStyle name="Comma 6 5 4 3 2 2 2" xfId="36559" xr:uid="{D2F03BAD-6D2A-4A68-A1A5-03C0C674E9A8}"/>
    <cellStyle name="Comma 6 5 4 3 2 2 3" xfId="57583" xr:uid="{5997B6A3-9DD4-45E5-8792-0EC6633D1B2D}"/>
    <cellStyle name="Comma 6 5 4 3 2 3" xfId="26049" xr:uid="{A2552E0D-DE65-4152-8D1F-6C6B0DABB140}"/>
    <cellStyle name="Comma 6 5 4 3 2 4" xfId="47073" xr:uid="{958CD734-87DE-4CB2-9193-A084AFF724FC}"/>
    <cellStyle name="Comma 6 5 4 3 3" xfId="7631" xr:uid="{2A8C90D8-4198-4BBD-A408-D0FD24644906}"/>
    <cellStyle name="Comma 6 5 4 3 3 2" xfId="18165" xr:uid="{C6AAD261-FF78-42CE-B419-7873E3A1AB6F}"/>
    <cellStyle name="Comma 6 5 4 3 3 2 2" xfId="39187" xr:uid="{1ECDF1B6-8D6F-4AC0-ACD9-956DD034EA3F}"/>
    <cellStyle name="Comma 6 5 4 3 3 2 3" xfId="60211" xr:uid="{F3F7CFB1-21D9-487C-AA49-E3E747A95522}"/>
    <cellStyle name="Comma 6 5 4 3 3 3" xfId="28677" xr:uid="{F27F27C4-DE85-47A8-8DA2-4880EFC03437}"/>
    <cellStyle name="Comma 6 5 4 3 3 4" xfId="49701" xr:uid="{32E24EB1-CFB5-4194-8C07-6E80DD338F0E}"/>
    <cellStyle name="Comma 6 5 4 3 4" xfId="10258" xr:uid="{D22A5B54-BCC2-491C-AB53-F5C7EC5710FC}"/>
    <cellStyle name="Comma 6 5 4 3 4 2" xfId="20792" xr:uid="{D6EBCCFF-5C6B-4D21-AD1F-0B873B21D772}"/>
    <cellStyle name="Comma 6 5 4 3 4 2 2" xfId="41814" xr:uid="{24F92FC1-872E-45C2-BC94-7D1E7706490F}"/>
    <cellStyle name="Comma 6 5 4 3 4 2 3" xfId="62838" xr:uid="{380430BB-6C13-4421-885B-667A42E6270B}"/>
    <cellStyle name="Comma 6 5 4 3 4 3" xfId="31304" xr:uid="{D6323361-C4D3-45B9-BE30-B2F15C77EF20}"/>
    <cellStyle name="Comma 6 5 4 3 4 4" xfId="52328" xr:uid="{14F814C3-4EF9-4FDF-8870-0483A26F64F9}"/>
    <cellStyle name="Comma 6 5 4 3 5" xfId="12910" xr:uid="{93852D6D-04F2-4DC4-AA20-2A1A64809CB2}"/>
    <cellStyle name="Comma 6 5 4 3 5 2" xfId="33932" xr:uid="{381867B3-20FE-4EEC-9D0F-0F46A4532C63}"/>
    <cellStyle name="Comma 6 5 4 3 5 3" xfId="54956" xr:uid="{B4C7AA59-FBFE-47CD-B720-004D5D731C77}"/>
    <cellStyle name="Comma 6 5 4 3 6" xfId="23421" xr:uid="{A4C0AC09-B087-4A4E-BC6F-D4F96DA431E3}"/>
    <cellStyle name="Comma 6 5 4 3 7" xfId="44446" xr:uid="{5A66FBE8-6B5D-4972-894D-B9B50DF61C7D}"/>
    <cellStyle name="Comma 6 5 4 4" xfId="2326" xr:uid="{5BFE9917-8C02-4153-A7F4-3196AEA945BC}"/>
    <cellStyle name="Comma 6 5 4 4 2" xfId="5004" xr:uid="{7F96B0D9-4264-4C6C-8A19-A3B2837D2424}"/>
    <cellStyle name="Comma 6 5 4 4 2 2" xfId="15538" xr:uid="{8DF890FB-F6E6-4A88-8BAA-0C9A0D57270F}"/>
    <cellStyle name="Comma 6 5 4 4 2 2 2" xfId="36560" xr:uid="{3E9C87FD-9724-4ADE-9C3C-3FCE62139C95}"/>
    <cellStyle name="Comma 6 5 4 4 2 2 3" xfId="57584" xr:uid="{B8EA4610-740C-4220-ADBD-EC63A7A7B7E3}"/>
    <cellStyle name="Comma 6 5 4 4 2 3" xfId="26050" xr:uid="{4AD77A7B-C4C2-44E5-BC5D-603A7E28CA2F}"/>
    <cellStyle name="Comma 6 5 4 4 2 4" xfId="47074" xr:uid="{D3CD5681-2E47-43E4-823A-363AD215839B}"/>
    <cellStyle name="Comma 6 5 4 4 3" xfId="7632" xr:uid="{3A0BF6AB-1967-458C-9004-79A1C8D5D922}"/>
    <cellStyle name="Comma 6 5 4 4 3 2" xfId="18166" xr:uid="{EEDAEE47-884F-488A-AD7B-702F5A81DC21}"/>
    <cellStyle name="Comma 6 5 4 4 3 2 2" xfId="39188" xr:uid="{0EC131AE-81D0-4D25-919B-6B8FE7BF3BF3}"/>
    <cellStyle name="Comma 6 5 4 4 3 2 3" xfId="60212" xr:uid="{D33B1DC7-A8B6-405B-BE83-91E4B710DD7B}"/>
    <cellStyle name="Comma 6 5 4 4 3 3" xfId="28678" xr:uid="{7B75A045-C609-48CD-BBAE-CE635D40D6C7}"/>
    <cellStyle name="Comma 6 5 4 4 3 4" xfId="49702" xr:uid="{6D03FC94-8334-40EE-88CE-E5F7FAEE33F0}"/>
    <cellStyle name="Comma 6 5 4 4 4" xfId="10259" xr:uid="{8E2FA271-4F92-4683-BF31-26018DC7F6A6}"/>
    <cellStyle name="Comma 6 5 4 4 4 2" xfId="20793" xr:uid="{82602D2A-3230-45BF-B266-52905A05E5F6}"/>
    <cellStyle name="Comma 6 5 4 4 4 2 2" xfId="41815" xr:uid="{AF26AB68-59B4-44E0-A861-7931681CDDAF}"/>
    <cellStyle name="Comma 6 5 4 4 4 2 3" xfId="62839" xr:uid="{B9E59111-C4A0-4526-A6FF-3F5C7AD68F39}"/>
    <cellStyle name="Comma 6 5 4 4 4 3" xfId="31305" xr:uid="{7B19BA09-EFF4-4DB1-84FE-48202B08D7DF}"/>
    <cellStyle name="Comma 6 5 4 4 4 4" xfId="52329" xr:uid="{0A0C4C01-DE8C-475B-80C8-DBD1EDFF6B61}"/>
    <cellStyle name="Comma 6 5 4 4 5" xfId="12911" xr:uid="{ED803333-B3BB-4E10-8EA0-3D4B566494D6}"/>
    <cellStyle name="Comma 6 5 4 4 5 2" xfId="33933" xr:uid="{EA81345A-5D86-4B58-8BA0-E1895E3273CD}"/>
    <cellStyle name="Comma 6 5 4 4 5 3" xfId="54957" xr:uid="{D468E4B9-F5D4-496B-8DAF-8953558C61AA}"/>
    <cellStyle name="Comma 6 5 4 4 6" xfId="23422" xr:uid="{E462F276-E439-4898-825B-A2913BE6C8A7}"/>
    <cellStyle name="Comma 6 5 4 4 7" xfId="44447" xr:uid="{CAE4E17D-7165-4228-AD25-CA7311FE8AC5}"/>
    <cellStyle name="Comma 6 5 4 5" xfId="5000" xr:uid="{6AD18A9E-5089-4699-A5B5-353C073A6FD0}"/>
    <cellStyle name="Comma 6 5 4 5 2" xfId="15534" xr:uid="{DB0A3000-7598-4C88-A119-C86A6363B0ED}"/>
    <cellStyle name="Comma 6 5 4 5 2 2" xfId="36556" xr:uid="{FB70B377-669A-4527-ADE6-3AB0A41675D5}"/>
    <cellStyle name="Comma 6 5 4 5 2 3" xfId="57580" xr:uid="{E9EA4143-CB09-40AB-9252-DF4C02281806}"/>
    <cellStyle name="Comma 6 5 4 5 3" xfId="26046" xr:uid="{7592DF6C-E4A4-4A9C-9F8E-F5F8A068705C}"/>
    <cellStyle name="Comma 6 5 4 5 4" xfId="47070" xr:uid="{5D1B9A09-03E8-4C04-9A17-36593BECF0B3}"/>
    <cellStyle name="Comma 6 5 4 6" xfId="7628" xr:uid="{88F0F04F-E9DC-4941-9C0F-BAFAEF664B44}"/>
    <cellStyle name="Comma 6 5 4 6 2" xfId="18162" xr:uid="{E32236F9-B40A-4A1A-A7EB-35FE0790947D}"/>
    <cellStyle name="Comma 6 5 4 6 2 2" xfId="39184" xr:uid="{1B00D446-E4E7-4607-BE6B-EF840E9B6A20}"/>
    <cellStyle name="Comma 6 5 4 6 2 3" xfId="60208" xr:uid="{E909D89D-D29E-41F7-9699-30D220009D71}"/>
    <cellStyle name="Comma 6 5 4 6 3" xfId="28674" xr:uid="{DE9F3EAD-AA0B-4781-B8C2-EBD26573D975}"/>
    <cellStyle name="Comma 6 5 4 6 4" xfId="49698" xr:uid="{4A688C98-DD1F-4AE4-8031-5858BAFC8F98}"/>
    <cellStyle name="Comma 6 5 4 7" xfId="10255" xr:uid="{09022495-207B-475A-B54C-8B480520C6BB}"/>
    <cellStyle name="Comma 6 5 4 7 2" xfId="20789" xr:uid="{BC766B57-F222-43D4-ACFD-BDACB5C0716F}"/>
    <cellStyle name="Comma 6 5 4 7 2 2" xfId="41811" xr:uid="{8796256D-73E0-4308-87B1-C05E4F4EDEA2}"/>
    <cellStyle name="Comma 6 5 4 7 2 3" xfId="62835" xr:uid="{42612CC3-A7F5-467B-96F3-5F9EC3606910}"/>
    <cellStyle name="Comma 6 5 4 7 3" xfId="31301" xr:uid="{3DF10107-D1AD-4BC7-A597-E03B1C496E24}"/>
    <cellStyle name="Comma 6 5 4 7 4" xfId="52325" xr:uid="{7325DB6B-C133-4C87-8F74-42B538C3335B}"/>
    <cellStyle name="Comma 6 5 4 8" xfId="12907" xr:uid="{FBED1DFC-3970-462A-985E-6EFC08279C20}"/>
    <cellStyle name="Comma 6 5 4 8 2" xfId="33929" xr:uid="{33FFF33A-1F50-44C3-B68B-7B9727F319D6}"/>
    <cellStyle name="Comma 6 5 4 8 3" xfId="54953" xr:uid="{D65D55EE-3E87-4DA3-BDE8-923B92FE24F4}"/>
    <cellStyle name="Comma 6 5 4 9" xfId="23418" xr:uid="{EC0FBC59-ACAB-4741-9D13-CF5F991BFA87}"/>
    <cellStyle name="Comma 6 5 5" xfId="2327" xr:uid="{EEA11029-C9B3-435D-94E4-BCF6884A1371}"/>
    <cellStyle name="Comma 6 5 5 10" xfId="44448" xr:uid="{C3347BE2-D117-4D99-86C9-89197909FA3C}"/>
    <cellStyle name="Comma 6 5 5 2" xfId="2328" xr:uid="{BF1A9F46-5DEA-49B5-A9F3-7ED13AA68206}"/>
    <cellStyle name="Comma 6 5 5 2 2" xfId="2329" xr:uid="{2A305278-F4F7-4AAD-8800-530D5316D54E}"/>
    <cellStyle name="Comma 6 5 5 2 2 2" xfId="5007" xr:uid="{2B22A1CE-20D4-4B1C-BE8D-DE05B0E41F29}"/>
    <cellStyle name="Comma 6 5 5 2 2 2 2" xfId="15541" xr:uid="{0CDF41C4-C07F-483B-B23C-A6392FD4947B}"/>
    <cellStyle name="Comma 6 5 5 2 2 2 2 2" xfId="36563" xr:uid="{A6AE205F-E301-4A81-A16C-E387FAA7DD96}"/>
    <cellStyle name="Comma 6 5 5 2 2 2 2 3" xfId="57587" xr:uid="{0096B98E-D159-421E-9E9C-3C1590E2EFA5}"/>
    <cellStyle name="Comma 6 5 5 2 2 2 3" xfId="26053" xr:uid="{47338451-380A-42FE-929C-D6CA4D714D85}"/>
    <cellStyle name="Comma 6 5 5 2 2 2 4" xfId="47077" xr:uid="{4B983694-77B1-494C-A75E-D27001AD96FE}"/>
    <cellStyle name="Comma 6 5 5 2 2 3" xfId="7635" xr:uid="{7FC34DE5-BC4D-40AC-A9F8-50499431A511}"/>
    <cellStyle name="Comma 6 5 5 2 2 3 2" xfId="18169" xr:uid="{CA641528-E3A3-49BF-AD06-899007077A09}"/>
    <cellStyle name="Comma 6 5 5 2 2 3 2 2" xfId="39191" xr:uid="{F11E2B5F-0A7B-46EE-B2CA-5144E5167E52}"/>
    <cellStyle name="Comma 6 5 5 2 2 3 2 3" xfId="60215" xr:uid="{8D2CDEE0-F879-44AC-A123-C9628F88070E}"/>
    <cellStyle name="Comma 6 5 5 2 2 3 3" xfId="28681" xr:uid="{FF5E699B-3FA8-43F5-BEEE-1CA3751D1392}"/>
    <cellStyle name="Comma 6 5 5 2 2 3 4" xfId="49705" xr:uid="{AA8B4FCD-D565-4537-8555-583A3EE9AC56}"/>
    <cellStyle name="Comma 6 5 5 2 2 4" xfId="10262" xr:uid="{E4CD7D5B-E8BE-4D9B-B7F9-21DED9BFE510}"/>
    <cellStyle name="Comma 6 5 5 2 2 4 2" xfId="20796" xr:uid="{855D83B8-3D64-4318-99EF-10CACDCEA299}"/>
    <cellStyle name="Comma 6 5 5 2 2 4 2 2" xfId="41818" xr:uid="{8CFB8692-8409-4479-90DC-F67FE4F8EA24}"/>
    <cellStyle name="Comma 6 5 5 2 2 4 2 3" xfId="62842" xr:uid="{E01892B9-0C75-4FDC-BF1C-BA9F61450045}"/>
    <cellStyle name="Comma 6 5 5 2 2 4 3" xfId="31308" xr:uid="{66ECCE2C-E2D0-49FF-9FF2-7F7C860B9A5A}"/>
    <cellStyle name="Comma 6 5 5 2 2 4 4" xfId="52332" xr:uid="{BF8D74D2-B2C8-4964-AAAF-8A87515E1D29}"/>
    <cellStyle name="Comma 6 5 5 2 2 5" xfId="12914" xr:uid="{DC327691-BB7C-4497-BE10-5FD288FD5A58}"/>
    <cellStyle name="Comma 6 5 5 2 2 5 2" xfId="33936" xr:uid="{41A52C39-9CEB-490E-9E64-10811D7DD1C4}"/>
    <cellStyle name="Comma 6 5 5 2 2 5 3" xfId="54960" xr:uid="{A92A17E3-09A5-4241-8357-94A50C6F3128}"/>
    <cellStyle name="Comma 6 5 5 2 2 6" xfId="23425" xr:uid="{474BCAB6-86B4-459C-9191-CEA637C09DB1}"/>
    <cellStyle name="Comma 6 5 5 2 2 7" xfId="44450" xr:uid="{C203DE88-A46D-49EE-B6FF-7E6E6AB31822}"/>
    <cellStyle name="Comma 6 5 5 2 3" xfId="5006" xr:uid="{B6F6CA5D-0E6F-4058-BD0E-EC563C0F12EA}"/>
    <cellStyle name="Comma 6 5 5 2 3 2" xfId="15540" xr:uid="{CDB06F25-0C20-46C8-A077-FFCC0FB2471C}"/>
    <cellStyle name="Comma 6 5 5 2 3 2 2" xfId="36562" xr:uid="{EF95E7DE-A010-4DC2-9A2A-0730750AD322}"/>
    <cellStyle name="Comma 6 5 5 2 3 2 3" xfId="57586" xr:uid="{C50E0ABC-0D0D-45F5-868A-53294E0F0CDB}"/>
    <cellStyle name="Comma 6 5 5 2 3 3" xfId="26052" xr:uid="{D4DA571C-ECDB-40F0-8523-CF92BD109045}"/>
    <cellStyle name="Comma 6 5 5 2 3 4" xfId="47076" xr:uid="{4AE8745E-1E3A-454B-9D11-5ED551FD64AE}"/>
    <cellStyle name="Comma 6 5 5 2 4" xfId="7634" xr:uid="{170EDC10-24C4-4C76-B22C-1A5BB67F9683}"/>
    <cellStyle name="Comma 6 5 5 2 4 2" xfId="18168" xr:uid="{69BA26EE-D1AA-4FCD-9BD1-F47B23A53C57}"/>
    <cellStyle name="Comma 6 5 5 2 4 2 2" xfId="39190" xr:uid="{43F83079-77BA-409A-A055-7F5518C56F0D}"/>
    <cellStyle name="Comma 6 5 5 2 4 2 3" xfId="60214" xr:uid="{8AE7EDCE-C3B0-4F03-A803-1783A0F1EA71}"/>
    <cellStyle name="Comma 6 5 5 2 4 3" xfId="28680" xr:uid="{BCD0C320-6D0D-417E-A45F-89C7F882C7F1}"/>
    <cellStyle name="Comma 6 5 5 2 4 4" xfId="49704" xr:uid="{DE5B42CC-B3CD-4FDA-BCC7-E8871B51D4A3}"/>
    <cellStyle name="Comma 6 5 5 2 5" xfId="10261" xr:uid="{419910B2-C2C9-48E6-BAD5-7C4AEECB888E}"/>
    <cellStyle name="Comma 6 5 5 2 5 2" xfId="20795" xr:uid="{3FF8A7B2-40BA-48BB-9E34-1CFDC2B54B87}"/>
    <cellStyle name="Comma 6 5 5 2 5 2 2" xfId="41817" xr:uid="{5570DBAC-2308-44DD-8DB5-46F241C2C44D}"/>
    <cellStyle name="Comma 6 5 5 2 5 2 3" xfId="62841" xr:uid="{9427B3CF-7935-4020-8974-92DD83C2744C}"/>
    <cellStyle name="Comma 6 5 5 2 5 3" xfId="31307" xr:uid="{35E3A58E-C216-4932-A768-B2C8A218A6E0}"/>
    <cellStyle name="Comma 6 5 5 2 5 4" xfId="52331" xr:uid="{E5627BF0-AC04-402F-9654-BA2EA8779B10}"/>
    <cellStyle name="Comma 6 5 5 2 6" xfId="12913" xr:uid="{261C8255-5335-4260-9818-A393BEA63F6A}"/>
    <cellStyle name="Comma 6 5 5 2 6 2" xfId="33935" xr:uid="{E51D063A-FF88-49B2-B507-A3B0D6372F02}"/>
    <cellStyle name="Comma 6 5 5 2 6 3" xfId="54959" xr:uid="{8733E328-0319-48BF-B453-F49F297D7E35}"/>
    <cellStyle name="Comma 6 5 5 2 7" xfId="23424" xr:uid="{7B16836B-E1B8-49B7-AABC-9D4077B3E6CC}"/>
    <cellStyle name="Comma 6 5 5 2 8" xfId="44449" xr:uid="{42666B5B-6DA4-4BDD-AC64-BA428208DECA}"/>
    <cellStyle name="Comma 6 5 5 3" xfId="2330" xr:uid="{60632BC2-8D38-4A0F-B47B-F4730624B077}"/>
    <cellStyle name="Comma 6 5 5 3 2" xfId="5008" xr:uid="{DB4E657D-40C9-4B2C-BC76-85800EC437A5}"/>
    <cellStyle name="Comma 6 5 5 3 2 2" xfId="15542" xr:uid="{7988338F-5172-4A5D-AEE7-AF3F96D09B80}"/>
    <cellStyle name="Comma 6 5 5 3 2 2 2" xfId="36564" xr:uid="{20D3B325-427B-4158-BD4F-3750E4D079BF}"/>
    <cellStyle name="Comma 6 5 5 3 2 2 3" xfId="57588" xr:uid="{EA79EA4E-16AA-4680-A028-E0B22F74BBB1}"/>
    <cellStyle name="Comma 6 5 5 3 2 3" xfId="26054" xr:uid="{353DD9C6-1FE3-4D60-BC59-6B6A74405040}"/>
    <cellStyle name="Comma 6 5 5 3 2 4" xfId="47078" xr:uid="{ACA80EC7-2132-4E28-920D-47C27EF636D0}"/>
    <cellStyle name="Comma 6 5 5 3 3" xfId="7636" xr:uid="{EEC5051F-0F55-4E12-980E-475F91363BD0}"/>
    <cellStyle name="Comma 6 5 5 3 3 2" xfId="18170" xr:uid="{ABD6DCFD-E588-4C9F-A691-AD71C92D4648}"/>
    <cellStyle name="Comma 6 5 5 3 3 2 2" xfId="39192" xr:uid="{6BFE3708-AABF-4E5B-B1A7-1B8AFEABE39B}"/>
    <cellStyle name="Comma 6 5 5 3 3 2 3" xfId="60216" xr:uid="{C0C244F1-5FFE-4C17-BEA2-48B3D714344E}"/>
    <cellStyle name="Comma 6 5 5 3 3 3" xfId="28682" xr:uid="{1A0D8B2A-6ABE-409F-995E-EE3748FA35D6}"/>
    <cellStyle name="Comma 6 5 5 3 3 4" xfId="49706" xr:uid="{AF35C425-555A-4CD4-9C6A-1999DF53EA70}"/>
    <cellStyle name="Comma 6 5 5 3 4" xfId="10263" xr:uid="{499214DB-FAC3-4A50-B828-20B8C1D64A47}"/>
    <cellStyle name="Comma 6 5 5 3 4 2" xfId="20797" xr:uid="{32AE4061-8107-4D6A-AD15-28255EF5F943}"/>
    <cellStyle name="Comma 6 5 5 3 4 2 2" xfId="41819" xr:uid="{4B182376-F67C-4246-99E3-5FEF2B581CAC}"/>
    <cellStyle name="Comma 6 5 5 3 4 2 3" xfId="62843" xr:uid="{6E7F361F-B6B1-46E8-8A27-D8A252083615}"/>
    <cellStyle name="Comma 6 5 5 3 4 3" xfId="31309" xr:uid="{20CF5280-ABA2-4363-B929-81E2FD0CA72D}"/>
    <cellStyle name="Comma 6 5 5 3 4 4" xfId="52333" xr:uid="{F25C73A5-E8CC-4BEC-8E38-057EBEEF26D3}"/>
    <cellStyle name="Comma 6 5 5 3 5" xfId="12915" xr:uid="{C36DB8C5-98EA-4A9C-971F-1978CCAACAB1}"/>
    <cellStyle name="Comma 6 5 5 3 5 2" xfId="33937" xr:uid="{FE80E025-D003-4819-8E9A-6CBF5E3FCCC0}"/>
    <cellStyle name="Comma 6 5 5 3 5 3" xfId="54961" xr:uid="{C0E3C6C2-AFAC-472F-B6F1-9D67E7A39C23}"/>
    <cellStyle name="Comma 6 5 5 3 6" xfId="23426" xr:uid="{92E55912-E01F-4E5F-AE25-18DD99ED7DAA}"/>
    <cellStyle name="Comma 6 5 5 3 7" xfId="44451" xr:uid="{6193D20A-1656-47B9-9F74-282186186AF9}"/>
    <cellStyle name="Comma 6 5 5 4" xfId="2331" xr:uid="{46C07509-9772-4B55-A0E2-8AD6D5A0F257}"/>
    <cellStyle name="Comma 6 5 5 4 2" xfId="5009" xr:uid="{4CFB73C9-CDC5-4AEA-A2BA-9EA3BD44809B}"/>
    <cellStyle name="Comma 6 5 5 4 2 2" xfId="15543" xr:uid="{8604E5D0-AF4D-4800-97AC-796DEB442568}"/>
    <cellStyle name="Comma 6 5 5 4 2 2 2" xfId="36565" xr:uid="{94CB1330-FED9-4D72-ACF7-0CA9B6461451}"/>
    <cellStyle name="Comma 6 5 5 4 2 2 3" xfId="57589" xr:uid="{10FE6A78-7DA7-4751-AE82-5CC079925468}"/>
    <cellStyle name="Comma 6 5 5 4 2 3" xfId="26055" xr:uid="{FF0D9606-006F-4501-93A8-8ACA407A3E24}"/>
    <cellStyle name="Comma 6 5 5 4 2 4" xfId="47079" xr:uid="{FC2C3E68-ECB2-480E-B39F-6CF7DDF79627}"/>
    <cellStyle name="Comma 6 5 5 4 3" xfId="7637" xr:uid="{EE9321F9-D3EC-4572-A942-B0B3A5CF61B5}"/>
    <cellStyle name="Comma 6 5 5 4 3 2" xfId="18171" xr:uid="{271C1655-4DB0-4A50-8F08-E5272086BAF4}"/>
    <cellStyle name="Comma 6 5 5 4 3 2 2" xfId="39193" xr:uid="{5C89990A-51EF-42C4-81E8-497F9A4BD67A}"/>
    <cellStyle name="Comma 6 5 5 4 3 2 3" xfId="60217" xr:uid="{D5E9CA67-79C8-45B0-99D2-6C439711074A}"/>
    <cellStyle name="Comma 6 5 5 4 3 3" xfId="28683" xr:uid="{A001639B-BA71-40A6-A37C-97CACA607F4B}"/>
    <cellStyle name="Comma 6 5 5 4 3 4" xfId="49707" xr:uid="{FD193D5F-0B80-413B-9A7B-DB40E6A81C4E}"/>
    <cellStyle name="Comma 6 5 5 4 4" xfId="10264" xr:uid="{8B0CB89B-C892-404B-81E4-07369717263D}"/>
    <cellStyle name="Comma 6 5 5 4 4 2" xfId="20798" xr:uid="{F28EF90E-B9D6-4356-B205-37986ABB752D}"/>
    <cellStyle name="Comma 6 5 5 4 4 2 2" xfId="41820" xr:uid="{8F72517D-5EA1-4255-BB44-F56BF346C76E}"/>
    <cellStyle name="Comma 6 5 5 4 4 2 3" xfId="62844" xr:uid="{9DCA2FBC-ACB5-47F2-9E67-8F105BDCD2AA}"/>
    <cellStyle name="Comma 6 5 5 4 4 3" xfId="31310" xr:uid="{817BFDAE-BCD4-4FC6-9971-144DCBAEEA04}"/>
    <cellStyle name="Comma 6 5 5 4 4 4" xfId="52334" xr:uid="{F03154D4-E0E5-49BB-99FA-6D0ACA61B80B}"/>
    <cellStyle name="Comma 6 5 5 4 5" xfId="12916" xr:uid="{84B9D518-675B-46FA-AD14-94AA6B31FEAF}"/>
    <cellStyle name="Comma 6 5 5 4 5 2" xfId="33938" xr:uid="{2AB55E73-BA28-4351-81F1-4BF67E127D2A}"/>
    <cellStyle name="Comma 6 5 5 4 5 3" xfId="54962" xr:uid="{A35E9E31-24C5-4987-AB9F-203A20E2FE5A}"/>
    <cellStyle name="Comma 6 5 5 4 6" xfId="23427" xr:uid="{CBF8C358-092A-4AE3-87E5-89919C18B00D}"/>
    <cellStyle name="Comma 6 5 5 4 7" xfId="44452" xr:uid="{6637BA05-E183-4B76-B6BE-EBC237656252}"/>
    <cellStyle name="Comma 6 5 5 5" xfId="5005" xr:uid="{DAD74059-5644-4550-9BFA-28679AC07A13}"/>
    <cellStyle name="Comma 6 5 5 5 2" xfId="15539" xr:uid="{EA64BB04-C43E-48CC-9263-585A2A3B1768}"/>
    <cellStyle name="Comma 6 5 5 5 2 2" xfId="36561" xr:uid="{FB6505F0-7596-43BC-9D3C-3DB76EDC5504}"/>
    <cellStyle name="Comma 6 5 5 5 2 3" xfId="57585" xr:uid="{F25F28D2-298B-422A-9292-D682C2DB2F41}"/>
    <cellStyle name="Comma 6 5 5 5 3" xfId="26051" xr:uid="{70C1D558-4FEE-45A1-BF74-A4543BF8B583}"/>
    <cellStyle name="Comma 6 5 5 5 4" xfId="47075" xr:uid="{7A566EA2-C873-47A9-ACFA-473CD2137201}"/>
    <cellStyle name="Comma 6 5 5 6" xfId="7633" xr:uid="{2BE0BF5E-7C88-43EA-9F40-821888F3FA28}"/>
    <cellStyle name="Comma 6 5 5 6 2" xfId="18167" xr:uid="{E83DF7EC-6F20-401E-B07A-CA242D3F5DC8}"/>
    <cellStyle name="Comma 6 5 5 6 2 2" xfId="39189" xr:uid="{F858A5E6-8A79-482B-BA14-C7068878C6DB}"/>
    <cellStyle name="Comma 6 5 5 6 2 3" xfId="60213" xr:uid="{05DD7F90-B049-412D-B0AE-C6D1B8DE11BD}"/>
    <cellStyle name="Comma 6 5 5 6 3" xfId="28679" xr:uid="{5190BF44-E1FD-4137-9322-58BFF952E68D}"/>
    <cellStyle name="Comma 6 5 5 6 4" xfId="49703" xr:uid="{BBCEA488-92E1-4D48-864F-7ADAB15E529B}"/>
    <cellStyle name="Comma 6 5 5 7" xfId="10260" xr:uid="{5A40C2AD-C520-4AF1-9741-82C30AFA184C}"/>
    <cellStyle name="Comma 6 5 5 7 2" xfId="20794" xr:uid="{ACE306E1-72A4-4620-8F12-AF36B073AAA5}"/>
    <cellStyle name="Comma 6 5 5 7 2 2" xfId="41816" xr:uid="{CB128D28-FB12-4A05-8A5C-86F960853444}"/>
    <cellStyle name="Comma 6 5 5 7 2 3" xfId="62840" xr:uid="{937EEC92-6DF4-4243-AB65-8D0C1335CCBC}"/>
    <cellStyle name="Comma 6 5 5 7 3" xfId="31306" xr:uid="{62E84A78-BFE0-4C04-BB0A-494EC5DBD8CA}"/>
    <cellStyle name="Comma 6 5 5 7 4" xfId="52330" xr:uid="{8827BC53-D47B-43E8-969D-F0DB7E1409EA}"/>
    <cellStyle name="Comma 6 5 5 8" xfId="12912" xr:uid="{7876540E-72D5-49EB-8151-462F4D0981F9}"/>
    <cellStyle name="Comma 6 5 5 8 2" xfId="33934" xr:uid="{697727E6-19EC-43E4-8248-0EA2CC6C5497}"/>
    <cellStyle name="Comma 6 5 5 8 3" xfId="54958" xr:uid="{7BCDD4F7-0B40-481C-B560-D55BAFF6FB45}"/>
    <cellStyle name="Comma 6 5 5 9" xfId="23423" xr:uid="{0CD30BD2-5458-49A6-81A3-CEB010C3BF65}"/>
    <cellStyle name="Comma 6 5 6" xfId="2332" xr:uid="{1D32396D-D0D6-42AF-AF05-155067BA2505}"/>
    <cellStyle name="Comma 6 5 6 2" xfId="2333" xr:uid="{2B04F29B-55BC-492E-BBCE-49D86018677D}"/>
    <cellStyle name="Comma 6 5 6 2 2" xfId="5011" xr:uid="{E60D9658-9702-44A3-9A96-3367DFDC77EB}"/>
    <cellStyle name="Comma 6 5 6 2 2 2" xfId="15545" xr:uid="{1067318B-F7CC-4704-B076-76E44593D602}"/>
    <cellStyle name="Comma 6 5 6 2 2 2 2" xfId="36567" xr:uid="{68125391-F8A0-49A8-942F-17AB781A748E}"/>
    <cellStyle name="Comma 6 5 6 2 2 2 3" xfId="57591" xr:uid="{16089A5C-7F0A-4235-B0AF-21C4F93395FE}"/>
    <cellStyle name="Comma 6 5 6 2 2 3" xfId="26057" xr:uid="{B04BD506-2C6F-4BE6-877C-C148466522DE}"/>
    <cellStyle name="Comma 6 5 6 2 2 4" xfId="47081" xr:uid="{C89D59E9-A700-4ADD-9CC7-CEC8EEEB7BD1}"/>
    <cellStyle name="Comma 6 5 6 2 3" xfId="7639" xr:uid="{54A8BE2E-16EE-4A65-9CFF-F1CD41D5D7A6}"/>
    <cellStyle name="Comma 6 5 6 2 3 2" xfId="18173" xr:uid="{6E7AFA9C-A9A6-4615-B1D6-2066BBB7DBC6}"/>
    <cellStyle name="Comma 6 5 6 2 3 2 2" xfId="39195" xr:uid="{06D72F42-84B7-4C69-9806-9BE8A12BD7C0}"/>
    <cellStyle name="Comma 6 5 6 2 3 2 3" xfId="60219" xr:uid="{50A4957B-7482-4476-B349-1ADA13FD9B6B}"/>
    <cellStyle name="Comma 6 5 6 2 3 3" xfId="28685" xr:uid="{0848D301-0E26-4A08-BAF4-FA1A02D8DFB9}"/>
    <cellStyle name="Comma 6 5 6 2 3 4" xfId="49709" xr:uid="{2596B419-AF82-4B7E-8146-BCE022FFD18F}"/>
    <cellStyle name="Comma 6 5 6 2 4" xfId="10266" xr:uid="{3A637517-43DD-434E-85D8-98BD2DE218F6}"/>
    <cellStyle name="Comma 6 5 6 2 4 2" xfId="20800" xr:uid="{1AE462D0-A25F-4AA8-B462-3C73DA4214BC}"/>
    <cellStyle name="Comma 6 5 6 2 4 2 2" xfId="41822" xr:uid="{5E93ED4E-D60F-47C9-B714-BCAC5C5C59F2}"/>
    <cellStyle name="Comma 6 5 6 2 4 2 3" xfId="62846" xr:uid="{A2187708-CE8C-47A9-A274-A5BDA2678DFA}"/>
    <cellStyle name="Comma 6 5 6 2 4 3" xfId="31312" xr:uid="{A070CDD0-1BEB-4411-8094-44765CDC414D}"/>
    <cellStyle name="Comma 6 5 6 2 4 4" xfId="52336" xr:uid="{4CFE82CA-B0C2-4280-AE98-2104B06E17D7}"/>
    <cellStyle name="Comma 6 5 6 2 5" xfId="12918" xr:uid="{771FE44A-AADC-4659-A1F2-25469930F6E1}"/>
    <cellStyle name="Comma 6 5 6 2 5 2" xfId="33940" xr:uid="{7F143DA2-48AC-4F55-9D98-110E87A27EFE}"/>
    <cellStyle name="Comma 6 5 6 2 5 3" xfId="54964" xr:uid="{E16CA249-B3E0-4EEB-8C42-97E0EE346504}"/>
    <cellStyle name="Comma 6 5 6 2 6" xfId="23429" xr:uid="{6A8089B2-AEE0-46D1-9001-60DACC09622C}"/>
    <cellStyle name="Comma 6 5 6 2 7" xfId="44454" xr:uid="{AC252464-9F40-46DF-A9E3-D4B9B2C23BFB}"/>
    <cellStyle name="Comma 6 5 6 3" xfId="2334" xr:uid="{EEF44B10-D024-483D-82BE-9936CFA70C9C}"/>
    <cellStyle name="Comma 6 5 6 3 2" xfId="5012" xr:uid="{4BF80517-8F64-456A-BE7F-3DE5A5B47EE9}"/>
    <cellStyle name="Comma 6 5 6 3 2 2" xfId="15546" xr:uid="{E4552C39-6DB8-4EF3-BCFC-E36ADEF9C56D}"/>
    <cellStyle name="Comma 6 5 6 3 2 2 2" xfId="36568" xr:uid="{47EF9899-BCC6-482D-BB2F-3B053E313DCD}"/>
    <cellStyle name="Comma 6 5 6 3 2 2 3" xfId="57592" xr:uid="{9D5F845D-1FF1-4083-8A3A-099DECD6F27A}"/>
    <cellStyle name="Comma 6 5 6 3 2 3" xfId="26058" xr:uid="{F6BD4B93-F5EF-4D26-99D1-2BC8BC13FBC4}"/>
    <cellStyle name="Comma 6 5 6 3 2 4" xfId="47082" xr:uid="{E214CC8B-920B-4F5C-8C91-79E80F850D08}"/>
    <cellStyle name="Comma 6 5 6 3 3" xfId="7640" xr:uid="{5B6383F7-4290-460F-AF46-5A847901D9C9}"/>
    <cellStyle name="Comma 6 5 6 3 3 2" xfId="18174" xr:uid="{EE89631B-C33D-4DCB-ACBE-AD1F64866030}"/>
    <cellStyle name="Comma 6 5 6 3 3 2 2" xfId="39196" xr:uid="{1590FC95-0830-41FD-BE22-3D4FC48BE962}"/>
    <cellStyle name="Comma 6 5 6 3 3 2 3" xfId="60220" xr:uid="{E3B37958-C27B-49A9-B98A-59748EE961C9}"/>
    <cellStyle name="Comma 6 5 6 3 3 3" xfId="28686" xr:uid="{EA6C6628-F112-45DB-996C-1E4A33B8F50C}"/>
    <cellStyle name="Comma 6 5 6 3 3 4" xfId="49710" xr:uid="{12504871-1246-49EB-88CF-43CB17626470}"/>
    <cellStyle name="Comma 6 5 6 3 4" xfId="10267" xr:uid="{74C5E606-D40D-4DE6-B8CF-2D9F6036B0C1}"/>
    <cellStyle name="Comma 6 5 6 3 4 2" xfId="20801" xr:uid="{EF6059A7-3A64-42A3-8BCF-599B87C92BD7}"/>
    <cellStyle name="Comma 6 5 6 3 4 2 2" xfId="41823" xr:uid="{0FD8C405-DC09-4B6D-9CE6-A682554A113D}"/>
    <cellStyle name="Comma 6 5 6 3 4 2 3" xfId="62847" xr:uid="{04DEA27B-CB92-4CAC-90EB-95093F0743BC}"/>
    <cellStyle name="Comma 6 5 6 3 4 3" xfId="31313" xr:uid="{66BD9621-AF36-4F60-8F84-DAD51B6DDB26}"/>
    <cellStyle name="Comma 6 5 6 3 4 4" xfId="52337" xr:uid="{1AD4CD7C-8B58-46DE-A1C0-448665FBADAC}"/>
    <cellStyle name="Comma 6 5 6 3 5" xfId="12919" xr:uid="{6DFF824F-9485-4C21-906B-5E7521A79789}"/>
    <cellStyle name="Comma 6 5 6 3 5 2" xfId="33941" xr:uid="{B417EE0E-017E-44A8-90FA-D09EA75C992D}"/>
    <cellStyle name="Comma 6 5 6 3 5 3" xfId="54965" xr:uid="{AD35FE7D-8472-4D6B-AABF-2C439D61B1C5}"/>
    <cellStyle name="Comma 6 5 6 3 6" xfId="23430" xr:uid="{23E9B461-5429-4869-A96B-BF4C1BCF1CC4}"/>
    <cellStyle name="Comma 6 5 6 3 7" xfId="44455" xr:uid="{98C76915-BB6F-454A-AF89-C75A9BCE6232}"/>
    <cellStyle name="Comma 6 5 6 4" xfId="5010" xr:uid="{78B901DA-5235-4AA4-9541-DA5111EB014C}"/>
    <cellStyle name="Comma 6 5 6 4 2" xfId="15544" xr:uid="{CBA0B653-108E-4FDB-AEA8-F421A18777B1}"/>
    <cellStyle name="Comma 6 5 6 4 2 2" xfId="36566" xr:uid="{52BE96F2-8D47-4825-88B9-7904F53988DD}"/>
    <cellStyle name="Comma 6 5 6 4 2 3" xfId="57590" xr:uid="{BE630393-3737-4E6F-94AF-3A448AF3EF81}"/>
    <cellStyle name="Comma 6 5 6 4 3" xfId="26056" xr:uid="{CEE856FC-B55D-4184-93C7-EA3098815FFF}"/>
    <cellStyle name="Comma 6 5 6 4 4" xfId="47080" xr:uid="{056CF364-5597-459A-9BFC-9C7FC6C36B3D}"/>
    <cellStyle name="Comma 6 5 6 5" xfId="7638" xr:uid="{BC4A9DA0-791B-4482-8EAE-27576333F8C0}"/>
    <cellStyle name="Comma 6 5 6 5 2" xfId="18172" xr:uid="{D4B3EEEB-D344-47C7-999E-373CFB0D18F6}"/>
    <cellStyle name="Comma 6 5 6 5 2 2" xfId="39194" xr:uid="{ADD5050E-0580-462E-A66B-AD23A6D9D13D}"/>
    <cellStyle name="Comma 6 5 6 5 2 3" xfId="60218" xr:uid="{E2C52CCA-931F-466F-A30D-77EA4EDF4DAC}"/>
    <cellStyle name="Comma 6 5 6 5 3" xfId="28684" xr:uid="{4AD29DEE-D4C5-47AC-B3D1-46850511A8E8}"/>
    <cellStyle name="Comma 6 5 6 5 4" xfId="49708" xr:uid="{7D2F851B-854C-4AAE-9B14-A982F46F6712}"/>
    <cellStyle name="Comma 6 5 6 6" xfId="10265" xr:uid="{EE80454D-0F50-48BB-B16F-E050156C982D}"/>
    <cellStyle name="Comma 6 5 6 6 2" xfId="20799" xr:uid="{E39BDD85-A524-4D5F-A411-A4C7CACB88FE}"/>
    <cellStyle name="Comma 6 5 6 6 2 2" xfId="41821" xr:uid="{E14971EE-F489-45E2-B4BB-B397DEAB52C5}"/>
    <cellStyle name="Comma 6 5 6 6 2 3" xfId="62845" xr:uid="{334544D1-7727-4306-831E-9E1D57E3B0BF}"/>
    <cellStyle name="Comma 6 5 6 6 3" xfId="31311" xr:uid="{047CA62C-3F1A-4370-8FE8-AAF5290F740C}"/>
    <cellStyle name="Comma 6 5 6 6 4" xfId="52335" xr:uid="{B1877E48-BCD8-4827-A4D0-2CB0FCFCF352}"/>
    <cellStyle name="Comma 6 5 6 7" xfId="12917" xr:uid="{F5135BFE-BAA6-46B7-B05E-3433A32A5D36}"/>
    <cellStyle name="Comma 6 5 6 7 2" xfId="33939" xr:uid="{EBC6B247-2305-4BF2-8735-6EEECC046A8E}"/>
    <cellStyle name="Comma 6 5 6 7 3" xfId="54963" xr:uid="{102218C5-BA53-400C-B0A9-3ED94474D8C2}"/>
    <cellStyle name="Comma 6 5 6 8" xfId="23428" xr:uid="{52586076-7198-4E0B-9E55-F480A7C698B6}"/>
    <cellStyle name="Comma 6 5 6 9" xfId="44453" xr:uid="{C112847E-F04B-438C-A0BA-994E8103532A}"/>
    <cellStyle name="Comma 6 5 7" xfId="2335" xr:uid="{41ECCCA0-1E4F-41F0-9BE3-23A7433D987F}"/>
    <cellStyle name="Comma 6 5 7 2" xfId="2336" xr:uid="{16BC7348-D0EF-468A-86D2-ED21A02D2C78}"/>
    <cellStyle name="Comma 6 5 7 2 2" xfId="5014" xr:uid="{C046E167-DA07-4BC0-8BF6-1D7366E71FE7}"/>
    <cellStyle name="Comma 6 5 7 2 2 2" xfId="15548" xr:uid="{C7329B75-2F0F-44EE-966D-AD92E77C6CEB}"/>
    <cellStyle name="Comma 6 5 7 2 2 2 2" xfId="36570" xr:uid="{E9ED5701-455D-4094-B119-F064F95A743F}"/>
    <cellStyle name="Comma 6 5 7 2 2 2 3" xfId="57594" xr:uid="{A150E366-613A-46B8-BC31-B85E4B19E4C1}"/>
    <cellStyle name="Comma 6 5 7 2 2 3" xfId="26060" xr:uid="{E7158123-D55A-4D62-BCB0-705F6978B10E}"/>
    <cellStyle name="Comma 6 5 7 2 2 4" xfId="47084" xr:uid="{216A3729-ACC3-4455-89A5-CCBA104EB6C8}"/>
    <cellStyle name="Comma 6 5 7 2 3" xfId="7642" xr:uid="{DFDD6694-6A06-4953-85CC-560448012618}"/>
    <cellStyle name="Comma 6 5 7 2 3 2" xfId="18176" xr:uid="{4A82E1C3-ECB1-4AA0-A200-26DC7B7E4931}"/>
    <cellStyle name="Comma 6 5 7 2 3 2 2" xfId="39198" xr:uid="{D7EE67AE-143B-4C24-93EE-0940E9C089FF}"/>
    <cellStyle name="Comma 6 5 7 2 3 2 3" xfId="60222" xr:uid="{ED81F130-806B-4138-9ADA-F850CE4743A3}"/>
    <cellStyle name="Comma 6 5 7 2 3 3" xfId="28688" xr:uid="{40481879-2563-4CB5-B061-57024DCD0841}"/>
    <cellStyle name="Comma 6 5 7 2 3 4" xfId="49712" xr:uid="{BF27950E-1FC2-4C2C-8EED-B1EF517292B4}"/>
    <cellStyle name="Comma 6 5 7 2 4" xfId="10269" xr:uid="{653CB60D-0409-4BC0-882A-8374A0DF66C8}"/>
    <cellStyle name="Comma 6 5 7 2 4 2" xfId="20803" xr:uid="{9D000BA7-0C0F-4ED9-B64B-76E2C3A1ECF7}"/>
    <cellStyle name="Comma 6 5 7 2 4 2 2" xfId="41825" xr:uid="{CD7DC33B-B62C-40E9-BE51-795F1CF9EF40}"/>
    <cellStyle name="Comma 6 5 7 2 4 2 3" xfId="62849" xr:uid="{84A853A3-EFCA-4451-BCDD-7F0C1E575160}"/>
    <cellStyle name="Comma 6 5 7 2 4 3" xfId="31315" xr:uid="{E01C7764-1A13-4826-B4BE-CB555681FBAE}"/>
    <cellStyle name="Comma 6 5 7 2 4 4" xfId="52339" xr:uid="{0BCF6987-B9A2-42E5-BAFF-55267BD218BB}"/>
    <cellStyle name="Comma 6 5 7 2 5" xfId="12921" xr:uid="{D7002251-7577-4B77-BF6F-6E76A45F3334}"/>
    <cellStyle name="Comma 6 5 7 2 5 2" xfId="33943" xr:uid="{E30BD717-CA7D-4638-9252-B3F6442DC01B}"/>
    <cellStyle name="Comma 6 5 7 2 5 3" xfId="54967" xr:uid="{971FCE47-FC4C-4B4B-BB4E-9A40458175AE}"/>
    <cellStyle name="Comma 6 5 7 2 6" xfId="23432" xr:uid="{5D032125-509B-441A-A632-533A353083A4}"/>
    <cellStyle name="Comma 6 5 7 2 7" xfId="44457" xr:uid="{51DB8B60-7810-4B9E-B1EC-B79949174B28}"/>
    <cellStyle name="Comma 6 5 7 3" xfId="5013" xr:uid="{14B94B0F-AD36-48C7-9595-1979D491AC90}"/>
    <cellStyle name="Comma 6 5 7 3 2" xfId="15547" xr:uid="{1B6DA08E-66C7-42CB-9407-105801AFF160}"/>
    <cellStyle name="Comma 6 5 7 3 2 2" xfId="36569" xr:uid="{7DC630FB-77FC-4CE1-B65D-EC5DC330667F}"/>
    <cellStyle name="Comma 6 5 7 3 2 3" xfId="57593" xr:uid="{817D5559-CD4D-476C-95D0-309010755901}"/>
    <cellStyle name="Comma 6 5 7 3 3" xfId="26059" xr:uid="{9D6950A1-75D2-4C7C-AC47-004C455FB009}"/>
    <cellStyle name="Comma 6 5 7 3 4" xfId="47083" xr:uid="{908B94E3-1969-4A45-BA3F-4A5F07CEAF2A}"/>
    <cellStyle name="Comma 6 5 7 4" xfId="7641" xr:uid="{AAC91C51-DBB9-49B6-9B62-C4DB8BF4506A}"/>
    <cellStyle name="Comma 6 5 7 4 2" xfId="18175" xr:uid="{4383A50C-DB8B-4704-A4CF-74B0FCC69FAB}"/>
    <cellStyle name="Comma 6 5 7 4 2 2" xfId="39197" xr:uid="{96FABDD8-1E84-430D-B7C7-D8D1F3F6A5CB}"/>
    <cellStyle name="Comma 6 5 7 4 2 3" xfId="60221" xr:uid="{11F078D8-B50E-46BA-A142-D1D73B16E22C}"/>
    <cellStyle name="Comma 6 5 7 4 3" xfId="28687" xr:uid="{A67BF38D-D983-4304-A47A-2009917D7D61}"/>
    <cellStyle name="Comma 6 5 7 4 4" xfId="49711" xr:uid="{E858BD26-0045-49E1-BA26-C38351EC3F9C}"/>
    <cellStyle name="Comma 6 5 7 5" xfId="10268" xr:uid="{FCF44491-4C1B-470F-9245-5EA1C678F515}"/>
    <cellStyle name="Comma 6 5 7 5 2" xfId="20802" xr:uid="{FFAF34EB-EBD5-45F8-AE81-03EC44AC1359}"/>
    <cellStyle name="Comma 6 5 7 5 2 2" xfId="41824" xr:uid="{AD341623-0DBF-4836-978F-EE12D7FDC01B}"/>
    <cellStyle name="Comma 6 5 7 5 2 3" xfId="62848" xr:uid="{3176B735-D56D-4873-B6F8-9B36EAA84E92}"/>
    <cellStyle name="Comma 6 5 7 5 3" xfId="31314" xr:uid="{5E3D43C7-B36A-4C46-9E84-13844B8B30E9}"/>
    <cellStyle name="Comma 6 5 7 5 4" xfId="52338" xr:uid="{B9272E94-8F6C-4B08-ABFC-33B1D8C489FF}"/>
    <cellStyle name="Comma 6 5 7 6" xfId="12920" xr:uid="{5E514C48-94C8-49D3-A253-AA86FBACAB4C}"/>
    <cellStyle name="Comma 6 5 7 6 2" xfId="33942" xr:uid="{E7C4092B-FC04-4B71-A8F6-79314A047E9A}"/>
    <cellStyle name="Comma 6 5 7 6 3" xfId="54966" xr:uid="{C0431DF0-19A7-4A3E-954A-B5BE21AB8C77}"/>
    <cellStyle name="Comma 6 5 7 7" xfId="23431" xr:uid="{08DC63B1-5C6A-49C1-BE2F-B49E064801D3}"/>
    <cellStyle name="Comma 6 5 7 8" xfId="44456" xr:uid="{5722EF89-B685-4D2C-B25F-B926C65CF54F}"/>
    <cellStyle name="Comma 6 5 8" xfId="2337" xr:uid="{68F64A5C-CE2C-4732-850C-3DFCB70E2F18}"/>
    <cellStyle name="Comma 6 5 8 2" xfId="5015" xr:uid="{40DFB09B-CB1D-4E76-BEDC-4E080063F22F}"/>
    <cellStyle name="Comma 6 5 8 2 2" xfId="15549" xr:uid="{CD9EFD74-77E1-4E31-BCA2-A674FDB21AB2}"/>
    <cellStyle name="Comma 6 5 8 2 2 2" xfId="36571" xr:uid="{E2A8DE65-393A-490E-AD75-65DDB33FEC7D}"/>
    <cellStyle name="Comma 6 5 8 2 2 3" xfId="57595" xr:uid="{33AD87AE-A064-4D1D-98C2-A9E43FBD309E}"/>
    <cellStyle name="Comma 6 5 8 2 3" xfId="26061" xr:uid="{BDDC556A-1278-47A4-9CF5-62C57B2EC5FB}"/>
    <cellStyle name="Comma 6 5 8 2 4" xfId="47085" xr:uid="{511DAC75-63B9-40F0-BDD0-A7D2D1919C73}"/>
    <cellStyle name="Comma 6 5 8 3" xfId="7643" xr:uid="{BA9B037C-C253-4126-84DF-B22487A6AFDE}"/>
    <cellStyle name="Comma 6 5 8 3 2" xfId="18177" xr:uid="{455A11FF-60CD-460F-AA76-851CCB99C133}"/>
    <cellStyle name="Comma 6 5 8 3 2 2" xfId="39199" xr:uid="{2E773165-D5A2-4F4D-A353-B74309DF093E}"/>
    <cellStyle name="Comma 6 5 8 3 2 3" xfId="60223" xr:uid="{FC4E5E1D-DD19-4D10-B4BB-0D2596BDB24F}"/>
    <cellStyle name="Comma 6 5 8 3 3" xfId="28689" xr:uid="{FEDD6565-47EE-42D6-B59B-953705B0C8E7}"/>
    <cellStyle name="Comma 6 5 8 3 4" xfId="49713" xr:uid="{3B37ED0F-A853-4310-8EC9-F237FAA69CB2}"/>
    <cellStyle name="Comma 6 5 8 4" xfId="10270" xr:uid="{181CB88E-A97A-47FA-A65D-AC7573090D5F}"/>
    <cellStyle name="Comma 6 5 8 4 2" xfId="20804" xr:uid="{AC7B40FE-7A24-427C-B209-6BFD41B13E0F}"/>
    <cellStyle name="Comma 6 5 8 4 2 2" xfId="41826" xr:uid="{34B3F6E1-6ACB-46A1-A615-98AD92FAACFF}"/>
    <cellStyle name="Comma 6 5 8 4 2 3" xfId="62850" xr:uid="{5129B7F1-1F3B-4F2D-AA90-7278192ABC40}"/>
    <cellStyle name="Comma 6 5 8 4 3" xfId="31316" xr:uid="{3EFE62C4-9F57-4BF5-AB05-2A93A052ADC9}"/>
    <cellStyle name="Comma 6 5 8 4 4" xfId="52340" xr:uid="{DB2AD500-0047-4809-BECF-57A858E2F0D7}"/>
    <cellStyle name="Comma 6 5 8 5" xfId="12922" xr:uid="{7F7EBF06-1AB9-42FD-8023-6FE51A36BFCF}"/>
    <cellStyle name="Comma 6 5 8 5 2" xfId="33944" xr:uid="{A4587219-8B84-4B98-A133-D7929E52E24A}"/>
    <cellStyle name="Comma 6 5 8 5 3" xfId="54968" xr:uid="{525A7EEB-E635-4DF3-ACDD-95E583D112A6}"/>
    <cellStyle name="Comma 6 5 8 6" xfId="23433" xr:uid="{4D57FFD0-C7E2-40E3-A682-42FFCC8EB224}"/>
    <cellStyle name="Comma 6 5 8 7" xfId="44458" xr:uid="{9544DBFC-977D-4CD4-8DFF-51B32EBDE283}"/>
    <cellStyle name="Comma 6 5 9" xfId="2338" xr:uid="{A88BD461-FD96-49C9-9AC2-3D8A0FD475AC}"/>
    <cellStyle name="Comma 6 5 9 2" xfId="5016" xr:uid="{AEFDACEF-AE9C-482C-8A7B-5261E041CEFC}"/>
    <cellStyle name="Comma 6 5 9 2 2" xfId="15550" xr:uid="{59560EF7-D084-488A-8712-AD63B4631E81}"/>
    <cellStyle name="Comma 6 5 9 2 2 2" xfId="36572" xr:uid="{15BFAC87-DBFB-4DAE-9398-6A827D7600EE}"/>
    <cellStyle name="Comma 6 5 9 2 2 3" xfId="57596" xr:uid="{764663F6-67DA-4041-95E0-6CB4CCE0602D}"/>
    <cellStyle name="Comma 6 5 9 2 3" xfId="26062" xr:uid="{FE42F2F2-4DAE-4DE9-8181-1271CEA9D086}"/>
    <cellStyle name="Comma 6 5 9 2 4" xfId="47086" xr:uid="{79A16D2F-E712-4EEB-865F-D0F9EA9074C1}"/>
    <cellStyle name="Comma 6 5 9 3" xfId="7644" xr:uid="{8F62D6E5-C10F-4B85-A717-B06B2299D932}"/>
    <cellStyle name="Comma 6 5 9 3 2" xfId="18178" xr:uid="{B4BABF70-190F-47AC-B9E4-726A59D3154A}"/>
    <cellStyle name="Comma 6 5 9 3 2 2" xfId="39200" xr:uid="{626DB4D5-7B21-4948-B69D-B197285EB378}"/>
    <cellStyle name="Comma 6 5 9 3 2 3" xfId="60224" xr:uid="{00C402E8-5D79-4495-B6BB-6F9B4701A699}"/>
    <cellStyle name="Comma 6 5 9 3 3" xfId="28690" xr:uid="{DE93DD29-336A-4550-881B-C565E1799195}"/>
    <cellStyle name="Comma 6 5 9 3 4" xfId="49714" xr:uid="{AB91FE33-52B9-40F1-B5E3-775D93EED8AC}"/>
    <cellStyle name="Comma 6 5 9 4" xfId="10271" xr:uid="{8C6CA1F0-1F4B-4CF2-9393-22F29787F078}"/>
    <cellStyle name="Comma 6 5 9 4 2" xfId="20805" xr:uid="{6AFB10DD-FB16-4329-A1F3-AA23C00A03D4}"/>
    <cellStyle name="Comma 6 5 9 4 2 2" xfId="41827" xr:uid="{DF562227-C95D-4845-BEEF-A730AF798F0C}"/>
    <cellStyle name="Comma 6 5 9 4 2 3" xfId="62851" xr:uid="{8BE881BB-0C83-40CC-97F4-246704CB4E2F}"/>
    <cellStyle name="Comma 6 5 9 4 3" xfId="31317" xr:uid="{3C15FAEC-4EB8-4A8A-9F5C-AF9F2700253E}"/>
    <cellStyle name="Comma 6 5 9 4 4" xfId="52341" xr:uid="{48879EE7-5F20-49B8-BE2C-CCCD68ED8BB5}"/>
    <cellStyle name="Comma 6 5 9 5" xfId="12923" xr:uid="{9077E21A-F67C-4CDD-89CB-F8171236DB44}"/>
    <cellStyle name="Comma 6 5 9 5 2" xfId="33945" xr:uid="{B8B6125E-9109-4273-BFFF-1FFFF044AACB}"/>
    <cellStyle name="Comma 6 5 9 5 3" xfId="54969" xr:uid="{76E5C183-555B-496D-A13D-E5FD1BFAC249}"/>
    <cellStyle name="Comma 6 5 9 6" xfId="23434" xr:uid="{DAFF630D-C38F-4299-A7F0-77E137B4E0FF}"/>
    <cellStyle name="Comma 6 5 9 7" xfId="44459" xr:uid="{57435863-052C-4DE7-BC9D-F5A3CAB285DC}"/>
    <cellStyle name="Comma 6 6" xfId="2339" xr:uid="{74B7A319-8345-4BD2-8B00-A76B24FF60C9}"/>
    <cellStyle name="Comma 6 6 10" xfId="44460" xr:uid="{FC52555D-EB87-4A4F-9351-EC132CED098A}"/>
    <cellStyle name="Comma 6 6 2" xfId="2340" xr:uid="{FB9D742E-0F3C-4D73-B706-4B52D3D52378}"/>
    <cellStyle name="Comma 6 6 2 2" xfId="2341" xr:uid="{013388A6-B00C-4E54-BE6A-304E1F25F63E}"/>
    <cellStyle name="Comma 6 6 2 2 2" xfId="5019" xr:uid="{30E0AFD8-693E-49D7-92C1-C522820AC97A}"/>
    <cellStyle name="Comma 6 6 2 2 2 2" xfId="15553" xr:uid="{33743F3D-A56D-40C8-B9B8-F95BD0450CCD}"/>
    <cellStyle name="Comma 6 6 2 2 2 2 2" xfId="36575" xr:uid="{0569E788-2F3F-43A5-8D9B-A134BC7F6E69}"/>
    <cellStyle name="Comma 6 6 2 2 2 2 3" xfId="57599" xr:uid="{38A325C0-817B-43DD-9A97-44E50321D13A}"/>
    <cellStyle name="Comma 6 6 2 2 2 3" xfId="26065" xr:uid="{B8C0177C-1CD0-4008-B4DE-E20C8DA369A1}"/>
    <cellStyle name="Comma 6 6 2 2 2 4" xfId="47089" xr:uid="{23737E6C-9899-4A60-ABA8-A374E74F3907}"/>
    <cellStyle name="Comma 6 6 2 2 3" xfId="7647" xr:uid="{A39FEBCD-9642-499E-BD2D-00F505B8D4B6}"/>
    <cellStyle name="Comma 6 6 2 2 3 2" xfId="18181" xr:uid="{4015D514-12CE-4B7A-8D91-263DB271172B}"/>
    <cellStyle name="Comma 6 6 2 2 3 2 2" xfId="39203" xr:uid="{589247F4-34D4-43C0-9757-0BE004A310D7}"/>
    <cellStyle name="Comma 6 6 2 2 3 2 3" xfId="60227" xr:uid="{04770472-B6E9-4E54-A1BC-7296DCEB9AAF}"/>
    <cellStyle name="Comma 6 6 2 2 3 3" xfId="28693" xr:uid="{D2948F5D-398F-4832-BD19-07EE3414AAA7}"/>
    <cellStyle name="Comma 6 6 2 2 3 4" xfId="49717" xr:uid="{615EA7F6-EFD8-4B50-8165-69698F0787F9}"/>
    <cellStyle name="Comma 6 6 2 2 4" xfId="10274" xr:uid="{07F353B8-685B-4E0A-96EB-E545B521C063}"/>
    <cellStyle name="Comma 6 6 2 2 4 2" xfId="20808" xr:uid="{BE491D1C-C09A-4370-B2FF-9C2E06E3E7DC}"/>
    <cellStyle name="Comma 6 6 2 2 4 2 2" xfId="41830" xr:uid="{230D5B63-D3EA-484C-8B19-7FB7E2C60E53}"/>
    <cellStyle name="Comma 6 6 2 2 4 2 3" xfId="62854" xr:uid="{6251E44C-2EA6-4B75-9E6C-313FC138131B}"/>
    <cellStyle name="Comma 6 6 2 2 4 3" xfId="31320" xr:uid="{EB68A054-197A-494F-BFD0-7CBCEECB5C3E}"/>
    <cellStyle name="Comma 6 6 2 2 4 4" xfId="52344" xr:uid="{AC603BB3-0DC5-4FE1-9FFD-7B1B9AE68D1B}"/>
    <cellStyle name="Comma 6 6 2 2 5" xfId="12926" xr:uid="{2A2F5818-2765-4F04-9251-CF2DACFDAB9A}"/>
    <cellStyle name="Comma 6 6 2 2 5 2" xfId="33948" xr:uid="{C71F51DC-BB86-40D7-963F-52850DDEBDB9}"/>
    <cellStyle name="Comma 6 6 2 2 5 3" xfId="54972" xr:uid="{6DBB272B-7684-4B34-AC01-3D44B25FB84A}"/>
    <cellStyle name="Comma 6 6 2 2 6" xfId="23437" xr:uid="{83AE2229-5096-4966-9185-7A42488ABAA4}"/>
    <cellStyle name="Comma 6 6 2 2 7" xfId="44462" xr:uid="{18E7D0A5-6F33-427A-885F-D8B47D6716CA}"/>
    <cellStyle name="Comma 6 6 2 3" xfId="5018" xr:uid="{97A15F30-1A9B-433A-9AF5-90B0137FC7C4}"/>
    <cellStyle name="Comma 6 6 2 3 2" xfId="15552" xr:uid="{0F00A3E1-16F6-492C-A154-E2427858B7DC}"/>
    <cellStyle name="Comma 6 6 2 3 2 2" xfId="36574" xr:uid="{8E8A677B-6E99-457F-9D2B-E0E8D7E2821E}"/>
    <cellStyle name="Comma 6 6 2 3 2 3" xfId="57598" xr:uid="{45636571-A484-47FB-ACB6-1B69CEC5B078}"/>
    <cellStyle name="Comma 6 6 2 3 3" xfId="26064" xr:uid="{293A0299-844A-4772-8EE9-215DE6EF6956}"/>
    <cellStyle name="Comma 6 6 2 3 4" xfId="47088" xr:uid="{3C83E263-E195-4302-A087-B5DB12C6ED5B}"/>
    <cellStyle name="Comma 6 6 2 4" xfId="7646" xr:uid="{290F8F62-FF5C-48FE-9FAB-8DA2E311E881}"/>
    <cellStyle name="Comma 6 6 2 4 2" xfId="18180" xr:uid="{E3B340BF-6774-4B25-969A-BDE240EFA5C4}"/>
    <cellStyle name="Comma 6 6 2 4 2 2" xfId="39202" xr:uid="{865BB29F-08EE-479A-AE98-5B9F1D92E8E9}"/>
    <cellStyle name="Comma 6 6 2 4 2 3" xfId="60226" xr:uid="{DE4AB8A8-DA6E-4A03-B3CF-B42D0EFB6879}"/>
    <cellStyle name="Comma 6 6 2 4 3" xfId="28692" xr:uid="{C7801731-EE31-4AC1-96F7-C9F9D3EDFB9B}"/>
    <cellStyle name="Comma 6 6 2 4 4" xfId="49716" xr:uid="{A00F89E2-3CB6-4DCC-9D88-D6CCBF69BFC3}"/>
    <cellStyle name="Comma 6 6 2 5" xfId="10273" xr:uid="{18D695B0-8870-4F3C-A472-D0256CD89587}"/>
    <cellStyle name="Comma 6 6 2 5 2" xfId="20807" xr:uid="{C7D2E09B-F8CC-4007-B2E8-82A98DE951F8}"/>
    <cellStyle name="Comma 6 6 2 5 2 2" xfId="41829" xr:uid="{3DC7C6C8-5C8B-41AB-81BE-FAD1349D937D}"/>
    <cellStyle name="Comma 6 6 2 5 2 3" xfId="62853" xr:uid="{533A8D8E-1BDC-4B6E-BBEB-80065A3B661F}"/>
    <cellStyle name="Comma 6 6 2 5 3" xfId="31319" xr:uid="{294AE8F7-FCEE-40E8-862A-8EC91DB40F20}"/>
    <cellStyle name="Comma 6 6 2 5 4" xfId="52343" xr:uid="{EC4095C4-D152-45D5-B6BC-36AD0C513316}"/>
    <cellStyle name="Comma 6 6 2 6" xfId="12925" xr:uid="{D367722E-DBD9-46C7-ADC3-E6D20056B210}"/>
    <cellStyle name="Comma 6 6 2 6 2" xfId="33947" xr:uid="{1BED731E-C12F-4E71-8846-2C34C5A3F8AD}"/>
    <cellStyle name="Comma 6 6 2 6 3" xfId="54971" xr:uid="{D748B6D5-A403-4EDA-A21C-6D98BC98F1F3}"/>
    <cellStyle name="Comma 6 6 2 7" xfId="23436" xr:uid="{30CBCD81-CE06-47FC-A27E-E92558D70EE6}"/>
    <cellStyle name="Comma 6 6 2 8" xfId="44461" xr:uid="{2A44E91D-531D-45F3-9688-ED23BD1E5D8E}"/>
    <cellStyle name="Comma 6 6 3" xfId="2342" xr:uid="{792EC6C3-BBAE-4DDD-B0E2-3B706D9DB432}"/>
    <cellStyle name="Comma 6 6 3 2" xfId="5020" xr:uid="{C698316D-1B9D-4E5B-BAFE-240FA2770606}"/>
    <cellStyle name="Comma 6 6 3 2 2" xfId="15554" xr:uid="{BC17AB99-7376-488D-8431-7D60E64D1879}"/>
    <cellStyle name="Comma 6 6 3 2 2 2" xfId="36576" xr:uid="{CAFBB0C8-5D3E-421D-B7DE-5C6B594CB003}"/>
    <cellStyle name="Comma 6 6 3 2 2 3" xfId="57600" xr:uid="{E9F2762E-F66E-4AC1-980E-B6B4328C70A1}"/>
    <cellStyle name="Comma 6 6 3 2 3" xfId="26066" xr:uid="{5EEEEFFF-CCAE-4334-B22B-CA71AF80090A}"/>
    <cellStyle name="Comma 6 6 3 2 4" xfId="47090" xr:uid="{85315D24-916C-4397-A844-925E76A617AA}"/>
    <cellStyle name="Comma 6 6 3 3" xfId="7648" xr:uid="{EFA1BBFE-8AF2-42BB-B397-87BB0EB0DA85}"/>
    <cellStyle name="Comma 6 6 3 3 2" xfId="18182" xr:uid="{0A229183-0D8C-4EB9-B3F6-753AE391D077}"/>
    <cellStyle name="Comma 6 6 3 3 2 2" xfId="39204" xr:uid="{AF96BEA7-D92B-407C-945A-F008E6160EB3}"/>
    <cellStyle name="Comma 6 6 3 3 2 3" xfId="60228" xr:uid="{8C2D28DF-48A7-425B-9321-0B8EDB54FCE2}"/>
    <cellStyle name="Comma 6 6 3 3 3" xfId="28694" xr:uid="{638E9244-AD63-46EB-95A1-2237ECB9D52A}"/>
    <cellStyle name="Comma 6 6 3 3 4" xfId="49718" xr:uid="{6AC6BFF8-533A-4A25-986B-90A70EC4AAC4}"/>
    <cellStyle name="Comma 6 6 3 4" xfId="10275" xr:uid="{28E09175-71C9-4357-BA66-DB560F16B425}"/>
    <cellStyle name="Comma 6 6 3 4 2" xfId="20809" xr:uid="{E412183D-9FBD-4AA2-8F2E-41364091D890}"/>
    <cellStyle name="Comma 6 6 3 4 2 2" xfId="41831" xr:uid="{CA39D3F7-C703-41C3-BE9E-DD874A9B1589}"/>
    <cellStyle name="Comma 6 6 3 4 2 3" xfId="62855" xr:uid="{4390406C-086B-4C44-B927-1F41171B37F6}"/>
    <cellStyle name="Comma 6 6 3 4 3" xfId="31321" xr:uid="{6C5CDAF4-69C8-4A00-B163-7B8ABD95768B}"/>
    <cellStyle name="Comma 6 6 3 4 4" xfId="52345" xr:uid="{CC2786FB-6B66-45BB-B882-E3E878B90B4C}"/>
    <cellStyle name="Comma 6 6 3 5" xfId="12927" xr:uid="{5EF79905-E11E-4B7D-AAB3-26D30DB742A0}"/>
    <cellStyle name="Comma 6 6 3 5 2" xfId="33949" xr:uid="{560F7ED7-3757-405B-BCF7-797B01D0C23D}"/>
    <cellStyle name="Comma 6 6 3 5 3" xfId="54973" xr:uid="{9DB4D779-2B21-4A18-BD77-B232E14FD89A}"/>
    <cellStyle name="Comma 6 6 3 6" xfId="23438" xr:uid="{A0FF1940-1F24-4403-A350-DAFF588D75B8}"/>
    <cellStyle name="Comma 6 6 3 7" xfId="44463" xr:uid="{6960BCA2-9628-4F84-8B90-FAD83E9AA342}"/>
    <cellStyle name="Comma 6 6 4" xfId="2343" xr:uid="{75DA7F01-3635-41F1-A465-94412F6B2B4B}"/>
    <cellStyle name="Comma 6 6 4 2" xfId="5021" xr:uid="{E9288B4D-7CEE-461A-AC3B-3233A0AEBC84}"/>
    <cellStyle name="Comma 6 6 4 2 2" xfId="15555" xr:uid="{F0E6F399-2570-40D7-8F44-09D126474447}"/>
    <cellStyle name="Comma 6 6 4 2 2 2" xfId="36577" xr:uid="{DF2CD93D-F9C6-4D12-BE01-FCC770453C59}"/>
    <cellStyle name="Comma 6 6 4 2 2 3" xfId="57601" xr:uid="{CD06C53C-2C15-4058-B719-19C4E8095195}"/>
    <cellStyle name="Comma 6 6 4 2 3" xfId="26067" xr:uid="{7D705888-B650-4E73-9F75-E638DEA03903}"/>
    <cellStyle name="Comma 6 6 4 2 4" xfId="47091" xr:uid="{4B66EFEF-0AB7-4092-9EF1-03C26A111F66}"/>
    <cellStyle name="Comma 6 6 4 3" xfId="7649" xr:uid="{121D2BF0-1238-4101-8B41-E66D4C5E4B4B}"/>
    <cellStyle name="Comma 6 6 4 3 2" xfId="18183" xr:uid="{D0C7E7A2-8BD8-40C1-B607-D2E17FB20126}"/>
    <cellStyle name="Comma 6 6 4 3 2 2" xfId="39205" xr:uid="{3C72698D-3E0A-4C08-8A9A-1922F1B2F75E}"/>
    <cellStyle name="Comma 6 6 4 3 2 3" xfId="60229" xr:uid="{96BB8B19-F50E-48B6-971B-1884B84B2C44}"/>
    <cellStyle name="Comma 6 6 4 3 3" xfId="28695" xr:uid="{A9190EDA-BEF1-48C8-88DE-665E5BC041C2}"/>
    <cellStyle name="Comma 6 6 4 3 4" xfId="49719" xr:uid="{2E339F91-012A-44D0-ABAA-268AA8EE177C}"/>
    <cellStyle name="Comma 6 6 4 4" xfId="10276" xr:uid="{F3ED1E40-DBE7-49C0-BD50-616F97A15483}"/>
    <cellStyle name="Comma 6 6 4 4 2" xfId="20810" xr:uid="{AD64FFBB-10BC-4BD7-9D17-EBCB89C4915B}"/>
    <cellStyle name="Comma 6 6 4 4 2 2" xfId="41832" xr:uid="{959DCD65-842C-4B8D-AE13-52ABDB81ACA6}"/>
    <cellStyle name="Comma 6 6 4 4 2 3" xfId="62856" xr:uid="{588BDCEC-50F3-4FB4-9FF1-C8BACD0C3058}"/>
    <cellStyle name="Comma 6 6 4 4 3" xfId="31322" xr:uid="{1DC72385-AFA7-40E1-9E8C-0B4314BAE816}"/>
    <cellStyle name="Comma 6 6 4 4 4" xfId="52346" xr:uid="{30025098-3662-4222-BD1E-9CCA0F4C9F3E}"/>
    <cellStyle name="Comma 6 6 4 5" xfId="12928" xr:uid="{C73526F3-75B4-4CB9-9217-FAFEFC1C637C}"/>
    <cellStyle name="Comma 6 6 4 5 2" xfId="33950" xr:uid="{06BB7CC1-9B77-4C7C-AE66-2F0437ED75A3}"/>
    <cellStyle name="Comma 6 6 4 5 3" xfId="54974" xr:uid="{1D45BF3D-C72F-449D-9D6B-88802839E124}"/>
    <cellStyle name="Comma 6 6 4 6" xfId="23439" xr:uid="{CF6409B4-8018-4E9D-8CF4-DAF0FA536AB5}"/>
    <cellStyle name="Comma 6 6 4 7" xfId="44464" xr:uid="{D0104CEB-D05C-488D-B907-36099F31977D}"/>
    <cellStyle name="Comma 6 6 5" xfId="5017" xr:uid="{E47E6513-92D2-418B-89C9-CE4B8FDFDA41}"/>
    <cellStyle name="Comma 6 6 5 2" xfId="15551" xr:uid="{38909BA7-3FC7-464A-9873-1D9C52CC43BC}"/>
    <cellStyle name="Comma 6 6 5 2 2" xfId="36573" xr:uid="{64A22F30-050A-4282-9435-FFCBCAFC6392}"/>
    <cellStyle name="Comma 6 6 5 2 3" xfId="57597" xr:uid="{ABA8E949-034A-4319-B1E5-D7488DD788E6}"/>
    <cellStyle name="Comma 6 6 5 3" xfId="26063" xr:uid="{DF474EBD-DD2C-4737-96D7-641BC39DF1A9}"/>
    <cellStyle name="Comma 6 6 5 4" xfId="47087" xr:uid="{B2FD3FD2-FE1D-4989-9D00-265096F92122}"/>
    <cellStyle name="Comma 6 6 6" xfId="7645" xr:uid="{6D760E2B-A3C4-4F8D-935C-40116EB1D965}"/>
    <cellStyle name="Comma 6 6 6 2" xfId="18179" xr:uid="{EDBDA116-8E7F-4D1A-8DA4-3CADE6BD0DF9}"/>
    <cellStyle name="Comma 6 6 6 2 2" xfId="39201" xr:uid="{CBFD1948-326F-43DE-8986-5A0EE0F77D9E}"/>
    <cellStyle name="Comma 6 6 6 2 3" xfId="60225" xr:uid="{93F13A74-5EA5-4525-82A5-5EAFF7C60508}"/>
    <cellStyle name="Comma 6 6 6 3" xfId="28691" xr:uid="{68306D96-852C-4BA4-82A7-B8258068BBAE}"/>
    <cellStyle name="Comma 6 6 6 4" xfId="49715" xr:uid="{1C8061D8-37B3-4436-9B73-244487BB2FE9}"/>
    <cellStyle name="Comma 6 6 7" xfId="10272" xr:uid="{25D927E7-7F73-467D-A880-0BF8AE91ACE2}"/>
    <cellStyle name="Comma 6 6 7 2" xfId="20806" xr:uid="{41887327-9A8C-4BDE-89BD-C68D85473116}"/>
    <cellStyle name="Comma 6 6 7 2 2" xfId="41828" xr:uid="{EDCE1A43-D1E7-437C-993F-D782EAA7E735}"/>
    <cellStyle name="Comma 6 6 7 2 3" xfId="62852" xr:uid="{A51D60FC-568C-4FF2-96EE-7FD910464D3B}"/>
    <cellStyle name="Comma 6 6 7 3" xfId="31318" xr:uid="{D4223DBF-EDB4-4990-805A-82AC2E10072A}"/>
    <cellStyle name="Comma 6 6 7 4" xfId="52342" xr:uid="{92EA1B24-2668-4CB9-9485-65E3EDBA115B}"/>
    <cellStyle name="Comma 6 6 8" xfId="12924" xr:uid="{18109A18-FF28-4842-8E35-70A6CDDF368A}"/>
    <cellStyle name="Comma 6 6 8 2" xfId="33946" xr:uid="{3029E67F-D034-4C0F-A6A0-613CBD190A97}"/>
    <cellStyle name="Comma 6 6 8 3" xfId="54970" xr:uid="{DB73BD5A-C8E4-421C-A44D-047352DF95D2}"/>
    <cellStyle name="Comma 6 6 9" xfId="23435" xr:uid="{10EA5FE1-A8FF-4A4B-9362-A645D1F16224}"/>
    <cellStyle name="Comma 6 7" xfId="2344" xr:uid="{08DFBFE4-5748-4E62-8FFA-18A0109EBD73}"/>
    <cellStyle name="Comma 6 7 10" xfId="44465" xr:uid="{A7BD6736-BE8F-46CA-ABBC-BB6AA62B40CC}"/>
    <cellStyle name="Comma 6 7 2" xfId="2345" xr:uid="{10F45A1B-CE78-4051-88A2-7364F3E1643D}"/>
    <cellStyle name="Comma 6 7 2 2" xfId="2346" xr:uid="{427D1A9F-4A85-4F9C-804B-9D6DFE12D706}"/>
    <cellStyle name="Comma 6 7 2 2 2" xfId="5024" xr:uid="{2694D4CD-F164-4554-9B95-B5B7D9192517}"/>
    <cellStyle name="Comma 6 7 2 2 2 2" xfId="15558" xr:uid="{15702892-1C53-44E3-81D5-9B85AB3D547E}"/>
    <cellStyle name="Comma 6 7 2 2 2 2 2" xfId="36580" xr:uid="{3D213A4E-AF3F-49A1-A854-E807148D00A9}"/>
    <cellStyle name="Comma 6 7 2 2 2 2 3" xfId="57604" xr:uid="{C3D37A6A-D6B7-486E-A0AB-C4C98C64F215}"/>
    <cellStyle name="Comma 6 7 2 2 2 3" xfId="26070" xr:uid="{396D5BA1-A235-42A3-8438-137C01716AE9}"/>
    <cellStyle name="Comma 6 7 2 2 2 4" xfId="47094" xr:uid="{B9727B06-D3FE-4974-8B94-1CAA3CEBD251}"/>
    <cellStyle name="Comma 6 7 2 2 3" xfId="7652" xr:uid="{0023D340-19F5-4866-BA49-4446A366536F}"/>
    <cellStyle name="Comma 6 7 2 2 3 2" xfId="18186" xr:uid="{21BA0859-2E32-4CB2-A4C1-BE9FCF31DCAE}"/>
    <cellStyle name="Comma 6 7 2 2 3 2 2" xfId="39208" xr:uid="{6EE00136-394E-4B54-AB52-B8CFABB68C25}"/>
    <cellStyle name="Comma 6 7 2 2 3 2 3" xfId="60232" xr:uid="{636BB51C-84B9-4A44-A327-0D2373AF8BAC}"/>
    <cellStyle name="Comma 6 7 2 2 3 3" xfId="28698" xr:uid="{E4A61450-7BD7-4755-97E4-11EC65A2019A}"/>
    <cellStyle name="Comma 6 7 2 2 3 4" xfId="49722" xr:uid="{26E61A8B-3EBB-4DBB-B9C6-8DF5FAE46F37}"/>
    <cellStyle name="Comma 6 7 2 2 4" xfId="10279" xr:uid="{F94F96B7-F725-4F54-BCB4-7F61C03ED284}"/>
    <cellStyle name="Comma 6 7 2 2 4 2" xfId="20813" xr:uid="{F647578B-56A7-4D8C-81AB-D097865CCE90}"/>
    <cellStyle name="Comma 6 7 2 2 4 2 2" xfId="41835" xr:uid="{09B34128-15A2-4973-A519-C9B671A3C57B}"/>
    <cellStyle name="Comma 6 7 2 2 4 2 3" xfId="62859" xr:uid="{5125834B-F24E-4CFB-AD88-2F016DF1026C}"/>
    <cellStyle name="Comma 6 7 2 2 4 3" xfId="31325" xr:uid="{63633BB6-24AA-4274-BBA3-7E955B641B56}"/>
    <cellStyle name="Comma 6 7 2 2 4 4" xfId="52349" xr:uid="{E4C6B641-98A6-48D5-8332-78EBA103004E}"/>
    <cellStyle name="Comma 6 7 2 2 5" xfId="12931" xr:uid="{35DF1583-970B-4C1F-81E5-AE2D8579BBF4}"/>
    <cellStyle name="Comma 6 7 2 2 5 2" xfId="33953" xr:uid="{3C18A1E9-410F-417C-A54F-5E05A942518D}"/>
    <cellStyle name="Comma 6 7 2 2 5 3" xfId="54977" xr:uid="{432DE7A8-638A-460E-84B9-33E884A6A561}"/>
    <cellStyle name="Comma 6 7 2 2 6" xfId="23442" xr:uid="{BE17CA14-CC7F-441A-B286-A068DED37796}"/>
    <cellStyle name="Comma 6 7 2 2 7" xfId="44467" xr:uid="{578841C4-489B-493C-93B6-21CD3BA8606E}"/>
    <cellStyle name="Comma 6 7 2 3" xfId="5023" xr:uid="{8D407E4F-BE95-45B7-B1CB-E67BF91AF202}"/>
    <cellStyle name="Comma 6 7 2 3 2" xfId="15557" xr:uid="{0DA34403-3CB0-46BD-9CD8-4F8CF6858E8B}"/>
    <cellStyle name="Comma 6 7 2 3 2 2" xfId="36579" xr:uid="{9B0EAA35-4BA8-4D9D-A992-3A663304148B}"/>
    <cellStyle name="Comma 6 7 2 3 2 3" xfId="57603" xr:uid="{9B99D302-703B-44D7-BD92-500A7A1F6917}"/>
    <cellStyle name="Comma 6 7 2 3 3" xfId="26069" xr:uid="{B0781EEF-5136-460C-95DB-FCE74F3ECD99}"/>
    <cellStyle name="Comma 6 7 2 3 4" xfId="47093" xr:uid="{BD64A979-6CDA-4916-AE8C-8452C44EA57A}"/>
    <cellStyle name="Comma 6 7 2 4" xfId="7651" xr:uid="{758AE764-1A77-4295-80B9-54F011DF9D54}"/>
    <cellStyle name="Comma 6 7 2 4 2" xfId="18185" xr:uid="{4226661D-8A09-4DAE-B170-5C84E316875E}"/>
    <cellStyle name="Comma 6 7 2 4 2 2" xfId="39207" xr:uid="{5455D418-6212-48FD-ACAB-302D49E180AA}"/>
    <cellStyle name="Comma 6 7 2 4 2 3" xfId="60231" xr:uid="{675992B9-26FF-44DB-B623-CFA10640048C}"/>
    <cellStyle name="Comma 6 7 2 4 3" xfId="28697" xr:uid="{9A11734D-4F7C-4CB7-B544-698CC95BAD05}"/>
    <cellStyle name="Comma 6 7 2 4 4" xfId="49721" xr:uid="{5E093F39-D65D-41E4-BE67-D580459E8D7E}"/>
    <cellStyle name="Comma 6 7 2 5" xfId="10278" xr:uid="{B033C56A-F2FD-4135-8C84-A0379D80EB22}"/>
    <cellStyle name="Comma 6 7 2 5 2" xfId="20812" xr:uid="{F6F38FEB-6B09-4776-A7CE-1EB56299C74C}"/>
    <cellStyle name="Comma 6 7 2 5 2 2" xfId="41834" xr:uid="{A6144670-F797-4FEA-B147-87FF4555F988}"/>
    <cellStyle name="Comma 6 7 2 5 2 3" xfId="62858" xr:uid="{43758FBC-BE45-4E57-9755-DB5BC42174EE}"/>
    <cellStyle name="Comma 6 7 2 5 3" xfId="31324" xr:uid="{EF4F4CCD-ED76-4D63-9B05-912F7BE35537}"/>
    <cellStyle name="Comma 6 7 2 5 4" xfId="52348" xr:uid="{4C6D2505-F2F1-4F07-8A40-19556676E425}"/>
    <cellStyle name="Comma 6 7 2 6" xfId="12930" xr:uid="{1CC0492F-FFC3-4391-945C-FE9A10F61A4E}"/>
    <cellStyle name="Comma 6 7 2 6 2" xfId="33952" xr:uid="{5A5DB586-8AEC-4584-A965-5EDC9421EC7D}"/>
    <cellStyle name="Comma 6 7 2 6 3" xfId="54976" xr:uid="{FB754831-90DF-4CCF-9484-C0805B1AD605}"/>
    <cellStyle name="Comma 6 7 2 7" xfId="23441" xr:uid="{85F07C5A-D417-4266-848D-3E8A8CE5988D}"/>
    <cellStyle name="Comma 6 7 2 8" xfId="44466" xr:uid="{BCF999D1-542C-4CB8-A30C-C011DDD57A10}"/>
    <cellStyle name="Comma 6 7 3" xfId="2347" xr:uid="{640AEB9A-0A1D-454C-A0A7-FC13113E8EBD}"/>
    <cellStyle name="Comma 6 7 3 2" xfId="5025" xr:uid="{D37DE5DD-162F-427A-9951-836148E4CE76}"/>
    <cellStyle name="Comma 6 7 3 2 2" xfId="15559" xr:uid="{9AE23E76-66B5-4FA3-BDAB-76D5A2779EB9}"/>
    <cellStyle name="Comma 6 7 3 2 2 2" xfId="36581" xr:uid="{EDFA6D1A-B47F-4CB0-876E-8EB3E645BE60}"/>
    <cellStyle name="Comma 6 7 3 2 2 3" xfId="57605" xr:uid="{41A87837-B57E-414F-803B-EFF2B75800C0}"/>
    <cellStyle name="Comma 6 7 3 2 3" xfId="26071" xr:uid="{91F03F4A-9248-4D70-8982-A8691BBCD234}"/>
    <cellStyle name="Comma 6 7 3 2 4" xfId="47095" xr:uid="{5046D525-7B62-412A-B82B-C9BF0A3455AB}"/>
    <cellStyle name="Comma 6 7 3 3" xfId="7653" xr:uid="{171BF741-D804-4D63-9ECF-CA8475A8473E}"/>
    <cellStyle name="Comma 6 7 3 3 2" xfId="18187" xr:uid="{0855DA9A-C21C-4FFB-AA5B-906282241740}"/>
    <cellStyle name="Comma 6 7 3 3 2 2" xfId="39209" xr:uid="{3F585A2C-6F8F-4A98-9AF9-7A8F6D27BDE6}"/>
    <cellStyle name="Comma 6 7 3 3 2 3" xfId="60233" xr:uid="{E740C720-3B1F-4A6A-8BFB-62E62846947F}"/>
    <cellStyle name="Comma 6 7 3 3 3" xfId="28699" xr:uid="{0263DCA8-7FE0-4C2A-A210-6A7F49771DAD}"/>
    <cellStyle name="Comma 6 7 3 3 4" xfId="49723" xr:uid="{313B2812-3212-4C65-9353-82572F42A42D}"/>
    <cellStyle name="Comma 6 7 3 4" xfId="10280" xr:uid="{348A07D3-A0BF-4E4C-9691-A2331BDAE387}"/>
    <cellStyle name="Comma 6 7 3 4 2" xfId="20814" xr:uid="{E3C6AF6E-1B1C-4553-8495-F77D203C57D8}"/>
    <cellStyle name="Comma 6 7 3 4 2 2" xfId="41836" xr:uid="{FBFFC1BE-E4D9-4102-84A3-A0A0DD12FACE}"/>
    <cellStyle name="Comma 6 7 3 4 2 3" xfId="62860" xr:uid="{29510A61-2D0A-4B4F-8C50-32120F388A4D}"/>
    <cellStyle name="Comma 6 7 3 4 3" xfId="31326" xr:uid="{9C5EC059-281F-49C1-88FF-B32C2C98B5EB}"/>
    <cellStyle name="Comma 6 7 3 4 4" xfId="52350" xr:uid="{82FC1030-DFAF-4CFD-8CF8-23EA97AE5CDE}"/>
    <cellStyle name="Comma 6 7 3 5" xfId="12932" xr:uid="{E48A007C-743B-44FF-9AFA-21F73B9C5934}"/>
    <cellStyle name="Comma 6 7 3 5 2" xfId="33954" xr:uid="{F5DF67D7-F049-498E-8A93-3A4178A40A11}"/>
    <cellStyle name="Comma 6 7 3 5 3" xfId="54978" xr:uid="{13462A71-FF5B-42E7-A2A3-06CE5A48A55E}"/>
    <cellStyle name="Comma 6 7 3 6" xfId="23443" xr:uid="{020821DA-8A88-4788-92C8-106F1389B674}"/>
    <cellStyle name="Comma 6 7 3 7" xfId="44468" xr:uid="{64F1205F-1E7C-43DC-B98E-A848E8410E9F}"/>
    <cellStyle name="Comma 6 7 4" xfId="2348" xr:uid="{E6AAE2CE-F579-454F-AA25-CA203C9B60A1}"/>
    <cellStyle name="Comma 6 7 4 2" xfId="5026" xr:uid="{5D096EA3-37AF-433E-B062-1642ADDC0D78}"/>
    <cellStyle name="Comma 6 7 4 2 2" xfId="15560" xr:uid="{76EA4BAF-5910-4D30-9138-4B113EF9CA76}"/>
    <cellStyle name="Comma 6 7 4 2 2 2" xfId="36582" xr:uid="{F2FBEF26-176F-4F60-AFD6-4F4F95986119}"/>
    <cellStyle name="Comma 6 7 4 2 2 3" xfId="57606" xr:uid="{29E4BD85-410E-4E03-83A9-C11973963B8D}"/>
    <cellStyle name="Comma 6 7 4 2 3" xfId="26072" xr:uid="{BA4FE9D6-C233-4342-BFA1-E39B138BE7DC}"/>
    <cellStyle name="Comma 6 7 4 2 4" xfId="47096" xr:uid="{244489EF-4EA2-43FE-82DE-0A6831D130B8}"/>
    <cellStyle name="Comma 6 7 4 3" xfId="7654" xr:uid="{117DA10C-9342-42F2-9996-AF765466C419}"/>
    <cellStyle name="Comma 6 7 4 3 2" xfId="18188" xr:uid="{F25C40F5-285E-4977-A14E-807CFED054F5}"/>
    <cellStyle name="Comma 6 7 4 3 2 2" xfId="39210" xr:uid="{390B8821-AB7B-4631-92E6-80BAC1BD7EFA}"/>
    <cellStyle name="Comma 6 7 4 3 2 3" xfId="60234" xr:uid="{8131585C-0C7F-476F-81E0-4515CEA9DFD2}"/>
    <cellStyle name="Comma 6 7 4 3 3" xfId="28700" xr:uid="{400AE82C-E067-48E2-9287-D1F839625C1B}"/>
    <cellStyle name="Comma 6 7 4 3 4" xfId="49724" xr:uid="{135C7162-8EE3-4159-B78C-C88468F9E451}"/>
    <cellStyle name="Comma 6 7 4 4" xfId="10281" xr:uid="{1FAA65C9-7585-4482-94D1-B52ED0EC6B31}"/>
    <cellStyle name="Comma 6 7 4 4 2" xfId="20815" xr:uid="{D1CE9916-7AB1-4908-B57E-05F6A6E2D7CD}"/>
    <cellStyle name="Comma 6 7 4 4 2 2" xfId="41837" xr:uid="{979402FF-3C5E-40FC-A51B-278C67DD2D95}"/>
    <cellStyle name="Comma 6 7 4 4 2 3" xfId="62861" xr:uid="{1C0FC9BB-2A2C-45B3-8C07-DC182B697BAE}"/>
    <cellStyle name="Comma 6 7 4 4 3" xfId="31327" xr:uid="{FE7DD58E-8EFD-47A5-A2B5-E6D8C11F4137}"/>
    <cellStyle name="Comma 6 7 4 4 4" xfId="52351" xr:uid="{0FBCEC57-A9A9-4135-B5DB-FB310099B1A2}"/>
    <cellStyle name="Comma 6 7 4 5" xfId="12933" xr:uid="{CEC43E92-C87D-4A85-B130-CE8A2BA57220}"/>
    <cellStyle name="Comma 6 7 4 5 2" xfId="33955" xr:uid="{7CA644BA-2E3C-4144-97A3-9D4F62AF04E0}"/>
    <cellStyle name="Comma 6 7 4 5 3" xfId="54979" xr:uid="{70046BC5-919D-4047-92F4-016E1C8B2873}"/>
    <cellStyle name="Comma 6 7 4 6" xfId="23444" xr:uid="{6B0DF037-1CA6-4668-BC1F-B4B1B0F54652}"/>
    <cellStyle name="Comma 6 7 4 7" xfId="44469" xr:uid="{C91D439E-039C-464E-8DE0-004BC298CCAB}"/>
    <cellStyle name="Comma 6 7 5" xfId="5022" xr:uid="{D6F56224-5779-484D-A7C3-5CE76F356EE3}"/>
    <cellStyle name="Comma 6 7 5 2" xfId="15556" xr:uid="{BCF91F70-5130-4875-99D7-F01B64D067B2}"/>
    <cellStyle name="Comma 6 7 5 2 2" xfId="36578" xr:uid="{66A2A64B-0674-4991-91DD-C4A860415E5E}"/>
    <cellStyle name="Comma 6 7 5 2 3" xfId="57602" xr:uid="{A590F23C-CF9E-4509-B975-D56E9249EEAE}"/>
    <cellStyle name="Comma 6 7 5 3" xfId="26068" xr:uid="{151C1BBB-A2C9-4992-ABE2-06262C579ED7}"/>
    <cellStyle name="Comma 6 7 5 4" xfId="47092" xr:uid="{2C554CC4-0A50-43D2-9298-8564A8B189E4}"/>
    <cellStyle name="Comma 6 7 6" xfId="7650" xr:uid="{86CCCCF4-73E4-443B-BA61-759EB828C1FC}"/>
    <cellStyle name="Comma 6 7 6 2" xfId="18184" xr:uid="{4F46AEBF-4B3B-460D-8453-BA1F8FF65577}"/>
    <cellStyle name="Comma 6 7 6 2 2" xfId="39206" xr:uid="{DBE89AF9-D667-4EEA-8BF1-E613C76A67D2}"/>
    <cellStyle name="Comma 6 7 6 2 3" xfId="60230" xr:uid="{664619A0-572E-4AD4-A6CF-8940497EF57C}"/>
    <cellStyle name="Comma 6 7 6 3" xfId="28696" xr:uid="{8E576CE2-3EBA-4DD0-BAC4-495D54682F59}"/>
    <cellStyle name="Comma 6 7 6 4" xfId="49720" xr:uid="{6BFA1EFD-61EA-4A47-9751-AC16D0CA5C63}"/>
    <cellStyle name="Comma 6 7 7" xfId="10277" xr:uid="{54C78D01-38EC-43D7-A388-CA9FF67BEA1E}"/>
    <cellStyle name="Comma 6 7 7 2" xfId="20811" xr:uid="{FF3ABE17-783F-416D-B9BC-2DC7E84E16DC}"/>
    <cellStyle name="Comma 6 7 7 2 2" xfId="41833" xr:uid="{341909FD-C3CF-4834-88C6-560E5122E209}"/>
    <cellStyle name="Comma 6 7 7 2 3" xfId="62857" xr:uid="{8FFDAAA9-DBE8-4C63-82B5-0BEF37E5EB67}"/>
    <cellStyle name="Comma 6 7 7 3" xfId="31323" xr:uid="{493B95ED-DF31-4524-A879-907DF899346A}"/>
    <cellStyle name="Comma 6 7 7 4" xfId="52347" xr:uid="{877BCD13-702D-418B-A92E-30A33633AE1A}"/>
    <cellStyle name="Comma 6 7 8" xfId="12929" xr:uid="{4EE2D5A5-1569-45C5-9559-C0BBA124D5D9}"/>
    <cellStyle name="Comma 6 7 8 2" xfId="33951" xr:uid="{F629B409-1F01-48CA-95C6-5C61ED514EE0}"/>
    <cellStyle name="Comma 6 7 8 3" xfId="54975" xr:uid="{0C8EE6BE-14E9-493B-B461-9EBE8D483AC3}"/>
    <cellStyle name="Comma 6 7 9" xfId="23440" xr:uid="{1D1612DC-AF1F-428C-9F13-A5561B816F74}"/>
    <cellStyle name="Comma 6 8" xfId="2349" xr:uid="{B778856C-E281-45B3-B348-14A709C9607E}"/>
    <cellStyle name="Comma 6 8 10" xfId="44470" xr:uid="{DA3DBDD7-E3F1-40D7-BA6A-2707EAAFFF3C}"/>
    <cellStyle name="Comma 6 8 2" xfId="2350" xr:uid="{CE491D76-D8F0-4935-AF9E-67AD3F10EBE8}"/>
    <cellStyle name="Comma 6 8 2 2" xfId="2351" xr:uid="{AF90CE7D-3E8D-431B-A225-C7C88B973017}"/>
    <cellStyle name="Comma 6 8 2 2 2" xfId="5029" xr:uid="{4573698C-F9F9-46FD-9DDD-6D0E69C64E5E}"/>
    <cellStyle name="Comma 6 8 2 2 2 2" xfId="15563" xr:uid="{740F1087-915F-474C-AB15-36CBDE9D1386}"/>
    <cellStyle name="Comma 6 8 2 2 2 2 2" xfId="36585" xr:uid="{71A245B5-1F3A-407D-AAF8-14A01E87FE5B}"/>
    <cellStyle name="Comma 6 8 2 2 2 2 3" xfId="57609" xr:uid="{E4D790F5-E341-4ECD-A6C8-9BCF0A414353}"/>
    <cellStyle name="Comma 6 8 2 2 2 3" xfId="26075" xr:uid="{5119293B-AC0A-4C8C-9524-5CBFCD38C206}"/>
    <cellStyle name="Comma 6 8 2 2 2 4" xfId="47099" xr:uid="{617481F3-0C03-4922-A1EA-6192BCA045AE}"/>
    <cellStyle name="Comma 6 8 2 2 3" xfId="7657" xr:uid="{C8A08136-F41F-4D51-8588-FEEBE532C0AD}"/>
    <cellStyle name="Comma 6 8 2 2 3 2" xfId="18191" xr:uid="{956FB6AD-56A8-4496-9A6B-94D5768B4606}"/>
    <cellStyle name="Comma 6 8 2 2 3 2 2" xfId="39213" xr:uid="{B7FD292B-8C70-430C-9340-A59D47122966}"/>
    <cellStyle name="Comma 6 8 2 2 3 2 3" xfId="60237" xr:uid="{63C3CAC0-AA0A-4372-A442-3584BAAF3AFA}"/>
    <cellStyle name="Comma 6 8 2 2 3 3" xfId="28703" xr:uid="{C0D9B534-2866-4AFC-83E4-7D71E8B23C28}"/>
    <cellStyle name="Comma 6 8 2 2 3 4" xfId="49727" xr:uid="{BC540D8E-FBB7-4DF2-BB06-F0842D1045D2}"/>
    <cellStyle name="Comma 6 8 2 2 4" xfId="10284" xr:uid="{AC346A8C-7CB0-4254-9EF9-2CB785BFE8AE}"/>
    <cellStyle name="Comma 6 8 2 2 4 2" xfId="20818" xr:uid="{87DD22F8-CE9C-4527-92EA-C34C3E9BC67F}"/>
    <cellStyle name="Comma 6 8 2 2 4 2 2" xfId="41840" xr:uid="{503CF275-9BD0-4F08-AA75-53F254098AE9}"/>
    <cellStyle name="Comma 6 8 2 2 4 2 3" xfId="62864" xr:uid="{579572BE-C95C-4B73-A219-3C853EFA9032}"/>
    <cellStyle name="Comma 6 8 2 2 4 3" xfId="31330" xr:uid="{E0B1668F-2F5A-4F57-AACB-8AD1B64A8C55}"/>
    <cellStyle name="Comma 6 8 2 2 4 4" xfId="52354" xr:uid="{5335A319-16EC-497A-9528-74F26FD97549}"/>
    <cellStyle name="Comma 6 8 2 2 5" xfId="12936" xr:uid="{51AEBECF-A624-4AF7-81A4-208E8263716A}"/>
    <cellStyle name="Comma 6 8 2 2 5 2" xfId="33958" xr:uid="{01471712-E0F2-4962-B6A8-81E62095F5E1}"/>
    <cellStyle name="Comma 6 8 2 2 5 3" xfId="54982" xr:uid="{D069076C-C3F0-43FD-9276-9A9F94E83532}"/>
    <cellStyle name="Comma 6 8 2 2 6" xfId="23447" xr:uid="{F0070CBD-1D68-4521-B87D-9729B65D9BD2}"/>
    <cellStyle name="Comma 6 8 2 2 7" xfId="44472" xr:uid="{B5324B68-2A2A-4AA3-8C7C-AADC1385428D}"/>
    <cellStyle name="Comma 6 8 2 3" xfId="5028" xr:uid="{CEC5004D-E3F4-4ABC-A5DA-4926B361EDEB}"/>
    <cellStyle name="Comma 6 8 2 3 2" xfId="15562" xr:uid="{D1211315-B244-4F65-A5C9-004D9C889FFE}"/>
    <cellStyle name="Comma 6 8 2 3 2 2" xfId="36584" xr:uid="{8311CF5A-FE56-423A-A93A-DBEDA5A4B255}"/>
    <cellStyle name="Comma 6 8 2 3 2 3" xfId="57608" xr:uid="{C7208219-5F51-43C7-ACBF-4824A0A773AD}"/>
    <cellStyle name="Comma 6 8 2 3 3" xfId="26074" xr:uid="{79F4A81D-2176-4B8F-A5FB-7DF016574DCF}"/>
    <cellStyle name="Comma 6 8 2 3 4" xfId="47098" xr:uid="{272470BE-0056-49A0-A603-26E59110A2D0}"/>
    <cellStyle name="Comma 6 8 2 4" xfId="7656" xr:uid="{BE01DF6D-8924-4EE5-AA3A-BE63A968D0F0}"/>
    <cellStyle name="Comma 6 8 2 4 2" xfId="18190" xr:uid="{4DF11C58-8D40-4EF3-920A-8EE7F9C74337}"/>
    <cellStyle name="Comma 6 8 2 4 2 2" xfId="39212" xr:uid="{1F7A3210-1FFB-47D8-82BB-F86FDE3757CD}"/>
    <cellStyle name="Comma 6 8 2 4 2 3" xfId="60236" xr:uid="{67B7570C-F4C2-4DF2-8A96-E9930C166EDE}"/>
    <cellStyle name="Comma 6 8 2 4 3" xfId="28702" xr:uid="{93A4F693-403B-4C44-9460-D69B2C8FD034}"/>
    <cellStyle name="Comma 6 8 2 4 4" xfId="49726" xr:uid="{8816E66C-6D91-49C4-BA1E-CE4C6F4CC6D4}"/>
    <cellStyle name="Comma 6 8 2 5" xfId="10283" xr:uid="{2CCB9F77-D586-4E00-9794-0AFDCE9EB926}"/>
    <cellStyle name="Comma 6 8 2 5 2" xfId="20817" xr:uid="{9338733A-BC77-496B-AD83-1D4892342206}"/>
    <cellStyle name="Comma 6 8 2 5 2 2" xfId="41839" xr:uid="{5034BDAD-72FF-44F5-B881-DC815629D607}"/>
    <cellStyle name="Comma 6 8 2 5 2 3" xfId="62863" xr:uid="{68BA863A-F586-4C53-949E-3E95F87505CD}"/>
    <cellStyle name="Comma 6 8 2 5 3" xfId="31329" xr:uid="{33FB02CF-6FBE-4354-A269-E53CC01020BD}"/>
    <cellStyle name="Comma 6 8 2 5 4" xfId="52353" xr:uid="{EF0BF6B3-7C04-4A92-A166-3A9963AC1147}"/>
    <cellStyle name="Comma 6 8 2 6" xfId="12935" xr:uid="{3B634061-FF14-439D-B372-EFA9C3E8490D}"/>
    <cellStyle name="Comma 6 8 2 6 2" xfId="33957" xr:uid="{BBF97367-E81B-4364-9927-A9747B8A3BC7}"/>
    <cellStyle name="Comma 6 8 2 6 3" xfId="54981" xr:uid="{D0386367-E8B0-4A84-AE94-ECCC5411CD1D}"/>
    <cellStyle name="Comma 6 8 2 7" xfId="23446" xr:uid="{C9AD0ED4-DAB4-4405-950E-0FE1F0628AB9}"/>
    <cellStyle name="Comma 6 8 2 8" xfId="44471" xr:uid="{B977420C-D601-4D15-82DB-3C008E09035A}"/>
    <cellStyle name="Comma 6 8 3" xfId="2352" xr:uid="{19F8D220-00CA-4DA8-A1DB-5D9A337B42C7}"/>
    <cellStyle name="Comma 6 8 3 2" xfId="5030" xr:uid="{0E5472F9-4B87-40E2-AC44-D4E9DE7A6D92}"/>
    <cellStyle name="Comma 6 8 3 2 2" xfId="15564" xr:uid="{D3B0057C-444F-4CE7-AFC2-A08C77F18956}"/>
    <cellStyle name="Comma 6 8 3 2 2 2" xfId="36586" xr:uid="{0F9C5A31-5117-4B23-AF88-B98F842F9A1F}"/>
    <cellStyle name="Comma 6 8 3 2 2 3" xfId="57610" xr:uid="{71711812-A50B-4A50-87A6-CA94030FBADF}"/>
    <cellStyle name="Comma 6 8 3 2 3" xfId="26076" xr:uid="{D73D4C66-9805-4C40-AC20-07F719BC5FA7}"/>
    <cellStyle name="Comma 6 8 3 2 4" xfId="47100" xr:uid="{6C294731-FAFD-47C9-BE02-6F93122282B7}"/>
    <cellStyle name="Comma 6 8 3 3" xfId="7658" xr:uid="{ACF7800B-70CF-4C1B-8EE8-AD16B6381FC6}"/>
    <cellStyle name="Comma 6 8 3 3 2" xfId="18192" xr:uid="{4A8C57C9-B3A3-47D4-BA2E-25DD91172223}"/>
    <cellStyle name="Comma 6 8 3 3 2 2" xfId="39214" xr:uid="{BBE1858A-872C-4FD5-860B-414AC226267D}"/>
    <cellStyle name="Comma 6 8 3 3 2 3" xfId="60238" xr:uid="{4DEAC108-7260-40DB-8904-1A099460EE53}"/>
    <cellStyle name="Comma 6 8 3 3 3" xfId="28704" xr:uid="{1C1319AE-461F-4DA0-A30A-EF37E8C2E5B0}"/>
    <cellStyle name="Comma 6 8 3 3 4" xfId="49728" xr:uid="{AB672E14-859A-496B-AA2C-AC5006660ECE}"/>
    <cellStyle name="Comma 6 8 3 4" xfId="10285" xr:uid="{B9B38420-AA61-4AD3-A7B9-B8833E3EA445}"/>
    <cellStyle name="Comma 6 8 3 4 2" xfId="20819" xr:uid="{51073188-837F-4C52-A79A-63E0A5F022C2}"/>
    <cellStyle name="Comma 6 8 3 4 2 2" xfId="41841" xr:uid="{89976DE1-EE0E-44EF-BF45-A9F87766371E}"/>
    <cellStyle name="Comma 6 8 3 4 2 3" xfId="62865" xr:uid="{120F303E-5090-4B0E-9D74-87009838A3F1}"/>
    <cellStyle name="Comma 6 8 3 4 3" xfId="31331" xr:uid="{863F8AC3-8AE0-4326-AD3F-51846CFE87DB}"/>
    <cellStyle name="Comma 6 8 3 4 4" xfId="52355" xr:uid="{3EDDC55D-2411-4172-9BCD-8F17B831B1EC}"/>
    <cellStyle name="Comma 6 8 3 5" xfId="12937" xr:uid="{8C12C62E-A0AC-4E94-AA10-7731BEAADE64}"/>
    <cellStyle name="Comma 6 8 3 5 2" xfId="33959" xr:uid="{E3B99F92-0032-4E6F-96AB-A0FE4715471A}"/>
    <cellStyle name="Comma 6 8 3 5 3" xfId="54983" xr:uid="{9D830DDF-C4E4-4FBC-A192-E9120544BE1B}"/>
    <cellStyle name="Comma 6 8 3 6" xfId="23448" xr:uid="{D076448C-1C59-4DE8-8FCB-A160D264F48B}"/>
    <cellStyle name="Comma 6 8 3 7" xfId="44473" xr:uid="{0BC60F1E-D376-4474-B96F-202270F80B43}"/>
    <cellStyle name="Comma 6 8 4" xfId="2353" xr:uid="{CCE21CF3-2F85-4E51-A3C6-3A7BCEB9B541}"/>
    <cellStyle name="Comma 6 8 4 2" xfId="5031" xr:uid="{F054E35A-A3DA-45BD-B3DB-5FF6CF15B835}"/>
    <cellStyle name="Comma 6 8 4 2 2" xfId="15565" xr:uid="{87B30831-3802-4ED5-BBEB-B58FF43C7D59}"/>
    <cellStyle name="Comma 6 8 4 2 2 2" xfId="36587" xr:uid="{677B850E-613E-445C-9F80-601EA1F256D3}"/>
    <cellStyle name="Comma 6 8 4 2 2 3" xfId="57611" xr:uid="{383DA8B0-8921-4498-8876-DD568C514795}"/>
    <cellStyle name="Comma 6 8 4 2 3" xfId="26077" xr:uid="{1A6D5D44-58CF-4E04-85FE-9BD70EB6B44A}"/>
    <cellStyle name="Comma 6 8 4 2 4" xfId="47101" xr:uid="{303F845D-F436-4188-B9B0-7F1E0A499F27}"/>
    <cellStyle name="Comma 6 8 4 3" xfId="7659" xr:uid="{6D91ABCA-5C36-4379-B777-4F7F09C73151}"/>
    <cellStyle name="Comma 6 8 4 3 2" xfId="18193" xr:uid="{2B259717-F4BF-4B31-97EB-71BC38C5E20D}"/>
    <cellStyle name="Comma 6 8 4 3 2 2" xfId="39215" xr:uid="{3AAE2997-B30B-4043-ACBD-18B575CEA9C7}"/>
    <cellStyle name="Comma 6 8 4 3 2 3" xfId="60239" xr:uid="{3C8CC3CF-3BDE-4C40-B9FE-FD86BA55FF89}"/>
    <cellStyle name="Comma 6 8 4 3 3" xfId="28705" xr:uid="{14977FD9-2242-4500-BEDC-CD40D101DFC9}"/>
    <cellStyle name="Comma 6 8 4 3 4" xfId="49729" xr:uid="{3E92B3F0-90C0-4D8E-BBAA-3B65C33A5DE0}"/>
    <cellStyle name="Comma 6 8 4 4" xfId="10286" xr:uid="{148A651D-E895-46C2-91BE-C2B9146BBE3F}"/>
    <cellStyle name="Comma 6 8 4 4 2" xfId="20820" xr:uid="{5FEFC97B-C3B0-44B4-A6B9-EAA0E8B6F01B}"/>
    <cellStyle name="Comma 6 8 4 4 2 2" xfId="41842" xr:uid="{3A93466E-F5CD-4CB6-B9BF-17AAA60DC3B3}"/>
    <cellStyle name="Comma 6 8 4 4 2 3" xfId="62866" xr:uid="{0FF4E74B-65F2-4847-B9F5-24F65AD80707}"/>
    <cellStyle name="Comma 6 8 4 4 3" xfId="31332" xr:uid="{B87CB67C-AA21-44C3-A102-7ACD479D1B4D}"/>
    <cellStyle name="Comma 6 8 4 4 4" xfId="52356" xr:uid="{4E82679E-DDF6-4FEB-BE30-8A2D30ACD39C}"/>
    <cellStyle name="Comma 6 8 4 5" xfId="12938" xr:uid="{82473280-593D-43DC-A1C2-A007B0D28E37}"/>
    <cellStyle name="Comma 6 8 4 5 2" xfId="33960" xr:uid="{4B3A434D-01A4-49B6-8EE1-8DF18330540D}"/>
    <cellStyle name="Comma 6 8 4 5 3" xfId="54984" xr:uid="{2CB3F165-F6A6-4BB8-97CA-19AC261C5F02}"/>
    <cellStyle name="Comma 6 8 4 6" xfId="23449" xr:uid="{19CB1A54-78D6-42B5-9BAC-81CAEACABD78}"/>
    <cellStyle name="Comma 6 8 4 7" xfId="44474" xr:uid="{408174A4-93E5-4FF2-AC63-7B2AEA0C9A86}"/>
    <cellStyle name="Comma 6 8 5" xfId="5027" xr:uid="{BE596A5B-C2D5-46C4-9718-AA56749B6618}"/>
    <cellStyle name="Comma 6 8 5 2" xfId="15561" xr:uid="{6A551AF2-D381-4B94-BFD4-EC8D31228DE4}"/>
    <cellStyle name="Comma 6 8 5 2 2" xfId="36583" xr:uid="{D77E5D68-06FA-43EA-B67C-AD9103BA55C9}"/>
    <cellStyle name="Comma 6 8 5 2 3" xfId="57607" xr:uid="{9B8546BC-951F-4A27-9727-5CBEB794A6F0}"/>
    <cellStyle name="Comma 6 8 5 3" xfId="26073" xr:uid="{B31EF1D2-1EA2-46D6-8743-E375F38FC3B2}"/>
    <cellStyle name="Comma 6 8 5 4" xfId="47097" xr:uid="{C8D735AB-3682-4162-9369-BDDEE4A2C49D}"/>
    <cellStyle name="Comma 6 8 6" xfId="7655" xr:uid="{92C19A46-E98F-4F65-AF73-2B258B30881E}"/>
    <cellStyle name="Comma 6 8 6 2" xfId="18189" xr:uid="{A09BA4C1-6956-46E2-A2C1-14B50D82F613}"/>
    <cellStyle name="Comma 6 8 6 2 2" xfId="39211" xr:uid="{87EBD258-352A-44C6-9D04-379DC3DB821C}"/>
    <cellStyle name="Comma 6 8 6 2 3" xfId="60235" xr:uid="{9D61A013-EB02-412C-9C0E-0B4264AADEA7}"/>
    <cellStyle name="Comma 6 8 6 3" xfId="28701" xr:uid="{83772569-D7C3-4189-B54E-C5C9743E62D8}"/>
    <cellStyle name="Comma 6 8 6 4" xfId="49725" xr:uid="{FA243107-BCD8-4EFB-87ED-9D75F9060C46}"/>
    <cellStyle name="Comma 6 8 7" xfId="10282" xr:uid="{47A754F3-B599-4A6E-8FD4-AA2C6D24B463}"/>
    <cellStyle name="Comma 6 8 7 2" xfId="20816" xr:uid="{2ECC0007-26B7-48B0-96A7-BA1218AFBA4E}"/>
    <cellStyle name="Comma 6 8 7 2 2" xfId="41838" xr:uid="{84C765A0-2BF1-4DE4-A104-33A111C2729B}"/>
    <cellStyle name="Comma 6 8 7 2 3" xfId="62862" xr:uid="{A53745B3-8F71-4E3E-BC29-E67613C9148E}"/>
    <cellStyle name="Comma 6 8 7 3" xfId="31328" xr:uid="{59E8E9F9-0486-4C98-A9EA-7D000D2112AD}"/>
    <cellStyle name="Comma 6 8 7 4" xfId="52352" xr:uid="{3A0DCA4E-3E78-4FAA-BD6C-9DB37BDCF476}"/>
    <cellStyle name="Comma 6 8 8" xfId="12934" xr:uid="{C0C4A91B-45B6-40A6-AED8-6D50074A9E0E}"/>
    <cellStyle name="Comma 6 8 8 2" xfId="33956" xr:uid="{58359433-C024-4685-B2B7-93202826CA21}"/>
    <cellStyle name="Comma 6 8 8 3" xfId="54980" xr:uid="{28A2524B-D9A7-4E01-A4FE-0209A9DE97CF}"/>
    <cellStyle name="Comma 6 8 9" xfId="23445" xr:uid="{C064739B-CA96-40E1-9FA2-72FD3320221D}"/>
    <cellStyle name="Comma 6 9" xfId="2354" xr:uid="{BA52AB06-795D-4743-BFCD-11B1AE139D3F}"/>
    <cellStyle name="Comma 6 9 10" xfId="44475" xr:uid="{EE834D95-FD28-4580-B210-FA25ECCB35A1}"/>
    <cellStyle name="Comma 6 9 2" xfId="2355" xr:uid="{E8619AE8-0B25-4EC4-BBA5-B3599303E85C}"/>
    <cellStyle name="Comma 6 9 2 2" xfId="2356" xr:uid="{163F0897-F67F-4EA1-9489-61ADFE871733}"/>
    <cellStyle name="Comma 6 9 2 2 2" xfId="5034" xr:uid="{E88BAC1E-5F95-4655-9605-552ECEAB025A}"/>
    <cellStyle name="Comma 6 9 2 2 2 2" xfId="15568" xr:uid="{E1886450-2CFD-4D36-8A7E-780812EBED48}"/>
    <cellStyle name="Comma 6 9 2 2 2 2 2" xfId="36590" xr:uid="{85C93104-271C-4DA4-8FE6-D3D2F2013F89}"/>
    <cellStyle name="Comma 6 9 2 2 2 2 3" xfId="57614" xr:uid="{CE17B382-BD0C-4A5E-B252-9685149E2AAF}"/>
    <cellStyle name="Comma 6 9 2 2 2 3" xfId="26080" xr:uid="{50FACCCD-303A-4D54-9BCA-E3FF8041C250}"/>
    <cellStyle name="Comma 6 9 2 2 2 4" xfId="47104" xr:uid="{E833A249-36F9-4DFF-B79F-7B8C7EC77D48}"/>
    <cellStyle name="Comma 6 9 2 2 3" xfId="7662" xr:uid="{E11F31A1-0B0A-4659-B185-C90C58D77375}"/>
    <cellStyle name="Comma 6 9 2 2 3 2" xfId="18196" xr:uid="{AD5F8976-9934-42FD-A1C0-E0AF4DB9681D}"/>
    <cellStyle name="Comma 6 9 2 2 3 2 2" xfId="39218" xr:uid="{421326ED-8945-4C4D-9761-DA168D6C7CF0}"/>
    <cellStyle name="Comma 6 9 2 2 3 2 3" xfId="60242" xr:uid="{02D62ACC-5708-4601-8E52-A6BCADA21BC5}"/>
    <cellStyle name="Comma 6 9 2 2 3 3" xfId="28708" xr:uid="{161EBF47-94EB-4FBA-A74A-7F54149AAB28}"/>
    <cellStyle name="Comma 6 9 2 2 3 4" xfId="49732" xr:uid="{6371C3BC-B7CF-483E-8CEC-3ECFCD2B2ECC}"/>
    <cellStyle name="Comma 6 9 2 2 4" xfId="10289" xr:uid="{404DD761-9DD2-44DB-BA9D-EFFB0089EA8B}"/>
    <cellStyle name="Comma 6 9 2 2 4 2" xfId="20823" xr:uid="{5BF5910A-EA58-47AD-89E0-A68E224E1B7B}"/>
    <cellStyle name="Comma 6 9 2 2 4 2 2" xfId="41845" xr:uid="{E721D207-A492-43FC-B9F0-08617D51E349}"/>
    <cellStyle name="Comma 6 9 2 2 4 2 3" xfId="62869" xr:uid="{B2342A29-4952-492E-99B0-F0D638FC69CD}"/>
    <cellStyle name="Comma 6 9 2 2 4 3" xfId="31335" xr:uid="{93D77C9D-B37A-41A4-A5FE-E9BFC2BAC0F8}"/>
    <cellStyle name="Comma 6 9 2 2 4 4" xfId="52359" xr:uid="{A4966613-E690-4D8E-99C6-798ED7EA396F}"/>
    <cellStyle name="Comma 6 9 2 2 5" xfId="12941" xr:uid="{3312347F-1787-43A9-9198-BBD277873C2C}"/>
    <cellStyle name="Comma 6 9 2 2 5 2" xfId="33963" xr:uid="{5131B514-67EC-44DA-AAC8-5C6E9F804581}"/>
    <cellStyle name="Comma 6 9 2 2 5 3" xfId="54987" xr:uid="{8A3B891C-CB17-4E3B-AFB1-935DC8DBD2D0}"/>
    <cellStyle name="Comma 6 9 2 2 6" xfId="23452" xr:uid="{C15CD15C-8B24-4EEF-B886-582840B98FCB}"/>
    <cellStyle name="Comma 6 9 2 2 7" xfId="44477" xr:uid="{3A43C099-5459-4383-9825-B0BBC553B6FF}"/>
    <cellStyle name="Comma 6 9 2 3" xfId="5033" xr:uid="{C693CC8B-163B-4C63-9B98-F8E99B20AC3D}"/>
    <cellStyle name="Comma 6 9 2 3 2" xfId="15567" xr:uid="{C419239C-232F-4592-B091-07C5E67FC2A0}"/>
    <cellStyle name="Comma 6 9 2 3 2 2" xfId="36589" xr:uid="{D720077B-5930-4A50-8F3D-88426287EF04}"/>
    <cellStyle name="Comma 6 9 2 3 2 3" xfId="57613" xr:uid="{2DF0DC59-2870-4C06-A684-5F800D9E8D00}"/>
    <cellStyle name="Comma 6 9 2 3 3" xfId="26079" xr:uid="{9B38FF0F-0E36-4D83-9985-D12495E3CF25}"/>
    <cellStyle name="Comma 6 9 2 3 4" xfId="47103" xr:uid="{A9FBCB45-0915-402A-B941-2EDFF2C94AE8}"/>
    <cellStyle name="Comma 6 9 2 4" xfId="7661" xr:uid="{E40B95E4-CBDE-4E2B-AEBE-80F99B6BD13E}"/>
    <cellStyle name="Comma 6 9 2 4 2" xfId="18195" xr:uid="{0A9AFAC4-C6F8-4193-8C10-9CA306A1A775}"/>
    <cellStyle name="Comma 6 9 2 4 2 2" xfId="39217" xr:uid="{649D4BCB-92F3-4719-8BD2-E5868BDC72D6}"/>
    <cellStyle name="Comma 6 9 2 4 2 3" xfId="60241" xr:uid="{93A516B5-35EA-4F3F-BCCA-8A793F710E1F}"/>
    <cellStyle name="Comma 6 9 2 4 3" xfId="28707" xr:uid="{6FE61345-458F-416A-9A9B-92C72554B017}"/>
    <cellStyle name="Comma 6 9 2 4 4" xfId="49731" xr:uid="{D62E6B78-9F58-4802-8B1E-DC1B7D2B307A}"/>
    <cellStyle name="Comma 6 9 2 5" xfId="10288" xr:uid="{D66A10BD-2B1C-4FF8-8F96-88A0853471FE}"/>
    <cellStyle name="Comma 6 9 2 5 2" xfId="20822" xr:uid="{47255625-421A-4B75-AF3B-E64B382574D3}"/>
    <cellStyle name="Comma 6 9 2 5 2 2" xfId="41844" xr:uid="{44477FC9-58AD-4CC6-B35C-3078B02A7B16}"/>
    <cellStyle name="Comma 6 9 2 5 2 3" xfId="62868" xr:uid="{B41FD6E4-BB9C-4838-A8E8-3F07DFC7FF0A}"/>
    <cellStyle name="Comma 6 9 2 5 3" xfId="31334" xr:uid="{C261DF02-C3CA-4606-AA6E-1A185E8524C7}"/>
    <cellStyle name="Comma 6 9 2 5 4" xfId="52358" xr:uid="{2DC0E815-FD83-4A3E-AD41-6A2F614EA9B7}"/>
    <cellStyle name="Comma 6 9 2 6" xfId="12940" xr:uid="{FA76053F-934F-4FB6-8299-D95C5056E35F}"/>
    <cellStyle name="Comma 6 9 2 6 2" xfId="33962" xr:uid="{645D87E7-B078-475C-8B7F-575BC9048C6D}"/>
    <cellStyle name="Comma 6 9 2 6 3" xfId="54986" xr:uid="{8825C71F-FB53-4E5E-ACE7-6448CBFD5F9F}"/>
    <cellStyle name="Comma 6 9 2 7" xfId="23451" xr:uid="{4485FC26-26C9-4A66-9D7F-8CF6FE46E3F0}"/>
    <cellStyle name="Comma 6 9 2 8" xfId="44476" xr:uid="{6E5CBA7A-C3C6-4B34-8BEC-11824B1C42B6}"/>
    <cellStyle name="Comma 6 9 3" xfId="2357" xr:uid="{671A5E0B-0409-4396-8889-99FD24770391}"/>
    <cellStyle name="Comma 6 9 3 2" xfId="5035" xr:uid="{3B17A79A-BC5D-4029-BD0E-31517483CAA1}"/>
    <cellStyle name="Comma 6 9 3 2 2" xfId="15569" xr:uid="{376DB0EA-CD03-44BC-BBFA-516BBE5D17FD}"/>
    <cellStyle name="Comma 6 9 3 2 2 2" xfId="36591" xr:uid="{778025B2-20CD-4A37-82E8-785300113EB1}"/>
    <cellStyle name="Comma 6 9 3 2 2 3" xfId="57615" xr:uid="{51B601B4-05C6-4C6C-B31E-147CDC447018}"/>
    <cellStyle name="Comma 6 9 3 2 3" xfId="26081" xr:uid="{61474069-8607-45C9-811C-BF42442A971F}"/>
    <cellStyle name="Comma 6 9 3 2 4" xfId="47105" xr:uid="{0B9CAD8E-7AF5-4193-B23C-A7895139AC76}"/>
    <cellStyle name="Comma 6 9 3 3" xfId="7663" xr:uid="{592F6C96-AA29-4EB2-9D28-9267680CB741}"/>
    <cellStyle name="Comma 6 9 3 3 2" xfId="18197" xr:uid="{E4A4203E-BE80-4E92-8B5C-6888D0E5DD3E}"/>
    <cellStyle name="Comma 6 9 3 3 2 2" xfId="39219" xr:uid="{9BA21E51-A4D7-43F8-8D08-77910433FD0E}"/>
    <cellStyle name="Comma 6 9 3 3 2 3" xfId="60243" xr:uid="{832D83F4-5CE8-43D4-881C-12C55F7E4531}"/>
    <cellStyle name="Comma 6 9 3 3 3" xfId="28709" xr:uid="{CB145D67-2FA4-420D-B8EC-CCA40A8B1102}"/>
    <cellStyle name="Comma 6 9 3 3 4" xfId="49733" xr:uid="{C38EE8F8-64F4-4C77-92CC-81803B52CA46}"/>
    <cellStyle name="Comma 6 9 3 4" xfId="10290" xr:uid="{0F62B953-4B62-411A-B93F-37A1B5615073}"/>
    <cellStyle name="Comma 6 9 3 4 2" xfId="20824" xr:uid="{1DD5595F-745D-4163-98A2-3DCBD3A461BE}"/>
    <cellStyle name="Comma 6 9 3 4 2 2" xfId="41846" xr:uid="{1F0E020B-19D3-4ACF-987D-14A8B76739E1}"/>
    <cellStyle name="Comma 6 9 3 4 2 3" xfId="62870" xr:uid="{9ADC27B1-9C9C-4CA9-8AB4-3C092358E186}"/>
    <cellStyle name="Comma 6 9 3 4 3" xfId="31336" xr:uid="{7A492733-7095-446D-93A8-A27CE325A694}"/>
    <cellStyle name="Comma 6 9 3 4 4" xfId="52360" xr:uid="{CB28FAA3-94F9-41B4-A218-4206564F81E0}"/>
    <cellStyle name="Comma 6 9 3 5" xfId="12942" xr:uid="{B50D5FEA-F7C3-479C-8B60-3D64EB13A83C}"/>
    <cellStyle name="Comma 6 9 3 5 2" xfId="33964" xr:uid="{845E5550-E95B-4E4F-B202-AF0EC7E93E4E}"/>
    <cellStyle name="Comma 6 9 3 5 3" xfId="54988" xr:uid="{0D04863A-40A0-4C4C-AE6B-495DAB6B254D}"/>
    <cellStyle name="Comma 6 9 3 6" xfId="23453" xr:uid="{4760A01E-69A6-4E85-ACD9-4A120DAAB0EB}"/>
    <cellStyle name="Comma 6 9 3 7" xfId="44478" xr:uid="{06F4D7E8-8341-4D2F-BCF8-F97B9EB79329}"/>
    <cellStyle name="Comma 6 9 4" xfId="2358" xr:uid="{56DF5775-DA8A-4E1D-9AB8-F6176AD57D10}"/>
    <cellStyle name="Comma 6 9 4 2" xfId="5036" xr:uid="{8441B736-4AD0-4017-8064-7803ACFB0534}"/>
    <cellStyle name="Comma 6 9 4 2 2" xfId="15570" xr:uid="{2DAA8C75-A8A5-438E-8E86-4E4C95418FFF}"/>
    <cellStyle name="Comma 6 9 4 2 2 2" xfId="36592" xr:uid="{9FB24705-26D7-4FF4-8D00-1703B7AF6D23}"/>
    <cellStyle name="Comma 6 9 4 2 2 3" xfId="57616" xr:uid="{08A59ED8-B0C1-4758-A3BE-5C712813029C}"/>
    <cellStyle name="Comma 6 9 4 2 3" xfId="26082" xr:uid="{EBD2C162-F2F2-49BA-8D4C-F12F0D3FD0CE}"/>
    <cellStyle name="Comma 6 9 4 2 4" xfId="47106" xr:uid="{35793623-A22D-4FFB-81D8-16C2DBFA1801}"/>
    <cellStyle name="Comma 6 9 4 3" xfId="7664" xr:uid="{144C576F-2638-4F00-95BE-7672C0A1F5AD}"/>
    <cellStyle name="Comma 6 9 4 3 2" xfId="18198" xr:uid="{06749486-F729-4E06-A78C-FCC02A990042}"/>
    <cellStyle name="Comma 6 9 4 3 2 2" xfId="39220" xr:uid="{3CD7C09F-1BE5-48CA-980A-4CD073A12500}"/>
    <cellStyle name="Comma 6 9 4 3 2 3" xfId="60244" xr:uid="{3708F5BA-E087-48C8-ACCC-72A9041643DE}"/>
    <cellStyle name="Comma 6 9 4 3 3" xfId="28710" xr:uid="{82BDBF44-FFCE-4D2E-B29A-DA0279BD36FA}"/>
    <cellStyle name="Comma 6 9 4 3 4" xfId="49734" xr:uid="{B4B33D0B-E39D-41FE-8D51-5BDB4208B88D}"/>
    <cellStyle name="Comma 6 9 4 4" xfId="10291" xr:uid="{7C8E4CA0-2A04-45D9-BFB6-F74EF19D344B}"/>
    <cellStyle name="Comma 6 9 4 4 2" xfId="20825" xr:uid="{D96F7B0E-9628-4052-8FA6-7A8B6DD42FA5}"/>
    <cellStyle name="Comma 6 9 4 4 2 2" xfId="41847" xr:uid="{42F039C0-8B8E-4FE1-AA27-F06F22E86249}"/>
    <cellStyle name="Comma 6 9 4 4 2 3" xfId="62871" xr:uid="{8C9711AF-AE7B-4B6D-96D8-66E578A83B2C}"/>
    <cellStyle name="Comma 6 9 4 4 3" xfId="31337" xr:uid="{225EC0E1-4552-4DF9-BF92-D7D5BCAA5975}"/>
    <cellStyle name="Comma 6 9 4 4 4" xfId="52361" xr:uid="{8D67A73D-7CF5-4F72-B5A8-25A66604F6F5}"/>
    <cellStyle name="Comma 6 9 4 5" xfId="12943" xr:uid="{5AA0B285-CE88-4BBE-A8E1-7E34D17F2119}"/>
    <cellStyle name="Comma 6 9 4 5 2" xfId="33965" xr:uid="{56418D0A-CEFA-4007-94A1-6C9D65630BED}"/>
    <cellStyle name="Comma 6 9 4 5 3" xfId="54989" xr:uid="{7260851B-97C2-4660-9247-4D5FE93A39FC}"/>
    <cellStyle name="Comma 6 9 4 6" xfId="23454" xr:uid="{445DB2FA-FA3A-40F9-9070-3F58A3B642C0}"/>
    <cellStyle name="Comma 6 9 4 7" xfId="44479" xr:uid="{21B5985B-8C98-482D-B75C-DA386F120D57}"/>
    <cellStyle name="Comma 6 9 5" xfId="5032" xr:uid="{FC95CDD5-B418-4A29-A4B4-35A8176EEEF8}"/>
    <cellStyle name="Comma 6 9 5 2" xfId="15566" xr:uid="{0AC383DD-4DB3-4F3C-8C5A-9B48C4D6C180}"/>
    <cellStyle name="Comma 6 9 5 2 2" xfId="36588" xr:uid="{EA130C10-9E69-4D66-B5AD-E72842420000}"/>
    <cellStyle name="Comma 6 9 5 2 3" xfId="57612" xr:uid="{B64849EA-7F93-4E51-AC2F-029EF7157F70}"/>
    <cellStyle name="Comma 6 9 5 3" xfId="26078" xr:uid="{CFD7E87B-61FA-4FC3-BF5B-3F2ED8866F31}"/>
    <cellStyle name="Comma 6 9 5 4" xfId="47102" xr:uid="{29F1CA3F-9D9E-4519-93F9-BCE1B182BCC0}"/>
    <cellStyle name="Comma 6 9 6" xfId="7660" xr:uid="{F40CEE66-CE53-4309-903D-F136FECD98D6}"/>
    <cellStyle name="Comma 6 9 6 2" xfId="18194" xr:uid="{9579709D-9744-4A0B-918C-A2FB95ABF7B8}"/>
    <cellStyle name="Comma 6 9 6 2 2" xfId="39216" xr:uid="{E5A12B0D-505F-4DAD-AC33-2FBF5D16FE61}"/>
    <cellStyle name="Comma 6 9 6 2 3" xfId="60240" xr:uid="{76964148-9087-4D0D-8945-FE8D68A66A13}"/>
    <cellStyle name="Comma 6 9 6 3" xfId="28706" xr:uid="{AA35D098-D9BA-4292-9959-2F26E12DD74D}"/>
    <cellStyle name="Comma 6 9 6 4" xfId="49730" xr:uid="{9C49BBEE-1EF1-4984-BAA0-49867766A1A6}"/>
    <cellStyle name="Comma 6 9 7" xfId="10287" xr:uid="{85123E54-9999-4533-8B39-F235E94EBD67}"/>
    <cellStyle name="Comma 6 9 7 2" xfId="20821" xr:uid="{8B88CF6F-0537-4C14-BACE-13D61A3DD208}"/>
    <cellStyle name="Comma 6 9 7 2 2" xfId="41843" xr:uid="{80351BDA-92D9-4480-9A93-675184C41A18}"/>
    <cellStyle name="Comma 6 9 7 2 3" xfId="62867" xr:uid="{0753E93F-A415-4F8D-AD3A-DD19A40F19AF}"/>
    <cellStyle name="Comma 6 9 7 3" xfId="31333" xr:uid="{03FF723F-02C4-471D-82EC-8A5044A71305}"/>
    <cellStyle name="Comma 6 9 7 4" xfId="52357" xr:uid="{5C1F5407-9DA6-43AF-81EA-BBF2229D93D4}"/>
    <cellStyle name="Comma 6 9 8" xfId="12939" xr:uid="{B0C5277B-FE8C-41AE-BEA9-52952113A611}"/>
    <cellStyle name="Comma 6 9 8 2" xfId="33961" xr:uid="{81D6066C-BB22-41B0-A932-31E0791A45B2}"/>
    <cellStyle name="Comma 6 9 8 3" xfId="54985" xr:uid="{95CF6454-2426-44FE-8F64-8EB679045A9D}"/>
    <cellStyle name="Comma 6 9 9" xfId="23450" xr:uid="{C471B5B9-DABD-4CB5-BA0B-188093F55F1B}"/>
    <cellStyle name="Comma 7" xfId="2359" xr:uid="{D42D497B-40C4-4D06-AC9B-1E5D3EEF1BBC}"/>
    <cellStyle name="Comma 7 10" xfId="2360" xr:uid="{8CB84093-0846-46EA-A9A8-C8677418E06E}"/>
    <cellStyle name="Comma 7 10 2" xfId="2361" xr:uid="{AC1F503C-E4DC-49E6-B533-821E90C6D6B6}"/>
    <cellStyle name="Comma 7 10 2 2" xfId="5039" xr:uid="{FEBF00D4-A42C-4DC8-9A21-D6D294CC7C7B}"/>
    <cellStyle name="Comma 7 10 2 2 2" xfId="15573" xr:uid="{1D8A657C-038E-4366-8AF9-9ED6706C56D9}"/>
    <cellStyle name="Comma 7 10 2 2 2 2" xfId="36595" xr:uid="{6B8D6646-ECFC-4E08-BD1C-9D26CF3AE9BF}"/>
    <cellStyle name="Comma 7 10 2 2 2 3" xfId="57619" xr:uid="{F61E7D9E-A6F3-4191-A221-A2C8F61DE005}"/>
    <cellStyle name="Comma 7 10 2 2 3" xfId="26085" xr:uid="{B54A736A-ED8B-4ED4-9511-DD81425F0499}"/>
    <cellStyle name="Comma 7 10 2 2 4" xfId="47109" xr:uid="{9BD13220-DBF6-4439-A7F5-7B5FEC19889F}"/>
    <cellStyle name="Comma 7 10 2 3" xfId="7667" xr:uid="{CA81812E-A868-4006-8D25-517FE058EE9D}"/>
    <cellStyle name="Comma 7 10 2 3 2" xfId="18201" xr:uid="{6E1CE231-6159-4415-AD7F-C01A96D8484B}"/>
    <cellStyle name="Comma 7 10 2 3 2 2" xfId="39223" xr:uid="{9BBE7C58-9E44-4C77-8C9A-276E67893DB5}"/>
    <cellStyle name="Comma 7 10 2 3 2 3" xfId="60247" xr:uid="{03A8005B-8FDC-4EE0-8025-3AB756263C6F}"/>
    <cellStyle name="Comma 7 10 2 3 3" xfId="28713" xr:uid="{2CE6C1C7-ADBA-4B1F-9044-7F1C1E244FA1}"/>
    <cellStyle name="Comma 7 10 2 3 4" xfId="49737" xr:uid="{A15A520A-5634-42FB-A22B-655DB4405517}"/>
    <cellStyle name="Comma 7 10 2 4" xfId="10294" xr:uid="{81620F22-54DE-4C75-B01F-FF8CB72C8ECB}"/>
    <cellStyle name="Comma 7 10 2 4 2" xfId="20828" xr:uid="{6314E6C1-012B-4840-86EF-3193EC28EB1F}"/>
    <cellStyle name="Comma 7 10 2 4 2 2" xfId="41850" xr:uid="{68E929F6-C5E6-4E3E-9FC6-0DC1FB6042B3}"/>
    <cellStyle name="Comma 7 10 2 4 2 3" xfId="62874" xr:uid="{9704A3B8-E8EF-48E9-B748-1135D2174822}"/>
    <cellStyle name="Comma 7 10 2 4 3" xfId="31340" xr:uid="{25195EE7-FA70-497E-98F1-D05DE842C474}"/>
    <cellStyle name="Comma 7 10 2 4 4" xfId="52364" xr:uid="{164FE945-2D33-401C-B7C2-B5B10DD56F52}"/>
    <cellStyle name="Comma 7 10 2 5" xfId="12946" xr:uid="{DA9E1A8F-DE36-4BE5-9A77-964C8DDDE740}"/>
    <cellStyle name="Comma 7 10 2 5 2" xfId="33968" xr:uid="{559DA66F-B1A6-43A7-BC53-42D55422E482}"/>
    <cellStyle name="Comma 7 10 2 5 3" xfId="54992" xr:uid="{4E105389-6BA1-4B9C-800E-CFC4C178F603}"/>
    <cellStyle name="Comma 7 10 2 6" xfId="23457" xr:uid="{1CA86032-C1DA-4726-8F29-31CF88C38646}"/>
    <cellStyle name="Comma 7 10 2 7" xfId="44482" xr:uid="{7A1DC517-FB05-4EF7-9F1E-79761E5E6B40}"/>
    <cellStyle name="Comma 7 10 3" xfId="2362" xr:uid="{70E5151F-20AF-4F58-A9AD-822F3F88DF97}"/>
    <cellStyle name="Comma 7 10 3 2" xfId="5040" xr:uid="{0AD1BFC7-4F3B-40E6-856F-C059983FC243}"/>
    <cellStyle name="Comma 7 10 3 2 2" xfId="15574" xr:uid="{1358A2F9-64A8-456A-8218-AB9D2487C409}"/>
    <cellStyle name="Comma 7 10 3 2 2 2" xfId="36596" xr:uid="{0F7AA8A8-EECA-4F16-B13A-B7AF84EB1E30}"/>
    <cellStyle name="Comma 7 10 3 2 2 3" xfId="57620" xr:uid="{A7FED9F9-2997-40C7-BEB2-995F835AEC9C}"/>
    <cellStyle name="Comma 7 10 3 2 3" xfId="26086" xr:uid="{EAF47E8D-8D58-44B8-8BBC-BDDBCBC75E31}"/>
    <cellStyle name="Comma 7 10 3 2 4" xfId="47110" xr:uid="{BA0BCB6B-6620-43AC-9945-39EDDB7BEBBC}"/>
    <cellStyle name="Comma 7 10 3 3" xfId="7668" xr:uid="{CD91D8F3-F21D-4A11-B0E5-49699E13F03B}"/>
    <cellStyle name="Comma 7 10 3 3 2" xfId="18202" xr:uid="{C1106BC8-50C1-4C8A-B7C3-B88B45620ACE}"/>
    <cellStyle name="Comma 7 10 3 3 2 2" xfId="39224" xr:uid="{26E46063-A877-4C9A-A63D-DD8E006DAB89}"/>
    <cellStyle name="Comma 7 10 3 3 2 3" xfId="60248" xr:uid="{5AA20C86-A515-4074-8E0A-C8B843796D53}"/>
    <cellStyle name="Comma 7 10 3 3 3" xfId="28714" xr:uid="{26F79ED5-D40A-4EC4-87B5-616C1D7F6E30}"/>
    <cellStyle name="Comma 7 10 3 3 4" xfId="49738" xr:uid="{F3298EDB-314E-4179-960B-6FF30160956A}"/>
    <cellStyle name="Comma 7 10 3 4" xfId="10295" xr:uid="{5BA28920-3F2C-44B1-85FF-16F457E89FD4}"/>
    <cellStyle name="Comma 7 10 3 4 2" xfId="20829" xr:uid="{6DA1DCAB-83D5-42C7-A8CC-2A12B9E13D19}"/>
    <cellStyle name="Comma 7 10 3 4 2 2" xfId="41851" xr:uid="{C12776C5-9138-4DD2-BD35-14AA9358195E}"/>
    <cellStyle name="Comma 7 10 3 4 2 3" xfId="62875" xr:uid="{CDC71693-290E-48C0-A434-83D7798EA40C}"/>
    <cellStyle name="Comma 7 10 3 4 3" xfId="31341" xr:uid="{A675C1AF-AD43-4593-BFD2-841A6DEB3572}"/>
    <cellStyle name="Comma 7 10 3 4 4" xfId="52365" xr:uid="{CC034CCD-00B1-4007-8688-56DD1285F379}"/>
    <cellStyle name="Comma 7 10 3 5" xfId="12947" xr:uid="{80D1C42B-76D9-4EC9-B338-5D9CF569B780}"/>
    <cellStyle name="Comma 7 10 3 5 2" xfId="33969" xr:uid="{79BDAA03-87A9-439D-BBF9-3B3485DD1F9C}"/>
    <cellStyle name="Comma 7 10 3 5 3" xfId="54993" xr:uid="{83378765-AAEA-44A4-8D39-FD9C51B970F7}"/>
    <cellStyle name="Comma 7 10 3 6" xfId="23458" xr:uid="{05A1C002-51BF-41C3-B172-D89212800F52}"/>
    <cellStyle name="Comma 7 10 3 7" xfId="44483" xr:uid="{4B1F5047-F4B9-46B8-BAE3-00B1BC3C807D}"/>
    <cellStyle name="Comma 7 10 4" xfId="5038" xr:uid="{F7B72206-D39E-44D0-9037-27905209E7E3}"/>
    <cellStyle name="Comma 7 10 4 2" xfId="15572" xr:uid="{99DBA1B8-67F3-4277-9AB2-5697F644B964}"/>
    <cellStyle name="Comma 7 10 4 2 2" xfId="36594" xr:uid="{87CAF29A-0041-4F62-A45A-6D092B34A777}"/>
    <cellStyle name="Comma 7 10 4 2 3" xfId="57618" xr:uid="{F41B914C-B4F5-45EF-B4CB-FACCACD50F21}"/>
    <cellStyle name="Comma 7 10 4 3" xfId="26084" xr:uid="{50CF316B-9502-4F6D-8D0F-587BB32E8DCF}"/>
    <cellStyle name="Comma 7 10 4 4" xfId="47108" xr:uid="{168431A5-D671-4703-B4D2-E7ED952E6ACC}"/>
    <cellStyle name="Comma 7 10 5" xfId="7666" xr:uid="{A6C2C89C-EA19-41F7-93BA-16C63142FB61}"/>
    <cellStyle name="Comma 7 10 5 2" xfId="18200" xr:uid="{58B47121-5FCC-4821-BF3E-6514DCCC2D33}"/>
    <cellStyle name="Comma 7 10 5 2 2" xfId="39222" xr:uid="{BE78C440-1C7A-4FA3-876E-D4D80EC13C3D}"/>
    <cellStyle name="Comma 7 10 5 2 3" xfId="60246" xr:uid="{A68A8059-EE41-4111-B824-CB18EEB2F5C4}"/>
    <cellStyle name="Comma 7 10 5 3" xfId="28712" xr:uid="{354AB371-D8DE-45B3-BC93-E82C416E6A6D}"/>
    <cellStyle name="Comma 7 10 5 4" xfId="49736" xr:uid="{8169F53B-FDEF-4080-B024-2884D7E259E8}"/>
    <cellStyle name="Comma 7 10 6" xfId="10293" xr:uid="{AD4D5595-98F5-4139-8C9C-BF5F3C5CA9A0}"/>
    <cellStyle name="Comma 7 10 6 2" xfId="20827" xr:uid="{09941000-B750-4DCC-9C3B-9C01C61E67A6}"/>
    <cellStyle name="Comma 7 10 6 2 2" xfId="41849" xr:uid="{F1FB54ED-BD7F-4975-9D93-1CABE3D40BB8}"/>
    <cellStyle name="Comma 7 10 6 2 3" xfId="62873" xr:uid="{8354D631-4695-400F-A1DC-92450D409D4F}"/>
    <cellStyle name="Comma 7 10 6 3" xfId="31339" xr:uid="{DF669095-D990-4353-879E-E3011202D063}"/>
    <cellStyle name="Comma 7 10 6 4" xfId="52363" xr:uid="{B3D9D828-3827-4566-81D2-945155291FCA}"/>
    <cellStyle name="Comma 7 10 7" xfId="12945" xr:uid="{A232C417-7D70-4913-9BA3-9C3662AE50DD}"/>
    <cellStyle name="Comma 7 10 7 2" xfId="33967" xr:uid="{7A728A84-88EB-4016-B506-E577E1B2230B}"/>
    <cellStyle name="Comma 7 10 7 3" xfId="54991" xr:uid="{42B6F802-2991-4299-93C5-29C5B2E4C0AB}"/>
    <cellStyle name="Comma 7 10 8" xfId="23456" xr:uid="{8D16CD2A-6550-46B0-A891-4B09CE0460A3}"/>
    <cellStyle name="Comma 7 10 9" xfId="44481" xr:uid="{EB52561B-B367-4070-AA6C-AB53C50EC2FA}"/>
    <cellStyle name="Comma 7 11" xfId="2363" xr:uid="{1B15FA12-E625-490D-8F84-654E2D9B3373}"/>
    <cellStyle name="Comma 7 11 2" xfId="2364" xr:uid="{D9F7510E-9565-4580-A8ED-116FB9F3E188}"/>
    <cellStyle name="Comma 7 11 2 2" xfId="5042" xr:uid="{B902CFCC-6479-4634-A248-3FC5E2AFBCD2}"/>
    <cellStyle name="Comma 7 11 2 2 2" xfId="15576" xr:uid="{165825D0-510F-4D5D-92CC-1BF11A2ABD7C}"/>
    <cellStyle name="Comma 7 11 2 2 2 2" xfId="36598" xr:uid="{7BCA2ED3-047B-490A-87D2-2F82D3629ACD}"/>
    <cellStyle name="Comma 7 11 2 2 2 3" xfId="57622" xr:uid="{8B059F46-A232-4AF1-8A2F-3A2DA96AA80F}"/>
    <cellStyle name="Comma 7 11 2 2 3" xfId="26088" xr:uid="{A682359C-2F72-4C91-BBCE-550A6E2A1089}"/>
    <cellStyle name="Comma 7 11 2 2 4" xfId="47112" xr:uid="{E1837184-20CB-4F0C-B67D-65AE1B87917B}"/>
    <cellStyle name="Comma 7 11 2 3" xfId="7670" xr:uid="{2B3DBF94-8D68-44EA-A24B-D6F4BB847B59}"/>
    <cellStyle name="Comma 7 11 2 3 2" xfId="18204" xr:uid="{4CBDBAD1-9B4F-4512-AF7C-A059467B9F6B}"/>
    <cellStyle name="Comma 7 11 2 3 2 2" xfId="39226" xr:uid="{40954344-5EFE-488C-8A7A-B4AF98BCC6D3}"/>
    <cellStyle name="Comma 7 11 2 3 2 3" xfId="60250" xr:uid="{6C23F97F-55DB-44B2-B289-00826D6DA258}"/>
    <cellStyle name="Comma 7 11 2 3 3" xfId="28716" xr:uid="{44B12A1C-3A0B-4DEB-A080-4D4E28AF549C}"/>
    <cellStyle name="Comma 7 11 2 3 4" xfId="49740" xr:uid="{CE3ECA3E-FA2D-4FAD-8557-B21489F2B096}"/>
    <cellStyle name="Comma 7 11 2 4" xfId="10297" xr:uid="{D025D0EE-8FF2-40D0-BA01-7B8FBDF7E5B9}"/>
    <cellStyle name="Comma 7 11 2 4 2" xfId="20831" xr:uid="{AAF03C26-ADE5-4B41-91FE-EA74AE6D9EF5}"/>
    <cellStyle name="Comma 7 11 2 4 2 2" xfId="41853" xr:uid="{60C64DDC-E506-417C-BBE2-ACAB513C36E1}"/>
    <cellStyle name="Comma 7 11 2 4 2 3" xfId="62877" xr:uid="{0CE06F2E-F64C-4B38-93A8-3BE0FABBB067}"/>
    <cellStyle name="Comma 7 11 2 4 3" xfId="31343" xr:uid="{FE7C9189-CFAD-4DCA-8BFA-57E7C1CCF980}"/>
    <cellStyle name="Comma 7 11 2 4 4" xfId="52367" xr:uid="{67CD1397-107D-47F0-BF5B-84238BA3BDFE}"/>
    <cellStyle name="Comma 7 11 2 5" xfId="12949" xr:uid="{2C797581-29E8-4E2E-9D65-64A56DEB564B}"/>
    <cellStyle name="Comma 7 11 2 5 2" xfId="33971" xr:uid="{167CAE8F-CB8E-44A7-AE77-AF9715C8EC2F}"/>
    <cellStyle name="Comma 7 11 2 5 3" xfId="54995" xr:uid="{1E3A8189-189E-47F8-A644-DAE5B58DFA9E}"/>
    <cellStyle name="Comma 7 11 2 6" xfId="23460" xr:uid="{0317A47B-EB34-47FD-A8EC-C99A51DA9C67}"/>
    <cellStyle name="Comma 7 11 2 7" xfId="44485" xr:uid="{9664FCD8-AD5A-417C-9B51-20A6F9C0128A}"/>
    <cellStyle name="Comma 7 11 3" xfId="5041" xr:uid="{F1632545-2CDE-403F-BFA2-8CBDBAECD42C}"/>
    <cellStyle name="Comma 7 11 3 2" xfId="15575" xr:uid="{522F5524-C714-4449-969E-4C9038E69F8A}"/>
    <cellStyle name="Comma 7 11 3 2 2" xfId="36597" xr:uid="{E5B33797-3821-4F78-BBCF-2B165BCA0E2C}"/>
    <cellStyle name="Comma 7 11 3 2 3" xfId="57621" xr:uid="{32C34A93-4018-4C9B-944A-5374079F96AC}"/>
    <cellStyle name="Comma 7 11 3 3" xfId="26087" xr:uid="{86D97331-C46F-400F-869B-6DE152DEEA6F}"/>
    <cellStyle name="Comma 7 11 3 4" xfId="47111" xr:uid="{309F3319-A4E9-4F41-A646-200AC50FF278}"/>
    <cellStyle name="Comma 7 11 4" xfId="7669" xr:uid="{77E25D3B-9FE5-43E7-B4DC-697ED45FD053}"/>
    <cellStyle name="Comma 7 11 4 2" xfId="18203" xr:uid="{42CFEC3A-C5A6-4451-9582-755E7C29D3CE}"/>
    <cellStyle name="Comma 7 11 4 2 2" xfId="39225" xr:uid="{64145D41-7404-44CC-AB93-865FA84AFEF8}"/>
    <cellStyle name="Comma 7 11 4 2 3" xfId="60249" xr:uid="{661466E4-29E0-48FD-99E0-53D8BD0D52D1}"/>
    <cellStyle name="Comma 7 11 4 3" xfId="28715" xr:uid="{ACB32B03-CFE0-43CE-B634-1C3CC98DEB2B}"/>
    <cellStyle name="Comma 7 11 4 4" xfId="49739" xr:uid="{063DEA46-7EE0-48C8-8EBC-6666AE253F7C}"/>
    <cellStyle name="Comma 7 11 5" xfId="10296" xr:uid="{7945DDFB-474C-4F73-BBA1-F96DC5FFCDD8}"/>
    <cellStyle name="Comma 7 11 5 2" xfId="20830" xr:uid="{BF5B8BF0-D401-42CD-B578-29D9298D7C32}"/>
    <cellStyle name="Comma 7 11 5 2 2" xfId="41852" xr:uid="{3E54E79D-1BCC-4EDF-9BE5-940CB3E9F074}"/>
    <cellStyle name="Comma 7 11 5 2 3" xfId="62876" xr:uid="{44CCFBB2-3406-4871-ADBE-7FE325799B5F}"/>
    <cellStyle name="Comma 7 11 5 3" xfId="31342" xr:uid="{784E395B-E95B-4152-BADA-233FC32BD97F}"/>
    <cellStyle name="Comma 7 11 5 4" xfId="52366" xr:uid="{3C9A4B71-5F62-4DB9-91C2-A054B3A5CFCE}"/>
    <cellStyle name="Comma 7 11 6" xfId="12948" xr:uid="{5BB6800C-8B35-42D9-B995-0A0AF3053811}"/>
    <cellStyle name="Comma 7 11 6 2" xfId="33970" xr:uid="{D203509A-C9E8-4A37-9F6D-6C60D6444505}"/>
    <cellStyle name="Comma 7 11 6 3" xfId="54994" xr:uid="{3D7950C0-1441-4FC1-BE4A-C26F8753EF29}"/>
    <cellStyle name="Comma 7 11 7" xfId="23459" xr:uid="{4F2D9D3D-B254-4FDB-A92E-7776FF810ADD}"/>
    <cellStyle name="Comma 7 11 8" xfId="44484" xr:uid="{9B9D925F-7A93-445B-A25C-2CBF24381D8B}"/>
    <cellStyle name="Comma 7 12" xfId="2365" xr:uid="{0E4E37D8-BE1F-47E5-A2E6-78F1171B0B44}"/>
    <cellStyle name="Comma 7 12 2" xfId="5043" xr:uid="{5B8A7250-3BEC-4F46-83DB-18BC5D31DA28}"/>
    <cellStyle name="Comma 7 12 2 2" xfId="15577" xr:uid="{F3D209E3-8DC5-46C3-8C36-24A99E9D2485}"/>
    <cellStyle name="Comma 7 12 2 2 2" xfId="36599" xr:uid="{790047F9-F366-4CD0-84A5-9B819B63A53D}"/>
    <cellStyle name="Comma 7 12 2 2 3" xfId="57623" xr:uid="{59BB6E6A-649D-4BF8-8066-1EA6A7A896A4}"/>
    <cellStyle name="Comma 7 12 2 3" xfId="26089" xr:uid="{B51FFA53-A23F-46C5-A378-7469B44B3DEE}"/>
    <cellStyle name="Comma 7 12 2 4" xfId="47113" xr:uid="{25E2C4FA-234C-45AE-9FD8-6BF30BB80A77}"/>
    <cellStyle name="Comma 7 12 3" xfId="7671" xr:uid="{98B35432-5012-4A46-9EE6-56FC68C7C4BB}"/>
    <cellStyle name="Comma 7 12 3 2" xfId="18205" xr:uid="{313497ED-7279-4D28-AD5E-0EB45BE64E2A}"/>
    <cellStyle name="Comma 7 12 3 2 2" xfId="39227" xr:uid="{407C0295-28F8-423B-99E6-82ED4890E73E}"/>
    <cellStyle name="Comma 7 12 3 2 3" xfId="60251" xr:uid="{EE0149F8-FB10-40BC-8590-88832A3DDCC8}"/>
    <cellStyle name="Comma 7 12 3 3" xfId="28717" xr:uid="{7A39FBBB-9754-45B6-B57E-8141858C6478}"/>
    <cellStyle name="Comma 7 12 3 4" xfId="49741" xr:uid="{449B1E52-DE06-43EE-88A3-17F8D1D3BE30}"/>
    <cellStyle name="Comma 7 12 4" xfId="10298" xr:uid="{813994DA-A707-4F21-AC5F-AD3A3370DAC3}"/>
    <cellStyle name="Comma 7 12 4 2" xfId="20832" xr:uid="{7DFF12F9-E5ED-4007-A984-74FCD7AFED26}"/>
    <cellStyle name="Comma 7 12 4 2 2" xfId="41854" xr:uid="{4C75E277-F67E-4B47-9D9F-09BBA69A409F}"/>
    <cellStyle name="Comma 7 12 4 2 3" xfId="62878" xr:uid="{90CEACAD-8395-460A-B116-A91081886C3B}"/>
    <cellStyle name="Comma 7 12 4 3" xfId="31344" xr:uid="{B9D4C665-D556-46CE-A760-EFA70F9751E1}"/>
    <cellStyle name="Comma 7 12 4 4" xfId="52368" xr:uid="{77FD0C63-9E81-444C-9082-73060AC6032B}"/>
    <cellStyle name="Comma 7 12 5" xfId="12950" xr:uid="{0855B340-728C-418D-8E46-52162CE99D20}"/>
    <cellStyle name="Comma 7 12 5 2" xfId="33972" xr:uid="{00E2EBF7-8EF4-4522-9AE7-2EE20A304E68}"/>
    <cellStyle name="Comma 7 12 5 3" xfId="54996" xr:uid="{8AB4349A-C5D8-4A86-896E-2E6C2CA8D6D4}"/>
    <cellStyle name="Comma 7 12 6" xfId="23461" xr:uid="{C74D5AAD-C78F-4248-B3E8-086E76BA3215}"/>
    <cellStyle name="Comma 7 12 7" xfId="44486" xr:uid="{9F831757-87BE-46B1-B9DE-D6A40DF4C2FE}"/>
    <cellStyle name="Comma 7 13" xfId="2366" xr:uid="{4134F44C-3E73-4C6D-A798-E579D1D64D02}"/>
    <cellStyle name="Comma 7 13 2" xfId="5044" xr:uid="{526EFAA7-E39D-4ACC-846F-0B8C69E027C0}"/>
    <cellStyle name="Comma 7 13 2 2" xfId="15578" xr:uid="{5C2B9139-9408-4056-ABBD-6A865B6EFAD4}"/>
    <cellStyle name="Comma 7 13 2 2 2" xfId="36600" xr:uid="{3019011F-C8BA-45B9-81F5-E5A972C00724}"/>
    <cellStyle name="Comma 7 13 2 2 3" xfId="57624" xr:uid="{832E5988-FF7E-41F5-BA7D-9AA637BE58A1}"/>
    <cellStyle name="Comma 7 13 2 3" xfId="26090" xr:uid="{9D9C2CA5-B577-439A-84C5-FEE871EF4002}"/>
    <cellStyle name="Comma 7 13 2 4" xfId="47114" xr:uid="{E80A96B6-B711-44A3-86BE-6802E27FE67F}"/>
    <cellStyle name="Comma 7 13 3" xfId="7672" xr:uid="{CBBF4C2C-B9A9-4004-B692-BFC99A5DD12D}"/>
    <cellStyle name="Comma 7 13 3 2" xfId="18206" xr:uid="{D9581EBC-2949-4526-8B98-132D46D0B6CC}"/>
    <cellStyle name="Comma 7 13 3 2 2" xfId="39228" xr:uid="{6099E8F8-1DC3-417A-A317-D5F7BA7EA7BD}"/>
    <cellStyle name="Comma 7 13 3 2 3" xfId="60252" xr:uid="{62B60120-0738-455D-92BD-CA7A0DE9D298}"/>
    <cellStyle name="Comma 7 13 3 3" xfId="28718" xr:uid="{B87FED4D-9F30-4D4C-9F92-7C03FC68557B}"/>
    <cellStyle name="Comma 7 13 3 4" xfId="49742" xr:uid="{8E718161-AAB8-4B2D-A5FB-19150E219FDA}"/>
    <cellStyle name="Comma 7 13 4" xfId="10299" xr:uid="{E66BBD88-3211-438D-B650-ACFD0E900E17}"/>
    <cellStyle name="Comma 7 13 4 2" xfId="20833" xr:uid="{D64C7145-98E4-461B-98DD-390BC7ED0BA1}"/>
    <cellStyle name="Comma 7 13 4 2 2" xfId="41855" xr:uid="{5FBC9184-0709-4C34-8AAC-EFC1178E0A4B}"/>
    <cellStyle name="Comma 7 13 4 2 3" xfId="62879" xr:uid="{B8EDC063-152E-422B-A058-443FCBD5BD19}"/>
    <cellStyle name="Comma 7 13 4 3" xfId="31345" xr:uid="{1F820DCD-1AD9-4350-877D-BF66FCFDDE11}"/>
    <cellStyle name="Comma 7 13 4 4" xfId="52369" xr:uid="{9B194C78-11A6-4CB8-AB1D-69B63C3C0635}"/>
    <cellStyle name="Comma 7 13 5" xfId="12951" xr:uid="{4769C4BB-77AF-4806-B943-1977263A73E6}"/>
    <cellStyle name="Comma 7 13 5 2" xfId="33973" xr:uid="{73C04F1D-1A1E-4244-B450-76F288444A71}"/>
    <cellStyle name="Comma 7 13 5 3" xfId="54997" xr:uid="{29413F98-0BC3-433C-BB92-0E5C208C80E6}"/>
    <cellStyle name="Comma 7 13 6" xfId="23462" xr:uid="{531FE2DA-755D-4A4A-B7A0-C31C90915BD4}"/>
    <cellStyle name="Comma 7 13 7" xfId="44487" xr:uid="{D990F1A5-1FE9-419F-8111-C0CD4CFE2E22}"/>
    <cellStyle name="Comma 7 14" xfId="5037" xr:uid="{B0A736E1-110B-4AE4-9614-38802E8886E0}"/>
    <cellStyle name="Comma 7 14 2" xfId="15571" xr:uid="{694DCF2F-B1B5-4265-8AB2-E59D4A082A2C}"/>
    <cellStyle name="Comma 7 14 2 2" xfId="36593" xr:uid="{A2D80D19-873B-4192-A6C0-01C5AEBAA63E}"/>
    <cellStyle name="Comma 7 14 2 3" xfId="57617" xr:uid="{B87F8064-8424-41D2-AA28-70489D768B6C}"/>
    <cellStyle name="Comma 7 14 3" xfId="26083" xr:uid="{C7ACC9B1-5AEF-4EBD-AF2C-846BC603D9DE}"/>
    <cellStyle name="Comma 7 14 4" xfId="47107" xr:uid="{D8B616F8-9A09-4B6A-A89E-52807AA99F98}"/>
    <cellStyle name="Comma 7 15" xfId="7665" xr:uid="{43418896-D037-4C17-A065-787562A93D46}"/>
    <cellStyle name="Comma 7 15 2" xfId="18199" xr:uid="{8C09444D-74D0-45CC-9BD2-0A0FBFB95FBA}"/>
    <cellStyle name="Comma 7 15 2 2" xfId="39221" xr:uid="{6A5925CF-B0C1-4CFA-ADC4-D844ED3BE5AA}"/>
    <cellStyle name="Comma 7 15 2 3" xfId="60245" xr:uid="{26BADBAA-44EE-49C4-B7D7-224A9A147DB1}"/>
    <cellStyle name="Comma 7 15 3" xfId="28711" xr:uid="{132DC6E8-9247-4651-B43B-ECE33770D40D}"/>
    <cellStyle name="Comma 7 15 4" xfId="49735" xr:uid="{37764745-24DE-430C-8AA7-7968324EE735}"/>
    <cellStyle name="Comma 7 16" xfId="10292" xr:uid="{C73C76D7-A6F7-40CD-87F3-BED36253EA28}"/>
    <cellStyle name="Comma 7 16 2" xfId="20826" xr:uid="{7291FD64-28C0-4B6E-9905-3B2121EF269E}"/>
    <cellStyle name="Comma 7 16 2 2" xfId="41848" xr:uid="{8964955C-D975-4723-AA3A-58EFF1595E0E}"/>
    <cellStyle name="Comma 7 16 2 3" xfId="62872" xr:uid="{D7A60280-90C3-4B9C-974E-A59AACB6E39A}"/>
    <cellStyle name="Comma 7 16 3" xfId="31338" xr:uid="{B19B171A-C195-4471-8C43-25DF5BBF3D23}"/>
    <cellStyle name="Comma 7 16 4" xfId="52362" xr:uid="{CF53C761-B1D8-486A-BAF2-C556FF332C11}"/>
    <cellStyle name="Comma 7 17" xfId="12944" xr:uid="{FB3BFCB9-96B7-4C28-B79F-901D0D23A98B}"/>
    <cellStyle name="Comma 7 17 2" xfId="33966" xr:uid="{9DCADFCB-2CF3-45B3-B163-6B4D8321A69F}"/>
    <cellStyle name="Comma 7 17 3" xfId="54990" xr:uid="{1DAA7686-75DD-4A94-9EB9-F4B2ADBA6AA0}"/>
    <cellStyle name="Comma 7 18" xfId="23455" xr:uid="{FEDD266C-4C2F-48E5-96B8-BDC8544B878E}"/>
    <cellStyle name="Comma 7 19" xfId="44480" xr:uid="{16003ADB-6147-4713-8AED-D5076275AECA}"/>
    <cellStyle name="Comma 7 2" xfId="2367" xr:uid="{F5B8EEDA-E8F8-4A90-BDD1-8F7E19ECDD0C}"/>
    <cellStyle name="Comma 7 2 10" xfId="2368" xr:uid="{57E4E9F2-4047-4768-BD83-96148E336CAF}"/>
    <cellStyle name="Comma 7 2 10 2" xfId="5046" xr:uid="{46249D14-84AA-46A7-BF6C-5A69EBD131F5}"/>
    <cellStyle name="Comma 7 2 10 2 2" xfId="15580" xr:uid="{3A799025-50A1-4FE0-BA7A-6EE51BDCFC5D}"/>
    <cellStyle name="Comma 7 2 10 2 2 2" xfId="36602" xr:uid="{AF7951E7-C918-48B1-A0DA-AEC88AB46C29}"/>
    <cellStyle name="Comma 7 2 10 2 2 3" xfId="57626" xr:uid="{4EE86693-B472-4112-AB6E-C52134C07804}"/>
    <cellStyle name="Comma 7 2 10 2 3" xfId="26092" xr:uid="{AD58713B-E782-4CA5-AD6E-07F43D7BA899}"/>
    <cellStyle name="Comma 7 2 10 2 4" xfId="47116" xr:uid="{9F10B5D2-D45A-436C-BBFA-D980C11194BB}"/>
    <cellStyle name="Comma 7 2 10 3" xfId="7674" xr:uid="{88470C39-AF3A-4F4D-8C56-ABE387D128AB}"/>
    <cellStyle name="Comma 7 2 10 3 2" xfId="18208" xr:uid="{D9F04420-5108-42AB-B614-C97883E1D700}"/>
    <cellStyle name="Comma 7 2 10 3 2 2" xfId="39230" xr:uid="{5FCFB599-1B1D-45FA-B462-BDFE1D12542A}"/>
    <cellStyle name="Comma 7 2 10 3 2 3" xfId="60254" xr:uid="{EDD26ADE-B64A-46EB-BD73-43ACEF942CCF}"/>
    <cellStyle name="Comma 7 2 10 3 3" xfId="28720" xr:uid="{1638FC3B-D266-4846-ABB2-A6E926013B05}"/>
    <cellStyle name="Comma 7 2 10 3 4" xfId="49744" xr:uid="{2AD38D1C-B2B1-4ADB-B191-7D3FB0C5FCE6}"/>
    <cellStyle name="Comma 7 2 10 4" xfId="10301" xr:uid="{06258BD2-98B6-4AA3-843C-11B2E0395FDB}"/>
    <cellStyle name="Comma 7 2 10 4 2" xfId="20835" xr:uid="{AB32A634-B4AF-4868-8408-7374DBC63E89}"/>
    <cellStyle name="Comma 7 2 10 4 2 2" xfId="41857" xr:uid="{4C2E076C-1708-46F3-9AED-0C5B7A9001FF}"/>
    <cellStyle name="Comma 7 2 10 4 2 3" xfId="62881" xr:uid="{1675A136-B9A5-4FD7-A113-9DF6ACD28D3E}"/>
    <cellStyle name="Comma 7 2 10 4 3" xfId="31347" xr:uid="{1A090F87-8342-410B-B4C0-B3E7F2699D7C}"/>
    <cellStyle name="Comma 7 2 10 4 4" xfId="52371" xr:uid="{B2390311-4819-45E0-A8D4-53E064855C72}"/>
    <cellStyle name="Comma 7 2 10 5" xfId="12953" xr:uid="{D9D25812-20D8-4B6C-9EE7-CF6298D639AD}"/>
    <cellStyle name="Comma 7 2 10 5 2" xfId="33975" xr:uid="{90003A9C-5226-49C8-8395-AFE1D7B33AE0}"/>
    <cellStyle name="Comma 7 2 10 5 3" xfId="54999" xr:uid="{D8295182-B14D-4D77-A24D-32D6C1E7500C}"/>
    <cellStyle name="Comma 7 2 10 6" xfId="23464" xr:uid="{33572CC3-8165-4064-935C-970CB5C6AEB6}"/>
    <cellStyle name="Comma 7 2 10 7" xfId="44489" xr:uid="{0E31837B-2CA0-490A-8ECC-C85DDA249193}"/>
    <cellStyle name="Comma 7 2 11" xfId="5045" xr:uid="{37F8CD03-DBD2-4D42-9074-629F13775D40}"/>
    <cellStyle name="Comma 7 2 11 2" xfId="15579" xr:uid="{EE015DF7-4325-4670-B2B9-07BD567C1462}"/>
    <cellStyle name="Comma 7 2 11 2 2" xfId="36601" xr:uid="{3BDC85CC-2CD7-49AB-A1C2-2FD3A8D1D7F6}"/>
    <cellStyle name="Comma 7 2 11 2 3" xfId="57625" xr:uid="{F1C77327-77FF-49A2-AD7D-FE30F245639A}"/>
    <cellStyle name="Comma 7 2 11 3" xfId="26091" xr:uid="{747D6234-CC77-4BAF-856E-ADCF37AF8508}"/>
    <cellStyle name="Comma 7 2 11 4" xfId="47115" xr:uid="{68E9AC3E-8988-4B26-9B65-47FEDBE977FD}"/>
    <cellStyle name="Comma 7 2 12" xfId="7673" xr:uid="{CAB89F6E-A215-473D-A559-C4FDB3461F1D}"/>
    <cellStyle name="Comma 7 2 12 2" xfId="18207" xr:uid="{5C398A4D-B171-4026-B1AD-F6E274FA9891}"/>
    <cellStyle name="Comma 7 2 12 2 2" xfId="39229" xr:uid="{EA5D3BDE-6396-47E8-960C-148EF9F818D1}"/>
    <cellStyle name="Comma 7 2 12 2 3" xfId="60253" xr:uid="{AABEAB12-0561-492A-BF99-6AD09880187B}"/>
    <cellStyle name="Comma 7 2 12 3" xfId="28719" xr:uid="{898D47F6-8ECA-4D8C-B860-5E542D53C27D}"/>
    <cellStyle name="Comma 7 2 12 4" xfId="49743" xr:uid="{BBAC5DDA-473A-436E-9098-F3281B2719F8}"/>
    <cellStyle name="Comma 7 2 13" xfId="10300" xr:uid="{5DCCFF11-9307-4647-8271-61A624D2097E}"/>
    <cellStyle name="Comma 7 2 13 2" xfId="20834" xr:uid="{B32C1532-6E45-4520-8CA4-6CAA7B724656}"/>
    <cellStyle name="Comma 7 2 13 2 2" xfId="41856" xr:uid="{A09C9586-BEA5-4B81-BB7F-354432F42E89}"/>
    <cellStyle name="Comma 7 2 13 2 3" xfId="62880" xr:uid="{EE7CCAFF-C175-4744-BA84-8845C66D027D}"/>
    <cellStyle name="Comma 7 2 13 3" xfId="31346" xr:uid="{A36BF7E9-26ED-4BED-8B89-3DBAFA8AEE17}"/>
    <cellStyle name="Comma 7 2 13 4" xfId="52370" xr:uid="{073B0F24-78F5-404F-BDB5-9246160BBC9C}"/>
    <cellStyle name="Comma 7 2 14" xfId="12952" xr:uid="{2CDE2528-25BB-4A93-963E-5F309FC59FD1}"/>
    <cellStyle name="Comma 7 2 14 2" xfId="33974" xr:uid="{C6D78A76-C0BE-49D4-93AE-5822458D3595}"/>
    <cellStyle name="Comma 7 2 14 3" xfId="54998" xr:uid="{9C18DDD7-0B15-40A5-8B85-98696156D099}"/>
    <cellStyle name="Comma 7 2 15" xfId="23463" xr:uid="{84D25B45-D9E3-442F-BF70-E5B1FDF3C21A}"/>
    <cellStyle name="Comma 7 2 16" xfId="44488" xr:uid="{A7D81626-B2D2-4029-907F-D33AA49FB44D}"/>
    <cellStyle name="Comma 7 2 2" xfId="2369" xr:uid="{A4F8E9E7-1001-4EE4-A9AA-DD668AE787A6}"/>
    <cellStyle name="Comma 7 2 2 10" xfId="5047" xr:uid="{0BAADCE3-1F3C-48F5-8297-46A6633E117C}"/>
    <cellStyle name="Comma 7 2 2 10 2" xfId="15581" xr:uid="{1BA3466D-6124-48B1-A008-9C6F84B346EA}"/>
    <cellStyle name="Comma 7 2 2 10 2 2" xfId="36603" xr:uid="{4BF30117-DECB-4D99-9A97-0D7A5E217692}"/>
    <cellStyle name="Comma 7 2 2 10 2 3" xfId="57627" xr:uid="{752DEFCA-3825-4874-BDD5-3A6FF576089B}"/>
    <cellStyle name="Comma 7 2 2 10 3" xfId="26093" xr:uid="{D2407B46-FBA5-489E-B9F0-7A56412462F8}"/>
    <cellStyle name="Comma 7 2 2 10 4" xfId="47117" xr:uid="{F7DBB982-B6E1-4FB2-B614-4798F29A5CD9}"/>
    <cellStyle name="Comma 7 2 2 11" xfId="7675" xr:uid="{434EC009-99F2-4CE6-BD3B-4D7023E48F57}"/>
    <cellStyle name="Comma 7 2 2 11 2" xfId="18209" xr:uid="{399F01A5-D3FC-4833-A2B5-355508445243}"/>
    <cellStyle name="Comma 7 2 2 11 2 2" xfId="39231" xr:uid="{2897D811-CCA6-4E21-9669-B2B0B5752EFB}"/>
    <cellStyle name="Comma 7 2 2 11 2 3" xfId="60255" xr:uid="{ABF81E34-D53E-473B-AC66-34852793208E}"/>
    <cellStyle name="Comma 7 2 2 11 3" xfId="28721" xr:uid="{19C40152-4E9A-4119-BF8C-203622F13A26}"/>
    <cellStyle name="Comma 7 2 2 11 4" xfId="49745" xr:uid="{996FB29C-34E3-48A7-AD23-990104216F2E}"/>
    <cellStyle name="Comma 7 2 2 12" xfId="10302" xr:uid="{7D712452-1F70-4197-AB34-0DFB7DC7173B}"/>
    <cellStyle name="Comma 7 2 2 12 2" xfId="20836" xr:uid="{93229935-04E3-4808-8FD9-53F8F4C3F887}"/>
    <cellStyle name="Comma 7 2 2 12 2 2" xfId="41858" xr:uid="{BFA8D91D-7869-419D-8986-9D3B980059C1}"/>
    <cellStyle name="Comma 7 2 2 12 2 3" xfId="62882" xr:uid="{A525ADF1-48E1-4409-8124-0B9988D7F5D4}"/>
    <cellStyle name="Comma 7 2 2 12 3" xfId="31348" xr:uid="{01F970F2-D9A8-4E6D-9858-6D37E3804D01}"/>
    <cellStyle name="Comma 7 2 2 12 4" xfId="52372" xr:uid="{98C16071-B4A7-49B8-9CAE-E449E4E9EEAA}"/>
    <cellStyle name="Comma 7 2 2 13" xfId="12954" xr:uid="{0E980861-84F1-4A3F-8D94-68F9875A092C}"/>
    <cellStyle name="Comma 7 2 2 13 2" xfId="33976" xr:uid="{B7A06129-5995-4478-AD27-CE1008BF9320}"/>
    <cellStyle name="Comma 7 2 2 13 3" xfId="55000" xr:uid="{DA54D22D-1F76-4084-B2E0-84FC3CB45216}"/>
    <cellStyle name="Comma 7 2 2 14" xfId="23465" xr:uid="{491DD464-1AFC-4547-B9EB-430AF70E3E5E}"/>
    <cellStyle name="Comma 7 2 2 15" xfId="44490" xr:uid="{C30DAFFE-FFD8-4240-ACC8-E1EA71A80765}"/>
    <cellStyle name="Comma 7 2 2 2" xfId="2370" xr:uid="{9159170B-9606-4ED2-B39F-EB45D67A9E30}"/>
    <cellStyle name="Comma 7 2 2 2 10" xfId="44491" xr:uid="{7617CB93-C9FC-4278-94D7-95CD644F80E0}"/>
    <cellStyle name="Comma 7 2 2 2 2" xfId="2371" xr:uid="{7EEA2F08-D464-4183-8F8F-EA62697A59AE}"/>
    <cellStyle name="Comma 7 2 2 2 2 2" xfId="2372" xr:uid="{5837DB0C-9412-4086-99D1-FCF343BE0FB8}"/>
    <cellStyle name="Comma 7 2 2 2 2 2 2" xfId="5050" xr:uid="{3489240D-CD52-420F-B236-F6BAD16DC046}"/>
    <cellStyle name="Comma 7 2 2 2 2 2 2 2" xfId="15584" xr:uid="{64ECD3CC-BEE3-4B19-94BD-97345433F783}"/>
    <cellStyle name="Comma 7 2 2 2 2 2 2 2 2" xfId="36606" xr:uid="{C6308114-C940-4DF2-ACEC-00861D740922}"/>
    <cellStyle name="Comma 7 2 2 2 2 2 2 2 3" xfId="57630" xr:uid="{6F1AB0E9-99D5-4564-96E2-8692B1DE76C0}"/>
    <cellStyle name="Comma 7 2 2 2 2 2 2 3" xfId="26096" xr:uid="{D577B7EC-8D6C-4A94-9660-327D22B02527}"/>
    <cellStyle name="Comma 7 2 2 2 2 2 2 4" xfId="47120" xr:uid="{8BB26DBB-5BD9-4F13-A44F-B24ACC8DDCFD}"/>
    <cellStyle name="Comma 7 2 2 2 2 2 3" xfId="7678" xr:uid="{99D1B1BF-69DC-45E7-9FD9-09428AF89FC9}"/>
    <cellStyle name="Comma 7 2 2 2 2 2 3 2" xfId="18212" xr:uid="{05358E02-E785-4D6D-B8E7-E1402376F104}"/>
    <cellStyle name="Comma 7 2 2 2 2 2 3 2 2" xfId="39234" xr:uid="{A2A7A4B6-CB42-49CB-A004-2CAECA9B7C14}"/>
    <cellStyle name="Comma 7 2 2 2 2 2 3 2 3" xfId="60258" xr:uid="{E3815259-846C-4CE9-8313-41421576FC2F}"/>
    <cellStyle name="Comma 7 2 2 2 2 2 3 3" xfId="28724" xr:uid="{8EBB8009-6BED-43D9-BB82-1461823416D9}"/>
    <cellStyle name="Comma 7 2 2 2 2 2 3 4" xfId="49748" xr:uid="{D9E6626E-F939-4310-BE78-DA33C98A894C}"/>
    <cellStyle name="Comma 7 2 2 2 2 2 4" xfId="10305" xr:uid="{00FFD723-9805-4081-9CA7-B73612CB7E03}"/>
    <cellStyle name="Comma 7 2 2 2 2 2 4 2" xfId="20839" xr:uid="{5A39F330-2BCC-4BBA-902B-1CA377BBC32F}"/>
    <cellStyle name="Comma 7 2 2 2 2 2 4 2 2" xfId="41861" xr:uid="{32126712-5A39-4B39-A6FD-54EC6745BD81}"/>
    <cellStyle name="Comma 7 2 2 2 2 2 4 2 3" xfId="62885" xr:uid="{2B109972-0036-4B99-86B6-A07A3F632B99}"/>
    <cellStyle name="Comma 7 2 2 2 2 2 4 3" xfId="31351" xr:uid="{FFDCD03B-CF23-4A4E-B9AC-112F70F9DF2A}"/>
    <cellStyle name="Comma 7 2 2 2 2 2 4 4" xfId="52375" xr:uid="{0207DD1D-1801-447F-AF32-B38F74512465}"/>
    <cellStyle name="Comma 7 2 2 2 2 2 5" xfId="12957" xr:uid="{E51766E2-28D7-4C74-A2F7-23A29D199DF2}"/>
    <cellStyle name="Comma 7 2 2 2 2 2 5 2" xfId="33979" xr:uid="{EEFC8912-5179-4965-BE96-64C049B7AAB4}"/>
    <cellStyle name="Comma 7 2 2 2 2 2 5 3" xfId="55003" xr:uid="{C2421BCF-7872-4452-A07C-7B1BEE123C48}"/>
    <cellStyle name="Comma 7 2 2 2 2 2 6" xfId="23468" xr:uid="{80EC14C6-4E48-4E75-B78D-120BBA519BA6}"/>
    <cellStyle name="Comma 7 2 2 2 2 2 7" xfId="44493" xr:uid="{2853A8C8-6F75-4578-B476-CB6E6C0F29D8}"/>
    <cellStyle name="Comma 7 2 2 2 2 3" xfId="5049" xr:uid="{3579EF6A-76B4-4FFF-9221-B43FC001A89D}"/>
    <cellStyle name="Comma 7 2 2 2 2 3 2" xfId="15583" xr:uid="{342B32C6-4C11-4C19-ADE1-D0AE29678DD9}"/>
    <cellStyle name="Comma 7 2 2 2 2 3 2 2" xfId="36605" xr:uid="{706D93DD-F755-4024-B62B-78F96508D44D}"/>
    <cellStyle name="Comma 7 2 2 2 2 3 2 3" xfId="57629" xr:uid="{6BE3EDE3-0D3C-4CD2-92B4-E0508E7507E4}"/>
    <cellStyle name="Comma 7 2 2 2 2 3 3" xfId="26095" xr:uid="{1045D2E8-ADB2-4D27-8969-5E5AAD2F0683}"/>
    <cellStyle name="Comma 7 2 2 2 2 3 4" xfId="47119" xr:uid="{DA6257C8-10F5-4EB7-BB63-2C74DCB94D3F}"/>
    <cellStyle name="Comma 7 2 2 2 2 4" xfId="7677" xr:uid="{63D406BE-CFE3-4410-8AFE-ABA8B5012CA0}"/>
    <cellStyle name="Comma 7 2 2 2 2 4 2" xfId="18211" xr:uid="{596F1FE7-4846-4C66-9A4B-C06CB7433DE1}"/>
    <cellStyle name="Comma 7 2 2 2 2 4 2 2" xfId="39233" xr:uid="{98575313-FC06-4D48-A4F0-23716D1E0B7C}"/>
    <cellStyle name="Comma 7 2 2 2 2 4 2 3" xfId="60257" xr:uid="{E076A24D-0026-454B-8DCE-B646EC45B43C}"/>
    <cellStyle name="Comma 7 2 2 2 2 4 3" xfId="28723" xr:uid="{F2F12D0C-A809-47C6-9DFB-64C163BDD896}"/>
    <cellStyle name="Comma 7 2 2 2 2 4 4" xfId="49747" xr:uid="{3E05934F-C8BC-4DC3-B8F6-80C86CBF5C24}"/>
    <cellStyle name="Comma 7 2 2 2 2 5" xfId="10304" xr:uid="{3CF33487-1040-4A9D-9A26-357DACB004DA}"/>
    <cellStyle name="Comma 7 2 2 2 2 5 2" xfId="20838" xr:uid="{C8542DBB-1545-4E70-B47C-D57CBD4DDCDB}"/>
    <cellStyle name="Comma 7 2 2 2 2 5 2 2" xfId="41860" xr:uid="{D1878568-FC2A-4FC9-BB92-9F0821E8E1D3}"/>
    <cellStyle name="Comma 7 2 2 2 2 5 2 3" xfId="62884" xr:uid="{ECF45BDF-D5AA-4E21-932F-59F02DE124F7}"/>
    <cellStyle name="Comma 7 2 2 2 2 5 3" xfId="31350" xr:uid="{1693BF59-9409-41C1-92E1-1A0626B95EED}"/>
    <cellStyle name="Comma 7 2 2 2 2 5 4" xfId="52374" xr:uid="{331611DC-75FA-43F3-9449-79E2142D8164}"/>
    <cellStyle name="Comma 7 2 2 2 2 6" xfId="12956" xr:uid="{C40B1960-D730-4B22-8946-EB4546C7248E}"/>
    <cellStyle name="Comma 7 2 2 2 2 6 2" xfId="33978" xr:uid="{283483D1-E42A-44D9-BF3C-C1CDD741178F}"/>
    <cellStyle name="Comma 7 2 2 2 2 6 3" xfId="55002" xr:uid="{A1BE4E74-3183-4EC8-ABD8-791847703A90}"/>
    <cellStyle name="Comma 7 2 2 2 2 7" xfId="23467" xr:uid="{27ABAF5F-71F7-4946-A215-3E5BEA8BBA82}"/>
    <cellStyle name="Comma 7 2 2 2 2 8" xfId="44492" xr:uid="{DAF27F2C-B464-402C-A657-59D9A15B9861}"/>
    <cellStyle name="Comma 7 2 2 2 3" xfId="2373" xr:uid="{830818AF-2A0E-4B08-AF8F-5530C7AD6D05}"/>
    <cellStyle name="Comma 7 2 2 2 3 2" xfId="5051" xr:uid="{C86EFAA2-9FB5-4513-81C0-07E7F8034D33}"/>
    <cellStyle name="Comma 7 2 2 2 3 2 2" xfId="15585" xr:uid="{3A9E05E0-8260-4652-A32C-9974DA476C24}"/>
    <cellStyle name="Comma 7 2 2 2 3 2 2 2" xfId="36607" xr:uid="{8CE56D70-9700-412B-9E4F-762B0C3C564A}"/>
    <cellStyle name="Comma 7 2 2 2 3 2 2 3" xfId="57631" xr:uid="{C29FE5DF-2F3A-4CDF-ABBB-6C24E95B9625}"/>
    <cellStyle name="Comma 7 2 2 2 3 2 3" xfId="26097" xr:uid="{A5D19F02-6BC8-45FA-839E-5AF07C7BE3E4}"/>
    <cellStyle name="Comma 7 2 2 2 3 2 4" xfId="47121" xr:uid="{22384302-9782-420D-8666-B4028E67C88F}"/>
    <cellStyle name="Comma 7 2 2 2 3 3" xfId="7679" xr:uid="{0354AFF3-D29A-4120-B484-9FBA8C8688CD}"/>
    <cellStyle name="Comma 7 2 2 2 3 3 2" xfId="18213" xr:uid="{6CDE2FCA-C4AC-4348-AFAF-011F8EBBDFB4}"/>
    <cellStyle name="Comma 7 2 2 2 3 3 2 2" xfId="39235" xr:uid="{3E983BC7-5D84-4A70-81E4-AB6F7ADD0741}"/>
    <cellStyle name="Comma 7 2 2 2 3 3 2 3" xfId="60259" xr:uid="{39087946-20C2-4A60-9F94-2C82B4D2AD52}"/>
    <cellStyle name="Comma 7 2 2 2 3 3 3" xfId="28725" xr:uid="{758BC045-2490-4963-843B-D1126C43F03A}"/>
    <cellStyle name="Comma 7 2 2 2 3 3 4" xfId="49749" xr:uid="{A8745991-0B7F-4EEF-8736-D2A69B8967C2}"/>
    <cellStyle name="Comma 7 2 2 2 3 4" xfId="10306" xr:uid="{19CF9ADF-1C63-4B4C-817C-FE6DF0EB1DC1}"/>
    <cellStyle name="Comma 7 2 2 2 3 4 2" xfId="20840" xr:uid="{C46C1C6D-61D8-4794-8E2E-29075755D2F5}"/>
    <cellStyle name="Comma 7 2 2 2 3 4 2 2" xfId="41862" xr:uid="{329B57B6-5E6E-4E83-85B2-5C37FCDFC050}"/>
    <cellStyle name="Comma 7 2 2 2 3 4 2 3" xfId="62886" xr:uid="{A96865DC-C36F-4BAE-A824-40516743975D}"/>
    <cellStyle name="Comma 7 2 2 2 3 4 3" xfId="31352" xr:uid="{54522507-E355-4FFA-8F3A-BF196BF617E4}"/>
    <cellStyle name="Comma 7 2 2 2 3 4 4" xfId="52376" xr:uid="{8561EF4B-A915-4606-9590-BC7A6508D0D0}"/>
    <cellStyle name="Comma 7 2 2 2 3 5" xfId="12958" xr:uid="{EE03105F-1051-42B9-B3E6-88A373FEBC4C}"/>
    <cellStyle name="Comma 7 2 2 2 3 5 2" xfId="33980" xr:uid="{489537FC-A8AD-4BF4-B315-03D939E4787C}"/>
    <cellStyle name="Comma 7 2 2 2 3 5 3" xfId="55004" xr:uid="{C23B1604-E7C5-4876-B37A-57009EA20B8B}"/>
    <cellStyle name="Comma 7 2 2 2 3 6" xfId="23469" xr:uid="{B4A7ACDB-CC2B-4B10-A6EE-E51E40F4308E}"/>
    <cellStyle name="Comma 7 2 2 2 3 7" xfId="44494" xr:uid="{D09FD010-666A-4087-AF25-D360B27EB12E}"/>
    <cellStyle name="Comma 7 2 2 2 4" xfId="2374" xr:uid="{D581F4DB-AB21-4088-9FA6-2455F63938F6}"/>
    <cellStyle name="Comma 7 2 2 2 4 2" xfId="5052" xr:uid="{263C6319-8577-44EC-9C9E-18DCF6B348BE}"/>
    <cellStyle name="Comma 7 2 2 2 4 2 2" xfId="15586" xr:uid="{8E204DB2-3A51-499D-9707-8C8682D96768}"/>
    <cellStyle name="Comma 7 2 2 2 4 2 2 2" xfId="36608" xr:uid="{85B3B120-D2D7-4638-A823-104850A1697D}"/>
    <cellStyle name="Comma 7 2 2 2 4 2 2 3" xfId="57632" xr:uid="{01066837-F22D-45E9-8926-CDE741B3933A}"/>
    <cellStyle name="Comma 7 2 2 2 4 2 3" xfId="26098" xr:uid="{A563FB60-0182-4500-8036-FF5D42041F36}"/>
    <cellStyle name="Comma 7 2 2 2 4 2 4" xfId="47122" xr:uid="{59D7D41C-0052-49D0-882B-56965B3D5C0C}"/>
    <cellStyle name="Comma 7 2 2 2 4 3" xfId="7680" xr:uid="{C8BE4031-8DE4-41D5-9712-7F762BFDA127}"/>
    <cellStyle name="Comma 7 2 2 2 4 3 2" xfId="18214" xr:uid="{6BC1A24F-CD63-4BAF-84EA-55713C72834C}"/>
    <cellStyle name="Comma 7 2 2 2 4 3 2 2" xfId="39236" xr:uid="{FC2C2A98-DC92-4AFF-BB62-5C642E1133ED}"/>
    <cellStyle name="Comma 7 2 2 2 4 3 2 3" xfId="60260" xr:uid="{CE7C6F29-C766-4B7F-BE90-DEFEDF50758E}"/>
    <cellStyle name="Comma 7 2 2 2 4 3 3" xfId="28726" xr:uid="{953DA8D8-6051-4FD6-B099-3DA7BBDF8AD2}"/>
    <cellStyle name="Comma 7 2 2 2 4 3 4" xfId="49750" xr:uid="{13AE05E3-78FF-4AAD-BA5B-5DEF80B0BD32}"/>
    <cellStyle name="Comma 7 2 2 2 4 4" xfId="10307" xr:uid="{1E1B3FEE-47B0-4D8D-82FD-CEC01EDDDADE}"/>
    <cellStyle name="Comma 7 2 2 2 4 4 2" xfId="20841" xr:uid="{282C609C-B72C-49C3-B257-DD11341E7C9D}"/>
    <cellStyle name="Comma 7 2 2 2 4 4 2 2" xfId="41863" xr:uid="{5F8E5D8F-941B-4D60-B844-847C9D30F4CA}"/>
    <cellStyle name="Comma 7 2 2 2 4 4 2 3" xfId="62887" xr:uid="{076A9B93-695F-4BC7-96D6-03C404B565E8}"/>
    <cellStyle name="Comma 7 2 2 2 4 4 3" xfId="31353" xr:uid="{958FA792-41D8-4546-9728-FA1568317B69}"/>
    <cellStyle name="Comma 7 2 2 2 4 4 4" xfId="52377" xr:uid="{9BC5C6C4-3CD8-4460-861F-0CB1F38452A2}"/>
    <cellStyle name="Comma 7 2 2 2 4 5" xfId="12959" xr:uid="{367BFEC1-F9F2-4788-81F1-DB75FE04A8E0}"/>
    <cellStyle name="Comma 7 2 2 2 4 5 2" xfId="33981" xr:uid="{587DD84E-398E-422D-AC19-53D1BD7385A6}"/>
    <cellStyle name="Comma 7 2 2 2 4 5 3" xfId="55005" xr:uid="{92489D55-B0AD-497D-B439-BEF67A52870C}"/>
    <cellStyle name="Comma 7 2 2 2 4 6" xfId="23470" xr:uid="{23D1C432-F5FD-4D31-900B-8B4C74CC38CF}"/>
    <cellStyle name="Comma 7 2 2 2 4 7" xfId="44495" xr:uid="{2F0B1206-2E92-453E-9252-ADACC24FC10C}"/>
    <cellStyle name="Comma 7 2 2 2 5" xfId="5048" xr:uid="{C7FC5A35-E6EA-4897-B760-6DF4EEDFA973}"/>
    <cellStyle name="Comma 7 2 2 2 5 2" xfId="15582" xr:uid="{C199008E-A4FD-4673-A2C2-031266D2109B}"/>
    <cellStyle name="Comma 7 2 2 2 5 2 2" xfId="36604" xr:uid="{E0CB8818-2265-4EE7-90EC-D9C2B63C9153}"/>
    <cellStyle name="Comma 7 2 2 2 5 2 3" xfId="57628" xr:uid="{318C5B14-14A3-40C3-B361-E61577ED7590}"/>
    <cellStyle name="Comma 7 2 2 2 5 3" xfId="26094" xr:uid="{D7A4E003-5244-461E-AF31-9010DE1C592F}"/>
    <cellStyle name="Comma 7 2 2 2 5 4" xfId="47118" xr:uid="{BA6C80D3-D42E-4C38-89D0-2A73CB141897}"/>
    <cellStyle name="Comma 7 2 2 2 6" xfId="7676" xr:uid="{27007E86-EE47-437D-87FF-A8749B716381}"/>
    <cellStyle name="Comma 7 2 2 2 6 2" xfId="18210" xr:uid="{550D92DC-7872-49BA-8F4C-4213B3793CA7}"/>
    <cellStyle name="Comma 7 2 2 2 6 2 2" xfId="39232" xr:uid="{7D17481F-9673-40C2-93EB-58D60BDE1727}"/>
    <cellStyle name="Comma 7 2 2 2 6 2 3" xfId="60256" xr:uid="{BD81B1EC-8AC9-4C29-A2A4-1E938C90CCAF}"/>
    <cellStyle name="Comma 7 2 2 2 6 3" xfId="28722" xr:uid="{AF210BB0-6DCC-431D-9239-C367339B3CC3}"/>
    <cellStyle name="Comma 7 2 2 2 6 4" xfId="49746" xr:uid="{D66E909D-D7A7-43E4-ADE3-332F7AA1445B}"/>
    <cellStyle name="Comma 7 2 2 2 7" xfId="10303" xr:uid="{238D8EBA-6EA3-4D5B-A6D9-3F2CAFB79E12}"/>
    <cellStyle name="Comma 7 2 2 2 7 2" xfId="20837" xr:uid="{8422DE7C-D76A-4375-A823-309BFCE5D7B3}"/>
    <cellStyle name="Comma 7 2 2 2 7 2 2" xfId="41859" xr:uid="{24E9535C-6E58-403B-939E-26F0A2519AFF}"/>
    <cellStyle name="Comma 7 2 2 2 7 2 3" xfId="62883" xr:uid="{6B369040-2DD7-456B-8212-BA44F6D83BB3}"/>
    <cellStyle name="Comma 7 2 2 2 7 3" xfId="31349" xr:uid="{433D5CFF-9EFC-4208-A55B-CCD78F4FD908}"/>
    <cellStyle name="Comma 7 2 2 2 7 4" xfId="52373" xr:uid="{323853B3-D97B-4684-AEFE-1B704D4EB521}"/>
    <cellStyle name="Comma 7 2 2 2 8" xfId="12955" xr:uid="{100DB7C0-4591-4A4D-A92A-537DAF852A09}"/>
    <cellStyle name="Comma 7 2 2 2 8 2" xfId="33977" xr:uid="{13CF3B4F-553F-4E61-8F5C-B7BE60535F69}"/>
    <cellStyle name="Comma 7 2 2 2 8 3" xfId="55001" xr:uid="{2EFECAD9-34E0-4DF2-8BCF-1D07D7920B1F}"/>
    <cellStyle name="Comma 7 2 2 2 9" xfId="23466" xr:uid="{48312016-599B-466B-AFBD-1BA4F8AFA3EC}"/>
    <cellStyle name="Comma 7 2 2 3" xfId="2375" xr:uid="{70ACF190-9AAB-47D4-B934-74A097B93620}"/>
    <cellStyle name="Comma 7 2 2 3 10" xfId="44496" xr:uid="{06F30E42-7BE4-4DFA-94B7-285744498945}"/>
    <cellStyle name="Comma 7 2 2 3 2" xfId="2376" xr:uid="{BE74E119-33F8-4C41-BD71-6666AEEC13BE}"/>
    <cellStyle name="Comma 7 2 2 3 2 2" xfId="2377" xr:uid="{F23E8BF3-79E8-4317-BD5F-1134DA6F0861}"/>
    <cellStyle name="Comma 7 2 2 3 2 2 2" xfId="5055" xr:uid="{3035CBC2-42CE-46F3-8D27-98E590760F8A}"/>
    <cellStyle name="Comma 7 2 2 3 2 2 2 2" xfId="15589" xr:uid="{C965D1B4-1FFA-44C6-9F65-B81DFB32C5A1}"/>
    <cellStyle name="Comma 7 2 2 3 2 2 2 2 2" xfId="36611" xr:uid="{70D20FE9-4263-4CE5-9369-3F171BFB3468}"/>
    <cellStyle name="Comma 7 2 2 3 2 2 2 2 3" xfId="57635" xr:uid="{0B8299F3-6EDE-482C-A489-4C33EA77E663}"/>
    <cellStyle name="Comma 7 2 2 3 2 2 2 3" xfId="26101" xr:uid="{AE4DEB20-1F8B-4F55-B3A3-9C5BCD9A5FE8}"/>
    <cellStyle name="Comma 7 2 2 3 2 2 2 4" xfId="47125" xr:uid="{8CDFD989-2E27-4F6D-B3F4-35A32B23FA20}"/>
    <cellStyle name="Comma 7 2 2 3 2 2 3" xfId="7683" xr:uid="{6B4E32DC-B15E-4EF6-940C-6BF47A272500}"/>
    <cellStyle name="Comma 7 2 2 3 2 2 3 2" xfId="18217" xr:uid="{4060B8E2-07E2-4BFE-9EE4-E1CF5D9433E1}"/>
    <cellStyle name="Comma 7 2 2 3 2 2 3 2 2" xfId="39239" xr:uid="{43A4086B-736F-499F-A6F0-A1BC34F879C4}"/>
    <cellStyle name="Comma 7 2 2 3 2 2 3 2 3" xfId="60263" xr:uid="{437C6A7C-F5DF-4ECA-A340-2E1AB9144302}"/>
    <cellStyle name="Comma 7 2 2 3 2 2 3 3" xfId="28729" xr:uid="{3E991164-1C63-438E-8894-C1FA38BEDC0F}"/>
    <cellStyle name="Comma 7 2 2 3 2 2 3 4" xfId="49753" xr:uid="{712690AE-03F7-4591-8DD3-526E76C44121}"/>
    <cellStyle name="Comma 7 2 2 3 2 2 4" xfId="10310" xr:uid="{25D92F53-1FEB-497C-A276-231662DD32E0}"/>
    <cellStyle name="Comma 7 2 2 3 2 2 4 2" xfId="20844" xr:uid="{E0F6EFAA-217A-42D5-B545-A2E8B4FC8665}"/>
    <cellStyle name="Comma 7 2 2 3 2 2 4 2 2" xfId="41866" xr:uid="{0F2599E5-CC63-493A-A4C3-9DD56B62278A}"/>
    <cellStyle name="Comma 7 2 2 3 2 2 4 2 3" xfId="62890" xr:uid="{EF84F25F-2825-4EDE-ACFC-32247D667A5D}"/>
    <cellStyle name="Comma 7 2 2 3 2 2 4 3" xfId="31356" xr:uid="{BBF5BCE1-3841-46DB-AA66-87A77339CA97}"/>
    <cellStyle name="Comma 7 2 2 3 2 2 4 4" xfId="52380" xr:uid="{D1ECDB70-BF2B-4817-971D-BB8197CDDF72}"/>
    <cellStyle name="Comma 7 2 2 3 2 2 5" xfId="12962" xr:uid="{144A7D3C-845C-4711-BF14-75697D3AA093}"/>
    <cellStyle name="Comma 7 2 2 3 2 2 5 2" xfId="33984" xr:uid="{ECE806AA-9A6D-49FC-9C80-26E7842DD703}"/>
    <cellStyle name="Comma 7 2 2 3 2 2 5 3" xfId="55008" xr:uid="{BB6827FB-0085-449A-AE8D-25CAC74297E9}"/>
    <cellStyle name="Comma 7 2 2 3 2 2 6" xfId="23473" xr:uid="{66A8E66B-D6ED-4BC1-A41D-6816617596C9}"/>
    <cellStyle name="Comma 7 2 2 3 2 2 7" xfId="44498" xr:uid="{39268B2F-9B46-43C1-A3C1-133A45F24CD8}"/>
    <cellStyle name="Comma 7 2 2 3 2 3" xfId="5054" xr:uid="{D27647BB-B6CE-4E3D-B768-ADA26743CB32}"/>
    <cellStyle name="Comma 7 2 2 3 2 3 2" xfId="15588" xr:uid="{4EA5622B-AED2-4C22-99A3-D6D5A7C6DB59}"/>
    <cellStyle name="Comma 7 2 2 3 2 3 2 2" xfId="36610" xr:uid="{626114D7-4D3B-4587-8AAD-DB5AA11DFB62}"/>
    <cellStyle name="Comma 7 2 2 3 2 3 2 3" xfId="57634" xr:uid="{18669FDA-E07A-44BD-8867-F1114862D710}"/>
    <cellStyle name="Comma 7 2 2 3 2 3 3" xfId="26100" xr:uid="{18A89009-BDC4-409A-AAAA-996F5A7E5BC5}"/>
    <cellStyle name="Comma 7 2 2 3 2 3 4" xfId="47124" xr:uid="{AA21F4B8-A9FA-48CD-8D60-D5FB9B8FCFB5}"/>
    <cellStyle name="Comma 7 2 2 3 2 4" xfId="7682" xr:uid="{EDE5B650-DD92-4D61-BD3D-F19C488E35F5}"/>
    <cellStyle name="Comma 7 2 2 3 2 4 2" xfId="18216" xr:uid="{EC177DF8-F4CD-48FD-95B7-5B52E9740CED}"/>
    <cellStyle name="Comma 7 2 2 3 2 4 2 2" xfId="39238" xr:uid="{52707CF8-CBCE-4152-BC95-9A71CE9DD4FE}"/>
    <cellStyle name="Comma 7 2 2 3 2 4 2 3" xfId="60262" xr:uid="{647B51D6-D7DD-4831-8233-F7C756D35913}"/>
    <cellStyle name="Comma 7 2 2 3 2 4 3" xfId="28728" xr:uid="{FC804D10-04DC-44F1-B894-5518309EDD19}"/>
    <cellStyle name="Comma 7 2 2 3 2 4 4" xfId="49752" xr:uid="{AC51804C-CE97-443F-844B-79436B1C4663}"/>
    <cellStyle name="Comma 7 2 2 3 2 5" xfId="10309" xr:uid="{6084226F-F4D3-4F45-A6C9-64B3D40DD057}"/>
    <cellStyle name="Comma 7 2 2 3 2 5 2" xfId="20843" xr:uid="{B32B08BD-8F02-46E6-B669-9002B0888498}"/>
    <cellStyle name="Comma 7 2 2 3 2 5 2 2" xfId="41865" xr:uid="{FB52C287-B8F7-4027-B159-D3641F624F84}"/>
    <cellStyle name="Comma 7 2 2 3 2 5 2 3" xfId="62889" xr:uid="{FE778C89-7487-436A-81B9-A9FA6BD438AA}"/>
    <cellStyle name="Comma 7 2 2 3 2 5 3" xfId="31355" xr:uid="{778833AF-63D1-435C-9442-8CD1B61066FC}"/>
    <cellStyle name="Comma 7 2 2 3 2 5 4" xfId="52379" xr:uid="{5E56F2A2-CC6E-4A0F-92EF-B7C98D92706B}"/>
    <cellStyle name="Comma 7 2 2 3 2 6" xfId="12961" xr:uid="{C62605E1-C1D2-4FF1-B095-A3F021816FC3}"/>
    <cellStyle name="Comma 7 2 2 3 2 6 2" xfId="33983" xr:uid="{2ED9CE2E-EAAA-47D1-832A-6E6CCFF29FAD}"/>
    <cellStyle name="Comma 7 2 2 3 2 6 3" xfId="55007" xr:uid="{44FEB5DC-81B1-45CC-BA35-37832814210D}"/>
    <cellStyle name="Comma 7 2 2 3 2 7" xfId="23472" xr:uid="{670CA5EB-198D-4C14-AEBF-37DADEF7484F}"/>
    <cellStyle name="Comma 7 2 2 3 2 8" xfId="44497" xr:uid="{8E8B50ED-3C0E-4F20-8859-2646E9679BD0}"/>
    <cellStyle name="Comma 7 2 2 3 3" xfId="2378" xr:uid="{8513CFD4-E66E-4803-B80A-FF978B6AC7AB}"/>
    <cellStyle name="Comma 7 2 2 3 3 2" xfId="5056" xr:uid="{483A2E93-D97E-48D0-83EE-B8D376DEE0B2}"/>
    <cellStyle name="Comma 7 2 2 3 3 2 2" xfId="15590" xr:uid="{2F8CDDAC-47DF-44D0-AE88-BF5A84DFFD94}"/>
    <cellStyle name="Comma 7 2 2 3 3 2 2 2" xfId="36612" xr:uid="{7EC67C9F-FFF1-4BD8-BA5E-61C4841D603E}"/>
    <cellStyle name="Comma 7 2 2 3 3 2 2 3" xfId="57636" xr:uid="{33FC3BEA-DF79-4D43-8211-F73F23FE6CA0}"/>
    <cellStyle name="Comma 7 2 2 3 3 2 3" xfId="26102" xr:uid="{807D1CC5-41BA-4B6E-8A78-52FC05D6FD74}"/>
    <cellStyle name="Comma 7 2 2 3 3 2 4" xfId="47126" xr:uid="{0D53AD8C-30ED-43AF-A4AC-BD6B2B505439}"/>
    <cellStyle name="Comma 7 2 2 3 3 3" xfId="7684" xr:uid="{C48A0AE6-46B4-44B3-8750-7D7FCE0F5DF7}"/>
    <cellStyle name="Comma 7 2 2 3 3 3 2" xfId="18218" xr:uid="{B7C36705-B79C-48F6-BA4A-CDAA88C41A15}"/>
    <cellStyle name="Comma 7 2 2 3 3 3 2 2" xfId="39240" xr:uid="{780AFDA1-20B9-427C-85EB-2FC6EC59C92F}"/>
    <cellStyle name="Comma 7 2 2 3 3 3 2 3" xfId="60264" xr:uid="{54C91718-C7C2-4824-BCF4-1E3FE6B825DF}"/>
    <cellStyle name="Comma 7 2 2 3 3 3 3" xfId="28730" xr:uid="{7F6D8F90-A702-4B98-B643-2C916E9D992D}"/>
    <cellStyle name="Comma 7 2 2 3 3 3 4" xfId="49754" xr:uid="{57077091-BC78-403B-9814-EC55BA4827E7}"/>
    <cellStyle name="Comma 7 2 2 3 3 4" xfId="10311" xr:uid="{9D64B9F7-2914-403C-A690-4FD2E94D8952}"/>
    <cellStyle name="Comma 7 2 2 3 3 4 2" xfId="20845" xr:uid="{492D43C5-6D4F-43A0-B2EE-3CE7A81277A4}"/>
    <cellStyle name="Comma 7 2 2 3 3 4 2 2" xfId="41867" xr:uid="{DCB3BBE6-2571-4279-A7DE-A3A53D950DD6}"/>
    <cellStyle name="Comma 7 2 2 3 3 4 2 3" xfId="62891" xr:uid="{0FC5783E-9CD4-4606-A682-4EE29B52966F}"/>
    <cellStyle name="Comma 7 2 2 3 3 4 3" xfId="31357" xr:uid="{CBCE9229-D232-4C25-AC3A-DD1E822FA7A5}"/>
    <cellStyle name="Comma 7 2 2 3 3 4 4" xfId="52381" xr:uid="{F2181BC0-542A-43E1-853F-1B7FA75AA2B4}"/>
    <cellStyle name="Comma 7 2 2 3 3 5" xfId="12963" xr:uid="{9F6E2BFC-B345-4461-A472-A380A4D154B2}"/>
    <cellStyle name="Comma 7 2 2 3 3 5 2" xfId="33985" xr:uid="{4BD3B901-B2BB-4801-A6C7-2A16476D8C9C}"/>
    <cellStyle name="Comma 7 2 2 3 3 5 3" xfId="55009" xr:uid="{1553AB9A-AD1E-42CC-A6D4-315E68AF2320}"/>
    <cellStyle name="Comma 7 2 2 3 3 6" xfId="23474" xr:uid="{BDA54F19-8A74-4C12-B02A-3462C4C3B65D}"/>
    <cellStyle name="Comma 7 2 2 3 3 7" xfId="44499" xr:uid="{BDA3585B-CA64-41B3-B6AD-0E295473FB11}"/>
    <cellStyle name="Comma 7 2 2 3 4" xfId="2379" xr:uid="{35625819-B85E-4553-8377-2824BF6CF89C}"/>
    <cellStyle name="Comma 7 2 2 3 4 2" xfId="5057" xr:uid="{5607F6DF-814F-4CD2-BFF5-BB43D4942CE5}"/>
    <cellStyle name="Comma 7 2 2 3 4 2 2" xfId="15591" xr:uid="{1DE544F6-BBC2-41E4-B46F-960305A9254E}"/>
    <cellStyle name="Comma 7 2 2 3 4 2 2 2" xfId="36613" xr:uid="{E22CC2E6-8B9B-4CA0-862E-F1731363B176}"/>
    <cellStyle name="Comma 7 2 2 3 4 2 2 3" xfId="57637" xr:uid="{E9ABE5F6-8E22-49DB-9B4C-C73DEF7DBDD9}"/>
    <cellStyle name="Comma 7 2 2 3 4 2 3" xfId="26103" xr:uid="{36332FC2-DB99-4F28-A75C-87A3B155650A}"/>
    <cellStyle name="Comma 7 2 2 3 4 2 4" xfId="47127" xr:uid="{D06DB15F-244B-42B6-B6E1-176E0FED6B2A}"/>
    <cellStyle name="Comma 7 2 2 3 4 3" xfId="7685" xr:uid="{265B6FE0-F61D-4F0B-A015-80D52760F7AA}"/>
    <cellStyle name="Comma 7 2 2 3 4 3 2" xfId="18219" xr:uid="{8BEF6CE9-0745-48A1-BB66-C66BF00EF1E0}"/>
    <cellStyle name="Comma 7 2 2 3 4 3 2 2" xfId="39241" xr:uid="{70784B78-AE6A-4997-AB63-F564FA744A57}"/>
    <cellStyle name="Comma 7 2 2 3 4 3 2 3" xfId="60265" xr:uid="{3D59CA48-7F2F-49DA-92A1-A587EB9527A2}"/>
    <cellStyle name="Comma 7 2 2 3 4 3 3" xfId="28731" xr:uid="{DC9AD2D8-F058-4835-AC6C-D1DBFE960A61}"/>
    <cellStyle name="Comma 7 2 2 3 4 3 4" xfId="49755" xr:uid="{145D0E49-3653-4E1F-9570-DB09D14D47D9}"/>
    <cellStyle name="Comma 7 2 2 3 4 4" xfId="10312" xr:uid="{986A2A6F-A434-4FF4-B50B-DF97C9D85577}"/>
    <cellStyle name="Comma 7 2 2 3 4 4 2" xfId="20846" xr:uid="{C09D67E1-4D60-4888-88F3-41BFBBDFC43E}"/>
    <cellStyle name="Comma 7 2 2 3 4 4 2 2" xfId="41868" xr:uid="{2C874560-50F5-44CD-8A69-48784B50C710}"/>
    <cellStyle name="Comma 7 2 2 3 4 4 2 3" xfId="62892" xr:uid="{71BB5DA0-CED6-4F3B-A8B0-4D1568E0044C}"/>
    <cellStyle name="Comma 7 2 2 3 4 4 3" xfId="31358" xr:uid="{735DD98F-1A7D-4A67-8527-4B462DD493ED}"/>
    <cellStyle name="Comma 7 2 2 3 4 4 4" xfId="52382" xr:uid="{58083E34-A92F-44B9-B038-88D1F5D3B0D6}"/>
    <cellStyle name="Comma 7 2 2 3 4 5" xfId="12964" xr:uid="{17610432-ED25-4583-9EE9-B37507188E68}"/>
    <cellStyle name="Comma 7 2 2 3 4 5 2" xfId="33986" xr:uid="{7CE0A27B-D790-4E44-89CF-AB5E9F49C2A9}"/>
    <cellStyle name="Comma 7 2 2 3 4 5 3" xfId="55010" xr:uid="{1E88837D-F9C7-49E4-ACC1-53D398077A0D}"/>
    <cellStyle name="Comma 7 2 2 3 4 6" xfId="23475" xr:uid="{2FBA0EC2-286F-4394-A9FA-38586F71F4F6}"/>
    <cellStyle name="Comma 7 2 2 3 4 7" xfId="44500" xr:uid="{0DF1E70B-76C0-4B19-A08B-C3C956F436B5}"/>
    <cellStyle name="Comma 7 2 2 3 5" xfId="5053" xr:uid="{B11ACBE1-1696-43BA-B702-ADAA78538EB7}"/>
    <cellStyle name="Comma 7 2 2 3 5 2" xfId="15587" xr:uid="{5EA104DC-41C9-45A1-AC81-23778B1B5EA1}"/>
    <cellStyle name="Comma 7 2 2 3 5 2 2" xfId="36609" xr:uid="{D077ABEB-320E-475A-AC2B-49F969367C8A}"/>
    <cellStyle name="Comma 7 2 2 3 5 2 3" xfId="57633" xr:uid="{DBDB0834-5B73-4451-90DF-7B4925140277}"/>
    <cellStyle name="Comma 7 2 2 3 5 3" xfId="26099" xr:uid="{078BCAA8-0B90-44E0-83CB-4C435789D0D7}"/>
    <cellStyle name="Comma 7 2 2 3 5 4" xfId="47123" xr:uid="{F6FE9662-3757-4EA1-AF43-3BF892BE1493}"/>
    <cellStyle name="Comma 7 2 2 3 6" xfId="7681" xr:uid="{7D9AB6A6-6044-49A5-9177-7F1EC28800F4}"/>
    <cellStyle name="Comma 7 2 2 3 6 2" xfId="18215" xr:uid="{8B4EC0C3-CEE1-4EFF-B174-FC1EB4531449}"/>
    <cellStyle name="Comma 7 2 2 3 6 2 2" xfId="39237" xr:uid="{293C1557-AE47-49F2-AE82-2EC32FC3F1A0}"/>
    <cellStyle name="Comma 7 2 2 3 6 2 3" xfId="60261" xr:uid="{DC584A80-02EE-4EE9-ADC9-8D3BF4F2CD45}"/>
    <cellStyle name="Comma 7 2 2 3 6 3" xfId="28727" xr:uid="{9DCE6A14-949A-4E3F-A71F-91890B0591E4}"/>
    <cellStyle name="Comma 7 2 2 3 6 4" xfId="49751" xr:uid="{B30936DE-42FC-4546-BC9C-07AE74D4E44C}"/>
    <cellStyle name="Comma 7 2 2 3 7" xfId="10308" xr:uid="{3A4C54D7-37CA-40D6-8D1B-DEAF711DDEC1}"/>
    <cellStyle name="Comma 7 2 2 3 7 2" xfId="20842" xr:uid="{1237575B-5CFE-4188-8DF8-A88E3A5AD7FA}"/>
    <cellStyle name="Comma 7 2 2 3 7 2 2" xfId="41864" xr:uid="{EE45B207-9603-449B-A8C4-95D15DD65B3C}"/>
    <cellStyle name="Comma 7 2 2 3 7 2 3" xfId="62888" xr:uid="{8A3C4FF5-DF1E-4031-9048-9DF43944E760}"/>
    <cellStyle name="Comma 7 2 2 3 7 3" xfId="31354" xr:uid="{AD6B3838-4482-4019-A8CE-14B5C17B04F9}"/>
    <cellStyle name="Comma 7 2 2 3 7 4" xfId="52378" xr:uid="{FB54BA9E-58D6-4BA9-AB25-213DB5DDB1A8}"/>
    <cellStyle name="Comma 7 2 2 3 8" xfId="12960" xr:uid="{D79BCF6C-37F2-4F08-B6EE-9D2BD4CAB51A}"/>
    <cellStyle name="Comma 7 2 2 3 8 2" xfId="33982" xr:uid="{18749326-15DF-4363-83AF-46B041AFACB3}"/>
    <cellStyle name="Comma 7 2 2 3 8 3" xfId="55006" xr:uid="{729FD9B3-DA69-42D3-9AE8-FDCD120316C1}"/>
    <cellStyle name="Comma 7 2 2 3 9" xfId="23471" xr:uid="{388E056C-1E1C-47A4-89DD-F3B65DF8274E}"/>
    <cellStyle name="Comma 7 2 2 4" xfId="2380" xr:uid="{3420634B-13B4-43CA-97F1-D78FC3D84EBD}"/>
    <cellStyle name="Comma 7 2 2 4 10" xfId="44501" xr:uid="{56A6D633-CDA5-427D-9E49-8CB5867A7A20}"/>
    <cellStyle name="Comma 7 2 2 4 2" xfId="2381" xr:uid="{756CFB77-E05B-420C-8C42-CE0460A180EB}"/>
    <cellStyle name="Comma 7 2 2 4 2 2" xfId="2382" xr:uid="{AAE5C7A0-E90E-4EFC-BE4C-5C758F43B1AA}"/>
    <cellStyle name="Comma 7 2 2 4 2 2 2" xfId="5060" xr:uid="{DFD465D6-8FD8-4188-BA16-88D441FD5EF4}"/>
    <cellStyle name="Comma 7 2 2 4 2 2 2 2" xfId="15594" xr:uid="{C58CC997-97A3-46A9-9451-0FBE26D60040}"/>
    <cellStyle name="Comma 7 2 2 4 2 2 2 2 2" xfId="36616" xr:uid="{E3A75D01-F87C-4819-A291-7CC9B4F5B3BB}"/>
    <cellStyle name="Comma 7 2 2 4 2 2 2 2 3" xfId="57640" xr:uid="{2E267828-CC1C-4987-B2EB-E9F9A5F86A31}"/>
    <cellStyle name="Comma 7 2 2 4 2 2 2 3" xfId="26106" xr:uid="{5E079066-F06B-496C-AB54-D1C614AB1A08}"/>
    <cellStyle name="Comma 7 2 2 4 2 2 2 4" xfId="47130" xr:uid="{05DA8234-504F-4042-AB1B-7FC23D8D21EB}"/>
    <cellStyle name="Comma 7 2 2 4 2 2 3" xfId="7688" xr:uid="{D5FA02B6-985B-400A-AF54-CD16D730E861}"/>
    <cellStyle name="Comma 7 2 2 4 2 2 3 2" xfId="18222" xr:uid="{3E98081F-D45F-47E1-A9FD-E8E876CF9D02}"/>
    <cellStyle name="Comma 7 2 2 4 2 2 3 2 2" xfId="39244" xr:uid="{63AE667A-A79D-40A2-A190-A78680B70B76}"/>
    <cellStyle name="Comma 7 2 2 4 2 2 3 2 3" xfId="60268" xr:uid="{5D2CE367-FA93-4072-9D89-167A0FBBD532}"/>
    <cellStyle name="Comma 7 2 2 4 2 2 3 3" xfId="28734" xr:uid="{434183CC-90C0-4181-852D-4C6989A3931F}"/>
    <cellStyle name="Comma 7 2 2 4 2 2 3 4" xfId="49758" xr:uid="{E8FA43AA-6099-4C2E-9ED4-8B67854BAC50}"/>
    <cellStyle name="Comma 7 2 2 4 2 2 4" xfId="10315" xr:uid="{BEB21B53-C8FE-4305-9CA2-992BA53A631B}"/>
    <cellStyle name="Comma 7 2 2 4 2 2 4 2" xfId="20849" xr:uid="{AB0F4246-C136-4271-8B5B-12DB8C862D92}"/>
    <cellStyle name="Comma 7 2 2 4 2 2 4 2 2" xfId="41871" xr:uid="{82C17E75-B6E5-4059-82AD-C218A1FC81F9}"/>
    <cellStyle name="Comma 7 2 2 4 2 2 4 2 3" xfId="62895" xr:uid="{89FB035D-4933-46A1-91A0-B03C3CD27428}"/>
    <cellStyle name="Comma 7 2 2 4 2 2 4 3" xfId="31361" xr:uid="{EE5E43F7-610E-4973-AF02-894C75132557}"/>
    <cellStyle name="Comma 7 2 2 4 2 2 4 4" xfId="52385" xr:uid="{756171CA-E8A8-4416-97EF-9345FE8EBA55}"/>
    <cellStyle name="Comma 7 2 2 4 2 2 5" xfId="12967" xr:uid="{A1289C69-FEDB-4C43-883A-1734E11138A0}"/>
    <cellStyle name="Comma 7 2 2 4 2 2 5 2" xfId="33989" xr:uid="{92E3C696-7390-4463-B5A9-D9EC499D8373}"/>
    <cellStyle name="Comma 7 2 2 4 2 2 5 3" xfId="55013" xr:uid="{8F1FE701-3777-4567-BA60-CE62D4A44421}"/>
    <cellStyle name="Comma 7 2 2 4 2 2 6" xfId="23478" xr:uid="{4FA03166-9928-4841-BB4D-D90993DEEA5C}"/>
    <cellStyle name="Comma 7 2 2 4 2 2 7" xfId="44503" xr:uid="{0018B3E9-4ECA-48AF-9E29-AB6491221400}"/>
    <cellStyle name="Comma 7 2 2 4 2 3" xfId="5059" xr:uid="{766B90C5-84F0-45E3-BBEB-1AF1C3BF5752}"/>
    <cellStyle name="Comma 7 2 2 4 2 3 2" xfId="15593" xr:uid="{1C1D9F3B-2959-405C-8553-107FE9130C4F}"/>
    <cellStyle name="Comma 7 2 2 4 2 3 2 2" xfId="36615" xr:uid="{1274D1A2-B45E-4241-AF62-20F3744C0ED2}"/>
    <cellStyle name="Comma 7 2 2 4 2 3 2 3" xfId="57639" xr:uid="{9C5B16F3-2F95-4060-8A78-AC92F2C051FF}"/>
    <cellStyle name="Comma 7 2 2 4 2 3 3" xfId="26105" xr:uid="{DCEDF9A5-2848-4391-9D4D-19B243D9DF28}"/>
    <cellStyle name="Comma 7 2 2 4 2 3 4" xfId="47129" xr:uid="{BAB39441-B52E-4D5B-BDB8-DD7A7BEF05EA}"/>
    <cellStyle name="Comma 7 2 2 4 2 4" xfId="7687" xr:uid="{F5152DD9-C5E3-41A8-9C50-F50BA174F288}"/>
    <cellStyle name="Comma 7 2 2 4 2 4 2" xfId="18221" xr:uid="{E1061747-D4CC-4D6F-A2F8-FCBB4E9D5306}"/>
    <cellStyle name="Comma 7 2 2 4 2 4 2 2" xfId="39243" xr:uid="{838EF86B-7027-49BB-AAAF-3A158A86ACCB}"/>
    <cellStyle name="Comma 7 2 2 4 2 4 2 3" xfId="60267" xr:uid="{692FA5D9-4E5E-4FF5-A5EE-14C5510C3EA2}"/>
    <cellStyle name="Comma 7 2 2 4 2 4 3" xfId="28733" xr:uid="{E27749C4-2862-47DC-AC49-41B8AE7CB9B4}"/>
    <cellStyle name="Comma 7 2 2 4 2 4 4" xfId="49757" xr:uid="{4B1CC0FA-3748-463A-991A-6870905E468B}"/>
    <cellStyle name="Comma 7 2 2 4 2 5" xfId="10314" xr:uid="{62FCB4A9-B71B-48B6-909F-5CF383B1932E}"/>
    <cellStyle name="Comma 7 2 2 4 2 5 2" xfId="20848" xr:uid="{0C918EFA-4094-4BB0-B5EF-DD2ABA777B14}"/>
    <cellStyle name="Comma 7 2 2 4 2 5 2 2" xfId="41870" xr:uid="{86186C34-0C89-4557-A223-7204E2CF54B1}"/>
    <cellStyle name="Comma 7 2 2 4 2 5 2 3" xfId="62894" xr:uid="{77C561E6-3560-47F7-BD7D-9AB7F4491C93}"/>
    <cellStyle name="Comma 7 2 2 4 2 5 3" xfId="31360" xr:uid="{CFCCCF28-DBD7-4703-B166-70969D929C79}"/>
    <cellStyle name="Comma 7 2 2 4 2 5 4" xfId="52384" xr:uid="{439108BA-E6FA-453B-83D1-45A55D6C17CC}"/>
    <cellStyle name="Comma 7 2 2 4 2 6" xfId="12966" xr:uid="{D3244E5C-BDF9-4434-B341-5DF0A92F2EAF}"/>
    <cellStyle name="Comma 7 2 2 4 2 6 2" xfId="33988" xr:uid="{CA21D4BC-D560-4685-AE95-C37204CD06B1}"/>
    <cellStyle name="Comma 7 2 2 4 2 6 3" xfId="55012" xr:uid="{7CD576D6-071C-4FB6-B5F0-2C1D5A05C8DF}"/>
    <cellStyle name="Comma 7 2 2 4 2 7" xfId="23477" xr:uid="{1CCB5CE8-0907-49B8-8A49-1CA46DCEECAD}"/>
    <cellStyle name="Comma 7 2 2 4 2 8" xfId="44502" xr:uid="{97C211BE-1277-46DB-B898-777B0361878B}"/>
    <cellStyle name="Comma 7 2 2 4 3" xfId="2383" xr:uid="{B32A9BB2-8FDE-4D9E-94D3-38AF18D3269F}"/>
    <cellStyle name="Comma 7 2 2 4 3 2" xfId="5061" xr:uid="{86C432E9-7CC2-45D1-B37C-2D3807747D1A}"/>
    <cellStyle name="Comma 7 2 2 4 3 2 2" xfId="15595" xr:uid="{5AD3F373-BBA9-4497-A152-F8C6C426809C}"/>
    <cellStyle name="Comma 7 2 2 4 3 2 2 2" xfId="36617" xr:uid="{0006E218-40A4-465C-B488-F0172E4493E9}"/>
    <cellStyle name="Comma 7 2 2 4 3 2 2 3" xfId="57641" xr:uid="{E3C3A8AE-E69F-431B-BF22-C56EFD12BD22}"/>
    <cellStyle name="Comma 7 2 2 4 3 2 3" xfId="26107" xr:uid="{673C069F-BC79-412A-A244-B6BCBDA1127F}"/>
    <cellStyle name="Comma 7 2 2 4 3 2 4" xfId="47131" xr:uid="{A083A173-CC30-4F6D-9D24-CA8E302CC230}"/>
    <cellStyle name="Comma 7 2 2 4 3 3" xfId="7689" xr:uid="{8D67B481-4873-4C6A-A803-4F3DE9DB2966}"/>
    <cellStyle name="Comma 7 2 2 4 3 3 2" xfId="18223" xr:uid="{56B68EE5-756A-4CED-B7F4-3025B412A13D}"/>
    <cellStyle name="Comma 7 2 2 4 3 3 2 2" xfId="39245" xr:uid="{26B70CD1-4F9F-4059-8695-B8982CA2B795}"/>
    <cellStyle name="Comma 7 2 2 4 3 3 2 3" xfId="60269" xr:uid="{0C574B50-F615-4B83-B5B4-35220C5A50A6}"/>
    <cellStyle name="Comma 7 2 2 4 3 3 3" xfId="28735" xr:uid="{8C348C66-D9BA-4A2B-A768-8ADEB174731E}"/>
    <cellStyle name="Comma 7 2 2 4 3 3 4" xfId="49759" xr:uid="{B426453A-8F89-43F9-AA12-AEE7454B0920}"/>
    <cellStyle name="Comma 7 2 2 4 3 4" xfId="10316" xr:uid="{5F9A0B96-2AFA-43E0-9090-CC0ADCC94F5B}"/>
    <cellStyle name="Comma 7 2 2 4 3 4 2" xfId="20850" xr:uid="{BBDD4A74-6669-4059-B521-7B6E6AFC3258}"/>
    <cellStyle name="Comma 7 2 2 4 3 4 2 2" xfId="41872" xr:uid="{EF3C844D-8F53-4764-8177-0144CAA18AAE}"/>
    <cellStyle name="Comma 7 2 2 4 3 4 2 3" xfId="62896" xr:uid="{850483F8-61C4-42DC-84F7-B848F0981C5E}"/>
    <cellStyle name="Comma 7 2 2 4 3 4 3" xfId="31362" xr:uid="{F528472A-E6AC-414C-A8D7-A74139B17FC9}"/>
    <cellStyle name="Comma 7 2 2 4 3 4 4" xfId="52386" xr:uid="{C4D1CE36-90C2-4E19-9959-387A55E255DE}"/>
    <cellStyle name="Comma 7 2 2 4 3 5" xfId="12968" xr:uid="{5745C627-23D0-4510-96D8-8CCCDDB037B9}"/>
    <cellStyle name="Comma 7 2 2 4 3 5 2" xfId="33990" xr:uid="{439BEBE9-6965-4035-8FA9-5CEF124A84BA}"/>
    <cellStyle name="Comma 7 2 2 4 3 5 3" xfId="55014" xr:uid="{23F38A4D-B58F-4B7C-9A03-B6C37C707AEE}"/>
    <cellStyle name="Comma 7 2 2 4 3 6" xfId="23479" xr:uid="{6ED73A59-C227-4A4E-B9B4-B6ED21552D17}"/>
    <cellStyle name="Comma 7 2 2 4 3 7" xfId="44504" xr:uid="{346AAB9A-FA20-44AE-886F-0C5DB28F7B7F}"/>
    <cellStyle name="Comma 7 2 2 4 4" xfId="2384" xr:uid="{6DAAD085-0116-4221-BCCA-D1D7A2248D16}"/>
    <cellStyle name="Comma 7 2 2 4 4 2" xfId="5062" xr:uid="{5FF32A8E-48DF-41DD-A21A-E8C13090FFF6}"/>
    <cellStyle name="Comma 7 2 2 4 4 2 2" xfId="15596" xr:uid="{648D42CB-29E8-4B41-9E1D-FD7DCC6C4112}"/>
    <cellStyle name="Comma 7 2 2 4 4 2 2 2" xfId="36618" xr:uid="{77BCC3A0-B2E7-4034-8120-4CE99DC6A242}"/>
    <cellStyle name="Comma 7 2 2 4 4 2 2 3" xfId="57642" xr:uid="{299FF1ED-D84E-4AC6-8618-F2F413FAE0AA}"/>
    <cellStyle name="Comma 7 2 2 4 4 2 3" xfId="26108" xr:uid="{02857CAB-6EC2-417A-B322-73502BD5405F}"/>
    <cellStyle name="Comma 7 2 2 4 4 2 4" xfId="47132" xr:uid="{41B2B7E5-B4C4-4A62-AB28-199E76944997}"/>
    <cellStyle name="Comma 7 2 2 4 4 3" xfId="7690" xr:uid="{C5DDB877-D93F-4D54-9344-48018C2210B5}"/>
    <cellStyle name="Comma 7 2 2 4 4 3 2" xfId="18224" xr:uid="{9CDFC54C-85C9-4B82-B2AC-8FA4074EAEBC}"/>
    <cellStyle name="Comma 7 2 2 4 4 3 2 2" xfId="39246" xr:uid="{76A35059-ED02-4200-AD05-FC10A41753E2}"/>
    <cellStyle name="Comma 7 2 2 4 4 3 2 3" xfId="60270" xr:uid="{C6A255C1-B251-4DB4-B263-A969A6FB4B9E}"/>
    <cellStyle name="Comma 7 2 2 4 4 3 3" xfId="28736" xr:uid="{04253F6F-18C3-4433-8388-753C38229057}"/>
    <cellStyle name="Comma 7 2 2 4 4 3 4" xfId="49760" xr:uid="{221B7229-3C86-4C3F-BF56-8F2CD7BE6D2C}"/>
    <cellStyle name="Comma 7 2 2 4 4 4" xfId="10317" xr:uid="{E85F8822-2CFE-4A45-8187-3A762B96006B}"/>
    <cellStyle name="Comma 7 2 2 4 4 4 2" xfId="20851" xr:uid="{5AC6008D-C940-4748-99FF-E4C254F01788}"/>
    <cellStyle name="Comma 7 2 2 4 4 4 2 2" xfId="41873" xr:uid="{730F96F0-AAFA-4FAE-8B86-4E3C009827C7}"/>
    <cellStyle name="Comma 7 2 2 4 4 4 2 3" xfId="62897" xr:uid="{326382E3-5488-474E-8E50-471770BBDA4F}"/>
    <cellStyle name="Comma 7 2 2 4 4 4 3" xfId="31363" xr:uid="{10F646BC-69B6-40EA-8E66-B55613DA5570}"/>
    <cellStyle name="Comma 7 2 2 4 4 4 4" xfId="52387" xr:uid="{C7991E43-D141-4EA1-8F76-6E07D0127EA3}"/>
    <cellStyle name="Comma 7 2 2 4 4 5" xfId="12969" xr:uid="{91A0F734-4179-430E-BE1A-661DBEE12C4A}"/>
    <cellStyle name="Comma 7 2 2 4 4 5 2" xfId="33991" xr:uid="{85A52430-5B9C-4E23-85E6-48E90288B54D}"/>
    <cellStyle name="Comma 7 2 2 4 4 5 3" xfId="55015" xr:uid="{33D0909F-E606-467D-91C1-38C7EE8F45E7}"/>
    <cellStyle name="Comma 7 2 2 4 4 6" xfId="23480" xr:uid="{66BD90D5-D2F1-45E5-847D-D0847ABCB6B6}"/>
    <cellStyle name="Comma 7 2 2 4 4 7" xfId="44505" xr:uid="{3A8086A4-604D-4EB3-AFDE-12EF6B8CD28D}"/>
    <cellStyle name="Comma 7 2 2 4 5" xfId="5058" xr:uid="{940363A2-660A-47B3-B16C-ACD9266D9815}"/>
    <cellStyle name="Comma 7 2 2 4 5 2" xfId="15592" xr:uid="{F0FE0CA9-9363-453E-B027-13C1EE3DCCEF}"/>
    <cellStyle name="Comma 7 2 2 4 5 2 2" xfId="36614" xr:uid="{CCCFE527-7E94-462F-979A-CF744F4CACB2}"/>
    <cellStyle name="Comma 7 2 2 4 5 2 3" xfId="57638" xr:uid="{6D6CF062-CCD6-4136-A56B-E236784A47E8}"/>
    <cellStyle name="Comma 7 2 2 4 5 3" xfId="26104" xr:uid="{6C05302E-5AA6-4DC4-99EF-EAAB630BA299}"/>
    <cellStyle name="Comma 7 2 2 4 5 4" xfId="47128" xr:uid="{244B43F9-EC19-4CA0-A1A3-9A89840E966E}"/>
    <cellStyle name="Comma 7 2 2 4 6" xfId="7686" xr:uid="{16BF9CF3-A485-4176-ACAB-0B5182FA6AAF}"/>
    <cellStyle name="Comma 7 2 2 4 6 2" xfId="18220" xr:uid="{58E377A1-2619-4333-A611-B07EFB37FDEE}"/>
    <cellStyle name="Comma 7 2 2 4 6 2 2" xfId="39242" xr:uid="{467A0E09-4ED0-44CA-9EAC-4C8F4113BE59}"/>
    <cellStyle name="Comma 7 2 2 4 6 2 3" xfId="60266" xr:uid="{7A6BAA9A-EF41-4390-9640-520645A498CD}"/>
    <cellStyle name="Comma 7 2 2 4 6 3" xfId="28732" xr:uid="{819164AF-1AC0-450A-8873-8489CAF29BEB}"/>
    <cellStyle name="Comma 7 2 2 4 6 4" xfId="49756" xr:uid="{D3673CD6-1E74-4035-A8F9-FEA73B6C7936}"/>
    <cellStyle name="Comma 7 2 2 4 7" xfId="10313" xr:uid="{8380291C-7E79-49E1-B950-7DC1FFB199E8}"/>
    <cellStyle name="Comma 7 2 2 4 7 2" xfId="20847" xr:uid="{02327325-C7AC-46F1-AD4B-67375A61BC64}"/>
    <cellStyle name="Comma 7 2 2 4 7 2 2" xfId="41869" xr:uid="{DD1F0F7A-D8A5-4DA1-A54E-F7732197056C}"/>
    <cellStyle name="Comma 7 2 2 4 7 2 3" xfId="62893" xr:uid="{F67EFD24-902E-4715-AA7E-6D899D1F7A2C}"/>
    <cellStyle name="Comma 7 2 2 4 7 3" xfId="31359" xr:uid="{4AC02CC7-E7A5-4945-A5DD-ED9CF7716D71}"/>
    <cellStyle name="Comma 7 2 2 4 7 4" xfId="52383" xr:uid="{B846482F-D204-4FB7-95C5-3E5E50251F2D}"/>
    <cellStyle name="Comma 7 2 2 4 8" xfId="12965" xr:uid="{1A333AA8-9C74-4D29-BE4D-A295737937E6}"/>
    <cellStyle name="Comma 7 2 2 4 8 2" xfId="33987" xr:uid="{0AEE65D0-138D-480B-8F8D-038FEF4807A9}"/>
    <cellStyle name="Comma 7 2 2 4 8 3" xfId="55011" xr:uid="{4F043BBA-56D6-4C74-9697-ADD977C45A14}"/>
    <cellStyle name="Comma 7 2 2 4 9" xfId="23476" xr:uid="{1CF90C65-761B-41A3-8106-BF8B2D4B04CC}"/>
    <cellStyle name="Comma 7 2 2 5" xfId="2385" xr:uid="{DE3F2E60-B725-45D2-9947-C52F10F47AC5}"/>
    <cellStyle name="Comma 7 2 2 5 10" xfId="44506" xr:uid="{A398FA91-4454-4CE4-8EBC-C8FDA247B32C}"/>
    <cellStyle name="Comma 7 2 2 5 2" xfId="2386" xr:uid="{5A4840ED-7944-4948-9D9F-99D7B273B24A}"/>
    <cellStyle name="Comma 7 2 2 5 2 2" xfId="2387" xr:uid="{C210B4E7-B505-4395-90A6-5DFF961313A5}"/>
    <cellStyle name="Comma 7 2 2 5 2 2 2" xfId="5065" xr:uid="{72CA87A5-B747-40C4-8F5E-452171079CA3}"/>
    <cellStyle name="Comma 7 2 2 5 2 2 2 2" xfId="15599" xr:uid="{E1CE6700-0079-4F1F-8D15-5341F1501819}"/>
    <cellStyle name="Comma 7 2 2 5 2 2 2 2 2" xfId="36621" xr:uid="{802E2EFB-8E94-493E-820F-06D48003BABD}"/>
    <cellStyle name="Comma 7 2 2 5 2 2 2 2 3" xfId="57645" xr:uid="{2874687A-1C33-49A7-9495-F9CDA1D76144}"/>
    <cellStyle name="Comma 7 2 2 5 2 2 2 3" xfId="26111" xr:uid="{A9468885-ADBD-41D8-BA80-26D13EBA7FE7}"/>
    <cellStyle name="Comma 7 2 2 5 2 2 2 4" xfId="47135" xr:uid="{4EED7248-6A12-490C-8BBC-A58B54465A76}"/>
    <cellStyle name="Comma 7 2 2 5 2 2 3" xfId="7693" xr:uid="{E0DB4D6A-DF19-4746-AF87-5176BAC77D52}"/>
    <cellStyle name="Comma 7 2 2 5 2 2 3 2" xfId="18227" xr:uid="{A8237FFA-E7EB-4A64-BD48-464E9468449E}"/>
    <cellStyle name="Comma 7 2 2 5 2 2 3 2 2" xfId="39249" xr:uid="{2A6152C1-7E60-412A-9F32-7E4E7C7E2A86}"/>
    <cellStyle name="Comma 7 2 2 5 2 2 3 2 3" xfId="60273" xr:uid="{510A6C90-9871-4723-A99B-3E940D8218DC}"/>
    <cellStyle name="Comma 7 2 2 5 2 2 3 3" xfId="28739" xr:uid="{E0052E43-41E7-402A-AC8E-F43A15E9FE0E}"/>
    <cellStyle name="Comma 7 2 2 5 2 2 3 4" xfId="49763" xr:uid="{56B26492-893E-41D1-ACA9-BCED26A0ADE3}"/>
    <cellStyle name="Comma 7 2 2 5 2 2 4" xfId="10320" xr:uid="{E1C6A46F-2037-4096-B0C0-40B050F49EE1}"/>
    <cellStyle name="Comma 7 2 2 5 2 2 4 2" xfId="20854" xr:uid="{2B283D7B-483F-4522-9C40-E55BD9240DD5}"/>
    <cellStyle name="Comma 7 2 2 5 2 2 4 2 2" xfId="41876" xr:uid="{77B67D2C-DF84-43C4-8280-EA4F939A7E99}"/>
    <cellStyle name="Comma 7 2 2 5 2 2 4 2 3" xfId="62900" xr:uid="{EA526A49-FC86-48D3-AE7E-2B5A6965BF66}"/>
    <cellStyle name="Comma 7 2 2 5 2 2 4 3" xfId="31366" xr:uid="{014FDEF9-FC2C-4DA2-AE1A-8AAAE67358D6}"/>
    <cellStyle name="Comma 7 2 2 5 2 2 4 4" xfId="52390" xr:uid="{89A4560D-F6E0-4FE6-A533-6478390DAB36}"/>
    <cellStyle name="Comma 7 2 2 5 2 2 5" xfId="12972" xr:uid="{665534B9-7EC4-44FB-B60D-56AF9FEE78AD}"/>
    <cellStyle name="Comma 7 2 2 5 2 2 5 2" xfId="33994" xr:uid="{E640706F-48E0-4BC4-BD89-B959912E659A}"/>
    <cellStyle name="Comma 7 2 2 5 2 2 5 3" xfId="55018" xr:uid="{B3096F06-DE9B-47BB-AF41-EC96FD4FF575}"/>
    <cellStyle name="Comma 7 2 2 5 2 2 6" xfId="23483" xr:uid="{D414C5BA-5726-4E79-A6D7-96379CD61819}"/>
    <cellStyle name="Comma 7 2 2 5 2 2 7" xfId="44508" xr:uid="{520E93AB-EF36-4FA9-A131-D3DB1EB3A804}"/>
    <cellStyle name="Comma 7 2 2 5 2 3" xfId="5064" xr:uid="{8589A2F5-5DA0-4D15-AB6D-B4F33194A037}"/>
    <cellStyle name="Comma 7 2 2 5 2 3 2" xfId="15598" xr:uid="{90CFC166-1A04-4B50-812C-72C09014F50A}"/>
    <cellStyle name="Comma 7 2 2 5 2 3 2 2" xfId="36620" xr:uid="{685F8272-DB4F-4FB5-9252-DB52E4EA0107}"/>
    <cellStyle name="Comma 7 2 2 5 2 3 2 3" xfId="57644" xr:uid="{3576CE61-8BD2-484A-BB6B-38FD14B034BE}"/>
    <cellStyle name="Comma 7 2 2 5 2 3 3" xfId="26110" xr:uid="{C52CC17C-B0A1-40A6-AC7D-92A81BBC6BC7}"/>
    <cellStyle name="Comma 7 2 2 5 2 3 4" xfId="47134" xr:uid="{4EC701BD-4B09-4FE0-ACC8-ADDB35C37132}"/>
    <cellStyle name="Comma 7 2 2 5 2 4" xfId="7692" xr:uid="{D4D1ABCB-450A-447E-A9C1-AA4FD6482E58}"/>
    <cellStyle name="Comma 7 2 2 5 2 4 2" xfId="18226" xr:uid="{99BD5823-5851-4B1F-AE7A-D326E8057F11}"/>
    <cellStyle name="Comma 7 2 2 5 2 4 2 2" xfId="39248" xr:uid="{E1F885BB-E55A-4616-8843-10EC4B99B330}"/>
    <cellStyle name="Comma 7 2 2 5 2 4 2 3" xfId="60272" xr:uid="{6AC2C999-4B1B-4541-B9D2-3EC5C264CE77}"/>
    <cellStyle name="Comma 7 2 2 5 2 4 3" xfId="28738" xr:uid="{A59C6DD1-A2BD-46F2-801F-61584F1D86A1}"/>
    <cellStyle name="Comma 7 2 2 5 2 4 4" xfId="49762" xr:uid="{A5F8421C-01A9-4565-ABF7-2E515B63171D}"/>
    <cellStyle name="Comma 7 2 2 5 2 5" xfId="10319" xr:uid="{5572D2EE-B600-4341-BDD3-72D6F0D03675}"/>
    <cellStyle name="Comma 7 2 2 5 2 5 2" xfId="20853" xr:uid="{EE39847E-E376-48CE-A283-A94F74A00542}"/>
    <cellStyle name="Comma 7 2 2 5 2 5 2 2" xfId="41875" xr:uid="{8F81ED04-D805-4327-8C87-95A001AEBBF1}"/>
    <cellStyle name="Comma 7 2 2 5 2 5 2 3" xfId="62899" xr:uid="{7FB501EF-012C-4E2D-891E-4C94D35DA6DD}"/>
    <cellStyle name="Comma 7 2 2 5 2 5 3" xfId="31365" xr:uid="{4C2DD5A8-3E44-456F-A407-40DD245BB1E0}"/>
    <cellStyle name="Comma 7 2 2 5 2 5 4" xfId="52389" xr:uid="{08018DBD-0C43-49A3-9FB0-24F253F7F926}"/>
    <cellStyle name="Comma 7 2 2 5 2 6" xfId="12971" xr:uid="{91276983-7881-410A-AEDB-83EA7560A879}"/>
    <cellStyle name="Comma 7 2 2 5 2 6 2" xfId="33993" xr:uid="{B8BAA406-9C15-4D93-B7E2-8FD77B725BA9}"/>
    <cellStyle name="Comma 7 2 2 5 2 6 3" xfId="55017" xr:uid="{A733F74A-8D0B-47FA-85D9-3F00BC59F5EF}"/>
    <cellStyle name="Comma 7 2 2 5 2 7" xfId="23482" xr:uid="{C39E0DD2-9439-4BCC-B23A-A4379FFEB509}"/>
    <cellStyle name="Comma 7 2 2 5 2 8" xfId="44507" xr:uid="{A9E7E93C-E853-475C-B110-58B4F5944A18}"/>
    <cellStyle name="Comma 7 2 2 5 3" xfId="2388" xr:uid="{2D3BC022-1658-437B-AD5D-6369D72D0FB7}"/>
    <cellStyle name="Comma 7 2 2 5 3 2" xfId="5066" xr:uid="{5BFEAF77-FA5B-40E0-ACAF-94E683C56223}"/>
    <cellStyle name="Comma 7 2 2 5 3 2 2" xfId="15600" xr:uid="{5478EEFE-D2A6-45BE-B655-7AA79CF4CB76}"/>
    <cellStyle name="Comma 7 2 2 5 3 2 2 2" xfId="36622" xr:uid="{EE68AED3-3F28-470D-9E08-5D0BBB0C5249}"/>
    <cellStyle name="Comma 7 2 2 5 3 2 2 3" xfId="57646" xr:uid="{4B463D47-88FA-41AD-943C-60E1A4B6A659}"/>
    <cellStyle name="Comma 7 2 2 5 3 2 3" xfId="26112" xr:uid="{2BF2591C-B5A7-4066-A5AA-4F42DDB76F73}"/>
    <cellStyle name="Comma 7 2 2 5 3 2 4" xfId="47136" xr:uid="{BC275791-1307-4702-9A36-FEA7DE2D4FCA}"/>
    <cellStyle name="Comma 7 2 2 5 3 3" xfId="7694" xr:uid="{F9087518-0C85-479D-B509-1760C0F0B2D6}"/>
    <cellStyle name="Comma 7 2 2 5 3 3 2" xfId="18228" xr:uid="{1D81E986-AD8E-48A6-8768-A8C042470F9C}"/>
    <cellStyle name="Comma 7 2 2 5 3 3 2 2" xfId="39250" xr:uid="{6DF14BC3-CB13-4DD4-BD29-2B1401C87A4A}"/>
    <cellStyle name="Comma 7 2 2 5 3 3 2 3" xfId="60274" xr:uid="{DD5F88DC-3AA7-4CE0-9849-7F53CCA72497}"/>
    <cellStyle name="Comma 7 2 2 5 3 3 3" xfId="28740" xr:uid="{2B097486-28BA-4821-87E2-EFD9F51C7F2A}"/>
    <cellStyle name="Comma 7 2 2 5 3 3 4" xfId="49764" xr:uid="{4076847D-6FF7-4FE5-B8CF-D22273C8C0B6}"/>
    <cellStyle name="Comma 7 2 2 5 3 4" xfId="10321" xr:uid="{0E961E98-D965-46BA-A605-CB6BFFD75608}"/>
    <cellStyle name="Comma 7 2 2 5 3 4 2" xfId="20855" xr:uid="{00A5FBCC-0D95-4C22-8509-F6F3D13C0453}"/>
    <cellStyle name="Comma 7 2 2 5 3 4 2 2" xfId="41877" xr:uid="{F20CC881-F62E-43C6-98FC-C8A53D85AEC3}"/>
    <cellStyle name="Comma 7 2 2 5 3 4 2 3" xfId="62901" xr:uid="{D0F37102-5833-4C7C-B533-2335BD7D19D1}"/>
    <cellStyle name="Comma 7 2 2 5 3 4 3" xfId="31367" xr:uid="{FF30673E-E8A0-4B8D-AAA1-B9401D757E86}"/>
    <cellStyle name="Comma 7 2 2 5 3 4 4" xfId="52391" xr:uid="{377C4EC7-F8F6-4248-901D-4B86250CB1E4}"/>
    <cellStyle name="Comma 7 2 2 5 3 5" xfId="12973" xr:uid="{C3CDA339-97BD-43E3-829F-D10F2D94185C}"/>
    <cellStyle name="Comma 7 2 2 5 3 5 2" xfId="33995" xr:uid="{57ADC956-41DA-43FA-835E-CA55C17137DB}"/>
    <cellStyle name="Comma 7 2 2 5 3 5 3" xfId="55019" xr:uid="{D5B08613-A454-4F27-9685-6861C013DE51}"/>
    <cellStyle name="Comma 7 2 2 5 3 6" xfId="23484" xr:uid="{B735295B-F36F-4829-94B2-C9E76A39A198}"/>
    <cellStyle name="Comma 7 2 2 5 3 7" xfId="44509" xr:uid="{6022E738-AFA7-4665-BF10-799027BCDEA8}"/>
    <cellStyle name="Comma 7 2 2 5 4" xfId="2389" xr:uid="{B00F7452-6934-4716-9AAD-E3ABBBEC5F5B}"/>
    <cellStyle name="Comma 7 2 2 5 4 2" xfId="5067" xr:uid="{0197BDAA-9694-4131-81B3-8569E816846B}"/>
    <cellStyle name="Comma 7 2 2 5 4 2 2" xfId="15601" xr:uid="{5E92FF85-64AE-4440-9296-E3B48A8F831E}"/>
    <cellStyle name="Comma 7 2 2 5 4 2 2 2" xfId="36623" xr:uid="{D8B9883C-5ABC-407F-B0D7-9F1F14B56B19}"/>
    <cellStyle name="Comma 7 2 2 5 4 2 2 3" xfId="57647" xr:uid="{A83B91AB-8569-4623-BEA2-CF65867DE89E}"/>
    <cellStyle name="Comma 7 2 2 5 4 2 3" xfId="26113" xr:uid="{ADB1DC35-9A64-435E-9C11-1E34A41AEC1B}"/>
    <cellStyle name="Comma 7 2 2 5 4 2 4" xfId="47137" xr:uid="{81B70C40-2FF5-4F23-B84D-7844355BEE48}"/>
    <cellStyle name="Comma 7 2 2 5 4 3" xfId="7695" xr:uid="{560DA993-E207-4938-9011-4C1F058C7E50}"/>
    <cellStyle name="Comma 7 2 2 5 4 3 2" xfId="18229" xr:uid="{0B69CA01-2EC1-4714-A3E4-878528242C6C}"/>
    <cellStyle name="Comma 7 2 2 5 4 3 2 2" xfId="39251" xr:uid="{EFC67910-3E59-4749-9E9E-2D47CF102280}"/>
    <cellStyle name="Comma 7 2 2 5 4 3 2 3" xfId="60275" xr:uid="{32163747-A78A-417F-A0A0-88F3FC638946}"/>
    <cellStyle name="Comma 7 2 2 5 4 3 3" xfId="28741" xr:uid="{A06D3CF1-5A5A-4F1B-9FDE-DDCF1FD6A712}"/>
    <cellStyle name="Comma 7 2 2 5 4 3 4" xfId="49765" xr:uid="{E1A82691-4A49-480F-8A86-D739D0CC5BBF}"/>
    <cellStyle name="Comma 7 2 2 5 4 4" xfId="10322" xr:uid="{CED0BA28-97C2-4A5E-8867-448DFDDA8E02}"/>
    <cellStyle name="Comma 7 2 2 5 4 4 2" xfId="20856" xr:uid="{C31E00F7-34EF-4CBA-873D-A4B363316575}"/>
    <cellStyle name="Comma 7 2 2 5 4 4 2 2" xfId="41878" xr:uid="{11226665-629B-4277-836A-140580A75EBE}"/>
    <cellStyle name="Comma 7 2 2 5 4 4 2 3" xfId="62902" xr:uid="{8643E5E7-615B-4433-B9B5-47C6B08713FA}"/>
    <cellStyle name="Comma 7 2 2 5 4 4 3" xfId="31368" xr:uid="{F6CD673C-E799-43B6-B3ED-5957BB609582}"/>
    <cellStyle name="Comma 7 2 2 5 4 4 4" xfId="52392" xr:uid="{4984DD6B-0B3B-4CA1-9D5E-C60F8CB212E1}"/>
    <cellStyle name="Comma 7 2 2 5 4 5" xfId="12974" xr:uid="{33D5CE30-B690-45B3-AEA4-C8B3393D7D8B}"/>
    <cellStyle name="Comma 7 2 2 5 4 5 2" xfId="33996" xr:uid="{C7881DC7-4066-4658-8C7D-DFD07CFB01BA}"/>
    <cellStyle name="Comma 7 2 2 5 4 5 3" xfId="55020" xr:uid="{2AF3B1A4-DBE1-4AF5-88EE-E608D29F5B3E}"/>
    <cellStyle name="Comma 7 2 2 5 4 6" xfId="23485" xr:uid="{EB1EC43E-CE31-4CF2-9BDC-8FBEC5747A59}"/>
    <cellStyle name="Comma 7 2 2 5 4 7" xfId="44510" xr:uid="{A2CA6FC9-4583-4107-92CA-501D4FEDF10C}"/>
    <cellStyle name="Comma 7 2 2 5 5" xfId="5063" xr:uid="{6D8B024F-987A-4C0A-83F1-A0A1949EAB3C}"/>
    <cellStyle name="Comma 7 2 2 5 5 2" xfId="15597" xr:uid="{DF7908A4-35ED-4E58-91AF-5C5A1002B728}"/>
    <cellStyle name="Comma 7 2 2 5 5 2 2" xfId="36619" xr:uid="{87CF6CB4-8531-4BB4-939A-6B21DCF51247}"/>
    <cellStyle name="Comma 7 2 2 5 5 2 3" xfId="57643" xr:uid="{9D101FB7-380A-4640-BE50-3955CF80DC95}"/>
    <cellStyle name="Comma 7 2 2 5 5 3" xfId="26109" xr:uid="{4DE4F97D-DB3D-4205-8E44-9DADCD35470F}"/>
    <cellStyle name="Comma 7 2 2 5 5 4" xfId="47133" xr:uid="{E8DCE405-BF0D-45EE-88F2-49206517E643}"/>
    <cellStyle name="Comma 7 2 2 5 6" xfId="7691" xr:uid="{C5F8D25C-5871-4814-9BCE-2975995CF34F}"/>
    <cellStyle name="Comma 7 2 2 5 6 2" xfId="18225" xr:uid="{399EEF3C-9DD9-435F-86B9-1CEE4F295674}"/>
    <cellStyle name="Comma 7 2 2 5 6 2 2" xfId="39247" xr:uid="{CE484AA5-2C98-4599-99BF-2D9D345D1E89}"/>
    <cellStyle name="Comma 7 2 2 5 6 2 3" xfId="60271" xr:uid="{47725B21-DEBB-4B14-8B6F-0690DC8047A2}"/>
    <cellStyle name="Comma 7 2 2 5 6 3" xfId="28737" xr:uid="{0803611F-796F-4C46-B7B0-9E6A046395B1}"/>
    <cellStyle name="Comma 7 2 2 5 6 4" xfId="49761" xr:uid="{1A64947E-9732-439B-80E8-860CB302F751}"/>
    <cellStyle name="Comma 7 2 2 5 7" xfId="10318" xr:uid="{D0819BA5-9257-4FAA-ADCF-7229341FFFF0}"/>
    <cellStyle name="Comma 7 2 2 5 7 2" xfId="20852" xr:uid="{10C96348-46F2-4C13-9494-683CFB6C14C8}"/>
    <cellStyle name="Comma 7 2 2 5 7 2 2" xfId="41874" xr:uid="{98E521B5-EFD3-403E-976A-D6E8C92C71BE}"/>
    <cellStyle name="Comma 7 2 2 5 7 2 3" xfId="62898" xr:uid="{7E74008D-9B60-4489-9CB4-988BBEFA9A5F}"/>
    <cellStyle name="Comma 7 2 2 5 7 3" xfId="31364" xr:uid="{D162CEC9-5472-4B7F-B6A1-8621249A1477}"/>
    <cellStyle name="Comma 7 2 2 5 7 4" xfId="52388" xr:uid="{EF03421B-F2EE-4C7F-A7D7-AD325BC9A043}"/>
    <cellStyle name="Comma 7 2 2 5 8" xfId="12970" xr:uid="{20548B47-D022-443E-B330-D09CEBC17CF0}"/>
    <cellStyle name="Comma 7 2 2 5 8 2" xfId="33992" xr:uid="{5011A6AE-8DE7-417D-9F24-658D3C1645B7}"/>
    <cellStyle name="Comma 7 2 2 5 8 3" xfId="55016" xr:uid="{07146220-77EE-4182-A078-D658042D2313}"/>
    <cellStyle name="Comma 7 2 2 5 9" xfId="23481" xr:uid="{7516997C-F919-48F8-B362-C3DDF5B0E54A}"/>
    <cellStyle name="Comma 7 2 2 6" xfId="2390" xr:uid="{72D993A8-C2E4-4AD0-97D7-4AF61EAE7F43}"/>
    <cellStyle name="Comma 7 2 2 6 2" xfId="2391" xr:uid="{8CE6CF67-417E-4FA6-AC57-08D13DD51478}"/>
    <cellStyle name="Comma 7 2 2 6 2 2" xfId="5069" xr:uid="{F00FC136-C74D-400E-B457-83BC8A028032}"/>
    <cellStyle name="Comma 7 2 2 6 2 2 2" xfId="15603" xr:uid="{3FEE41D3-F8E4-4553-B924-CE96A14A41E0}"/>
    <cellStyle name="Comma 7 2 2 6 2 2 2 2" xfId="36625" xr:uid="{36722025-62B6-4708-88A9-084B66C0BD70}"/>
    <cellStyle name="Comma 7 2 2 6 2 2 2 3" xfId="57649" xr:uid="{0AF1CE9A-582D-44E5-93AB-3CFDF15F4B68}"/>
    <cellStyle name="Comma 7 2 2 6 2 2 3" xfId="26115" xr:uid="{7775C8AF-1187-487E-ADBC-959C433B8239}"/>
    <cellStyle name="Comma 7 2 2 6 2 2 4" xfId="47139" xr:uid="{573D3339-57CB-4B74-8C6F-597CB03B00B5}"/>
    <cellStyle name="Comma 7 2 2 6 2 3" xfId="7697" xr:uid="{55849489-BB7F-477A-9F18-24897D4091B7}"/>
    <cellStyle name="Comma 7 2 2 6 2 3 2" xfId="18231" xr:uid="{CDB206BC-C565-4147-9336-A73B0B33A872}"/>
    <cellStyle name="Comma 7 2 2 6 2 3 2 2" xfId="39253" xr:uid="{DC29A8AF-2F74-46CA-A68C-D639D4D92C99}"/>
    <cellStyle name="Comma 7 2 2 6 2 3 2 3" xfId="60277" xr:uid="{C3F8B22F-6DFB-41A8-9719-BDE43E11F34B}"/>
    <cellStyle name="Comma 7 2 2 6 2 3 3" xfId="28743" xr:uid="{971A7019-47B5-4CC3-BEBB-5DCB8153590C}"/>
    <cellStyle name="Comma 7 2 2 6 2 3 4" xfId="49767" xr:uid="{47035BA1-5075-4F9C-A0C4-DF4C8B812E5E}"/>
    <cellStyle name="Comma 7 2 2 6 2 4" xfId="10324" xr:uid="{81C83607-55DE-48B6-99DC-68D3DDF1902C}"/>
    <cellStyle name="Comma 7 2 2 6 2 4 2" xfId="20858" xr:uid="{9520D531-DC74-44F8-920A-42C469D44EE3}"/>
    <cellStyle name="Comma 7 2 2 6 2 4 2 2" xfId="41880" xr:uid="{9A206524-20AB-42B9-BBF6-1EED1990F09D}"/>
    <cellStyle name="Comma 7 2 2 6 2 4 2 3" xfId="62904" xr:uid="{FA8B1489-6AA9-45F3-A1C8-7FCCE3C2DD06}"/>
    <cellStyle name="Comma 7 2 2 6 2 4 3" xfId="31370" xr:uid="{CE876628-1E45-4888-BA4F-C7A63FFAA439}"/>
    <cellStyle name="Comma 7 2 2 6 2 4 4" xfId="52394" xr:uid="{2F3FEB7A-A3FE-444F-905F-5D6880F9901B}"/>
    <cellStyle name="Comma 7 2 2 6 2 5" xfId="12976" xr:uid="{5285C6C3-9D5B-46EF-B9FF-0250CD0EF736}"/>
    <cellStyle name="Comma 7 2 2 6 2 5 2" xfId="33998" xr:uid="{D7927ACE-41D2-4BA3-92CC-40F817D93D2A}"/>
    <cellStyle name="Comma 7 2 2 6 2 5 3" xfId="55022" xr:uid="{D9FC1530-5582-4236-A7CB-FFD03C3D3DF0}"/>
    <cellStyle name="Comma 7 2 2 6 2 6" xfId="23487" xr:uid="{424CA7ED-0981-4CF2-B1DE-9DA74E065670}"/>
    <cellStyle name="Comma 7 2 2 6 2 7" xfId="44512" xr:uid="{D60C9B64-A2D0-4291-97B7-439FCCB3D125}"/>
    <cellStyle name="Comma 7 2 2 6 3" xfId="2392" xr:uid="{8043DEE8-B019-4D6C-BFFE-90B034ECDD48}"/>
    <cellStyle name="Comma 7 2 2 6 3 2" xfId="5070" xr:uid="{2D5BDBC5-E31F-4049-BEDD-676784A678A1}"/>
    <cellStyle name="Comma 7 2 2 6 3 2 2" xfId="15604" xr:uid="{15205CAD-0437-4D2C-A247-5D217981AAA8}"/>
    <cellStyle name="Comma 7 2 2 6 3 2 2 2" xfId="36626" xr:uid="{8E915CDC-2F09-4FD6-B98C-C6D5985F0142}"/>
    <cellStyle name="Comma 7 2 2 6 3 2 2 3" xfId="57650" xr:uid="{A75E4772-CA49-4728-82A6-F122E5A28D16}"/>
    <cellStyle name="Comma 7 2 2 6 3 2 3" xfId="26116" xr:uid="{AA967495-36C8-4DC4-8E1D-0C26FCC4762D}"/>
    <cellStyle name="Comma 7 2 2 6 3 2 4" xfId="47140" xr:uid="{3502E180-F74B-4F10-A023-75EE972A4D2B}"/>
    <cellStyle name="Comma 7 2 2 6 3 3" xfId="7698" xr:uid="{0F3C5788-1953-40F0-BD4E-FFFD152B3CB7}"/>
    <cellStyle name="Comma 7 2 2 6 3 3 2" xfId="18232" xr:uid="{98E4D5F8-F91C-4743-9EA3-9E83B022F411}"/>
    <cellStyle name="Comma 7 2 2 6 3 3 2 2" xfId="39254" xr:uid="{4A067435-E117-4082-B681-6C935CD773F8}"/>
    <cellStyle name="Comma 7 2 2 6 3 3 2 3" xfId="60278" xr:uid="{9BEBF46C-2752-45AE-ACF2-EB0D70C82E6F}"/>
    <cellStyle name="Comma 7 2 2 6 3 3 3" xfId="28744" xr:uid="{0D82D024-7B77-47C3-BC91-369F94F16010}"/>
    <cellStyle name="Comma 7 2 2 6 3 3 4" xfId="49768" xr:uid="{1366E79F-AE84-4C6A-A7C3-E093FF50A26F}"/>
    <cellStyle name="Comma 7 2 2 6 3 4" xfId="10325" xr:uid="{F5ADAC5D-5168-4E24-A0DF-01D43E58C584}"/>
    <cellStyle name="Comma 7 2 2 6 3 4 2" xfId="20859" xr:uid="{3A9C4A66-20DD-42DE-AACB-C5B02299EFAD}"/>
    <cellStyle name="Comma 7 2 2 6 3 4 2 2" xfId="41881" xr:uid="{F1D05A54-907C-4B98-BDF3-007BF64995DF}"/>
    <cellStyle name="Comma 7 2 2 6 3 4 2 3" xfId="62905" xr:uid="{B51AF877-9C0B-465C-A2E2-C3F654E75205}"/>
    <cellStyle name="Comma 7 2 2 6 3 4 3" xfId="31371" xr:uid="{6082B46A-F0B3-4589-81C8-6E9F078D6718}"/>
    <cellStyle name="Comma 7 2 2 6 3 4 4" xfId="52395" xr:uid="{8E273980-EDD4-4081-A9EA-8DD62A03480D}"/>
    <cellStyle name="Comma 7 2 2 6 3 5" xfId="12977" xr:uid="{5C0FC862-16F5-4602-B20A-927AC3CAD605}"/>
    <cellStyle name="Comma 7 2 2 6 3 5 2" xfId="33999" xr:uid="{C429467B-BCED-4B8B-97AE-56776D148ABE}"/>
    <cellStyle name="Comma 7 2 2 6 3 5 3" xfId="55023" xr:uid="{E0EB07EA-746E-494B-B5FD-5BEE5565917E}"/>
    <cellStyle name="Comma 7 2 2 6 3 6" xfId="23488" xr:uid="{BACA9FA2-BEEC-434E-86EA-2E2A30170B93}"/>
    <cellStyle name="Comma 7 2 2 6 3 7" xfId="44513" xr:uid="{B37C29F1-2153-42CF-AB80-22333730B521}"/>
    <cellStyle name="Comma 7 2 2 6 4" xfId="5068" xr:uid="{425471E8-8152-4591-B0A4-A5A7CE208C9B}"/>
    <cellStyle name="Comma 7 2 2 6 4 2" xfId="15602" xr:uid="{553F4472-3EBA-469B-B499-3BD821D9EFE9}"/>
    <cellStyle name="Comma 7 2 2 6 4 2 2" xfId="36624" xr:uid="{95C1DE99-3AED-45F0-BF90-7965FCA6A6CF}"/>
    <cellStyle name="Comma 7 2 2 6 4 2 3" xfId="57648" xr:uid="{D95CAEEE-CBB1-4373-9FB0-FF610194AF27}"/>
    <cellStyle name="Comma 7 2 2 6 4 3" xfId="26114" xr:uid="{BA553AD2-F891-4691-BD11-284EB979701B}"/>
    <cellStyle name="Comma 7 2 2 6 4 4" xfId="47138" xr:uid="{0E168B28-A4D4-49B9-885C-DA5A36493A23}"/>
    <cellStyle name="Comma 7 2 2 6 5" xfId="7696" xr:uid="{8B4E8585-C262-4652-A9FF-64696970D29A}"/>
    <cellStyle name="Comma 7 2 2 6 5 2" xfId="18230" xr:uid="{72695166-8177-442A-8498-7DA1298E2EC9}"/>
    <cellStyle name="Comma 7 2 2 6 5 2 2" xfId="39252" xr:uid="{832041E5-E5CC-4D14-815C-71CB8F178A4E}"/>
    <cellStyle name="Comma 7 2 2 6 5 2 3" xfId="60276" xr:uid="{A4B06C26-5533-4326-80A0-D244B25F109F}"/>
    <cellStyle name="Comma 7 2 2 6 5 3" xfId="28742" xr:uid="{0F1F32B9-8F92-4EC8-8F80-BB851F190918}"/>
    <cellStyle name="Comma 7 2 2 6 5 4" xfId="49766" xr:uid="{8993C813-687B-4967-A5BA-16E6CBE6B4B6}"/>
    <cellStyle name="Comma 7 2 2 6 6" xfId="10323" xr:uid="{CD273A09-742F-4893-9408-D153DB6A3861}"/>
    <cellStyle name="Comma 7 2 2 6 6 2" xfId="20857" xr:uid="{4EDA81EB-477A-4A71-AA84-4414F9BE1BDA}"/>
    <cellStyle name="Comma 7 2 2 6 6 2 2" xfId="41879" xr:uid="{32E794F8-BE1B-4CC3-913A-685CFB685EF1}"/>
    <cellStyle name="Comma 7 2 2 6 6 2 3" xfId="62903" xr:uid="{E795794D-6E3B-42AD-97D2-9E1DC9A6236D}"/>
    <cellStyle name="Comma 7 2 2 6 6 3" xfId="31369" xr:uid="{677DE9D0-9505-4AFE-904F-32EE414A348C}"/>
    <cellStyle name="Comma 7 2 2 6 6 4" xfId="52393" xr:uid="{C27EE35A-C404-45E8-81C3-7CFB3B114282}"/>
    <cellStyle name="Comma 7 2 2 6 7" xfId="12975" xr:uid="{9F562A3C-51C4-4FA6-BBA8-F0275DE9ADB7}"/>
    <cellStyle name="Comma 7 2 2 6 7 2" xfId="33997" xr:uid="{741A5398-CD08-416C-95A6-1B8CA9B08DAD}"/>
    <cellStyle name="Comma 7 2 2 6 7 3" xfId="55021" xr:uid="{817D4AB3-B64C-4AEF-AEFE-48A2EACE39E6}"/>
    <cellStyle name="Comma 7 2 2 6 8" xfId="23486" xr:uid="{44FBD7A3-69D7-4A7A-BC80-781C6AF1A41A}"/>
    <cellStyle name="Comma 7 2 2 6 9" xfId="44511" xr:uid="{04B094AE-1C08-4BDF-BCD4-38EBE8708E35}"/>
    <cellStyle name="Comma 7 2 2 7" xfId="2393" xr:uid="{E8A2CFAF-7C47-4037-ADAB-20782E6214E6}"/>
    <cellStyle name="Comma 7 2 2 7 2" xfId="2394" xr:uid="{2D7297C3-8578-4D13-83FA-E23B42D76BA4}"/>
    <cellStyle name="Comma 7 2 2 7 2 2" xfId="5072" xr:uid="{88722CED-7E1B-476D-8959-BBD4C92FE839}"/>
    <cellStyle name="Comma 7 2 2 7 2 2 2" xfId="15606" xr:uid="{A6692402-62D1-48F8-8A3A-341C8651105C}"/>
    <cellStyle name="Comma 7 2 2 7 2 2 2 2" xfId="36628" xr:uid="{5E80D4C0-1C49-41A7-9DBE-F728CD67D116}"/>
    <cellStyle name="Comma 7 2 2 7 2 2 2 3" xfId="57652" xr:uid="{993C046C-81DA-4264-A3CE-4BB110AE9A3D}"/>
    <cellStyle name="Comma 7 2 2 7 2 2 3" xfId="26118" xr:uid="{21A86E61-1D14-4747-AEDC-7B990412EF67}"/>
    <cellStyle name="Comma 7 2 2 7 2 2 4" xfId="47142" xr:uid="{138E3B79-6289-4B92-BD94-5A75E1CC6E85}"/>
    <cellStyle name="Comma 7 2 2 7 2 3" xfId="7700" xr:uid="{813CFCF2-9933-4283-B811-83D4498BEA67}"/>
    <cellStyle name="Comma 7 2 2 7 2 3 2" xfId="18234" xr:uid="{BA1B5B62-AAEE-49B6-A278-C7A9B3D9014F}"/>
    <cellStyle name="Comma 7 2 2 7 2 3 2 2" xfId="39256" xr:uid="{0398241F-044C-437E-8E6F-44DB1363E81A}"/>
    <cellStyle name="Comma 7 2 2 7 2 3 2 3" xfId="60280" xr:uid="{F50FB3BA-0AA6-4AB9-81FA-28AE4D737EF3}"/>
    <cellStyle name="Comma 7 2 2 7 2 3 3" xfId="28746" xr:uid="{C1212FF4-9862-48BC-82EC-170D9DD0F9F7}"/>
    <cellStyle name="Comma 7 2 2 7 2 3 4" xfId="49770" xr:uid="{40F817B7-E86D-4C58-BE5F-4135EF7BCA38}"/>
    <cellStyle name="Comma 7 2 2 7 2 4" xfId="10327" xr:uid="{59958B02-3D2B-435C-BBC3-E18B1D92EAD9}"/>
    <cellStyle name="Comma 7 2 2 7 2 4 2" xfId="20861" xr:uid="{1E60B4D4-F54B-4530-9920-39307FCDCD1E}"/>
    <cellStyle name="Comma 7 2 2 7 2 4 2 2" xfId="41883" xr:uid="{2E92315E-1505-47D6-83F1-011820052EA9}"/>
    <cellStyle name="Comma 7 2 2 7 2 4 2 3" xfId="62907" xr:uid="{F6D27ACB-FA75-4E25-B167-F971AE5D87C0}"/>
    <cellStyle name="Comma 7 2 2 7 2 4 3" xfId="31373" xr:uid="{8D89AE18-E126-426C-A893-B0F997F08E08}"/>
    <cellStyle name="Comma 7 2 2 7 2 4 4" xfId="52397" xr:uid="{6FB041B7-13D7-4DF9-9810-33A937577F05}"/>
    <cellStyle name="Comma 7 2 2 7 2 5" xfId="12979" xr:uid="{A61E8FDF-122C-4304-8AE8-B4D6ADD4C64E}"/>
    <cellStyle name="Comma 7 2 2 7 2 5 2" xfId="34001" xr:uid="{EFE31B66-036D-47E7-8E9B-DE529D96C911}"/>
    <cellStyle name="Comma 7 2 2 7 2 5 3" xfId="55025" xr:uid="{FFFDF62D-7B42-4058-AC7C-BD25BE0F1F93}"/>
    <cellStyle name="Comma 7 2 2 7 2 6" xfId="23490" xr:uid="{6EAE5F37-089D-4148-9626-C3CF7EEC626C}"/>
    <cellStyle name="Comma 7 2 2 7 2 7" xfId="44515" xr:uid="{8AF8F153-8DAE-4C58-B061-DA8CCE2B6F89}"/>
    <cellStyle name="Comma 7 2 2 7 3" xfId="5071" xr:uid="{4F5049A5-5ABE-4EF6-AE03-ECB208733D82}"/>
    <cellStyle name="Comma 7 2 2 7 3 2" xfId="15605" xr:uid="{0D5FB75D-1F13-48FE-8D88-369BD69E561E}"/>
    <cellStyle name="Comma 7 2 2 7 3 2 2" xfId="36627" xr:uid="{B1ECBBDB-67E5-473D-A75B-DFE57F9B3E87}"/>
    <cellStyle name="Comma 7 2 2 7 3 2 3" xfId="57651" xr:uid="{6D46DB86-2250-4B46-B001-722C6C1E4FD2}"/>
    <cellStyle name="Comma 7 2 2 7 3 3" xfId="26117" xr:uid="{50F29479-8162-40E5-9175-0A0F59347864}"/>
    <cellStyle name="Comma 7 2 2 7 3 4" xfId="47141" xr:uid="{2770AF06-6F1F-431F-8EF6-CFA1489D713F}"/>
    <cellStyle name="Comma 7 2 2 7 4" xfId="7699" xr:uid="{BC11A8CD-E11F-4B9E-91A3-4AF2EC8EDE86}"/>
    <cellStyle name="Comma 7 2 2 7 4 2" xfId="18233" xr:uid="{C1005666-0B32-4CD2-9C28-DCE7D43EFE19}"/>
    <cellStyle name="Comma 7 2 2 7 4 2 2" xfId="39255" xr:uid="{18B957F4-32EC-48EA-80AA-EBCD7DA71A26}"/>
    <cellStyle name="Comma 7 2 2 7 4 2 3" xfId="60279" xr:uid="{6F58E72D-9224-4118-B4CF-33E05EBCAF60}"/>
    <cellStyle name="Comma 7 2 2 7 4 3" xfId="28745" xr:uid="{D830B954-3D02-482A-B395-A126892A8AAA}"/>
    <cellStyle name="Comma 7 2 2 7 4 4" xfId="49769" xr:uid="{F2D06B9D-5317-4C55-989F-AB17B8A54E23}"/>
    <cellStyle name="Comma 7 2 2 7 5" xfId="10326" xr:uid="{A04F7BE9-B2F0-4ADE-8CBE-E4BF545A69C6}"/>
    <cellStyle name="Comma 7 2 2 7 5 2" xfId="20860" xr:uid="{73BAFBC4-83D6-442F-88F5-FD2D6DA0EC5D}"/>
    <cellStyle name="Comma 7 2 2 7 5 2 2" xfId="41882" xr:uid="{5BAA9C38-A724-4960-9B90-1B0B960B7316}"/>
    <cellStyle name="Comma 7 2 2 7 5 2 3" xfId="62906" xr:uid="{EA823448-0219-47D8-9E8F-27CFE78C273B}"/>
    <cellStyle name="Comma 7 2 2 7 5 3" xfId="31372" xr:uid="{EC5F1503-323B-44E7-B345-6C455294A5EB}"/>
    <cellStyle name="Comma 7 2 2 7 5 4" xfId="52396" xr:uid="{DE81C830-174B-4B00-955A-14E7D0093528}"/>
    <cellStyle name="Comma 7 2 2 7 6" xfId="12978" xr:uid="{4BB361FE-3CC3-4F9D-8AB3-5E01C066A14D}"/>
    <cellStyle name="Comma 7 2 2 7 6 2" xfId="34000" xr:uid="{C52EB043-93C3-4BE5-8928-E32DBDE5A8CE}"/>
    <cellStyle name="Comma 7 2 2 7 6 3" xfId="55024" xr:uid="{44925BA2-A78C-4978-B78E-6CA634A36367}"/>
    <cellStyle name="Comma 7 2 2 7 7" xfId="23489" xr:uid="{D82CDF72-B91E-48D5-AB68-2E087262EED7}"/>
    <cellStyle name="Comma 7 2 2 7 8" xfId="44514" xr:uid="{E30781FE-52FB-4B1D-A573-8A034B5E4AE4}"/>
    <cellStyle name="Comma 7 2 2 8" xfId="2395" xr:uid="{DA8E4A49-4356-4725-A569-F509B1D50217}"/>
    <cellStyle name="Comma 7 2 2 8 2" xfId="5073" xr:uid="{6EB4B54D-5ABC-40CA-8132-B803A6799673}"/>
    <cellStyle name="Comma 7 2 2 8 2 2" xfId="15607" xr:uid="{C4BB561E-C471-462C-B560-68C184CA3B24}"/>
    <cellStyle name="Comma 7 2 2 8 2 2 2" xfId="36629" xr:uid="{EF2E1A9D-7778-4063-B532-2ED57535155A}"/>
    <cellStyle name="Comma 7 2 2 8 2 2 3" xfId="57653" xr:uid="{18DF35C5-3067-4021-A231-7D5F90A00163}"/>
    <cellStyle name="Comma 7 2 2 8 2 3" xfId="26119" xr:uid="{B390206E-B4D1-4D3B-86B1-470F19EFCFB4}"/>
    <cellStyle name="Comma 7 2 2 8 2 4" xfId="47143" xr:uid="{C9BD987F-C1A6-4AC0-ADC1-AEA84A22D2C0}"/>
    <cellStyle name="Comma 7 2 2 8 3" xfId="7701" xr:uid="{C710866E-BDFF-426D-B81C-BAA35D422F33}"/>
    <cellStyle name="Comma 7 2 2 8 3 2" xfId="18235" xr:uid="{300090B6-3DF6-4BEC-9CC4-8DD6C7856660}"/>
    <cellStyle name="Comma 7 2 2 8 3 2 2" xfId="39257" xr:uid="{2084E7D9-DA07-4F3C-8CDE-4EDA5387A295}"/>
    <cellStyle name="Comma 7 2 2 8 3 2 3" xfId="60281" xr:uid="{850B6AD6-3287-4D08-B6AE-9C6B68119B3A}"/>
    <cellStyle name="Comma 7 2 2 8 3 3" xfId="28747" xr:uid="{B8CFA97D-376A-4372-97AD-E566400FD210}"/>
    <cellStyle name="Comma 7 2 2 8 3 4" xfId="49771" xr:uid="{A53285AD-E3CF-4F58-AEB3-7E47829AE54B}"/>
    <cellStyle name="Comma 7 2 2 8 4" xfId="10328" xr:uid="{126611B1-D2A1-4513-B9C0-810296960D65}"/>
    <cellStyle name="Comma 7 2 2 8 4 2" xfId="20862" xr:uid="{E3B779EE-ED69-4DCB-BA37-F3008F96D59C}"/>
    <cellStyle name="Comma 7 2 2 8 4 2 2" xfId="41884" xr:uid="{E76A0FFA-ED4D-480E-8B5B-86BA6E77F0B6}"/>
    <cellStyle name="Comma 7 2 2 8 4 2 3" xfId="62908" xr:uid="{776B131F-B56B-4E69-B9B9-060033438B92}"/>
    <cellStyle name="Comma 7 2 2 8 4 3" xfId="31374" xr:uid="{B2F68D4A-BFB9-48B3-A7D9-ECE11FC3FEDC}"/>
    <cellStyle name="Comma 7 2 2 8 4 4" xfId="52398" xr:uid="{CA73901C-F88A-409C-8DAD-B9DBAB21090B}"/>
    <cellStyle name="Comma 7 2 2 8 5" xfId="12980" xr:uid="{6C4096BC-368A-4685-8F4C-79CCC9ED7756}"/>
    <cellStyle name="Comma 7 2 2 8 5 2" xfId="34002" xr:uid="{452AE61F-5BC4-4D81-8F01-3E501F1E8564}"/>
    <cellStyle name="Comma 7 2 2 8 5 3" xfId="55026" xr:uid="{5AFDA346-0B89-42CC-842D-A0ADB07C8598}"/>
    <cellStyle name="Comma 7 2 2 8 6" xfId="23491" xr:uid="{E484C7A7-52B3-4F4E-BA37-C4E2DB382097}"/>
    <cellStyle name="Comma 7 2 2 8 7" xfId="44516" xr:uid="{F9FBFECC-B5CA-40C6-B2C2-F52821367051}"/>
    <cellStyle name="Comma 7 2 2 9" xfId="2396" xr:uid="{B87ED2C9-4DD6-4C3C-BA8F-5D6855A0BD30}"/>
    <cellStyle name="Comma 7 2 2 9 2" xfId="5074" xr:uid="{EA7636B9-DC5D-4FC4-AE01-4ACB1E5C65AB}"/>
    <cellStyle name="Comma 7 2 2 9 2 2" xfId="15608" xr:uid="{B984AF03-8D72-494C-87C2-87749A60396B}"/>
    <cellStyle name="Comma 7 2 2 9 2 2 2" xfId="36630" xr:uid="{90AEB6AF-9F6B-453E-AE7F-DEC70B5D6C00}"/>
    <cellStyle name="Comma 7 2 2 9 2 2 3" xfId="57654" xr:uid="{70E25AEE-C71F-4A91-8FD3-D593C08F00CB}"/>
    <cellStyle name="Comma 7 2 2 9 2 3" xfId="26120" xr:uid="{73372A1D-F002-4C99-9FAA-063978511173}"/>
    <cellStyle name="Comma 7 2 2 9 2 4" xfId="47144" xr:uid="{E644B33C-92C1-4A9B-B781-581FD527F37F}"/>
    <cellStyle name="Comma 7 2 2 9 3" xfId="7702" xr:uid="{00B1793E-30BC-4EC0-8BAD-7DA202A0B335}"/>
    <cellStyle name="Comma 7 2 2 9 3 2" xfId="18236" xr:uid="{20B4E67F-66DA-4294-AC06-240C38C784C9}"/>
    <cellStyle name="Comma 7 2 2 9 3 2 2" xfId="39258" xr:uid="{0F24DD02-82D6-44D3-9DC4-CB693AA376E2}"/>
    <cellStyle name="Comma 7 2 2 9 3 2 3" xfId="60282" xr:uid="{1E054786-D3E7-4CFD-A5B1-1A015DA97389}"/>
    <cellStyle name="Comma 7 2 2 9 3 3" xfId="28748" xr:uid="{BD3EBC65-D952-40AA-BDE1-A8F71E774E0B}"/>
    <cellStyle name="Comma 7 2 2 9 3 4" xfId="49772" xr:uid="{66881BB6-4972-4544-8638-21E916B30595}"/>
    <cellStyle name="Comma 7 2 2 9 4" xfId="10329" xr:uid="{47C77767-76CE-40EA-91B6-803C27D58083}"/>
    <cellStyle name="Comma 7 2 2 9 4 2" xfId="20863" xr:uid="{C838B106-5BB8-424C-9E95-8389CA4C6139}"/>
    <cellStyle name="Comma 7 2 2 9 4 2 2" xfId="41885" xr:uid="{0D915E98-46E1-4BF3-B096-D7CA27A6E8B2}"/>
    <cellStyle name="Comma 7 2 2 9 4 2 3" xfId="62909" xr:uid="{ED00C615-0457-4E88-9A80-55E5F7FFC2C9}"/>
    <cellStyle name="Comma 7 2 2 9 4 3" xfId="31375" xr:uid="{6C63AD76-5D90-41F3-A42B-970F044298F0}"/>
    <cellStyle name="Comma 7 2 2 9 4 4" xfId="52399" xr:uid="{F335662D-A975-4E28-8576-9A4422B4E434}"/>
    <cellStyle name="Comma 7 2 2 9 5" xfId="12981" xr:uid="{8D6BEA65-E4FE-47D0-8CB6-F30C40043B87}"/>
    <cellStyle name="Comma 7 2 2 9 5 2" xfId="34003" xr:uid="{0B00D5CD-E208-41DC-B172-FB1A87D53A18}"/>
    <cellStyle name="Comma 7 2 2 9 5 3" xfId="55027" xr:uid="{209467EC-3FCB-43D2-909D-2520EE1D723D}"/>
    <cellStyle name="Comma 7 2 2 9 6" xfId="23492" xr:uid="{B582C2BB-C2A3-4A89-A75F-A9B3116ADBE4}"/>
    <cellStyle name="Comma 7 2 2 9 7" xfId="44517" xr:uid="{5CF6564F-8842-4132-8CF7-75FD107B7189}"/>
    <cellStyle name="Comma 7 2 3" xfId="2397" xr:uid="{7D9FC60B-AFD8-4673-9CD7-07B5601028F9}"/>
    <cellStyle name="Comma 7 2 3 10" xfId="44518" xr:uid="{1BA0A8B2-FBFE-44A2-AC39-7980568D9D63}"/>
    <cellStyle name="Comma 7 2 3 2" xfId="2398" xr:uid="{FF874F91-8AB8-40FB-92FD-E438394E6F5E}"/>
    <cellStyle name="Comma 7 2 3 2 2" xfId="2399" xr:uid="{19AEEE9A-309E-4685-86EF-4C9FD2054CB1}"/>
    <cellStyle name="Comma 7 2 3 2 2 2" xfId="5077" xr:uid="{6CBBAD60-53D4-4221-89A8-CB79A09DD89F}"/>
    <cellStyle name="Comma 7 2 3 2 2 2 2" xfId="15611" xr:uid="{63CE24D4-6808-4BA7-A537-38124FD2FBB3}"/>
    <cellStyle name="Comma 7 2 3 2 2 2 2 2" xfId="36633" xr:uid="{A0EAB707-DBFA-4400-932F-D3E917DB4EFE}"/>
    <cellStyle name="Comma 7 2 3 2 2 2 2 3" xfId="57657" xr:uid="{2BC2B5C2-E7A9-4AC3-9479-EC2465388633}"/>
    <cellStyle name="Comma 7 2 3 2 2 2 3" xfId="26123" xr:uid="{F7EFE7B5-A6E4-418B-A78E-BABD0A5713B2}"/>
    <cellStyle name="Comma 7 2 3 2 2 2 4" xfId="47147" xr:uid="{53532633-6B07-41A6-ADCF-69F711F61DB7}"/>
    <cellStyle name="Comma 7 2 3 2 2 3" xfId="7705" xr:uid="{2F03248E-13B4-418A-98B0-F35D37A2B8F8}"/>
    <cellStyle name="Comma 7 2 3 2 2 3 2" xfId="18239" xr:uid="{41AA5824-2F02-464D-92EE-65D0B3CD7644}"/>
    <cellStyle name="Comma 7 2 3 2 2 3 2 2" xfId="39261" xr:uid="{4A1164B6-DE9A-4227-8C1B-27F49EF0D9F0}"/>
    <cellStyle name="Comma 7 2 3 2 2 3 2 3" xfId="60285" xr:uid="{603DE27C-8869-4B0F-9D52-3497FB9688E9}"/>
    <cellStyle name="Comma 7 2 3 2 2 3 3" xfId="28751" xr:uid="{B01A3A98-A45C-45D6-B020-CF7FC4AFB589}"/>
    <cellStyle name="Comma 7 2 3 2 2 3 4" xfId="49775" xr:uid="{B3643007-CD9E-454E-A851-440BA4F1958E}"/>
    <cellStyle name="Comma 7 2 3 2 2 4" xfId="10332" xr:uid="{D3CE4B52-62CE-4FB6-8AB8-8DB3E6FB8803}"/>
    <cellStyle name="Comma 7 2 3 2 2 4 2" xfId="20866" xr:uid="{3BFCD94B-C7C6-4EBC-B1F8-1BF2E99D9309}"/>
    <cellStyle name="Comma 7 2 3 2 2 4 2 2" xfId="41888" xr:uid="{9963B596-5B9F-422F-BFC4-6848547D9920}"/>
    <cellStyle name="Comma 7 2 3 2 2 4 2 3" xfId="62912" xr:uid="{19E489C8-00FC-4827-8568-2241E7E17AF4}"/>
    <cellStyle name="Comma 7 2 3 2 2 4 3" xfId="31378" xr:uid="{71D0005A-87B5-4B07-AC2A-179B4CF5A642}"/>
    <cellStyle name="Comma 7 2 3 2 2 4 4" xfId="52402" xr:uid="{EC1785A0-84D2-4849-AB39-BA7CC4B65656}"/>
    <cellStyle name="Comma 7 2 3 2 2 5" xfId="12984" xr:uid="{8457FB69-AC45-4818-8896-2908B575E5F6}"/>
    <cellStyle name="Comma 7 2 3 2 2 5 2" xfId="34006" xr:uid="{CEFD725F-C238-4D82-8075-32BCB3E3B595}"/>
    <cellStyle name="Comma 7 2 3 2 2 5 3" xfId="55030" xr:uid="{649155A3-6CCC-4AFE-81CE-FDD62018312B}"/>
    <cellStyle name="Comma 7 2 3 2 2 6" xfId="23495" xr:uid="{AE7CB9A1-F240-482E-9A65-1564F0A7492F}"/>
    <cellStyle name="Comma 7 2 3 2 2 7" xfId="44520" xr:uid="{4272A22F-A423-4CC9-AD6E-3A38274717CF}"/>
    <cellStyle name="Comma 7 2 3 2 3" xfId="5076" xr:uid="{4F64A1C2-5963-4C6B-BFE7-4F418223EAED}"/>
    <cellStyle name="Comma 7 2 3 2 3 2" xfId="15610" xr:uid="{CEA8372F-C2EF-4792-8877-497C66DA49E9}"/>
    <cellStyle name="Comma 7 2 3 2 3 2 2" xfId="36632" xr:uid="{2F4B3FE4-5D41-4A15-8E34-6D89D7E65A46}"/>
    <cellStyle name="Comma 7 2 3 2 3 2 3" xfId="57656" xr:uid="{DC6A9B26-E61A-4BB6-AEE0-5AD9A3543002}"/>
    <cellStyle name="Comma 7 2 3 2 3 3" xfId="26122" xr:uid="{9B036F07-C697-4E7B-A607-87B3FB0C53FF}"/>
    <cellStyle name="Comma 7 2 3 2 3 4" xfId="47146" xr:uid="{C7B13BCC-1860-4C76-8F22-241D7A393C8C}"/>
    <cellStyle name="Comma 7 2 3 2 4" xfId="7704" xr:uid="{206F2F8B-C76D-4BB9-BBAF-1F060D094863}"/>
    <cellStyle name="Comma 7 2 3 2 4 2" xfId="18238" xr:uid="{E6C67371-7672-4DE0-B7F3-E5137FB3B129}"/>
    <cellStyle name="Comma 7 2 3 2 4 2 2" xfId="39260" xr:uid="{3FBB778A-CB10-48F8-8FE3-3FA4002FE8E3}"/>
    <cellStyle name="Comma 7 2 3 2 4 2 3" xfId="60284" xr:uid="{4CA2D9A4-785D-485D-A529-B2A6FB28835D}"/>
    <cellStyle name="Comma 7 2 3 2 4 3" xfId="28750" xr:uid="{C77685B5-51FF-4D27-B264-F8CF93603FC1}"/>
    <cellStyle name="Comma 7 2 3 2 4 4" xfId="49774" xr:uid="{F3F11A18-91E5-4A2B-B4D0-3A8B2C655770}"/>
    <cellStyle name="Comma 7 2 3 2 5" xfId="10331" xr:uid="{3CB6FCB3-0245-4E64-91FE-203AC586A666}"/>
    <cellStyle name="Comma 7 2 3 2 5 2" xfId="20865" xr:uid="{5A6221F9-B367-4E00-B997-E1FFA71E2704}"/>
    <cellStyle name="Comma 7 2 3 2 5 2 2" xfId="41887" xr:uid="{846AEB67-847E-4B73-B92D-42BEF649A7DC}"/>
    <cellStyle name="Comma 7 2 3 2 5 2 3" xfId="62911" xr:uid="{AFB5295E-90D8-4BC0-8440-3D25BE3A2292}"/>
    <cellStyle name="Comma 7 2 3 2 5 3" xfId="31377" xr:uid="{9149DEE7-9C28-48E9-A609-7963E9723D7E}"/>
    <cellStyle name="Comma 7 2 3 2 5 4" xfId="52401" xr:uid="{A89B5020-EB1D-47EC-843F-1C62EBBC0B30}"/>
    <cellStyle name="Comma 7 2 3 2 6" xfId="12983" xr:uid="{035F540F-9028-489B-8EAA-95C7AD4A6E94}"/>
    <cellStyle name="Comma 7 2 3 2 6 2" xfId="34005" xr:uid="{7E5F55CE-A862-4032-9202-F68CB8CCA274}"/>
    <cellStyle name="Comma 7 2 3 2 6 3" xfId="55029" xr:uid="{76AF4580-69F6-4FD7-9930-254A79C1B448}"/>
    <cellStyle name="Comma 7 2 3 2 7" xfId="23494" xr:uid="{C939AF45-37D2-47DD-B6D0-5CB358251825}"/>
    <cellStyle name="Comma 7 2 3 2 8" xfId="44519" xr:uid="{AB41B709-CEAB-4E68-A75F-5731036CC950}"/>
    <cellStyle name="Comma 7 2 3 3" xfId="2400" xr:uid="{08CFC37D-D9C1-4B9D-AED0-8848FE32BE42}"/>
    <cellStyle name="Comma 7 2 3 3 2" xfId="5078" xr:uid="{112A5E62-072A-425E-8D8B-775E8B9744DD}"/>
    <cellStyle name="Comma 7 2 3 3 2 2" xfId="15612" xr:uid="{1EB70513-2867-4C76-A9C5-EB917E1E5E30}"/>
    <cellStyle name="Comma 7 2 3 3 2 2 2" xfId="36634" xr:uid="{631CD052-B12F-4158-BDEC-C773F2A12976}"/>
    <cellStyle name="Comma 7 2 3 3 2 2 3" xfId="57658" xr:uid="{B050BBAF-21C4-4B44-B24B-D9E5D96E0ED9}"/>
    <cellStyle name="Comma 7 2 3 3 2 3" xfId="26124" xr:uid="{B210C40D-547B-448D-A6C6-B6B999AE35CE}"/>
    <cellStyle name="Comma 7 2 3 3 2 4" xfId="47148" xr:uid="{B85FE7CA-7EA5-4375-9069-82F843169E0A}"/>
    <cellStyle name="Comma 7 2 3 3 3" xfId="7706" xr:uid="{96CFCD7C-3B4B-45DC-A0B4-762A9C08018C}"/>
    <cellStyle name="Comma 7 2 3 3 3 2" xfId="18240" xr:uid="{12FFC201-9B34-47CB-9F1C-5B5496B2D933}"/>
    <cellStyle name="Comma 7 2 3 3 3 2 2" xfId="39262" xr:uid="{F7723C01-ACD3-4281-B02F-888334920448}"/>
    <cellStyle name="Comma 7 2 3 3 3 2 3" xfId="60286" xr:uid="{C411F4B0-1E34-473A-A01A-DE72E7D7CB65}"/>
    <cellStyle name="Comma 7 2 3 3 3 3" xfId="28752" xr:uid="{6B9E1EE2-26CF-42D3-8719-7B2DD6362F5F}"/>
    <cellStyle name="Comma 7 2 3 3 3 4" xfId="49776" xr:uid="{593955BF-D915-48D0-8B1A-A026CDE312C0}"/>
    <cellStyle name="Comma 7 2 3 3 4" xfId="10333" xr:uid="{A29405F7-C60B-4AC3-BF15-5FFA58D77997}"/>
    <cellStyle name="Comma 7 2 3 3 4 2" xfId="20867" xr:uid="{07405EC7-70F2-4BBE-AFBB-831AB06A68AB}"/>
    <cellStyle name="Comma 7 2 3 3 4 2 2" xfId="41889" xr:uid="{C21BD7B1-A4E0-452F-9722-1B1F04065E0F}"/>
    <cellStyle name="Comma 7 2 3 3 4 2 3" xfId="62913" xr:uid="{EBEBE623-D6F4-4DE1-A117-56E84B5BDEE9}"/>
    <cellStyle name="Comma 7 2 3 3 4 3" xfId="31379" xr:uid="{1F758223-450D-4CB4-B334-FEE024714B9A}"/>
    <cellStyle name="Comma 7 2 3 3 4 4" xfId="52403" xr:uid="{D0C0B146-0C9B-4B6C-AECE-1027F1727A6A}"/>
    <cellStyle name="Comma 7 2 3 3 5" xfId="12985" xr:uid="{F39A7D67-85CA-4496-8E34-6242EA218364}"/>
    <cellStyle name="Comma 7 2 3 3 5 2" xfId="34007" xr:uid="{6993EE50-8B31-4A42-863E-5F3A027823D5}"/>
    <cellStyle name="Comma 7 2 3 3 5 3" xfId="55031" xr:uid="{F182B83C-F479-4E66-AF05-003B66F2F147}"/>
    <cellStyle name="Comma 7 2 3 3 6" xfId="23496" xr:uid="{0A0DC38F-69D9-453A-81CC-34D39F1A320F}"/>
    <cellStyle name="Comma 7 2 3 3 7" xfId="44521" xr:uid="{9D271EFB-B342-4A0A-973D-5CBB65155281}"/>
    <cellStyle name="Comma 7 2 3 4" xfId="2401" xr:uid="{AB9D2E5B-EF87-43AA-B630-010DB7157B46}"/>
    <cellStyle name="Comma 7 2 3 4 2" xfId="5079" xr:uid="{C43389DE-FC9A-42C7-989D-30577CEFE7A9}"/>
    <cellStyle name="Comma 7 2 3 4 2 2" xfId="15613" xr:uid="{4DAB3B85-5F4B-4E8F-A3DF-2F8DC0916E1C}"/>
    <cellStyle name="Comma 7 2 3 4 2 2 2" xfId="36635" xr:uid="{06583C52-D3E2-425A-A6B6-ABB6E7C6C153}"/>
    <cellStyle name="Comma 7 2 3 4 2 2 3" xfId="57659" xr:uid="{82F6F082-3BD4-4686-99DA-BB7141DD9CE7}"/>
    <cellStyle name="Comma 7 2 3 4 2 3" xfId="26125" xr:uid="{65FBF2E7-CC6C-4BA1-9A02-E0BEBA2B5F0B}"/>
    <cellStyle name="Comma 7 2 3 4 2 4" xfId="47149" xr:uid="{9E5AE9D1-7968-4A8F-B0F0-70B9B5F05CE9}"/>
    <cellStyle name="Comma 7 2 3 4 3" xfId="7707" xr:uid="{763E9B6B-45CD-41BB-AC0F-67DA88A539AF}"/>
    <cellStyle name="Comma 7 2 3 4 3 2" xfId="18241" xr:uid="{C30159E0-8B3F-4863-A2DC-0BD49A34434E}"/>
    <cellStyle name="Comma 7 2 3 4 3 2 2" xfId="39263" xr:uid="{5D27DCB4-9A5A-42A7-B688-E1EE2E96E17D}"/>
    <cellStyle name="Comma 7 2 3 4 3 2 3" xfId="60287" xr:uid="{90385274-7B79-4E2D-996A-317BDDBF809F}"/>
    <cellStyle name="Comma 7 2 3 4 3 3" xfId="28753" xr:uid="{F3968EA8-98DD-49A5-8543-059D29EA12EE}"/>
    <cellStyle name="Comma 7 2 3 4 3 4" xfId="49777" xr:uid="{EC6B618E-7BF9-4989-8A95-EA6C85F90484}"/>
    <cellStyle name="Comma 7 2 3 4 4" xfId="10334" xr:uid="{94048D89-8C2B-4029-90E2-FD07A248EA6E}"/>
    <cellStyle name="Comma 7 2 3 4 4 2" xfId="20868" xr:uid="{077BF02C-9B66-4911-AE5C-C28A7E2E4897}"/>
    <cellStyle name="Comma 7 2 3 4 4 2 2" xfId="41890" xr:uid="{138FF7C1-E1F9-47BD-89B2-660672DB0728}"/>
    <cellStyle name="Comma 7 2 3 4 4 2 3" xfId="62914" xr:uid="{B8292563-B058-4F7C-927F-B8A19029C7F1}"/>
    <cellStyle name="Comma 7 2 3 4 4 3" xfId="31380" xr:uid="{5B56E302-3833-4329-8F5F-D52579734B6D}"/>
    <cellStyle name="Comma 7 2 3 4 4 4" xfId="52404" xr:uid="{85B46FF7-169D-4007-9748-682905069C26}"/>
    <cellStyle name="Comma 7 2 3 4 5" xfId="12986" xr:uid="{70C30221-6F0F-4292-BB03-4524462D7E2F}"/>
    <cellStyle name="Comma 7 2 3 4 5 2" xfId="34008" xr:uid="{62B6B7E0-E2E2-4D5E-96B1-9461BDC573F2}"/>
    <cellStyle name="Comma 7 2 3 4 5 3" xfId="55032" xr:uid="{BE5D26A4-91F6-4ECC-B4EA-90F6D7951BE9}"/>
    <cellStyle name="Comma 7 2 3 4 6" xfId="23497" xr:uid="{1F6CFBDA-547C-48A5-A70F-D9712A4AE522}"/>
    <cellStyle name="Comma 7 2 3 4 7" xfId="44522" xr:uid="{51CFAE27-D696-46BC-9495-64B49692CC4E}"/>
    <cellStyle name="Comma 7 2 3 5" xfId="5075" xr:uid="{8F3ECB8F-345B-4CBB-B6EC-FF8931F94C58}"/>
    <cellStyle name="Comma 7 2 3 5 2" xfId="15609" xr:uid="{547B52FD-37F0-401E-80C2-33C6B27C6BCE}"/>
    <cellStyle name="Comma 7 2 3 5 2 2" xfId="36631" xr:uid="{AC25B9B4-F4AC-4DC1-B3A9-C24AE4D0266E}"/>
    <cellStyle name="Comma 7 2 3 5 2 3" xfId="57655" xr:uid="{30C66F68-AE75-4AA2-ADCB-B580A8FFFEC7}"/>
    <cellStyle name="Comma 7 2 3 5 3" xfId="26121" xr:uid="{D214B51F-DF9B-4D18-96A7-0115EE401EE9}"/>
    <cellStyle name="Comma 7 2 3 5 4" xfId="47145" xr:uid="{A7BB7FA3-FD3B-4934-B200-9FAE3DD55590}"/>
    <cellStyle name="Comma 7 2 3 6" xfId="7703" xr:uid="{22A1928E-B4C5-429A-9B29-E640CF04CDF5}"/>
    <cellStyle name="Comma 7 2 3 6 2" xfId="18237" xr:uid="{658E45B7-DA0C-4913-ABC9-0BE172DA2A9A}"/>
    <cellStyle name="Comma 7 2 3 6 2 2" xfId="39259" xr:uid="{DB146C10-CAC1-42F1-8A57-2761A284830C}"/>
    <cellStyle name="Comma 7 2 3 6 2 3" xfId="60283" xr:uid="{0FBED024-9469-41B7-AA23-6A5A67181640}"/>
    <cellStyle name="Comma 7 2 3 6 3" xfId="28749" xr:uid="{9378E434-EBF2-4B89-8850-C67951A74832}"/>
    <cellStyle name="Comma 7 2 3 6 4" xfId="49773" xr:uid="{375A7B3E-7FE6-4B37-9538-FA074DFDBB2B}"/>
    <cellStyle name="Comma 7 2 3 7" xfId="10330" xr:uid="{94864D33-EC23-4D0E-814A-18049B47C3D6}"/>
    <cellStyle name="Comma 7 2 3 7 2" xfId="20864" xr:uid="{DD981415-1B5C-47C0-BDAC-99CB166D42BE}"/>
    <cellStyle name="Comma 7 2 3 7 2 2" xfId="41886" xr:uid="{BE36C805-DC38-4E14-810E-9C47E05B5BAD}"/>
    <cellStyle name="Comma 7 2 3 7 2 3" xfId="62910" xr:uid="{AF9752EC-77D7-4712-8D78-BD379A5F9A2A}"/>
    <cellStyle name="Comma 7 2 3 7 3" xfId="31376" xr:uid="{75A208AD-D383-4E00-89B8-1C6D169E56D8}"/>
    <cellStyle name="Comma 7 2 3 7 4" xfId="52400" xr:uid="{CD70A5F8-2D57-45C4-819E-69921D3A3212}"/>
    <cellStyle name="Comma 7 2 3 8" xfId="12982" xr:uid="{5DD9E6A3-EA9C-4128-9C39-4D44E0026F39}"/>
    <cellStyle name="Comma 7 2 3 8 2" xfId="34004" xr:uid="{693E61EF-1C3F-4A1D-981A-6F2E6581DA0B}"/>
    <cellStyle name="Comma 7 2 3 8 3" xfId="55028" xr:uid="{78658643-8AB3-4529-ABCD-E83A4DAC8F1D}"/>
    <cellStyle name="Comma 7 2 3 9" xfId="23493" xr:uid="{9AAB0AE9-E946-4FE8-9FB6-239C43A69142}"/>
    <cellStyle name="Comma 7 2 4" xfId="2402" xr:uid="{28BF8DE7-C34E-4F2A-949B-7D23A81807A9}"/>
    <cellStyle name="Comma 7 2 4 10" xfId="44523" xr:uid="{EE8B6385-88E2-45B8-BD76-D80E1A124DF0}"/>
    <cellStyle name="Comma 7 2 4 2" xfId="2403" xr:uid="{2287516F-5C17-431B-9284-2CE1803326E4}"/>
    <cellStyle name="Comma 7 2 4 2 2" xfId="2404" xr:uid="{CDCE9DDC-282F-446D-AD1E-A89A487A4466}"/>
    <cellStyle name="Comma 7 2 4 2 2 2" xfId="5082" xr:uid="{12BB2E45-5B57-41D3-8FE0-C5DC60C55053}"/>
    <cellStyle name="Comma 7 2 4 2 2 2 2" xfId="15616" xr:uid="{03ABAEC5-01C9-434C-87B1-EDB3ECF746B7}"/>
    <cellStyle name="Comma 7 2 4 2 2 2 2 2" xfId="36638" xr:uid="{191E1ED1-0962-444A-8D64-3F6691FB284D}"/>
    <cellStyle name="Comma 7 2 4 2 2 2 2 3" xfId="57662" xr:uid="{4DE1D4C6-9ABD-4B76-815A-CED53EE96790}"/>
    <cellStyle name="Comma 7 2 4 2 2 2 3" xfId="26128" xr:uid="{4448C07F-48E8-4EC6-8074-AF3438BF9997}"/>
    <cellStyle name="Comma 7 2 4 2 2 2 4" xfId="47152" xr:uid="{9B85CAF5-BF34-456C-92B4-F491BC69C271}"/>
    <cellStyle name="Comma 7 2 4 2 2 3" xfId="7710" xr:uid="{70036E3D-AD15-4FE2-A773-DFF8DEA08A13}"/>
    <cellStyle name="Comma 7 2 4 2 2 3 2" xfId="18244" xr:uid="{F0F20B6A-A96F-4FF7-B91E-83EBDC39AAB0}"/>
    <cellStyle name="Comma 7 2 4 2 2 3 2 2" xfId="39266" xr:uid="{44D212AE-76D0-4075-95C1-E9C7F64303E4}"/>
    <cellStyle name="Comma 7 2 4 2 2 3 2 3" xfId="60290" xr:uid="{5594EC5C-D41C-4803-BB3A-06869F166CA0}"/>
    <cellStyle name="Comma 7 2 4 2 2 3 3" xfId="28756" xr:uid="{BE5E4702-338B-41B0-B725-FB6E1D24AE43}"/>
    <cellStyle name="Comma 7 2 4 2 2 3 4" xfId="49780" xr:uid="{B3692B1B-694A-42D6-BB4D-5E1681DC71F7}"/>
    <cellStyle name="Comma 7 2 4 2 2 4" xfId="10337" xr:uid="{2BB8417A-2FC9-43C2-B99A-E5C049BDA4C1}"/>
    <cellStyle name="Comma 7 2 4 2 2 4 2" xfId="20871" xr:uid="{319F427D-6FA5-46DC-A0EE-386BDCFB4FAE}"/>
    <cellStyle name="Comma 7 2 4 2 2 4 2 2" xfId="41893" xr:uid="{2A183711-871C-4395-9BE6-EBA08BDFC49C}"/>
    <cellStyle name="Comma 7 2 4 2 2 4 2 3" xfId="62917" xr:uid="{5A74B49E-19B1-4264-AF26-43F7D246AF1E}"/>
    <cellStyle name="Comma 7 2 4 2 2 4 3" xfId="31383" xr:uid="{FFC65CB1-9CD4-4795-926A-6DD161B63761}"/>
    <cellStyle name="Comma 7 2 4 2 2 4 4" xfId="52407" xr:uid="{7F7C0F49-B127-4C2E-BBCE-05CB2319164B}"/>
    <cellStyle name="Comma 7 2 4 2 2 5" xfId="12989" xr:uid="{793A37D7-8FBF-4E1C-B755-23AA1781280C}"/>
    <cellStyle name="Comma 7 2 4 2 2 5 2" xfId="34011" xr:uid="{102EFA4C-F4B5-4105-98BD-514327161533}"/>
    <cellStyle name="Comma 7 2 4 2 2 5 3" xfId="55035" xr:uid="{15D1CF64-C075-4A9A-BBF7-C14A827D967F}"/>
    <cellStyle name="Comma 7 2 4 2 2 6" xfId="23500" xr:uid="{5DD0156C-CF17-424E-8E88-FB3F939FBC58}"/>
    <cellStyle name="Comma 7 2 4 2 2 7" xfId="44525" xr:uid="{9E3C56DD-B07B-4887-AE0A-3709CCB6642B}"/>
    <cellStyle name="Comma 7 2 4 2 3" xfId="5081" xr:uid="{C1822A6D-34B3-4CC0-9055-DAECA776CB4C}"/>
    <cellStyle name="Comma 7 2 4 2 3 2" xfId="15615" xr:uid="{2A89C8A4-DB76-4D77-AEE3-BB819E570851}"/>
    <cellStyle name="Comma 7 2 4 2 3 2 2" xfId="36637" xr:uid="{CC8A5CE8-C6BB-4656-8F35-703D2F94739E}"/>
    <cellStyle name="Comma 7 2 4 2 3 2 3" xfId="57661" xr:uid="{EF579C47-7AE2-47EE-B0BD-A9FAB7948880}"/>
    <cellStyle name="Comma 7 2 4 2 3 3" xfId="26127" xr:uid="{7C951B1A-472A-415D-9679-D7CC08010E39}"/>
    <cellStyle name="Comma 7 2 4 2 3 4" xfId="47151" xr:uid="{1D6D18F3-D63D-4771-A4E7-31005FBEA55E}"/>
    <cellStyle name="Comma 7 2 4 2 4" xfId="7709" xr:uid="{8232ACA7-9A15-4BD4-A4E4-E6B7487B68CC}"/>
    <cellStyle name="Comma 7 2 4 2 4 2" xfId="18243" xr:uid="{9BC5A953-1C40-4A2C-8C1F-4B672BF07D15}"/>
    <cellStyle name="Comma 7 2 4 2 4 2 2" xfId="39265" xr:uid="{8BC93160-88B6-43DB-94E9-E5A821A53556}"/>
    <cellStyle name="Comma 7 2 4 2 4 2 3" xfId="60289" xr:uid="{4DDAC6F3-905B-4307-AACE-04914F0B73B4}"/>
    <cellStyle name="Comma 7 2 4 2 4 3" xfId="28755" xr:uid="{BFCA1CB3-DD57-456B-84A8-E6EAB68C84E4}"/>
    <cellStyle name="Comma 7 2 4 2 4 4" xfId="49779" xr:uid="{8D00F9B8-667C-4483-A571-471C220C6A6C}"/>
    <cellStyle name="Comma 7 2 4 2 5" xfId="10336" xr:uid="{93CDC281-E402-44E9-92AD-322FF03D9C76}"/>
    <cellStyle name="Comma 7 2 4 2 5 2" xfId="20870" xr:uid="{5E9FF952-9824-4548-81BD-CBCD9F826475}"/>
    <cellStyle name="Comma 7 2 4 2 5 2 2" xfId="41892" xr:uid="{3677B1E8-0EEA-418C-B659-EA8482BB7DDD}"/>
    <cellStyle name="Comma 7 2 4 2 5 2 3" xfId="62916" xr:uid="{F105EDC3-6F2F-4C49-B913-F9E83E59D3DF}"/>
    <cellStyle name="Comma 7 2 4 2 5 3" xfId="31382" xr:uid="{E644B997-2A69-4CD0-ABF3-9DCEE84263B2}"/>
    <cellStyle name="Comma 7 2 4 2 5 4" xfId="52406" xr:uid="{1CD8D2F8-CA61-4CF0-9874-EE0E7E9DD8CD}"/>
    <cellStyle name="Comma 7 2 4 2 6" xfId="12988" xr:uid="{8DC03261-B269-46E3-B5D2-C91F0B2B97E6}"/>
    <cellStyle name="Comma 7 2 4 2 6 2" xfId="34010" xr:uid="{DB9F4DBB-12FF-4F5C-ADF5-456A129CC305}"/>
    <cellStyle name="Comma 7 2 4 2 6 3" xfId="55034" xr:uid="{1126FAA8-A3B8-4268-A0E0-591F8FF71D5B}"/>
    <cellStyle name="Comma 7 2 4 2 7" xfId="23499" xr:uid="{BFC219C3-7A8E-4267-8804-A7441164AB30}"/>
    <cellStyle name="Comma 7 2 4 2 8" xfId="44524" xr:uid="{303C4D92-8D64-4548-BC69-722F5F227A82}"/>
    <cellStyle name="Comma 7 2 4 3" xfId="2405" xr:uid="{4CA2C14A-33F1-407A-A80E-2CCC138E72EC}"/>
    <cellStyle name="Comma 7 2 4 3 2" xfId="5083" xr:uid="{BCDA7970-AE36-405B-87FA-E507A401B870}"/>
    <cellStyle name="Comma 7 2 4 3 2 2" xfId="15617" xr:uid="{A4D67885-6501-4D65-8F91-5EA1AC9B3CE2}"/>
    <cellStyle name="Comma 7 2 4 3 2 2 2" xfId="36639" xr:uid="{007C003B-9AD4-4246-9705-38AE1459E406}"/>
    <cellStyle name="Comma 7 2 4 3 2 2 3" xfId="57663" xr:uid="{2626A9F4-AB42-475A-BB00-51E61D8F209D}"/>
    <cellStyle name="Comma 7 2 4 3 2 3" xfId="26129" xr:uid="{83EB16DC-7622-49BD-8E45-8D409BB3F8DD}"/>
    <cellStyle name="Comma 7 2 4 3 2 4" xfId="47153" xr:uid="{D099EC06-1A17-4CEB-8BFF-001F8101350C}"/>
    <cellStyle name="Comma 7 2 4 3 3" xfId="7711" xr:uid="{BC6E4C48-772C-4888-9414-D2E968447FFB}"/>
    <cellStyle name="Comma 7 2 4 3 3 2" xfId="18245" xr:uid="{C92A6670-4E34-4CD6-9E50-B1997085CD1D}"/>
    <cellStyle name="Comma 7 2 4 3 3 2 2" xfId="39267" xr:uid="{48B673E8-50DD-4890-914D-5BF36774AE20}"/>
    <cellStyle name="Comma 7 2 4 3 3 2 3" xfId="60291" xr:uid="{0F0BAAC6-4E3D-4CD6-BDD4-95AD8808B4B9}"/>
    <cellStyle name="Comma 7 2 4 3 3 3" xfId="28757" xr:uid="{356A187C-6FF3-446E-A957-0ECD157A97DB}"/>
    <cellStyle name="Comma 7 2 4 3 3 4" xfId="49781" xr:uid="{7F9D3255-471E-4250-B529-66C1FFAF60FE}"/>
    <cellStyle name="Comma 7 2 4 3 4" xfId="10338" xr:uid="{A4333BDF-9ABF-443B-A968-3B133D86995F}"/>
    <cellStyle name="Comma 7 2 4 3 4 2" xfId="20872" xr:uid="{95229EA2-EB30-4D52-B4D0-1481D17CEE63}"/>
    <cellStyle name="Comma 7 2 4 3 4 2 2" xfId="41894" xr:uid="{47192D9A-2ADF-4D8F-8CE2-FA7EC9F902E2}"/>
    <cellStyle name="Comma 7 2 4 3 4 2 3" xfId="62918" xr:uid="{62EB111E-0E87-40BB-8FB6-AF3592EBE409}"/>
    <cellStyle name="Comma 7 2 4 3 4 3" xfId="31384" xr:uid="{B6B822E9-FB2E-48A0-A1BD-ABF5AD35405B}"/>
    <cellStyle name="Comma 7 2 4 3 4 4" xfId="52408" xr:uid="{6076451B-159B-4204-8035-E99C0417A1CE}"/>
    <cellStyle name="Comma 7 2 4 3 5" xfId="12990" xr:uid="{3A4A6335-3D5B-4247-BDED-D16FD72F0013}"/>
    <cellStyle name="Comma 7 2 4 3 5 2" xfId="34012" xr:uid="{A5CA9A17-E827-41A4-8C17-25840FBA9C68}"/>
    <cellStyle name="Comma 7 2 4 3 5 3" xfId="55036" xr:uid="{45BBC06B-2A45-49AF-888D-917D284C2450}"/>
    <cellStyle name="Comma 7 2 4 3 6" xfId="23501" xr:uid="{73B6E232-517D-4723-B8C0-3BD043F25F8F}"/>
    <cellStyle name="Comma 7 2 4 3 7" xfId="44526" xr:uid="{55048D4E-63C1-46DD-90E7-875372EE45AB}"/>
    <cellStyle name="Comma 7 2 4 4" xfId="2406" xr:uid="{36AC7117-A4F1-4DE2-9D27-00CAD159C449}"/>
    <cellStyle name="Comma 7 2 4 4 2" xfId="5084" xr:uid="{12B7A52C-30EB-4F99-93D1-F9B37D1ACA83}"/>
    <cellStyle name="Comma 7 2 4 4 2 2" xfId="15618" xr:uid="{1C34FFA3-274E-4225-98E3-57CCC0E0A14C}"/>
    <cellStyle name="Comma 7 2 4 4 2 2 2" xfId="36640" xr:uid="{A40718BD-AD9D-48C3-B6EC-AAEAAE6D6CD5}"/>
    <cellStyle name="Comma 7 2 4 4 2 2 3" xfId="57664" xr:uid="{3EE5AF63-B308-4446-861B-3F3D0994AF20}"/>
    <cellStyle name="Comma 7 2 4 4 2 3" xfId="26130" xr:uid="{2CF5BEC6-2CA6-4973-B9EC-74A309FF5EFE}"/>
    <cellStyle name="Comma 7 2 4 4 2 4" xfId="47154" xr:uid="{A5723C87-6412-41B2-81B8-376D2F4AF502}"/>
    <cellStyle name="Comma 7 2 4 4 3" xfId="7712" xr:uid="{CECBBB7E-CBF9-44FB-8BD5-9F417E012313}"/>
    <cellStyle name="Comma 7 2 4 4 3 2" xfId="18246" xr:uid="{973AD2E6-231C-45BD-A5E0-6CB98FFB274E}"/>
    <cellStyle name="Comma 7 2 4 4 3 2 2" xfId="39268" xr:uid="{3A89130D-38FC-438C-9770-A7A2AA37615D}"/>
    <cellStyle name="Comma 7 2 4 4 3 2 3" xfId="60292" xr:uid="{2639B6EB-DE47-4841-8754-A6743DBB31C2}"/>
    <cellStyle name="Comma 7 2 4 4 3 3" xfId="28758" xr:uid="{48A9B2FF-B7F1-4721-A545-2DC57DBA94CA}"/>
    <cellStyle name="Comma 7 2 4 4 3 4" xfId="49782" xr:uid="{58049E6D-DABB-45F0-A130-89E47542A2A3}"/>
    <cellStyle name="Comma 7 2 4 4 4" xfId="10339" xr:uid="{18F5BA02-5309-4154-9448-BADC1D31C81E}"/>
    <cellStyle name="Comma 7 2 4 4 4 2" xfId="20873" xr:uid="{B0418F68-8F4B-4C8E-B8E2-D37721AD4E5B}"/>
    <cellStyle name="Comma 7 2 4 4 4 2 2" xfId="41895" xr:uid="{3EA216B3-87F8-467A-80F3-F2DCE081F370}"/>
    <cellStyle name="Comma 7 2 4 4 4 2 3" xfId="62919" xr:uid="{8C129BA9-4B95-40B5-BBE7-FFB6580DC6AF}"/>
    <cellStyle name="Comma 7 2 4 4 4 3" xfId="31385" xr:uid="{E6FE5C25-CA59-4C19-9D7D-01946778483E}"/>
    <cellStyle name="Comma 7 2 4 4 4 4" xfId="52409" xr:uid="{3845AAB5-CAF0-4756-B565-BB9D3B11C1FF}"/>
    <cellStyle name="Comma 7 2 4 4 5" xfId="12991" xr:uid="{B51C624B-DE12-4049-897F-FF65A72CD361}"/>
    <cellStyle name="Comma 7 2 4 4 5 2" xfId="34013" xr:uid="{F0354D2B-F32A-481A-A0D0-C7E09C693C01}"/>
    <cellStyle name="Comma 7 2 4 4 5 3" xfId="55037" xr:uid="{522A4B0E-023E-4510-A4D6-DD0AEB0400AA}"/>
    <cellStyle name="Comma 7 2 4 4 6" xfId="23502" xr:uid="{18E02982-CE89-48C9-9D95-C888C8A01D9C}"/>
    <cellStyle name="Comma 7 2 4 4 7" xfId="44527" xr:uid="{8D89D69E-1754-414A-A5A8-5F46FD9DDA51}"/>
    <cellStyle name="Comma 7 2 4 5" xfId="5080" xr:uid="{6F3CC8C4-0D07-412C-A982-F555E517FEB4}"/>
    <cellStyle name="Comma 7 2 4 5 2" xfId="15614" xr:uid="{D72D3E23-C66E-46B6-A15C-3237919C3912}"/>
    <cellStyle name="Comma 7 2 4 5 2 2" xfId="36636" xr:uid="{D0A7817B-DFDE-4F34-9D3B-5AC38E28BB0C}"/>
    <cellStyle name="Comma 7 2 4 5 2 3" xfId="57660" xr:uid="{731DAE3A-953F-47AA-A973-C1B98B9EDEC3}"/>
    <cellStyle name="Comma 7 2 4 5 3" xfId="26126" xr:uid="{E55DAC61-48F8-4DDE-8D3E-24767E076472}"/>
    <cellStyle name="Comma 7 2 4 5 4" xfId="47150" xr:uid="{586C66D0-C2CA-4D00-A106-400E35D7D618}"/>
    <cellStyle name="Comma 7 2 4 6" xfId="7708" xr:uid="{94BB0827-757A-4871-873D-13896D304B87}"/>
    <cellStyle name="Comma 7 2 4 6 2" xfId="18242" xr:uid="{1353BC40-D535-43A9-B76F-A755F4C0BA6D}"/>
    <cellStyle name="Comma 7 2 4 6 2 2" xfId="39264" xr:uid="{B69497A9-73DB-4FD8-B24F-21F51BD3F2E0}"/>
    <cellStyle name="Comma 7 2 4 6 2 3" xfId="60288" xr:uid="{8A68C292-4528-4282-83FA-D2F6E3B6FA96}"/>
    <cellStyle name="Comma 7 2 4 6 3" xfId="28754" xr:uid="{66E70219-20D9-4287-9DB1-5423103000E4}"/>
    <cellStyle name="Comma 7 2 4 6 4" xfId="49778" xr:uid="{FFE3A10B-2740-437F-9869-1C0FE8AEF9F9}"/>
    <cellStyle name="Comma 7 2 4 7" xfId="10335" xr:uid="{BE451257-1A48-4341-8DAA-41559BE66045}"/>
    <cellStyle name="Comma 7 2 4 7 2" xfId="20869" xr:uid="{F775647B-BEEC-408E-A9EC-DF15CE9E08C9}"/>
    <cellStyle name="Comma 7 2 4 7 2 2" xfId="41891" xr:uid="{EAB3E792-707B-4075-A3AA-58D32747CF31}"/>
    <cellStyle name="Comma 7 2 4 7 2 3" xfId="62915" xr:uid="{308175FB-EE12-4BA6-99DF-CAF1FCC27DBF}"/>
    <cellStyle name="Comma 7 2 4 7 3" xfId="31381" xr:uid="{E3EB49E8-714A-4999-B7AC-C483BF829B35}"/>
    <cellStyle name="Comma 7 2 4 7 4" xfId="52405" xr:uid="{FF5DB0E4-3D20-4E95-A257-A9A0987FACDA}"/>
    <cellStyle name="Comma 7 2 4 8" xfId="12987" xr:uid="{1B6E3DCF-D679-41CF-9F29-08C4E30995FE}"/>
    <cellStyle name="Comma 7 2 4 8 2" xfId="34009" xr:uid="{DE6D6644-C6A1-4183-BAE2-EDD0137011F0}"/>
    <cellStyle name="Comma 7 2 4 8 3" xfId="55033" xr:uid="{A9EA58ED-15F5-42A1-9F94-080397605898}"/>
    <cellStyle name="Comma 7 2 4 9" xfId="23498" xr:uid="{291A77E0-9A7E-4400-805C-A499F639ED8D}"/>
    <cellStyle name="Comma 7 2 5" xfId="2407" xr:uid="{FB8840DC-DC72-4837-A2BC-D38C7220CC35}"/>
    <cellStyle name="Comma 7 2 5 10" xfId="44528" xr:uid="{018CAB16-A924-4BF7-847C-0A5C24B033DF}"/>
    <cellStyle name="Comma 7 2 5 2" xfId="2408" xr:uid="{E677FF8E-1FC7-4C3E-B168-6FCD1C5B770F}"/>
    <cellStyle name="Comma 7 2 5 2 2" xfId="2409" xr:uid="{B59267F3-1FA1-4990-A667-F18CA7EFF96B}"/>
    <cellStyle name="Comma 7 2 5 2 2 2" xfId="5087" xr:uid="{342D9003-6570-4C97-941B-5C6342C45D04}"/>
    <cellStyle name="Comma 7 2 5 2 2 2 2" xfId="15621" xr:uid="{2FDFEC76-105A-49C9-8709-AE760B65D7BA}"/>
    <cellStyle name="Comma 7 2 5 2 2 2 2 2" xfId="36643" xr:uid="{5C851BB4-DA9B-45F4-82A8-03715B595790}"/>
    <cellStyle name="Comma 7 2 5 2 2 2 2 3" xfId="57667" xr:uid="{D2327DCC-ED6A-42AE-B592-D7420142A644}"/>
    <cellStyle name="Comma 7 2 5 2 2 2 3" xfId="26133" xr:uid="{BC672BD0-3B26-469E-BB32-7AB7EBC20E66}"/>
    <cellStyle name="Comma 7 2 5 2 2 2 4" xfId="47157" xr:uid="{645A1F03-06E8-42B7-807D-182D3F08AC6C}"/>
    <cellStyle name="Comma 7 2 5 2 2 3" xfId="7715" xr:uid="{E1A07B96-F8FC-45FA-8983-07C831ACBB55}"/>
    <cellStyle name="Comma 7 2 5 2 2 3 2" xfId="18249" xr:uid="{D3E8A39D-F8E7-4557-B02B-BA5AAEFBCA3F}"/>
    <cellStyle name="Comma 7 2 5 2 2 3 2 2" xfId="39271" xr:uid="{81E64F13-5DC6-4754-9A81-DD5C32642520}"/>
    <cellStyle name="Comma 7 2 5 2 2 3 2 3" xfId="60295" xr:uid="{A1A8EB3D-8B42-4C8C-97A2-FE19CADDAAE5}"/>
    <cellStyle name="Comma 7 2 5 2 2 3 3" xfId="28761" xr:uid="{079BC9C4-8DBC-408D-820F-3B515FE5B38E}"/>
    <cellStyle name="Comma 7 2 5 2 2 3 4" xfId="49785" xr:uid="{8E7BCD70-CEEB-431C-8C84-F2B14FF754A9}"/>
    <cellStyle name="Comma 7 2 5 2 2 4" xfId="10342" xr:uid="{98F66859-A0E6-451A-A780-E884D5570859}"/>
    <cellStyle name="Comma 7 2 5 2 2 4 2" xfId="20876" xr:uid="{8F75200D-A2B9-404F-A644-F298071AC1AA}"/>
    <cellStyle name="Comma 7 2 5 2 2 4 2 2" xfId="41898" xr:uid="{021CA20E-105E-4921-B0F6-7767FD268E94}"/>
    <cellStyle name="Comma 7 2 5 2 2 4 2 3" xfId="62922" xr:uid="{91A80864-1C87-4086-B2A9-AA356BAECF1E}"/>
    <cellStyle name="Comma 7 2 5 2 2 4 3" xfId="31388" xr:uid="{4FF0F57F-844F-45BD-B1CE-D83D517F2307}"/>
    <cellStyle name="Comma 7 2 5 2 2 4 4" xfId="52412" xr:uid="{FD31B030-EAF2-4D9B-80A7-9DAF28CEDE2A}"/>
    <cellStyle name="Comma 7 2 5 2 2 5" xfId="12994" xr:uid="{E5EBF266-EF81-4E47-85A0-7E2297D3ED09}"/>
    <cellStyle name="Comma 7 2 5 2 2 5 2" xfId="34016" xr:uid="{170AE857-794F-446C-93FA-8BD2AF641014}"/>
    <cellStyle name="Comma 7 2 5 2 2 5 3" xfId="55040" xr:uid="{B13FDBC5-B71B-485C-A2DB-3150DC589C73}"/>
    <cellStyle name="Comma 7 2 5 2 2 6" xfId="23505" xr:uid="{58BC6F76-7395-4F2C-B1E6-BAF6391A9E65}"/>
    <cellStyle name="Comma 7 2 5 2 2 7" xfId="44530" xr:uid="{7AD92303-D714-4011-91E1-B5561299BFCA}"/>
    <cellStyle name="Comma 7 2 5 2 3" xfId="5086" xr:uid="{F893E781-83F1-499F-B3AE-04D2653B7CB8}"/>
    <cellStyle name="Comma 7 2 5 2 3 2" xfId="15620" xr:uid="{BA1B1E68-7964-4D20-8F77-711A5B4D5E09}"/>
    <cellStyle name="Comma 7 2 5 2 3 2 2" xfId="36642" xr:uid="{73AFAECF-61E6-4FAE-B629-6862254F7987}"/>
    <cellStyle name="Comma 7 2 5 2 3 2 3" xfId="57666" xr:uid="{C237550D-B1F7-4831-9B08-0EA0CB83FE31}"/>
    <cellStyle name="Comma 7 2 5 2 3 3" xfId="26132" xr:uid="{7A7B1732-A07F-4315-8437-64BDCAC0C3FF}"/>
    <cellStyle name="Comma 7 2 5 2 3 4" xfId="47156" xr:uid="{ABA718E0-B550-423B-9294-09E0B6D489BE}"/>
    <cellStyle name="Comma 7 2 5 2 4" xfId="7714" xr:uid="{5D5476E7-1682-4937-8392-30AF1B63DF1E}"/>
    <cellStyle name="Comma 7 2 5 2 4 2" xfId="18248" xr:uid="{9D1ABF24-9579-4959-88EA-F5B57E243C5F}"/>
    <cellStyle name="Comma 7 2 5 2 4 2 2" xfId="39270" xr:uid="{59320FE2-47C1-49B9-89BC-6F20B0C89FCD}"/>
    <cellStyle name="Comma 7 2 5 2 4 2 3" xfId="60294" xr:uid="{8AB86662-C197-470C-9BD9-DD38746BBB79}"/>
    <cellStyle name="Comma 7 2 5 2 4 3" xfId="28760" xr:uid="{402CA0C6-07FA-4F66-BACD-CFD390597979}"/>
    <cellStyle name="Comma 7 2 5 2 4 4" xfId="49784" xr:uid="{BF2030B4-D444-41C8-AD9F-4E78C894220A}"/>
    <cellStyle name="Comma 7 2 5 2 5" xfId="10341" xr:uid="{6A389B3E-6E2B-4CC9-BF02-C7605B2114F5}"/>
    <cellStyle name="Comma 7 2 5 2 5 2" xfId="20875" xr:uid="{6734D2CD-D912-4915-905A-0F08EECD9DE7}"/>
    <cellStyle name="Comma 7 2 5 2 5 2 2" xfId="41897" xr:uid="{FB677BBB-58D4-4B49-B73F-720F744F7862}"/>
    <cellStyle name="Comma 7 2 5 2 5 2 3" xfId="62921" xr:uid="{69C22EC0-092A-4DEA-B4D2-61085968FCF9}"/>
    <cellStyle name="Comma 7 2 5 2 5 3" xfId="31387" xr:uid="{9EEE35CE-4C92-41F3-9F48-1795F9EE8D4D}"/>
    <cellStyle name="Comma 7 2 5 2 5 4" xfId="52411" xr:uid="{C9AE2099-C509-493A-A288-CB8AB81C21E0}"/>
    <cellStyle name="Comma 7 2 5 2 6" xfId="12993" xr:uid="{BD04E677-A8CC-480C-9F46-1F02D01B533A}"/>
    <cellStyle name="Comma 7 2 5 2 6 2" xfId="34015" xr:uid="{16A72FC5-9645-4456-9259-3AF08EFE903D}"/>
    <cellStyle name="Comma 7 2 5 2 6 3" xfId="55039" xr:uid="{F2FA5B51-E963-4B77-838A-68C54DED7281}"/>
    <cellStyle name="Comma 7 2 5 2 7" xfId="23504" xr:uid="{0FB5C47E-48C2-4650-837F-E027BFD97DE0}"/>
    <cellStyle name="Comma 7 2 5 2 8" xfId="44529" xr:uid="{316D3C40-A038-4EF9-B8AC-DC1E5823887E}"/>
    <cellStyle name="Comma 7 2 5 3" xfId="2410" xr:uid="{16233141-2C8C-48A6-8040-10FF9F203889}"/>
    <cellStyle name="Comma 7 2 5 3 2" xfId="5088" xr:uid="{25DE8FF6-D3FA-4ACA-BF91-77ABEFCAA14C}"/>
    <cellStyle name="Comma 7 2 5 3 2 2" xfId="15622" xr:uid="{FDFC4796-BD53-47FF-93BB-54246C44FE0D}"/>
    <cellStyle name="Comma 7 2 5 3 2 2 2" xfId="36644" xr:uid="{79445B78-AE6A-479C-AFFD-CDE0E9933BEB}"/>
    <cellStyle name="Comma 7 2 5 3 2 2 3" xfId="57668" xr:uid="{82DF7944-38F8-4046-8150-5D9FEFCF5ED8}"/>
    <cellStyle name="Comma 7 2 5 3 2 3" xfId="26134" xr:uid="{1CBBD147-3ED2-4480-9436-C62FA9725C22}"/>
    <cellStyle name="Comma 7 2 5 3 2 4" xfId="47158" xr:uid="{68C821FA-31A3-448B-8FA1-1DB6ACA15D93}"/>
    <cellStyle name="Comma 7 2 5 3 3" xfId="7716" xr:uid="{9B1A7932-B606-4FE6-AA72-221105F6E7A7}"/>
    <cellStyle name="Comma 7 2 5 3 3 2" xfId="18250" xr:uid="{6B795468-FC6B-4392-AD09-FB65D308A407}"/>
    <cellStyle name="Comma 7 2 5 3 3 2 2" xfId="39272" xr:uid="{39EFA85A-CCA8-4EA9-81DF-4E2E20C45714}"/>
    <cellStyle name="Comma 7 2 5 3 3 2 3" xfId="60296" xr:uid="{01D1716A-2533-49A2-9890-BF4818912091}"/>
    <cellStyle name="Comma 7 2 5 3 3 3" xfId="28762" xr:uid="{354685C4-7746-4071-9BE0-FACFA5FD7B49}"/>
    <cellStyle name="Comma 7 2 5 3 3 4" xfId="49786" xr:uid="{FA942B79-3E89-49A9-9D6D-FA9CFA54AA1E}"/>
    <cellStyle name="Comma 7 2 5 3 4" xfId="10343" xr:uid="{50FDB4D5-B5C3-4375-A1A9-37C38F85AF17}"/>
    <cellStyle name="Comma 7 2 5 3 4 2" xfId="20877" xr:uid="{C28830F7-76D7-4BCF-81F0-43C7B47A5B4A}"/>
    <cellStyle name="Comma 7 2 5 3 4 2 2" xfId="41899" xr:uid="{76973444-C0ED-4220-9ED0-908680727550}"/>
    <cellStyle name="Comma 7 2 5 3 4 2 3" xfId="62923" xr:uid="{AA30D19F-668C-4FDB-B687-EDF2F83BB8C1}"/>
    <cellStyle name="Comma 7 2 5 3 4 3" xfId="31389" xr:uid="{B91C5D14-443D-4719-AC7F-A39D8C4172E8}"/>
    <cellStyle name="Comma 7 2 5 3 4 4" xfId="52413" xr:uid="{7777B4F6-839D-4A6A-8C40-299FEE559854}"/>
    <cellStyle name="Comma 7 2 5 3 5" xfId="12995" xr:uid="{F51A82B5-7303-4EF3-8250-D92D3022847D}"/>
    <cellStyle name="Comma 7 2 5 3 5 2" xfId="34017" xr:uid="{49D7DBA3-9F7B-4650-AE0A-D2642B2C12E9}"/>
    <cellStyle name="Comma 7 2 5 3 5 3" xfId="55041" xr:uid="{C6DBDA6C-D1AA-4075-BE80-8C3E6C629834}"/>
    <cellStyle name="Comma 7 2 5 3 6" xfId="23506" xr:uid="{B30DC548-E60A-45D5-9263-1689664E7047}"/>
    <cellStyle name="Comma 7 2 5 3 7" xfId="44531" xr:uid="{DC7DBECC-085A-4A5F-9552-53535DFFB7F7}"/>
    <cellStyle name="Comma 7 2 5 4" xfId="2411" xr:uid="{7D856BB0-6959-49DA-BB0A-C2192B445DA6}"/>
    <cellStyle name="Comma 7 2 5 4 2" xfId="5089" xr:uid="{AE2C785A-E4B8-4BED-9C8F-4925C3F289B2}"/>
    <cellStyle name="Comma 7 2 5 4 2 2" xfId="15623" xr:uid="{C321383D-3F17-4D60-B2C8-10E0FC8BA1C3}"/>
    <cellStyle name="Comma 7 2 5 4 2 2 2" xfId="36645" xr:uid="{2119A797-DCE5-45F2-B27B-04785B940502}"/>
    <cellStyle name="Comma 7 2 5 4 2 2 3" xfId="57669" xr:uid="{D1BE3FD6-B6A4-4436-844E-53F6E0E2C9E8}"/>
    <cellStyle name="Comma 7 2 5 4 2 3" xfId="26135" xr:uid="{EE7F29DD-D418-48EC-8628-D2E81F7053CB}"/>
    <cellStyle name="Comma 7 2 5 4 2 4" xfId="47159" xr:uid="{31AF2E64-DB9D-4BA4-9825-D47B81BA9106}"/>
    <cellStyle name="Comma 7 2 5 4 3" xfId="7717" xr:uid="{E6856CE9-FD6B-4F24-9791-B88696AC2A8F}"/>
    <cellStyle name="Comma 7 2 5 4 3 2" xfId="18251" xr:uid="{93D148A3-A9BF-463A-B27C-537EF70C7B3B}"/>
    <cellStyle name="Comma 7 2 5 4 3 2 2" xfId="39273" xr:uid="{A66878C1-5074-47AD-9344-06EE16F0881B}"/>
    <cellStyle name="Comma 7 2 5 4 3 2 3" xfId="60297" xr:uid="{BED0E151-E8E6-46D6-B056-7227FB24ABD8}"/>
    <cellStyle name="Comma 7 2 5 4 3 3" xfId="28763" xr:uid="{19713D89-61DA-4534-9913-F137A3DFC20D}"/>
    <cellStyle name="Comma 7 2 5 4 3 4" xfId="49787" xr:uid="{D9DC1678-CCB6-45A8-86B4-869DCE3AB3DA}"/>
    <cellStyle name="Comma 7 2 5 4 4" xfId="10344" xr:uid="{44B489C1-19A1-4199-B48F-C507FB5EC2FA}"/>
    <cellStyle name="Comma 7 2 5 4 4 2" xfId="20878" xr:uid="{8E4A636D-EBAD-44E8-8358-A42C6B67252B}"/>
    <cellStyle name="Comma 7 2 5 4 4 2 2" xfId="41900" xr:uid="{019D6378-74DC-4BE5-90B4-8FDF7854AFDE}"/>
    <cellStyle name="Comma 7 2 5 4 4 2 3" xfId="62924" xr:uid="{4B94EDD8-C65D-484C-A5BF-D3DD8879A3DC}"/>
    <cellStyle name="Comma 7 2 5 4 4 3" xfId="31390" xr:uid="{2CBE8775-CBBD-403A-A860-63B3068645C3}"/>
    <cellStyle name="Comma 7 2 5 4 4 4" xfId="52414" xr:uid="{2C7D5D3C-B1CC-4045-800B-6A299F5AD55C}"/>
    <cellStyle name="Comma 7 2 5 4 5" xfId="12996" xr:uid="{5E9F6393-627B-4941-9418-82EA9B588D70}"/>
    <cellStyle name="Comma 7 2 5 4 5 2" xfId="34018" xr:uid="{1D66B283-62C1-47E3-B1AB-EC014C2EEDA2}"/>
    <cellStyle name="Comma 7 2 5 4 5 3" xfId="55042" xr:uid="{E7F01573-56A4-411A-A666-13D237FD2F79}"/>
    <cellStyle name="Comma 7 2 5 4 6" xfId="23507" xr:uid="{FCD23673-E8B7-4D4C-B171-5526790FF725}"/>
    <cellStyle name="Comma 7 2 5 4 7" xfId="44532" xr:uid="{50CD2D91-0C92-4D7F-A2BE-78BA2FECFF6F}"/>
    <cellStyle name="Comma 7 2 5 5" xfId="5085" xr:uid="{C8777472-70EA-47A3-A21A-53E772FF20E1}"/>
    <cellStyle name="Comma 7 2 5 5 2" xfId="15619" xr:uid="{50ACF947-92B1-4AF3-A5E3-6597FB58DD1E}"/>
    <cellStyle name="Comma 7 2 5 5 2 2" xfId="36641" xr:uid="{9569A127-DCCD-4DDC-BB83-CA5A73CFCBFB}"/>
    <cellStyle name="Comma 7 2 5 5 2 3" xfId="57665" xr:uid="{EBC6EA3A-4B51-4F51-870A-592231B92ACB}"/>
    <cellStyle name="Comma 7 2 5 5 3" xfId="26131" xr:uid="{9A64D72C-1B57-40C6-BD0D-5FAA311B53F1}"/>
    <cellStyle name="Comma 7 2 5 5 4" xfId="47155" xr:uid="{5DE44A32-367B-45E0-8F57-397E032CF8AD}"/>
    <cellStyle name="Comma 7 2 5 6" xfId="7713" xr:uid="{D09E7A96-F85A-43F7-A105-FDCDCEEA6ED6}"/>
    <cellStyle name="Comma 7 2 5 6 2" xfId="18247" xr:uid="{F12AE4E2-9779-4D15-AF91-4405BCEC57F6}"/>
    <cellStyle name="Comma 7 2 5 6 2 2" xfId="39269" xr:uid="{8A1DB836-2D12-4360-B61C-048E07CFB7A3}"/>
    <cellStyle name="Comma 7 2 5 6 2 3" xfId="60293" xr:uid="{0A64C2AA-2172-4167-A635-3D579182BAD0}"/>
    <cellStyle name="Comma 7 2 5 6 3" xfId="28759" xr:uid="{45F1D54C-42F0-401D-8501-69EC9C95C70A}"/>
    <cellStyle name="Comma 7 2 5 6 4" xfId="49783" xr:uid="{8279104F-CAA4-405D-BE24-E15A18E6F9BE}"/>
    <cellStyle name="Comma 7 2 5 7" xfId="10340" xr:uid="{EBE97EE5-01BD-4824-BBA9-29E61D4696F7}"/>
    <cellStyle name="Comma 7 2 5 7 2" xfId="20874" xr:uid="{2778E628-F97F-4319-8E78-42544EF2A3B5}"/>
    <cellStyle name="Comma 7 2 5 7 2 2" xfId="41896" xr:uid="{D035EDDC-1CD5-466F-A02C-A0436DD2ACF0}"/>
    <cellStyle name="Comma 7 2 5 7 2 3" xfId="62920" xr:uid="{B7F8814F-B04F-4FEC-8228-FF3AE1D5FEF0}"/>
    <cellStyle name="Comma 7 2 5 7 3" xfId="31386" xr:uid="{5051353F-4306-4A78-9547-7A4A891B53F2}"/>
    <cellStyle name="Comma 7 2 5 7 4" xfId="52410" xr:uid="{A0104DE0-947E-4573-ACFB-5EEEAA33E798}"/>
    <cellStyle name="Comma 7 2 5 8" xfId="12992" xr:uid="{B90F21E9-6588-468C-A556-18C4B58CDE9D}"/>
    <cellStyle name="Comma 7 2 5 8 2" xfId="34014" xr:uid="{2588FCDA-DCD2-43F5-B838-D1D20E043E46}"/>
    <cellStyle name="Comma 7 2 5 8 3" xfId="55038" xr:uid="{C1121B66-9CB1-4F6B-81D3-45CD11F8EC86}"/>
    <cellStyle name="Comma 7 2 5 9" xfId="23503" xr:uid="{955E5371-DF76-4530-9F0D-82DCF52AEBA7}"/>
    <cellStyle name="Comma 7 2 6" xfId="2412" xr:uid="{8E33205E-5C26-45B7-B766-3918E2618ACB}"/>
    <cellStyle name="Comma 7 2 6 10" xfId="44533" xr:uid="{0BD16B4E-11B8-4D98-9861-E1259155A134}"/>
    <cellStyle name="Comma 7 2 6 2" xfId="2413" xr:uid="{F84AAF10-7693-4170-B2A4-33B43D2C9C1C}"/>
    <cellStyle name="Comma 7 2 6 2 2" xfId="2414" xr:uid="{2AF81C3C-2E35-4A04-8863-3FB1E75DEA9F}"/>
    <cellStyle name="Comma 7 2 6 2 2 2" xfId="5092" xr:uid="{DA938E8A-50CF-400B-B993-4CD6B7A7342A}"/>
    <cellStyle name="Comma 7 2 6 2 2 2 2" xfId="15626" xr:uid="{08A1F10A-4EF8-44BA-ACCE-F782371C8FA2}"/>
    <cellStyle name="Comma 7 2 6 2 2 2 2 2" xfId="36648" xr:uid="{C697DBE9-2D5E-4BD6-9956-3F917DEAFC62}"/>
    <cellStyle name="Comma 7 2 6 2 2 2 2 3" xfId="57672" xr:uid="{B1F4A463-9271-48F1-B845-6F19995F0065}"/>
    <cellStyle name="Comma 7 2 6 2 2 2 3" xfId="26138" xr:uid="{08ECF1B9-4C24-435A-A3B9-7A0602509C92}"/>
    <cellStyle name="Comma 7 2 6 2 2 2 4" xfId="47162" xr:uid="{BBC03E13-6530-4F8B-A3DB-5925DE94866C}"/>
    <cellStyle name="Comma 7 2 6 2 2 3" xfId="7720" xr:uid="{C0A23765-0E90-4E61-BDEE-231C11C25ADD}"/>
    <cellStyle name="Comma 7 2 6 2 2 3 2" xfId="18254" xr:uid="{2DBB2434-A02D-40AF-8DC8-A3E19EE1F7B0}"/>
    <cellStyle name="Comma 7 2 6 2 2 3 2 2" xfId="39276" xr:uid="{119790C2-1E78-4809-86DC-7262629EA451}"/>
    <cellStyle name="Comma 7 2 6 2 2 3 2 3" xfId="60300" xr:uid="{093D12C1-D834-4772-B240-09F56473533D}"/>
    <cellStyle name="Comma 7 2 6 2 2 3 3" xfId="28766" xr:uid="{4234F9DE-6ACE-4D13-8378-1A6AC6E58019}"/>
    <cellStyle name="Comma 7 2 6 2 2 3 4" xfId="49790" xr:uid="{D9C8CDE5-11CD-4EF2-AC56-FDA9FBD15C21}"/>
    <cellStyle name="Comma 7 2 6 2 2 4" xfId="10347" xr:uid="{55129918-1A93-49C1-84B6-EA72665FD326}"/>
    <cellStyle name="Comma 7 2 6 2 2 4 2" xfId="20881" xr:uid="{6B31F617-E6A3-46CC-B9FA-8E57F250CF27}"/>
    <cellStyle name="Comma 7 2 6 2 2 4 2 2" xfId="41903" xr:uid="{48B02865-5794-49B6-941F-6FF4CEEB1F08}"/>
    <cellStyle name="Comma 7 2 6 2 2 4 2 3" xfId="62927" xr:uid="{02F395DD-92D8-4BDA-B109-98CFE22CAF5B}"/>
    <cellStyle name="Comma 7 2 6 2 2 4 3" xfId="31393" xr:uid="{EBA0A0E8-1184-4638-BBD9-6ADD3840D1CA}"/>
    <cellStyle name="Comma 7 2 6 2 2 4 4" xfId="52417" xr:uid="{3BD6B749-2538-4F52-9459-D7AEEC0006AE}"/>
    <cellStyle name="Comma 7 2 6 2 2 5" xfId="12999" xr:uid="{BF7DAC19-3D2C-4F4B-9B10-C9FFB0A9F6D1}"/>
    <cellStyle name="Comma 7 2 6 2 2 5 2" xfId="34021" xr:uid="{6CFCDCA9-A65B-434C-B8F4-BF53EE9C01CA}"/>
    <cellStyle name="Comma 7 2 6 2 2 5 3" xfId="55045" xr:uid="{2971A3CF-78D4-4696-9FEB-B7A25E618F29}"/>
    <cellStyle name="Comma 7 2 6 2 2 6" xfId="23510" xr:uid="{A98BFEF7-1528-496B-AD79-15F4409EE22F}"/>
    <cellStyle name="Comma 7 2 6 2 2 7" xfId="44535" xr:uid="{B97FC6D4-8ECF-440D-814A-E962349476F0}"/>
    <cellStyle name="Comma 7 2 6 2 3" xfId="5091" xr:uid="{F77BDA3B-B952-4EED-8761-52DDCE993A10}"/>
    <cellStyle name="Comma 7 2 6 2 3 2" xfId="15625" xr:uid="{3C077D1C-61BD-46D8-AEF0-8262356B3E92}"/>
    <cellStyle name="Comma 7 2 6 2 3 2 2" xfId="36647" xr:uid="{961B6192-91E4-4165-BB4B-8072F01D1E1A}"/>
    <cellStyle name="Comma 7 2 6 2 3 2 3" xfId="57671" xr:uid="{BF505E79-7B38-4447-9EE5-81D00F9FE311}"/>
    <cellStyle name="Comma 7 2 6 2 3 3" xfId="26137" xr:uid="{56D1FA44-B8F7-41AF-9887-6FBF0B55CA9D}"/>
    <cellStyle name="Comma 7 2 6 2 3 4" xfId="47161" xr:uid="{64020D72-FD7A-43CD-AC10-7DED6D63D84E}"/>
    <cellStyle name="Comma 7 2 6 2 4" xfId="7719" xr:uid="{4E78B791-534E-4A43-967F-01D6244B1A97}"/>
    <cellStyle name="Comma 7 2 6 2 4 2" xfId="18253" xr:uid="{920F5794-56F9-41CA-B1B2-EE3C94E048DA}"/>
    <cellStyle name="Comma 7 2 6 2 4 2 2" xfId="39275" xr:uid="{EEBE4019-C33F-498D-8B6B-B5194BA0FF9E}"/>
    <cellStyle name="Comma 7 2 6 2 4 2 3" xfId="60299" xr:uid="{960A0E39-EAD1-4A75-BE3A-559F2F030114}"/>
    <cellStyle name="Comma 7 2 6 2 4 3" xfId="28765" xr:uid="{2FF632B5-06F3-4194-A2B1-6FD0252C1389}"/>
    <cellStyle name="Comma 7 2 6 2 4 4" xfId="49789" xr:uid="{DD6A05BA-F912-4333-829C-A5ED82A7835C}"/>
    <cellStyle name="Comma 7 2 6 2 5" xfId="10346" xr:uid="{FE547D09-FD11-4FF7-A1D8-A9E62A421B63}"/>
    <cellStyle name="Comma 7 2 6 2 5 2" xfId="20880" xr:uid="{D94EAF04-2A79-4E29-B255-878CF202277F}"/>
    <cellStyle name="Comma 7 2 6 2 5 2 2" xfId="41902" xr:uid="{F72B8164-5B9D-48B3-9FB0-D6F708810A11}"/>
    <cellStyle name="Comma 7 2 6 2 5 2 3" xfId="62926" xr:uid="{EFF28655-11EF-4638-80E2-B597B903B974}"/>
    <cellStyle name="Comma 7 2 6 2 5 3" xfId="31392" xr:uid="{EEA3252D-0848-459A-85FA-728C55BF8B83}"/>
    <cellStyle name="Comma 7 2 6 2 5 4" xfId="52416" xr:uid="{4D41CE06-8250-4C6C-BA5D-345D53DD5A7F}"/>
    <cellStyle name="Comma 7 2 6 2 6" xfId="12998" xr:uid="{A46D8457-5B81-4381-AB5B-C40544E5C74D}"/>
    <cellStyle name="Comma 7 2 6 2 6 2" xfId="34020" xr:uid="{98B11ADF-3154-4F1C-9024-176350899059}"/>
    <cellStyle name="Comma 7 2 6 2 6 3" xfId="55044" xr:uid="{8DBA0F7A-6253-4F90-A806-D5662E8EAF88}"/>
    <cellStyle name="Comma 7 2 6 2 7" xfId="23509" xr:uid="{E79BA7A2-4D54-4D04-9B7C-3C7C93CBDB85}"/>
    <cellStyle name="Comma 7 2 6 2 8" xfId="44534" xr:uid="{73F69535-35CC-4318-A8BB-1124E063C5B5}"/>
    <cellStyle name="Comma 7 2 6 3" xfId="2415" xr:uid="{F7C2F1E0-206D-4886-87AE-3E83C20442B7}"/>
    <cellStyle name="Comma 7 2 6 3 2" xfId="5093" xr:uid="{288464A8-5815-47AB-A92B-47DDD83DEC9B}"/>
    <cellStyle name="Comma 7 2 6 3 2 2" xfId="15627" xr:uid="{BE6734EF-1B20-42D9-A914-BDE4A29C08D6}"/>
    <cellStyle name="Comma 7 2 6 3 2 2 2" xfId="36649" xr:uid="{6765DB42-D79F-4DA4-B0E3-558D800E37EA}"/>
    <cellStyle name="Comma 7 2 6 3 2 2 3" xfId="57673" xr:uid="{9CB0548A-463B-4A39-BA92-CD7A808B14A2}"/>
    <cellStyle name="Comma 7 2 6 3 2 3" xfId="26139" xr:uid="{37E6A6BC-F678-49ED-BF0F-7F667FD84660}"/>
    <cellStyle name="Comma 7 2 6 3 2 4" xfId="47163" xr:uid="{562EC7EC-77EF-4E7E-B6A8-2E4D028E9483}"/>
    <cellStyle name="Comma 7 2 6 3 3" xfId="7721" xr:uid="{A049E15E-D529-4A21-8DB4-6ABF76F9446A}"/>
    <cellStyle name="Comma 7 2 6 3 3 2" xfId="18255" xr:uid="{011C4C7B-A954-4D44-98FA-70770C9C42C0}"/>
    <cellStyle name="Comma 7 2 6 3 3 2 2" xfId="39277" xr:uid="{310BB019-3DBC-40F9-A5E1-99E90DBFEE9E}"/>
    <cellStyle name="Comma 7 2 6 3 3 2 3" xfId="60301" xr:uid="{ED735F5E-5664-4C0D-9B81-546BEBC02BDD}"/>
    <cellStyle name="Comma 7 2 6 3 3 3" xfId="28767" xr:uid="{DC168D8E-4811-4AE8-AF14-A4A659C7A379}"/>
    <cellStyle name="Comma 7 2 6 3 3 4" xfId="49791" xr:uid="{2EBBDAAC-8E78-4471-881B-CE4A85E5CB2E}"/>
    <cellStyle name="Comma 7 2 6 3 4" xfId="10348" xr:uid="{B03D22D6-0750-4AC4-9BC2-6AB7AED94A53}"/>
    <cellStyle name="Comma 7 2 6 3 4 2" xfId="20882" xr:uid="{FD8F882A-2996-4667-B463-1AEB550E7F13}"/>
    <cellStyle name="Comma 7 2 6 3 4 2 2" xfId="41904" xr:uid="{8093993C-E5EC-4258-9678-909D495BF8FE}"/>
    <cellStyle name="Comma 7 2 6 3 4 2 3" xfId="62928" xr:uid="{B848435E-6981-4FA3-9E1F-D54BA8EDBEDA}"/>
    <cellStyle name="Comma 7 2 6 3 4 3" xfId="31394" xr:uid="{D6CA2C48-AB50-431C-AB1E-F84307B0784F}"/>
    <cellStyle name="Comma 7 2 6 3 4 4" xfId="52418" xr:uid="{DDEBB5E5-7EC6-4AC5-BB17-E4DD9C39FEA1}"/>
    <cellStyle name="Comma 7 2 6 3 5" xfId="13000" xr:uid="{234A0200-2BDF-489C-B014-1500C8D7AE63}"/>
    <cellStyle name="Comma 7 2 6 3 5 2" xfId="34022" xr:uid="{10E84730-AA08-4E35-BD56-A2CD7532E878}"/>
    <cellStyle name="Comma 7 2 6 3 5 3" xfId="55046" xr:uid="{8926AEB9-3F4C-4D46-8C6F-097943AD6888}"/>
    <cellStyle name="Comma 7 2 6 3 6" xfId="23511" xr:uid="{D89934E1-1D29-48AA-8AB0-1DB986934F9A}"/>
    <cellStyle name="Comma 7 2 6 3 7" xfId="44536" xr:uid="{EF3ABEBA-7F74-4A1F-A887-D1E1B478EB06}"/>
    <cellStyle name="Comma 7 2 6 4" xfId="2416" xr:uid="{94E8A0EE-042A-4C19-8735-C000ACC2C4F4}"/>
    <cellStyle name="Comma 7 2 6 4 2" xfId="5094" xr:uid="{555DB4D7-56F3-4347-B35E-9340217100A5}"/>
    <cellStyle name="Comma 7 2 6 4 2 2" xfId="15628" xr:uid="{652A4D7D-F710-4E5B-B3B9-3A3BAFBFF63B}"/>
    <cellStyle name="Comma 7 2 6 4 2 2 2" xfId="36650" xr:uid="{EEF95C89-BC0B-43F6-A567-CFD77BACA099}"/>
    <cellStyle name="Comma 7 2 6 4 2 2 3" xfId="57674" xr:uid="{336E55DF-B675-44DE-B4DA-CDBC5077A210}"/>
    <cellStyle name="Comma 7 2 6 4 2 3" xfId="26140" xr:uid="{BF15C50D-9027-4F83-94CB-7C50C117679D}"/>
    <cellStyle name="Comma 7 2 6 4 2 4" xfId="47164" xr:uid="{DF72BA9E-2DB6-409C-A5FA-320A5ADE7C40}"/>
    <cellStyle name="Comma 7 2 6 4 3" xfId="7722" xr:uid="{94140E04-2A99-46FF-B379-7ACF2E8B3B70}"/>
    <cellStyle name="Comma 7 2 6 4 3 2" xfId="18256" xr:uid="{C894ED98-DE85-41AD-A3C6-6F105E149FB3}"/>
    <cellStyle name="Comma 7 2 6 4 3 2 2" xfId="39278" xr:uid="{ACD194A7-D4EB-4736-B8AD-96DE81BAC171}"/>
    <cellStyle name="Comma 7 2 6 4 3 2 3" xfId="60302" xr:uid="{DB9CA840-78B7-4265-97EF-0EF2F002041C}"/>
    <cellStyle name="Comma 7 2 6 4 3 3" xfId="28768" xr:uid="{A2971FB6-9ABB-424E-856A-2806C7453CCB}"/>
    <cellStyle name="Comma 7 2 6 4 3 4" xfId="49792" xr:uid="{D5F94AE2-9F5F-40CA-A4B7-7087B1F31E71}"/>
    <cellStyle name="Comma 7 2 6 4 4" xfId="10349" xr:uid="{68D31D2E-93F2-44EA-8933-7252E46565B5}"/>
    <cellStyle name="Comma 7 2 6 4 4 2" xfId="20883" xr:uid="{17A35F95-3DFC-4163-89D7-D5D844F62BA4}"/>
    <cellStyle name="Comma 7 2 6 4 4 2 2" xfId="41905" xr:uid="{6FAA07D6-294C-4962-9DC1-2C423BE38DDA}"/>
    <cellStyle name="Comma 7 2 6 4 4 2 3" xfId="62929" xr:uid="{0CBC3ED4-3A91-419F-8963-BFB3ABA83926}"/>
    <cellStyle name="Comma 7 2 6 4 4 3" xfId="31395" xr:uid="{7E851949-EE18-4783-8692-297170ADBF87}"/>
    <cellStyle name="Comma 7 2 6 4 4 4" xfId="52419" xr:uid="{F739BE9D-E4D7-461E-9B5C-1628C975EF37}"/>
    <cellStyle name="Comma 7 2 6 4 5" xfId="13001" xr:uid="{7E649F01-C01B-4F58-B4CE-45D0FD9FA71F}"/>
    <cellStyle name="Comma 7 2 6 4 5 2" xfId="34023" xr:uid="{8A59B10B-C95F-4F31-9D73-C9206703C71F}"/>
    <cellStyle name="Comma 7 2 6 4 5 3" xfId="55047" xr:uid="{38BF317B-F5D7-4804-8F7C-5D0913847ED9}"/>
    <cellStyle name="Comma 7 2 6 4 6" xfId="23512" xr:uid="{EC86B8BF-BE6C-4320-BE02-85CBEBD1EFD0}"/>
    <cellStyle name="Comma 7 2 6 4 7" xfId="44537" xr:uid="{B15A72E4-4E24-4AF5-AF6D-A09FCEE27C94}"/>
    <cellStyle name="Comma 7 2 6 5" xfId="5090" xr:uid="{1AC00078-46AA-40A6-B539-45B38EA917E4}"/>
    <cellStyle name="Comma 7 2 6 5 2" xfId="15624" xr:uid="{0B390BCE-3C18-4C34-A594-E27B4E8D9F78}"/>
    <cellStyle name="Comma 7 2 6 5 2 2" xfId="36646" xr:uid="{54FEAAC4-B9EF-431C-83D3-4FCD5A9579EA}"/>
    <cellStyle name="Comma 7 2 6 5 2 3" xfId="57670" xr:uid="{DF8D8179-E76E-42BD-ABEE-07B46433F1D3}"/>
    <cellStyle name="Comma 7 2 6 5 3" xfId="26136" xr:uid="{83735E8B-BD20-479B-913C-6D1D5801D0FF}"/>
    <cellStyle name="Comma 7 2 6 5 4" xfId="47160" xr:uid="{BFA66B5B-FF6A-422D-9B66-F7E07FBA891B}"/>
    <cellStyle name="Comma 7 2 6 6" xfId="7718" xr:uid="{CE8DE7F6-5DD1-4E1D-BB9B-7592009C67D6}"/>
    <cellStyle name="Comma 7 2 6 6 2" xfId="18252" xr:uid="{BB71B53A-1AC9-43CA-B565-B06DC78F23AE}"/>
    <cellStyle name="Comma 7 2 6 6 2 2" xfId="39274" xr:uid="{39A28BB9-F1B1-40EF-B4B9-E4BBAA0E09E5}"/>
    <cellStyle name="Comma 7 2 6 6 2 3" xfId="60298" xr:uid="{89C99025-9023-4016-ACB6-B62FE0137E66}"/>
    <cellStyle name="Comma 7 2 6 6 3" xfId="28764" xr:uid="{EFD9E3CC-0435-4999-909B-5BF0A3B8119A}"/>
    <cellStyle name="Comma 7 2 6 6 4" xfId="49788" xr:uid="{E94F1914-3A68-45B8-9C05-3CE8B59DD1FC}"/>
    <cellStyle name="Comma 7 2 6 7" xfId="10345" xr:uid="{8E559570-087E-4AC3-9769-DFFDBC287398}"/>
    <cellStyle name="Comma 7 2 6 7 2" xfId="20879" xr:uid="{63B48993-029B-476E-A861-259E74C04DF3}"/>
    <cellStyle name="Comma 7 2 6 7 2 2" xfId="41901" xr:uid="{C6A7B67C-605F-47CB-9174-DA284478D7F2}"/>
    <cellStyle name="Comma 7 2 6 7 2 3" xfId="62925" xr:uid="{4E610296-2F6B-4811-8CD0-636303C26CCB}"/>
    <cellStyle name="Comma 7 2 6 7 3" xfId="31391" xr:uid="{0D017EF4-62BC-49C0-A00E-CD56B0269D90}"/>
    <cellStyle name="Comma 7 2 6 7 4" xfId="52415" xr:uid="{D16649B7-741D-4796-94D2-604CE3BDFBB0}"/>
    <cellStyle name="Comma 7 2 6 8" xfId="12997" xr:uid="{15D1C897-4FDF-4EFF-A4AB-7990EBD9271B}"/>
    <cellStyle name="Comma 7 2 6 8 2" xfId="34019" xr:uid="{94D8BD27-3861-44CF-8959-6549B6D776D9}"/>
    <cellStyle name="Comma 7 2 6 8 3" xfId="55043" xr:uid="{424E8214-BB1B-4414-8BAB-669D6D315BED}"/>
    <cellStyle name="Comma 7 2 6 9" xfId="23508" xr:uid="{6434DAF7-A5CF-4A9F-BF14-334B4F4FC2EB}"/>
    <cellStyle name="Comma 7 2 7" xfId="2417" xr:uid="{752A6FF5-FDAF-4BA7-8628-93F3AC865144}"/>
    <cellStyle name="Comma 7 2 7 2" xfId="2418" xr:uid="{7531A83B-7672-4B6D-B5DD-06638D9E572D}"/>
    <cellStyle name="Comma 7 2 7 2 2" xfId="5096" xr:uid="{081C7DB9-5034-40AC-98DD-4065E409D5EC}"/>
    <cellStyle name="Comma 7 2 7 2 2 2" xfId="15630" xr:uid="{4D8CF4D5-111B-461F-8885-E6A391FD128A}"/>
    <cellStyle name="Comma 7 2 7 2 2 2 2" xfId="36652" xr:uid="{8197A833-322D-454B-8EA4-518BDE278D85}"/>
    <cellStyle name="Comma 7 2 7 2 2 2 3" xfId="57676" xr:uid="{7D8A0A19-4531-453F-A8B4-EDF9513A2A1B}"/>
    <cellStyle name="Comma 7 2 7 2 2 3" xfId="26142" xr:uid="{63E3B970-4EB5-43A2-8D38-0E7BF0523230}"/>
    <cellStyle name="Comma 7 2 7 2 2 4" xfId="47166" xr:uid="{C3BDD25E-E362-447D-9AC7-BB3135C3F5EE}"/>
    <cellStyle name="Comma 7 2 7 2 3" xfId="7724" xr:uid="{3C4779FC-47BA-44EF-9CAE-D9AEE6B43B71}"/>
    <cellStyle name="Comma 7 2 7 2 3 2" xfId="18258" xr:uid="{E6C1F539-A60F-4DA4-B6D4-ACA96313C904}"/>
    <cellStyle name="Comma 7 2 7 2 3 2 2" xfId="39280" xr:uid="{CD6438D3-076D-4C05-BA42-BDDEA62D66AA}"/>
    <cellStyle name="Comma 7 2 7 2 3 2 3" xfId="60304" xr:uid="{68EEB943-DB27-4E30-AA85-6B795DED198C}"/>
    <cellStyle name="Comma 7 2 7 2 3 3" xfId="28770" xr:uid="{6CA72F65-6917-449A-AAC8-E3B6846A3DCA}"/>
    <cellStyle name="Comma 7 2 7 2 3 4" xfId="49794" xr:uid="{96A623C8-8CED-4851-A813-5224E5625B7E}"/>
    <cellStyle name="Comma 7 2 7 2 4" xfId="10351" xr:uid="{801EEB9F-BD6F-4AD9-AA5E-CB56B6AA9B3B}"/>
    <cellStyle name="Comma 7 2 7 2 4 2" xfId="20885" xr:uid="{6DB51D92-87FF-470B-90B2-0F07051C909B}"/>
    <cellStyle name="Comma 7 2 7 2 4 2 2" xfId="41907" xr:uid="{7EFCDD41-FCF1-4C1A-8683-5EBC42CF4272}"/>
    <cellStyle name="Comma 7 2 7 2 4 2 3" xfId="62931" xr:uid="{7C0D861C-C82A-4F64-8FB6-2347E72CDE9B}"/>
    <cellStyle name="Comma 7 2 7 2 4 3" xfId="31397" xr:uid="{194011F9-53E5-49B7-9345-83213BE3F1D4}"/>
    <cellStyle name="Comma 7 2 7 2 4 4" xfId="52421" xr:uid="{E8AD612D-6484-4487-B756-B7EB5CCF0B80}"/>
    <cellStyle name="Comma 7 2 7 2 5" xfId="13003" xr:uid="{EAAFB966-D632-4D57-84B5-C739020E6B4F}"/>
    <cellStyle name="Comma 7 2 7 2 5 2" xfId="34025" xr:uid="{5585A52B-B96A-49D5-AFEF-4A9171357BB8}"/>
    <cellStyle name="Comma 7 2 7 2 5 3" xfId="55049" xr:uid="{D9E809FB-A52F-445A-99C2-69AC20BA602D}"/>
    <cellStyle name="Comma 7 2 7 2 6" xfId="23514" xr:uid="{C2AEF8F1-D680-4B43-A51E-CC6B9EE5D3E8}"/>
    <cellStyle name="Comma 7 2 7 2 7" xfId="44539" xr:uid="{D67EE4FE-474B-4162-B881-78908B0105B1}"/>
    <cellStyle name="Comma 7 2 7 3" xfId="2419" xr:uid="{4431C1DB-00E3-4234-A056-D4635C8BA5A1}"/>
    <cellStyle name="Comma 7 2 7 3 2" xfId="5097" xr:uid="{20E05510-0A2F-4645-BFFE-C974C49DD92E}"/>
    <cellStyle name="Comma 7 2 7 3 2 2" xfId="15631" xr:uid="{504673B5-A40C-4A06-9A8C-113A417B94B0}"/>
    <cellStyle name="Comma 7 2 7 3 2 2 2" xfId="36653" xr:uid="{2B55A65E-A957-4324-B07A-4D5E55F8C4B4}"/>
    <cellStyle name="Comma 7 2 7 3 2 2 3" xfId="57677" xr:uid="{6BE64DB7-D5B8-4F11-BD77-25CF78125CDD}"/>
    <cellStyle name="Comma 7 2 7 3 2 3" xfId="26143" xr:uid="{7873341A-BB97-48C8-BF0E-13FE04BC175C}"/>
    <cellStyle name="Comma 7 2 7 3 2 4" xfId="47167" xr:uid="{613FEFE7-F394-4072-AE40-DB13E7E81FA8}"/>
    <cellStyle name="Comma 7 2 7 3 3" xfId="7725" xr:uid="{2539786B-9733-411C-8397-62F713DECF62}"/>
    <cellStyle name="Comma 7 2 7 3 3 2" xfId="18259" xr:uid="{048F3527-A666-4EE0-AFD5-A23A34D4A18F}"/>
    <cellStyle name="Comma 7 2 7 3 3 2 2" xfId="39281" xr:uid="{61E16E20-2641-4785-A2CD-C1E3F2E9EE52}"/>
    <cellStyle name="Comma 7 2 7 3 3 2 3" xfId="60305" xr:uid="{3C8C9495-5D31-4498-9D19-1FE20DE14EC3}"/>
    <cellStyle name="Comma 7 2 7 3 3 3" xfId="28771" xr:uid="{D1CCFE53-F072-4652-9D9D-002053E5B95F}"/>
    <cellStyle name="Comma 7 2 7 3 3 4" xfId="49795" xr:uid="{35FCB563-1673-4CBE-8CAB-891A928CA7D8}"/>
    <cellStyle name="Comma 7 2 7 3 4" xfId="10352" xr:uid="{00BFD5EB-36FF-4285-A039-B675FD13292B}"/>
    <cellStyle name="Comma 7 2 7 3 4 2" xfId="20886" xr:uid="{F6460D3B-3D25-4DE9-9C3D-4C432D036AB4}"/>
    <cellStyle name="Comma 7 2 7 3 4 2 2" xfId="41908" xr:uid="{E747E71A-091F-4541-87DC-E2A8C7BE9AA4}"/>
    <cellStyle name="Comma 7 2 7 3 4 2 3" xfId="62932" xr:uid="{50B9FD46-CD6B-4CFF-9B09-3C53C6880D71}"/>
    <cellStyle name="Comma 7 2 7 3 4 3" xfId="31398" xr:uid="{EBCD8DDA-E73C-4F30-A677-2A3674AC7DB3}"/>
    <cellStyle name="Comma 7 2 7 3 4 4" xfId="52422" xr:uid="{346AF32D-43D8-49D0-AD30-2B90BE3BBC8E}"/>
    <cellStyle name="Comma 7 2 7 3 5" xfId="13004" xr:uid="{7FB5AF6B-5782-4E6F-8FDB-5DA81CF5C137}"/>
    <cellStyle name="Comma 7 2 7 3 5 2" xfId="34026" xr:uid="{60DC3B79-57E2-44D8-86FB-9661AF8E10AA}"/>
    <cellStyle name="Comma 7 2 7 3 5 3" xfId="55050" xr:uid="{34594D56-FE4A-4164-9718-F6B20D304102}"/>
    <cellStyle name="Comma 7 2 7 3 6" xfId="23515" xr:uid="{424EE74C-75A5-46CF-A11A-D050A1165B3C}"/>
    <cellStyle name="Comma 7 2 7 3 7" xfId="44540" xr:uid="{03012E88-92D7-4A54-8BDC-B1A8DE133C96}"/>
    <cellStyle name="Comma 7 2 7 4" xfId="5095" xr:uid="{EAC25039-DE3E-4891-A662-3048D65DD80A}"/>
    <cellStyle name="Comma 7 2 7 4 2" xfId="15629" xr:uid="{1ABC1CA3-7303-40DE-9252-17A814F92B27}"/>
    <cellStyle name="Comma 7 2 7 4 2 2" xfId="36651" xr:uid="{D4E2B9BB-4A2E-44C1-9166-2DFD26B4A97D}"/>
    <cellStyle name="Comma 7 2 7 4 2 3" xfId="57675" xr:uid="{0C229731-1666-4D5E-9E6A-3FBE18995CF2}"/>
    <cellStyle name="Comma 7 2 7 4 3" xfId="26141" xr:uid="{C5F07225-87C4-4594-8EE3-E4A5D779DC19}"/>
    <cellStyle name="Comma 7 2 7 4 4" xfId="47165" xr:uid="{E7A43EE2-BAA1-425C-A8A6-67B6A408F68B}"/>
    <cellStyle name="Comma 7 2 7 5" xfId="7723" xr:uid="{6DB438C8-9ADE-4445-99D8-872661A95101}"/>
    <cellStyle name="Comma 7 2 7 5 2" xfId="18257" xr:uid="{31412F8F-A21D-4A25-8CD5-A60C9B40C1EB}"/>
    <cellStyle name="Comma 7 2 7 5 2 2" xfId="39279" xr:uid="{3417BDA1-13A5-465A-B9E2-296D3FBA0D58}"/>
    <cellStyle name="Comma 7 2 7 5 2 3" xfId="60303" xr:uid="{78F9AB69-8BCB-466D-879D-2C6317AC83D0}"/>
    <cellStyle name="Comma 7 2 7 5 3" xfId="28769" xr:uid="{A10B7F1D-DBB0-480E-9B22-5CB06A236F3A}"/>
    <cellStyle name="Comma 7 2 7 5 4" xfId="49793" xr:uid="{648C3975-83C7-4C41-A45D-8CC3BD97F451}"/>
    <cellStyle name="Comma 7 2 7 6" xfId="10350" xr:uid="{5F9A822A-2BDD-4E5A-BFDC-55E7427E76CA}"/>
    <cellStyle name="Comma 7 2 7 6 2" xfId="20884" xr:uid="{D1D0CF98-D3B8-487C-B19C-27F504CED45A}"/>
    <cellStyle name="Comma 7 2 7 6 2 2" xfId="41906" xr:uid="{5B78843D-E3B6-4E3A-9535-B9F2E1345817}"/>
    <cellStyle name="Comma 7 2 7 6 2 3" xfId="62930" xr:uid="{F3949088-B90E-42D5-BC99-B524C1516EBA}"/>
    <cellStyle name="Comma 7 2 7 6 3" xfId="31396" xr:uid="{B8FE8814-EBD1-4CF5-88E6-4DE4F840BD80}"/>
    <cellStyle name="Comma 7 2 7 6 4" xfId="52420" xr:uid="{8C1FA62C-2A2C-49CB-B147-DFF5A3C1EC50}"/>
    <cellStyle name="Comma 7 2 7 7" xfId="13002" xr:uid="{9D0F7654-EE2B-4D52-A51E-BA713FCF1579}"/>
    <cellStyle name="Comma 7 2 7 7 2" xfId="34024" xr:uid="{1175634A-BC08-4065-BC4E-ED7AE2CA9892}"/>
    <cellStyle name="Comma 7 2 7 7 3" xfId="55048" xr:uid="{B27A19AC-18E2-4B7B-B809-BA27EA6D2E26}"/>
    <cellStyle name="Comma 7 2 7 8" xfId="23513" xr:uid="{8400DEBB-0BE9-4904-898C-984913D6963F}"/>
    <cellStyle name="Comma 7 2 7 9" xfId="44538" xr:uid="{79326EA0-09C0-4AEB-A86C-96E07D68B0DC}"/>
    <cellStyle name="Comma 7 2 8" xfId="2420" xr:uid="{78395F39-8723-4ED3-8F6E-F4847EF417AA}"/>
    <cellStyle name="Comma 7 2 8 2" xfId="2421" xr:uid="{A4796F01-BD57-449A-AF92-CBFBDFF6942D}"/>
    <cellStyle name="Comma 7 2 8 2 2" xfId="5099" xr:uid="{358DFE34-0F6F-4B64-A2A1-25017798837E}"/>
    <cellStyle name="Comma 7 2 8 2 2 2" xfId="15633" xr:uid="{4D51804F-59E8-4060-94DD-6CD8707D6A37}"/>
    <cellStyle name="Comma 7 2 8 2 2 2 2" xfId="36655" xr:uid="{E9BCA5AD-5ED1-4CD7-9A96-E643627FBF2F}"/>
    <cellStyle name="Comma 7 2 8 2 2 2 3" xfId="57679" xr:uid="{2C621F62-CB47-435D-ABCD-C60CAF05CE4D}"/>
    <cellStyle name="Comma 7 2 8 2 2 3" xfId="26145" xr:uid="{D0A8B1EF-8C52-4012-A7DB-80F53291B00E}"/>
    <cellStyle name="Comma 7 2 8 2 2 4" xfId="47169" xr:uid="{EACE060F-CB4B-49FB-848D-3C6351AC40D1}"/>
    <cellStyle name="Comma 7 2 8 2 3" xfId="7727" xr:uid="{64384B24-36E3-48CD-8C85-29422154CE06}"/>
    <cellStyle name="Comma 7 2 8 2 3 2" xfId="18261" xr:uid="{ADBDC641-3EDD-46BE-B2EC-4A8E731383C8}"/>
    <cellStyle name="Comma 7 2 8 2 3 2 2" xfId="39283" xr:uid="{BA1342F4-E7DF-4D7F-9810-8E6ACAC224B5}"/>
    <cellStyle name="Comma 7 2 8 2 3 2 3" xfId="60307" xr:uid="{30FF763B-1F5E-41E6-AC02-24947E77DF99}"/>
    <cellStyle name="Comma 7 2 8 2 3 3" xfId="28773" xr:uid="{301D1517-2D27-4317-ABDC-F82B518CFFE6}"/>
    <cellStyle name="Comma 7 2 8 2 3 4" xfId="49797" xr:uid="{DEB9FED4-D5FC-421E-83A2-30A1476E1547}"/>
    <cellStyle name="Comma 7 2 8 2 4" xfId="10354" xr:uid="{4ADD8919-88BF-48EE-A0C1-97CABBF58752}"/>
    <cellStyle name="Comma 7 2 8 2 4 2" xfId="20888" xr:uid="{CDEF4CD0-8AEE-440E-9281-D693FE5D04E7}"/>
    <cellStyle name="Comma 7 2 8 2 4 2 2" xfId="41910" xr:uid="{7C3B6B8F-0953-4CEA-AC4C-88B6DD7DD4A1}"/>
    <cellStyle name="Comma 7 2 8 2 4 2 3" xfId="62934" xr:uid="{0B9EEA77-AC8A-49D2-AA5F-532984518367}"/>
    <cellStyle name="Comma 7 2 8 2 4 3" xfId="31400" xr:uid="{C6166E42-BD0C-46B8-9EAD-92E56C5E63A1}"/>
    <cellStyle name="Comma 7 2 8 2 4 4" xfId="52424" xr:uid="{973257C5-9B4E-4620-84C8-A3C2EE7CD8BC}"/>
    <cellStyle name="Comma 7 2 8 2 5" xfId="13006" xr:uid="{204592E1-773A-4008-B6C7-D98CF22C2A5F}"/>
    <cellStyle name="Comma 7 2 8 2 5 2" xfId="34028" xr:uid="{04883990-22CF-4551-ABAD-7D430E40D4B2}"/>
    <cellStyle name="Comma 7 2 8 2 5 3" xfId="55052" xr:uid="{70214204-7E27-4BA9-A2D4-61787BE6EE69}"/>
    <cellStyle name="Comma 7 2 8 2 6" xfId="23517" xr:uid="{40767F6A-6BFD-4567-B8CE-3C0611F7BF09}"/>
    <cellStyle name="Comma 7 2 8 2 7" xfId="44542" xr:uid="{74081A29-A4B4-4587-B182-1F2A07442960}"/>
    <cellStyle name="Comma 7 2 8 3" xfId="5098" xr:uid="{3E4382BB-7E27-46A6-9CB6-54FF95655232}"/>
    <cellStyle name="Comma 7 2 8 3 2" xfId="15632" xr:uid="{617D7A90-24AA-4FE3-8C65-811769BCB1F9}"/>
    <cellStyle name="Comma 7 2 8 3 2 2" xfId="36654" xr:uid="{23ED1C07-1B33-4346-A471-754E37A8E114}"/>
    <cellStyle name="Comma 7 2 8 3 2 3" xfId="57678" xr:uid="{429DA109-C1E6-4054-890C-FA343D1421F6}"/>
    <cellStyle name="Comma 7 2 8 3 3" xfId="26144" xr:uid="{DE4C33A5-79AF-41F0-8752-E05DE0C4FB00}"/>
    <cellStyle name="Comma 7 2 8 3 4" xfId="47168" xr:uid="{BAA9A279-DA55-44BE-808D-AE44947FC055}"/>
    <cellStyle name="Comma 7 2 8 4" xfId="7726" xr:uid="{08536F38-1196-4326-9714-347BD9F0555A}"/>
    <cellStyle name="Comma 7 2 8 4 2" xfId="18260" xr:uid="{78915AA7-0D9E-4380-919B-7CEF2A409706}"/>
    <cellStyle name="Comma 7 2 8 4 2 2" xfId="39282" xr:uid="{A62EB751-C07F-4399-8D8F-46C2480FBAF3}"/>
    <cellStyle name="Comma 7 2 8 4 2 3" xfId="60306" xr:uid="{54C3A79D-6611-4FF6-BF6E-6C1A00073BB8}"/>
    <cellStyle name="Comma 7 2 8 4 3" xfId="28772" xr:uid="{290FD6AA-7467-4F18-872F-CD459E9A24D9}"/>
    <cellStyle name="Comma 7 2 8 4 4" xfId="49796" xr:uid="{BE89E318-6BC0-4111-A49F-FCABA06FBAD8}"/>
    <cellStyle name="Comma 7 2 8 5" xfId="10353" xr:uid="{7A06F953-B25B-4BA9-AD4F-190669FE1579}"/>
    <cellStyle name="Comma 7 2 8 5 2" xfId="20887" xr:uid="{B22679B4-C4E8-42CB-B596-67AC210F8523}"/>
    <cellStyle name="Comma 7 2 8 5 2 2" xfId="41909" xr:uid="{86A615A0-4EA8-4BA9-BF31-977824AC09AD}"/>
    <cellStyle name="Comma 7 2 8 5 2 3" xfId="62933" xr:uid="{8A70C47C-6F37-40A5-AF7B-9C65B2614EB9}"/>
    <cellStyle name="Comma 7 2 8 5 3" xfId="31399" xr:uid="{9BD20F93-2DD4-4299-AE06-2CABFAC1880D}"/>
    <cellStyle name="Comma 7 2 8 5 4" xfId="52423" xr:uid="{5D575DF0-D2FC-45EE-BA6A-DD06C9F9A274}"/>
    <cellStyle name="Comma 7 2 8 6" xfId="13005" xr:uid="{1795618F-A810-4BB6-92EC-20403A61B4F4}"/>
    <cellStyle name="Comma 7 2 8 6 2" xfId="34027" xr:uid="{14E499D0-154E-4DD4-8D4D-3E984E5596C1}"/>
    <cellStyle name="Comma 7 2 8 6 3" xfId="55051" xr:uid="{86F31EFD-EEEC-4957-8452-EF8AAA91040C}"/>
    <cellStyle name="Comma 7 2 8 7" xfId="23516" xr:uid="{6968900D-56D2-4C92-AE4B-320725966FAF}"/>
    <cellStyle name="Comma 7 2 8 8" xfId="44541" xr:uid="{9642D9D9-C1BF-4B54-8B41-AA62496422D6}"/>
    <cellStyle name="Comma 7 2 9" xfId="2422" xr:uid="{E7B2CCE5-CD5C-424F-B8F5-63AD44356E28}"/>
    <cellStyle name="Comma 7 2 9 2" xfId="5100" xr:uid="{FB9736BD-50C5-4FC2-9D86-9488704100C9}"/>
    <cellStyle name="Comma 7 2 9 2 2" xfId="15634" xr:uid="{20FE4B1A-8F05-464E-ADAF-D2C4CB1952C3}"/>
    <cellStyle name="Comma 7 2 9 2 2 2" xfId="36656" xr:uid="{87A42C9F-A7B9-45F9-8DCB-99D52F128368}"/>
    <cellStyle name="Comma 7 2 9 2 2 3" xfId="57680" xr:uid="{5C98DF25-FD0D-4A7E-8425-40F37FEE6516}"/>
    <cellStyle name="Comma 7 2 9 2 3" xfId="26146" xr:uid="{8A7C3AAC-AEA8-40B1-AE83-F5D29222E173}"/>
    <cellStyle name="Comma 7 2 9 2 4" xfId="47170" xr:uid="{93FFB487-66AD-48B7-9E3B-E6FC77370B9D}"/>
    <cellStyle name="Comma 7 2 9 3" xfId="7728" xr:uid="{838CDCA1-3918-4102-A16D-6BCC5EFEAC43}"/>
    <cellStyle name="Comma 7 2 9 3 2" xfId="18262" xr:uid="{DB7A70C1-F365-44EB-9450-4C96A0F14FF4}"/>
    <cellStyle name="Comma 7 2 9 3 2 2" xfId="39284" xr:uid="{6EADB22B-ECB9-416B-88EE-576027E71465}"/>
    <cellStyle name="Comma 7 2 9 3 2 3" xfId="60308" xr:uid="{F28B7B16-C96D-458D-9BAD-F4A549D5EE7B}"/>
    <cellStyle name="Comma 7 2 9 3 3" xfId="28774" xr:uid="{9EFA3432-C439-424A-AE5A-039FF50D7E2F}"/>
    <cellStyle name="Comma 7 2 9 3 4" xfId="49798" xr:uid="{698687C6-CA75-4D59-A4FD-CBCF05F58244}"/>
    <cellStyle name="Comma 7 2 9 4" xfId="10355" xr:uid="{C6062D69-9E16-4650-ACAB-2C46F434808B}"/>
    <cellStyle name="Comma 7 2 9 4 2" xfId="20889" xr:uid="{D9E0547F-B9BA-454D-86F1-4B3DAD5958A2}"/>
    <cellStyle name="Comma 7 2 9 4 2 2" xfId="41911" xr:uid="{2D0936D9-63A0-43C4-93BD-04EE36D21C63}"/>
    <cellStyle name="Comma 7 2 9 4 2 3" xfId="62935" xr:uid="{3AEF200E-0A4E-41DC-B50A-73B683526790}"/>
    <cellStyle name="Comma 7 2 9 4 3" xfId="31401" xr:uid="{945AE7F8-456B-4EFE-BACC-8F8680122ACA}"/>
    <cellStyle name="Comma 7 2 9 4 4" xfId="52425" xr:uid="{AB19F7E4-A711-4668-98B3-972249B38030}"/>
    <cellStyle name="Comma 7 2 9 5" xfId="13007" xr:uid="{70561CD8-F031-4270-92D5-CAA6A295FC57}"/>
    <cellStyle name="Comma 7 2 9 5 2" xfId="34029" xr:uid="{43A96F4D-8A95-430C-8D9C-744A9E62FC79}"/>
    <cellStyle name="Comma 7 2 9 5 3" xfId="55053" xr:uid="{F5F55CEF-C07C-48A9-AFA8-2C560E469FD7}"/>
    <cellStyle name="Comma 7 2 9 6" xfId="23518" xr:uid="{349D43F8-AD80-409D-8ADA-FEE6BA1D03C7}"/>
    <cellStyle name="Comma 7 2 9 7" xfId="44543" xr:uid="{E57280EC-C9F5-4292-8D02-143BC4B846EA}"/>
    <cellStyle name="Comma 7 3" xfId="2423" xr:uid="{16DDC60B-F47C-48F0-A0AD-2CF63C3FD34B}"/>
    <cellStyle name="Comma 7 3 10" xfId="2424" xr:uid="{F3F7C65D-D353-47B5-B4B7-F0A66F17400A}"/>
    <cellStyle name="Comma 7 3 10 2" xfId="5102" xr:uid="{E41FD7C5-9CAE-48EE-AE7E-4792A7FC6294}"/>
    <cellStyle name="Comma 7 3 10 2 2" xfId="15636" xr:uid="{FBB79998-0553-406B-8BE7-0D41EAAD0CEF}"/>
    <cellStyle name="Comma 7 3 10 2 2 2" xfId="36658" xr:uid="{6CFA1CFA-60C2-463C-BBEA-A7FA76E345EA}"/>
    <cellStyle name="Comma 7 3 10 2 2 3" xfId="57682" xr:uid="{677251ED-A224-4C01-86D5-CD92023950AE}"/>
    <cellStyle name="Comma 7 3 10 2 3" xfId="26148" xr:uid="{D3715D82-CF9E-48A1-9E87-F91B9FCC10DA}"/>
    <cellStyle name="Comma 7 3 10 2 4" xfId="47172" xr:uid="{3C1908CA-1E33-44C6-AF40-02B499821005}"/>
    <cellStyle name="Comma 7 3 10 3" xfId="7730" xr:uid="{FCE5AB2D-7011-4456-AF08-DF5954F96746}"/>
    <cellStyle name="Comma 7 3 10 3 2" xfId="18264" xr:uid="{C5A83480-8CA7-4032-8F15-F53D9ED7ED41}"/>
    <cellStyle name="Comma 7 3 10 3 2 2" xfId="39286" xr:uid="{6CF22461-1DCC-48EB-9561-D532BB010EC0}"/>
    <cellStyle name="Comma 7 3 10 3 2 3" xfId="60310" xr:uid="{2589BB70-2D76-48BA-B0E9-80C0EDC508D6}"/>
    <cellStyle name="Comma 7 3 10 3 3" xfId="28776" xr:uid="{D922CAB0-5B66-4EB9-9D23-2CA6F9A45D43}"/>
    <cellStyle name="Comma 7 3 10 3 4" xfId="49800" xr:uid="{101C4437-DE0B-4111-AD0C-D19141CBDE46}"/>
    <cellStyle name="Comma 7 3 10 4" xfId="10357" xr:uid="{5115E501-E3C6-454D-AE2A-FCAE6F114FE5}"/>
    <cellStyle name="Comma 7 3 10 4 2" xfId="20891" xr:uid="{496B6083-7201-4546-8630-B9332B19337D}"/>
    <cellStyle name="Comma 7 3 10 4 2 2" xfId="41913" xr:uid="{32ACEC55-3469-4512-9380-8EDE65A64EBA}"/>
    <cellStyle name="Comma 7 3 10 4 2 3" xfId="62937" xr:uid="{F35C87CD-CA15-438B-B576-0F2E8D16BA1D}"/>
    <cellStyle name="Comma 7 3 10 4 3" xfId="31403" xr:uid="{0A7749BC-178B-460D-AF8B-744931948EED}"/>
    <cellStyle name="Comma 7 3 10 4 4" xfId="52427" xr:uid="{87CBEA4C-8DEA-4F0F-BC16-7EBFBAAF5212}"/>
    <cellStyle name="Comma 7 3 10 5" xfId="13009" xr:uid="{DBE0FFE2-5E59-45D3-ADB3-6282AA35A492}"/>
    <cellStyle name="Comma 7 3 10 5 2" xfId="34031" xr:uid="{A06FADC0-F977-4AB5-995F-9B0B5DEE4DC6}"/>
    <cellStyle name="Comma 7 3 10 5 3" xfId="55055" xr:uid="{25C27BA6-3519-44E2-BAB4-A7080759F65C}"/>
    <cellStyle name="Comma 7 3 10 6" xfId="23520" xr:uid="{1F81B3C8-61DD-46AF-82C9-5633623D1C05}"/>
    <cellStyle name="Comma 7 3 10 7" xfId="44545" xr:uid="{5724FFEB-7BD6-4E62-BC56-9A85579EE24E}"/>
    <cellStyle name="Comma 7 3 11" xfId="5101" xr:uid="{BC7DADFA-50DA-4CC7-B0F0-AC7BE55B2241}"/>
    <cellStyle name="Comma 7 3 11 2" xfId="15635" xr:uid="{C35FC73B-7092-41A3-BB64-AC238F3DE3EA}"/>
    <cellStyle name="Comma 7 3 11 2 2" xfId="36657" xr:uid="{058C0B77-DE4C-4C6E-A1A2-AD5CEE78067A}"/>
    <cellStyle name="Comma 7 3 11 2 3" xfId="57681" xr:uid="{8031847E-5EC8-4D6C-AF20-649369358171}"/>
    <cellStyle name="Comma 7 3 11 3" xfId="26147" xr:uid="{2B0A256C-36DD-461B-A72D-037A638DEB99}"/>
    <cellStyle name="Comma 7 3 11 4" xfId="47171" xr:uid="{C2E3E120-FB9E-485C-809E-71ACCDADC510}"/>
    <cellStyle name="Comma 7 3 12" xfId="7729" xr:uid="{9FA25DE3-5752-44ED-AFB2-891A9B17D5F2}"/>
    <cellStyle name="Comma 7 3 12 2" xfId="18263" xr:uid="{EC03E98B-0917-41C4-99D7-1B873CE4D253}"/>
    <cellStyle name="Comma 7 3 12 2 2" xfId="39285" xr:uid="{B977A31F-E706-4513-BE6C-51504E8B1970}"/>
    <cellStyle name="Comma 7 3 12 2 3" xfId="60309" xr:uid="{CAA611DB-8C0F-4D44-AA53-7A50C96543C5}"/>
    <cellStyle name="Comma 7 3 12 3" xfId="28775" xr:uid="{065CD6B5-073F-4B9C-A714-C5B49EBE79C5}"/>
    <cellStyle name="Comma 7 3 12 4" xfId="49799" xr:uid="{533F392E-2B13-4605-AAF1-EA770CAAC98F}"/>
    <cellStyle name="Comma 7 3 13" xfId="10356" xr:uid="{D349384E-6880-4729-8E33-76B8847C5967}"/>
    <cellStyle name="Comma 7 3 13 2" xfId="20890" xr:uid="{B4CA3CB8-16E6-466B-9D7E-AFA9439E67BF}"/>
    <cellStyle name="Comma 7 3 13 2 2" xfId="41912" xr:uid="{17786C37-3CD7-4643-A62D-03FACD92BD8F}"/>
    <cellStyle name="Comma 7 3 13 2 3" xfId="62936" xr:uid="{BE144579-41E2-44D5-A012-FA4899879852}"/>
    <cellStyle name="Comma 7 3 13 3" xfId="31402" xr:uid="{247CA3DA-E6AC-4067-9F08-7DA8C9CB63AF}"/>
    <cellStyle name="Comma 7 3 13 4" xfId="52426" xr:uid="{5D0D03EA-0C58-4920-AE02-CE5B71A673C3}"/>
    <cellStyle name="Comma 7 3 14" xfId="13008" xr:uid="{CACBF17B-6281-4E00-9DFF-65E021BBA04A}"/>
    <cellStyle name="Comma 7 3 14 2" xfId="34030" xr:uid="{84F89114-61E9-4239-8789-CD96C6026BC1}"/>
    <cellStyle name="Comma 7 3 14 3" xfId="55054" xr:uid="{525AB3E3-292A-4EC8-9C82-2CD233B1201D}"/>
    <cellStyle name="Comma 7 3 15" xfId="23519" xr:uid="{57F9623D-4FC9-485C-B476-4F291D76CEA2}"/>
    <cellStyle name="Comma 7 3 16" xfId="44544" xr:uid="{BA04F624-659C-45D4-AD03-81B315C579B8}"/>
    <cellStyle name="Comma 7 3 2" xfId="2425" xr:uid="{90A277B8-F7CA-425D-811D-5D0FC306E673}"/>
    <cellStyle name="Comma 7 3 2 10" xfId="5103" xr:uid="{C5ADA576-F8B0-4C4E-AF36-C4B1A6EBAAF0}"/>
    <cellStyle name="Comma 7 3 2 10 2" xfId="15637" xr:uid="{C0D7EB26-8879-4B17-B92C-6015E56437FF}"/>
    <cellStyle name="Comma 7 3 2 10 2 2" xfId="36659" xr:uid="{05038AE2-7BEE-476C-9B7E-BB31CA2FF497}"/>
    <cellStyle name="Comma 7 3 2 10 2 3" xfId="57683" xr:uid="{35A88F3D-B9F8-4DB4-A036-E6CA5F8A6433}"/>
    <cellStyle name="Comma 7 3 2 10 3" xfId="26149" xr:uid="{851B6ABE-2370-489E-94BB-C2DD5B15DA3E}"/>
    <cellStyle name="Comma 7 3 2 10 4" xfId="47173" xr:uid="{099D9E64-6774-456E-8703-775603093135}"/>
    <cellStyle name="Comma 7 3 2 11" xfId="7731" xr:uid="{613AA52F-16D0-4780-A623-AEC5A8184FBD}"/>
    <cellStyle name="Comma 7 3 2 11 2" xfId="18265" xr:uid="{C74F44DE-E5BB-4F39-85AE-B11D11A4AAB6}"/>
    <cellStyle name="Comma 7 3 2 11 2 2" xfId="39287" xr:uid="{B4496279-7DD7-4C41-A94A-A343C7BEDC1C}"/>
    <cellStyle name="Comma 7 3 2 11 2 3" xfId="60311" xr:uid="{4DEAE841-4954-4541-A9BF-43F92B59ABB4}"/>
    <cellStyle name="Comma 7 3 2 11 3" xfId="28777" xr:uid="{3AB3FD95-A585-4A47-B30A-1F3D35C4F24F}"/>
    <cellStyle name="Comma 7 3 2 11 4" xfId="49801" xr:uid="{3F3A2479-80D4-45C4-9BCF-50D718B3FB6F}"/>
    <cellStyle name="Comma 7 3 2 12" xfId="10358" xr:uid="{1F9F435A-CDC4-4C5F-A6B3-D9C9768941E4}"/>
    <cellStyle name="Comma 7 3 2 12 2" xfId="20892" xr:uid="{76208C12-BB65-4995-88BA-2D4C2261BA9B}"/>
    <cellStyle name="Comma 7 3 2 12 2 2" xfId="41914" xr:uid="{6E24F368-D031-48B4-BB0F-79BE7DB70C09}"/>
    <cellStyle name="Comma 7 3 2 12 2 3" xfId="62938" xr:uid="{8486CD3E-EDFE-45A5-887E-5AB5527D5A24}"/>
    <cellStyle name="Comma 7 3 2 12 3" xfId="31404" xr:uid="{66B97DE1-A75A-496A-A426-35EA6A6B0580}"/>
    <cellStyle name="Comma 7 3 2 12 4" xfId="52428" xr:uid="{A4A8DBD0-5432-46A0-85E6-1D2FDAA11035}"/>
    <cellStyle name="Comma 7 3 2 13" xfId="13010" xr:uid="{342F1652-9F23-437A-A2C8-5F2D7EC2DBD4}"/>
    <cellStyle name="Comma 7 3 2 13 2" xfId="34032" xr:uid="{99A3AB5F-5FF6-4BCA-BAFA-8458003FB9E3}"/>
    <cellStyle name="Comma 7 3 2 13 3" xfId="55056" xr:uid="{02E02066-BE5E-47E3-BBFD-888953BCB7AE}"/>
    <cellStyle name="Comma 7 3 2 14" xfId="23521" xr:uid="{D697141D-D586-4A16-9247-F65A0527AC0A}"/>
    <cellStyle name="Comma 7 3 2 15" xfId="44546" xr:uid="{D5DA15FE-CF55-4667-982F-D74631AB3E2D}"/>
    <cellStyle name="Comma 7 3 2 2" xfId="2426" xr:uid="{F30C16DD-FBCF-4D91-9C3A-D2084725C7CF}"/>
    <cellStyle name="Comma 7 3 2 2 10" xfId="44547" xr:uid="{762CC681-F450-4056-B275-E087AAF56DC8}"/>
    <cellStyle name="Comma 7 3 2 2 2" xfId="2427" xr:uid="{8CD42705-A0CE-4520-AA43-8A2AC26E174C}"/>
    <cellStyle name="Comma 7 3 2 2 2 2" xfId="2428" xr:uid="{FA4007B6-5D52-416C-AA1D-9FE378EB7E45}"/>
    <cellStyle name="Comma 7 3 2 2 2 2 2" xfId="5106" xr:uid="{1268ED98-E75A-4CF7-9400-1CC92FA7D307}"/>
    <cellStyle name="Comma 7 3 2 2 2 2 2 2" xfId="15640" xr:uid="{ECC5DA22-5BFC-4A6D-B567-0CD2A36D66AF}"/>
    <cellStyle name="Comma 7 3 2 2 2 2 2 2 2" xfId="36662" xr:uid="{87C19C6C-B85A-44C2-B735-5DA621580248}"/>
    <cellStyle name="Comma 7 3 2 2 2 2 2 2 3" xfId="57686" xr:uid="{D71A0392-A526-470B-A7D6-4F9CDFD48F68}"/>
    <cellStyle name="Comma 7 3 2 2 2 2 2 3" xfId="26152" xr:uid="{38BC0B46-62D9-4FD0-AF83-D14DC30C5AED}"/>
    <cellStyle name="Comma 7 3 2 2 2 2 2 4" xfId="47176" xr:uid="{151ECDE7-0288-4BB2-B4ED-D811EE267969}"/>
    <cellStyle name="Comma 7 3 2 2 2 2 3" xfId="7734" xr:uid="{514C0846-0E81-40AA-8126-69612E597322}"/>
    <cellStyle name="Comma 7 3 2 2 2 2 3 2" xfId="18268" xr:uid="{D3E02D68-320D-4635-A788-DC83A8E83587}"/>
    <cellStyle name="Comma 7 3 2 2 2 2 3 2 2" xfId="39290" xr:uid="{88BB16BE-30F2-4693-9657-8A72DEA93B86}"/>
    <cellStyle name="Comma 7 3 2 2 2 2 3 2 3" xfId="60314" xr:uid="{8398E05F-14FE-4EF0-A7D8-65D1171ECE68}"/>
    <cellStyle name="Comma 7 3 2 2 2 2 3 3" xfId="28780" xr:uid="{87DB3BE5-CDB7-4B2A-807E-4E0CC7758494}"/>
    <cellStyle name="Comma 7 3 2 2 2 2 3 4" xfId="49804" xr:uid="{68760018-CFC6-4535-BFAC-0C97FB2502A0}"/>
    <cellStyle name="Comma 7 3 2 2 2 2 4" xfId="10361" xr:uid="{160A2EA4-C109-4FB0-9414-6D661CCDF8CF}"/>
    <cellStyle name="Comma 7 3 2 2 2 2 4 2" xfId="20895" xr:uid="{A419036F-9EF7-4658-9914-99E9B8BCD678}"/>
    <cellStyle name="Comma 7 3 2 2 2 2 4 2 2" xfId="41917" xr:uid="{304CA3EF-4A99-46D3-9FC3-55775DA45753}"/>
    <cellStyle name="Comma 7 3 2 2 2 2 4 2 3" xfId="62941" xr:uid="{77CB006F-9A97-4055-B113-DE66F3656263}"/>
    <cellStyle name="Comma 7 3 2 2 2 2 4 3" xfId="31407" xr:uid="{591AB3CD-3D5D-4911-9122-DCC7C02D4AFA}"/>
    <cellStyle name="Comma 7 3 2 2 2 2 4 4" xfId="52431" xr:uid="{9E40FD72-3FE7-4703-91DE-A2E1120864A9}"/>
    <cellStyle name="Comma 7 3 2 2 2 2 5" xfId="13013" xr:uid="{0BC54377-DD6D-4295-9F97-8DCB76756142}"/>
    <cellStyle name="Comma 7 3 2 2 2 2 5 2" xfId="34035" xr:uid="{F8FF5D3C-F1A9-42C2-8A4D-B72752F99196}"/>
    <cellStyle name="Comma 7 3 2 2 2 2 5 3" xfId="55059" xr:uid="{15A19D61-3B28-4A6D-97E9-54F3F6D49FF0}"/>
    <cellStyle name="Comma 7 3 2 2 2 2 6" xfId="23524" xr:uid="{0A6DD7A6-107E-4E80-AA44-24FCE3685FF3}"/>
    <cellStyle name="Comma 7 3 2 2 2 2 7" xfId="44549" xr:uid="{A03D87F5-034B-49BC-B4B6-A90E4C48A0FE}"/>
    <cellStyle name="Comma 7 3 2 2 2 3" xfId="5105" xr:uid="{DB4EA1AE-5460-4880-A137-E67971B572C1}"/>
    <cellStyle name="Comma 7 3 2 2 2 3 2" xfId="15639" xr:uid="{78BD0AE4-1EDE-4499-9195-74F057C36D55}"/>
    <cellStyle name="Comma 7 3 2 2 2 3 2 2" xfId="36661" xr:uid="{25764AEF-C79C-43F6-A480-C6CA6CA1561E}"/>
    <cellStyle name="Comma 7 3 2 2 2 3 2 3" xfId="57685" xr:uid="{CDE650CE-0A2E-43FA-BC12-F4ACD6E86C1B}"/>
    <cellStyle name="Comma 7 3 2 2 2 3 3" xfId="26151" xr:uid="{8532A229-609B-4689-ACC8-49DB56C655E1}"/>
    <cellStyle name="Comma 7 3 2 2 2 3 4" xfId="47175" xr:uid="{0685AE2E-8AB9-4D46-AD3B-C5F142DA131F}"/>
    <cellStyle name="Comma 7 3 2 2 2 4" xfId="7733" xr:uid="{8B635F02-C687-4CFF-AD66-E4128FA63FA1}"/>
    <cellStyle name="Comma 7 3 2 2 2 4 2" xfId="18267" xr:uid="{245DFB00-1C88-4307-9073-7F4D70749E6D}"/>
    <cellStyle name="Comma 7 3 2 2 2 4 2 2" xfId="39289" xr:uid="{3F6EB73F-6E62-4FF6-B23B-4C298461847B}"/>
    <cellStyle name="Comma 7 3 2 2 2 4 2 3" xfId="60313" xr:uid="{040F972F-2725-41F1-B880-A7CC72E186FD}"/>
    <cellStyle name="Comma 7 3 2 2 2 4 3" xfId="28779" xr:uid="{FC247EE9-F4A2-4C73-B88B-1119274FB814}"/>
    <cellStyle name="Comma 7 3 2 2 2 4 4" xfId="49803" xr:uid="{D30D623F-C6AE-4036-8875-DF0F4EBD02DD}"/>
    <cellStyle name="Comma 7 3 2 2 2 5" xfId="10360" xr:uid="{79799497-A654-46B7-94AC-F781FD75EF03}"/>
    <cellStyle name="Comma 7 3 2 2 2 5 2" xfId="20894" xr:uid="{4EAE273D-D3DE-49C4-B3C4-2F83DAE706E0}"/>
    <cellStyle name="Comma 7 3 2 2 2 5 2 2" xfId="41916" xr:uid="{0F666241-5CC6-4706-83B1-61A5E232230A}"/>
    <cellStyle name="Comma 7 3 2 2 2 5 2 3" xfId="62940" xr:uid="{9C0024F0-0A0D-4F3B-A5E2-765E9740A13F}"/>
    <cellStyle name="Comma 7 3 2 2 2 5 3" xfId="31406" xr:uid="{215E45B7-2184-4E37-B58A-CD9650270D05}"/>
    <cellStyle name="Comma 7 3 2 2 2 5 4" xfId="52430" xr:uid="{6C4FA519-37FC-46E1-92A9-E9EC65C97AC5}"/>
    <cellStyle name="Comma 7 3 2 2 2 6" xfId="13012" xr:uid="{1C26A918-A76C-4550-A31E-85F6E8222E88}"/>
    <cellStyle name="Comma 7 3 2 2 2 6 2" xfId="34034" xr:uid="{77C82322-A8B4-4B32-AE21-8D5889CC5A77}"/>
    <cellStyle name="Comma 7 3 2 2 2 6 3" xfId="55058" xr:uid="{23CD761A-1FFD-4EC7-A42B-DE7A1A5A45A5}"/>
    <cellStyle name="Comma 7 3 2 2 2 7" xfId="23523" xr:uid="{E27927D8-9778-497E-A5B8-140A9CF45B24}"/>
    <cellStyle name="Comma 7 3 2 2 2 8" xfId="44548" xr:uid="{ED2AF311-03E6-4883-B603-817A294AC0D7}"/>
    <cellStyle name="Comma 7 3 2 2 3" xfId="2429" xr:uid="{A184FFE1-3D03-452C-BEA3-613DCAA0B412}"/>
    <cellStyle name="Comma 7 3 2 2 3 2" xfId="5107" xr:uid="{FFEDCD82-DFE7-48D0-94B7-398E0D50D587}"/>
    <cellStyle name="Comma 7 3 2 2 3 2 2" xfId="15641" xr:uid="{01E35D69-17AD-4BE5-BC67-BEFD85AA2F76}"/>
    <cellStyle name="Comma 7 3 2 2 3 2 2 2" xfId="36663" xr:uid="{365A316E-DA17-4839-9509-891DDF1D1C49}"/>
    <cellStyle name="Comma 7 3 2 2 3 2 2 3" xfId="57687" xr:uid="{8E1CC4ED-23D3-43F1-851E-B68637EC784C}"/>
    <cellStyle name="Comma 7 3 2 2 3 2 3" xfId="26153" xr:uid="{5A72A96C-5387-4C2E-B472-C6B5467B7E1D}"/>
    <cellStyle name="Comma 7 3 2 2 3 2 4" xfId="47177" xr:uid="{52BE924C-6DE3-46BA-B2B6-498A15E570A8}"/>
    <cellStyle name="Comma 7 3 2 2 3 3" xfId="7735" xr:uid="{9D0067D9-FA52-45BA-9D32-B7B624E819C0}"/>
    <cellStyle name="Comma 7 3 2 2 3 3 2" xfId="18269" xr:uid="{F4AB9892-E033-4139-A6B7-7C58367C696C}"/>
    <cellStyle name="Comma 7 3 2 2 3 3 2 2" xfId="39291" xr:uid="{905CE315-7265-48BF-92D0-5BA10A99E56F}"/>
    <cellStyle name="Comma 7 3 2 2 3 3 2 3" xfId="60315" xr:uid="{F79359D2-0FF1-469C-8572-82B7B726D5CC}"/>
    <cellStyle name="Comma 7 3 2 2 3 3 3" xfId="28781" xr:uid="{92896064-7A32-4F52-8DD5-1B64D16657C6}"/>
    <cellStyle name="Comma 7 3 2 2 3 3 4" xfId="49805" xr:uid="{6D3B122A-2079-4ED3-A366-D1B123AA5528}"/>
    <cellStyle name="Comma 7 3 2 2 3 4" xfId="10362" xr:uid="{DD5ABC03-D11D-4A76-A06C-A596308BBD2C}"/>
    <cellStyle name="Comma 7 3 2 2 3 4 2" xfId="20896" xr:uid="{DEFE65F2-8DE8-4C29-9EC6-03B5C6597DF5}"/>
    <cellStyle name="Comma 7 3 2 2 3 4 2 2" xfId="41918" xr:uid="{7721AFE4-F223-4FED-9C3F-FB5EA3ACAC45}"/>
    <cellStyle name="Comma 7 3 2 2 3 4 2 3" xfId="62942" xr:uid="{A9D8F8F5-1D63-4739-A561-3DC9732DF505}"/>
    <cellStyle name="Comma 7 3 2 2 3 4 3" xfId="31408" xr:uid="{7FAFA11B-C254-43C9-9677-B297F7B3824F}"/>
    <cellStyle name="Comma 7 3 2 2 3 4 4" xfId="52432" xr:uid="{6BBAD92A-909E-4E34-AD3F-FB0429E2A2D8}"/>
    <cellStyle name="Comma 7 3 2 2 3 5" xfId="13014" xr:uid="{159B693C-0269-4CFE-BA16-A6708651B261}"/>
    <cellStyle name="Comma 7 3 2 2 3 5 2" xfId="34036" xr:uid="{0D423AAD-7C46-49F2-B16F-A54A05DF5A17}"/>
    <cellStyle name="Comma 7 3 2 2 3 5 3" xfId="55060" xr:uid="{5061EFE3-0F97-4F7F-81C3-62830461767F}"/>
    <cellStyle name="Comma 7 3 2 2 3 6" xfId="23525" xr:uid="{BD719D5D-7BF5-4D46-910B-2C91F18E889F}"/>
    <cellStyle name="Comma 7 3 2 2 3 7" xfId="44550" xr:uid="{97013F6C-B942-4C64-81FF-80728487A7CC}"/>
    <cellStyle name="Comma 7 3 2 2 4" xfId="2430" xr:uid="{749B078E-8145-4A87-A7FC-4639118509E8}"/>
    <cellStyle name="Comma 7 3 2 2 4 2" xfId="5108" xr:uid="{BFA92249-79EE-484C-BE3B-C4BDF6FDCA90}"/>
    <cellStyle name="Comma 7 3 2 2 4 2 2" xfId="15642" xr:uid="{A2399D91-25AB-434B-83BF-0BEF78B45B81}"/>
    <cellStyle name="Comma 7 3 2 2 4 2 2 2" xfId="36664" xr:uid="{0A20781A-8C74-4589-A259-612BFA03DBC7}"/>
    <cellStyle name="Comma 7 3 2 2 4 2 2 3" xfId="57688" xr:uid="{6792EDF6-DDFF-404B-89CC-D7ED73FB4520}"/>
    <cellStyle name="Comma 7 3 2 2 4 2 3" xfId="26154" xr:uid="{870580AE-38DC-4AAE-A765-3E2099D0C964}"/>
    <cellStyle name="Comma 7 3 2 2 4 2 4" xfId="47178" xr:uid="{4D168DE2-5122-447C-885D-4ACB21502319}"/>
    <cellStyle name="Comma 7 3 2 2 4 3" xfId="7736" xr:uid="{B1E6D3C1-E519-44DA-8B71-732ACAD67724}"/>
    <cellStyle name="Comma 7 3 2 2 4 3 2" xfId="18270" xr:uid="{69B8B626-68BD-4E99-9CA0-E7FFD4C6F06F}"/>
    <cellStyle name="Comma 7 3 2 2 4 3 2 2" xfId="39292" xr:uid="{38FC9D08-C13E-48B1-9286-97CE227D496F}"/>
    <cellStyle name="Comma 7 3 2 2 4 3 2 3" xfId="60316" xr:uid="{1FF2FCB3-140D-4386-A184-3D5F42C85D17}"/>
    <cellStyle name="Comma 7 3 2 2 4 3 3" xfId="28782" xr:uid="{267A113B-9AAF-4A58-90C7-89360004E44A}"/>
    <cellStyle name="Comma 7 3 2 2 4 3 4" xfId="49806" xr:uid="{2C55909F-28DF-4E45-A99E-14E3F72F1BE5}"/>
    <cellStyle name="Comma 7 3 2 2 4 4" xfId="10363" xr:uid="{E478C3A2-AEDD-44B7-A729-F3611090CA54}"/>
    <cellStyle name="Comma 7 3 2 2 4 4 2" xfId="20897" xr:uid="{7B282253-2452-42EA-87AB-5A33F2028981}"/>
    <cellStyle name="Comma 7 3 2 2 4 4 2 2" xfId="41919" xr:uid="{5B318585-1317-44C4-B591-9C6C4BB67B3E}"/>
    <cellStyle name="Comma 7 3 2 2 4 4 2 3" xfId="62943" xr:uid="{A5260D78-7208-4E63-B786-C434E0036A94}"/>
    <cellStyle name="Comma 7 3 2 2 4 4 3" xfId="31409" xr:uid="{830184AD-2A59-4F8A-A1B4-CD2AA1BCE615}"/>
    <cellStyle name="Comma 7 3 2 2 4 4 4" xfId="52433" xr:uid="{8C040507-3BF0-40C6-B9B4-A16D0FEFEFD9}"/>
    <cellStyle name="Comma 7 3 2 2 4 5" xfId="13015" xr:uid="{5BBA2131-6DC1-4C7E-BA2C-2D6C4154BDA5}"/>
    <cellStyle name="Comma 7 3 2 2 4 5 2" xfId="34037" xr:uid="{7D8211B7-C878-49D6-9DC2-F29CB60785C7}"/>
    <cellStyle name="Comma 7 3 2 2 4 5 3" xfId="55061" xr:uid="{EA1A4566-D087-47E2-AF44-2C970E70E91E}"/>
    <cellStyle name="Comma 7 3 2 2 4 6" xfId="23526" xr:uid="{30DDE192-319D-496C-BC24-88E1214E4960}"/>
    <cellStyle name="Comma 7 3 2 2 4 7" xfId="44551" xr:uid="{B8EEE402-D4A7-4F52-A5A0-977AA5B32607}"/>
    <cellStyle name="Comma 7 3 2 2 5" xfId="5104" xr:uid="{3D36243B-3A24-4A01-AD79-A5EF9E617C0D}"/>
    <cellStyle name="Comma 7 3 2 2 5 2" xfId="15638" xr:uid="{AE4F65E0-ECB5-4B3D-8B01-DFCF5844FDA4}"/>
    <cellStyle name="Comma 7 3 2 2 5 2 2" xfId="36660" xr:uid="{9D6407A3-FB0A-4C7C-B68E-BEA2CC51EFB3}"/>
    <cellStyle name="Comma 7 3 2 2 5 2 3" xfId="57684" xr:uid="{705674A0-1AF4-44A7-8829-4591D8DDEABB}"/>
    <cellStyle name="Comma 7 3 2 2 5 3" xfId="26150" xr:uid="{668A9A23-A33D-4505-B8CF-85051D171A7C}"/>
    <cellStyle name="Comma 7 3 2 2 5 4" xfId="47174" xr:uid="{5D07B748-4C84-4F1B-A7E5-B207ABA28B08}"/>
    <cellStyle name="Comma 7 3 2 2 6" xfId="7732" xr:uid="{F4CA4EEF-C977-418F-8DBB-AC9ED5596AFC}"/>
    <cellStyle name="Comma 7 3 2 2 6 2" xfId="18266" xr:uid="{A72386C3-0290-4A06-8A19-6AA671855F88}"/>
    <cellStyle name="Comma 7 3 2 2 6 2 2" xfId="39288" xr:uid="{76850692-04DA-477F-8C0D-6B312D5EE8CC}"/>
    <cellStyle name="Comma 7 3 2 2 6 2 3" xfId="60312" xr:uid="{34DE470F-F9F4-40F4-9287-FB1A51AF3A10}"/>
    <cellStyle name="Comma 7 3 2 2 6 3" xfId="28778" xr:uid="{9EA156BD-34F1-4A6A-8A2C-A040C1207F85}"/>
    <cellStyle name="Comma 7 3 2 2 6 4" xfId="49802" xr:uid="{5DAE8C0A-F237-4911-AD10-8B56C7CCF48C}"/>
    <cellStyle name="Comma 7 3 2 2 7" xfId="10359" xr:uid="{9DDADFC0-E356-4479-BC4E-B4C75013B21E}"/>
    <cellStyle name="Comma 7 3 2 2 7 2" xfId="20893" xr:uid="{750529D3-0AD0-44A9-A2FD-98A2BC0815CD}"/>
    <cellStyle name="Comma 7 3 2 2 7 2 2" xfId="41915" xr:uid="{E5146397-30F3-4921-BCA1-DE52B28CB761}"/>
    <cellStyle name="Comma 7 3 2 2 7 2 3" xfId="62939" xr:uid="{330A13CB-2975-44AF-9D1C-758E2D288858}"/>
    <cellStyle name="Comma 7 3 2 2 7 3" xfId="31405" xr:uid="{B7F63DEE-B9F4-4295-B0A8-94A5176186DC}"/>
    <cellStyle name="Comma 7 3 2 2 7 4" xfId="52429" xr:uid="{C28E2001-9851-4C45-979E-BDF7B7312136}"/>
    <cellStyle name="Comma 7 3 2 2 8" xfId="13011" xr:uid="{F5249095-9D38-458F-B53A-78CFD506DC16}"/>
    <cellStyle name="Comma 7 3 2 2 8 2" xfId="34033" xr:uid="{15643B31-E3B3-48B3-9D59-B93B76F0CAA6}"/>
    <cellStyle name="Comma 7 3 2 2 8 3" xfId="55057" xr:uid="{3EE164A2-D25D-4EFF-9E96-A9449102C45E}"/>
    <cellStyle name="Comma 7 3 2 2 9" xfId="23522" xr:uid="{381CE8B3-66C1-44C1-AD9C-2BDE7EE9498B}"/>
    <cellStyle name="Comma 7 3 2 3" xfId="2431" xr:uid="{A931868F-94EB-4609-9DCB-BED7245FAC3A}"/>
    <cellStyle name="Comma 7 3 2 3 10" xfId="44552" xr:uid="{5648E3D9-D4ED-4B37-80A2-447553966C29}"/>
    <cellStyle name="Comma 7 3 2 3 2" xfId="2432" xr:uid="{626D0FC0-F833-420B-B656-F95689E3896B}"/>
    <cellStyle name="Comma 7 3 2 3 2 2" xfId="2433" xr:uid="{FE7F1E94-4C1C-40A2-8602-03D46C8FD74B}"/>
    <cellStyle name="Comma 7 3 2 3 2 2 2" xfId="5111" xr:uid="{A2A289A3-089F-497A-82E8-6E60A4E06CBA}"/>
    <cellStyle name="Comma 7 3 2 3 2 2 2 2" xfId="15645" xr:uid="{0EA332DF-9021-43B2-90B5-5788CC8E8EDF}"/>
    <cellStyle name="Comma 7 3 2 3 2 2 2 2 2" xfId="36667" xr:uid="{99F72331-1AA9-41BF-BA5C-E508DCBD29E2}"/>
    <cellStyle name="Comma 7 3 2 3 2 2 2 2 3" xfId="57691" xr:uid="{B637FE32-1843-4D77-870B-F675887B1946}"/>
    <cellStyle name="Comma 7 3 2 3 2 2 2 3" xfId="26157" xr:uid="{670769CF-5E2D-4EE5-9018-1ADA3ABCF729}"/>
    <cellStyle name="Comma 7 3 2 3 2 2 2 4" xfId="47181" xr:uid="{BEBBDE64-4643-40A7-BBBF-03D70D7BA985}"/>
    <cellStyle name="Comma 7 3 2 3 2 2 3" xfId="7739" xr:uid="{7BE79E79-81C9-4B73-A1BF-3FE532FF3E63}"/>
    <cellStyle name="Comma 7 3 2 3 2 2 3 2" xfId="18273" xr:uid="{7CBA49F0-7D03-4542-BE95-7FD5BE35F2B6}"/>
    <cellStyle name="Comma 7 3 2 3 2 2 3 2 2" xfId="39295" xr:uid="{EF544009-5DC2-4E8F-8278-9B8206A40938}"/>
    <cellStyle name="Comma 7 3 2 3 2 2 3 2 3" xfId="60319" xr:uid="{74FE69A6-923B-4EBD-A0CA-BF8C64708539}"/>
    <cellStyle name="Comma 7 3 2 3 2 2 3 3" xfId="28785" xr:uid="{B9609C6A-E106-4598-9B6B-9040E626C9C2}"/>
    <cellStyle name="Comma 7 3 2 3 2 2 3 4" xfId="49809" xr:uid="{217182DD-5173-42CE-A777-1DB676948A58}"/>
    <cellStyle name="Comma 7 3 2 3 2 2 4" xfId="10366" xr:uid="{57A8A59F-02FB-48B6-9056-86721E9619AF}"/>
    <cellStyle name="Comma 7 3 2 3 2 2 4 2" xfId="20900" xr:uid="{3ADDA9C8-58D0-4847-8E14-B7D693F22DCC}"/>
    <cellStyle name="Comma 7 3 2 3 2 2 4 2 2" xfId="41922" xr:uid="{3AB8FB8A-FAA9-4840-9425-F5376DC0386F}"/>
    <cellStyle name="Comma 7 3 2 3 2 2 4 2 3" xfId="62946" xr:uid="{D0D26045-967E-4A71-9289-C930D47858B1}"/>
    <cellStyle name="Comma 7 3 2 3 2 2 4 3" xfId="31412" xr:uid="{E825D67D-4E85-4554-A0A1-DF003BF8D53F}"/>
    <cellStyle name="Comma 7 3 2 3 2 2 4 4" xfId="52436" xr:uid="{517C8076-F8BB-47E8-91B6-ED8F73F2DEE5}"/>
    <cellStyle name="Comma 7 3 2 3 2 2 5" xfId="13018" xr:uid="{968765A0-C316-4A92-A7AF-3F815999B1AD}"/>
    <cellStyle name="Comma 7 3 2 3 2 2 5 2" xfId="34040" xr:uid="{04AA1784-F677-440E-A60B-2C3A3E54CD2A}"/>
    <cellStyle name="Comma 7 3 2 3 2 2 5 3" xfId="55064" xr:uid="{F5D6E393-4631-488B-9BF9-160E199AD345}"/>
    <cellStyle name="Comma 7 3 2 3 2 2 6" xfId="23529" xr:uid="{7EAE8838-62C9-46FE-900B-581C5EFB7A9F}"/>
    <cellStyle name="Comma 7 3 2 3 2 2 7" xfId="44554" xr:uid="{EBF2051D-F115-4946-A746-CA6A7789D0EA}"/>
    <cellStyle name="Comma 7 3 2 3 2 3" xfId="5110" xr:uid="{1C8B64AC-506F-4624-9F80-FB10C12C7E86}"/>
    <cellStyle name="Comma 7 3 2 3 2 3 2" xfId="15644" xr:uid="{CF862CEF-CAEC-4D3F-90DD-A3AB71ECBCB6}"/>
    <cellStyle name="Comma 7 3 2 3 2 3 2 2" xfId="36666" xr:uid="{740441BB-C8B2-4521-A09C-CCE1CB8B4FF5}"/>
    <cellStyle name="Comma 7 3 2 3 2 3 2 3" xfId="57690" xr:uid="{37EE907B-9DC0-4CB7-A8DC-056B8692D7A2}"/>
    <cellStyle name="Comma 7 3 2 3 2 3 3" xfId="26156" xr:uid="{17C7B51F-936E-4A6C-A5DA-92909B64CE6D}"/>
    <cellStyle name="Comma 7 3 2 3 2 3 4" xfId="47180" xr:uid="{2186981B-D628-4270-91EA-3B915362C3A0}"/>
    <cellStyle name="Comma 7 3 2 3 2 4" xfId="7738" xr:uid="{7C31D9B3-0B81-4673-8DFF-325D963DE5B9}"/>
    <cellStyle name="Comma 7 3 2 3 2 4 2" xfId="18272" xr:uid="{87F21FE4-EE2B-4C4D-B718-ED6CC2C4CDD9}"/>
    <cellStyle name="Comma 7 3 2 3 2 4 2 2" xfId="39294" xr:uid="{441AE121-E441-4C5C-A517-054D877A7D3E}"/>
    <cellStyle name="Comma 7 3 2 3 2 4 2 3" xfId="60318" xr:uid="{1716BA96-6957-48AF-A72B-0E0426E201E4}"/>
    <cellStyle name="Comma 7 3 2 3 2 4 3" xfId="28784" xr:uid="{365C2357-9CA0-4E18-B9F0-08BB3588EECC}"/>
    <cellStyle name="Comma 7 3 2 3 2 4 4" xfId="49808" xr:uid="{DB9E3E0E-50AD-4FFB-9AB7-E11ED0462814}"/>
    <cellStyle name="Comma 7 3 2 3 2 5" xfId="10365" xr:uid="{DB7743E9-C2B2-48A8-AD2F-02BCD2B21A57}"/>
    <cellStyle name="Comma 7 3 2 3 2 5 2" xfId="20899" xr:uid="{F8818E94-5014-45EC-9CB6-FEF7CAAE910A}"/>
    <cellStyle name="Comma 7 3 2 3 2 5 2 2" xfId="41921" xr:uid="{3791C16B-7E76-4CB4-8607-0C4A5507BF8E}"/>
    <cellStyle name="Comma 7 3 2 3 2 5 2 3" xfId="62945" xr:uid="{B8DD8421-8886-4610-BC0F-6676970ABAC5}"/>
    <cellStyle name="Comma 7 3 2 3 2 5 3" xfId="31411" xr:uid="{D0531D36-1836-477A-9D73-B14657E5089C}"/>
    <cellStyle name="Comma 7 3 2 3 2 5 4" xfId="52435" xr:uid="{C26247A5-E5C3-4AE9-8240-EEF93907E72C}"/>
    <cellStyle name="Comma 7 3 2 3 2 6" xfId="13017" xr:uid="{BA35CF7F-E6BC-43D7-ADD9-02E4F2A6EC49}"/>
    <cellStyle name="Comma 7 3 2 3 2 6 2" xfId="34039" xr:uid="{4E5829A7-3218-488C-8579-C09C047DF298}"/>
    <cellStyle name="Comma 7 3 2 3 2 6 3" xfId="55063" xr:uid="{65CD4DE0-AEC0-4E80-97B9-FDFADEA7FC62}"/>
    <cellStyle name="Comma 7 3 2 3 2 7" xfId="23528" xr:uid="{640A47CB-3540-454E-85A4-F215FBE4CEBC}"/>
    <cellStyle name="Comma 7 3 2 3 2 8" xfId="44553" xr:uid="{CE14FC45-4F49-4266-BF0B-1D8F24A7B58C}"/>
    <cellStyle name="Comma 7 3 2 3 3" xfId="2434" xr:uid="{D1DA836E-7FB8-4828-B09D-367D2184A335}"/>
    <cellStyle name="Comma 7 3 2 3 3 2" xfId="5112" xr:uid="{0E9C6A9E-9653-4230-8C21-7543BE33FCC9}"/>
    <cellStyle name="Comma 7 3 2 3 3 2 2" xfId="15646" xr:uid="{3BF3683C-E96E-43D2-B032-3F05FFF95C5D}"/>
    <cellStyle name="Comma 7 3 2 3 3 2 2 2" xfId="36668" xr:uid="{716912D6-C96D-431F-A5E1-97DF529E4171}"/>
    <cellStyle name="Comma 7 3 2 3 3 2 2 3" xfId="57692" xr:uid="{C071661E-4C4F-4AED-B03D-D89E5D6AC91E}"/>
    <cellStyle name="Comma 7 3 2 3 3 2 3" xfId="26158" xr:uid="{11ADE918-EBA3-4C1D-8699-710FF1E80630}"/>
    <cellStyle name="Comma 7 3 2 3 3 2 4" xfId="47182" xr:uid="{65161032-9EA3-4475-8A87-5698665ABF9E}"/>
    <cellStyle name="Comma 7 3 2 3 3 3" xfId="7740" xr:uid="{77C1F5E2-AC61-418C-844E-7119948C7CE1}"/>
    <cellStyle name="Comma 7 3 2 3 3 3 2" xfId="18274" xr:uid="{7CC0C445-BA4C-49B2-A9B8-7825073B716A}"/>
    <cellStyle name="Comma 7 3 2 3 3 3 2 2" xfId="39296" xr:uid="{9D482E04-6EA0-4C3B-A43C-AE94195618B0}"/>
    <cellStyle name="Comma 7 3 2 3 3 3 2 3" xfId="60320" xr:uid="{CBA8ED0D-6706-4BD1-B741-DFE45336CB3A}"/>
    <cellStyle name="Comma 7 3 2 3 3 3 3" xfId="28786" xr:uid="{1489BB3C-FD12-4B15-BFBA-7E181F542F26}"/>
    <cellStyle name="Comma 7 3 2 3 3 3 4" xfId="49810" xr:uid="{94E06FA4-7274-46E2-8FFF-665F4582E33D}"/>
    <cellStyle name="Comma 7 3 2 3 3 4" xfId="10367" xr:uid="{64BEC0F6-B3E4-4980-BAC7-247A0ED13F38}"/>
    <cellStyle name="Comma 7 3 2 3 3 4 2" xfId="20901" xr:uid="{23184A38-81AA-44C3-9D5B-5541245B3A8D}"/>
    <cellStyle name="Comma 7 3 2 3 3 4 2 2" xfId="41923" xr:uid="{0BD9D4A2-A561-456C-B889-8674F705955A}"/>
    <cellStyle name="Comma 7 3 2 3 3 4 2 3" xfId="62947" xr:uid="{5E13B76C-A32F-4528-81C5-AFA84D2DDE83}"/>
    <cellStyle name="Comma 7 3 2 3 3 4 3" xfId="31413" xr:uid="{29B74719-9DC4-4E25-953A-59E7BC1E9BC5}"/>
    <cellStyle name="Comma 7 3 2 3 3 4 4" xfId="52437" xr:uid="{89D2C467-269E-4342-9D9C-9A2EE7679844}"/>
    <cellStyle name="Comma 7 3 2 3 3 5" xfId="13019" xr:uid="{71D5D061-3C39-4589-A048-C0EFA69C275E}"/>
    <cellStyle name="Comma 7 3 2 3 3 5 2" xfId="34041" xr:uid="{02B6E9B7-6B56-4C5C-A708-5C47B6E30797}"/>
    <cellStyle name="Comma 7 3 2 3 3 5 3" xfId="55065" xr:uid="{D41451ED-2790-4962-BBE8-CF9DC2CDB1EE}"/>
    <cellStyle name="Comma 7 3 2 3 3 6" xfId="23530" xr:uid="{74F88AB3-F171-47DE-8AA3-6AF30B2241AC}"/>
    <cellStyle name="Comma 7 3 2 3 3 7" xfId="44555" xr:uid="{2D576FD7-E188-49C2-85FE-17E29416C9C5}"/>
    <cellStyle name="Comma 7 3 2 3 4" xfId="2435" xr:uid="{C25F65D9-B753-49D5-86EF-E7794E8B87EF}"/>
    <cellStyle name="Comma 7 3 2 3 4 2" xfId="5113" xr:uid="{9A09F8FA-785E-4385-BF11-FB0A74204AD5}"/>
    <cellStyle name="Comma 7 3 2 3 4 2 2" xfId="15647" xr:uid="{33DE9714-F8BA-4816-A5D4-BE1D435EEA0D}"/>
    <cellStyle name="Comma 7 3 2 3 4 2 2 2" xfId="36669" xr:uid="{27D12E29-3F97-4F16-A9BB-B27204112639}"/>
    <cellStyle name="Comma 7 3 2 3 4 2 2 3" xfId="57693" xr:uid="{EA8A4BB0-B0BD-4519-A034-7B525AB380DB}"/>
    <cellStyle name="Comma 7 3 2 3 4 2 3" xfId="26159" xr:uid="{2511325A-5289-4F09-8CD6-935E04BA9DBC}"/>
    <cellStyle name="Comma 7 3 2 3 4 2 4" xfId="47183" xr:uid="{896E5B6D-E819-40B7-AA8A-F78054C3FD10}"/>
    <cellStyle name="Comma 7 3 2 3 4 3" xfId="7741" xr:uid="{A5A5E47F-B6C5-4EB8-8155-52EA9559DF16}"/>
    <cellStyle name="Comma 7 3 2 3 4 3 2" xfId="18275" xr:uid="{D8D2473C-32D2-441F-92BB-1B3709151192}"/>
    <cellStyle name="Comma 7 3 2 3 4 3 2 2" xfId="39297" xr:uid="{3D50911F-FD15-48EA-90C2-12C20EB208B5}"/>
    <cellStyle name="Comma 7 3 2 3 4 3 2 3" xfId="60321" xr:uid="{E9F63CE7-3909-4A31-A9C1-D46F184A5DB2}"/>
    <cellStyle name="Comma 7 3 2 3 4 3 3" xfId="28787" xr:uid="{351EFDD2-D5DE-4108-A303-1D1B4985C06B}"/>
    <cellStyle name="Comma 7 3 2 3 4 3 4" xfId="49811" xr:uid="{BF0326F1-E677-4884-91B3-81882F1D9632}"/>
    <cellStyle name="Comma 7 3 2 3 4 4" xfId="10368" xr:uid="{B2E76E3A-8107-4A28-AE0C-F470454AB474}"/>
    <cellStyle name="Comma 7 3 2 3 4 4 2" xfId="20902" xr:uid="{CA4FD440-ABF4-4D81-941B-C9BCA69DCFE3}"/>
    <cellStyle name="Comma 7 3 2 3 4 4 2 2" xfId="41924" xr:uid="{63F3CC2D-85BF-4283-A0CA-ADBE63607127}"/>
    <cellStyle name="Comma 7 3 2 3 4 4 2 3" xfId="62948" xr:uid="{7AB60662-30A8-4938-9F1F-3D8A08960107}"/>
    <cellStyle name="Comma 7 3 2 3 4 4 3" xfId="31414" xr:uid="{804CA9D7-DD6F-4A4E-A7F5-F810474A9340}"/>
    <cellStyle name="Comma 7 3 2 3 4 4 4" xfId="52438" xr:uid="{9D54F55D-F113-4EF4-828B-7CBFC32ACA4C}"/>
    <cellStyle name="Comma 7 3 2 3 4 5" xfId="13020" xr:uid="{ED046F71-DC52-450C-B068-A102F8BDF41A}"/>
    <cellStyle name="Comma 7 3 2 3 4 5 2" xfId="34042" xr:uid="{80D3E519-E9CA-4C0E-94F4-43700A1EC41E}"/>
    <cellStyle name="Comma 7 3 2 3 4 5 3" xfId="55066" xr:uid="{DD87C403-6DBF-4ECB-99C6-889EC873E3F8}"/>
    <cellStyle name="Comma 7 3 2 3 4 6" xfId="23531" xr:uid="{5E7FBEEF-B912-4AD4-9EBC-69F2D60CF4E8}"/>
    <cellStyle name="Comma 7 3 2 3 4 7" xfId="44556" xr:uid="{2C077B7D-6594-4E3D-9F4B-E8136E8B8D89}"/>
    <cellStyle name="Comma 7 3 2 3 5" xfId="5109" xr:uid="{7378B51F-3FF3-4EB7-B3E4-F1EED34EEDFA}"/>
    <cellStyle name="Comma 7 3 2 3 5 2" xfId="15643" xr:uid="{7768B679-5245-416E-8AA4-051AB06DFAF2}"/>
    <cellStyle name="Comma 7 3 2 3 5 2 2" xfId="36665" xr:uid="{87D9E549-F9F4-45CF-84F8-AE21C9C65A2F}"/>
    <cellStyle name="Comma 7 3 2 3 5 2 3" xfId="57689" xr:uid="{55456DB4-F8CC-40D1-BF36-6A56D3E4D114}"/>
    <cellStyle name="Comma 7 3 2 3 5 3" xfId="26155" xr:uid="{67AF3EAC-A8CE-4399-AAF6-7E882012DBD2}"/>
    <cellStyle name="Comma 7 3 2 3 5 4" xfId="47179" xr:uid="{4097411A-67A0-455C-8626-9AC409248F69}"/>
    <cellStyle name="Comma 7 3 2 3 6" xfId="7737" xr:uid="{6B771A9B-FBB9-4431-897E-CBF60AEB4DAF}"/>
    <cellStyle name="Comma 7 3 2 3 6 2" xfId="18271" xr:uid="{86CC1BBD-BA76-46C9-9B1A-58EE8DEA2A36}"/>
    <cellStyle name="Comma 7 3 2 3 6 2 2" xfId="39293" xr:uid="{A9393460-94BE-4216-92B3-3C4DF5F28C1F}"/>
    <cellStyle name="Comma 7 3 2 3 6 2 3" xfId="60317" xr:uid="{DD083B59-CD36-436D-81F0-C807734D15DC}"/>
    <cellStyle name="Comma 7 3 2 3 6 3" xfId="28783" xr:uid="{7B1BDBD4-E1C0-4D92-ACB8-8E64113236C2}"/>
    <cellStyle name="Comma 7 3 2 3 6 4" xfId="49807" xr:uid="{A580B6B6-FC0D-45AB-BFDA-EDBFFB259C69}"/>
    <cellStyle name="Comma 7 3 2 3 7" xfId="10364" xr:uid="{43D983B4-C470-45FE-9EF7-BB38A1D4FB69}"/>
    <cellStyle name="Comma 7 3 2 3 7 2" xfId="20898" xr:uid="{BD46AFEA-8A11-4D07-80BD-B0D6D125E135}"/>
    <cellStyle name="Comma 7 3 2 3 7 2 2" xfId="41920" xr:uid="{44D54354-3BAE-48AD-8677-C5CCA0E4D9E1}"/>
    <cellStyle name="Comma 7 3 2 3 7 2 3" xfId="62944" xr:uid="{13C813F6-E46E-41EC-98E8-323EDFD94D42}"/>
    <cellStyle name="Comma 7 3 2 3 7 3" xfId="31410" xr:uid="{49F47C1C-328E-41DC-930B-45B8221AD9C4}"/>
    <cellStyle name="Comma 7 3 2 3 7 4" xfId="52434" xr:uid="{8B269AEE-9298-4A3F-A59C-D3D049480DD1}"/>
    <cellStyle name="Comma 7 3 2 3 8" xfId="13016" xr:uid="{615091E9-2A10-4903-B21E-4055FA447981}"/>
    <cellStyle name="Comma 7 3 2 3 8 2" xfId="34038" xr:uid="{29A725C3-DF11-4B7A-8FED-2A13EB1763E1}"/>
    <cellStyle name="Comma 7 3 2 3 8 3" xfId="55062" xr:uid="{A2C728D8-E642-421B-AC86-86A7031E9C8E}"/>
    <cellStyle name="Comma 7 3 2 3 9" xfId="23527" xr:uid="{90615878-8824-45F4-B728-D7B00EEA037C}"/>
    <cellStyle name="Comma 7 3 2 4" xfId="2436" xr:uid="{ABAB6FFE-6C47-4315-B108-28BD634DE96B}"/>
    <cellStyle name="Comma 7 3 2 4 10" xfId="44557" xr:uid="{BFEA769C-3647-47D2-B7A0-A8D81BBB3C60}"/>
    <cellStyle name="Comma 7 3 2 4 2" xfId="2437" xr:uid="{EA0F96AA-79DB-4ACE-B45A-497647B5B9AD}"/>
    <cellStyle name="Comma 7 3 2 4 2 2" xfId="2438" xr:uid="{343B98BF-E786-41F5-B73E-9C4F7575EA19}"/>
    <cellStyle name="Comma 7 3 2 4 2 2 2" xfId="5116" xr:uid="{BE639326-ADE3-43CF-84B4-C8D944B29CF0}"/>
    <cellStyle name="Comma 7 3 2 4 2 2 2 2" xfId="15650" xr:uid="{03128D4F-C873-48FA-845E-AE5FA6FB25D0}"/>
    <cellStyle name="Comma 7 3 2 4 2 2 2 2 2" xfId="36672" xr:uid="{11E2E9F3-89E3-4B91-8587-188D4D5746DD}"/>
    <cellStyle name="Comma 7 3 2 4 2 2 2 2 3" xfId="57696" xr:uid="{D258EED6-446F-4EFF-83AB-2574F6F95EF6}"/>
    <cellStyle name="Comma 7 3 2 4 2 2 2 3" xfId="26162" xr:uid="{1090C7D9-F0C8-48A3-A823-2AE7818ADA67}"/>
    <cellStyle name="Comma 7 3 2 4 2 2 2 4" xfId="47186" xr:uid="{4BDA6E47-2A91-401D-A6D2-C90E061282D1}"/>
    <cellStyle name="Comma 7 3 2 4 2 2 3" xfId="7744" xr:uid="{1B8704FA-6E5E-48DE-96F7-34FE7170085C}"/>
    <cellStyle name="Comma 7 3 2 4 2 2 3 2" xfId="18278" xr:uid="{C8923DCF-22A8-44EF-AD06-96C64F76FE31}"/>
    <cellStyle name="Comma 7 3 2 4 2 2 3 2 2" xfId="39300" xr:uid="{63D58367-594F-4A30-96FA-49DCE91B21B2}"/>
    <cellStyle name="Comma 7 3 2 4 2 2 3 2 3" xfId="60324" xr:uid="{D339DFAA-FEC0-464D-9AA5-46F25FDE29E3}"/>
    <cellStyle name="Comma 7 3 2 4 2 2 3 3" xfId="28790" xr:uid="{FABDD16B-32D2-4065-90DF-069637EA77DB}"/>
    <cellStyle name="Comma 7 3 2 4 2 2 3 4" xfId="49814" xr:uid="{27324EA3-7AE8-4694-BB8A-881A38AD03FF}"/>
    <cellStyle name="Comma 7 3 2 4 2 2 4" xfId="10371" xr:uid="{229A055F-D160-45DC-8485-DF6B2B721305}"/>
    <cellStyle name="Comma 7 3 2 4 2 2 4 2" xfId="20905" xr:uid="{DF42EB7F-E374-4448-875B-A6FC5440C586}"/>
    <cellStyle name="Comma 7 3 2 4 2 2 4 2 2" xfId="41927" xr:uid="{A2C50BBC-70A2-4C5F-834C-DA75F27D4381}"/>
    <cellStyle name="Comma 7 3 2 4 2 2 4 2 3" xfId="62951" xr:uid="{02C8E1D4-C9DF-4DCE-8504-21B2E5E839B2}"/>
    <cellStyle name="Comma 7 3 2 4 2 2 4 3" xfId="31417" xr:uid="{67538E4B-F390-4543-8AE2-F2DF826EF052}"/>
    <cellStyle name="Comma 7 3 2 4 2 2 4 4" xfId="52441" xr:uid="{1C0C87BB-1F7C-4EA4-9D90-4C22BC32476D}"/>
    <cellStyle name="Comma 7 3 2 4 2 2 5" xfId="13023" xr:uid="{5A0D77E2-3C3D-4970-9C61-C1A9D022B05E}"/>
    <cellStyle name="Comma 7 3 2 4 2 2 5 2" xfId="34045" xr:uid="{085D6ED0-0EFD-47CB-AD0E-C273A66862D6}"/>
    <cellStyle name="Comma 7 3 2 4 2 2 5 3" xfId="55069" xr:uid="{AFF868B1-08FF-49AC-8493-DA233FC36776}"/>
    <cellStyle name="Comma 7 3 2 4 2 2 6" xfId="23534" xr:uid="{88857A03-E753-4649-8CCB-DE3D95B2FA24}"/>
    <cellStyle name="Comma 7 3 2 4 2 2 7" xfId="44559" xr:uid="{50A362B3-432A-4E50-80AC-1B03B4B3C007}"/>
    <cellStyle name="Comma 7 3 2 4 2 3" xfId="5115" xr:uid="{2B401DED-E844-4B4D-9A0D-24824EC613D8}"/>
    <cellStyle name="Comma 7 3 2 4 2 3 2" xfId="15649" xr:uid="{453C8FC2-8707-433E-B20F-2BC8105208E8}"/>
    <cellStyle name="Comma 7 3 2 4 2 3 2 2" xfId="36671" xr:uid="{5D1EDC78-20DF-49D3-812A-DE232335900F}"/>
    <cellStyle name="Comma 7 3 2 4 2 3 2 3" xfId="57695" xr:uid="{997535FE-FB1A-4E8A-B310-49F649C81B7D}"/>
    <cellStyle name="Comma 7 3 2 4 2 3 3" xfId="26161" xr:uid="{EC9D742A-FDC1-4B5E-A140-0DA4B3B2CE97}"/>
    <cellStyle name="Comma 7 3 2 4 2 3 4" xfId="47185" xr:uid="{EB134552-6BE9-4FBD-A313-8D062C7C6404}"/>
    <cellStyle name="Comma 7 3 2 4 2 4" xfId="7743" xr:uid="{5293E260-B2AD-46F3-BC64-F7594925AE4A}"/>
    <cellStyle name="Comma 7 3 2 4 2 4 2" xfId="18277" xr:uid="{909559F1-13DD-4643-9CB7-EDDF9E580D01}"/>
    <cellStyle name="Comma 7 3 2 4 2 4 2 2" xfId="39299" xr:uid="{C0C219EC-69A5-469A-B817-4CBE9C0A5AA5}"/>
    <cellStyle name="Comma 7 3 2 4 2 4 2 3" xfId="60323" xr:uid="{3EA8D910-AA77-4AE0-BA13-C7C165354DE6}"/>
    <cellStyle name="Comma 7 3 2 4 2 4 3" xfId="28789" xr:uid="{AA6F8DFD-646D-4589-9D20-AD2233618836}"/>
    <cellStyle name="Comma 7 3 2 4 2 4 4" xfId="49813" xr:uid="{A2047441-864E-4948-9374-7331BF9AA09F}"/>
    <cellStyle name="Comma 7 3 2 4 2 5" xfId="10370" xr:uid="{2A96E0CE-2A6E-463C-8B59-C723B979712D}"/>
    <cellStyle name="Comma 7 3 2 4 2 5 2" xfId="20904" xr:uid="{2E1AFD11-080B-4002-AF4D-52D8BB782669}"/>
    <cellStyle name="Comma 7 3 2 4 2 5 2 2" xfId="41926" xr:uid="{9741EEED-5F48-4ECF-97A5-8D3738E63778}"/>
    <cellStyle name="Comma 7 3 2 4 2 5 2 3" xfId="62950" xr:uid="{ECD16AC8-D6F8-4E1B-992A-D75EE9750F98}"/>
    <cellStyle name="Comma 7 3 2 4 2 5 3" xfId="31416" xr:uid="{08A0BF15-BD9D-4C97-A808-C45A85523EAA}"/>
    <cellStyle name="Comma 7 3 2 4 2 5 4" xfId="52440" xr:uid="{9653E122-A301-40D0-A25F-32C7394606DF}"/>
    <cellStyle name="Comma 7 3 2 4 2 6" xfId="13022" xr:uid="{3B3E6B06-389F-46C7-990D-48C04C89A93B}"/>
    <cellStyle name="Comma 7 3 2 4 2 6 2" xfId="34044" xr:uid="{0422221F-9678-491C-B858-37F73CF87B0A}"/>
    <cellStyle name="Comma 7 3 2 4 2 6 3" xfId="55068" xr:uid="{A14F8902-25F1-4E6C-B166-C2CB1748A478}"/>
    <cellStyle name="Comma 7 3 2 4 2 7" xfId="23533" xr:uid="{F8EF0CD1-4746-462B-AD3B-835551774109}"/>
    <cellStyle name="Comma 7 3 2 4 2 8" xfId="44558" xr:uid="{05D67408-FA4D-4D58-B5D1-31D89E927C41}"/>
    <cellStyle name="Comma 7 3 2 4 3" xfId="2439" xr:uid="{4E865475-9D42-439B-95F4-DCF642A915FC}"/>
    <cellStyle name="Comma 7 3 2 4 3 2" xfId="5117" xr:uid="{77342550-18CD-4DED-B2CD-80F89FB15F00}"/>
    <cellStyle name="Comma 7 3 2 4 3 2 2" xfId="15651" xr:uid="{1D9AA5C4-2A07-488F-AC68-04B4B2A256A1}"/>
    <cellStyle name="Comma 7 3 2 4 3 2 2 2" xfId="36673" xr:uid="{59F2357B-F09F-4E5A-9E2E-4DE20D96A59B}"/>
    <cellStyle name="Comma 7 3 2 4 3 2 2 3" xfId="57697" xr:uid="{5197A5A0-465B-49B9-91F2-6862256BB5C5}"/>
    <cellStyle name="Comma 7 3 2 4 3 2 3" xfId="26163" xr:uid="{956001E1-1322-41E9-A2CC-F015ABCFD0FE}"/>
    <cellStyle name="Comma 7 3 2 4 3 2 4" xfId="47187" xr:uid="{A5EC16B4-FFA2-44AC-B3E6-893C046F80E7}"/>
    <cellStyle name="Comma 7 3 2 4 3 3" xfId="7745" xr:uid="{B04D481D-C844-4D0A-A2C9-A80BD5928E17}"/>
    <cellStyle name="Comma 7 3 2 4 3 3 2" xfId="18279" xr:uid="{40BA27FA-5A1C-4F45-8A8B-BDCDD5EC2149}"/>
    <cellStyle name="Comma 7 3 2 4 3 3 2 2" xfId="39301" xr:uid="{C0FDBF2E-3453-4EA5-BD65-878685AAFF90}"/>
    <cellStyle name="Comma 7 3 2 4 3 3 2 3" xfId="60325" xr:uid="{B276C16D-E526-4F5E-8B8D-BDB17CFCE310}"/>
    <cellStyle name="Comma 7 3 2 4 3 3 3" xfId="28791" xr:uid="{DBE3C536-935D-487D-90EF-29F29334CC88}"/>
    <cellStyle name="Comma 7 3 2 4 3 3 4" xfId="49815" xr:uid="{9E0006C3-993C-495F-A7D2-B574113DA876}"/>
    <cellStyle name="Comma 7 3 2 4 3 4" xfId="10372" xr:uid="{5CCA4B70-8565-4980-A955-6DE442031A25}"/>
    <cellStyle name="Comma 7 3 2 4 3 4 2" xfId="20906" xr:uid="{22438F68-6F47-439B-92AD-986CD0C0882C}"/>
    <cellStyle name="Comma 7 3 2 4 3 4 2 2" xfId="41928" xr:uid="{922E2836-1357-4060-A80B-198513FDC26E}"/>
    <cellStyle name="Comma 7 3 2 4 3 4 2 3" xfId="62952" xr:uid="{181E369F-8277-4931-8C11-A149EDF8C56C}"/>
    <cellStyle name="Comma 7 3 2 4 3 4 3" xfId="31418" xr:uid="{BEAA221E-B365-4CD7-81EF-543731D65786}"/>
    <cellStyle name="Comma 7 3 2 4 3 4 4" xfId="52442" xr:uid="{E5E79326-6A50-4A63-ABE1-F666D685C2CF}"/>
    <cellStyle name="Comma 7 3 2 4 3 5" xfId="13024" xr:uid="{73BB9C91-1628-449C-B641-C5A1D1FDBEA3}"/>
    <cellStyle name="Comma 7 3 2 4 3 5 2" xfId="34046" xr:uid="{512D95FF-24E9-481C-9FE4-4A8C9958E254}"/>
    <cellStyle name="Comma 7 3 2 4 3 5 3" xfId="55070" xr:uid="{405A8508-0DDF-4EE9-A0B1-B5F535BA8087}"/>
    <cellStyle name="Comma 7 3 2 4 3 6" xfId="23535" xr:uid="{D5963C80-8CFE-4B6C-A1F1-2B620FFBF6E3}"/>
    <cellStyle name="Comma 7 3 2 4 3 7" xfId="44560" xr:uid="{2AF3A778-174B-4918-B605-1D52FE041996}"/>
    <cellStyle name="Comma 7 3 2 4 4" xfId="2440" xr:uid="{14C9FD13-C2CF-4051-BFC0-1653125EA604}"/>
    <cellStyle name="Comma 7 3 2 4 4 2" xfId="5118" xr:uid="{133383CA-B898-40E2-B3F1-E6FE9AF25E2D}"/>
    <cellStyle name="Comma 7 3 2 4 4 2 2" xfId="15652" xr:uid="{A123FC97-A462-4719-BBB2-B30DB6DB8B10}"/>
    <cellStyle name="Comma 7 3 2 4 4 2 2 2" xfId="36674" xr:uid="{AA544AF4-CA9B-4687-9ECF-C74624C0F81A}"/>
    <cellStyle name="Comma 7 3 2 4 4 2 2 3" xfId="57698" xr:uid="{E8DC1DB7-746B-46C0-BEDA-42C1995EDE16}"/>
    <cellStyle name="Comma 7 3 2 4 4 2 3" xfId="26164" xr:uid="{54AB127C-F7A9-435B-B228-FC9CB2314347}"/>
    <cellStyle name="Comma 7 3 2 4 4 2 4" xfId="47188" xr:uid="{59D90E0F-2844-48C3-AE9A-678C6E7E2AE1}"/>
    <cellStyle name="Comma 7 3 2 4 4 3" xfId="7746" xr:uid="{5F00B146-0304-4EAE-9E22-64EFDC4A64EB}"/>
    <cellStyle name="Comma 7 3 2 4 4 3 2" xfId="18280" xr:uid="{EF169A74-42C8-4E27-9D85-84776F0396B9}"/>
    <cellStyle name="Comma 7 3 2 4 4 3 2 2" xfId="39302" xr:uid="{B2775DDA-CD30-4384-84AC-465F3768DB4A}"/>
    <cellStyle name="Comma 7 3 2 4 4 3 2 3" xfId="60326" xr:uid="{016AA068-4FE1-4EF9-8085-738745D7A0F4}"/>
    <cellStyle name="Comma 7 3 2 4 4 3 3" xfId="28792" xr:uid="{8A9F4B35-B097-4710-8AF4-EBE50E643094}"/>
    <cellStyle name="Comma 7 3 2 4 4 3 4" xfId="49816" xr:uid="{9F43008E-70B3-40E9-AD91-55C7C25A5874}"/>
    <cellStyle name="Comma 7 3 2 4 4 4" xfId="10373" xr:uid="{F5793E24-B3C7-4A49-B32F-41B6AA7FA4FA}"/>
    <cellStyle name="Comma 7 3 2 4 4 4 2" xfId="20907" xr:uid="{56849610-E528-41C3-B926-229E6AB9A649}"/>
    <cellStyle name="Comma 7 3 2 4 4 4 2 2" xfId="41929" xr:uid="{562CA1AB-7405-47EA-87A1-09D0FD4C8AAF}"/>
    <cellStyle name="Comma 7 3 2 4 4 4 2 3" xfId="62953" xr:uid="{D1E3E444-CDC8-45E6-935A-2F79058A959B}"/>
    <cellStyle name="Comma 7 3 2 4 4 4 3" xfId="31419" xr:uid="{931B0186-AD4A-4070-A9B4-9CB78C7FD4AF}"/>
    <cellStyle name="Comma 7 3 2 4 4 4 4" xfId="52443" xr:uid="{99C0D489-C254-43F0-BE9E-0E1BB75EC86F}"/>
    <cellStyle name="Comma 7 3 2 4 4 5" xfId="13025" xr:uid="{DEC11F77-74DF-4AF8-B613-78112D462458}"/>
    <cellStyle name="Comma 7 3 2 4 4 5 2" xfId="34047" xr:uid="{93DE6AD2-C662-4889-8DAB-A94C8CB01A0D}"/>
    <cellStyle name="Comma 7 3 2 4 4 5 3" xfId="55071" xr:uid="{DF18C727-2F79-4D2E-9B1D-0B74067DA966}"/>
    <cellStyle name="Comma 7 3 2 4 4 6" xfId="23536" xr:uid="{F380DEE2-2232-42EE-8653-307F5E5F1803}"/>
    <cellStyle name="Comma 7 3 2 4 4 7" xfId="44561" xr:uid="{B3908744-E84E-4153-82A5-9925B0DAD6F9}"/>
    <cellStyle name="Comma 7 3 2 4 5" xfId="5114" xr:uid="{8D949DA6-3093-4344-A61B-6B184A2633CA}"/>
    <cellStyle name="Comma 7 3 2 4 5 2" xfId="15648" xr:uid="{AC27FC56-EFAB-4059-BA71-CDAD2925C21A}"/>
    <cellStyle name="Comma 7 3 2 4 5 2 2" xfId="36670" xr:uid="{CA0EC0C9-81FC-4C48-A6B5-9443A1D5F20D}"/>
    <cellStyle name="Comma 7 3 2 4 5 2 3" xfId="57694" xr:uid="{6B1D8CAC-3CED-411D-AC1B-81103B661EF4}"/>
    <cellStyle name="Comma 7 3 2 4 5 3" xfId="26160" xr:uid="{26727BE1-8841-467B-915D-19FC69F438FB}"/>
    <cellStyle name="Comma 7 3 2 4 5 4" xfId="47184" xr:uid="{D4BBC478-53CC-4A2F-8CA3-221AC80AE452}"/>
    <cellStyle name="Comma 7 3 2 4 6" xfId="7742" xr:uid="{29D8B4E1-6062-4D15-815C-C45D21EB8B6C}"/>
    <cellStyle name="Comma 7 3 2 4 6 2" xfId="18276" xr:uid="{F23E9E43-68F9-42F8-874F-966E47787D40}"/>
    <cellStyle name="Comma 7 3 2 4 6 2 2" xfId="39298" xr:uid="{C4C59245-383A-4614-A433-EE1F9A70DD43}"/>
    <cellStyle name="Comma 7 3 2 4 6 2 3" xfId="60322" xr:uid="{C94B697B-386F-47BE-8F09-65DD0CE3184F}"/>
    <cellStyle name="Comma 7 3 2 4 6 3" xfId="28788" xr:uid="{775E1819-AE1A-4167-990E-BF4BD450C61F}"/>
    <cellStyle name="Comma 7 3 2 4 6 4" xfId="49812" xr:uid="{E8C9895B-0B8A-4BF2-894A-2CE179426E42}"/>
    <cellStyle name="Comma 7 3 2 4 7" xfId="10369" xr:uid="{B795E94D-C369-4C36-840E-551D23EE55C1}"/>
    <cellStyle name="Comma 7 3 2 4 7 2" xfId="20903" xr:uid="{3DDBB1CA-0AD5-486B-B0E3-ADB9EA188444}"/>
    <cellStyle name="Comma 7 3 2 4 7 2 2" xfId="41925" xr:uid="{6BC8B8D5-3C90-46AB-A8EA-EA71527C9B57}"/>
    <cellStyle name="Comma 7 3 2 4 7 2 3" xfId="62949" xr:uid="{0D7FBDD3-199D-4607-A138-223AC35C65FB}"/>
    <cellStyle name="Comma 7 3 2 4 7 3" xfId="31415" xr:uid="{4D2BEE7B-BF86-4995-A33E-971EA379A5BA}"/>
    <cellStyle name="Comma 7 3 2 4 7 4" xfId="52439" xr:uid="{81CFD06A-2DE3-41E8-8520-F3993F6242AD}"/>
    <cellStyle name="Comma 7 3 2 4 8" xfId="13021" xr:uid="{EB8C91CB-4008-437D-8491-5CD2D38513F4}"/>
    <cellStyle name="Comma 7 3 2 4 8 2" xfId="34043" xr:uid="{34676750-54A6-454C-B3BC-8A2A6CEF8572}"/>
    <cellStyle name="Comma 7 3 2 4 8 3" xfId="55067" xr:uid="{F6F8D157-060A-4DB5-BC83-DAFBF12C2085}"/>
    <cellStyle name="Comma 7 3 2 4 9" xfId="23532" xr:uid="{247F81C3-5356-42A6-86CF-209F16882CE1}"/>
    <cellStyle name="Comma 7 3 2 5" xfId="2441" xr:uid="{421E5A69-0D59-46C0-A502-F2F912AB648C}"/>
    <cellStyle name="Comma 7 3 2 5 10" xfId="44562" xr:uid="{2D183687-DB55-4857-AF9A-3A7C290B356E}"/>
    <cellStyle name="Comma 7 3 2 5 2" xfId="2442" xr:uid="{87329C51-6F2B-484D-962B-B2E03AAD1067}"/>
    <cellStyle name="Comma 7 3 2 5 2 2" xfId="2443" xr:uid="{0E9AE9D8-B276-41FE-8193-90617B6AE01A}"/>
    <cellStyle name="Comma 7 3 2 5 2 2 2" xfId="5121" xr:uid="{90E07456-70F2-4CDB-8D96-1A7879ACF3B8}"/>
    <cellStyle name="Comma 7 3 2 5 2 2 2 2" xfId="15655" xr:uid="{AE87CF47-C531-4B3F-BEB4-1D94B1C035A2}"/>
    <cellStyle name="Comma 7 3 2 5 2 2 2 2 2" xfId="36677" xr:uid="{85C34AD4-0308-4EA0-9546-4FF31260A5C3}"/>
    <cellStyle name="Comma 7 3 2 5 2 2 2 2 3" xfId="57701" xr:uid="{0FBBAD67-1C93-45E0-BE42-D2696D128BBE}"/>
    <cellStyle name="Comma 7 3 2 5 2 2 2 3" xfId="26167" xr:uid="{50A10683-1E25-4269-9986-790C2A95E2CA}"/>
    <cellStyle name="Comma 7 3 2 5 2 2 2 4" xfId="47191" xr:uid="{0BFEC762-654C-454C-83D3-1D69F2767C17}"/>
    <cellStyle name="Comma 7 3 2 5 2 2 3" xfId="7749" xr:uid="{B568E3A6-1B12-492C-B30A-0355DE37B47E}"/>
    <cellStyle name="Comma 7 3 2 5 2 2 3 2" xfId="18283" xr:uid="{A3073659-9ACA-4840-8003-1A9A6E3E2D3D}"/>
    <cellStyle name="Comma 7 3 2 5 2 2 3 2 2" xfId="39305" xr:uid="{4CB2806F-DB93-479A-9690-A307793F0984}"/>
    <cellStyle name="Comma 7 3 2 5 2 2 3 2 3" xfId="60329" xr:uid="{C1B1EF0D-E507-40EA-A390-D954B856C402}"/>
    <cellStyle name="Comma 7 3 2 5 2 2 3 3" xfId="28795" xr:uid="{786687C9-752B-4112-B024-219218B7D384}"/>
    <cellStyle name="Comma 7 3 2 5 2 2 3 4" xfId="49819" xr:uid="{73058FDB-57F3-46D6-910C-D9CEC5E6E2A9}"/>
    <cellStyle name="Comma 7 3 2 5 2 2 4" xfId="10376" xr:uid="{432D2620-1EAA-46A3-A56C-0A75DF76E962}"/>
    <cellStyle name="Comma 7 3 2 5 2 2 4 2" xfId="20910" xr:uid="{C741EB96-E3F9-453D-880C-254CB5C27965}"/>
    <cellStyle name="Comma 7 3 2 5 2 2 4 2 2" xfId="41932" xr:uid="{6BB19A23-82BD-41C8-BFD4-A8FF4F33F682}"/>
    <cellStyle name="Comma 7 3 2 5 2 2 4 2 3" xfId="62956" xr:uid="{E3E42CEC-9FF0-48C8-98F0-C1F8EF071511}"/>
    <cellStyle name="Comma 7 3 2 5 2 2 4 3" xfId="31422" xr:uid="{DD14AA25-FE2F-493F-9129-94332FB82676}"/>
    <cellStyle name="Comma 7 3 2 5 2 2 4 4" xfId="52446" xr:uid="{A7B98E1C-EC75-4649-9CF8-BC99FBFB93AB}"/>
    <cellStyle name="Comma 7 3 2 5 2 2 5" xfId="13028" xr:uid="{8A66C136-C983-46B9-B4E0-9AC7FE1CB12D}"/>
    <cellStyle name="Comma 7 3 2 5 2 2 5 2" xfId="34050" xr:uid="{3E57397E-CC75-4438-8A0B-F1D666C97AB8}"/>
    <cellStyle name="Comma 7 3 2 5 2 2 5 3" xfId="55074" xr:uid="{B67EC46B-88A5-47B5-81AC-DF2D3FD9A228}"/>
    <cellStyle name="Comma 7 3 2 5 2 2 6" xfId="23539" xr:uid="{F1A076C8-49E2-4207-9426-6CB88ADD8E41}"/>
    <cellStyle name="Comma 7 3 2 5 2 2 7" xfId="44564" xr:uid="{4399D5BE-A9A9-4C8D-97CA-65FBF00AE720}"/>
    <cellStyle name="Comma 7 3 2 5 2 3" xfId="5120" xr:uid="{D1CA7AC0-48A5-4038-8935-04080D62791A}"/>
    <cellStyle name="Comma 7 3 2 5 2 3 2" xfId="15654" xr:uid="{64999DD0-81A5-4403-8C75-CE5841C52CDD}"/>
    <cellStyle name="Comma 7 3 2 5 2 3 2 2" xfId="36676" xr:uid="{8A2B1443-D07D-4EF4-8290-3B622E69221C}"/>
    <cellStyle name="Comma 7 3 2 5 2 3 2 3" xfId="57700" xr:uid="{A3FFD869-B8DC-4D47-B38B-FBEF2DB7453D}"/>
    <cellStyle name="Comma 7 3 2 5 2 3 3" xfId="26166" xr:uid="{5280E82E-95B6-460A-AF63-10108C2D8348}"/>
    <cellStyle name="Comma 7 3 2 5 2 3 4" xfId="47190" xr:uid="{2A2F7854-7C0E-4836-AC87-3AA078E10ABE}"/>
    <cellStyle name="Comma 7 3 2 5 2 4" xfId="7748" xr:uid="{E4C9A61A-2AD9-481F-95C3-657B93601863}"/>
    <cellStyle name="Comma 7 3 2 5 2 4 2" xfId="18282" xr:uid="{FE70863E-9D6A-456D-A4AF-2A9149EFD8C2}"/>
    <cellStyle name="Comma 7 3 2 5 2 4 2 2" xfId="39304" xr:uid="{50A6901D-EFE5-4D2F-8140-831D0D9AF35B}"/>
    <cellStyle name="Comma 7 3 2 5 2 4 2 3" xfId="60328" xr:uid="{BCC02244-6ADB-42E8-8BEA-11D52D47FFD8}"/>
    <cellStyle name="Comma 7 3 2 5 2 4 3" xfId="28794" xr:uid="{25CE9849-ECD7-46A8-AF6F-452E6606A16B}"/>
    <cellStyle name="Comma 7 3 2 5 2 4 4" xfId="49818" xr:uid="{C81902ED-E517-49B3-A8E9-7369696B6050}"/>
    <cellStyle name="Comma 7 3 2 5 2 5" xfId="10375" xr:uid="{FC843406-14C3-42A0-93FA-1F3D710E4562}"/>
    <cellStyle name="Comma 7 3 2 5 2 5 2" xfId="20909" xr:uid="{A653173C-4EB4-4008-9D54-4D2542ACE785}"/>
    <cellStyle name="Comma 7 3 2 5 2 5 2 2" xfId="41931" xr:uid="{2FAF1771-2DFD-4469-880A-7422A43C8B49}"/>
    <cellStyle name="Comma 7 3 2 5 2 5 2 3" xfId="62955" xr:uid="{0BCEEB46-F6F2-41B5-ABD4-EC4A2F2CDA84}"/>
    <cellStyle name="Comma 7 3 2 5 2 5 3" xfId="31421" xr:uid="{C107616B-E302-446F-926A-F5D5097FBF70}"/>
    <cellStyle name="Comma 7 3 2 5 2 5 4" xfId="52445" xr:uid="{CCEA29CE-AF65-406D-BAE0-ADE809757C1A}"/>
    <cellStyle name="Comma 7 3 2 5 2 6" xfId="13027" xr:uid="{453C9196-BBAD-481F-BFCA-73F8B589B336}"/>
    <cellStyle name="Comma 7 3 2 5 2 6 2" xfId="34049" xr:uid="{DAACA467-3427-4A6C-9671-898C0FFA3D97}"/>
    <cellStyle name="Comma 7 3 2 5 2 6 3" xfId="55073" xr:uid="{2F890D61-99F4-46C9-ACAF-61F97DC48110}"/>
    <cellStyle name="Comma 7 3 2 5 2 7" xfId="23538" xr:uid="{4CA3D8AC-5F39-451D-A68E-0CEFD0366E17}"/>
    <cellStyle name="Comma 7 3 2 5 2 8" xfId="44563" xr:uid="{4B6EB532-9567-4BE5-BFC3-BCC192A246AB}"/>
    <cellStyle name="Comma 7 3 2 5 3" xfId="2444" xr:uid="{712731AF-53CE-4833-8C2D-4539C359A3CC}"/>
    <cellStyle name="Comma 7 3 2 5 3 2" xfId="5122" xr:uid="{B3783A44-D613-4521-9C1C-BD9A9C708B16}"/>
    <cellStyle name="Comma 7 3 2 5 3 2 2" xfId="15656" xr:uid="{2C2F8D9E-DF87-4F9F-B094-9A88A42C0922}"/>
    <cellStyle name="Comma 7 3 2 5 3 2 2 2" xfId="36678" xr:uid="{CF7159BE-75EB-4C56-B713-8E7117D0F67C}"/>
    <cellStyle name="Comma 7 3 2 5 3 2 2 3" xfId="57702" xr:uid="{B8971A28-B910-401D-96C3-1DA6F7DCBE6C}"/>
    <cellStyle name="Comma 7 3 2 5 3 2 3" xfId="26168" xr:uid="{4382B97A-8453-423B-84FC-EF30B99744CD}"/>
    <cellStyle name="Comma 7 3 2 5 3 2 4" xfId="47192" xr:uid="{FD60AE48-85B7-458D-824C-1CEF281894EB}"/>
    <cellStyle name="Comma 7 3 2 5 3 3" xfId="7750" xr:uid="{AF6E7D5D-D3A2-456C-98CE-5FAD4F91BA6D}"/>
    <cellStyle name="Comma 7 3 2 5 3 3 2" xfId="18284" xr:uid="{5DA20195-7D84-44F0-8BE5-2FE12B9E3935}"/>
    <cellStyle name="Comma 7 3 2 5 3 3 2 2" xfId="39306" xr:uid="{E9462B46-5CD7-44B0-99A8-A752EE906846}"/>
    <cellStyle name="Comma 7 3 2 5 3 3 2 3" xfId="60330" xr:uid="{D91C6CAC-EBD5-42EB-AFD2-CD3C5658B75E}"/>
    <cellStyle name="Comma 7 3 2 5 3 3 3" xfId="28796" xr:uid="{227EA451-B25A-4C83-BC55-6351E9690A98}"/>
    <cellStyle name="Comma 7 3 2 5 3 3 4" xfId="49820" xr:uid="{BD9051C2-E8D8-4B31-BA81-C6B678116590}"/>
    <cellStyle name="Comma 7 3 2 5 3 4" xfId="10377" xr:uid="{70BEB25A-167B-429A-B5C8-56A63F549E1B}"/>
    <cellStyle name="Comma 7 3 2 5 3 4 2" xfId="20911" xr:uid="{E0F55CAC-0210-4240-909F-AA4B3EA49618}"/>
    <cellStyle name="Comma 7 3 2 5 3 4 2 2" xfId="41933" xr:uid="{340AE8A1-4572-4DCC-8860-F4B808DF4F69}"/>
    <cellStyle name="Comma 7 3 2 5 3 4 2 3" xfId="62957" xr:uid="{08632361-5AD5-49B1-A8DF-AD7F40ED014F}"/>
    <cellStyle name="Comma 7 3 2 5 3 4 3" xfId="31423" xr:uid="{FA995320-0566-49B4-B11D-F3D0340D943D}"/>
    <cellStyle name="Comma 7 3 2 5 3 4 4" xfId="52447" xr:uid="{E7F3E305-9D34-4683-BB3C-7AFE21D548DC}"/>
    <cellStyle name="Comma 7 3 2 5 3 5" xfId="13029" xr:uid="{BFDC4B98-302D-4CF4-92A4-E636895CEFE4}"/>
    <cellStyle name="Comma 7 3 2 5 3 5 2" xfId="34051" xr:uid="{570CB8AA-69A8-4917-855F-16E63F08D10D}"/>
    <cellStyle name="Comma 7 3 2 5 3 5 3" xfId="55075" xr:uid="{5EBD680E-9B31-4E79-B32F-BD871A3FF77F}"/>
    <cellStyle name="Comma 7 3 2 5 3 6" xfId="23540" xr:uid="{9F59D194-FAC2-4286-AF7A-7B38F467DE24}"/>
    <cellStyle name="Comma 7 3 2 5 3 7" xfId="44565" xr:uid="{EE01BAC3-C837-4EBF-9B78-C13054A2A118}"/>
    <cellStyle name="Comma 7 3 2 5 4" xfId="2445" xr:uid="{EE559538-B0F7-4276-BB1A-C8684B3E5DF8}"/>
    <cellStyle name="Comma 7 3 2 5 4 2" xfId="5123" xr:uid="{06E8443C-035F-47AF-A64F-3ED7E57A17F2}"/>
    <cellStyle name="Comma 7 3 2 5 4 2 2" xfId="15657" xr:uid="{3C7EA8B7-C738-41DE-AEAE-8B8E6C0FC92F}"/>
    <cellStyle name="Comma 7 3 2 5 4 2 2 2" xfId="36679" xr:uid="{3921E3D7-D4C9-49E8-98E0-BADB70EC839A}"/>
    <cellStyle name="Comma 7 3 2 5 4 2 2 3" xfId="57703" xr:uid="{E6072E41-8DC9-4E91-A663-084EA1405D4E}"/>
    <cellStyle name="Comma 7 3 2 5 4 2 3" xfId="26169" xr:uid="{25C20F89-848B-4540-9A50-8882924AD163}"/>
    <cellStyle name="Comma 7 3 2 5 4 2 4" xfId="47193" xr:uid="{B0051B37-F5C5-420B-B511-56841F7D9984}"/>
    <cellStyle name="Comma 7 3 2 5 4 3" xfId="7751" xr:uid="{4F901C88-083C-448F-BE9D-BF3937BEF041}"/>
    <cellStyle name="Comma 7 3 2 5 4 3 2" xfId="18285" xr:uid="{3B02E7B5-9CA1-43EC-9F3C-20197BE8985C}"/>
    <cellStyle name="Comma 7 3 2 5 4 3 2 2" xfId="39307" xr:uid="{84143FB3-80A7-4320-8CE0-4236E0FDB319}"/>
    <cellStyle name="Comma 7 3 2 5 4 3 2 3" xfId="60331" xr:uid="{4C66F803-4067-4345-87AF-36C72106AF52}"/>
    <cellStyle name="Comma 7 3 2 5 4 3 3" xfId="28797" xr:uid="{947E61D6-6307-429B-88F8-083F8C643E29}"/>
    <cellStyle name="Comma 7 3 2 5 4 3 4" xfId="49821" xr:uid="{C140AA96-2726-4F0C-BB95-4C73D1518BE1}"/>
    <cellStyle name="Comma 7 3 2 5 4 4" xfId="10378" xr:uid="{38D5D9EF-05F9-45E9-9DE5-1151B67E047C}"/>
    <cellStyle name="Comma 7 3 2 5 4 4 2" xfId="20912" xr:uid="{1B685308-DB6B-4492-A294-5EF79D4936C5}"/>
    <cellStyle name="Comma 7 3 2 5 4 4 2 2" xfId="41934" xr:uid="{BE70C958-E14A-471A-888A-3715E0BD0DFF}"/>
    <cellStyle name="Comma 7 3 2 5 4 4 2 3" xfId="62958" xr:uid="{99D5073D-3109-4BC0-BAA0-EF5CABF13FE0}"/>
    <cellStyle name="Comma 7 3 2 5 4 4 3" xfId="31424" xr:uid="{880F87B1-0A33-428F-9C69-C63F1B849CCA}"/>
    <cellStyle name="Comma 7 3 2 5 4 4 4" xfId="52448" xr:uid="{E3BE63A5-664F-4559-BAD4-3B1F14628CC9}"/>
    <cellStyle name="Comma 7 3 2 5 4 5" xfId="13030" xr:uid="{62C9184C-D76F-455D-8FFD-65C5FDAB8251}"/>
    <cellStyle name="Comma 7 3 2 5 4 5 2" xfId="34052" xr:uid="{8AE5EE1A-2C4E-4F99-AC2B-BCFFFB985D16}"/>
    <cellStyle name="Comma 7 3 2 5 4 5 3" xfId="55076" xr:uid="{8FD77AC0-255A-427E-B778-FC8AC592A921}"/>
    <cellStyle name="Comma 7 3 2 5 4 6" xfId="23541" xr:uid="{7B5DB71C-0699-4B0A-B28E-2FBC64359B73}"/>
    <cellStyle name="Comma 7 3 2 5 4 7" xfId="44566" xr:uid="{F1979D2D-F93B-4B34-BE97-8445EB06CD32}"/>
    <cellStyle name="Comma 7 3 2 5 5" xfId="5119" xr:uid="{D014662B-4D55-4F52-BD33-E035E93108C9}"/>
    <cellStyle name="Comma 7 3 2 5 5 2" xfId="15653" xr:uid="{8B091AA1-69D2-4DC0-9987-C1A0044397C3}"/>
    <cellStyle name="Comma 7 3 2 5 5 2 2" xfId="36675" xr:uid="{CBD6066B-7921-4DA3-B27B-BB4EE538B255}"/>
    <cellStyle name="Comma 7 3 2 5 5 2 3" xfId="57699" xr:uid="{59CF1945-BF42-4B4B-A50A-F72D14EEC052}"/>
    <cellStyle name="Comma 7 3 2 5 5 3" xfId="26165" xr:uid="{6DA1ECB7-4D40-4919-92C8-C8630423907F}"/>
    <cellStyle name="Comma 7 3 2 5 5 4" xfId="47189" xr:uid="{4CB69A36-FC5B-49E5-8343-B75DF9095391}"/>
    <cellStyle name="Comma 7 3 2 5 6" xfId="7747" xr:uid="{758A1A7C-3922-4187-9594-AAD37E278DF2}"/>
    <cellStyle name="Comma 7 3 2 5 6 2" xfId="18281" xr:uid="{3EC9C1DC-1607-4B54-9A9A-EC6209BD9AC1}"/>
    <cellStyle name="Comma 7 3 2 5 6 2 2" xfId="39303" xr:uid="{168D4918-61DD-4909-8229-2FF52F77F3EA}"/>
    <cellStyle name="Comma 7 3 2 5 6 2 3" xfId="60327" xr:uid="{004228E6-C2E4-4E7E-A875-DD38D208B26D}"/>
    <cellStyle name="Comma 7 3 2 5 6 3" xfId="28793" xr:uid="{CB30BA28-A3DF-4618-827B-CB7E4EC143AB}"/>
    <cellStyle name="Comma 7 3 2 5 6 4" xfId="49817" xr:uid="{E8EAF8BF-2C08-45EB-83AD-BFE244F5F6C6}"/>
    <cellStyle name="Comma 7 3 2 5 7" xfId="10374" xr:uid="{10AD0BC1-AC84-4B65-A88A-B9D21A9B32CE}"/>
    <cellStyle name="Comma 7 3 2 5 7 2" xfId="20908" xr:uid="{BDF3B560-F1DC-4C78-A843-F96DC2EEE143}"/>
    <cellStyle name="Comma 7 3 2 5 7 2 2" xfId="41930" xr:uid="{47366F60-7747-42E6-9135-507967BB98A1}"/>
    <cellStyle name="Comma 7 3 2 5 7 2 3" xfId="62954" xr:uid="{B1BC5D80-2590-4F1A-A43F-A28FDA06B526}"/>
    <cellStyle name="Comma 7 3 2 5 7 3" xfId="31420" xr:uid="{14C55755-BCF7-4D7A-AEC5-E63CED194100}"/>
    <cellStyle name="Comma 7 3 2 5 7 4" xfId="52444" xr:uid="{7EEC52C9-9EC4-494E-A223-636257BF5BF7}"/>
    <cellStyle name="Comma 7 3 2 5 8" xfId="13026" xr:uid="{9497AFC7-2D34-4F99-87D0-ACFF54C98058}"/>
    <cellStyle name="Comma 7 3 2 5 8 2" xfId="34048" xr:uid="{B23542D2-FED4-4F29-9596-1448F227EDAF}"/>
    <cellStyle name="Comma 7 3 2 5 8 3" xfId="55072" xr:uid="{6458565E-8040-479B-BE7C-CB178550BF54}"/>
    <cellStyle name="Comma 7 3 2 5 9" xfId="23537" xr:uid="{2A609ABF-3127-4C4E-BC6B-97F7DD4DC8B1}"/>
    <cellStyle name="Comma 7 3 2 6" xfId="2446" xr:uid="{694D1BA0-93B7-4056-AB57-A287A4424F1D}"/>
    <cellStyle name="Comma 7 3 2 6 2" xfId="2447" xr:uid="{3A2E1E7F-3C61-44A0-AA1E-5E0ADD96382F}"/>
    <cellStyle name="Comma 7 3 2 6 2 2" xfId="5125" xr:uid="{59335110-5F99-4D9B-97D6-FA879DA47720}"/>
    <cellStyle name="Comma 7 3 2 6 2 2 2" xfId="15659" xr:uid="{4B925B30-4BEF-417E-B260-D394D2222AD4}"/>
    <cellStyle name="Comma 7 3 2 6 2 2 2 2" xfId="36681" xr:uid="{E5E05997-6011-4EA6-AD25-AAF8623D46B9}"/>
    <cellStyle name="Comma 7 3 2 6 2 2 2 3" xfId="57705" xr:uid="{484E3CD9-F233-4DF1-88F2-A72802655E69}"/>
    <cellStyle name="Comma 7 3 2 6 2 2 3" xfId="26171" xr:uid="{FB8EA62B-6FE9-40EE-8EFC-F77CD0E7A5EB}"/>
    <cellStyle name="Comma 7 3 2 6 2 2 4" xfId="47195" xr:uid="{62C56E87-92BD-4497-BEE2-F1962963D0F6}"/>
    <cellStyle name="Comma 7 3 2 6 2 3" xfId="7753" xr:uid="{4CF3D423-7927-44F5-BFE7-18264421E911}"/>
    <cellStyle name="Comma 7 3 2 6 2 3 2" xfId="18287" xr:uid="{03592534-872A-4D46-9FD9-E448DC2E8838}"/>
    <cellStyle name="Comma 7 3 2 6 2 3 2 2" xfId="39309" xr:uid="{B47EB973-DEC8-479D-874D-E9814A437475}"/>
    <cellStyle name="Comma 7 3 2 6 2 3 2 3" xfId="60333" xr:uid="{A82C0102-8ECA-4357-B909-0B8F6AEC1A50}"/>
    <cellStyle name="Comma 7 3 2 6 2 3 3" xfId="28799" xr:uid="{CF060EFC-D0AF-42CE-ACFA-80F0658DEF31}"/>
    <cellStyle name="Comma 7 3 2 6 2 3 4" xfId="49823" xr:uid="{02A64C84-7725-4C62-B020-27BE74A71500}"/>
    <cellStyle name="Comma 7 3 2 6 2 4" xfId="10380" xr:uid="{F39ABA30-7708-4030-8726-E0A73054E38C}"/>
    <cellStyle name="Comma 7 3 2 6 2 4 2" xfId="20914" xr:uid="{A36A7343-6259-47F3-9C65-15D335156F2B}"/>
    <cellStyle name="Comma 7 3 2 6 2 4 2 2" xfId="41936" xr:uid="{02713FB8-631B-4C3E-AC4D-07D55515420F}"/>
    <cellStyle name="Comma 7 3 2 6 2 4 2 3" xfId="62960" xr:uid="{B429A74D-1D78-4F54-BCDE-C703680220A5}"/>
    <cellStyle name="Comma 7 3 2 6 2 4 3" xfId="31426" xr:uid="{AC790664-717B-4B22-9DCD-1BB9D6B398E3}"/>
    <cellStyle name="Comma 7 3 2 6 2 4 4" xfId="52450" xr:uid="{5D27BC0E-E2D8-4E7C-A37B-5A184C7B3231}"/>
    <cellStyle name="Comma 7 3 2 6 2 5" xfId="13032" xr:uid="{D0095EEB-658E-42E1-B9A3-4BC455C7363D}"/>
    <cellStyle name="Comma 7 3 2 6 2 5 2" xfId="34054" xr:uid="{CB993AAF-237E-4B91-B978-B1DB970780E0}"/>
    <cellStyle name="Comma 7 3 2 6 2 5 3" xfId="55078" xr:uid="{54294422-8DE9-47D1-94B1-979C4A29AAD9}"/>
    <cellStyle name="Comma 7 3 2 6 2 6" xfId="23543" xr:uid="{7B69F149-CA52-4F9F-87C6-1632A39993BD}"/>
    <cellStyle name="Comma 7 3 2 6 2 7" xfId="44568" xr:uid="{2836CDDF-3EFC-4881-A52C-47F19A39C135}"/>
    <cellStyle name="Comma 7 3 2 6 3" xfId="2448" xr:uid="{5C490701-24D1-4F26-84E8-05468402D410}"/>
    <cellStyle name="Comma 7 3 2 6 3 2" xfId="5126" xr:uid="{4B050C8B-67A3-46A8-B855-06C376F41F90}"/>
    <cellStyle name="Comma 7 3 2 6 3 2 2" xfId="15660" xr:uid="{AEEEE216-3C7A-42E6-BBCC-66EF95D29BC1}"/>
    <cellStyle name="Comma 7 3 2 6 3 2 2 2" xfId="36682" xr:uid="{720353ED-9EB3-43C0-B3D4-8E135D03B4DA}"/>
    <cellStyle name="Comma 7 3 2 6 3 2 2 3" xfId="57706" xr:uid="{9113DC9F-FBED-4A6E-B05F-5287C7039BA6}"/>
    <cellStyle name="Comma 7 3 2 6 3 2 3" xfId="26172" xr:uid="{7DEBCAB2-12EA-4129-A574-B777582F5D39}"/>
    <cellStyle name="Comma 7 3 2 6 3 2 4" xfId="47196" xr:uid="{CAD7FD8B-D1F9-477C-B5B8-50D7F9938BFC}"/>
    <cellStyle name="Comma 7 3 2 6 3 3" xfId="7754" xr:uid="{438B5427-5A15-4A61-A5FB-0D812F5891A0}"/>
    <cellStyle name="Comma 7 3 2 6 3 3 2" xfId="18288" xr:uid="{65B77A89-4A08-4312-B926-4BFE4BE47602}"/>
    <cellStyle name="Comma 7 3 2 6 3 3 2 2" xfId="39310" xr:uid="{8C26063F-4C32-4BDA-A7D3-C7B358C38C51}"/>
    <cellStyle name="Comma 7 3 2 6 3 3 2 3" xfId="60334" xr:uid="{A9DC1A59-5EE8-4EDB-8434-DAD5C86F42A3}"/>
    <cellStyle name="Comma 7 3 2 6 3 3 3" xfId="28800" xr:uid="{67128907-1376-4BF2-9A8B-AD4B89CEC159}"/>
    <cellStyle name="Comma 7 3 2 6 3 3 4" xfId="49824" xr:uid="{07BC57A1-A2F0-4CEB-B148-F0A72E896755}"/>
    <cellStyle name="Comma 7 3 2 6 3 4" xfId="10381" xr:uid="{AE36E7AA-2C68-4EF5-9376-840B8694C698}"/>
    <cellStyle name="Comma 7 3 2 6 3 4 2" xfId="20915" xr:uid="{76F369D9-DA38-4846-B0F0-72690BF719DE}"/>
    <cellStyle name="Comma 7 3 2 6 3 4 2 2" xfId="41937" xr:uid="{E738BE4C-D364-47A4-851A-23C8979A4F64}"/>
    <cellStyle name="Comma 7 3 2 6 3 4 2 3" xfId="62961" xr:uid="{3174FA57-2C68-4E06-838A-65B763A4D2C9}"/>
    <cellStyle name="Comma 7 3 2 6 3 4 3" xfId="31427" xr:uid="{437A671C-0F59-4F3A-9B2C-55A8E15AADC5}"/>
    <cellStyle name="Comma 7 3 2 6 3 4 4" xfId="52451" xr:uid="{59E9D0D4-3D5B-4FFD-B9A2-C13BE053ACA6}"/>
    <cellStyle name="Comma 7 3 2 6 3 5" xfId="13033" xr:uid="{58C28F9B-6033-46F7-BFC3-F98D032A3218}"/>
    <cellStyle name="Comma 7 3 2 6 3 5 2" xfId="34055" xr:uid="{46042F02-022D-42C6-9D07-599FBAA2E109}"/>
    <cellStyle name="Comma 7 3 2 6 3 5 3" xfId="55079" xr:uid="{A715F1F9-8B0E-463B-AAC3-59001964A3A2}"/>
    <cellStyle name="Comma 7 3 2 6 3 6" xfId="23544" xr:uid="{629CDF40-E109-4E66-BCF9-7287439980A6}"/>
    <cellStyle name="Comma 7 3 2 6 3 7" xfId="44569" xr:uid="{CBD7E0AD-6C20-44B6-A658-3768B7493CE8}"/>
    <cellStyle name="Comma 7 3 2 6 4" xfId="5124" xr:uid="{01EB06BF-100E-41CF-B331-3603E7E546B8}"/>
    <cellStyle name="Comma 7 3 2 6 4 2" xfId="15658" xr:uid="{BD485D8A-7FE6-411D-B0D1-8B65CAE275B1}"/>
    <cellStyle name="Comma 7 3 2 6 4 2 2" xfId="36680" xr:uid="{43710436-0FB0-4B42-B801-C18953D5799C}"/>
    <cellStyle name="Comma 7 3 2 6 4 2 3" xfId="57704" xr:uid="{5164F12C-46FD-431C-BA25-56BE61C9BB97}"/>
    <cellStyle name="Comma 7 3 2 6 4 3" xfId="26170" xr:uid="{31928B33-49DD-4F3C-A899-6B3CCD43F2D3}"/>
    <cellStyle name="Comma 7 3 2 6 4 4" xfId="47194" xr:uid="{F85E76C0-254D-4A07-B754-8C20FBFF41CA}"/>
    <cellStyle name="Comma 7 3 2 6 5" xfId="7752" xr:uid="{79425965-9FD8-4EA9-AF70-8FA5A36927F9}"/>
    <cellStyle name="Comma 7 3 2 6 5 2" xfId="18286" xr:uid="{9EEB923B-21F3-4572-A617-667A5251FB4E}"/>
    <cellStyle name="Comma 7 3 2 6 5 2 2" xfId="39308" xr:uid="{883BF271-4FB3-4806-8665-4A740956A9AB}"/>
    <cellStyle name="Comma 7 3 2 6 5 2 3" xfId="60332" xr:uid="{011F7756-524D-4D80-B231-B5405021B031}"/>
    <cellStyle name="Comma 7 3 2 6 5 3" xfId="28798" xr:uid="{E598CE74-E6A6-4424-AAFC-986FB8094929}"/>
    <cellStyle name="Comma 7 3 2 6 5 4" xfId="49822" xr:uid="{5F3497CF-89A0-4F96-9AED-94A1F3CB2FE5}"/>
    <cellStyle name="Comma 7 3 2 6 6" xfId="10379" xr:uid="{6039DFD1-FA60-45A8-8BD5-30E54B500EE8}"/>
    <cellStyle name="Comma 7 3 2 6 6 2" xfId="20913" xr:uid="{B25233B7-3050-4B11-BE33-848385352DB7}"/>
    <cellStyle name="Comma 7 3 2 6 6 2 2" xfId="41935" xr:uid="{14E2F5C8-F440-4C8E-B8D4-1F6B10AF7BEE}"/>
    <cellStyle name="Comma 7 3 2 6 6 2 3" xfId="62959" xr:uid="{5CD0607B-4C31-4129-B838-5E33EC211DC9}"/>
    <cellStyle name="Comma 7 3 2 6 6 3" xfId="31425" xr:uid="{0E8A6F6F-9D6D-4493-920D-CDDE957A970A}"/>
    <cellStyle name="Comma 7 3 2 6 6 4" xfId="52449" xr:uid="{AE9624D3-9A94-4D0B-820A-2E74AC967078}"/>
    <cellStyle name="Comma 7 3 2 6 7" xfId="13031" xr:uid="{5FE6C63F-E445-49E3-A6C0-25A5147E63D0}"/>
    <cellStyle name="Comma 7 3 2 6 7 2" xfId="34053" xr:uid="{7B0E8872-A037-4695-AE87-7C2C965C9501}"/>
    <cellStyle name="Comma 7 3 2 6 7 3" xfId="55077" xr:uid="{6C26FCDD-05CD-476B-A256-DAFE5C8693A8}"/>
    <cellStyle name="Comma 7 3 2 6 8" xfId="23542" xr:uid="{949033BE-B5AC-42AD-8C99-23B474C46F5E}"/>
    <cellStyle name="Comma 7 3 2 6 9" xfId="44567" xr:uid="{B6213FAA-A623-4534-B4D4-00F9D578CDE4}"/>
    <cellStyle name="Comma 7 3 2 7" xfId="2449" xr:uid="{651875FE-020A-4116-B5D9-9609195AE1AF}"/>
    <cellStyle name="Comma 7 3 2 7 2" xfId="2450" xr:uid="{9D023C26-5AB9-4C08-AF80-0C17CB54BD46}"/>
    <cellStyle name="Comma 7 3 2 7 2 2" xfId="5128" xr:uid="{44F00EC9-AD96-4FFB-A98A-254A91E1473A}"/>
    <cellStyle name="Comma 7 3 2 7 2 2 2" xfId="15662" xr:uid="{03C41D0B-C37F-4D6B-A746-0B54EFC1FB0C}"/>
    <cellStyle name="Comma 7 3 2 7 2 2 2 2" xfId="36684" xr:uid="{DFDBDEE9-8749-48AB-8E42-F6A5C9308222}"/>
    <cellStyle name="Comma 7 3 2 7 2 2 2 3" xfId="57708" xr:uid="{95E8B816-21ED-43E6-A909-81FB80EA54A7}"/>
    <cellStyle name="Comma 7 3 2 7 2 2 3" xfId="26174" xr:uid="{BD9B11ED-AAAE-4CD1-B714-D4052D7F311A}"/>
    <cellStyle name="Comma 7 3 2 7 2 2 4" xfId="47198" xr:uid="{840DCAF2-870E-477C-A618-A5176D6670AB}"/>
    <cellStyle name="Comma 7 3 2 7 2 3" xfId="7756" xr:uid="{EA324BD8-A0AE-4763-9D3E-3279D194B32B}"/>
    <cellStyle name="Comma 7 3 2 7 2 3 2" xfId="18290" xr:uid="{4E371591-C299-443F-874C-64364C3C5858}"/>
    <cellStyle name="Comma 7 3 2 7 2 3 2 2" xfId="39312" xr:uid="{979DE367-5DCA-4BEE-AF73-37B41D74EA26}"/>
    <cellStyle name="Comma 7 3 2 7 2 3 2 3" xfId="60336" xr:uid="{5F517BFD-8669-4944-BA5F-A62FD9E0D9D1}"/>
    <cellStyle name="Comma 7 3 2 7 2 3 3" xfId="28802" xr:uid="{DB3EA3F1-6861-43EB-A6BE-67F8B3F38209}"/>
    <cellStyle name="Comma 7 3 2 7 2 3 4" xfId="49826" xr:uid="{E2EC1CF2-306C-414D-8A92-2F2594B2788A}"/>
    <cellStyle name="Comma 7 3 2 7 2 4" xfId="10383" xr:uid="{2A335C80-62FE-4910-A899-97946911E72E}"/>
    <cellStyle name="Comma 7 3 2 7 2 4 2" xfId="20917" xr:uid="{51D9597B-1BF0-4516-A040-4E2D652E2F97}"/>
    <cellStyle name="Comma 7 3 2 7 2 4 2 2" xfId="41939" xr:uid="{F4C3457C-4052-4045-974C-79C5D65095A7}"/>
    <cellStyle name="Comma 7 3 2 7 2 4 2 3" xfId="62963" xr:uid="{FF532E7B-18D1-4116-BA69-70DE0E77CF9C}"/>
    <cellStyle name="Comma 7 3 2 7 2 4 3" xfId="31429" xr:uid="{3297A17C-0918-4328-845F-FCB45B64E1D0}"/>
    <cellStyle name="Comma 7 3 2 7 2 4 4" xfId="52453" xr:uid="{33F5CC13-E709-4EE0-A332-77783E897049}"/>
    <cellStyle name="Comma 7 3 2 7 2 5" xfId="13035" xr:uid="{22DE50EE-A8D5-4AFE-BEA3-9BF8120FF3C3}"/>
    <cellStyle name="Comma 7 3 2 7 2 5 2" xfId="34057" xr:uid="{26465F6E-2FF1-4A29-BD35-673A10983CCD}"/>
    <cellStyle name="Comma 7 3 2 7 2 5 3" xfId="55081" xr:uid="{BF38E2CE-1163-4675-8CDE-11093CB93FED}"/>
    <cellStyle name="Comma 7 3 2 7 2 6" xfId="23546" xr:uid="{597469CB-1524-41D5-90D1-CD66BB9198C4}"/>
    <cellStyle name="Comma 7 3 2 7 2 7" xfId="44571" xr:uid="{D349668F-60C0-4B49-BEBB-BFE90C01DCE8}"/>
    <cellStyle name="Comma 7 3 2 7 3" xfId="5127" xr:uid="{542B2C96-2C54-4FD0-9BC8-92EEA38F83CA}"/>
    <cellStyle name="Comma 7 3 2 7 3 2" xfId="15661" xr:uid="{C5DD2515-ADD6-4F74-AE6A-247E242E6E5A}"/>
    <cellStyle name="Comma 7 3 2 7 3 2 2" xfId="36683" xr:uid="{E52987E4-B3B4-4E9F-ABA9-A1BDD338A700}"/>
    <cellStyle name="Comma 7 3 2 7 3 2 3" xfId="57707" xr:uid="{736E6E4F-951F-407F-B5EA-9170FF600BDC}"/>
    <cellStyle name="Comma 7 3 2 7 3 3" xfId="26173" xr:uid="{87AE8B99-6002-405C-A104-DE8F85528F98}"/>
    <cellStyle name="Comma 7 3 2 7 3 4" xfId="47197" xr:uid="{FF2A1C10-8F08-4CB7-BDCF-9C6C14DF511E}"/>
    <cellStyle name="Comma 7 3 2 7 4" xfId="7755" xr:uid="{277C838E-A937-4FA8-AB83-E4EF22C4D529}"/>
    <cellStyle name="Comma 7 3 2 7 4 2" xfId="18289" xr:uid="{92E5E519-BAD2-4560-A4BE-D040936052E6}"/>
    <cellStyle name="Comma 7 3 2 7 4 2 2" xfId="39311" xr:uid="{8A07970A-689C-45EC-975C-66AD7B586E0E}"/>
    <cellStyle name="Comma 7 3 2 7 4 2 3" xfId="60335" xr:uid="{7D1FB49D-5CA1-4E8C-B9A1-99429B643407}"/>
    <cellStyle name="Comma 7 3 2 7 4 3" xfId="28801" xr:uid="{C1994EC9-1E99-48B6-AD37-B79F37AB5B38}"/>
    <cellStyle name="Comma 7 3 2 7 4 4" xfId="49825" xr:uid="{478A69F9-3BF6-4066-8EEE-11E89DDF841B}"/>
    <cellStyle name="Comma 7 3 2 7 5" xfId="10382" xr:uid="{3D420534-6B9D-47B9-9338-21D51B1655AF}"/>
    <cellStyle name="Comma 7 3 2 7 5 2" xfId="20916" xr:uid="{FC3725B7-DAB6-4717-86C5-8BDE5C1443BD}"/>
    <cellStyle name="Comma 7 3 2 7 5 2 2" xfId="41938" xr:uid="{BD25127E-561F-46EC-8104-865EEAE0AB84}"/>
    <cellStyle name="Comma 7 3 2 7 5 2 3" xfId="62962" xr:uid="{F10282FB-C1A4-47AF-A351-869DA42B5A06}"/>
    <cellStyle name="Comma 7 3 2 7 5 3" xfId="31428" xr:uid="{A1A6F6C6-F0C7-473D-9697-D7CF409C1AC9}"/>
    <cellStyle name="Comma 7 3 2 7 5 4" xfId="52452" xr:uid="{8D74E9D4-716B-44F3-AAE7-BA95AF580A4F}"/>
    <cellStyle name="Comma 7 3 2 7 6" xfId="13034" xr:uid="{691C8214-71EA-4DE6-B8B8-18346338C721}"/>
    <cellStyle name="Comma 7 3 2 7 6 2" xfId="34056" xr:uid="{ED20FF15-3B39-4C71-8448-5114BA4589DF}"/>
    <cellStyle name="Comma 7 3 2 7 6 3" xfId="55080" xr:uid="{D9455694-08BC-46C5-9935-9A1ACF9059B6}"/>
    <cellStyle name="Comma 7 3 2 7 7" xfId="23545" xr:uid="{50F89E56-C67B-40B5-A3B2-43AD12F3A81B}"/>
    <cellStyle name="Comma 7 3 2 7 8" xfId="44570" xr:uid="{C509F7E5-2B23-4B11-9515-D638A6675A6A}"/>
    <cellStyle name="Comma 7 3 2 8" xfId="2451" xr:uid="{E3F333B2-D9C2-45DF-B32D-4930F6D3ABD0}"/>
    <cellStyle name="Comma 7 3 2 8 2" xfId="5129" xr:uid="{2CB7235E-B895-4BDE-A32C-98A77C3B1EE2}"/>
    <cellStyle name="Comma 7 3 2 8 2 2" xfId="15663" xr:uid="{31D9EF86-DC62-476D-AC45-121C3282CB91}"/>
    <cellStyle name="Comma 7 3 2 8 2 2 2" xfId="36685" xr:uid="{F79B5D60-4F56-4753-A76E-4EB83764A989}"/>
    <cellStyle name="Comma 7 3 2 8 2 2 3" xfId="57709" xr:uid="{178C1E2B-548C-4896-997A-2C4919099FF6}"/>
    <cellStyle name="Comma 7 3 2 8 2 3" xfId="26175" xr:uid="{651233A8-812D-4B77-88D1-288A9F409E4C}"/>
    <cellStyle name="Comma 7 3 2 8 2 4" xfId="47199" xr:uid="{62D503C1-3620-49FD-92A3-54BFD61F8044}"/>
    <cellStyle name="Comma 7 3 2 8 3" xfId="7757" xr:uid="{3C683681-F029-4170-A7F6-6F7290BA560E}"/>
    <cellStyle name="Comma 7 3 2 8 3 2" xfId="18291" xr:uid="{4FB44DDA-D6A9-45E5-9B71-53084ECCD57B}"/>
    <cellStyle name="Comma 7 3 2 8 3 2 2" xfId="39313" xr:uid="{F743F6E2-DC38-4744-946D-877311228258}"/>
    <cellStyle name="Comma 7 3 2 8 3 2 3" xfId="60337" xr:uid="{01BEEBB7-B55E-40AD-B9A5-9AB3A188DF23}"/>
    <cellStyle name="Comma 7 3 2 8 3 3" xfId="28803" xr:uid="{0168B5DA-397A-4D87-8497-2F0B620AE8F7}"/>
    <cellStyle name="Comma 7 3 2 8 3 4" xfId="49827" xr:uid="{4262A0C3-0D9A-4649-A55B-DDD0BAAC5A3A}"/>
    <cellStyle name="Comma 7 3 2 8 4" xfId="10384" xr:uid="{D69B9517-7C41-4A58-A95C-6EB8D370B529}"/>
    <cellStyle name="Comma 7 3 2 8 4 2" xfId="20918" xr:uid="{929F74E4-F106-477B-BACD-F8A388EA3269}"/>
    <cellStyle name="Comma 7 3 2 8 4 2 2" xfId="41940" xr:uid="{62F7C293-C74A-4E7C-9DCC-882B0A7EC5FE}"/>
    <cellStyle name="Comma 7 3 2 8 4 2 3" xfId="62964" xr:uid="{38BE0286-E149-4191-AFFC-E116B25FAB41}"/>
    <cellStyle name="Comma 7 3 2 8 4 3" xfId="31430" xr:uid="{33FAB243-4E6D-42AD-93AD-72A091B3F197}"/>
    <cellStyle name="Comma 7 3 2 8 4 4" xfId="52454" xr:uid="{7D75592D-F3AA-483C-812E-B5D58A3D247E}"/>
    <cellStyle name="Comma 7 3 2 8 5" xfId="13036" xr:uid="{32682A93-688F-4BB0-9C36-98C31379785C}"/>
    <cellStyle name="Comma 7 3 2 8 5 2" xfId="34058" xr:uid="{682C8559-0400-4566-B02F-AE2B6306C779}"/>
    <cellStyle name="Comma 7 3 2 8 5 3" xfId="55082" xr:uid="{72ADF03D-F78E-4F17-97D9-ECEB9F75445F}"/>
    <cellStyle name="Comma 7 3 2 8 6" xfId="23547" xr:uid="{43D44FED-FFE5-4D82-B7E3-F775D6E328BE}"/>
    <cellStyle name="Comma 7 3 2 8 7" xfId="44572" xr:uid="{3300A868-7BCB-4348-83F6-4392C288E6C5}"/>
    <cellStyle name="Comma 7 3 2 9" xfId="2452" xr:uid="{8B6AD2CA-8831-4C87-89C1-617FEBBF611F}"/>
    <cellStyle name="Comma 7 3 2 9 2" xfId="5130" xr:uid="{B4544C8C-369F-4447-82D1-88B509392C39}"/>
    <cellStyle name="Comma 7 3 2 9 2 2" xfId="15664" xr:uid="{4C1FCA82-9CD0-4CF8-95DB-919CBA7A62C6}"/>
    <cellStyle name="Comma 7 3 2 9 2 2 2" xfId="36686" xr:uid="{DF82D4A3-F61B-4555-BABF-50F6F804C59A}"/>
    <cellStyle name="Comma 7 3 2 9 2 2 3" xfId="57710" xr:uid="{9ED4E394-2F19-4E13-8B4B-A5764EFDE5FF}"/>
    <cellStyle name="Comma 7 3 2 9 2 3" xfId="26176" xr:uid="{928925A9-62A1-4916-AB0D-C100F9BBE0BF}"/>
    <cellStyle name="Comma 7 3 2 9 2 4" xfId="47200" xr:uid="{57DFF67D-6087-4C13-8F89-2663D8D49101}"/>
    <cellStyle name="Comma 7 3 2 9 3" xfId="7758" xr:uid="{73D6F3A0-CCF7-4E14-AA02-04753272090B}"/>
    <cellStyle name="Comma 7 3 2 9 3 2" xfId="18292" xr:uid="{01E6833C-275B-47E0-98BA-6CF53A147EDE}"/>
    <cellStyle name="Comma 7 3 2 9 3 2 2" xfId="39314" xr:uid="{371CE852-24D8-4FC0-8C2E-125B663A642F}"/>
    <cellStyle name="Comma 7 3 2 9 3 2 3" xfId="60338" xr:uid="{CE98FAAE-1A85-4292-B888-B3B3BD6622C1}"/>
    <cellStyle name="Comma 7 3 2 9 3 3" xfId="28804" xr:uid="{F69D72F2-FA4C-4CC9-90CF-45C6A835FC7F}"/>
    <cellStyle name="Comma 7 3 2 9 3 4" xfId="49828" xr:uid="{3BB4270D-A308-497F-86C4-47BA8AF7F72A}"/>
    <cellStyle name="Comma 7 3 2 9 4" xfId="10385" xr:uid="{256EFED2-72DC-4046-8C7B-D816934CC570}"/>
    <cellStyle name="Comma 7 3 2 9 4 2" xfId="20919" xr:uid="{C61EA7D0-3D33-4F2E-A897-5250488AC6CE}"/>
    <cellStyle name="Comma 7 3 2 9 4 2 2" xfId="41941" xr:uid="{EE7B7AFF-6DE7-4C27-B64E-16C406007C9D}"/>
    <cellStyle name="Comma 7 3 2 9 4 2 3" xfId="62965" xr:uid="{C16AF82E-B75F-43DE-87AD-031EF46BDF47}"/>
    <cellStyle name="Comma 7 3 2 9 4 3" xfId="31431" xr:uid="{CD16E999-7E4C-4FA2-B85F-C84276B2884A}"/>
    <cellStyle name="Comma 7 3 2 9 4 4" xfId="52455" xr:uid="{6E2101A5-A7AD-49B8-8C7C-D6D961A7F367}"/>
    <cellStyle name="Comma 7 3 2 9 5" xfId="13037" xr:uid="{028D0934-61D6-43A5-8C9D-C2144CBD0DD2}"/>
    <cellStyle name="Comma 7 3 2 9 5 2" xfId="34059" xr:uid="{1ABB4B89-FF8F-4AF7-8449-682558F5E7F1}"/>
    <cellStyle name="Comma 7 3 2 9 5 3" xfId="55083" xr:uid="{00C3F7D1-E61F-48FB-B31A-D121DBD5814F}"/>
    <cellStyle name="Comma 7 3 2 9 6" xfId="23548" xr:uid="{DC12D6C4-0B32-42D0-A923-562077AD41AE}"/>
    <cellStyle name="Comma 7 3 2 9 7" xfId="44573" xr:uid="{3E1096CB-1710-44B4-8A09-07BED2E6ECB9}"/>
    <cellStyle name="Comma 7 3 3" xfId="2453" xr:uid="{89E17138-440A-4930-87C0-958BAA8EAFAC}"/>
    <cellStyle name="Comma 7 3 3 10" xfId="44574" xr:uid="{A986DFD5-59B0-4B00-A69B-62203A0F67E5}"/>
    <cellStyle name="Comma 7 3 3 2" xfId="2454" xr:uid="{5C4A3C6C-EE4E-4AEE-9CA9-AC958A9BB4D6}"/>
    <cellStyle name="Comma 7 3 3 2 2" xfId="2455" xr:uid="{F9C95A7F-528E-49E6-80E6-2108E734F74A}"/>
    <cellStyle name="Comma 7 3 3 2 2 2" xfId="5133" xr:uid="{16489687-0EDE-4A88-83FE-5A7B18D798E8}"/>
    <cellStyle name="Comma 7 3 3 2 2 2 2" xfId="15667" xr:uid="{4710601E-CACE-43FD-A1C1-ACE4137D5192}"/>
    <cellStyle name="Comma 7 3 3 2 2 2 2 2" xfId="36689" xr:uid="{607600BA-220A-4C74-91BA-9B2BE1C23D24}"/>
    <cellStyle name="Comma 7 3 3 2 2 2 2 3" xfId="57713" xr:uid="{183B7E51-1421-4CD7-91B8-EDCC627248BE}"/>
    <cellStyle name="Comma 7 3 3 2 2 2 3" xfId="26179" xr:uid="{D4437526-83CC-4B99-B15D-8DA226F83525}"/>
    <cellStyle name="Comma 7 3 3 2 2 2 4" xfId="47203" xr:uid="{E22C0B78-2F53-4C39-96CB-833939D344C1}"/>
    <cellStyle name="Comma 7 3 3 2 2 3" xfId="7761" xr:uid="{80D608B7-91B4-4759-A77F-32409E96DEE9}"/>
    <cellStyle name="Comma 7 3 3 2 2 3 2" xfId="18295" xr:uid="{68FADB2B-3D41-480A-A067-DCEC31786F6D}"/>
    <cellStyle name="Comma 7 3 3 2 2 3 2 2" xfId="39317" xr:uid="{A8228B81-6B10-4CBF-88C4-1A23EAA759B8}"/>
    <cellStyle name="Comma 7 3 3 2 2 3 2 3" xfId="60341" xr:uid="{B8AF30F2-7E73-4B5B-8BA5-7BC1E0027F9E}"/>
    <cellStyle name="Comma 7 3 3 2 2 3 3" xfId="28807" xr:uid="{BDC347B7-CBDD-4CA9-9AB0-B273A45A5371}"/>
    <cellStyle name="Comma 7 3 3 2 2 3 4" xfId="49831" xr:uid="{0194D554-CE77-4536-B3CB-9E3F5852AD6F}"/>
    <cellStyle name="Comma 7 3 3 2 2 4" xfId="10388" xr:uid="{34FD0FAA-BFCE-4398-A086-588FD494FF06}"/>
    <cellStyle name="Comma 7 3 3 2 2 4 2" xfId="20922" xr:uid="{54A5CB63-9A9E-4594-8C65-42B5411FA16D}"/>
    <cellStyle name="Comma 7 3 3 2 2 4 2 2" xfId="41944" xr:uid="{4D5128E7-698B-4AE2-B5B2-E7BD8E7E9BEA}"/>
    <cellStyle name="Comma 7 3 3 2 2 4 2 3" xfId="62968" xr:uid="{42DA3F57-E098-400F-9DCD-B19B971A70ED}"/>
    <cellStyle name="Comma 7 3 3 2 2 4 3" xfId="31434" xr:uid="{0107B2AD-9022-4236-8D18-0A933786C9F6}"/>
    <cellStyle name="Comma 7 3 3 2 2 4 4" xfId="52458" xr:uid="{EDE40970-A34E-46F6-AC29-AB5289ECA2A1}"/>
    <cellStyle name="Comma 7 3 3 2 2 5" xfId="13040" xr:uid="{7F7A0672-DE01-42F5-8DC6-396C62A72B3D}"/>
    <cellStyle name="Comma 7 3 3 2 2 5 2" xfId="34062" xr:uid="{ED1242A2-28FF-4963-B101-53F9DD8FEC29}"/>
    <cellStyle name="Comma 7 3 3 2 2 5 3" xfId="55086" xr:uid="{23BE05C1-A037-4FCD-ACCE-1E525BA7D32E}"/>
    <cellStyle name="Comma 7 3 3 2 2 6" xfId="23551" xr:uid="{792BC6A5-9FBF-409D-BEAA-976C2E86CB40}"/>
    <cellStyle name="Comma 7 3 3 2 2 7" xfId="44576" xr:uid="{178BD320-4928-49B5-B037-0366C7B7033C}"/>
    <cellStyle name="Comma 7 3 3 2 3" xfId="5132" xr:uid="{1EBDD366-E6DE-4158-A5A1-5F67B0462E9D}"/>
    <cellStyle name="Comma 7 3 3 2 3 2" xfId="15666" xr:uid="{20C8E3D6-7C3B-4BF9-94FD-42CD5CDF99E9}"/>
    <cellStyle name="Comma 7 3 3 2 3 2 2" xfId="36688" xr:uid="{286B6C0B-38BD-45C2-A84F-72A81FD6ECF0}"/>
    <cellStyle name="Comma 7 3 3 2 3 2 3" xfId="57712" xr:uid="{6FFABF7C-CF15-495E-9B3F-6E5F8587806F}"/>
    <cellStyle name="Comma 7 3 3 2 3 3" xfId="26178" xr:uid="{D091E683-671D-4F5F-8FBA-CCFAA0000999}"/>
    <cellStyle name="Comma 7 3 3 2 3 4" xfId="47202" xr:uid="{EBF261B9-9EBD-4361-9C20-B61A7DB9D5BF}"/>
    <cellStyle name="Comma 7 3 3 2 4" xfId="7760" xr:uid="{FF558493-2660-4E31-979B-01569E881BBE}"/>
    <cellStyle name="Comma 7 3 3 2 4 2" xfId="18294" xr:uid="{1651968C-DAAD-485B-BC43-EFD5E2E7FCCB}"/>
    <cellStyle name="Comma 7 3 3 2 4 2 2" xfId="39316" xr:uid="{20135A7A-25B1-41BC-BF6B-9C9D20DE5B4D}"/>
    <cellStyle name="Comma 7 3 3 2 4 2 3" xfId="60340" xr:uid="{B41EEC48-0A43-40B0-9E0E-BD3A1CC1AEF5}"/>
    <cellStyle name="Comma 7 3 3 2 4 3" xfId="28806" xr:uid="{C39F5BCA-A527-4AEA-B74A-0978ACE62354}"/>
    <cellStyle name="Comma 7 3 3 2 4 4" xfId="49830" xr:uid="{20DA3644-1062-485A-8BC5-AF39A420464C}"/>
    <cellStyle name="Comma 7 3 3 2 5" xfId="10387" xr:uid="{F22F83A6-BF6F-4B82-B70A-953CB03D344D}"/>
    <cellStyle name="Comma 7 3 3 2 5 2" xfId="20921" xr:uid="{5A0B8BFE-ACAD-479A-848F-C6F3A8D880F8}"/>
    <cellStyle name="Comma 7 3 3 2 5 2 2" xfId="41943" xr:uid="{51F9AF65-4072-4302-AE64-144FB704DF85}"/>
    <cellStyle name="Comma 7 3 3 2 5 2 3" xfId="62967" xr:uid="{973AD608-B8E1-4C99-B799-8E7103344793}"/>
    <cellStyle name="Comma 7 3 3 2 5 3" xfId="31433" xr:uid="{C59DA2A8-F3C2-4178-B3CB-83B8823771FD}"/>
    <cellStyle name="Comma 7 3 3 2 5 4" xfId="52457" xr:uid="{08F7CD85-8038-4A72-A443-A484EF716450}"/>
    <cellStyle name="Comma 7 3 3 2 6" xfId="13039" xr:uid="{D8006628-AE38-431E-B457-4E2C0A7FA49E}"/>
    <cellStyle name="Comma 7 3 3 2 6 2" xfId="34061" xr:uid="{C36E9508-E3B6-41A7-BEF5-F469D53D3435}"/>
    <cellStyle name="Comma 7 3 3 2 6 3" xfId="55085" xr:uid="{23E5F7FB-4700-42A7-9F07-4C8881D8708D}"/>
    <cellStyle name="Comma 7 3 3 2 7" xfId="23550" xr:uid="{5C548711-BD8A-42FB-90ED-ABF310FF3715}"/>
    <cellStyle name="Comma 7 3 3 2 8" xfId="44575" xr:uid="{919132F8-28C7-42F9-97C0-CD55E855A7EC}"/>
    <cellStyle name="Comma 7 3 3 3" xfId="2456" xr:uid="{A4A10084-7DBF-4100-A6F1-69B574811936}"/>
    <cellStyle name="Comma 7 3 3 3 2" xfId="5134" xr:uid="{92D2DD2D-34F0-4BE5-9FB8-3DC24396D09D}"/>
    <cellStyle name="Comma 7 3 3 3 2 2" xfId="15668" xr:uid="{0CA0F2D3-6D88-479E-AA77-A7172D905552}"/>
    <cellStyle name="Comma 7 3 3 3 2 2 2" xfId="36690" xr:uid="{2D1A0828-BA69-4353-8416-4341073C7CF0}"/>
    <cellStyle name="Comma 7 3 3 3 2 2 3" xfId="57714" xr:uid="{7F767917-456C-4574-9D96-B44BFDFD3AEC}"/>
    <cellStyle name="Comma 7 3 3 3 2 3" xfId="26180" xr:uid="{1A9287E6-362B-4716-91F2-2623DBE4B57F}"/>
    <cellStyle name="Comma 7 3 3 3 2 4" xfId="47204" xr:uid="{F259DA89-628D-4207-A273-51DEA4902F84}"/>
    <cellStyle name="Comma 7 3 3 3 3" xfId="7762" xr:uid="{06E5A4B9-E802-4D14-8C3C-6235026B76EE}"/>
    <cellStyle name="Comma 7 3 3 3 3 2" xfId="18296" xr:uid="{31FB2AB2-291C-43AF-8701-EE5E3CB69010}"/>
    <cellStyle name="Comma 7 3 3 3 3 2 2" xfId="39318" xr:uid="{7D44E40F-4A61-4DA5-BC61-B87BD79984F9}"/>
    <cellStyle name="Comma 7 3 3 3 3 2 3" xfId="60342" xr:uid="{DDF5A05A-FB86-4B84-A65C-2351673D850C}"/>
    <cellStyle name="Comma 7 3 3 3 3 3" xfId="28808" xr:uid="{9B64CCEF-C2A9-4EDD-A5C9-79FB0AA60840}"/>
    <cellStyle name="Comma 7 3 3 3 3 4" xfId="49832" xr:uid="{43C35B6A-CF31-4CDA-AB69-170049A00FF7}"/>
    <cellStyle name="Comma 7 3 3 3 4" xfId="10389" xr:uid="{B5F00E8B-0F24-46E6-9CAB-F1B2F81211C8}"/>
    <cellStyle name="Comma 7 3 3 3 4 2" xfId="20923" xr:uid="{54B799D1-DD93-4AD8-82FE-0D065CC95787}"/>
    <cellStyle name="Comma 7 3 3 3 4 2 2" xfId="41945" xr:uid="{56E6E327-3718-4404-9285-FBE92B3B5705}"/>
    <cellStyle name="Comma 7 3 3 3 4 2 3" xfId="62969" xr:uid="{A3BDE80F-7016-4F48-B05E-84CC587811AC}"/>
    <cellStyle name="Comma 7 3 3 3 4 3" xfId="31435" xr:uid="{575E111D-78D3-4C09-88B4-9AE07050B9C1}"/>
    <cellStyle name="Comma 7 3 3 3 4 4" xfId="52459" xr:uid="{9B272185-E408-4137-8049-0C8D7BA4CD43}"/>
    <cellStyle name="Comma 7 3 3 3 5" xfId="13041" xr:uid="{0C2E7F05-9972-4D03-BA76-392A7F66CD68}"/>
    <cellStyle name="Comma 7 3 3 3 5 2" xfId="34063" xr:uid="{8DB34906-1092-4EE0-AAC6-A4473D19E470}"/>
    <cellStyle name="Comma 7 3 3 3 5 3" xfId="55087" xr:uid="{9D9C7E4C-F247-4CC2-A095-9FEE5A9DE6FC}"/>
    <cellStyle name="Comma 7 3 3 3 6" xfId="23552" xr:uid="{07E7558F-2446-41EA-BEF2-27EF699A7C45}"/>
    <cellStyle name="Comma 7 3 3 3 7" xfId="44577" xr:uid="{7C35C1EA-CC78-4589-A20D-761274E1F41F}"/>
    <cellStyle name="Comma 7 3 3 4" xfId="2457" xr:uid="{BB012DCA-FFA3-4F3D-847C-E62B7C24F42A}"/>
    <cellStyle name="Comma 7 3 3 4 2" xfId="5135" xr:uid="{EE63BCA4-3652-4302-A52C-3A5523A25D30}"/>
    <cellStyle name="Comma 7 3 3 4 2 2" xfId="15669" xr:uid="{FABF37F0-9A37-423A-B974-689EDE8008EB}"/>
    <cellStyle name="Comma 7 3 3 4 2 2 2" xfId="36691" xr:uid="{52D8FFDB-0780-4D32-80A5-5CECE027A26E}"/>
    <cellStyle name="Comma 7 3 3 4 2 2 3" xfId="57715" xr:uid="{472967E6-A01C-4454-B833-FF639FF7AF50}"/>
    <cellStyle name="Comma 7 3 3 4 2 3" xfId="26181" xr:uid="{71A4260C-352C-48B7-8AE9-D09743549B38}"/>
    <cellStyle name="Comma 7 3 3 4 2 4" xfId="47205" xr:uid="{4C9C143E-6B18-4D1E-8CE9-A01967CB32D9}"/>
    <cellStyle name="Comma 7 3 3 4 3" xfId="7763" xr:uid="{A43C3A61-1213-4824-9D9B-A2140445A8D9}"/>
    <cellStyle name="Comma 7 3 3 4 3 2" xfId="18297" xr:uid="{B01AE6C7-2E13-467C-8CA0-AF109C1C7079}"/>
    <cellStyle name="Comma 7 3 3 4 3 2 2" xfId="39319" xr:uid="{1894B191-9947-4B62-985F-6C6C0FE989C0}"/>
    <cellStyle name="Comma 7 3 3 4 3 2 3" xfId="60343" xr:uid="{16BBBEE3-F1AA-47AB-A96A-5EEF2A282683}"/>
    <cellStyle name="Comma 7 3 3 4 3 3" xfId="28809" xr:uid="{FCE179FA-8424-4E3E-8D86-B78DEE28FA31}"/>
    <cellStyle name="Comma 7 3 3 4 3 4" xfId="49833" xr:uid="{0ED946B0-BA5A-4484-B880-1972062C9C16}"/>
    <cellStyle name="Comma 7 3 3 4 4" xfId="10390" xr:uid="{5E298283-63DF-4DFC-82F1-720D05F10E0C}"/>
    <cellStyle name="Comma 7 3 3 4 4 2" xfId="20924" xr:uid="{C0FF9D0E-B04D-48F4-BEED-FD0EC4F030E7}"/>
    <cellStyle name="Comma 7 3 3 4 4 2 2" xfId="41946" xr:uid="{1098ADE9-A545-47D3-98CE-B31010BCDE62}"/>
    <cellStyle name="Comma 7 3 3 4 4 2 3" xfId="62970" xr:uid="{FFF66EB4-C299-42D3-9F23-D4C559625CC7}"/>
    <cellStyle name="Comma 7 3 3 4 4 3" xfId="31436" xr:uid="{F909D0DB-EE33-40C6-BFE3-B2323258DBE8}"/>
    <cellStyle name="Comma 7 3 3 4 4 4" xfId="52460" xr:uid="{F4A66C9B-E7C5-4620-9214-80D0449CE5CE}"/>
    <cellStyle name="Comma 7 3 3 4 5" xfId="13042" xr:uid="{1EBF8D7A-91A2-44EF-B5DD-BAA4804F436A}"/>
    <cellStyle name="Comma 7 3 3 4 5 2" xfId="34064" xr:uid="{C235E74C-1D18-4CE7-8E0D-6010D7C8C235}"/>
    <cellStyle name="Comma 7 3 3 4 5 3" xfId="55088" xr:uid="{5C07734A-FE6D-4CED-A071-84658E518723}"/>
    <cellStyle name="Comma 7 3 3 4 6" xfId="23553" xr:uid="{0BFFDE5D-C279-42E7-84EA-B6284C9D0BFC}"/>
    <cellStyle name="Comma 7 3 3 4 7" xfId="44578" xr:uid="{EB3DD494-C97A-4B08-AD8F-FC3E2AEADCCB}"/>
    <cellStyle name="Comma 7 3 3 5" xfId="5131" xr:uid="{712886A3-5115-4A37-8B9F-D65F7F7F4F75}"/>
    <cellStyle name="Comma 7 3 3 5 2" xfId="15665" xr:uid="{7A38D98C-9B9D-47BB-92FA-54CC9F2D4401}"/>
    <cellStyle name="Comma 7 3 3 5 2 2" xfId="36687" xr:uid="{5B2CA231-84CA-451E-A735-2F2E858148C1}"/>
    <cellStyle name="Comma 7 3 3 5 2 3" xfId="57711" xr:uid="{B090495E-F5BE-4CE3-90FF-35711E30CEF9}"/>
    <cellStyle name="Comma 7 3 3 5 3" xfId="26177" xr:uid="{00FFE47F-5BFD-4546-9610-C7BA373C8C0C}"/>
    <cellStyle name="Comma 7 3 3 5 4" xfId="47201" xr:uid="{09E45D23-01B0-4C9F-9D18-CA10BA54BD2F}"/>
    <cellStyle name="Comma 7 3 3 6" xfId="7759" xr:uid="{D267AE5C-8D3F-41B2-8D14-472C17A47DF2}"/>
    <cellStyle name="Comma 7 3 3 6 2" xfId="18293" xr:uid="{EEC5384B-23EA-42F4-BA32-54AF5B239FFC}"/>
    <cellStyle name="Comma 7 3 3 6 2 2" xfId="39315" xr:uid="{A538D5B7-11E4-4D32-B415-107821E08848}"/>
    <cellStyle name="Comma 7 3 3 6 2 3" xfId="60339" xr:uid="{02DB8AF3-05C2-4C0D-944A-7AA88039D771}"/>
    <cellStyle name="Comma 7 3 3 6 3" xfId="28805" xr:uid="{8C6B6F7A-F518-43E6-9FA6-686FB220C48E}"/>
    <cellStyle name="Comma 7 3 3 6 4" xfId="49829" xr:uid="{3D976A55-CF37-400C-8DC7-0293C41D3A5A}"/>
    <cellStyle name="Comma 7 3 3 7" xfId="10386" xr:uid="{E2C8300E-1FE5-4149-A0BA-6617C2598646}"/>
    <cellStyle name="Comma 7 3 3 7 2" xfId="20920" xr:uid="{BD46F29C-6161-498B-8AAB-A97B8099C903}"/>
    <cellStyle name="Comma 7 3 3 7 2 2" xfId="41942" xr:uid="{39859841-1413-46C1-AA2B-E970C7137039}"/>
    <cellStyle name="Comma 7 3 3 7 2 3" xfId="62966" xr:uid="{8D3B6926-0D7C-4C99-B8C4-B16924BC7E7E}"/>
    <cellStyle name="Comma 7 3 3 7 3" xfId="31432" xr:uid="{9A76DA56-11CA-4729-99CF-30AA0435430B}"/>
    <cellStyle name="Comma 7 3 3 7 4" xfId="52456" xr:uid="{A72C4902-4056-4944-A9FB-DB2E7EC16D66}"/>
    <cellStyle name="Comma 7 3 3 8" xfId="13038" xr:uid="{4C77340F-1B43-40C7-8EE8-53A9B2EA0C48}"/>
    <cellStyle name="Comma 7 3 3 8 2" xfId="34060" xr:uid="{47B5F059-5825-4D9E-AE3B-9F6F12BE03DA}"/>
    <cellStyle name="Comma 7 3 3 8 3" xfId="55084" xr:uid="{88554E53-49A8-4562-B4C5-B63B1B88C9FC}"/>
    <cellStyle name="Comma 7 3 3 9" xfId="23549" xr:uid="{8CD1E180-CF37-43E5-91A0-F6033B481724}"/>
    <cellStyle name="Comma 7 3 4" xfId="2458" xr:uid="{8742059D-2CA0-4E6C-AD33-1122096573B4}"/>
    <cellStyle name="Comma 7 3 4 10" xfId="44579" xr:uid="{DCDAF780-9F2B-4EF6-B4FE-0CE7FF109F29}"/>
    <cellStyle name="Comma 7 3 4 2" xfId="2459" xr:uid="{5F60F9EA-7BAF-4C2D-BEB4-9B78E0AEC8E3}"/>
    <cellStyle name="Comma 7 3 4 2 2" xfId="2460" xr:uid="{74C39D16-5893-4D89-88CA-ED7F448ABD88}"/>
    <cellStyle name="Comma 7 3 4 2 2 2" xfId="5138" xr:uid="{E0086966-D27D-42C4-8BE5-6A024C6490F3}"/>
    <cellStyle name="Comma 7 3 4 2 2 2 2" xfId="15672" xr:uid="{8EC34F8D-3E29-4596-97B3-BB3740CFB442}"/>
    <cellStyle name="Comma 7 3 4 2 2 2 2 2" xfId="36694" xr:uid="{0037AB13-3915-4AD8-999D-292F6E2324BC}"/>
    <cellStyle name="Comma 7 3 4 2 2 2 2 3" xfId="57718" xr:uid="{34221CB1-6806-4044-A46A-DAA3363F2A1D}"/>
    <cellStyle name="Comma 7 3 4 2 2 2 3" xfId="26184" xr:uid="{82306FBB-F6F0-4BDB-8CFB-6D35E01AEC22}"/>
    <cellStyle name="Comma 7 3 4 2 2 2 4" xfId="47208" xr:uid="{DD0ED5F9-93C2-4FF1-9525-C2D6A413DDDA}"/>
    <cellStyle name="Comma 7 3 4 2 2 3" xfId="7766" xr:uid="{18B2FB8C-64E4-40B7-8514-CF7573E15E46}"/>
    <cellStyle name="Comma 7 3 4 2 2 3 2" xfId="18300" xr:uid="{D0413696-EA8A-4B3A-AF76-F327F0743581}"/>
    <cellStyle name="Comma 7 3 4 2 2 3 2 2" xfId="39322" xr:uid="{9A945516-F0B1-41DF-A988-7EB71F964989}"/>
    <cellStyle name="Comma 7 3 4 2 2 3 2 3" xfId="60346" xr:uid="{239F6CD9-7BDC-41A0-8254-276644B9D421}"/>
    <cellStyle name="Comma 7 3 4 2 2 3 3" xfId="28812" xr:uid="{0C1359AB-FCC0-46E5-A2C2-4129E3E8FF25}"/>
    <cellStyle name="Comma 7 3 4 2 2 3 4" xfId="49836" xr:uid="{E9A77690-07DC-4BC9-A719-76D500D54462}"/>
    <cellStyle name="Comma 7 3 4 2 2 4" xfId="10393" xr:uid="{6F7C6761-39E3-4D56-A9E6-243832FE7F3F}"/>
    <cellStyle name="Comma 7 3 4 2 2 4 2" xfId="20927" xr:uid="{396BE2AF-87E5-4D8F-8696-3AB5CAE801B2}"/>
    <cellStyle name="Comma 7 3 4 2 2 4 2 2" xfId="41949" xr:uid="{EE597C88-70EB-4756-8726-951963FD87A5}"/>
    <cellStyle name="Comma 7 3 4 2 2 4 2 3" xfId="62973" xr:uid="{CEB79533-E7FA-4A8B-9041-EC78F98BA843}"/>
    <cellStyle name="Comma 7 3 4 2 2 4 3" xfId="31439" xr:uid="{E3568E0C-4769-4B0E-9980-0D080F81AF72}"/>
    <cellStyle name="Comma 7 3 4 2 2 4 4" xfId="52463" xr:uid="{95C4A383-8C84-40CE-B0D3-BDF517E54786}"/>
    <cellStyle name="Comma 7 3 4 2 2 5" xfId="13045" xr:uid="{116C2DCA-C0B2-4E56-AF09-55BE8CD0CA7B}"/>
    <cellStyle name="Comma 7 3 4 2 2 5 2" xfId="34067" xr:uid="{F3F0AE18-6D75-4D76-B1FB-818B00522748}"/>
    <cellStyle name="Comma 7 3 4 2 2 5 3" xfId="55091" xr:uid="{21119BAD-F745-4D98-A46E-3ACD38637A28}"/>
    <cellStyle name="Comma 7 3 4 2 2 6" xfId="23556" xr:uid="{15DCFD7C-7A9C-4C61-8D10-6271A7836EE1}"/>
    <cellStyle name="Comma 7 3 4 2 2 7" xfId="44581" xr:uid="{64BD3BF7-1D9F-4A75-A49B-67F56026C310}"/>
    <cellStyle name="Comma 7 3 4 2 3" xfId="5137" xr:uid="{E19C0D79-95D8-4387-B133-41259746F375}"/>
    <cellStyle name="Comma 7 3 4 2 3 2" xfId="15671" xr:uid="{24FA95E7-2CC1-443F-AB8F-2395989BC2DB}"/>
    <cellStyle name="Comma 7 3 4 2 3 2 2" xfId="36693" xr:uid="{080258ED-CCAA-4348-8209-8F4A7DF5C3A2}"/>
    <cellStyle name="Comma 7 3 4 2 3 2 3" xfId="57717" xr:uid="{5D11CBFB-1E2F-46F9-80D7-B1B1EEE04B81}"/>
    <cellStyle name="Comma 7 3 4 2 3 3" xfId="26183" xr:uid="{08D28E63-EB75-4617-B7AB-65505E598FE2}"/>
    <cellStyle name="Comma 7 3 4 2 3 4" xfId="47207" xr:uid="{D034E93D-836F-4FE5-BC73-0B5FCFDBD78C}"/>
    <cellStyle name="Comma 7 3 4 2 4" xfId="7765" xr:uid="{C896EF19-43CB-4AA7-BAD1-8741F3C8F14C}"/>
    <cellStyle name="Comma 7 3 4 2 4 2" xfId="18299" xr:uid="{D5A6DBB9-21F8-4D2D-A81E-183D8B0439FA}"/>
    <cellStyle name="Comma 7 3 4 2 4 2 2" xfId="39321" xr:uid="{B38B64B3-D9FB-41F9-9045-73FD9555AE4C}"/>
    <cellStyle name="Comma 7 3 4 2 4 2 3" xfId="60345" xr:uid="{15FB67D8-1134-4EEB-9140-CA71634CB533}"/>
    <cellStyle name="Comma 7 3 4 2 4 3" xfId="28811" xr:uid="{1A44C8B9-2FAA-406D-89CD-1073FEB8DCEF}"/>
    <cellStyle name="Comma 7 3 4 2 4 4" xfId="49835" xr:uid="{5BA327B6-2B2C-4D0D-B964-EAC6D81CE6F9}"/>
    <cellStyle name="Comma 7 3 4 2 5" xfId="10392" xr:uid="{8276CB2E-5B66-45A4-8CB7-2656E9D7CA3F}"/>
    <cellStyle name="Comma 7 3 4 2 5 2" xfId="20926" xr:uid="{5165823A-4D57-456B-9386-15E71BFE57F6}"/>
    <cellStyle name="Comma 7 3 4 2 5 2 2" xfId="41948" xr:uid="{28630AC1-1570-4E96-B845-7CFE183E488E}"/>
    <cellStyle name="Comma 7 3 4 2 5 2 3" xfId="62972" xr:uid="{608103C2-D942-494E-82FD-C8F2D6EB81C2}"/>
    <cellStyle name="Comma 7 3 4 2 5 3" xfId="31438" xr:uid="{2BA286C5-83ED-42A8-A0FF-2AF0CC7DCD53}"/>
    <cellStyle name="Comma 7 3 4 2 5 4" xfId="52462" xr:uid="{6178D94B-CB4D-4A79-A3FB-52B097011688}"/>
    <cellStyle name="Comma 7 3 4 2 6" xfId="13044" xr:uid="{63E35D41-7B2D-4ED4-BC1C-EB6A6FA4780A}"/>
    <cellStyle name="Comma 7 3 4 2 6 2" xfId="34066" xr:uid="{0038DC88-B993-4C8E-AB18-EC8ED9EB6A81}"/>
    <cellStyle name="Comma 7 3 4 2 6 3" xfId="55090" xr:uid="{A0FD9331-AB23-4FB2-ABC5-A614F5576488}"/>
    <cellStyle name="Comma 7 3 4 2 7" xfId="23555" xr:uid="{E09934FC-36AD-4B14-9ED2-E29CE4711203}"/>
    <cellStyle name="Comma 7 3 4 2 8" xfId="44580" xr:uid="{20F098B7-A6FC-4C08-A7A6-284D192AD8AF}"/>
    <cellStyle name="Comma 7 3 4 3" xfId="2461" xr:uid="{D61E53AF-C20C-4FDF-9918-9B40D4FCA129}"/>
    <cellStyle name="Comma 7 3 4 3 2" xfId="5139" xr:uid="{4C47653A-9A00-4504-95CE-F31547EC3CC9}"/>
    <cellStyle name="Comma 7 3 4 3 2 2" xfId="15673" xr:uid="{739F6446-1744-4FE2-9C4F-CF9D692F8585}"/>
    <cellStyle name="Comma 7 3 4 3 2 2 2" xfId="36695" xr:uid="{1C8E1B40-3F64-440D-B73E-E528422854A2}"/>
    <cellStyle name="Comma 7 3 4 3 2 2 3" xfId="57719" xr:uid="{81F8A152-CB9A-4237-A0DE-5661AB0328A6}"/>
    <cellStyle name="Comma 7 3 4 3 2 3" xfId="26185" xr:uid="{970CC23A-E27D-4596-9EE1-CB53898D7FE2}"/>
    <cellStyle name="Comma 7 3 4 3 2 4" xfId="47209" xr:uid="{4D04B7D6-8A34-4CBA-BD43-177813DE4906}"/>
    <cellStyle name="Comma 7 3 4 3 3" xfId="7767" xr:uid="{F1662FB8-4E8D-4924-A04F-D43286CDDB40}"/>
    <cellStyle name="Comma 7 3 4 3 3 2" xfId="18301" xr:uid="{21780006-FA7C-4F4C-BBAE-092DE4697315}"/>
    <cellStyle name="Comma 7 3 4 3 3 2 2" xfId="39323" xr:uid="{F02B83B4-2A52-4713-83E4-9DFB5C648C81}"/>
    <cellStyle name="Comma 7 3 4 3 3 2 3" xfId="60347" xr:uid="{E9FBBF40-75C6-482B-A068-AE657536DD76}"/>
    <cellStyle name="Comma 7 3 4 3 3 3" xfId="28813" xr:uid="{2AFB5DB7-707B-4B9B-8144-1550946AAB68}"/>
    <cellStyle name="Comma 7 3 4 3 3 4" xfId="49837" xr:uid="{1AEDA480-71D3-4366-BD0F-7E6EAA27FF5F}"/>
    <cellStyle name="Comma 7 3 4 3 4" xfId="10394" xr:uid="{406A7064-548A-4709-8FAE-4E1820933D79}"/>
    <cellStyle name="Comma 7 3 4 3 4 2" xfId="20928" xr:uid="{CD792BD4-C98B-4AFA-B048-0CE1B060FE1D}"/>
    <cellStyle name="Comma 7 3 4 3 4 2 2" xfId="41950" xr:uid="{D8473D37-D5B5-48F5-AB4B-E8ECBAD39188}"/>
    <cellStyle name="Comma 7 3 4 3 4 2 3" xfId="62974" xr:uid="{4CBD5687-1E68-40A0-82BE-7D76FABA39EB}"/>
    <cellStyle name="Comma 7 3 4 3 4 3" xfId="31440" xr:uid="{E1FEC663-12BE-4BDB-B1AA-6C3A69580FBF}"/>
    <cellStyle name="Comma 7 3 4 3 4 4" xfId="52464" xr:uid="{EA5DD359-632C-468A-8D7D-2DEB7E6B8277}"/>
    <cellStyle name="Comma 7 3 4 3 5" xfId="13046" xr:uid="{256EAAA6-1033-49D7-BA24-54A21C2F6766}"/>
    <cellStyle name="Comma 7 3 4 3 5 2" xfId="34068" xr:uid="{DAB48385-9E81-48B0-89EB-C9BC6C651D4C}"/>
    <cellStyle name="Comma 7 3 4 3 5 3" xfId="55092" xr:uid="{ED6B8F9C-ABC7-4E29-8EB0-4BC8731B3F6F}"/>
    <cellStyle name="Comma 7 3 4 3 6" xfId="23557" xr:uid="{DB760DEE-0AB0-4DFE-BF1C-34D01A79B56E}"/>
    <cellStyle name="Comma 7 3 4 3 7" xfId="44582" xr:uid="{93820864-5C90-46BC-B9FD-D9AF83DF2C26}"/>
    <cellStyle name="Comma 7 3 4 4" xfId="2462" xr:uid="{FFB5F374-5AC0-4083-8FE1-C0A7DD125B4A}"/>
    <cellStyle name="Comma 7 3 4 4 2" xfId="5140" xr:uid="{92C800CB-E0EE-453E-9600-446427447AF0}"/>
    <cellStyle name="Comma 7 3 4 4 2 2" xfId="15674" xr:uid="{3EF24DEA-E56E-4CB9-BA72-83D6809F9DAC}"/>
    <cellStyle name="Comma 7 3 4 4 2 2 2" xfId="36696" xr:uid="{6A50E3E3-144B-4ADA-AD83-B1E67ACF6681}"/>
    <cellStyle name="Comma 7 3 4 4 2 2 3" xfId="57720" xr:uid="{43F082FB-DB23-409E-B827-F22A0B9FC25A}"/>
    <cellStyle name="Comma 7 3 4 4 2 3" xfId="26186" xr:uid="{D4AB8887-6686-4AEB-B5B7-AE0569D97D80}"/>
    <cellStyle name="Comma 7 3 4 4 2 4" xfId="47210" xr:uid="{92D6E0B6-16AB-4418-8B50-FE2B3053F51D}"/>
    <cellStyle name="Comma 7 3 4 4 3" xfId="7768" xr:uid="{0F56D18C-A5F5-44F4-89CA-A2F757A4D006}"/>
    <cellStyle name="Comma 7 3 4 4 3 2" xfId="18302" xr:uid="{9CF8B0F0-7E2B-48F1-A8D6-203CF3D908BB}"/>
    <cellStyle name="Comma 7 3 4 4 3 2 2" xfId="39324" xr:uid="{E36FE1CF-0110-4B22-AF53-455D7237F6F9}"/>
    <cellStyle name="Comma 7 3 4 4 3 2 3" xfId="60348" xr:uid="{506C4E78-7F12-4958-ACDA-E23A392D1FB0}"/>
    <cellStyle name="Comma 7 3 4 4 3 3" xfId="28814" xr:uid="{8A249A39-ABC7-45B2-A617-15CECEC8FE3B}"/>
    <cellStyle name="Comma 7 3 4 4 3 4" xfId="49838" xr:uid="{2E90B407-ACAD-4197-85A8-AC27BD04677A}"/>
    <cellStyle name="Comma 7 3 4 4 4" xfId="10395" xr:uid="{7354E69C-90A1-4D5B-8B6F-CDD234C29FEF}"/>
    <cellStyle name="Comma 7 3 4 4 4 2" xfId="20929" xr:uid="{95C7F54A-7852-4BC1-84E8-05F7D09AEAF3}"/>
    <cellStyle name="Comma 7 3 4 4 4 2 2" xfId="41951" xr:uid="{73148D7A-5C58-4D19-929B-4E33E688FE58}"/>
    <cellStyle name="Comma 7 3 4 4 4 2 3" xfId="62975" xr:uid="{E03A05B1-6ED8-4F4C-A57C-46B3570E3B89}"/>
    <cellStyle name="Comma 7 3 4 4 4 3" xfId="31441" xr:uid="{6B417D2C-1FD6-401F-BFB0-F74B76697520}"/>
    <cellStyle name="Comma 7 3 4 4 4 4" xfId="52465" xr:uid="{5F328C6D-E589-4545-937C-2837C219DF29}"/>
    <cellStyle name="Comma 7 3 4 4 5" xfId="13047" xr:uid="{2409AC15-1366-434E-9D04-237872F1D2E9}"/>
    <cellStyle name="Comma 7 3 4 4 5 2" xfId="34069" xr:uid="{E109CDE4-3051-46FC-A87B-B735F24B7E46}"/>
    <cellStyle name="Comma 7 3 4 4 5 3" xfId="55093" xr:uid="{7FA7B241-837B-4FBD-B5B1-7BD3CC47B529}"/>
    <cellStyle name="Comma 7 3 4 4 6" xfId="23558" xr:uid="{A05B32B1-0A54-405E-8FB0-BF51279C7C50}"/>
    <cellStyle name="Comma 7 3 4 4 7" xfId="44583" xr:uid="{241F2FC6-1FEB-4A7E-9DF1-2543C85EDD59}"/>
    <cellStyle name="Comma 7 3 4 5" xfId="5136" xr:uid="{71599CF3-7BD6-4566-8C18-D1B9E908A80B}"/>
    <cellStyle name="Comma 7 3 4 5 2" xfId="15670" xr:uid="{A7AC8B8F-6CC4-449D-8761-D192A493A53B}"/>
    <cellStyle name="Comma 7 3 4 5 2 2" xfId="36692" xr:uid="{9D5E4D0B-ABB3-43F0-BD8E-E709023C8717}"/>
    <cellStyle name="Comma 7 3 4 5 2 3" xfId="57716" xr:uid="{9BF47861-3859-418D-AFB1-E72D852DACA5}"/>
    <cellStyle name="Comma 7 3 4 5 3" xfId="26182" xr:uid="{87CC5EA9-B07B-4BC4-8B59-B2649F7D117C}"/>
    <cellStyle name="Comma 7 3 4 5 4" xfId="47206" xr:uid="{535725AA-0D10-4FD9-A1CE-9F3A28921CD7}"/>
    <cellStyle name="Comma 7 3 4 6" xfId="7764" xr:uid="{8BD18FC2-DB36-4EA7-BD3B-06CB5331F633}"/>
    <cellStyle name="Comma 7 3 4 6 2" xfId="18298" xr:uid="{0AF38022-B261-43BF-B4E9-62359CC02A8C}"/>
    <cellStyle name="Comma 7 3 4 6 2 2" xfId="39320" xr:uid="{25D62135-81D7-479C-AB31-C525F5F9929A}"/>
    <cellStyle name="Comma 7 3 4 6 2 3" xfId="60344" xr:uid="{BB725A87-3FF4-4F62-882F-7BC52B3A5B92}"/>
    <cellStyle name="Comma 7 3 4 6 3" xfId="28810" xr:uid="{3FE95E1D-0733-47B5-8793-3AFF42E6FE34}"/>
    <cellStyle name="Comma 7 3 4 6 4" xfId="49834" xr:uid="{350D8DF1-E7F3-46C3-BE71-FEFB89F0116E}"/>
    <cellStyle name="Comma 7 3 4 7" xfId="10391" xr:uid="{6374609D-0870-4893-9712-DC483A77971E}"/>
    <cellStyle name="Comma 7 3 4 7 2" xfId="20925" xr:uid="{A3CE60C1-464C-417B-8840-40D46A1D60C8}"/>
    <cellStyle name="Comma 7 3 4 7 2 2" xfId="41947" xr:uid="{560041DC-B2EE-46CD-9BC9-3285C4687370}"/>
    <cellStyle name="Comma 7 3 4 7 2 3" xfId="62971" xr:uid="{88AC6956-652B-4ED2-A411-0D5A040E0E88}"/>
    <cellStyle name="Comma 7 3 4 7 3" xfId="31437" xr:uid="{A2F3C9F4-C77E-42E2-8EE4-C41E8EFFDD22}"/>
    <cellStyle name="Comma 7 3 4 7 4" xfId="52461" xr:uid="{A81ECAF2-172C-462B-9B4D-7F548029A14D}"/>
    <cellStyle name="Comma 7 3 4 8" xfId="13043" xr:uid="{35F4E1E6-F826-4195-BB27-2FC377488EBA}"/>
    <cellStyle name="Comma 7 3 4 8 2" xfId="34065" xr:uid="{1067D2CA-76A2-4D1C-901F-881E8C13C0E4}"/>
    <cellStyle name="Comma 7 3 4 8 3" xfId="55089" xr:uid="{9CB1B46C-238B-4002-8DF3-0C71C3FC1B3D}"/>
    <cellStyle name="Comma 7 3 4 9" xfId="23554" xr:uid="{842C5E2B-B05E-46AC-86CF-FF6E94A1E666}"/>
    <cellStyle name="Comma 7 3 5" xfId="2463" xr:uid="{19556F27-A493-4B63-ABD9-6AE8F20D9784}"/>
    <cellStyle name="Comma 7 3 5 10" xfId="44584" xr:uid="{5A30BBAC-A53A-4815-8FEF-602D1DE18D76}"/>
    <cellStyle name="Comma 7 3 5 2" xfId="2464" xr:uid="{A55312E6-7C8B-42FA-96AB-9770B556B28B}"/>
    <cellStyle name="Comma 7 3 5 2 2" xfId="2465" xr:uid="{04160EA8-22DD-437C-B250-4568EAF42AFE}"/>
    <cellStyle name="Comma 7 3 5 2 2 2" xfId="5143" xr:uid="{6F36154E-FF14-473C-AAD8-D764FF670EAA}"/>
    <cellStyle name="Comma 7 3 5 2 2 2 2" xfId="15677" xr:uid="{F5CEFB84-E58C-4A16-B443-C46ED453CFAF}"/>
    <cellStyle name="Comma 7 3 5 2 2 2 2 2" xfId="36699" xr:uid="{380AEC82-E353-4907-B9F1-71AC9C1A9181}"/>
    <cellStyle name="Comma 7 3 5 2 2 2 2 3" xfId="57723" xr:uid="{0863D810-28E7-4CAA-90BD-B317E0DF36C2}"/>
    <cellStyle name="Comma 7 3 5 2 2 2 3" xfId="26189" xr:uid="{9A245A73-EF85-4513-902F-3F9A13E6060F}"/>
    <cellStyle name="Comma 7 3 5 2 2 2 4" xfId="47213" xr:uid="{D4519C10-2BC4-4890-AFC1-6C8B22DD7CF4}"/>
    <cellStyle name="Comma 7 3 5 2 2 3" xfId="7771" xr:uid="{48BC60F0-052D-4CF6-9A52-508E61E16FC6}"/>
    <cellStyle name="Comma 7 3 5 2 2 3 2" xfId="18305" xr:uid="{1BD3990C-B469-4122-AB19-EB783101F09E}"/>
    <cellStyle name="Comma 7 3 5 2 2 3 2 2" xfId="39327" xr:uid="{EDCAF291-CF4E-49E9-9F80-778223899F61}"/>
    <cellStyle name="Comma 7 3 5 2 2 3 2 3" xfId="60351" xr:uid="{58CC3A7B-7046-4135-A053-EB594ED25ECA}"/>
    <cellStyle name="Comma 7 3 5 2 2 3 3" xfId="28817" xr:uid="{76D64306-F04D-4935-A2AC-EE91A66016E3}"/>
    <cellStyle name="Comma 7 3 5 2 2 3 4" xfId="49841" xr:uid="{6345AB40-BB4E-4D87-8F41-5420BE3415FC}"/>
    <cellStyle name="Comma 7 3 5 2 2 4" xfId="10398" xr:uid="{93566FCF-10E2-4EB7-9328-E533ECE6E876}"/>
    <cellStyle name="Comma 7 3 5 2 2 4 2" xfId="20932" xr:uid="{D58513FD-74C8-43B4-B6AC-AD05037E19EE}"/>
    <cellStyle name="Comma 7 3 5 2 2 4 2 2" xfId="41954" xr:uid="{AEEE35DA-C985-4CBD-9735-F6167899F9A8}"/>
    <cellStyle name="Comma 7 3 5 2 2 4 2 3" xfId="62978" xr:uid="{FA942783-F382-4794-A0C7-26504C436ADC}"/>
    <cellStyle name="Comma 7 3 5 2 2 4 3" xfId="31444" xr:uid="{D068B1D7-6776-41DA-845A-01647DB6B20C}"/>
    <cellStyle name="Comma 7 3 5 2 2 4 4" xfId="52468" xr:uid="{292F4276-0618-4CC3-B28A-42239770D8AE}"/>
    <cellStyle name="Comma 7 3 5 2 2 5" xfId="13050" xr:uid="{C8597748-F7B9-4BB5-BB89-8F2A8230E500}"/>
    <cellStyle name="Comma 7 3 5 2 2 5 2" xfId="34072" xr:uid="{8CABA757-756C-491A-8BCA-3A1D4217385C}"/>
    <cellStyle name="Comma 7 3 5 2 2 5 3" xfId="55096" xr:uid="{6645070D-70DF-4976-B504-D9F4308C642C}"/>
    <cellStyle name="Comma 7 3 5 2 2 6" xfId="23561" xr:uid="{A365C537-FE57-4D17-B13F-238C65CDA33E}"/>
    <cellStyle name="Comma 7 3 5 2 2 7" xfId="44586" xr:uid="{D82FA021-E9AD-48C9-9CA4-6FA131E721B7}"/>
    <cellStyle name="Comma 7 3 5 2 3" xfId="5142" xr:uid="{59CFE357-2AD4-4F62-B3A3-DB1DA35CA87D}"/>
    <cellStyle name="Comma 7 3 5 2 3 2" xfId="15676" xr:uid="{E234EB86-3D28-4ADE-A51D-719FDBCEAA66}"/>
    <cellStyle name="Comma 7 3 5 2 3 2 2" xfId="36698" xr:uid="{8C69E939-3188-4096-BEA6-7535287D7198}"/>
    <cellStyle name="Comma 7 3 5 2 3 2 3" xfId="57722" xr:uid="{8F33F4E4-ADFF-4204-AE03-BD366F3602A3}"/>
    <cellStyle name="Comma 7 3 5 2 3 3" xfId="26188" xr:uid="{AC881C1E-37DD-4ED8-84D4-E716BBDE14B8}"/>
    <cellStyle name="Comma 7 3 5 2 3 4" xfId="47212" xr:uid="{84A8576C-FAC2-4FD4-8B27-E9ABD8CAA5D2}"/>
    <cellStyle name="Comma 7 3 5 2 4" xfId="7770" xr:uid="{4057B4B1-5F48-40CA-874D-CB5B4A40903C}"/>
    <cellStyle name="Comma 7 3 5 2 4 2" xfId="18304" xr:uid="{ED6CAAC9-ADA3-4D66-9087-791305647B72}"/>
    <cellStyle name="Comma 7 3 5 2 4 2 2" xfId="39326" xr:uid="{69AA1580-376C-469B-8E88-30178A7B2669}"/>
    <cellStyle name="Comma 7 3 5 2 4 2 3" xfId="60350" xr:uid="{E835EB4D-2861-4FE1-A30A-C811E78CC2DC}"/>
    <cellStyle name="Comma 7 3 5 2 4 3" xfId="28816" xr:uid="{E3CFA53A-7745-4FC5-BE11-692D795306CB}"/>
    <cellStyle name="Comma 7 3 5 2 4 4" xfId="49840" xr:uid="{65DA9162-76CD-428A-88A9-A0EEBC70754F}"/>
    <cellStyle name="Comma 7 3 5 2 5" xfId="10397" xr:uid="{0E04C9E7-FC8C-488D-8288-33600DC5B68C}"/>
    <cellStyle name="Comma 7 3 5 2 5 2" xfId="20931" xr:uid="{C6217239-D4BB-4FB9-81E9-A30DABDA6178}"/>
    <cellStyle name="Comma 7 3 5 2 5 2 2" xfId="41953" xr:uid="{1917CE0A-CC75-4954-9062-CB979D5107AC}"/>
    <cellStyle name="Comma 7 3 5 2 5 2 3" xfId="62977" xr:uid="{3A4BCDF5-0737-4D2B-8212-B0FE5DA0C939}"/>
    <cellStyle name="Comma 7 3 5 2 5 3" xfId="31443" xr:uid="{2EC6BEF3-12F3-46F1-928F-FD20ACF56A4A}"/>
    <cellStyle name="Comma 7 3 5 2 5 4" xfId="52467" xr:uid="{65F733AD-ACFF-4608-A566-717A8A56BD44}"/>
    <cellStyle name="Comma 7 3 5 2 6" xfId="13049" xr:uid="{C7DD9061-C514-4D2B-B41D-9AF93DF24CD6}"/>
    <cellStyle name="Comma 7 3 5 2 6 2" xfId="34071" xr:uid="{6D31ED39-940B-44C8-B162-0278427B2B42}"/>
    <cellStyle name="Comma 7 3 5 2 6 3" xfId="55095" xr:uid="{5274C9EA-CC18-4D3D-90A6-2F11577DA642}"/>
    <cellStyle name="Comma 7 3 5 2 7" xfId="23560" xr:uid="{6CE9E232-9E3C-4161-9262-741DDB6E1147}"/>
    <cellStyle name="Comma 7 3 5 2 8" xfId="44585" xr:uid="{E44B9B0E-4AAE-4AD1-BBF9-E14100759A57}"/>
    <cellStyle name="Comma 7 3 5 3" xfId="2466" xr:uid="{86190E92-4DFE-444F-9C78-00C2B558B18A}"/>
    <cellStyle name="Comma 7 3 5 3 2" xfId="5144" xr:uid="{4D8CFFD8-5F2E-4C45-814A-C4A54CC5166A}"/>
    <cellStyle name="Comma 7 3 5 3 2 2" xfId="15678" xr:uid="{A7F25694-23B3-4326-AE33-3A1AF21FB7E5}"/>
    <cellStyle name="Comma 7 3 5 3 2 2 2" xfId="36700" xr:uid="{CF6524E9-D0FE-427D-984B-6148F26CA687}"/>
    <cellStyle name="Comma 7 3 5 3 2 2 3" xfId="57724" xr:uid="{21FBFE46-A5C9-42E3-8788-1313CC658422}"/>
    <cellStyle name="Comma 7 3 5 3 2 3" xfId="26190" xr:uid="{5D0096EA-0B85-4769-8520-AD4CBD96663D}"/>
    <cellStyle name="Comma 7 3 5 3 2 4" xfId="47214" xr:uid="{7B21280F-4998-4D54-B507-E90D22B8CBAD}"/>
    <cellStyle name="Comma 7 3 5 3 3" xfId="7772" xr:uid="{1BF46C48-A884-4409-B171-A60935897D3C}"/>
    <cellStyle name="Comma 7 3 5 3 3 2" xfId="18306" xr:uid="{6B51E68B-44AC-457E-9DDE-EED57A1D7671}"/>
    <cellStyle name="Comma 7 3 5 3 3 2 2" xfId="39328" xr:uid="{6AAE1AC9-5174-4376-B5B2-372F242A7691}"/>
    <cellStyle name="Comma 7 3 5 3 3 2 3" xfId="60352" xr:uid="{FF76281B-7C40-424E-9F7E-EE0E17344DBE}"/>
    <cellStyle name="Comma 7 3 5 3 3 3" xfId="28818" xr:uid="{9F28BBF6-D150-41A5-9BF2-C201FA2C3713}"/>
    <cellStyle name="Comma 7 3 5 3 3 4" xfId="49842" xr:uid="{E904E492-0B2C-4C65-BFBE-A2BDEBEC7826}"/>
    <cellStyle name="Comma 7 3 5 3 4" xfId="10399" xr:uid="{4AC626D5-50D1-4F6D-92C8-8A18706CFBF9}"/>
    <cellStyle name="Comma 7 3 5 3 4 2" xfId="20933" xr:uid="{76027280-85B9-4E3F-BD52-FD4400AC9EAB}"/>
    <cellStyle name="Comma 7 3 5 3 4 2 2" xfId="41955" xr:uid="{3077ACA5-B45A-4ACA-8F8C-0FD5C7C99EB0}"/>
    <cellStyle name="Comma 7 3 5 3 4 2 3" xfId="62979" xr:uid="{567E33B8-9C1D-4CDF-A8AC-E4832FC17EFF}"/>
    <cellStyle name="Comma 7 3 5 3 4 3" xfId="31445" xr:uid="{39F305B7-A809-4ECE-A277-BC44F803F74B}"/>
    <cellStyle name="Comma 7 3 5 3 4 4" xfId="52469" xr:uid="{9E5C70D1-A92B-4ED8-BA6D-2798099EA4D9}"/>
    <cellStyle name="Comma 7 3 5 3 5" xfId="13051" xr:uid="{90A19312-0081-4EB9-9A8D-73B61DECB626}"/>
    <cellStyle name="Comma 7 3 5 3 5 2" xfId="34073" xr:uid="{EB111916-8D10-4E67-98BB-797DD6BDED01}"/>
    <cellStyle name="Comma 7 3 5 3 5 3" xfId="55097" xr:uid="{FD2973C5-34A9-4A81-BAC0-8D89B482D445}"/>
    <cellStyle name="Comma 7 3 5 3 6" xfId="23562" xr:uid="{93DFABE1-CD58-4138-9FF2-7D187145E5B2}"/>
    <cellStyle name="Comma 7 3 5 3 7" xfId="44587" xr:uid="{4552F0D6-647E-4A07-8723-578FB045C448}"/>
    <cellStyle name="Comma 7 3 5 4" xfId="2467" xr:uid="{CD20814E-BB86-450E-8BBB-FF01C8C5E7AC}"/>
    <cellStyle name="Comma 7 3 5 4 2" xfId="5145" xr:uid="{8B36FE46-334C-4C67-BC35-8AA886838D68}"/>
    <cellStyle name="Comma 7 3 5 4 2 2" xfId="15679" xr:uid="{088F67DD-C4A4-412C-B59F-2C3FD2B82F4E}"/>
    <cellStyle name="Comma 7 3 5 4 2 2 2" xfId="36701" xr:uid="{B1930838-BE5A-4183-B8F5-F3348F7166F0}"/>
    <cellStyle name="Comma 7 3 5 4 2 2 3" xfId="57725" xr:uid="{EAD46740-9394-4980-9324-9FEE79D1E5C0}"/>
    <cellStyle name="Comma 7 3 5 4 2 3" xfId="26191" xr:uid="{9CC59DB8-B05B-4012-958C-FDCB358F67EC}"/>
    <cellStyle name="Comma 7 3 5 4 2 4" xfId="47215" xr:uid="{EBF3630B-8F08-4AB6-90B3-7F60F253649D}"/>
    <cellStyle name="Comma 7 3 5 4 3" xfId="7773" xr:uid="{E2253BC4-37D0-4C6A-A921-EE0C8F0973F9}"/>
    <cellStyle name="Comma 7 3 5 4 3 2" xfId="18307" xr:uid="{D6E471B1-FD3C-416D-8629-D2D6CF59D4AE}"/>
    <cellStyle name="Comma 7 3 5 4 3 2 2" xfId="39329" xr:uid="{B2515AFF-9FD2-488C-B615-1ADA3E900755}"/>
    <cellStyle name="Comma 7 3 5 4 3 2 3" xfId="60353" xr:uid="{44892943-0869-4581-960B-7CBDA3236A44}"/>
    <cellStyle name="Comma 7 3 5 4 3 3" xfId="28819" xr:uid="{793AF5E4-6E30-4BAB-8925-D1EB1B41D9BA}"/>
    <cellStyle name="Comma 7 3 5 4 3 4" xfId="49843" xr:uid="{3FA4265B-2292-469F-8A78-EEC1D13AEB12}"/>
    <cellStyle name="Comma 7 3 5 4 4" xfId="10400" xr:uid="{A438B485-8249-4260-A645-231D535C1102}"/>
    <cellStyle name="Comma 7 3 5 4 4 2" xfId="20934" xr:uid="{3382351A-2E2A-4E68-9872-2637E7AB4EE8}"/>
    <cellStyle name="Comma 7 3 5 4 4 2 2" xfId="41956" xr:uid="{2346E6BF-A947-4192-8858-A884C2A6CEE6}"/>
    <cellStyle name="Comma 7 3 5 4 4 2 3" xfId="62980" xr:uid="{0F53045C-0BCF-4E11-8B9C-D25E90D7E03E}"/>
    <cellStyle name="Comma 7 3 5 4 4 3" xfId="31446" xr:uid="{DCD7A36C-FA44-4E0D-BEDA-8A9412E70D37}"/>
    <cellStyle name="Comma 7 3 5 4 4 4" xfId="52470" xr:uid="{91D86673-24D8-468F-9D9B-8333C1C775E4}"/>
    <cellStyle name="Comma 7 3 5 4 5" xfId="13052" xr:uid="{DFC4B14F-5E59-41D4-95B3-342839847A51}"/>
    <cellStyle name="Comma 7 3 5 4 5 2" xfId="34074" xr:uid="{61D690CA-1F5C-4CA7-854A-CBB82E8E330C}"/>
    <cellStyle name="Comma 7 3 5 4 5 3" xfId="55098" xr:uid="{753BCE9A-DC01-4B99-953C-1CCC2553B0A6}"/>
    <cellStyle name="Comma 7 3 5 4 6" xfId="23563" xr:uid="{B60522E9-EBF4-4B37-BD82-B0A001BCCBE8}"/>
    <cellStyle name="Comma 7 3 5 4 7" xfId="44588" xr:uid="{3794B06C-EAD8-4260-AADB-6AD3D4D89B09}"/>
    <cellStyle name="Comma 7 3 5 5" xfId="5141" xr:uid="{50F4E0B5-CED1-4236-B0AD-3BAAEC4790A5}"/>
    <cellStyle name="Comma 7 3 5 5 2" xfId="15675" xr:uid="{B2AE4228-CCEE-4145-9D4D-13E0C983B78B}"/>
    <cellStyle name="Comma 7 3 5 5 2 2" xfId="36697" xr:uid="{678E0073-08A2-4910-9EA2-72FE5A42E670}"/>
    <cellStyle name="Comma 7 3 5 5 2 3" xfId="57721" xr:uid="{574A529D-ABCF-4E29-A831-11FBC451A8D2}"/>
    <cellStyle name="Comma 7 3 5 5 3" xfId="26187" xr:uid="{2C9C3590-2DB1-4005-B586-954978605A00}"/>
    <cellStyle name="Comma 7 3 5 5 4" xfId="47211" xr:uid="{FEA28F5F-BCB4-4B3F-92D5-A5669AFB0539}"/>
    <cellStyle name="Comma 7 3 5 6" xfId="7769" xr:uid="{06CC36E9-7B24-4F79-86B7-1D318A6B0B8B}"/>
    <cellStyle name="Comma 7 3 5 6 2" xfId="18303" xr:uid="{529EB6DF-44B4-4FC5-8525-8F92C2A1FA40}"/>
    <cellStyle name="Comma 7 3 5 6 2 2" xfId="39325" xr:uid="{8B710CA0-FBE2-418B-B779-3095BA980E59}"/>
    <cellStyle name="Comma 7 3 5 6 2 3" xfId="60349" xr:uid="{02904D84-B4DA-4097-83FF-30E1874EDAFB}"/>
    <cellStyle name="Comma 7 3 5 6 3" xfId="28815" xr:uid="{44FB3B69-05B3-4BAC-8822-3E52109E1DBD}"/>
    <cellStyle name="Comma 7 3 5 6 4" xfId="49839" xr:uid="{E4E65357-06EF-4B87-97E7-7EC25E3A3823}"/>
    <cellStyle name="Comma 7 3 5 7" xfId="10396" xr:uid="{0DA944DE-F614-44A0-AB02-E2175C291EA6}"/>
    <cellStyle name="Comma 7 3 5 7 2" xfId="20930" xr:uid="{5D061EC1-B811-4B03-B483-A3406EA46ED8}"/>
    <cellStyle name="Comma 7 3 5 7 2 2" xfId="41952" xr:uid="{38D8E224-5CF6-4300-AA49-A2968D46A54F}"/>
    <cellStyle name="Comma 7 3 5 7 2 3" xfId="62976" xr:uid="{D66B8DDF-2C76-4A70-8013-BC74BB9791C1}"/>
    <cellStyle name="Comma 7 3 5 7 3" xfId="31442" xr:uid="{F1BFE757-140B-47C1-A110-47600C9DB293}"/>
    <cellStyle name="Comma 7 3 5 7 4" xfId="52466" xr:uid="{9350018C-C689-4F0F-A5E7-FFC7F8851FA6}"/>
    <cellStyle name="Comma 7 3 5 8" xfId="13048" xr:uid="{BD68AB6D-B5CE-43EB-BEA4-67C41F1FF75B}"/>
    <cellStyle name="Comma 7 3 5 8 2" xfId="34070" xr:uid="{A1EF87BB-1B9A-4589-8B64-474948186E7D}"/>
    <cellStyle name="Comma 7 3 5 8 3" xfId="55094" xr:uid="{8573E27F-EF69-4D2F-97B7-DC7862904001}"/>
    <cellStyle name="Comma 7 3 5 9" xfId="23559" xr:uid="{77ECCCC9-8B2C-4231-982C-29E9CE4FF96A}"/>
    <cellStyle name="Comma 7 3 6" xfId="2468" xr:uid="{96B60C5D-A104-48D8-9733-26B49BFC2513}"/>
    <cellStyle name="Comma 7 3 6 10" xfId="44589" xr:uid="{7B5AA003-B074-47B2-A5A1-89BF5EA05094}"/>
    <cellStyle name="Comma 7 3 6 2" xfId="2469" xr:uid="{049A1FDF-E5B1-405F-A621-FC4B02FF4931}"/>
    <cellStyle name="Comma 7 3 6 2 2" xfId="2470" xr:uid="{7E48946E-FFF6-4B01-AA2F-55A76E344C3F}"/>
    <cellStyle name="Comma 7 3 6 2 2 2" xfId="5148" xr:uid="{E3CC945F-BFA2-4B43-B478-0D71F90031DB}"/>
    <cellStyle name="Comma 7 3 6 2 2 2 2" xfId="15682" xr:uid="{6C3FFA7B-1BAF-461B-AEEA-20DA74BCEEFB}"/>
    <cellStyle name="Comma 7 3 6 2 2 2 2 2" xfId="36704" xr:uid="{7722E1A1-F4AE-4B32-B2EF-669ED7EE794F}"/>
    <cellStyle name="Comma 7 3 6 2 2 2 2 3" xfId="57728" xr:uid="{D78CF9FE-EE64-4EB5-ABA4-0244CE0B4758}"/>
    <cellStyle name="Comma 7 3 6 2 2 2 3" xfId="26194" xr:uid="{18A51F62-43CB-453B-AA16-4802C27D8885}"/>
    <cellStyle name="Comma 7 3 6 2 2 2 4" xfId="47218" xr:uid="{5DF9511B-0605-47FE-A4D1-9806DDE70DE5}"/>
    <cellStyle name="Comma 7 3 6 2 2 3" xfId="7776" xr:uid="{CB7C5B18-0F3B-49B0-80B7-D7C4AB13890A}"/>
    <cellStyle name="Comma 7 3 6 2 2 3 2" xfId="18310" xr:uid="{8E904F39-08F1-4D0A-9050-EA5206F7AA41}"/>
    <cellStyle name="Comma 7 3 6 2 2 3 2 2" xfId="39332" xr:uid="{5445D8C1-1747-49CA-B190-3847A03C2693}"/>
    <cellStyle name="Comma 7 3 6 2 2 3 2 3" xfId="60356" xr:uid="{72CA4328-9BE5-474B-AD94-56F7D1BF949A}"/>
    <cellStyle name="Comma 7 3 6 2 2 3 3" xfId="28822" xr:uid="{E5270DA4-FBAC-411C-892F-CC5CAE0E9DA4}"/>
    <cellStyle name="Comma 7 3 6 2 2 3 4" xfId="49846" xr:uid="{DE12624B-2F3B-48A2-A53D-B797896518FF}"/>
    <cellStyle name="Comma 7 3 6 2 2 4" xfId="10403" xr:uid="{D53ADD57-8DDA-4483-8A75-8953A6820CD8}"/>
    <cellStyle name="Comma 7 3 6 2 2 4 2" xfId="20937" xr:uid="{B7352ECC-87BC-4FE4-9C82-9FBC3B4EFEAC}"/>
    <cellStyle name="Comma 7 3 6 2 2 4 2 2" xfId="41959" xr:uid="{10BE1589-F724-4323-B300-9DD0104DAB61}"/>
    <cellStyle name="Comma 7 3 6 2 2 4 2 3" xfId="62983" xr:uid="{30AB6080-253D-41E4-B096-40FF8273D8F3}"/>
    <cellStyle name="Comma 7 3 6 2 2 4 3" xfId="31449" xr:uid="{010006DC-F9AF-4D80-82E8-E505C6072DEC}"/>
    <cellStyle name="Comma 7 3 6 2 2 4 4" xfId="52473" xr:uid="{36C7901E-27C0-402D-B383-29A0B288906A}"/>
    <cellStyle name="Comma 7 3 6 2 2 5" xfId="13055" xr:uid="{2E3E8630-451D-4D30-8B40-A3E27BFA3A87}"/>
    <cellStyle name="Comma 7 3 6 2 2 5 2" xfId="34077" xr:uid="{B6F3C845-3C90-4B1A-A6CC-AF888788F435}"/>
    <cellStyle name="Comma 7 3 6 2 2 5 3" xfId="55101" xr:uid="{05D0D0A5-70B3-415C-B76E-187E4C82FE0B}"/>
    <cellStyle name="Comma 7 3 6 2 2 6" xfId="23566" xr:uid="{0B14372B-338D-4A01-B7AC-1008F0F738C8}"/>
    <cellStyle name="Comma 7 3 6 2 2 7" xfId="44591" xr:uid="{E6CB0C28-A1C8-4166-83EA-0DE1F7922621}"/>
    <cellStyle name="Comma 7 3 6 2 3" xfId="5147" xr:uid="{618D7C33-AD59-4208-ABCD-69DC8D95359D}"/>
    <cellStyle name="Comma 7 3 6 2 3 2" xfId="15681" xr:uid="{9D3854BA-9FF7-4174-9BA8-22A1DB57C7B8}"/>
    <cellStyle name="Comma 7 3 6 2 3 2 2" xfId="36703" xr:uid="{67A8E0E3-5EDF-4025-AA81-53DB97C4D7C8}"/>
    <cellStyle name="Comma 7 3 6 2 3 2 3" xfId="57727" xr:uid="{06A90B39-1319-4A71-BA6D-4E9559ABE822}"/>
    <cellStyle name="Comma 7 3 6 2 3 3" xfId="26193" xr:uid="{8E60D7EF-4317-45FE-A315-2F450C52B691}"/>
    <cellStyle name="Comma 7 3 6 2 3 4" xfId="47217" xr:uid="{5C7E415F-F1E0-4174-A4EF-CAC70A26DB87}"/>
    <cellStyle name="Comma 7 3 6 2 4" xfId="7775" xr:uid="{56D5EA68-56C9-46F4-91CB-FE4DD9915250}"/>
    <cellStyle name="Comma 7 3 6 2 4 2" xfId="18309" xr:uid="{1B824E25-929B-4210-B06A-8D7898FF5283}"/>
    <cellStyle name="Comma 7 3 6 2 4 2 2" xfId="39331" xr:uid="{A1868024-78DF-474C-8603-63C3C250B4A4}"/>
    <cellStyle name="Comma 7 3 6 2 4 2 3" xfId="60355" xr:uid="{6D3220E4-0506-410F-BE7F-B0DD97BF8813}"/>
    <cellStyle name="Comma 7 3 6 2 4 3" xfId="28821" xr:uid="{8ED5121E-E134-4975-8F65-24CF62FCC865}"/>
    <cellStyle name="Comma 7 3 6 2 4 4" xfId="49845" xr:uid="{E2761951-4EC8-48AB-AC58-18955E11299E}"/>
    <cellStyle name="Comma 7 3 6 2 5" xfId="10402" xr:uid="{2FD55582-67CE-48DE-BAD7-C60AAAE97B4F}"/>
    <cellStyle name="Comma 7 3 6 2 5 2" xfId="20936" xr:uid="{F4E8ABE7-B7FE-4A70-AE4E-B3978B7D6718}"/>
    <cellStyle name="Comma 7 3 6 2 5 2 2" xfId="41958" xr:uid="{2ACE0088-AB1A-4736-AF0F-2A058DE5086B}"/>
    <cellStyle name="Comma 7 3 6 2 5 2 3" xfId="62982" xr:uid="{01CD9037-5868-4ADF-AB03-AE01AD7727C5}"/>
    <cellStyle name="Comma 7 3 6 2 5 3" xfId="31448" xr:uid="{DB2A20C5-F593-4B38-AA90-E3857BF60D14}"/>
    <cellStyle name="Comma 7 3 6 2 5 4" xfId="52472" xr:uid="{7C900659-C161-4917-ADDF-51F1875F9F83}"/>
    <cellStyle name="Comma 7 3 6 2 6" xfId="13054" xr:uid="{393590DE-06B8-4D36-8A24-A7921272F16A}"/>
    <cellStyle name="Comma 7 3 6 2 6 2" xfId="34076" xr:uid="{0620B653-DD1D-4244-B0B0-A5AE35E63A63}"/>
    <cellStyle name="Comma 7 3 6 2 6 3" xfId="55100" xr:uid="{7D2491FE-1A19-4733-B19C-CBB7433A6EAC}"/>
    <cellStyle name="Comma 7 3 6 2 7" xfId="23565" xr:uid="{41E02C1E-3BAD-45A1-901B-A81D00399799}"/>
    <cellStyle name="Comma 7 3 6 2 8" xfId="44590" xr:uid="{E1AB88FA-90A8-4520-9913-DDAB661EE38A}"/>
    <cellStyle name="Comma 7 3 6 3" xfId="2471" xr:uid="{308521FE-8431-45F0-82D6-F8B8C5DEDC48}"/>
    <cellStyle name="Comma 7 3 6 3 2" xfId="5149" xr:uid="{29CD7ED1-B8DC-4060-BB7F-6B74C7B84307}"/>
    <cellStyle name="Comma 7 3 6 3 2 2" xfId="15683" xr:uid="{3EB431E5-DA18-44BE-914C-135F4D8AB4EB}"/>
    <cellStyle name="Comma 7 3 6 3 2 2 2" xfId="36705" xr:uid="{F8B4CB33-AFEA-4CF9-8734-7BA6F27ECE40}"/>
    <cellStyle name="Comma 7 3 6 3 2 2 3" xfId="57729" xr:uid="{B8711345-B22D-44C1-876A-4DB4DC8351E9}"/>
    <cellStyle name="Comma 7 3 6 3 2 3" xfId="26195" xr:uid="{0C67273D-2E4D-4E35-B397-47D9346C3CA1}"/>
    <cellStyle name="Comma 7 3 6 3 2 4" xfId="47219" xr:uid="{48716EC7-837B-4877-AE53-04CE3DFBD787}"/>
    <cellStyle name="Comma 7 3 6 3 3" xfId="7777" xr:uid="{93513254-D5EA-4D06-8DD7-62016A30943F}"/>
    <cellStyle name="Comma 7 3 6 3 3 2" xfId="18311" xr:uid="{B1D30025-8B81-4C10-AAF2-D28EFAD46384}"/>
    <cellStyle name="Comma 7 3 6 3 3 2 2" xfId="39333" xr:uid="{9A6B410C-5FD1-47A7-9072-D86C4F446C7B}"/>
    <cellStyle name="Comma 7 3 6 3 3 2 3" xfId="60357" xr:uid="{0384187F-024B-4F40-AD55-8A3B561E6B9B}"/>
    <cellStyle name="Comma 7 3 6 3 3 3" xfId="28823" xr:uid="{4848D4CC-4D5C-4FA0-85A6-E305E5BF689F}"/>
    <cellStyle name="Comma 7 3 6 3 3 4" xfId="49847" xr:uid="{FD0F32BF-1657-4249-9264-0C3F145FD374}"/>
    <cellStyle name="Comma 7 3 6 3 4" xfId="10404" xr:uid="{A44702AF-8EB2-4795-A4DC-DA0F975E5A54}"/>
    <cellStyle name="Comma 7 3 6 3 4 2" xfId="20938" xr:uid="{5D80AE5A-982F-419A-8985-F1ACA24D79C3}"/>
    <cellStyle name="Comma 7 3 6 3 4 2 2" xfId="41960" xr:uid="{425B3FF0-EFCA-4B88-AA17-467E2568A772}"/>
    <cellStyle name="Comma 7 3 6 3 4 2 3" xfId="62984" xr:uid="{479FD36D-00DB-47D1-9798-08C6AA90DD12}"/>
    <cellStyle name="Comma 7 3 6 3 4 3" xfId="31450" xr:uid="{68078538-187B-44CC-8288-91887D53EE9C}"/>
    <cellStyle name="Comma 7 3 6 3 4 4" xfId="52474" xr:uid="{F25C4233-44EC-4A25-BB6B-8284E7180C31}"/>
    <cellStyle name="Comma 7 3 6 3 5" xfId="13056" xr:uid="{3B395A1B-F7C7-477E-A2C0-97F8E8AAAFD8}"/>
    <cellStyle name="Comma 7 3 6 3 5 2" xfId="34078" xr:uid="{42BEFC77-04EA-4AD2-A943-7CDDAB555077}"/>
    <cellStyle name="Comma 7 3 6 3 5 3" xfId="55102" xr:uid="{B88FD50A-BCF9-4051-846F-50CAD5CCC1E7}"/>
    <cellStyle name="Comma 7 3 6 3 6" xfId="23567" xr:uid="{CE7E77F1-EE97-481E-AC07-5FFBE18C4072}"/>
    <cellStyle name="Comma 7 3 6 3 7" xfId="44592" xr:uid="{4E9F0748-8F69-48FF-8936-B6CA67DBD6FE}"/>
    <cellStyle name="Comma 7 3 6 4" xfId="2472" xr:uid="{1C497F7D-1FC9-4163-9914-56694CD732F7}"/>
    <cellStyle name="Comma 7 3 6 4 2" xfId="5150" xr:uid="{20EA48AF-1ED9-4DBF-926E-0C9718C06BA7}"/>
    <cellStyle name="Comma 7 3 6 4 2 2" xfId="15684" xr:uid="{B9EAEC73-F783-4874-8CFF-C3938A48A7DA}"/>
    <cellStyle name="Comma 7 3 6 4 2 2 2" xfId="36706" xr:uid="{9986F852-BF55-4FDF-A37E-C97A986E0560}"/>
    <cellStyle name="Comma 7 3 6 4 2 2 3" xfId="57730" xr:uid="{E91E90CD-DC6C-4963-8D4E-08B5D42CC786}"/>
    <cellStyle name="Comma 7 3 6 4 2 3" xfId="26196" xr:uid="{E15CE476-CB7E-4F85-A74B-6789760910A0}"/>
    <cellStyle name="Comma 7 3 6 4 2 4" xfId="47220" xr:uid="{4DF86B62-0DC6-48C0-9AEE-87697B56DDB1}"/>
    <cellStyle name="Comma 7 3 6 4 3" xfId="7778" xr:uid="{822288EC-E73F-422D-83EB-D68871644C8A}"/>
    <cellStyle name="Comma 7 3 6 4 3 2" xfId="18312" xr:uid="{C8C4B2CA-E31F-4C32-8A76-24E84FEEDCF0}"/>
    <cellStyle name="Comma 7 3 6 4 3 2 2" xfId="39334" xr:uid="{9216CC94-02C3-4E3C-B8F3-D0A4072DBDBF}"/>
    <cellStyle name="Comma 7 3 6 4 3 2 3" xfId="60358" xr:uid="{F915F47C-FEF1-4397-BCC5-9BB89AF9F7DE}"/>
    <cellStyle name="Comma 7 3 6 4 3 3" xfId="28824" xr:uid="{C3EFE54F-B3FF-4B91-A7AC-28CC84B5A862}"/>
    <cellStyle name="Comma 7 3 6 4 3 4" xfId="49848" xr:uid="{30C9BB48-1009-4EF6-9463-667C712EF9A6}"/>
    <cellStyle name="Comma 7 3 6 4 4" xfId="10405" xr:uid="{49288DC4-2CF2-4DA1-B9E3-A72B00C932B4}"/>
    <cellStyle name="Comma 7 3 6 4 4 2" xfId="20939" xr:uid="{92698B5D-1E43-4FD3-88A1-BF2169D44648}"/>
    <cellStyle name="Comma 7 3 6 4 4 2 2" xfId="41961" xr:uid="{4C2FF717-1D87-4F1A-8378-171B5A057226}"/>
    <cellStyle name="Comma 7 3 6 4 4 2 3" xfId="62985" xr:uid="{D9CFC68A-5DDF-4303-BF0E-C3F14663E297}"/>
    <cellStyle name="Comma 7 3 6 4 4 3" xfId="31451" xr:uid="{B5CCBEC5-43F7-413B-AE26-E9E339E3C8FC}"/>
    <cellStyle name="Comma 7 3 6 4 4 4" xfId="52475" xr:uid="{34C10CBD-C733-414D-9BA4-2BF9CF9A4673}"/>
    <cellStyle name="Comma 7 3 6 4 5" xfId="13057" xr:uid="{83779580-3566-423D-98B7-B34186A5D102}"/>
    <cellStyle name="Comma 7 3 6 4 5 2" xfId="34079" xr:uid="{9745290A-0D4B-466A-837F-EFF2A06DA0E9}"/>
    <cellStyle name="Comma 7 3 6 4 5 3" xfId="55103" xr:uid="{51D0F078-4EAA-4F02-A4E7-C3FA8E781787}"/>
    <cellStyle name="Comma 7 3 6 4 6" xfId="23568" xr:uid="{32B38D6A-5714-492B-9C46-5E1C1FACAE4E}"/>
    <cellStyle name="Comma 7 3 6 4 7" xfId="44593" xr:uid="{BDBC51FD-5644-4EC6-8E38-7B9FADA49D64}"/>
    <cellStyle name="Comma 7 3 6 5" xfId="5146" xr:uid="{04D7D5D7-A84F-45DD-95F8-D580D8324036}"/>
    <cellStyle name="Comma 7 3 6 5 2" xfId="15680" xr:uid="{59EE6213-3F9A-4F37-8F84-C76150AE3DCC}"/>
    <cellStyle name="Comma 7 3 6 5 2 2" xfId="36702" xr:uid="{C2A532F9-D3AD-495D-9868-B007F9280154}"/>
    <cellStyle name="Comma 7 3 6 5 2 3" xfId="57726" xr:uid="{3FB61D60-0737-4E0B-BC14-28351FACC4A0}"/>
    <cellStyle name="Comma 7 3 6 5 3" xfId="26192" xr:uid="{CA3DE4A0-BDB8-4FD3-8D2D-809399EBA2FD}"/>
    <cellStyle name="Comma 7 3 6 5 4" xfId="47216" xr:uid="{65EDE4AC-3DCB-4E9D-9CAD-C7CBC1C2BDE4}"/>
    <cellStyle name="Comma 7 3 6 6" xfId="7774" xr:uid="{632DBE9F-0D7B-4DB0-AB5F-3979EF7003C0}"/>
    <cellStyle name="Comma 7 3 6 6 2" xfId="18308" xr:uid="{B165EA7F-FA41-4CF2-9062-7B94F1ED07B5}"/>
    <cellStyle name="Comma 7 3 6 6 2 2" xfId="39330" xr:uid="{4A987534-E2E5-45AA-95D0-84F2D2C86820}"/>
    <cellStyle name="Comma 7 3 6 6 2 3" xfId="60354" xr:uid="{F0B646A6-D99F-4958-874C-FED253C557C9}"/>
    <cellStyle name="Comma 7 3 6 6 3" xfId="28820" xr:uid="{F3E31D6D-A599-41A4-98ED-4C4DEE4CB8BE}"/>
    <cellStyle name="Comma 7 3 6 6 4" xfId="49844" xr:uid="{474D614F-A478-417B-95CD-66850B7C7EDF}"/>
    <cellStyle name="Comma 7 3 6 7" xfId="10401" xr:uid="{F93FCCEC-36F6-4C3A-95F5-7BD1E0DA3333}"/>
    <cellStyle name="Comma 7 3 6 7 2" xfId="20935" xr:uid="{12592483-8B03-4D34-A474-78BBB073BB19}"/>
    <cellStyle name="Comma 7 3 6 7 2 2" xfId="41957" xr:uid="{ACA217FB-66EE-49E7-99DD-930D793F4A93}"/>
    <cellStyle name="Comma 7 3 6 7 2 3" xfId="62981" xr:uid="{95AB5FFC-54C3-40B2-9CB8-0FE8386C8E5D}"/>
    <cellStyle name="Comma 7 3 6 7 3" xfId="31447" xr:uid="{D6C4DBE0-8013-4861-B0D7-40D863439B51}"/>
    <cellStyle name="Comma 7 3 6 7 4" xfId="52471" xr:uid="{DFD30B0B-70A8-4D41-96E4-F10D095EC472}"/>
    <cellStyle name="Comma 7 3 6 8" xfId="13053" xr:uid="{7B426509-8D1E-4D34-B668-09E0933C266F}"/>
    <cellStyle name="Comma 7 3 6 8 2" xfId="34075" xr:uid="{66728792-3D6B-4848-B2D1-C0A3570F45C4}"/>
    <cellStyle name="Comma 7 3 6 8 3" xfId="55099" xr:uid="{B618A3A2-0F18-4FFC-A792-D7B8543F51A1}"/>
    <cellStyle name="Comma 7 3 6 9" xfId="23564" xr:uid="{D2AAB02C-9D93-43F3-9959-40B717D300D6}"/>
    <cellStyle name="Comma 7 3 7" xfId="2473" xr:uid="{84376349-3061-4B96-9B0A-5E277B1BE8D7}"/>
    <cellStyle name="Comma 7 3 7 2" xfId="2474" xr:uid="{33876DF0-A33C-4580-B81A-35B1446315DC}"/>
    <cellStyle name="Comma 7 3 7 2 2" xfId="5152" xr:uid="{FF8E1EA4-192A-4C9C-B3B1-A58683A5B936}"/>
    <cellStyle name="Comma 7 3 7 2 2 2" xfId="15686" xr:uid="{C9458F6C-0321-4572-A0B3-479C722CC5B4}"/>
    <cellStyle name="Comma 7 3 7 2 2 2 2" xfId="36708" xr:uid="{A07650E6-FE35-4A4D-A485-7F7C3C8917E3}"/>
    <cellStyle name="Comma 7 3 7 2 2 2 3" xfId="57732" xr:uid="{6A4C1F97-4C5C-465E-BC69-6994928B8AA8}"/>
    <cellStyle name="Comma 7 3 7 2 2 3" xfId="26198" xr:uid="{062E59DD-0456-4CC0-BB20-E50FDB21D0F7}"/>
    <cellStyle name="Comma 7 3 7 2 2 4" xfId="47222" xr:uid="{22871E3C-6AC9-45E5-9C19-6880262D3D3A}"/>
    <cellStyle name="Comma 7 3 7 2 3" xfId="7780" xr:uid="{B819E784-914A-4690-AF00-887B27A2DECF}"/>
    <cellStyle name="Comma 7 3 7 2 3 2" xfId="18314" xr:uid="{67C0CD7A-6143-4C22-823F-18164AD01CBB}"/>
    <cellStyle name="Comma 7 3 7 2 3 2 2" xfId="39336" xr:uid="{5D927C22-E5B0-4418-8DE7-805945867860}"/>
    <cellStyle name="Comma 7 3 7 2 3 2 3" xfId="60360" xr:uid="{879083F2-6923-423A-AF2C-6F7A105534D2}"/>
    <cellStyle name="Comma 7 3 7 2 3 3" xfId="28826" xr:uid="{D8BD18E9-570E-4782-9147-DDF604BF2CCB}"/>
    <cellStyle name="Comma 7 3 7 2 3 4" xfId="49850" xr:uid="{2D87F18A-DBF0-4808-8173-EAFDBC06A33A}"/>
    <cellStyle name="Comma 7 3 7 2 4" xfId="10407" xr:uid="{4EB863DB-BAEA-4685-8F67-E42A4F628F0B}"/>
    <cellStyle name="Comma 7 3 7 2 4 2" xfId="20941" xr:uid="{203838F0-76B5-40F9-AAB3-2ABBAB4D0084}"/>
    <cellStyle name="Comma 7 3 7 2 4 2 2" xfId="41963" xr:uid="{2C41F986-2728-44C6-ACFA-A1530C44709B}"/>
    <cellStyle name="Comma 7 3 7 2 4 2 3" xfId="62987" xr:uid="{40CB8F6D-CBB8-43AE-AE96-AE203656A320}"/>
    <cellStyle name="Comma 7 3 7 2 4 3" xfId="31453" xr:uid="{EAB3271C-D078-414F-9629-C878DF41F065}"/>
    <cellStyle name="Comma 7 3 7 2 4 4" xfId="52477" xr:uid="{344E6945-C653-4CBD-9733-E5D22B532A78}"/>
    <cellStyle name="Comma 7 3 7 2 5" xfId="13059" xr:uid="{C67A9DF0-1F25-41D3-AB55-A2C0233BC2C6}"/>
    <cellStyle name="Comma 7 3 7 2 5 2" xfId="34081" xr:uid="{70C65942-02D8-42EE-BCAD-8419275FB795}"/>
    <cellStyle name="Comma 7 3 7 2 5 3" xfId="55105" xr:uid="{2C25B8AE-96FD-44E0-BE13-FAE894161220}"/>
    <cellStyle name="Comma 7 3 7 2 6" xfId="23570" xr:uid="{5D0EAB40-916E-4872-8FCE-4C5EF24C76B8}"/>
    <cellStyle name="Comma 7 3 7 2 7" xfId="44595" xr:uid="{EDB06D50-7A49-4D7E-ABC8-6AC2185EC79A}"/>
    <cellStyle name="Comma 7 3 7 3" xfId="2475" xr:uid="{32B38967-BD2F-48D9-96D1-C3254D6F8B71}"/>
    <cellStyle name="Comma 7 3 7 3 2" xfId="5153" xr:uid="{377B3FA8-189B-4D98-A3CB-04243A81114E}"/>
    <cellStyle name="Comma 7 3 7 3 2 2" xfId="15687" xr:uid="{8572C8E4-BD55-45F6-BC7C-49BD42891A6B}"/>
    <cellStyle name="Comma 7 3 7 3 2 2 2" xfId="36709" xr:uid="{B00DD2E0-86D7-4642-97E0-6BE186AD3250}"/>
    <cellStyle name="Comma 7 3 7 3 2 2 3" xfId="57733" xr:uid="{87B8C9AD-50DC-44B4-8F86-5FA57F851968}"/>
    <cellStyle name="Comma 7 3 7 3 2 3" xfId="26199" xr:uid="{D150720A-322F-4996-88D0-ACF3AA801D13}"/>
    <cellStyle name="Comma 7 3 7 3 2 4" xfId="47223" xr:uid="{36068748-A2CC-432D-B0F6-A11F3A9C76B4}"/>
    <cellStyle name="Comma 7 3 7 3 3" xfId="7781" xr:uid="{C8843F99-3EF4-4338-A731-98ED1B471E2B}"/>
    <cellStyle name="Comma 7 3 7 3 3 2" xfId="18315" xr:uid="{0A976FCC-2131-474B-8501-0A0057C07BE9}"/>
    <cellStyle name="Comma 7 3 7 3 3 2 2" xfId="39337" xr:uid="{E6462109-5931-4C71-AE2C-E9B2784CFD6A}"/>
    <cellStyle name="Comma 7 3 7 3 3 2 3" xfId="60361" xr:uid="{A0BC0489-D4CE-4750-B1F7-90CF627027A3}"/>
    <cellStyle name="Comma 7 3 7 3 3 3" xfId="28827" xr:uid="{5E6D4FF3-EBF3-45A6-897A-85DB984D4CE6}"/>
    <cellStyle name="Comma 7 3 7 3 3 4" xfId="49851" xr:uid="{541FB757-8924-4349-A56C-B29939FE1EEC}"/>
    <cellStyle name="Comma 7 3 7 3 4" xfId="10408" xr:uid="{2454564B-DAD0-4B28-8E48-9398507A91B7}"/>
    <cellStyle name="Comma 7 3 7 3 4 2" xfId="20942" xr:uid="{7A25FDC5-9ACA-40CB-A488-04C766798034}"/>
    <cellStyle name="Comma 7 3 7 3 4 2 2" xfId="41964" xr:uid="{93EFBAD4-EA49-4290-BECC-7254CADF50D8}"/>
    <cellStyle name="Comma 7 3 7 3 4 2 3" xfId="62988" xr:uid="{FE946510-751A-4C82-8C8E-8E817D3CA13D}"/>
    <cellStyle name="Comma 7 3 7 3 4 3" xfId="31454" xr:uid="{7BBEF406-64FA-44EE-B903-B128E3E3B569}"/>
    <cellStyle name="Comma 7 3 7 3 4 4" xfId="52478" xr:uid="{53AFA379-5DC6-4E14-A862-29A91CBD50F9}"/>
    <cellStyle name="Comma 7 3 7 3 5" xfId="13060" xr:uid="{9BB2F6FA-F803-4628-8AC7-7A4985D22F85}"/>
    <cellStyle name="Comma 7 3 7 3 5 2" xfId="34082" xr:uid="{5E5590CE-2116-4A12-8CB9-4BD416CC737A}"/>
    <cellStyle name="Comma 7 3 7 3 5 3" xfId="55106" xr:uid="{DB8A87FB-A64A-4F5C-980E-75096BE0930E}"/>
    <cellStyle name="Comma 7 3 7 3 6" xfId="23571" xr:uid="{632D21F7-A075-475E-9D15-00ACE5D1EFCC}"/>
    <cellStyle name="Comma 7 3 7 3 7" xfId="44596" xr:uid="{70BA056F-D0BF-4CAB-9C23-2F439E371341}"/>
    <cellStyle name="Comma 7 3 7 4" xfId="5151" xr:uid="{D773DE0A-35B9-482D-839C-12D73D6E5097}"/>
    <cellStyle name="Comma 7 3 7 4 2" xfId="15685" xr:uid="{7FF3862E-580B-4FB0-83E5-83B3322BC485}"/>
    <cellStyle name="Comma 7 3 7 4 2 2" xfId="36707" xr:uid="{70F73085-82E3-4071-92BE-5CE30A3C3205}"/>
    <cellStyle name="Comma 7 3 7 4 2 3" xfId="57731" xr:uid="{1B44AB3D-37F7-4F25-8427-005868378F0F}"/>
    <cellStyle name="Comma 7 3 7 4 3" xfId="26197" xr:uid="{A1CB42C5-F549-4F87-A323-F6D726F261A6}"/>
    <cellStyle name="Comma 7 3 7 4 4" xfId="47221" xr:uid="{9656B9D0-679F-4A8C-A0E7-D77A44AEF6F5}"/>
    <cellStyle name="Comma 7 3 7 5" xfId="7779" xr:uid="{C8A4460B-A73A-4109-880D-9C8ABAC26F3E}"/>
    <cellStyle name="Comma 7 3 7 5 2" xfId="18313" xr:uid="{CA0319C1-A874-406A-B095-2B193AA5078E}"/>
    <cellStyle name="Comma 7 3 7 5 2 2" xfId="39335" xr:uid="{7690E6E5-347C-4E7B-AF50-F4BB16BE3443}"/>
    <cellStyle name="Comma 7 3 7 5 2 3" xfId="60359" xr:uid="{DD73B720-93D2-43AA-B39C-8EC9FA320520}"/>
    <cellStyle name="Comma 7 3 7 5 3" xfId="28825" xr:uid="{BE178161-4853-4343-B775-EBE11DA97382}"/>
    <cellStyle name="Comma 7 3 7 5 4" xfId="49849" xr:uid="{E95EBDCB-E355-4776-A1B7-024684BF76CF}"/>
    <cellStyle name="Comma 7 3 7 6" xfId="10406" xr:uid="{E318AD33-1EFD-44BE-A88E-2A945C26C91B}"/>
    <cellStyle name="Comma 7 3 7 6 2" xfId="20940" xr:uid="{12EF93DB-4440-46D5-97AF-EC4656A594EB}"/>
    <cellStyle name="Comma 7 3 7 6 2 2" xfId="41962" xr:uid="{1D8F74B3-8172-44CA-8CDE-C6AC69651B76}"/>
    <cellStyle name="Comma 7 3 7 6 2 3" xfId="62986" xr:uid="{84AB1B03-EC65-4E41-A0B4-7C20269D637D}"/>
    <cellStyle name="Comma 7 3 7 6 3" xfId="31452" xr:uid="{0E0F5E77-007C-4B49-80A2-0B9469A69DF2}"/>
    <cellStyle name="Comma 7 3 7 6 4" xfId="52476" xr:uid="{E4B0D2D5-A20F-4DDB-A80E-C9D47BD6C105}"/>
    <cellStyle name="Comma 7 3 7 7" xfId="13058" xr:uid="{18FF0012-FE0C-43DF-9066-B435409E12AE}"/>
    <cellStyle name="Comma 7 3 7 7 2" xfId="34080" xr:uid="{253566F4-E3BC-4EE3-B6AA-402E7499C5AB}"/>
    <cellStyle name="Comma 7 3 7 7 3" xfId="55104" xr:uid="{329545BD-DBCD-45B1-BDCF-C7E6D76ECB7F}"/>
    <cellStyle name="Comma 7 3 7 8" xfId="23569" xr:uid="{30C1FE5D-F8D1-4886-B26E-FF1594E22F20}"/>
    <cellStyle name="Comma 7 3 7 9" xfId="44594" xr:uid="{B3D56A21-2B6D-4249-A532-A462C216E5F8}"/>
    <cellStyle name="Comma 7 3 8" xfId="2476" xr:uid="{A92CCF1C-B134-430D-8626-9C6D65B6C287}"/>
    <cellStyle name="Comma 7 3 8 2" xfId="2477" xr:uid="{3E95BF99-14C5-4958-B6B8-2142C890E218}"/>
    <cellStyle name="Comma 7 3 8 2 2" xfId="5155" xr:uid="{15154BA6-ADA1-4200-9AF3-346D834597E1}"/>
    <cellStyle name="Comma 7 3 8 2 2 2" xfId="15689" xr:uid="{10D0EBA5-73C2-47CA-8170-EE00AA698A2C}"/>
    <cellStyle name="Comma 7 3 8 2 2 2 2" xfId="36711" xr:uid="{E554A156-EA0E-4EAE-AF5E-7FC13B7847ED}"/>
    <cellStyle name="Comma 7 3 8 2 2 2 3" xfId="57735" xr:uid="{893622C2-46DB-4CCB-919B-8D35D6AE20D1}"/>
    <cellStyle name="Comma 7 3 8 2 2 3" xfId="26201" xr:uid="{2243751F-6474-48F8-B971-7E7537C35B25}"/>
    <cellStyle name="Comma 7 3 8 2 2 4" xfId="47225" xr:uid="{3DD1F06A-C65D-4491-91CB-C919EB95F319}"/>
    <cellStyle name="Comma 7 3 8 2 3" xfId="7783" xr:uid="{08058CED-8A3B-4B11-A4F1-618B8DE8C90A}"/>
    <cellStyle name="Comma 7 3 8 2 3 2" xfId="18317" xr:uid="{CDA7CB7A-D08A-468E-A8E7-E2C27C1D10D4}"/>
    <cellStyle name="Comma 7 3 8 2 3 2 2" xfId="39339" xr:uid="{ACDFCE96-B592-48B7-AB44-1162A571D675}"/>
    <cellStyle name="Comma 7 3 8 2 3 2 3" xfId="60363" xr:uid="{592EB414-D93D-49A0-92E3-9F3DDFFBC0E2}"/>
    <cellStyle name="Comma 7 3 8 2 3 3" xfId="28829" xr:uid="{D0B94DC6-BFF9-4C57-ABC5-54266F24F357}"/>
    <cellStyle name="Comma 7 3 8 2 3 4" xfId="49853" xr:uid="{DEE2CD5C-F428-426C-8DE8-6A6B43B71EA9}"/>
    <cellStyle name="Comma 7 3 8 2 4" xfId="10410" xr:uid="{6EC547D7-ABC7-413F-AACD-0E190F524814}"/>
    <cellStyle name="Comma 7 3 8 2 4 2" xfId="20944" xr:uid="{3CFFA65C-8747-4ABE-A6D6-17277C14D2A7}"/>
    <cellStyle name="Comma 7 3 8 2 4 2 2" xfId="41966" xr:uid="{323E845A-0067-4F7B-8875-2518DD6331F2}"/>
    <cellStyle name="Comma 7 3 8 2 4 2 3" xfId="62990" xr:uid="{C898DB47-ECDE-4E19-89E1-6AC6F4CD30E7}"/>
    <cellStyle name="Comma 7 3 8 2 4 3" xfId="31456" xr:uid="{8967E83A-E2CF-43C3-9E6F-5E2376926ACA}"/>
    <cellStyle name="Comma 7 3 8 2 4 4" xfId="52480" xr:uid="{1ED00E57-6647-496E-8708-EA1E6C2D9DBC}"/>
    <cellStyle name="Comma 7 3 8 2 5" xfId="13062" xr:uid="{3AA29081-C2B7-4072-90F1-49A32E6FE4FE}"/>
    <cellStyle name="Comma 7 3 8 2 5 2" xfId="34084" xr:uid="{DB64C39C-F56F-4734-8B6E-D60F785687EF}"/>
    <cellStyle name="Comma 7 3 8 2 5 3" xfId="55108" xr:uid="{56AA651A-3DFD-401C-B3CE-6AA62E3D4569}"/>
    <cellStyle name="Comma 7 3 8 2 6" xfId="23573" xr:uid="{1EC444AC-CE31-4568-A6AE-5412DDF426CC}"/>
    <cellStyle name="Comma 7 3 8 2 7" xfId="44598" xr:uid="{B80E1A59-5215-44F2-8CCE-0B186C3E910E}"/>
    <cellStyle name="Comma 7 3 8 3" xfId="5154" xr:uid="{E30E88DF-0F47-4F3C-8465-EDA03210E1BA}"/>
    <cellStyle name="Comma 7 3 8 3 2" xfId="15688" xr:uid="{23814A0D-157F-4A75-8BC7-B241C2267CE8}"/>
    <cellStyle name="Comma 7 3 8 3 2 2" xfId="36710" xr:uid="{C25D7803-1DD6-4A12-96ED-6185D61F1C73}"/>
    <cellStyle name="Comma 7 3 8 3 2 3" xfId="57734" xr:uid="{883D21CE-0F97-43AF-9F9F-6291097AB390}"/>
    <cellStyle name="Comma 7 3 8 3 3" xfId="26200" xr:uid="{D4911B4B-68D1-498D-9C8B-C9E89811220D}"/>
    <cellStyle name="Comma 7 3 8 3 4" xfId="47224" xr:uid="{C9A45748-1947-4E75-8201-260B0CE8EC2D}"/>
    <cellStyle name="Comma 7 3 8 4" xfId="7782" xr:uid="{C17F242F-952C-47AE-A8F8-BB953551DC3A}"/>
    <cellStyle name="Comma 7 3 8 4 2" xfId="18316" xr:uid="{58E996D3-CBAE-4D7D-9542-919DD958877C}"/>
    <cellStyle name="Comma 7 3 8 4 2 2" xfId="39338" xr:uid="{CB05AA29-5A8A-4A80-BD41-C4CCD1CDFDC2}"/>
    <cellStyle name="Comma 7 3 8 4 2 3" xfId="60362" xr:uid="{74029545-6FD9-43B2-9B2E-8ACAD4492BB0}"/>
    <cellStyle name="Comma 7 3 8 4 3" xfId="28828" xr:uid="{2720D3CE-93BD-4151-8F64-AE523707BF9D}"/>
    <cellStyle name="Comma 7 3 8 4 4" xfId="49852" xr:uid="{F47DBEB5-7777-4E4A-8ABA-CD93B7527C04}"/>
    <cellStyle name="Comma 7 3 8 5" xfId="10409" xr:uid="{9D9BD1B9-09E5-4ECF-A544-5945BCE55B43}"/>
    <cellStyle name="Comma 7 3 8 5 2" xfId="20943" xr:uid="{FB0E41E0-3EE0-42BB-848F-32C3BCD968EA}"/>
    <cellStyle name="Comma 7 3 8 5 2 2" xfId="41965" xr:uid="{ABE38BD1-C91F-4996-814F-DD55F42D3313}"/>
    <cellStyle name="Comma 7 3 8 5 2 3" xfId="62989" xr:uid="{178AE4BA-3280-4384-AD6F-3756109A321B}"/>
    <cellStyle name="Comma 7 3 8 5 3" xfId="31455" xr:uid="{7254511D-83F8-499C-BF04-8007B2A1988E}"/>
    <cellStyle name="Comma 7 3 8 5 4" xfId="52479" xr:uid="{5D2FA62E-7708-4838-BC0B-77D0CCDA10C7}"/>
    <cellStyle name="Comma 7 3 8 6" xfId="13061" xr:uid="{B7FBB660-74B8-482E-AB53-DC02EBA75006}"/>
    <cellStyle name="Comma 7 3 8 6 2" xfId="34083" xr:uid="{C723CACC-AA90-468F-87D9-BA659022AD4F}"/>
    <cellStyle name="Comma 7 3 8 6 3" xfId="55107" xr:uid="{9BE3E9F3-258D-4A24-A6CC-A0EA8ACE0F0E}"/>
    <cellStyle name="Comma 7 3 8 7" xfId="23572" xr:uid="{CFB37014-20C3-4121-84E4-C1ECD10E82CD}"/>
    <cellStyle name="Comma 7 3 8 8" xfId="44597" xr:uid="{0217492D-732A-4B05-8975-3597430B69AA}"/>
    <cellStyle name="Comma 7 3 9" xfId="2478" xr:uid="{CBE86BE8-33CB-43F2-8EF6-F6A021E473D2}"/>
    <cellStyle name="Comma 7 3 9 2" xfId="5156" xr:uid="{8B525F5B-B19D-4099-8C7D-1D7A6DCD1F26}"/>
    <cellStyle name="Comma 7 3 9 2 2" xfId="15690" xr:uid="{5734A47B-BB3D-4286-859C-832F03663E27}"/>
    <cellStyle name="Comma 7 3 9 2 2 2" xfId="36712" xr:uid="{8E9ADEB4-5BA9-4ECB-B081-FBE952FA9B1E}"/>
    <cellStyle name="Comma 7 3 9 2 2 3" xfId="57736" xr:uid="{BBD58951-4E0E-453A-BDC2-F24DD39F86F1}"/>
    <cellStyle name="Comma 7 3 9 2 3" xfId="26202" xr:uid="{8630A682-A86F-4157-8951-F787DF94C45A}"/>
    <cellStyle name="Comma 7 3 9 2 4" xfId="47226" xr:uid="{A204231F-7B19-4FB7-89FD-1470677DA50B}"/>
    <cellStyle name="Comma 7 3 9 3" xfId="7784" xr:uid="{4CCF2E8A-3A85-41C0-8920-7A61178CD38D}"/>
    <cellStyle name="Comma 7 3 9 3 2" xfId="18318" xr:uid="{6A96819F-6F73-4B4F-9377-3B484421BDE0}"/>
    <cellStyle name="Comma 7 3 9 3 2 2" xfId="39340" xr:uid="{D5A3FF1F-5C7D-49B3-9EB9-8186987B0D4B}"/>
    <cellStyle name="Comma 7 3 9 3 2 3" xfId="60364" xr:uid="{09898A30-77F8-4029-8798-84222885891C}"/>
    <cellStyle name="Comma 7 3 9 3 3" xfId="28830" xr:uid="{4FA12588-9A8A-48AF-918D-8EA177414F9C}"/>
    <cellStyle name="Comma 7 3 9 3 4" xfId="49854" xr:uid="{F88A3161-0291-4129-8179-84933CFFFA27}"/>
    <cellStyle name="Comma 7 3 9 4" xfId="10411" xr:uid="{FEA11885-D70B-49D6-AB2F-2DD524878A3C}"/>
    <cellStyle name="Comma 7 3 9 4 2" xfId="20945" xr:uid="{A819EE41-1AA3-4728-AF3B-5B029A136A1F}"/>
    <cellStyle name="Comma 7 3 9 4 2 2" xfId="41967" xr:uid="{44E7F26F-85A9-4CEF-9679-E4CE10376E12}"/>
    <cellStyle name="Comma 7 3 9 4 2 3" xfId="62991" xr:uid="{3726DF63-38D4-4020-BD84-CA9F28749346}"/>
    <cellStyle name="Comma 7 3 9 4 3" xfId="31457" xr:uid="{06199B21-B987-43A3-9C4B-6BDF3758CF59}"/>
    <cellStyle name="Comma 7 3 9 4 4" xfId="52481" xr:uid="{FA6F47D2-A4E8-4E12-BEF4-DACC00BBE1E9}"/>
    <cellStyle name="Comma 7 3 9 5" xfId="13063" xr:uid="{418178B1-5A5B-456C-8A0E-72A37BEED08A}"/>
    <cellStyle name="Comma 7 3 9 5 2" xfId="34085" xr:uid="{328005C6-D93A-4B71-A3EA-78435B269ED2}"/>
    <cellStyle name="Comma 7 3 9 5 3" xfId="55109" xr:uid="{0EAD37DD-5E2F-4332-B5F1-33B1D5392CD3}"/>
    <cellStyle name="Comma 7 3 9 6" xfId="23574" xr:uid="{6AEC4734-9EE6-42B3-9E11-6B99A719F28B}"/>
    <cellStyle name="Comma 7 3 9 7" xfId="44599" xr:uid="{A352C12D-793B-45A6-9740-7485BAC9062A}"/>
    <cellStyle name="Comma 7 4" xfId="2479" xr:uid="{A88D3502-90C1-417C-9E8E-DE853E2D3CE7}"/>
    <cellStyle name="Comma 7 4 10" xfId="2480" xr:uid="{16D92D16-B541-48FE-ACF3-93C5C44F3294}"/>
    <cellStyle name="Comma 7 4 10 2" xfId="5158" xr:uid="{97D9D468-AD5F-4C0A-8BA6-97AF01C570AF}"/>
    <cellStyle name="Comma 7 4 10 2 2" xfId="15692" xr:uid="{58BE912A-3A23-4AE5-AA5D-E27F4416B470}"/>
    <cellStyle name="Comma 7 4 10 2 2 2" xfId="36714" xr:uid="{84F333AA-DBE8-4D95-8EC7-C33DBEAF19DC}"/>
    <cellStyle name="Comma 7 4 10 2 2 3" xfId="57738" xr:uid="{F1E300AD-7CF9-4462-B0AC-89F7F659E54C}"/>
    <cellStyle name="Comma 7 4 10 2 3" xfId="26204" xr:uid="{1073F384-A7A8-49AF-833E-A3B505DC035D}"/>
    <cellStyle name="Comma 7 4 10 2 4" xfId="47228" xr:uid="{02EE1D48-A70B-4EC1-890D-437FB7C8BB33}"/>
    <cellStyle name="Comma 7 4 10 3" xfId="7786" xr:uid="{E7D670F3-CE9A-4266-A7AB-014AF985BBE7}"/>
    <cellStyle name="Comma 7 4 10 3 2" xfId="18320" xr:uid="{7FA9F074-53B8-4D5A-BAC3-615F2F9EEEE9}"/>
    <cellStyle name="Comma 7 4 10 3 2 2" xfId="39342" xr:uid="{F7965407-58E5-43A8-A141-177A9650300E}"/>
    <cellStyle name="Comma 7 4 10 3 2 3" xfId="60366" xr:uid="{DE40B67E-896B-4B98-B84E-8050772EFF05}"/>
    <cellStyle name="Comma 7 4 10 3 3" xfId="28832" xr:uid="{16ED259E-C344-402D-8557-77C39BE93765}"/>
    <cellStyle name="Comma 7 4 10 3 4" xfId="49856" xr:uid="{B5425D63-5215-4F51-8AD4-C99A9D451AF9}"/>
    <cellStyle name="Comma 7 4 10 4" xfId="10413" xr:uid="{F6A93AE4-6F33-4B75-9408-14A3871BEA59}"/>
    <cellStyle name="Comma 7 4 10 4 2" xfId="20947" xr:uid="{6E88EEA6-A6BD-4A34-BE73-C23B41ECDC43}"/>
    <cellStyle name="Comma 7 4 10 4 2 2" xfId="41969" xr:uid="{4B6D0E23-2F83-468D-86F0-845F92C4F0C6}"/>
    <cellStyle name="Comma 7 4 10 4 2 3" xfId="62993" xr:uid="{AB7B32EA-1B8F-44A1-8FEC-56125601C398}"/>
    <cellStyle name="Comma 7 4 10 4 3" xfId="31459" xr:uid="{82A6AB68-3D9E-49CD-95C1-575460387572}"/>
    <cellStyle name="Comma 7 4 10 4 4" xfId="52483" xr:uid="{404F4BBA-17CC-4492-B12D-F463258F3668}"/>
    <cellStyle name="Comma 7 4 10 5" xfId="13065" xr:uid="{BA4CB5EC-4F55-44E0-AFFC-AD7031FB0AFC}"/>
    <cellStyle name="Comma 7 4 10 5 2" xfId="34087" xr:uid="{83632E2A-8F7F-4EA9-9DCB-C38B9672F822}"/>
    <cellStyle name="Comma 7 4 10 5 3" xfId="55111" xr:uid="{387443F9-9FF4-41FF-9196-9FF1EB3AF1F7}"/>
    <cellStyle name="Comma 7 4 10 6" xfId="23576" xr:uid="{F74C88BA-AD31-4D4D-99CA-6E7143511F55}"/>
    <cellStyle name="Comma 7 4 10 7" xfId="44601" xr:uid="{094C7D31-4B5E-4FB5-9CD6-DDB2E40C6286}"/>
    <cellStyle name="Comma 7 4 11" xfId="5157" xr:uid="{8784204A-570C-473C-8DFD-C4902333A8BE}"/>
    <cellStyle name="Comma 7 4 11 2" xfId="15691" xr:uid="{47FAFC6A-67D1-4143-8A71-37912DDB7FDB}"/>
    <cellStyle name="Comma 7 4 11 2 2" xfId="36713" xr:uid="{CED9A641-002F-413E-97C4-6BB492CB1DDC}"/>
    <cellStyle name="Comma 7 4 11 2 3" xfId="57737" xr:uid="{0D46D70E-60C4-4CBF-BDA8-9BAF807D8DAF}"/>
    <cellStyle name="Comma 7 4 11 3" xfId="26203" xr:uid="{858B8AC6-3EF1-46B5-89C2-A82574808FA6}"/>
    <cellStyle name="Comma 7 4 11 4" xfId="47227" xr:uid="{FCC289FF-DABA-44B8-8391-8FD7B13A4607}"/>
    <cellStyle name="Comma 7 4 12" xfId="7785" xr:uid="{A709BA32-0A19-490C-B939-7AE091254527}"/>
    <cellStyle name="Comma 7 4 12 2" xfId="18319" xr:uid="{93494DA8-063F-4ED0-BE22-391D6F65B222}"/>
    <cellStyle name="Comma 7 4 12 2 2" xfId="39341" xr:uid="{C285F69B-D931-4541-900D-9F363AA8B6F8}"/>
    <cellStyle name="Comma 7 4 12 2 3" xfId="60365" xr:uid="{A28B73FF-AF82-451D-92F7-35A7792AC847}"/>
    <cellStyle name="Comma 7 4 12 3" xfId="28831" xr:uid="{1F788583-5EE5-49EC-8096-174E80E04296}"/>
    <cellStyle name="Comma 7 4 12 4" xfId="49855" xr:uid="{4D1C1067-1C49-4770-897D-B3AEE98C82D8}"/>
    <cellStyle name="Comma 7 4 13" xfId="10412" xr:uid="{2B091959-CD17-4AB7-8974-8C81AD122D23}"/>
    <cellStyle name="Comma 7 4 13 2" xfId="20946" xr:uid="{207F0420-5532-489F-A849-983434D0647E}"/>
    <cellStyle name="Comma 7 4 13 2 2" xfId="41968" xr:uid="{2936F908-515C-47D8-B870-0F48AD67B5C6}"/>
    <cellStyle name="Comma 7 4 13 2 3" xfId="62992" xr:uid="{4590235D-D4A5-4811-ACA3-71316B3E5D63}"/>
    <cellStyle name="Comma 7 4 13 3" xfId="31458" xr:uid="{ADBB6F7B-DFBA-4169-A91D-E73B28C64D15}"/>
    <cellStyle name="Comma 7 4 13 4" xfId="52482" xr:uid="{F7450D36-C66C-4FC4-819D-85AE01970376}"/>
    <cellStyle name="Comma 7 4 14" xfId="13064" xr:uid="{BFA2062A-8B81-4D1C-8FFB-D8ED4CE0F822}"/>
    <cellStyle name="Comma 7 4 14 2" xfId="34086" xr:uid="{EBCEF657-AB36-414C-812B-03408664DCB1}"/>
    <cellStyle name="Comma 7 4 14 3" xfId="55110" xr:uid="{7341E50B-271A-4014-B870-5D19A8EA1DC5}"/>
    <cellStyle name="Comma 7 4 15" xfId="23575" xr:uid="{172847B7-6E31-4999-96C7-4D3F42A1507C}"/>
    <cellStyle name="Comma 7 4 16" xfId="44600" xr:uid="{1BD73BBE-8B3A-47A6-B20B-1A3E0B9A50F4}"/>
    <cellStyle name="Comma 7 4 2" xfId="2481" xr:uid="{1B67E42C-5AA8-4C71-989C-A40981C802B1}"/>
    <cellStyle name="Comma 7 4 2 10" xfId="5159" xr:uid="{446E6B11-B18B-432F-95D1-3152C9B05CC9}"/>
    <cellStyle name="Comma 7 4 2 10 2" xfId="15693" xr:uid="{C197134E-735E-4AF2-AB37-55FB9E6E32E8}"/>
    <cellStyle name="Comma 7 4 2 10 2 2" xfId="36715" xr:uid="{E2614148-5BFB-42C1-97DA-8551CF69F5C4}"/>
    <cellStyle name="Comma 7 4 2 10 2 3" xfId="57739" xr:uid="{089488E7-60FE-4474-AC2F-494D142FF14E}"/>
    <cellStyle name="Comma 7 4 2 10 3" xfId="26205" xr:uid="{9F49753D-A78E-45DB-A628-DCAF5FCE5FD7}"/>
    <cellStyle name="Comma 7 4 2 10 4" xfId="47229" xr:uid="{C3F5655D-10AD-4886-A746-9084EEDBDCFC}"/>
    <cellStyle name="Comma 7 4 2 11" xfId="7787" xr:uid="{EAF2D5BD-EC51-4544-9C22-F8D4D0D1B27D}"/>
    <cellStyle name="Comma 7 4 2 11 2" xfId="18321" xr:uid="{942B8F32-A743-49F0-A87F-BB7F46181CB8}"/>
    <cellStyle name="Comma 7 4 2 11 2 2" xfId="39343" xr:uid="{35BCCADA-771F-48E8-BD6A-56E5148AE357}"/>
    <cellStyle name="Comma 7 4 2 11 2 3" xfId="60367" xr:uid="{5E48F312-D742-4780-A1EE-B96A22C53676}"/>
    <cellStyle name="Comma 7 4 2 11 3" xfId="28833" xr:uid="{B71C7AA6-F065-4F59-98A9-CBB52A7B126B}"/>
    <cellStyle name="Comma 7 4 2 11 4" xfId="49857" xr:uid="{9EBE9C69-1A85-48AB-BFF9-B9F74304D0F9}"/>
    <cellStyle name="Comma 7 4 2 12" xfId="10414" xr:uid="{E62744FA-F2D8-4B0D-BCEF-ED8B249ACB03}"/>
    <cellStyle name="Comma 7 4 2 12 2" xfId="20948" xr:uid="{093DA612-DB22-4F68-83EB-21E42250EACE}"/>
    <cellStyle name="Comma 7 4 2 12 2 2" xfId="41970" xr:uid="{4D49A1C7-9113-4150-9C2D-0CAB47F802FF}"/>
    <cellStyle name="Comma 7 4 2 12 2 3" xfId="62994" xr:uid="{9B3BD87A-17A6-4FA4-BCA0-22EE9AC4BAF7}"/>
    <cellStyle name="Comma 7 4 2 12 3" xfId="31460" xr:uid="{A39A1884-DCC1-4DEF-9E77-F011111D2EB8}"/>
    <cellStyle name="Comma 7 4 2 12 4" xfId="52484" xr:uid="{DE7C5ADA-A6C5-473F-A8D2-E4D6F174F2EF}"/>
    <cellStyle name="Comma 7 4 2 13" xfId="13066" xr:uid="{71A2C753-AE7F-4376-B7FE-C516D7178853}"/>
    <cellStyle name="Comma 7 4 2 13 2" xfId="34088" xr:uid="{DCDEE7C8-3C0D-4C89-8314-5AB32F7877BE}"/>
    <cellStyle name="Comma 7 4 2 13 3" xfId="55112" xr:uid="{14577E70-8C9D-4B0C-B384-739C38C76C57}"/>
    <cellStyle name="Comma 7 4 2 14" xfId="23577" xr:uid="{C0E57B10-6D4B-4BD1-BA1E-5B3E5E787BFE}"/>
    <cellStyle name="Comma 7 4 2 15" xfId="44602" xr:uid="{C288F0F5-36AF-41C9-9B3E-AB86A3070497}"/>
    <cellStyle name="Comma 7 4 2 2" xfId="2482" xr:uid="{E6DDA91C-2573-482D-A0E6-A64B00415246}"/>
    <cellStyle name="Comma 7 4 2 2 10" xfId="44603" xr:uid="{8D46CFE5-A0FD-4F20-A42F-A9510D3F3914}"/>
    <cellStyle name="Comma 7 4 2 2 2" xfId="2483" xr:uid="{F623EF48-956D-46E9-8AAD-D5A9D67FC39D}"/>
    <cellStyle name="Comma 7 4 2 2 2 2" xfId="2484" xr:uid="{B8D09192-B7D9-4912-B549-6FE0DCD30A77}"/>
    <cellStyle name="Comma 7 4 2 2 2 2 2" xfId="5162" xr:uid="{AF6A41CF-56F3-4E70-9ECE-5987757C0B23}"/>
    <cellStyle name="Comma 7 4 2 2 2 2 2 2" xfId="15696" xr:uid="{A0E9BDC9-FA94-4F00-ACBA-5AD7732C2A48}"/>
    <cellStyle name="Comma 7 4 2 2 2 2 2 2 2" xfId="36718" xr:uid="{709DCB30-AFC9-4E80-9B04-139B7F4397D9}"/>
    <cellStyle name="Comma 7 4 2 2 2 2 2 2 3" xfId="57742" xr:uid="{C15DE373-3D39-4316-8108-8D3AFF125290}"/>
    <cellStyle name="Comma 7 4 2 2 2 2 2 3" xfId="26208" xr:uid="{8C7372DD-4D34-4A56-B6AD-BFC1778DB196}"/>
    <cellStyle name="Comma 7 4 2 2 2 2 2 4" xfId="47232" xr:uid="{35C451F0-703F-408F-9CC2-D3FD1CEA5F34}"/>
    <cellStyle name="Comma 7 4 2 2 2 2 3" xfId="7790" xr:uid="{FE82DE9A-B5BC-4FF2-8A12-6F82753C38E6}"/>
    <cellStyle name="Comma 7 4 2 2 2 2 3 2" xfId="18324" xr:uid="{02C3B75F-AB3D-4631-9BFD-3D416C744913}"/>
    <cellStyle name="Comma 7 4 2 2 2 2 3 2 2" xfId="39346" xr:uid="{A54754F5-3CCE-4DDC-8AB3-D7D3B49274DD}"/>
    <cellStyle name="Comma 7 4 2 2 2 2 3 2 3" xfId="60370" xr:uid="{BE1F15B9-44C3-4389-BC78-70328144940E}"/>
    <cellStyle name="Comma 7 4 2 2 2 2 3 3" xfId="28836" xr:uid="{CA03EE40-57EA-45C5-9015-D0A8E5AB13F7}"/>
    <cellStyle name="Comma 7 4 2 2 2 2 3 4" xfId="49860" xr:uid="{9FF3D3F6-3530-4E8E-A008-9B8F8A763D78}"/>
    <cellStyle name="Comma 7 4 2 2 2 2 4" xfId="10417" xr:uid="{882432EA-A84F-43EB-B2CC-1E9959085DCD}"/>
    <cellStyle name="Comma 7 4 2 2 2 2 4 2" xfId="20951" xr:uid="{0415263A-6086-4048-98FA-94B2DF0BECB8}"/>
    <cellStyle name="Comma 7 4 2 2 2 2 4 2 2" xfId="41973" xr:uid="{979502B9-5699-4AB1-AD51-89E6A3271E7A}"/>
    <cellStyle name="Comma 7 4 2 2 2 2 4 2 3" xfId="62997" xr:uid="{A2FCC5C4-498F-4670-8E8D-E7D70DD1216A}"/>
    <cellStyle name="Comma 7 4 2 2 2 2 4 3" xfId="31463" xr:uid="{6AE96EAF-BF75-4591-BDCA-622EDEB9BA51}"/>
    <cellStyle name="Comma 7 4 2 2 2 2 4 4" xfId="52487" xr:uid="{F6DA7EAF-4B0C-4890-BBC6-FB33016BC8AE}"/>
    <cellStyle name="Comma 7 4 2 2 2 2 5" xfId="13069" xr:uid="{AA0EFD07-3CE8-455C-84C2-59FCA8327C89}"/>
    <cellStyle name="Comma 7 4 2 2 2 2 5 2" xfId="34091" xr:uid="{9C66B6CE-5223-4227-9BF6-C7FCE3C8A8F3}"/>
    <cellStyle name="Comma 7 4 2 2 2 2 5 3" xfId="55115" xr:uid="{87F78E83-1006-4013-9598-9CFCC36DD317}"/>
    <cellStyle name="Comma 7 4 2 2 2 2 6" xfId="23580" xr:uid="{9FB423BC-7980-444D-84D1-282DADA62BA8}"/>
    <cellStyle name="Comma 7 4 2 2 2 2 7" xfId="44605" xr:uid="{845D01A1-04E7-4343-99AF-E7CC8EA01E11}"/>
    <cellStyle name="Comma 7 4 2 2 2 3" xfId="5161" xr:uid="{96102D21-CFBB-4B32-B707-7FCDB86538E5}"/>
    <cellStyle name="Comma 7 4 2 2 2 3 2" xfId="15695" xr:uid="{D64A92B9-76CF-46AE-BF07-43A0C7ABF5D7}"/>
    <cellStyle name="Comma 7 4 2 2 2 3 2 2" xfId="36717" xr:uid="{89D6BFA3-BCBF-42A7-B8E3-A5D3D561E7F6}"/>
    <cellStyle name="Comma 7 4 2 2 2 3 2 3" xfId="57741" xr:uid="{FE587694-5D53-423A-9C70-0A337132EBDD}"/>
    <cellStyle name="Comma 7 4 2 2 2 3 3" xfId="26207" xr:uid="{6C91F84B-4C3D-4976-B03C-8003C60ABF91}"/>
    <cellStyle name="Comma 7 4 2 2 2 3 4" xfId="47231" xr:uid="{AF3ECD32-8D18-4ECE-B3CE-8D1F2A7F2D40}"/>
    <cellStyle name="Comma 7 4 2 2 2 4" xfId="7789" xr:uid="{26496C09-1F5C-495E-93C6-1E358EC115BE}"/>
    <cellStyle name="Comma 7 4 2 2 2 4 2" xfId="18323" xr:uid="{F7D154A4-0601-4C0E-9390-A6956DEABD0C}"/>
    <cellStyle name="Comma 7 4 2 2 2 4 2 2" xfId="39345" xr:uid="{1FABD73B-A62C-4A95-A24E-9999B5E65338}"/>
    <cellStyle name="Comma 7 4 2 2 2 4 2 3" xfId="60369" xr:uid="{52D729CF-34ED-4615-A0CF-E93121998E90}"/>
    <cellStyle name="Comma 7 4 2 2 2 4 3" xfId="28835" xr:uid="{791363F0-4520-404A-ADE7-80B2A32A8891}"/>
    <cellStyle name="Comma 7 4 2 2 2 4 4" xfId="49859" xr:uid="{CCEFB9F4-D1AE-4391-B623-DDE7F422F068}"/>
    <cellStyle name="Comma 7 4 2 2 2 5" xfId="10416" xr:uid="{9B573A19-8163-4CA3-B36D-5D6974C94CF4}"/>
    <cellStyle name="Comma 7 4 2 2 2 5 2" xfId="20950" xr:uid="{BA0BC93E-C4F4-4FA0-A973-BB35E2737D62}"/>
    <cellStyle name="Comma 7 4 2 2 2 5 2 2" xfId="41972" xr:uid="{BB63D80E-11D6-4119-A11F-3AAFE3AA3E26}"/>
    <cellStyle name="Comma 7 4 2 2 2 5 2 3" xfId="62996" xr:uid="{28DEC23A-D99C-4280-BDC2-5CB7004E739D}"/>
    <cellStyle name="Comma 7 4 2 2 2 5 3" xfId="31462" xr:uid="{CD97AC9A-E697-4BD7-BFB2-D6F3F3B93F67}"/>
    <cellStyle name="Comma 7 4 2 2 2 5 4" xfId="52486" xr:uid="{44E24C8B-9E3F-4715-A16E-983E9EBA8075}"/>
    <cellStyle name="Comma 7 4 2 2 2 6" xfId="13068" xr:uid="{4F8E3E2E-7659-415F-91F0-E6652DC8CA3A}"/>
    <cellStyle name="Comma 7 4 2 2 2 6 2" xfId="34090" xr:uid="{5970810D-4D5A-4E9D-9782-7EA1BF95D102}"/>
    <cellStyle name="Comma 7 4 2 2 2 6 3" xfId="55114" xr:uid="{7EA8FEBE-90F2-4115-9BF3-AC352924D83B}"/>
    <cellStyle name="Comma 7 4 2 2 2 7" xfId="23579" xr:uid="{92F338AE-FA67-4912-A992-FDDA6C645DF7}"/>
    <cellStyle name="Comma 7 4 2 2 2 8" xfId="44604" xr:uid="{6650EA0C-1D06-4E74-AABC-267C0FD7B257}"/>
    <cellStyle name="Comma 7 4 2 2 3" xfId="2485" xr:uid="{9B4CA61E-DC29-4790-8CF5-B7F0B4047772}"/>
    <cellStyle name="Comma 7 4 2 2 3 2" xfId="5163" xr:uid="{630D060C-C1CC-401D-93F1-854D5CDA076D}"/>
    <cellStyle name="Comma 7 4 2 2 3 2 2" xfId="15697" xr:uid="{EB469B1C-3E84-4D13-B289-79AFCD109D5E}"/>
    <cellStyle name="Comma 7 4 2 2 3 2 2 2" xfId="36719" xr:uid="{8DD01D6A-702A-46EE-B214-514F4FB1362E}"/>
    <cellStyle name="Comma 7 4 2 2 3 2 2 3" xfId="57743" xr:uid="{CEE13E39-E898-467E-B09D-3CC3EB432227}"/>
    <cellStyle name="Comma 7 4 2 2 3 2 3" xfId="26209" xr:uid="{14618B38-6294-4F5D-9552-181847BDD9E7}"/>
    <cellStyle name="Comma 7 4 2 2 3 2 4" xfId="47233" xr:uid="{9BB1217D-D394-4CC6-90A8-2AF8DCDD7059}"/>
    <cellStyle name="Comma 7 4 2 2 3 3" xfId="7791" xr:uid="{0419ED7C-0EB5-4BCD-AE5A-F73C694ADBAE}"/>
    <cellStyle name="Comma 7 4 2 2 3 3 2" xfId="18325" xr:uid="{26AA7FC3-6D6D-457D-ABAA-A6CD88A8B5CF}"/>
    <cellStyle name="Comma 7 4 2 2 3 3 2 2" xfId="39347" xr:uid="{1AB3A92A-34DD-4701-A435-D953A8A4796E}"/>
    <cellStyle name="Comma 7 4 2 2 3 3 2 3" xfId="60371" xr:uid="{B874DE4A-6303-4021-99E4-E573249A659E}"/>
    <cellStyle name="Comma 7 4 2 2 3 3 3" xfId="28837" xr:uid="{8C3E7AD9-C45D-4140-B4AE-AAF1824B8227}"/>
    <cellStyle name="Comma 7 4 2 2 3 3 4" xfId="49861" xr:uid="{AC017CDA-5B85-4629-AF84-F81EA01A5586}"/>
    <cellStyle name="Comma 7 4 2 2 3 4" xfId="10418" xr:uid="{3746B119-7366-4BA7-9788-A6F89ECB348F}"/>
    <cellStyle name="Comma 7 4 2 2 3 4 2" xfId="20952" xr:uid="{3D645C8E-D265-4449-9962-6E3A0F8B2E7E}"/>
    <cellStyle name="Comma 7 4 2 2 3 4 2 2" xfId="41974" xr:uid="{A10E1153-F5FB-4A16-B8E7-5C19FF0118B7}"/>
    <cellStyle name="Comma 7 4 2 2 3 4 2 3" xfId="62998" xr:uid="{2F693B08-A9CF-4D2D-BFB7-129591997387}"/>
    <cellStyle name="Comma 7 4 2 2 3 4 3" xfId="31464" xr:uid="{EC666268-EF46-4AB5-9271-14292EF26E0E}"/>
    <cellStyle name="Comma 7 4 2 2 3 4 4" xfId="52488" xr:uid="{D268B064-8AC6-4B85-8E9E-5AD3617245E5}"/>
    <cellStyle name="Comma 7 4 2 2 3 5" xfId="13070" xr:uid="{C55BF042-7936-472F-9FE1-0093AC140C42}"/>
    <cellStyle name="Comma 7 4 2 2 3 5 2" xfId="34092" xr:uid="{9FC2FCEF-8DE4-4DFC-A62D-CF667C26DD89}"/>
    <cellStyle name="Comma 7 4 2 2 3 5 3" xfId="55116" xr:uid="{30F25B54-4DE5-4560-83A8-5B8D7F151D53}"/>
    <cellStyle name="Comma 7 4 2 2 3 6" xfId="23581" xr:uid="{0D9B49B3-8399-4BD8-9721-700551398348}"/>
    <cellStyle name="Comma 7 4 2 2 3 7" xfId="44606" xr:uid="{154F35A3-43F6-4648-A376-C7E4B82FC8B7}"/>
    <cellStyle name="Comma 7 4 2 2 4" xfId="2486" xr:uid="{82032291-B420-4CF8-89C8-7EE3239BF7A4}"/>
    <cellStyle name="Comma 7 4 2 2 4 2" xfId="5164" xr:uid="{B8DFBC75-FB55-419E-B06B-C3ED3AADD202}"/>
    <cellStyle name="Comma 7 4 2 2 4 2 2" xfId="15698" xr:uid="{02781752-ECE9-4EC1-BDB4-5D08CEDDBFD9}"/>
    <cellStyle name="Comma 7 4 2 2 4 2 2 2" xfId="36720" xr:uid="{1C62A17F-8761-435C-B775-E3DD13B2A1F7}"/>
    <cellStyle name="Comma 7 4 2 2 4 2 2 3" xfId="57744" xr:uid="{1E9E53EF-CDAA-4650-BCC0-3B91A2328C22}"/>
    <cellStyle name="Comma 7 4 2 2 4 2 3" xfId="26210" xr:uid="{957A26B3-9F98-47D0-9861-94816BFBF75B}"/>
    <cellStyle name="Comma 7 4 2 2 4 2 4" xfId="47234" xr:uid="{689A288E-1CBF-4658-9F1B-D0FAE45BF1FD}"/>
    <cellStyle name="Comma 7 4 2 2 4 3" xfId="7792" xr:uid="{ED9DE431-D8D3-4F95-8491-E35B68687974}"/>
    <cellStyle name="Comma 7 4 2 2 4 3 2" xfId="18326" xr:uid="{81B45379-4D1F-4DCC-B1B2-1E4CBC9682F2}"/>
    <cellStyle name="Comma 7 4 2 2 4 3 2 2" xfId="39348" xr:uid="{ECB2255D-8B74-4AF2-A96D-E91F0C8A8FFE}"/>
    <cellStyle name="Comma 7 4 2 2 4 3 2 3" xfId="60372" xr:uid="{93ACD232-ADBD-4BC9-AB6F-073FABFC1CBE}"/>
    <cellStyle name="Comma 7 4 2 2 4 3 3" xfId="28838" xr:uid="{B39F4767-F84F-4BD5-985F-90EAB2496BBA}"/>
    <cellStyle name="Comma 7 4 2 2 4 3 4" xfId="49862" xr:uid="{320A5017-7790-4718-8E99-292C4DADCC07}"/>
    <cellStyle name="Comma 7 4 2 2 4 4" xfId="10419" xr:uid="{3B5839EA-6942-4335-A29E-A693EBEBB345}"/>
    <cellStyle name="Comma 7 4 2 2 4 4 2" xfId="20953" xr:uid="{D38D262D-EF6F-4585-80EE-BD9C8855B9A5}"/>
    <cellStyle name="Comma 7 4 2 2 4 4 2 2" xfId="41975" xr:uid="{8DCC4ED2-DBCA-4735-9D18-987CE7089667}"/>
    <cellStyle name="Comma 7 4 2 2 4 4 2 3" xfId="62999" xr:uid="{D3C7D838-0F40-4E4E-A5EB-506877AD8C09}"/>
    <cellStyle name="Comma 7 4 2 2 4 4 3" xfId="31465" xr:uid="{6008D3F8-02FF-4ECD-BE56-A7BB9BF24FEF}"/>
    <cellStyle name="Comma 7 4 2 2 4 4 4" xfId="52489" xr:uid="{AB4D6F60-E977-4AA4-A04E-3C3BB4BE508C}"/>
    <cellStyle name="Comma 7 4 2 2 4 5" xfId="13071" xr:uid="{A717C906-0492-4F6E-9CAF-3391B938D033}"/>
    <cellStyle name="Comma 7 4 2 2 4 5 2" xfId="34093" xr:uid="{EFF14188-1E4B-45A6-9467-D60D3B029B32}"/>
    <cellStyle name="Comma 7 4 2 2 4 5 3" xfId="55117" xr:uid="{8987F41F-20C5-41E7-8355-0A289986FAE0}"/>
    <cellStyle name="Comma 7 4 2 2 4 6" xfId="23582" xr:uid="{73D0A9AF-A692-41F8-9D2E-1E499C5DB057}"/>
    <cellStyle name="Comma 7 4 2 2 4 7" xfId="44607" xr:uid="{4105E113-E1D5-4F91-AC7C-18A48C666CDD}"/>
    <cellStyle name="Comma 7 4 2 2 5" xfId="5160" xr:uid="{455F8EA8-C8BB-4C49-91D0-3796BFA7832A}"/>
    <cellStyle name="Comma 7 4 2 2 5 2" xfId="15694" xr:uid="{EA333C49-5C7A-4237-8C90-224331A508DD}"/>
    <cellStyle name="Comma 7 4 2 2 5 2 2" xfId="36716" xr:uid="{459829DC-5744-40B3-B86E-C4B59D3744B4}"/>
    <cellStyle name="Comma 7 4 2 2 5 2 3" xfId="57740" xr:uid="{CD06010C-45FA-41F3-AF35-7AE4C6068AE2}"/>
    <cellStyle name="Comma 7 4 2 2 5 3" xfId="26206" xr:uid="{8610831E-E187-4443-8197-EDBB9FE9749E}"/>
    <cellStyle name="Comma 7 4 2 2 5 4" xfId="47230" xr:uid="{E40E83EC-26D4-43C4-9FB3-63640EE2BF68}"/>
    <cellStyle name="Comma 7 4 2 2 6" xfId="7788" xr:uid="{7819B5EB-7A1B-4FEF-B02E-366EFD2B581A}"/>
    <cellStyle name="Comma 7 4 2 2 6 2" xfId="18322" xr:uid="{6DDD0015-3A11-42B9-ACFB-8442BDA290F1}"/>
    <cellStyle name="Comma 7 4 2 2 6 2 2" xfId="39344" xr:uid="{40B98207-67FA-4D3D-A7E3-303765FBB917}"/>
    <cellStyle name="Comma 7 4 2 2 6 2 3" xfId="60368" xr:uid="{AA16E6C7-BF44-41E9-9638-24340BE15330}"/>
    <cellStyle name="Comma 7 4 2 2 6 3" xfId="28834" xr:uid="{7F3F0FFC-C199-464F-873B-3791646218FA}"/>
    <cellStyle name="Comma 7 4 2 2 6 4" xfId="49858" xr:uid="{B9CC06D3-EE39-4E1C-935D-F3DD30DAF890}"/>
    <cellStyle name="Comma 7 4 2 2 7" xfId="10415" xr:uid="{F7A3C7B1-6A70-4F0F-B03B-BF3D5043618F}"/>
    <cellStyle name="Comma 7 4 2 2 7 2" xfId="20949" xr:uid="{27A78F8A-5460-4A12-93B4-6BB8A3158F62}"/>
    <cellStyle name="Comma 7 4 2 2 7 2 2" xfId="41971" xr:uid="{9A59A2D2-80FA-45DF-BBFA-B6E969EB31CB}"/>
    <cellStyle name="Comma 7 4 2 2 7 2 3" xfId="62995" xr:uid="{CEA87DF9-6918-47BE-A6D6-8B0CB1B90A80}"/>
    <cellStyle name="Comma 7 4 2 2 7 3" xfId="31461" xr:uid="{B0F9611C-9C3E-48A7-B2B0-100E84DF53DB}"/>
    <cellStyle name="Comma 7 4 2 2 7 4" xfId="52485" xr:uid="{C7BD4A5D-D522-47F8-8172-AD3BB5A83298}"/>
    <cellStyle name="Comma 7 4 2 2 8" xfId="13067" xr:uid="{B84E456E-116F-429D-B642-590DD93236AE}"/>
    <cellStyle name="Comma 7 4 2 2 8 2" xfId="34089" xr:uid="{24D7BB66-E312-4ABF-9BF3-C4CB0FED5ED8}"/>
    <cellStyle name="Comma 7 4 2 2 8 3" xfId="55113" xr:uid="{6FBFA116-DA16-4A31-B608-74726C4D2D28}"/>
    <cellStyle name="Comma 7 4 2 2 9" xfId="23578" xr:uid="{C48B54EC-198B-4D4C-A56F-2612A11D9959}"/>
    <cellStyle name="Comma 7 4 2 3" xfId="2487" xr:uid="{15DCC2EC-20D7-495C-BAAC-D56675CB41D9}"/>
    <cellStyle name="Comma 7 4 2 3 10" xfId="44608" xr:uid="{24820076-4AE9-4DC8-A1EE-4691D07A4E9F}"/>
    <cellStyle name="Comma 7 4 2 3 2" xfId="2488" xr:uid="{9D061970-58B5-4A9B-A75F-8883286216C7}"/>
    <cellStyle name="Comma 7 4 2 3 2 2" xfId="2489" xr:uid="{541936C1-FDA7-4C71-8372-FEEFC6B0726D}"/>
    <cellStyle name="Comma 7 4 2 3 2 2 2" xfId="5167" xr:uid="{B1C9C2E0-B831-405E-8399-5F5C057CBAC8}"/>
    <cellStyle name="Comma 7 4 2 3 2 2 2 2" xfId="15701" xr:uid="{146FACE0-6356-40DB-8034-71B179646E6F}"/>
    <cellStyle name="Comma 7 4 2 3 2 2 2 2 2" xfId="36723" xr:uid="{4D8C7545-A25B-4294-A519-2AF7388EE325}"/>
    <cellStyle name="Comma 7 4 2 3 2 2 2 2 3" xfId="57747" xr:uid="{C4ECC9C4-2170-4DEE-ABE8-6F10E49837A0}"/>
    <cellStyle name="Comma 7 4 2 3 2 2 2 3" xfId="26213" xr:uid="{E65AF3C6-A985-4DE2-9879-E1CC011DB332}"/>
    <cellStyle name="Comma 7 4 2 3 2 2 2 4" xfId="47237" xr:uid="{31296CBE-11B8-4C6A-B5DB-02CE3426D30E}"/>
    <cellStyle name="Comma 7 4 2 3 2 2 3" xfId="7795" xr:uid="{C9D7C190-8A12-4B70-94F5-2AC506A2FBA7}"/>
    <cellStyle name="Comma 7 4 2 3 2 2 3 2" xfId="18329" xr:uid="{93523BED-6AD5-4CF5-A8A7-36588AE9A68E}"/>
    <cellStyle name="Comma 7 4 2 3 2 2 3 2 2" xfId="39351" xr:uid="{563A4352-0B37-4D25-A360-D28365F075B6}"/>
    <cellStyle name="Comma 7 4 2 3 2 2 3 2 3" xfId="60375" xr:uid="{3228FDD5-39A0-44F9-B6BE-CB4220023DF1}"/>
    <cellStyle name="Comma 7 4 2 3 2 2 3 3" xfId="28841" xr:uid="{47E06909-DABA-45BE-9677-2B815ADAEE71}"/>
    <cellStyle name="Comma 7 4 2 3 2 2 3 4" xfId="49865" xr:uid="{C367C467-CD1B-4C55-9BB8-E7184DB57B5D}"/>
    <cellStyle name="Comma 7 4 2 3 2 2 4" xfId="10422" xr:uid="{2282A941-A4A6-4AD1-9CD4-178636F6EB07}"/>
    <cellStyle name="Comma 7 4 2 3 2 2 4 2" xfId="20956" xr:uid="{D5E9C6F3-0B85-4AE0-AA37-9DAC82A2DBE5}"/>
    <cellStyle name="Comma 7 4 2 3 2 2 4 2 2" xfId="41978" xr:uid="{3D976FFD-8F00-471A-A8F3-84D87FF5AE27}"/>
    <cellStyle name="Comma 7 4 2 3 2 2 4 2 3" xfId="63002" xr:uid="{28942BDC-B036-4074-89E8-086DFD242CF1}"/>
    <cellStyle name="Comma 7 4 2 3 2 2 4 3" xfId="31468" xr:uid="{B3AD4EAF-4832-4E8B-AF01-26CF105A46CD}"/>
    <cellStyle name="Comma 7 4 2 3 2 2 4 4" xfId="52492" xr:uid="{ADCAD33F-5459-4D70-8C14-9686449DAC53}"/>
    <cellStyle name="Comma 7 4 2 3 2 2 5" xfId="13074" xr:uid="{91C54452-41C8-4971-9EDA-73C745436125}"/>
    <cellStyle name="Comma 7 4 2 3 2 2 5 2" xfId="34096" xr:uid="{1F089878-3D33-4D5A-A627-BE8EA79A3FCC}"/>
    <cellStyle name="Comma 7 4 2 3 2 2 5 3" xfId="55120" xr:uid="{1436547A-F995-4C39-8B6F-C9DF6027B5D9}"/>
    <cellStyle name="Comma 7 4 2 3 2 2 6" xfId="23585" xr:uid="{A42C76B3-F63B-4364-B13C-620258AD7888}"/>
    <cellStyle name="Comma 7 4 2 3 2 2 7" xfId="44610" xr:uid="{892EB5EF-806E-4A19-9131-64EB62F2459F}"/>
    <cellStyle name="Comma 7 4 2 3 2 3" xfId="5166" xr:uid="{4D882501-00F6-4C94-A0AE-55B77E3035EC}"/>
    <cellStyle name="Comma 7 4 2 3 2 3 2" xfId="15700" xr:uid="{0ED8531C-9B1B-43E6-83CD-92B93818ECD5}"/>
    <cellStyle name="Comma 7 4 2 3 2 3 2 2" xfId="36722" xr:uid="{71F72BC1-EB3E-4553-A7D6-E11FF2DDC69E}"/>
    <cellStyle name="Comma 7 4 2 3 2 3 2 3" xfId="57746" xr:uid="{2D93A164-EBEF-4733-9897-44E102FE36F9}"/>
    <cellStyle name="Comma 7 4 2 3 2 3 3" xfId="26212" xr:uid="{21356F95-5096-4247-BEDD-128B327222E7}"/>
    <cellStyle name="Comma 7 4 2 3 2 3 4" xfId="47236" xr:uid="{14D6CE6E-274B-4405-B49B-1DFD67B19BB7}"/>
    <cellStyle name="Comma 7 4 2 3 2 4" xfId="7794" xr:uid="{857A84D8-1696-4B55-93E3-C3003D85FE76}"/>
    <cellStyle name="Comma 7 4 2 3 2 4 2" xfId="18328" xr:uid="{BA2FA8BE-1123-4749-8B11-F69721F542FA}"/>
    <cellStyle name="Comma 7 4 2 3 2 4 2 2" xfId="39350" xr:uid="{C52141DC-722D-42CB-A5AF-8FBF15A08CB7}"/>
    <cellStyle name="Comma 7 4 2 3 2 4 2 3" xfId="60374" xr:uid="{F480C780-D349-49C5-AEAB-D09B8C71E68C}"/>
    <cellStyle name="Comma 7 4 2 3 2 4 3" xfId="28840" xr:uid="{225BB12B-CABC-44E0-AF7D-58EF2D45442E}"/>
    <cellStyle name="Comma 7 4 2 3 2 4 4" xfId="49864" xr:uid="{3E46FA82-CC44-469F-89AC-5D95B00F70FF}"/>
    <cellStyle name="Comma 7 4 2 3 2 5" xfId="10421" xr:uid="{C2CFB590-0C4C-423E-9B60-19882233DB8D}"/>
    <cellStyle name="Comma 7 4 2 3 2 5 2" xfId="20955" xr:uid="{D154FB9A-3F13-4FA7-A89C-A18CE50A57CF}"/>
    <cellStyle name="Comma 7 4 2 3 2 5 2 2" xfId="41977" xr:uid="{10436BEE-DB71-475F-B12E-DDA8FB4962E3}"/>
    <cellStyle name="Comma 7 4 2 3 2 5 2 3" xfId="63001" xr:uid="{8EA56E86-1330-405A-BC7A-8FA6258DE2BC}"/>
    <cellStyle name="Comma 7 4 2 3 2 5 3" xfId="31467" xr:uid="{C6CCBD70-3B9B-4817-B047-D6C7BFBF596B}"/>
    <cellStyle name="Comma 7 4 2 3 2 5 4" xfId="52491" xr:uid="{0BA3D829-D538-4B70-8D21-D6E8B77031C4}"/>
    <cellStyle name="Comma 7 4 2 3 2 6" xfId="13073" xr:uid="{1711D751-2AA0-4BC3-8DE7-A20C57331769}"/>
    <cellStyle name="Comma 7 4 2 3 2 6 2" xfId="34095" xr:uid="{A31D6FAA-1DC2-4E56-A101-A6CDB493E814}"/>
    <cellStyle name="Comma 7 4 2 3 2 6 3" xfId="55119" xr:uid="{293047B0-B10C-4EDB-8637-BB47C42BD2EB}"/>
    <cellStyle name="Comma 7 4 2 3 2 7" xfId="23584" xr:uid="{04899F0B-3583-491A-8C38-71CF4DAC9801}"/>
    <cellStyle name="Comma 7 4 2 3 2 8" xfId="44609" xr:uid="{7C7C37CA-16D2-4FEF-A11A-A1ADB4DDBE03}"/>
    <cellStyle name="Comma 7 4 2 3 3" xfId="2490" xr:uid="{C74324DA-C19A-4936-BF9C-0717CD0D3F37}"/>
    <cellStyle name="Comma 7 4 2 3 3 2" xfId="5168" xr:uid="{CB5E041D-A127-4CCB-9D2C-DCC2E7BD56FE}"/>
    <cellStyle name="Comma 7 4 2 3 3 2 2" xfId="15702" xr:uid="{2DF6E7BE-61F0-4A4B-9A07-BE333CCA3C48}"/>
    <cellStyle name="Comma 7 4 2 3 3 2 2 2" xfId="36724" xr:uid="{B04BA33B-61C5-4A0C-BD75-6B55AAE4134D}"/>
    <cellStyle name="Comma 7 4 2 3 3 2 2 3" xfId="57748" xr:uid="{AE262D19-06CF-4074-8104-93D310A782C4}"/>
    <cellStyle name="Comma 7 4 2 3 3 2 3" xfId="26214" xr:uid="{A040A17E-D57C-4B28-B0B0-46D7D71950F3}"/>
    <cellStyle name="Comma 7 4 2 3 3 2 4" xfId="47238" xr:uid="{10252DBB-2362-4348-A1C7-180DA6A8C7AC}"/>
    <cellStyle name="Comma 7 4 2 3 3 3" xfId="7796" xr:uid="{FAFFCFDA-4FE1-4C2E-80E6-D45B74A904B1}"/>
    <cellStyle name="Comma 7 4 2 3 3 3 2" xfId="18330" xr:uid="{F3D05C07-D609-4128-AF77-8297DE678403}"/>
    <cellStyle name="Comma 7 4 2 3 3 3 2 2" xfId="39352" xr:uid="{7208E932-F6D8-435D-A72D-B87A9D43B4F8}"/>
    <cellStyle name="Comma 7 4 2 3 3 3 2 3" xfId="60376" xr:uid="{B1566050-9840-4769-BFC9-289D5AD420F8}"/>
    <cellStyle name="Comma 7 4 2 3 3 3 3" xfId="28842" xr:uid="{A7B7DC04-D7E1-4025-97CF-45E062A3C7F0}"/>
    <cellStyle name="Comma 7 4 2 3 3 3 4" xfId="49866" xr:uid="{16CE8B48-1691-4E6F-8D31-9384A004B141}"/>
    <cellStyle name="Comma 7 4 2 3 3 4" xfId="10423" xr:uid="{3082A7DA-5292-44D4-A056-313A11CA4AF9}"/>
    <cellStyle name="Comma 7 4 2 3 3 4 2" xfId="20957" xr:uid="{691E59FB-D1C1-496D-B282-037EDD8415E8}"/>
    <cellStyle name="Comma 7 4 2 3 3 4 2 2" xfId="41979" xr:uid="{B1357519-BC60-40A1-A791-CDACD9075DDF}"/>
    <cellStyle name="Comma 7 4 2 3 3 4 2 3" xfId="63003" xr:uid="{6B0CB554-0AC6-4AF7-93CC-85EA8DCCF093}"/>
    <cellStyle name="Comma 7 4 2 3 3 4 3" xfId="31469" xr:uid="{489B51AB-C2B7-4110-BDC0-055B5CB4BC05}"/>
    <cellStyle name="Comma 7 4 2 3 3 4 4" xfId="52493" xr:uid="{1076FE47-2110-4FE6-B9C3-4C28949B7DAD}"/>
    <cellStyle name="Comma 7 4 2 3 3 5" xfId="13075" xr:uid="{FC5F304A-D3CE-4562-AC96-E637C9BC4B9A}"/>
    <cellStyle name="Comma 7 4 2 3 3 5 2" xfId="34097" xr:uid="{E0CD20FB-61C1-4143-926D-12966DF88B12}"/>
    <cellStyle name="Comma 7 4 2 3 3 5 3" xfId="55121" xr:uid="{9B5B2483-1B8C-46A8-86B5-B0CD072753B6}"/>
    <cellStyle name="Comma 7 4 2 3 3 6" xfId="23586" xr:uid="{8200CE1E-E255-48AE-A18E-FD5E747CB47A}"/>
    <cellStyle name="Comma 7 4 2 3 3 7" xfId="44611" xr:uid="{3800236B-35D8-4B55-9481-AE3741842F62}"/>
    <cellStyle name="Comma 7 4 2 3 4" xfId="2491" xr:uid="{F524C7B3-6882-42C1-B0C6-17E372150358}"/>
    <cellStyle name="Comma 7 4 2 3 4 2" xfId="5169" xr:uid="{09FCAA3B-C5A7-4FBC-AF3A-FE2F17D62CF6}"/>
    <cellStyle name="Comma 7 4 2 3 4 2 2" xfId="15703" xr:uid="{21605571-1B6D-4D3C-B6F2-107FD77C029B}"/>
    <cellStyle name="Comma 7 4 2 3 4 2 2 2" xfId="36725" xr:uid="{AD3A4DB6-9300-44A3-8A72-3350764A9A9E}"/>
    <cellStyle name="Comma 7 4 2 3 4 2 2 3" xfId="57749" xr:uid="{1D5B5923-526F-490C-B92F-168679CC723D}"/>
    <cellStyle name="Comma 7 4 2 3 4 2 3" xfId="26215" xr:uid="{0DF2DE46-75D8-46EC-85C9-589E31253896}"/>
    <cellStyle name="Comma 7 4 2 3 4 2 4" xfId="47239" xr:uid="{E4F43650-75EA-4D9F-AB6F-9A0444059022}"/>
    <cellStyle name="Comma 7 4 2 3 4 3" xfId="7797" xr:uid="{79B57FFA-A5B1-448B-B235-62BFC8F48011}"/>
    <cellStyle name="Comma 7 4 2 3 4 3 2" xfId="18331" xr:uid="{A5D74488-514A-4272-9B41-D5D5DC10C69A}"/>
    <cellStyle name="Comma 7 4 2 3 4 3 2 2" xfId="39353" xr:uid="{19C768C6-7492-48A9-BC09-19DFFBFF5380}"/>
    <cellStyle name="Comma 7 4 2 3 4 3 2 3" xfId="60377" xr:uid="{FA724F6A-DF91-468B-8F57-3E751D344CC1}"/>
    <cellStyle name="Comma 7 4 2 3 4 3 3" xfId="28843" xr:uid="{4E961A1C-1AB5-4979-92A8-B9FE3F408DE8}"/>
    <cellStyle name="Comma 7 4 2 3 4 3 4" xfId="49867" xr:uid="{47DDB761-8C14-4C3E-B124-C0CB7F612CC6}"/>
    <cellStyle name="Comma 7 4 2 3 4 4" xfId="10424" xr:uid="{3E7620B8-B16A-47F1-B1C0-BFB068BF7F8E}"/>
    <cellStyle name="Comma 7 4 2 3 4 4 2" xfId="20958" xr:uid="{FCC1833E-D09A-497C-A862-91E3A37549CA}"/>
    <cellStyle name="Comma 7 4 2 3 4 4 2 2" xfId="41980" xr:uid="{ADD5A06A-76AA-4CA9-B25C-4F0B03CF3587}"/>
    <cellStyle name="Comma 7 4 2 3 4 4 2 3" xfId="63004" xr:uid="{46F14D03-06DB-40EB-A3FE-F1FFA94A9A2C}"/>
    <cellStyle name="Comma 7 4 2 3 4 4 3" xfId="31470" xr:uid="{E4E97D84-2534-4B2B-99E2-00EBE2B151A0}"/>
    <cellStyle name="Comma 7 4 2 3 4 4 4" xfId="52494" xr:uid="{7DA53AC3-A24D-4D87-9686-3976CA462128}"/>
    <cellStyle name="Comma 7 4 2 3 4 5" xfId="13076" xr:uid="{EEFB339C-29B0-469F-8C33-52C320D2DA8C}"/>
    <cellStyle name="Comma 7 4 2 3 4 5 2" xfId="34098" xr:uid="{FFFE3E29-B22A-4F41-9887-5F83087C2FD4}"/>
    <cellStyle name="Comma 7 4 2 3 4 5 3" xfId="55122" xr:uid="{22C86BBD-8644-4AFC-AC60-EE75CF33DF9F}"/>
    <cellStyle name="Comma 7 4 2 3 4 6" xfId="23587" xr:uid="{6449D5CB-5B9B-4F1B-B618-0397C19D2683}"/>
    <cellStyle name="Comma 7 4 2 3 4 7" xfId="44612" xr:uid="{BD18E86E-48EF-4F1B-9D9C-F3BE548684DB}"/>
    <cellStyle name="Comma 7 4 2 3 5" xfId="5165" xr:uid="{19C955D0-6D3C-404F-9129-2B8503F7449B}"/>
    <cellStyle name="Comma 7 4 2 3 5 2" xfId="15699" xr:uid="{9E5E6E37-0306-4AEA-9A54-D602F1329FD1}"/>
    <cellStyle name="Comma 7 4 2 3 5 2 2" xfId="36721" xr:uid="{CD794394-E7BF-4433-8E37-F265A744E6AB}"/>
    <cellStyle name="Comma 7 4 2 3 5 2 3" xfId="57745" xr:uid="{B4E8802B-5CD1-4472-AC6D-875A7124633E}"/>
    <cellStyle name="Comma 7 4 2 3 5 3" xfId="26211" xr:uid="{65FAB710-609B-4EFB-BCF4-B66C5F381A47}"/>
    <cellStyle name="Comma 7 4 2 3 5 4" xfId="47235" xr:uid="{3F3A65BE-24DB-4D4C-9354-3208F0327106}"/>
    <cellStyle name="Comma 7 4 2 3 6" xfId="7793" xr:uid="{09BE8643-1E73-41E0-BE82-3AAC6B0D1EB6}"/>
    <cellStyle name="Comma 7 4 2 3 6 2" xfId="18327" xr:uid="{61CBEF14-4ECC-4FBB-8ED3-22C65CC6CE54}"/>
    <cellStyle name="Comma 7 4 2 3 6 2 2" xfId="39349" xr:uid="{8C0EEA51-CC69-4717-B838-34D8DF4E2087}"/>
    <cellStyle name="Comma 7 4 2 3 6 2 3" xfId="60373" xr:uid="{D9AD5155-D636-40DE-B671-3FBC2C8CAAA9}"/>
    <cellStyle name="Comma 7 4 2 3 6 3" xfId="28839" xr:uid="{5E60A9AB-7A2D-4F23-83B4-1094F21C9584}"/>
    <cellStyle name="Comma 7 4 2 3 6 4" xfId="49863" xr:uid="{40D45760-AB91-4C2B-8760-DA7D3C2E357C}"/>
    <cellStyle name="Comma 7 4 2 3 7" xfId="10420" xr:uid="{568D6C91-BCCB-4ADA-874B-64A0E5ACFA86}"/>
    <cellStyle name="Comma 7 4 2 3 7 2" xfId="20954" xr:uid="{C9A4C7BE-E66C-4567-9AB6-31B212FD97D3}"/>
    <cellStyle name="Comma 7 4 2 3 7 2 2" xfId="41976" xr:uid="{E5995601-B789-404A-AB0E-A6B5CB662199}"/>
    <cellStyle name="Comma 7 4 2 3 7 2 3" xfId="63000" xr:uid="{17C5E176-12E0-48FA-A223-154B4E5C0981}"/>
    <cellStyle name="Comma 7 4 2 3 7 3" xfId="31466" xr:uid="{CD8127F9-469F-4C87-A299-14E0EE2EB46B}"/>
    <cellStyle name="Comma 7 4 2 3 7 4" xfId="52490" xr:uid="{90A71800-5115-4C2C-A6A9-52C9CA67C456}"/>
    <cellStyle name="Comma 7 4 2 3 8" xfId="13072" xr:uid="{73509672-7572-4B5D-A826-B647D96B1034}"/>
    <cellStyle name="Comma 7 4 2 3 8 2" xfId="34094" xr:uid="{658CD832-3878-4D37-8AA8-C5C248988A06}"/>
    <cellStyle name="Comma 7 4 2 3 8 3" xfId="55118" xr:uid="{F90E7F22-257F-4ABD-B851-3441B779E9CF}"/>
    <cellStyle name="Comma 7 4 2 3 9" xfId="23583" xr:uid="{953AC1D5-9E09-44EF-A4EB-B4D4911A493E}"/>
    <cellStyle name="Comma 7 4 2 4" xfId="2492" xr:uid="{02362DFC-FD73-4DE4-BA3A-4E7E93DFD173}"/>
    <cellStyle name="Comma 7 4 2 4 10" xfId="44613" xr:uid="{C95DCDA6-E6D3-4D7A-AD73-448F9DBC5AD6}"/>
    <cellStyle name="Comma 7 4 2 4 2" xfId="2493" xr:uid="{6DAA9C7F-DC10-4A4E-AA83-B1A3EAA173DE}"/>
    <cellStyle name="Comma 7 4 2 4 2 2" xfId="2494" xr:uid="{161B1EEF-2C59-4924-803F-9EFD4B45A02B}"/>
    <cellStyle name="Comma 7 4 2 4 2 2 2" xfId="5172" xr:uid="{05C5D270-E635-4A32-9717-144C820E3950}"/>
    <cellStyle name="Comma 7 4 2 4 2 2 2 2" xfId="15706" xr:uid="{0CC314E1-05E9-48CE-8471-E664130AFC76}"/>
    <cellStyle name="Comma 7 4 2 4 2 2 2 2 2" xfId="36728" xr:uid="{06AB81DA-0848-4160-B522-B0617486B719}"/>
    <cellStyle name="Comma 7 4 2 4 2 2 2 2 3" xfId="57752" xr:uid="{9FFC0264-1997-43A3-B800-82B573F9788B}"/>
    <cellStyle name="Comma 7 4 2 4 2 2 2 3" xfId="26218" xr:uid="{1B287A53-49CB-4803-ABC0-9FA8B236E403}"/>
    <cellStyle name="Comma 7 4 2 4 2 2 2 4" xfId="47242" xr:uid="{1FB5102B-079D-476A-AE95-DA4AE1FA9A13}"/>
    <cellStyle name="Comma 7 4 2 4 2 2 3" xfId="7800" xr:uid="{B16E0F0E-3C28-430F-9FED-E62107DD20B8}"/>
    <cellStyle name="Comma 7 4 2 4 2 2 3 2" xfId="18334" xr:uid="{6BFE317B-0EA6-42B6-B5F0-53B9DA0AD957}"/>
    <cellStyle name="Comma 7 4 2 4 2 2 3 2 2" xfId="39356" xr:uid="{1FFC4A42-D3F2-4360-B556-CCBDBEA65E0C}"/>
    <cellStyle name="Comma 7 4 2 4 2 2 3 2 3" xfId="60380" xr:uid="{D22C0F3A-390D-46B8-B0A5-5815B0B64B86}"/>
    <cellStyle name="Comma 7 4 2 4 2 2 3 3" xfId="28846" xr:uid="{79DD0F73-C180-4078-99E7-337E7CD29370}"/>
    <cellStyle name="Comma 7 4 2 4 2 2 3 4" xfId="49870" xr:uid="{A7867C3D-0521-4DAC-BF01-BC2ECC056779}"/>
    <cellStyle name="Comma 7 4 2 4 2 2 4" xfId="10427" xr:uid="{047FE545-4693-43CE-9A99-94B175C89EDE}"/>
    <cellStyle name="Comma 7 4 2 4 2 2 4 2" xfId="20961" xr:uid="{8AA2F11B-36E3-4C31-9AFC-D0FA38F32AAD}"/>
    <cellStyle name="Comma 7 4 2 4 2 2 4 2 2" xfId="41983" xr:uid="{98E17396-4D6B-4852-A912-2401C423CEF9}"/>
    <cellStyle name="Comma 7 4 2 4 2 2 4 2 3" xfId="63007" xr:uid="{9EAF2E5D-11D3-4CFF-9FC7-D2AC495AE381}"/>
    <cellStyle name="Comma 7 4 2 4 2 2 4 3" xfId="31473" xr:uid="{5C57EB9B-0835-4F21-954B-4916F1E8263E}"/>
    <cellStyle name="Comma 7 4 2 4 2 2 4 4" xfId="52497" xr:uid="{532F8D46-08F9-467B-8E3A-9F577C263F17}"/>
    <cellStyle name="Comma 7 4 2 4 2 2 5" xfId="13079" xr:uid="{18924F5C-F598-46B3-887A-9F2CA19DD860}"/>
    <cellStyle name="Comma 7 4 2 4 2 2 5 2" xfId="34101" xr:uid="{58E89D0E-5FBB-4ED3-8BFD-6E91F369A1FC}"/>
    <cellStyle name="Comma 7 4 2 4 2 2 5 3" xfId="55125" xr:uid="{4A18455F-75E2-4EE7-B5DA-9018C29D50D9}"/>
    <cellStyle name="Comma 7 4 2 4 2 2 6" xfId="23590" xr:uid="{CEF06B03-179D-4AF7-942A-C3ED3EAB55E8}"/>
    <cellStyle name="Comma 7 4 2 4 2 2 7" xfId="44615" xr:uid="{33F5FE82-CED1-4D7E-B179-BBDD53493090}"/>
    <cellStyle name="Comma 7 4 2 4 2 3" xfId="5171" xr:uid="{0C1ED7F0-4C07-4239-8FE9-E17F7961C62B}"/>
    <cellStyle name="Comma 7 4 2 4 2 3 2" xfId="15705" xr:uid="{E3E9F3A4-9592-46CA-905E-9EBECCC1FF00}"/>
    <cellStyle name="Comma 7 4 2 4 2 3 2 2" xfId="36727" xr:uid="{D6B04172-E537-415B-AB1E-D9FBF6263213}"/>
    <cellStyle name="Comma 7 4 2 4 2 3 2 3" xfId="57751" xr:uid="{6878D3EE-8CCA-4C51-8ECD-0D4C7DEF6476}"/>
    <cellStyle name="Comma 7 4 2 4 2 3 3" xfId="26217" xr:uid="{AC05D0DD-9F01-43FB-92A5-2AAE9315B5BC}"/>
    <cellStyle name="Comma 7 4 2 4 2 3 4" xfId="47241" xr:uid="{04228A44-383D-41C1-AB08-5653A65F1030}"/>
    <cellStyle name="Comma 7 4 2 4 2 4" xfId="7799" xr:uid="{79CC9FC0-A1DA-4994-BB1E-FA0C048D1FDE}"/>
    <cellStyle name="Comma 7 4 2 4 2 4 2" xfId="18333" xr:uid="{AC95482F-44D1-4BD6-829D-0B1FA9A79F4C}"/>
    <cellStyle name="Comma 7 4 2 4 2 4 2 2" xfId="39355" xr:uid="{630B55C2-E71C-4433-8332-382D8A4E32F3}"/>
    <cellStyle name="Comma 7 4 2 4 2 4 2 3" xfId="60379" xr:uid="{4CE088DF-1201-4105-8A7A-C9C3C2AB48A9}"/>
    <cellStyle name="Comma 7 4 2 4 2 4 3" xfId="28845" xr:uid="{0877D909-096D-460E-AF8A-E3F177B754CE}"/>
    <cellStyle name="Comma 7 4 2 4 2 4 4" xfId="49869" xr:uid="{3440B74E-CB4E-41F5-82A0-2305A4C2E816}"/>
    <cellStyle name="Comma 7 4 2 4 2 5" xfId="10426" xr:uid="{88986E8A-4195-4D0F-840C-C86437C46797}"/>
    <cellStyle name="Comma 7 4 2 4 2 5 2" xfId="20960" xr:uid="{F670C89E-221F-4E5B-B177-EF833295439D}"/>
    <cellStyle name="Comma 7 4 2 4 2 5 2 2" xfId="41982" xr:uid="{9FA09E47-9FDB-43E4-AA60-E2CAC324A328}"/>
    <cellStyle name="Comma 7 4 2 4 2 5 2 3" xfId="63006" xr:uid="{B97E9894-2FA6-4DCB-9864-7F290D7DCC79}"/>
    <cellStyle name="Comma 7 4 2 4 2 5 3" xfId="31472" xr:uid="{B4EB0B27-F6CA-4479-BDE0-841A6018E488}"/>
    <cellStyle name="Comma 7 4 2 4 2 5 4" xfId="52496" xr:uid="{5024BFF7-7FF9-4B04-A0A8-190D386C1CCE}"/>
    <cellStyle name="Comma 7 4 2 4 2 6" xfId="13078" xr:uid="{67C2586F-EB01-4F17-9C89-D0BD8D868B0E}"/>
    <cellStyle name="Comma 7 4 2 4 2 6 2" xfId="34100" xr:uid="{E54D3AEF-7371-4188-B96B-33FF20499FF0}"/>
    <cellStyle name="Comma 7 4 2 4 2 6 3" xfId="55124" xr:uid="{BAC0E1C1-CBD6-4C34-B1E8-8087190B9568}"/>
    <cellStyle name="Comma 7 4 2 4 2 7" xfId="23589" xr:uid="{0BC26089-F341-4D38-B7FC-6C96150A287B}"/>
    <cellStyle name="Comma 7 4 2 4 2 8" xfId="44614" xr:uid="{D428656E-4512-46BB-B340-C5D900D8949C}"/>
    <cellStyle name="Comma 7 4 2 4 3" xfId="2495" xr:uid="{9745A8B4-D038-4E36-8687-0EAB01E5FA5E}"/>
    <cellStyle name="Comma 7 4 2 4 3 2" xfId="5173" xr:uid="{130BBA9E-2CA8-4DF9-9578-DD982EBF7507}"/>
    <cellStyle name="Comma 7 4 2 4 3 2 2" xfId="15707" xr:uid="{59FBC64B-6354-41BC-BB79-BBC5F6BC26F1}"/>
    <cellStyle name="Comma 7 4 2 4 3 2 2 2" xfId="36729" xr:uid="{C2AF5C26-4C6C-4509-93CE-092718E1B860}"/>
    <cellStyle name="Comma 7 4 2 4 3 2 2 3" xfId="57753" xr:uid="{53A86AB3-4525-40EC-AACE-603DCF6CCE88}"/>
    <cellStyle name="Comma 7 4 2 4 3 2 3" xfId="26219" xr:uid="{C64B84CA-62EC-40F4-B566-7611CF4A5EA6}"/>
    <cellStyle name="Comma 7 4 2 4 3 2 4" xfId="47243" xr:uid="{ABF93DE4-5DBA-4DD2-8B20-28EE23B534AB}"/>
    <cellStyle name="Comma 7 4 2 4 3 3" xfId="7801" xr:uid="{406B0F7D-7314-4644-98E1-253E8978D06E}"/>
    <cellStyle name="Comma 7 4 2 4 3 3 2" xfId="18335" xr:uid="{B2854E36-B85F-43AB-8B56-8281138B26A1}"/>
    <cellStyle name="Comma 7 4 2 4 3 3 2 2" xfId="39357" xr:uid="{E0FAAF36-B893-491D-ACC8-B8ADB430FCB8}"/>
    <cellStyle name="Comma 7 4 2 4 3 3 2 3" xfId="60381" xr:uid="{DF8CD306-9D10-4D81-BDA5-42D5925547D0}"/>
    <cellStyle name="Comma 7 4 2 4 3 3 3" xfId="28847" xr:uid="{C0A0D8C7-91B0-4EEB-B019-2A25E3538B84}"/>
    <cellStyle name="Comma 7 4 2 4 3 3 4" xfId="49871" xr:uid="{FBCF88B2-7ACF-4DFE-9109-943C2A7F5C67}"/>
    <cellStyle name="Comma 7 4 2 4 3 4" xfId="10428" xr:uid="{672DD838-66AB-4519-941F-64833C4240E0}"/>
    <cellStyle name="Comma 7 4 2 4 3 4 2" xfId="20962" xr:uid="{03F75408-5761-4861-9213-5D1DC8EE49EB}"/>
    <cellStyle name="Comma 7 4 2 4 3 4 2 2" xfId="41984" xr:uid="{56FA5BEC-B85C-4BFF-8844-9E97D23DB584}"/>
    <cellStyle name="Comma 7 4 2 4 3 4 2 3" xfId="63008" xr:uid="{6D4B3725-1B56-4ACB-97D0-96F04A532582}"/>
    <cellStyle name="Comma 7 4 2 4 3 4 3" xfId="31474" xr:uid="{21D7A842-EDA6-4D37-A173-90CE61D26E61}"/>
    <cellStyle name="Comma 7 4 2 4 3 4 4" xfId="52498" xr:uid="{7D920505-91DE-48D6-A84F-10759D5C89E6}"/>
    <cellStyle name="Comma 7 4 2 4 3 5" xfId="13080" xr:uid="{6A37A440-8CCB-4F87-AE56-14AD274EB2DB}"/>
    <cellStyle name="Comma 7 4 2 4 3 5 2" xfId="34102" xr:uid="{AC4F3121-C2EE-4CCD-A12E-421BF332409F}"/>
    <cellStyle name="Comma 7 4 2 4 3 5 3" xfId="55126" xr:uid="{1C25B47E-9C9C-45C5-808E-2AC073E45214}"/>
    <cellStyle name="Comma 7 4 2 4 3 6" xfId="23591" xr:uid="{9CC6EE7B-4489-4683-82F8-6CFAA7B0B0B5}"/>
    <cellStyle name="Comma 7 4 2 4 3 7" xfId="44616" xr:uid="{46B06457-D011-4C9F-8F89-352AD427160C}"/>
    <cellStyle name="Comma 7 4 2 4 4" xfId="2496" xr:uid="{51FAC241-181D-4598-8A1E-9252E1D30D34}"/>
    <cellStyle name="Comma 7 4 2 4 4 2" xfId="5174" xr:uid="{3BFFE5D9-838E-4A19-B3E3-CC328FAF7331}"/>
    <cellStyle name="Comma 7 4 2 4 4 2 2" xfId="15708" xr:uid="{E5EB70DD-49BF-4E15-9970-A78466DC5465}"/>
    <cellStyle name="Comma 7 4 2 4 4 2 2 2" xfId="36730" xr:uid="{F8584FCB-E72B-40D0-9AA8-3EC9E6100914}"/>
    <cellStyle name="Comma 7 4 2 4 4 2 2 3" xfId="57754" xr:uid="{CC1A5F3C-CC37-4E5F-86D5-C073CBED0BCE}"/>
    <cellStyle name="Comma 7 4 2 4 4 2 3" xfId="26220" xr:uid="{ADA8D2C1-AABD-4BD7-819A-F4C877194049}"/>
    <cellStyle name="Comma 7 4 2 4 4 2 4" xfId="47244" xr:uid="{E92AC8CF-5CF9-4348-8D1B-6F36C2950D79}"/>
    <cellStyle name="Comma 7 4 2 4 4 3" xfId="7802" xr:uid="{076CA58D-DBCA-47D2-97B8-4B5160259F24}"/>
    <cellStyle name="Comma 7 4 2 4 4 3 2" xfId="18336" xr:uid="{C240CAB1-BA4E-45B9-9C27-7E3754194EBE}"/>
    <cellStyle name="Comma 7 4 2 4 4 3 2 2" xfId="39358" xr:uid="{8FEA77A0-E51F-4496-AC07-ADFBCF8F8241}"/>
    <cellStyle name="Comma 7 4 2 4 4 3 2 3" xfId="60382" xr:uid="{156024D7-4FF4-4DD7-8598-01835C08D51A}"/>
    <cellStyle name="Comma 7 4 2 4 4 3 3" xfId="28848" xr:uid="{2AF0BB6D-EA4D-4C7D-BAA1-BD6F86DD753E}"/>
    <cellStyle name="Comma 7 4 2 4 4 3 4" xfId="49872" xr:uid="{2846EC5C-D1E0-489D-84E9-58796AFC018A}"/>
    <cellStyle name="Comma 7 4 2 4 4 4" xfId="10429" xr:uid="{AAB630A2-53C2-45DC-88E1-954C47522747}"/>
    <cellStyle name="Comma 7 4 2 4 4 4 2" xfId="20963" xr:uid="{8B2E682B-FBBC-4CCC-8726-14B725A099D9}"/>
    <cellStyle name="Comma 7 4 2 4 4 4 2 2" xfId="41985" xr:uid="{9D89A1A0-DBDF-465A-927D-328AE531829B}"/>
    <cellStyle name="Comma 7 4 2 4 4 4 2 3" xfId="63009" xr:uid="{174679EF-CA55-46C5-B134-E43EDB6550F2}"/>
    <cellStyle name="Comma 7 4 2 4 4 4 3" xfId="31475" xr:uid="{B6235BD1-5ECA-42CF-8169-81D7203560C4}"/>
    <cellStyle name="Comma 7 4 2 4 4 4 4" xfId="52499" xr:uid="{A7F5E3E6-5864-4EF5-84D9-31EE612BA5AE}"/>
    <cellStyle name="Comma 7 4 2 4 4 5" xfId="13081" xr:uid="{A9EE7D75-2D66-4ADC-9155-C54177129D25}"/>
    <cellStyle name="Comma 7 4 2 4 4 5 2" xfId="34103" xr:uid="{B0ECF740-5DE4-41F7-B317-8831C7279422}"/>
    <cellStyle name="Comma 7 4 2 4 4 5 3" xfId="55127" xr:uid="{C176AA6D-E5E0-41DF-B9BC-126D2D8AF249}"/>
    <cellStyle name="Comma 7 4 2 4 4 6" xfId="23592" xr:uid="{0B65B551-5598-4E09-993D-3AA87CC5C927}"/>
    <cellStyle name="Comma 7 4 2 4 4 7" xfId="44617" xr:uid="{A644254B-6946-4F6A-AE5E-4FE714B7AEF0}"/>
    <cellStyle name="Comma 7 4 2 4 5" xfId="5170" xr:uid="{84C98591-4406-4FA6-963B-4CD928862859}"/>
    <cellStyle name="Comma 7 4 2 4 5 2" xfId="15704" xr:uid="{41A30CE6-C106-484E-981A-672B900C5B36}"/>
    <cellStyle name="Comma 7 4 2 4 5 2 2" xfId="36726" xr:uid="{F7E23DD7-B59A-40FD-9589-CCE4BDB43323}"/>
    <cellStyle name="Comma 7 4 2 4 5 2 3" xfId="57750" xr:uid="{C98CA14B-5122-4FA1-8419-F511F9D42892}"/>
    <cellStyle name="Comma 7 4 2 4 5 3" xfId="26216" xr:uid="{98B1DDBE-6600-4C8C-B999-E85A8633475B}"/>
    <cellStyle name="Comma 7 4 2 4 5 4" xfId="47240" xr:uid="{5C7C8C6D-0775-4EDB-A64F-F00E3DE87449}"/>
    <cellStyle name="Comma 7 4 2 4 6" xfId="7798" xr:uid="{3DF7E41B-E3A7-4E00-B4DC-A52893FBC121}"/>
    <cellStyle name="Comma 7 4 2 4 6 2" xfId="18332" xr:uid="{09DF167D-53CD-47F5-93B3-8519D314C8F8}"/>
    <cellStyle name="Comma 7 4 2 4 6 2 2" xfId="39354" xr:uid="{E1938B0D-4947-4D9F-9A81-3170DE5D54C6}"/>
    <cellStyle name="Comma 7 4 2 4 6 2 3" xfId="60378" xr:uid="{16BF0959-5979-497B-9090-3A1843E81768}"/>
    <cellStyle name="Comma 7 4 2 4 6 3" xfId="28844" xr:uid="{FA1616B4-B84A-4687-9BFF-6725EA0EC77C}"/>
    <cellStyle name="Comma 7 4 2 4 6 4" xfId="49868" xr:uid="{B2EDF743-B8F0-4055-8B88-70ECFD190CE7}"/>
    <cellStyle name="Comma 7 4 2 4 7" xfId="10425" xr:uid="{A7BD85A6-DF9D-4BFA-AF63-93A09A3E9CE6}"/>
    <cellStyle name="Comma 7 4 2 4 7 2" xfId="20959" xr:uid="{0D3A13E0-ACD0-4E46-A482-F886C8369EC0}"/>
    <cellStyle name="Comma 7 4 2 4 7 2 2" xfId="41981" xr:uid="{0B785FAA-667D-40E3-AF04-AAD8384BAE4E}"/>
    <cellStyle name="Comma 7 4 2 4 7 2 3" xfId="63005" xr:uid="{49FF7CD9-F20D-42BB-83F5-2BB106C53F46}"/>
    <cellStyle name="Comma 7 4 2 4 7 3" xfId="31471" xr:uid="{DBB09022-8D83-433D-8B8A-E4891A3F5666}"/>
    <cellStyle name="Comma 7 4 2 4 7 4" xfId="52495" xr:uid="{83D24972-6025-4F9F-9775-B39B3DC117EA}"/>
    <cellStyle name="Comma 7 4 2 4 8" xfId="13077" xr:uid="{2BA164FC-B471-4C83-8A80-DB2F545C9B1B}"/>
    <cellStyle name="Comma 7 4 2 4 8 2" xfId="34099" xr:uid="{E857965F-1873-478C-8B9D-54383E7FEB09}"/>
    <cellStyle name="Comma 7 4 2 4 8 3" xfId="55123" xr:uid="{B59D6BED-D2D0-4ED1-85D3-057B0AB74B79}"/>
    <cellStyle name="Comma 7 4 2 4 9" xfId="23588" xr:uid="{E985AA8A-61F6-49AA-B6BE-3226ED34F00D}"/>
    <cellStyle name="Comma 7 4 2 5" xfId="2497" xr:uid="{A1096F4D-C8A8-48A7-A345-1DFE0CD56382}"/>
    <cellStyle name="Comma 7 4 2 5 10" xfId="44618" xr:uid="{455ADEC4-EABF-4AB3-A92A-1CDE2F19B2DB}"/>
    <cellStyle name="Comma 7 4 2 5 2" xfId="2498" xr:uid="{BF6EEB0E-4A08-46F6-9BC9-3923180966B3}"/>
    <cellStyle name="Comma 7 4 2 5 2 2" xfId="2499" xr:uid="{5B281F75-BAB7-4577-857D-B8117318A4F1}"/>
    <cellStyle name="Comma 7 4 2 5 2 2 2" xfId="5177" xr:uid="{FF92951C-8795-415E-AD53-F2767A2FC2DA}"/>
    <cellStyle name="Comma 7 4 2 5 2 2 2 2" xfId="15711" xr:uid="{CCA90A46-C0DE-4069-9FB0-4C2DA3A8C9B1}"/>
    <cellStyle name="Comma 7 4 2 5 2 2 2 2 2" xfId="36733" xr:uid="{EBBCBD7A-F38F-47EC-A80D-97E903107F05}"/>
    <cellStyle name="Comma 7 4 2 5 2 2 2 2 3" xfId="57757" xr:uid="{183A46AD-BDA0-4831-8561-09F906548420}"/>
    <cellStyle name="Comma 7 4 2 5 2 2 2 3" xfId="26223" xr:uid="{D55A2A94-829D-47BB-92BD-2A77B1F22CAD}"/>
    <cellStyle name="Comma 7 4 2 5 2 2 2 4" xfId="47247" xr:uid="{85352FCD-66F3-4981-B669-26ABA11410E1}"/>
    <cellStyle name="Comma 7 4 2 5 2 2 3" xfId="7805" xr:uid="{E2948F21-C2E6-4BF4-B5C2-4EE903C1E629}"/>
    <cellStyle name="Comma 7 4 2 5 2 2 3 2" xfId="18339" xr:uid="{D2EBFE4E-BBFB-4F31-9C7A-486BBD86D1EC}"/>
    <cellStyle name="Comma 7 4 2 5 2 2 3 2 2" xfId="39361" xr:uid="{17BFF3DC-910F-4201-A9EE-E3FAE02552B9}"/>
    <cellStyle name="Comma 7 4 2 5 2 2 3 2 3" xfId="60385" xr:uid="{C42CAB52-F00D-4B0C-B9BF-3E91CAFBDE5D}"/>
    <cellStyle name="Comma 7 4 2 5 2 2 3 3" xfId="28851" xr:uid="{1C7BA77A-466F-4FB6-8035-A51B8DFD5E9B}"/>
    <cellStyle name="Comma 7 4 2 5 2 2 3 4" xfId="49875" xr:uid="{97F2471B-059A-4FA1-9E6F-B7955F2CCD75}"/>
    <cellStyle name="Comma 7 4 2 5 2 2 4" xfId="10432" xr:uid="{15218DBA-0A84-4AEB-B7DD-EA03352F4B92}"/>
    <cellStyle name="Comma 7 4 2 5 2 2 4 2" xfId="20966" xr:uid="{0F3551C3-3C5C-4200-812D-ADF0A66BD84F}"/>
    <cellStyle name="Comma 7 4 2 5 2 2 4 2 2" xfId="41988" xr:uid="{025E0165-2042-473B-B413-04B00781C973}"/>
    <cellStyle name="Comma 7 4 2 5 2 2 4 2 3" xfId="63012" xr:uid="{27C79437-ABEE-4842-9F18-EBCA6D2BCCDC}"/>
    <cellStyle name="Comma 7 4 2 5 2 2 4 3" xfId="31478" xr:uid="{979B4A97-4719-430B-94B9-03C3E27BBA4F}"/>
    <cellStyle name="Comma 7 4 2 5 2 2 4 4" xfId="52502" xr:uid="{12B6FEAA-2D98-496D-8E57-8E478EEA53EB}"/>
    <cellStyle name="Comma 7 4 2 5 2 2 5" xfId="13084" xr:uid="{131169B1-C110-4C7B-B03B-269521E58835}"/>
    <cellStyle name="Comma 7 4 2 5 2 2 5 2" xfId="34106" xr:uid="{D695252C-1517-484C-95F3-052195FF67A3}"/>
    <cellStyle name="Comma 7 4 2 5 2 2 5 3" xfId="55130" xr:uid="{D927BB8F-041D-4087-80C2-999128DE43F6}"/>
    <cellStyle name="Comma 7 4 2 5 2 2 6" xfId="23595" xr:uid="{A8B60010-28E9-4CC5-BCA1-B904D85C8452}"/>
    <cellStyle name="Comma 7 4 2 5 2 2 7" xfId="44620" xr:uid="{0444779F-F97C-4E27-8826-2FE3EABB35EC}"/>
    <cellStyle name="Comma 7 4 2 5 2 3" xfId="5176" xr:uid="{37987814-41F7-4170-984E-9586E558E15F}"/>
    <cellStyle name="Comma 7 4 2 5 2 3 2" xfId="15710" xr:uid="{17CF4465-17AF-4465-92F1-824C3B88EC34}"/>
    <cellStyle name="Comma 7 4 2 5 2 3 2 2" xfId="36732" xr:uid="{39392BBF-6D88-4A38-9A3D-ACC1891CFDC4}"/>
    <cellStyle name="Comma 7 4 2 5 2 3 2 3" xfId="57756" xr:uid="{C2C9F2CC-5A40-4212-9A23-36C899463E75}"/>
    <cellStyle name="Comma 7 4 2 5 2 3 3" xfId="26222" xr:uid="{9D2D8AC0-0367-45A6-A72B-0DD09BBD62B1}"/>
    <cellStyle name="Comma 7 4 2 5 2 3 4" xfId="47246" xr:uid="{A9D18059-F839-4CCE-9CC9-95DBBD325ED9}"/>
    <cellStyle name="Comma 7 4 2 5 2 4" xfId="7804" xr:uid="{44CE5B95-9A2D-4AAE-90DD-6861A4BCB8BA}"/>
    <cellStyle name="Comma 7 4 2 5 2 4 2" xfId="18338" xr:uid="{F75501C8-4AFE-4EC2-9C5B-4C0606262EFC}"/>
    <cellStyle name="Comma 7 4 2 5 2 4 2 2" xfId="39360" xr:uid="{C735F1AF-5432-43B3-BF8E-E5E05FF880D9}"/>
    <cellStyle name="Comma 7 4 2 5 2 4 2 3" xfId="60384" xr:uid="{98ED0D5D-76F9-49B0-B527-828EBAA5B8AC}"/>
    <cellStyle name="Comma 7 4 2 5 2 4 3" xfId="28850" xr:uid="{54085683-B12E-4FB6-A4D8-15E2D75C1472}"/>
    <cellStyle name="Comma 7 4 2 5 2 4 4" xfId="49874" xr:uid="{B2E0410C-18D2-4095-8348-A83B518E13A9}"/>
    <cellStyle name="Comma 7 4 2 5 2 5" xfId="10431" xr:uid="{271B3C51-C555-4D29-8187-6FC5F50D18F5}"/>
    <cellStyle name="Comma 7 4 2 5 2 5 2" xfId="20965" xr:uid="{1848B2F6-E549-47A2-B63B-496C405FF77A}"/>
    <cellStyle name="Comma 7 4 2 5 2 5 2 2" xfId="41987" xr:uid="{56121C27-BA76-450E-B973-E11DCA9390F9}"/>
    <cellStyle name="Comma 7 4 2 5 2 5 2 3" xfId="63011" xr:uid="{3725196A-F05B-4014-96CA-30AC8E1B48C1}"/>
    <cellStyle name="Comma 7 4 2 5 2 5 3" xfId="31477" xr:uid="{59006C36-FADB-46E2-8BD2-415CB682FAC7}"/>
    <cellStyle name="Comma 7 4 2 5 2 5 4" xfId="52501" xr:uid="{6DA72CA9-5AC5-416B-80F1-671BB04E36C5}"/>
    <cellStyle name="Comma 7 4 2 5 2 6" xfId="13083" xr:uid="{594B6F10-C7BB-4DF0-AF21-FD5A8E864A86}"/>
    <cellStyle name="Comma 7 4 2 5 2 6 2" xfId="34105" xr:uid="{1971501A-AF42-4074-9754-B6AC29535A46}"/>
    <cellStyle name="Comma 7 4 2 5 2 6 3" xfId="55129" xr:uid="{D2491ED0-C401-4EDD-B7CA-50A7C318C9B3}"/>
    <cellStyle name="Comma 7 4 2 5 2 7" xfId="23594" xr:uid="{74515CA3-5EA2-4730-A048-2A376C31C99E}"/>
    <cellStyle name="Comma 7 4 2 5 2 8" xfId="44619" xr:uid="{C541A9A3-1368-4AED-AB3C-3180C0E699FB}"/>
    <cellStyle name="Comma 7 4 2 5 3" xfId="2500" xr:uid="{417B1783-2F85-418F-AFFE-359CC96B339F}"/>
    <cellStyle name="Comma 7 4 2 5 3 2" xfId="5178" xr:uid="{BD57C74C-FE6F-41DD-9BE3-577B90115DC7}"/>
    <cellStyle name="Comma 7 4 2 5 3 2 2" xfId="15712" xr:uid="{20E186CF-E3A6-4510-BEB0-6D43BD8AE0AC}"/>
    <cellStyle name="Comma 7 4 2 5 3 2 2 2" xfId="36734" xr:uid="{5971AF8E-E2BA-4F23-93CD-88E44989B869}"/>
    <cellStyle name="Comma 7 4 2 5 3 2 2 3" xfId="57758" xr:uid="{EA7E6BBA-85B9-4046-A4F1-A6E76ED0BC62}"/>
    <cellStyle name="Comma 7 4 2 5 3 2 3" xfId="26224" xr:uid="{FD5FD090-618E-481C-8914-1182C520FDC4}"/>
    <cellStyle name="Comma 7 4 2 5 3 2 4" xfId="47248" xr:uid="{5399EA17-80A5-4E90-A5B8-E1C0FE681A71}"/>
    <cellStyle name="Comma 7 4 2 5 3 3" xfId="7806" xr:uid="{960B9005-3BEC-4D3D-833A-E8A2C169450F}"/>
    <cellStyle name="Comma 7 4 2 5 3 3 2" xfId="18340" xr:uid="{1DAFC707-81CC-4A8E-8241-50D438109B21}"/>
    <cellStyle name="Comma 7 4 2 5 3 3 2 2" xfId="39362" xr:uid="{E7502E7E-1479-4462-B807-52CBB778DAE0}"/>
    <cellStyle name="Comma 7 4 2 5 3 3 2 3" xfId="60386" xr:uid="{8F3A6036-049E-46C3-9768-B6FEF58FA502}"/>
    <cellStyle name="Comma 7 4 2 5 3 3 3" xfId="28852" xr:uid="{BA2BC504-2EFA-44AD-805E-5C78FD80ECBF}"/>
    <cellStyle name="Comma 7 4 2 5 3 3 4" xfId="49876" xr:uid="{AC7665FD-5D62-45B4-BE8C-FC10DD68E240}"/>
    <cellStyle name="Comma 7 4 2 5 3 4" xfId="10433" xr:uid="{0785E87C-8655-4B9C-837E-334457B32F4F}"/>
    <cellStyle name="Comma 7 4 2 5 3 4 2" xfId="20967" xr:uid="{DAD20436-3070-4C7A-A210-BE70232B2289}"/>
    <cellStyle name="Comma 7 4 2 5 3 4 2 2" xfId="41989" xr:uid="{08828068-81B7-4C0C-AE71-C7E41B0E2EBD}"/>
    <cellStyle name="Comma 7 4 2 5 3 4 2 3" xfId="63013" xr:uid="{4D10CCCA-415F-437E-90BA-468F64C472C0}"/>
    <cellStyle name="Comma 7 4 2 5 3 4 3" xfId="31479" xr:uid="{9C092B68-DB8C-495B-805D-94224F21B714}"/>
    <cellStyle name="Comma 7 4 2 5 3 4 4" xfId="52503" xr:uid="{2170CDDD-FF68-43C6-9D32-24B5AA7B4DA3}"/>
    <cellStyle name="Comma 7 4 2 5 3 5" xfId="13085" xr:uid="{DE95CABE-FA7C-43C0-957F-4A7354F24E71}"/>
    <cellStyle name="Comma 7 4 2 5 3 5 2" xfId="34107" xr:uid="{041597E3-F156-4310-AC93-C834E616808D}"/>
    <cellStyle name="Comma 7 4 2 5 3 5 3" xfId="55131" xr:uid="{9662B308-6CD4-4B96-AF07-19EE5F29FDE3}"/>
    <cellStyle name="Comma 7 4 2 5 3 6" xfId="23596" xr:uid="{1A7FCBF2-5D99-47C8-B642-A516B1635558}"/>
    <cellStyle name="Comma 7 4 2 5 3 7" xfId="44621" xr:uid="{DEBA5A4A-3300-4DEC-AACB-2A3D84C46A8C}"/>
    <cellStyle name="Comma 7 4 2 5 4" xfId="2501" xr:uid="{FFA76E64-9694-4B7E-B0CF-75DF6E985218}"/>
    <cellStyle name="Comma 7 4 2 5 4 2" xfId="5179" xr:uid="{21864FBD-373D-4E58-86C3-DD9C34339327}"/>
    <cellStyle name="Comma 7 4 2 5 4 2 2" xfId="15713" xr:uid="{EEBF85F8-C807-4CC8-ACA9-0B4FC2385C3B}"/>
    <cellStyle name="Comma 7 4 2 5 4 2 2 2" xfId="36735" xr:uid="{2DDBBF89-A4BA-426D-815B-3058403BB1E1}"/>
    <cellStyle name="Comma 7 4 2 5 4 2 2 3" xfId="57759" xr:uid="{71661661-5BAA-40D8-9642-42A7A776039D}"/>
    <cellStyle name="Comma 7 4 2 5 4 2 3" xfId="26225" xr:uid="{180707B9-3F8E-4535-9F42-2BFD1AB532E2}"/>
    <cellStyle name="Comma 7 4 2 5 4 2 4" xfId="47249" xr:uid="{A8A17B85-821F-44F3-A173-846B0EF102E5}"/>
    <cellStyle name="Comma 7 4 2 5 4 3" xfId="7807" xr:uid="{1786127E-3AAD-48D4-A617-C034B3A76826}"/>
    <cellStyle name="Comma 7 4 2 5 4 3 2" xfId="18341" xr:uid="{DCD974EC-7EF8-45EB-85AF-FFD780276378}"/>
    <cellStyle name="Comma 7 4 2 5 4 3 2 2" xfId="39363" xr:uid="{B9AF6818-A981-4F34-B250-EB0DC4C11FBF}"/>
    <cellStyle name="Comma 7 4 2 5 4 3 2 3" xfId="60387" xr:uid="{E8AEF678-B858-4134-8509-6365266F24DE}"/>
    <cellStyle name="Comma 7 4 2 5 4 3 3" xfId="28853" xr:uid="{CD060CAC-56AA-4115-9BC3-8C8134C22A72}"/>
    <cellStyle name="Comma 7 4 2 5 4 3 4" xfId="49877" xr:uid="{A6E01A26-FD09-4A5C-8CD5-5CF82A9E7EEF}"/>
    <cellStyle name="Comma 7 4 2 5 4 4" xfId="10434" xr:uid="{7F460871-0B65-45F5-B7C3-5D8A54B66802}"/>
    <cellStyle name="Comma 7 4 2 5 4 4 2" xfId="20968" xr:uid="{B0F94006-C551-4FA5-B342-899C8E6888E4}"/>
    <cellStyle name="Comma 7 4 2 5 4 4 2 2" xfId="41990" xr:uid="{9CE1D376-F4C8-4F3E-BB98-6D9948EE6AFF}"/>
    <cellStyle name="Comma 7 4 2 5 4 4 2 3" xfId="63014" xr:uid="{F278DC6B-BCB7-4FAC-87A5-30471BE5811C}"/>
    <cellStyle name="Comma 7 4 2 5 4 4 3" xfId="31480" xr:uid="{154FF592-197E-4B9D-9EE6-44FF7573024F}"/>
    <cellStyle name="Comma 7 4 2 5 4 4 4" xfId="52504" xr:uid="{8C5803AE-3127-44E9-8060-6B189944E1B5}"/>
    <cellStyle name="Comma 7 4 2 5 4 5" xfId="13086" xr:uid="{D4ED2522-F8CC-475A-84F3-D5B8452B3C4B}"/>
    <cellStyle name="Comma 7 4 2 5 4 5 2" xfId="34108" xr:uid="{B5316842-6D18-4FAD-81A8-AAAE23575E26}"/>
    <cellStyle name="Comma 7 4 2 5 4 5 3" xfId="55132" xr:uid="{B78CC051-990E-4886-BAD9-28CE0614AD8D}"/>
    <cellStyle name="Comma 7 4 2 5 4 6" xfId="23597" xr:uid="{2D4751E1-D673-4D75-AF11-67AB159FB59A}"/>
    <cellStyle name="Comma 7 4 2 5 4 7" xfId="44622" xr:uid="{720AB3A5-5280-419A-A238-8306DF749F93}"/>
    <cellStyle name="Comma 7 4 2 5 5" xfId="5175" xr:uid="{8DBEE79E-87E7-49A2-9718-00B24C096AFD}"/>
    <cellStyle name="Comma 7 4 2 5 5 2" xfId="15709" xr:uid="{12E508FA-93C3-4AB4-A17D-E2AF745F3310}"/>
    <cellStyle name="Comma 7 4 2 5 5 2 2" xfId="36731" xr:uid="{5113C935-A812-4C7C-9172-C6C42C890C13}"/>
    <cellStyle name="Comma 7 4 2 5 5 2 3" xfId="57755" xr:uid="{76E0508C-48AF-4951-91C9-D500F5B5B2D1}"/>
    <cellStyle name="Comma 7 4 2 5 5 3" xfId="26221" xr:uid="{55012F06-971C-478D-B660-E4E888B20DC0}"/>
    <cellStyle name="Comma 7 4 2 5 5 4" xfId="47245" xr:uid="{E826D215-0AC0-4DEA-B8F6-D81B2AD9C21A}"/>
    <cellStyle name="Comma 7 4 2 5 6" xfId="7803" xr:uid="{BB0E605B-FE34-4475-8356-AB9854DE5C30}"/>
    <cellStyle name="Comma 7 4 2 5 6 2" xfId="18337" xr:uid="{275B45ED-0378-48C9-B91D-B4A7509FA0C0}"/>
    <cellStyle name="Comma 7 4 2 5 6 2 2" xfId="39359" xr:uid="{284AB3F0-8D98-4335-8DE7-C768CFAC3E77}"/>
    <cellStyle name="Comma 7 4 2 5 6 2 3" xfId="60383" xr:uid="{109C410F-3EB0-4DED-A376-02956F066A0D}"/>
    <cellStyle name="Comma 7 4 2 5 6 3" xfId="28849" xr:uid="{A7753082-9210-4EE6-9F5F-576A2A1A8DDA}"/>
    <cellStyle name="Comma 7 4 2 5 6 4" xfId="49873" xr:uid="{ADEA1426-0C66-49E8-AAC2-D0ED0BA55EE9}"/>
    <cellStyle name="Comma 7 4 2 5 7" xfId="10430" xr:uid="{9349C8AE-A6BD-4412-8743-C1A7649D6D01}"/>
    <cellStyle name="Comma 7 4 2 5 7 2" xfId="20964" xr:uid="{013DF7AE-55CD-4BE4-8B96-5E80600F67A7}"/>
    <cellStyle name="Comma 7 4 2 5 7 2 2" xfId="41986" xr:uid="{381BBF89-0A0A-4FE0-ABBB-39EB8FC0D83D}"/>
    <cellStyle name="Comma 7 4 2 5 7 2 3" xfId="63010" xr:uid="{C3264E72-01FA-446B-9A06-38DBBB832E05}"/>
    <cellStyle name="Comma 7 4 2 5 7 3" xfId="31476" xr:uid="{106092EB-3D46-4B33-913F-66E28C54D534}"/>
    <cellStyle name="Comma 7 4 2 5 7 4" xfId="52500" xr:uid="{975F1CC7-A455-4EE7-A44C-CB81B5F58179}"/>
    <cellStyle name="Comma 7 4 2 5 8" xfId="13082" xr:uid="{F4754CDD-FA1F-454C-9A04-44012C759260}"/>
    <cellStyle name="Comma 7 4 2 5 8 2" xfId="34104" xr:uid="{72E0E3EB-04EA-4B3A-9F85-9BC853F28F7F}"/>
    <cellStyle name="Comma 7 4 2 5 8 3" xfId="55128" xr:uid="{97AE7EF8-9FCB-4B61-975D-7CFA147A3022}"/>
    <cellStyle name="Comma 7 4 2 5 9" xfId="23593" xr:uid="{AC38FE80-223E-4D99-B13C-EC29CF722344}"/>
    <cellStyle name="Comma 7 4 2 6" xfId="2502" xr:uid="{AF63CD24-8AA6-4491-A372-17F6376CB4A3}"/>
    <cellStyle name="Comma 7 4 2 6 2" xfId="2503" xr:uid="{442A4360-EA76-4055-8DF8-BD0D1C952152}"/>
    <cellStyle name="Comma 7 4 2 6 2 2" xfId="5181" xr:uid="{3C8A5DC2-DF8C-42A6-920E-DBBF45E8357C}"/>
    <cellStyle name="Comma 7 4 2 6 2 2 2" xfId="15715" xr:uid="{880EF351-2052-46D0-8AB3-253C7405544B}"/>
    <cellStyle name="Comma 7 4 2 6 2 2 2 2" xfId="36737" xr:uid="{EE7BCA8F-A703-4B6C-8B49-7A75CB267E9B}"/>
    <cellStyle name="Comma 7 4 2 6 2 2 2 3" xfId="57761" xr:uid="{2374AB0F-A855-42AB-8841-046A28898BB9}"/>
    <cellStyle name="Comma 7 4 2 6 2 2 3" xfId="26227" xr:uid="{D856C593-2186-4131-9BAE-014C0F0B0973}"/>
    <cellStyle name="Comma 7 4 2 6 2 2 4" xfId="47251" xr:uid="{AFC66144-8059-4EEF-BD51-B810549991AA}"/>
    <cellStyle name="Comma 7 4 2 6 2 3" xfId="7809" xr:uid="{12E68070-470F-41F7-A8DB-AAF5E17E6B1F}"/>
    <cellStyle name="Comma 7 4 2 6 2 3 2" xfId="18343" xr:uid="{A266632A-BDBB-4389-A25F-5B3912BFC5E9}"/>
    <cellStyle name="Comma 7 4 2 6 2 3 2 2" xfId="39365" xr:uid="{F541B57C-9215-458C-B000-F987CEF6A4D6}"/>
    <cellStyle name="Comma 7 4 2 6 2 3 2 3" xfId="60389" xr:uid="{50127E98-498B-45C4-A461-456C313304D0}"/>
    <cellStyle name="Comma 7 4 2 6 2 3 3" xfId="28855" xr:uid="{D39ADA4A-4156-47B7-AB42-029059EF9CB8}"/>
    <cellStyle name="Comma 7 4 2 6 2 3 4" xfId="49879" xr:uid="{639D918A-05DC-4B0A-AA9B-DE8A50D67231}"/>
    <cellStyle name="Comma 7 4 2 6 2 4" xfId="10436" xr:uid="{9E45AC9B-4484-48C7-9943-CC19B07B12FF}"/>
    <cellStyle name="Comma 7 4 2 6 2 4 2" xfId="20970" xr:uid="{EB982170-3229-4C66-8B40-6D2301409536}"/>
    <cellStyle name="Comma 7 4 2 6 2 4 2 2" xfId="41992" xr:uid="{22C4D13F-FBA8-4F51-B14C-6EB09B46A5A0}"/>
    <cellStyle name="Comma 7 4 2 6 2 4 2 3" xfId="63016" xr:uid="{AC2B828E-5B7F-40F8-B347-386A4D6F73A3}"/>
    <cellStyle name="Comma 7 4 2 6 2 4 3" xfId="31482" xr:uid="{43049EF9-12C8-4A14-8D63-19B49FF23892}"/>
    <cellStyle name="Comma 7 4 2 6 2 4 4" xfId="52506" xr:uid="{4D535282-2714-4389-9C87-F291A00C8560}"/>
    <cellStyle name="Comma 7 4 2 6 2 5" xfId="13088" xr:uid="{5AFBF32E-0896-4C36-8CB4-534147543B2B}"/>
    <cellStyle name="Comma 7 4 2 6 2 5 2" xfId="34110" xr:uid="{A4582D91-C9ED-424B-AEFE-4950FF3796A6}"/>
    <cellStyle name="Comma 7 4 2 6 2 5 3" xfId="55134" xr:uid="{F116A2A3-9CF5-4871-BA70-97AABB5C6A59}"/>
    <cellStyle name="Comma 7 4 2 6 2 6" xfId="23599" xr:uid="{1DDCB4B5-3A04-477A-ACC6-AF3456CF031B}"/>
    <cellStyle name="Comma 7 4 2 6 2 7" xfId="44624" xr:uid="{C7BED7BF-724F-46CC-9A95-C952C1E938BD}"/>
    <cellStyle name="Comma 7 4 2 6 3" xfId="2504" xr:uid="{FA48782B-D496-4315-BF11-CAF5D111693A}"/>
    <cellStyle name="Comma 7 4 2 6 3 2" xfId="5182" xr:uid="{24B137EC-15B2-48B1-A09D-326A5B824987}"/>
    <cellStyle name="Comma 7 4 2 6 3 2 2" xfId="15716" xr:uid="{F88EC685-C107-4B22-96A1-9B578D27FEEF}"/>
    <cellStyle name="Comma 7 4 2 6 3 2 2 2" xfId="36738" xr:uid="{43F12E31-7A47-44C8-995A-68B443E1EF0C}"/>
    <cellStyle name="Comma 7 4 2 6 3 2 2 3" xfId="57762" xr:uid="{FAC54EA7-B43E-4A89-B253-A0A3373E3EAA}"/>
    <cellStyle name="Comma 7 4 2 6 3 2 3" xfId="26228" xr:uid="{B7445E41-749D-4975-B8F8-8CEA4BDDEF3A}"/>
    <cellStyle name="Comma 7 4 2 6 3 2 4" xfId="47252" xr:uid="{39D49294-0D43-4832-AD3A-A03D72BC3779}"/>
    <cellStyle name="Comma 7 4 2 6 3 3" xfId="7810" xr:uid="{5C07769F-4EE0-416B-AB27-AAC331D2EE8B}"/>
    <cellStyle name="Comma 7 4 2 6 3 3 2" xfId="18344" xr:uid="{5CD870A5-AAC0-4654-84BB-735D426608A7}"/>
    <cellStyle name="Comma 7 4 2 6 3 3 2 2" xfId="39366" xr:uid="{BEAA9DF5-7818-482A-B4EC-9DBD28C57E7F}"/>
    <cellStyle name="Comma 7 4 2 6 3 3 2 3" xfId="60390" xr:uid="{58199979-4DCA-404C-9155-3FD1E4E31A84}"/>
    <cellStyle name="Comma 7 4 2 6 3 3 3" xfId="28856" xr:uid="{903ACB52-D9B2-42D1-A505-50DB304E8319}"/>
    <cellStyle name="Comma 7 4 2 6 3 3 4" xfId="49880" xr:uid="{2B73A781-7D48-4C6B-B4D6-9D1CED057724}"/>
    <cellStyle name="Comma 7 4 2 6 3 4" xfId="10437" xr:uid="{582102F4-992B-436C-BCD9-E17D8837B151}"/>
    <cellStyle name="Comma 7 4 2 6 3 4 2" xfId="20971" xr:uid="{CB951DDA-B0B1-4EC4-88DA-4B2D6B43FDB3}"/>
    <cellStyle name="Comma 7 4 2 6 3 4 2 2" xfId="41993" xr:uid="{E38B3FB6-9743-457D-964A-8B403B7E0603}"/>
    <cellStyle name="Comma 7 4 2 6 3 4 2 3" xfId="63017" xr:uid="{F5ABC4EA-CABA-45E4-B3C8-BAE1695BD673}"/>
    <cellStyle name="Comma 7 4 2 6 3 4 3" xfId="31483" xr:uid="{0EA6DFF8-8903-4651-B7DC-EECEDD21B7D4}"/>
    <cellStyle name="Comma 7 4 2 6 3 4 4" xfId="52507" xr:uid="{6CA30217-0038-40B0-8E7A-97AD9615158C}"/>
    <cellStyle name="Comma 7 4 2 6 3 5" xfId="13089" xr:uid="{330086D0-1941-49ED-8817-D588D80A4D09}"/>
    <cellStyle name="Comma 7 4 2 6 3 5 2" xfId="34111" xr:uid="{EC975E08-051F-48FF-8276-78062693C937}"/>
    <cellStyle name="Comma 7 4 2 6 3 5 3" xfId="55135" xr:uid="{3451BC51-4C1B-4E87-9876-42ECCD732151}"/>
    <cellStyle name="Comma 7 4 2 6 3 6" xfId="23600" xr:uid="{6FFFDBB0-CCD7-4F67-9D45-7A6AC80A651A}"/>
    <cellStyle name="Comma 7 4 2 6 3 7" xfId="44625" xr:uid="{6E62FA85-5392-4D60-B7DA-EBD636C63FF2}"/>
    <cellStyle name="Comma 7 4 2 6 4" xfId="5180" xr:uid="{997BFE9E-13B4-4D3E-8949-0CD6B088B051}"/>
    <cellStyle name="Comma 7 4 2 6 4 2" xfId="15714" xr:uid="{C304E22B-9870-4FE4-80B7-E6DF628A4E42}"/>
    <cellStyle name="Comma 7 4 2 6 4 2 2" xfId="36736" xr:uid="{15E9E6A8-CE26-4151-BB9F-AF859F4B151C}"/>
    <cellStyle name="Comma 7 4 2 6 4 2 3" xfId="57760" xr:uid="{C14025FB-D6F9-44E6-82EE-C8F890E54A50}"/>
    <cellStyle name="Comma 7 4 2 6 4 3" xfId="26226" xr:uid="{938BEE4F-FFA6-4080-9684-155BB0071E81}"/>
    <cellStyle name="Comma 7 4 2 6 4 4" xfId="47250" xr:uid="{15C77A1C-6199-40F4-B48A-0E54A8235D68}"/>
    <cellStyle name="Comma 7 4 2 6 5" xfId="7808" xr:uid="{2D0DFE8F-5559-4248-B0B4-514A1D92DBB5}"/>
    <cellStyle name="Comma 7 4 2 6 5 2" xfId="18342" xr:uid="{9BBB824E-15D8-4764-B40E-21DEE288688B}"/>
    <cellStyle name="Comma 7 4 2 6 5 2 2" xfId="39364" xr:uid="{66418CFD-99B0-4101-B80D-9856C88CA5F8}"/>
    <cellStyle name="Comma 7 4 2 6 5 2 3" xfId="60388" xr:uid="{691773DC-F5BE-4B8F-A467-2CCFD79C5C79}"/>
    <cellStyle name="Comma 7 4 2 6 5 3" xfId="28854" xr:uid="{AC888DC0-0BBE-4A76-B2A6-2E8DA578077E}"/>
    <cellStyle name="Comma 7 4 2 6 5 4" xfId="49878" xr:uid="{8AF45650-A630-4B4E-9EC7-5FB3589224B6}"/>
    <cellStyle name="Comma 7 4 2 6 6" xfId="10435" xr:uid="{3C128BE2-A4F4-4D2E-9CF6-044096925632}"/>
    <cellStyle name="Comma 7 4 2 6 6 2" xfId="20969" xr:uid="{3BCFCD8F-3C49-4D85-8FF8-5298291E5B11}"/>
    <cellStyle name="Comma 7 4 2 6 6 2 2" xfId="41991" xr:uid="{214E5D38-40FF-4766-9F7D-8192753875A1}"/>
    <cellStyle name="Comma 7 4 2 6 6 2 3" xfId="63015" xr:uid="{268A06D3-6C02-4904-8F52-BF46C8E23939}"/>
    <cellStyle name="Comma 7 4 2 6 6 3" xfId="31481" xr:uid="{1F65EC33-914E-455E-8A98-3F1D17EE37E1}"/>
    <cellStyle name="Comma 7 4 2 6 6 4" xfId="52505" xr:uid="{380EC2A2-AC56-4B5E-8232-EAEF7D2AD843}"/>
    <cellStyle name="Comma 7 4 2 6 7" xfId="13087" xr:uid="{73A67A45-3139-425F-AEC1-68C2335931CA}"/>
    <cellStyle name="Comma 7 4 2 6 7 2" xfId="34109" xr:uid="{ABAB4BF7-8644-4FE6-B0F8-AFEA254F7145}"/>
    <cellStyle name="Comma 7 4 2 6 7 3" xfId="55133" xr:uid="{833A4222-1B9C-42F5-9637-1B23BB31ADF0}"/>
    <cellStyle name="Comma 7 4 2 6 8" xfId="23598" xr:uid="{5E0012FF-6DAB-4A00-9D20-FC78D111CB54}"/>
    <cellStyle name="Comma 7 4 2 6 9" xfId="44623" xr:uid="{6E66F77E-F6E5-499B-B3C8-5B71E00CC67B}"/>
    <cellStyle name="Comma 7 4 2 7" xfId="2505" xr:uid="{15AEB237-09BD-4191-9ABA-D3A683FE0602}"/>
    <cellStyle name="Comma 7 4 2 7 2" xfId="2506" xr:uid="{CC8B6141-6AD0-4DE9-973B-665EB734C042}"/>
    <cellStyle name="Comma 7 4 2 7 2 2" xfId="5184" xr:uid="{D0749ED6-F0F6-4D2D-AAAA-642232631B69}"/>
    <cellStyle name="Comma 7 4 2 7 2 2 2" xfId="15718" xr:uid="{045110B0-6F8C-460A-BEB9-3BC47B4A2162}"/>
    <cellStyle name="Comma 7 4 2 7 2 2 2 2" xfId="36740" xr:uid="{CA677BD6-ADDD-4CD4-8D5D-00A85A3C68CC}"/>
    <cellStyle name="Comma 7 4 2 7 2 2 2 3" xfId="57764" xr:uid="{5A51C297-FDE2-492D-8BBF-2A6E2A34CF05}"/>
    <cellStyle name="Comma 7 4 2 7 2 2 3" xfId="26230" xr:uid="{EC897113-5198-4AC3-8D38-AB518931DA3D}"/>
    <cellStyle name="Comma 7 4 2 7 2 2 4" xfId="47254" xr:uid="{BCBF4DFC-3EF4-4FD9-BB7E-514AD59F5BFF}"/>
    <cellStyle name="Comma 7 4 2 7 2 3" xfId="7812" xr:uid="{6216AAD3-952C-4093-9DE0-DA529F557431}"/>
    <cellStyle name="Comma 7 4 2 7 2 3 2" xfId="18346" xr:uid="{A3B6A3E2-76CD-4AC1-80EA-525495CFD29B}"/>
    <cellStyle name="Comma 7 4 2 7 2 3 2 2" xfId="39368" xr:uid="{79D29E28-9567-4557-9370-4C518E7157A1}"/>
    <cellStyle name="Comma 7 4 2 7 2 3 2 3" xfId="60392" xr:uid="{F156D2F9-ADB2-4607-920C-898635EF87F3}"/>
    <cellStyle name="Comma 7 4 2 7 2 3 3" xfId="28858" xr:uid="{36079575-177B-4497-80DE-7E7D8CDCA84F}"/>
    <cellStyle name="Comma 7 4 2 7 2 3 4" xfId="49882" xr:uid="{BACEAB78-F875-4B14-BCF8-266D8728F56E}"/>
    <cellStyle name="Comma 7 4 2 7 2 4" xfId="10439" xr:uid="{35852C46-F3C4-4E25-BEBB-64783A3FFC92}"/>
    <cellStyle name="Comma 7 4 2 7 2 4 2" xfId="20973" xr:uid="{18246E87-43FE-4BCF-A439-33729C779A85}"/>
    <cellStyle name="Comma 7 4 2 7 2 4 2 2" xfId="41995" xr:uid="{131DC3EF-2D25-4B43-B9BC-78661C74FA7F}"/>
    <cellStyle name="Comma 7 4 2 7 2 4 2 3" xfId="63019" xr:uid="{50C74646-9572-42A1-8C30-22A876B8681E}"/>
    <cellStyle name="Comma 7 4 2 7 2 4 3" xfId="31485" xr:uid="{79E90D49-79E1-4D18-B789-A85E14462127}"/>
    <cellStyle name="Comma 7 4 2 7 2 4 4" xfId="52509" xr:uid="{9EAD89F1-6060-40F4-B357-5AABE8F0EB70}"/>
    <cellStyle name="Comma 7 4 2 7 2 5" xfId="13091" xr:uid="{9CE0CD0F-3CA9-4D37-B38A-D7BA5DD680C3}"/>
    <cellStyle name="Comma 7 4 2 7 2 5 2" xfId="34113" xr:uid="{1935E08E-E366-4A4F-8131-BDEAAE800124}"/>
    <cellStyle name="Comma 7 4 2 7 2 5 3" xfId="55137" xr:uid="{61E1FB2B-88D0-46B4-AC03-3687CF0ADBD3}"/>
    <cellStyle name="Comma 7 4 2 7 2 6" xfId="23602" xr:uid="{09BF53D5-F624-4D61-9BF1-CD19E0DCE09E}"/>
    <cellStyle name="Comma 7 4 2 7 2 7" xfId="44627" xr:uid="{928B883D-945D-43E4-861F-463ECAE26F33}"/>
    <cellStyle name="Comma 7 4 2 7 3" xfId="5183" xr:uid="{DF3C36BD-4294-4748-99F4-FB32D5C705D6}"/>
    <cellStyle name="Comma 7 4 2 7 3 2" xfId="15717" xr:uid="{190ABCDD-21F5-49D8-A7FF-6CBCBA5295F0}"/>
    <cellStyle name="Comma 7 4 2 7 3 2 2" xfId="36739" xr:uid="{1D3DFB77-A21A-4F93-A84B-C716C5597BB6}"/>
    <cellStyle name="Comma 7 4 2 7 3 2 3" xfId="57763" xr:uid="{9A4E6D42-EDA1-493C-B02E-80F335A959F6}"/>
    <cellStyle name="Comma 7 4 2 7 3 3" xfId="26229" xr:uid="{A2843E3D-FCF7-4C7C-A0B0-CEB7CCA44934}"/>
    <cellStyle name="Comma 7 4 2 7 3 4" xfId="47253" xr:uid="{FFCA0A52-144B-4AC2-8BB7-3BE4EEE73080}"/>
    <cellStyle name="Comma 7 4 2 7 4" xfId="7811" xr:uid="{A2A0AB69-3FE7-471C-89BE-31C3E663D5A7}"/>
    <cellStyle name="Comma 7 4 2 7 4 2" xfId="18345" xr:uid="{95A383D3-DA46-4A50-9589-18486D09D24E}"/>
    <cellStyle name="Comma 7 4 2 7 4 2 2" xfId="39367" xr:uid="{7E45A53C-A6AA-478C-A699-04D384FF70CD}"/>
    <cellStyle name="Comma 7 4 2 7 4 2 3" xfId="60391" xr:uid="{44AFDA43-5375-4E9D-BC70-608D86A13647}"/>
    <cellStyle name="Comma 7 4 2 7 4 3" xfId="28857" xr:uid="{658F0C3F-23FC-4610-8A5A-E92F9FFE9061}"/>
    <cellStyle name="Comma 7 4 2 7 4 4" xfId="49881" xr:uid="{7AAE0836-7F58-4B8A-A9CC-1CE75F0E2A5B}"/>
    <cellStyle name="Comma 7 4 2 7 5" xfId="10438" xr:uid="{C434A6C7-C4E7-46D3-B3C9-577466C683EA}"/>
    <cellStyle name="Comma 7 4 2 7 5 2" xfId="20972" xr:uid="{EF94E403-856B-4181-B772-3929EFC2A736}"/>
    <cellStyle name="Comma 7 4 2 7 5 2 2" xfId="41994" xr:uid="{768720D8-FEA8-41A2-B6D6-D421B5FD8484}"/>
    <cellStyle name="Comma 7 4 2 7 5 2 3" xfId="63018" xr:uid="{C3953222-58F4-466E-9220-FC18992146E1}"/>
    <cellStyle name="Comma 7 4 2 7 5 3" xfId="31484" xr:uid="{9199E50B-3C29-4C38-8EEF-FD2EC3A30C32}"/>
    <cellStyle name="Comma 7 4 2 7 5 4" xfId="52508" xr:uid="{0A69E862-1686-41E8-84A1-A8B5AE1EAD06}"/>
    <cellStyle name="Comma 7 4 2 7 6" xfId="13090" xr:uid="{AC7AB5FB-74E6-4281-95F6-D18607FE35FB}"/>
    <cellStyle name="Comma 7 4 2 7 6 2" xfId="34112" xr:uid="{EB4CE714-045B-4361-A7DC-19D3AF43B4A5}"/>
    <cellStyle name="Comma 7 4 2 7 6 3" xfId="55136" xr:uid="{264F7040-0AFB-4A34-B261-7D42AA8259AB}"/>
    <cellStyle name="Comma 7 4 2 7 7" xfId="23601" xr:uid="{77C50D83-73AA-4079-A3AF-6FE405504CD4}"/>
    <cellStyle name="Comma 7 4 2 7 8" xfId="44626" xr:uid="{AD39EBD5-97D6-4181-AA6C-0ECE04858313}"/>
    <cellStyle name="Comma 7 4 2 8" xfId="2507" xr:uid="{E6E53B5D-67BC-4291-AE02-4340104208B1}"/>
    <cellStyle name="Comma 7 4 2 8 2" xfId="5185" xr:uid="{02521EEE-A744-4D55-9B80-1FC157BB6972}"/>
    <cellStyle name="Comma 7 4 2 8 2 2" xfId="15719" xr:uid="{D6A54B4D-3B6D-427A-80BE-69846BF4002C}"/>
    <cellStyle name="Comma 7 4 2 8 2 2 2" xfId="36741" xr:uid="{D3882DF6-627C-4530-A5EB-0680B6F6E613}"/>
    <cellStyle name="Comma 7 4 2 8 2 2 3" xfId="57765" xr:uid="{C32142A2-B85B-4B91-A34C-A421355D687D}"/>
    <cellStyle name="Comma 7 4 2 8 2 3" xfId="26231" xr:uid="{B3FA0A8A-DEC9-401C-8056-77BECECAC462}"/>
    <cellStyle name="Comma 7 4 2 8 2 4" xfId="47255" xr:uid="{0D970EB9-7B89-4CA0-A25A-CFDAC1484936}"/>
    <cellStyle name="Comma 7 4 2 8 3" xfId="7813" xr:uid="{8ECB26FF-D26F-4A92-A100-6A03D6E9F44C}"/>
    <cellStyle name="Comma 7 4 2 8 3 2" xfId="18347" xr:uid="{2969E12B-D372-425C-80CB-C0DE9DC55528}"/>
    <cellStyle name="Comma 7 4 2 8 3 2 2" xfId="39369" xr:uid="{96542808-336A-4E97-8FF3-86ADFE449386}"/>
    <cellStyle name="Comma 7 4 2 8 3 2 3" xfId="60393" xr:uid="{967CB2D7-771D-4C65-B2FC-2BF1C162C043}"/>
    <cellStyle name="Comma 7 4 2 8 3 3" xfId="28859" xr:uid="{6D9E11C3-F7B0-4F94-9A3D-ED8F455D90D1}"/>
    <cellStyle name="Comma 7 4 2 8 3 4" xfId="49883" xr:uid="{6F8AD621-C26B-4C4B-B385-E9E862250FE8}"/>
    <cellStyle name="Comma 7 4 2 8 4" xfId="10440" xr:uid="{4CE1D7CA-640C-4453-A673-5FB48A728698}"/>
    <cellStyle name="Comma 7 4 2 8 4 2" xfId="20974" xr:uid="{42E05D78-1630-4C28-803B-CB016433D844}"/>
    <cellStyle name="Comma 7 4 2 8 4 2 2" xfId="41996" xr:uid="{F8B6DBA7-EFEF-416E-9E25-CE38056CE801}"/>
    <cellStyle name="Comma 7 4 2 8 4 2 3" xfId="63020" xr:uid="{562EF6CD-BFD9-4279-8F14-FCEDF0476B30}"/>
    <cellStyle name="Comma 7 4 2 8 4 3" xfId="31486" xr:uid="{27D934F9-FA03-43A6-A279-BF74328576F7}"/>
    <cellStyle name="Comma 7 4 2 8 4 4" xfId="52510" xr:uid="{8C57DC26-AA2D-47DA-A996-605AD4C9EF52}"/>
    <cellStyle name="Comma 7 4 2 8 5" xfId="13092" xr:uid="{EDD526ED-2826-4189-897B-F678C6D5FEFA}"/>
    <cellStyle name="Comma 7 4 2 8 5 2" xfId="34114" xr:uid="{BF4638EF-0E02-4669-8FA4-71215A9954C3}"/>
    <cellStyle name="Comma 7 4 2 8 5 3" xfId="55138" xr:uid="{225A8D78-DF2E-48CE-BCC3-3BAD06FCAD7C}"/>
    <cellStyle name="Comma 7 4 2 8 6" xfId="23603" xr:uid="{BDC24B77-EB35-4B34-8942-1CD6C25172E6}"/>
    <cellStyle name="Comma 7 4 2 8 7" xfId="44628" xr:uid="{B05DFB63-7246-4647-81E6-1A72F4EE0AF9}"/>
    <cellStyle name="Comma 7 4 2 9" xfId="2508" xr:uid="{8ED302FC-8FCE-4B77-8765-6562C1FE3FB0}"/>
    <cellStyle name="Comma 7 4 2 9 2" xfId="5186" xr:uid="{C5D44806-2E84-40E8-BE9C-7D32E0371966}"/>
    <cellStyle name="Comma 7 4 2 9 2 2" xfId="15720" xr:uid="{3A84C404-C7BE-450F-A0DF-9A07ACD9DB96}"/>
    <cellStyle name="Comma 7 4 2 9 2 2 2" xfId="36742" xr:uid="{1E6AEDD9-719D-40BE-A5FA-8406DA906C07}"/>
    <cellStyle name="Comma 7 4 2 9 2 2 3" xfId="57766" xr:uid="{EC2A59F7-2CF5-4B24-8135-84873B1FDB64}"/>
    <cellStyle name="Comma 7 4 2 9 2 3" xfId="26232" xr:uid="{ED75DA78-0288-4825-9FFB-66449660B753}"/>
    <cellStyle name="Comma 7 4 2 9 2 4" xfId="47256" xr:uid="{BCA9B085-C7A1-48EB-86BB-93B0AF0DFACE}"/>
    <cellStyle name="Comma 7 4 2 9 3" xfId="7814" xr:uid="{DE3DA291-779F-4963-8491-7A7BA5ED1D07}"/>
    <cellStyle name="Comma 7 4 2 9 3 2" xfId="18348" xr:uid="{AE19DA1F-4D54-48E3-9320-85257C883236}"/>
    <cellStyle name="Comma 7 4 2 9 3 2 2" xfId="39370" xr:uid="{AF29181D-5ECC-49F0-B0F4-AEC976DB5ED2}"/>
    <cellStyle name="Comma 7 4 2 9 3 2 3" xfId="60394" xr:uid="{3078EF19-44F9-4E3D-9AAB-368C152A69DF}"/>
    <cellStyle name="Comma 7 4 2 9 3 3" xfId="28860" xr:uid="{F9E498CF-34C0-4951-9972-A81F38622869}"/>
    <cellStyle name="Comma 7 4 2 9 3 4" xfId="49884" xr:uid="{92E123B0-C65D-4DBE-A8EB-7A2D75C2A60E}"/>
    <cellStyle name="Comma 7 4 2 9 4" xfId="10441" xr:uid="{E2C2AA59-0730-4B86-9904-7E0F77943451}"/>
    <cellStyle name="Comma 7 4 2 9 4 2" xfId="20975" xr:uid="{70EA1CA0-73B5-43D7-9153-C68F77384CBB}"/>
    <cellStyle name="Comma 7 4 2 9 4 2 2" xfId="41997" xr:uid="{6F63DCA5-7D23-4AA2-82DD-D4E6DFA6BA42}"/>
    <cellStyle name="Comma 7 4 2 9 4 2 3" xfId="63021" xr:uid="{AF30D0F3-2C1C-4E3F-ADEC-E320F5FECE4A}"/>
    <cellStyle name="Comma 7 4 2 9 4 3" xfId="31487" xr:uid="{B491D4B2-805B-4135-9AB6-308E93959CD1}"/>
    <cellStyle name="Comma 7 4 2 9 4 4" xfId="52511" xr:uid="{D5E0B3C9-5E84-4D02-86A5-98082F613884}"/>
    <cellStyle name="Comma 7 4 2 9 5" xfId="13093" xr:uid="{46D62B84-588F-4431-81E4-93219AF722B6}"/>
    <cellStyle name="Comma 7 4 2 9 5 2" xfId="34115" xr:uid="{3EEFD305-DB32-401A-953E-FBE64FFFC8F6}"/>
    <cellStyle name="Comma 7 4 2 9 5 3" xfId="55139" xr:uid="{2A600D93-6248-4E11-84A8-DCF8AF7D1629}"/>
    <cellStyle name="Comma 7 4 2 9 6" xfId="23604" xr:uid="{BF5F6FEB-4251-4FB7-938B-76A3656E49C0}"/>
    <cellStyle name="Comma 7 4 2 9 7" xfId="44629" xr:uid="{A311C911-37BC-4CB3-B8AB-393F766C028D}"/>
    <cellStyle name="Comma 7 4 3" xfId="2509" xr:uid="{76A0F1EA-06B9-4CA7-A435-09CBB23CEA9B}"/>
    <cellStyle name="Comma 7 4 3 10" xfId="44630" xr:uid="{5ADFB3D9-890B-40D8-A4DD-C1138DF8D349}"/>
    <cellStyle name="Comma 7 4 3 2" xfId="2510" xr:uid="{334B4A1F-654E-455C-97F9-4319F592BC9E}"/>
    <cellStyle name="Comma 7 4 3 2 2" xfId="2511" xr:uid="{D5B6EB53-756E-4733-85E8-B19958D98A49}"/>
    <cellStyle name="Comma 7 4 3 2 2 2" xfId="5189" xr:uid="{08D3E5F0-4119-4B25-957E-94758B408B35}"/>
    <cellStyle name="Comma 7 4 3 2 2 2 2" xfId="15723" xr:uid="{DC73FC49-11D8-48A8-B224-6E5BE22D7B4D}"/>
    <cellStyle name="Comma 7 4 3 2 2 2 2 2" xfId="36745" xr:uid="{5BF4F01E-3699-4990-A340-509E61F9257E}"/>
    <cellStyle name="Comma 7 4 3 2 2 2 2 3" xfId="57769" xr:uid="{A4B112FC-9F35-4F77-9280-0D4BE2588B5D}"/>
    <cellStyle name="Comma 7 4 3 2 2 2 3" xfId="26235" xr:uid="{36535D5E-D5F4-4C1C-A162-C030F8BF70F9}"/>
    <cellStyle name="Comma 7 4 3 2 2 2 4" xfId="47259" xr:uid="{CECED359-3FA6-4AA5-B72D-88ACA72461C3}"/>
    <cellStyle name="Comma 7 4 3 2 2 3" xfId="7817" xr:uid="{D88C0F68-38F4-494B-A6ED-AFCB46425AF5}"/>
    <cellStyle name="Comma 7 4 3 2 2 3 2" xfId="18351" xr:uid="{372E8233-204A-441A-926C-7018F46D08BB}"/>
    <cellStyle name="Comma 7 4 3 2 2 3 2 2" xfId="39373" xr:uid="{863F756D-EC5F-45D5-B952-6A9C323BE298}"/>
    <cellStyle name="Comma 7 4 3 2 2 3 2 3" xfId="60397" xr:uid="{E0C48D39-CEA0-4CEA-B58B-4FB46E8F5619}"/>
    <cellStyle name="Comma 7 4 3 2 2 3 3" xfId="28863" xr:uid="{E56E231C-7193-494D-A8DC-86630AC29395}"/>
    <cellStyle name="Comma 7 4 3 2 2 3 4" xfId="49887" xr:uid="{4F2BE5A6-5BDD-486D-A69C-4AEC012FB2D5}"/>
    <cellStyle name="Comma 7 4 3 2 2 4" xfId="10444" xr:uid="{2BBEA2A4-DF8A-403A-A40A-98D91F8EE17D}"/>
    <cellStyle name="Comma 7 4 3 2 2 4 2" xfId="20978" xr:uid="{B89B539B-76D9-47E1-8317-BF35154B84B1}"/>
    <cellStyle name="Comma 7 4 3 2 2 4 2 2" xfId="42000" xr:uid="{CA0F0A90-9D8A-4B76-BA69-9472F803BC03}"/>
    <cellStyle name="Comma 7 4 3 2 2 4 2 3" xfId="63024" xr:uid="{D01DCFE3-E6BF-438B-ACCA-DA52D6C9FAE9}"/>
    <cellStyle name="Comma 7 4 3 2 2 4 3" xfId="31490" xr:uid="{33C99673-276D-46ED-9C98-1051ED81512C}"/>
    <cellStyle name="Comma 7 4 3 2 2 4 4" xfId="52514" xr:uid="{EB99C624-EC04-48FD-A638-4629E425C731}"/>
    <cellStyle name="Comma 7 4 3 2 2 5" xfId="13096" xr:uid="{DAB92D7F-40AA-4BAC-BB7E-2FFE82DE7E31}"/>
    <cellStyle name="Comma 7 4 3 2 2 5 2" xfId="34118" xr:uid="{29686709-C734-46DF-ACBA-FEA839292C8A}"/>
    <cellStyle name="Comma 7 4 3 2 2 5 3" xfId="55142" xr:uid="{53D18E2B-01EE-468E-A900-5400E707E737}"/>
    <cellStyle name="Comma 7 4 3 2 2 6" xfId="23607" xr:uid="{5556D4BA-95DB-4620-A2E1-CE8526D82B53}"/>
    <cellStyle name="Comma 7 4 3 2 2 7" xfId="44632" xr:uid="{BEF3248C-92C2-4AC6-96DE-4E5334804A61}"/>
    <cellStyle name="Comma 7 4 3 2 3" xfId="5188" xr:uid="{EF2F7032-A379-4C39-B623-E00AB2C6318B}"/>
    <cellStyle name="Comma 7 4 3 2 3 2" xfId="15722" xr:uid="{13B17B6E-D89C-4423-9698-FF0F876E5101}"/>
    <cellStyle name="Comma 7 4 3 2 3 2 2" xfId="36744" xr:uid="{2E4EBB8C-7983-4B3B-9AAF-6ADEBCC2FE25}"/>
    <cellStyle name="Comma 7 4 3 2 3 2 3" xfId="57768" xr:uid="{F2324E07-794E-4934-8D48-35EBDEF51AF0}"/>
    <cellStyle name="Comma 7 4 3 2 3 3" xfId="26234" xr:uid="{7C714272-1409-4603-8B49-96E3980F18C1}"/>
    <cellStyle name="Comma 7 4 3 2 3 4" xfId="47258" xr:uid="{E443D660-791D-4BB6-A116-D9CBA04B98D1}"/>
    <cellStyle name="Comma 7 4 3 2 4" xfId="7816" xr:uid="{B5A4C59A-0207-48BC-B320-8F916E2BB4A8}"/>
    <cellStyle name="Comma 7 4 3 2 4 2" xfId="18350" xr:uid="{6431C4E3-2A6A-449B-81E7-D60E8576F4DD}"/>
    <cellStyle name="Comma 7 4 3 2 4 2 2" xfId="39372" xr:uid="{7A73F3F2-889E-48A4-8637-4B2EFF020B86}"/>
    <cellStyle name="Comma 7 4 3 2 4 2 3" xfId="60396" xr:uid="{5E98314D-E21C-4CF5-B1A5-C5E229E77DED}"/>
    <cellStyle name="Comma 7 4 3 2 4 3" xfId="28862" xr:uid="{02DA377A-DDE0-4805-B0BF-BAE4874F6350}"/>
    <cellStyle name="Comma 7 4 3 2 4 4" xfId="49886" xr:uid="{F96C2A97-8D0A-4B73-87FC-E7B62DAAD027}"/>
    <cellStyle name="Comma 7 4 3 2 5" xfId="10443" xr:uid="{9BD70CE6-7ED8-4DA7-A429-2173C13DC406}"/>
    <cellStyle name="Comma 7 4 3 2 5 2" xfId="20977" xr:uid="{E70756B7-3D84-4AC3-BF06-16A2CE0FD289}"/>
    <cellStyle name="Comma 7 4 3 2 5 2 2" xfId="41999" xr:uid="{2BE9B60B-176D-4125-8DFF-1EF773DCE85C}"/>
    <cellStyle name="Comma 7 4 3 2 5 2 3" xfId="63023" xr:uid="{F7FF561C-FD91-477E-91EC-FEF93A0D73ED}"/>
    <cellStyle name="Comma 7 4 3 2 5 3" xfId="31489" xr:uid="{0476D680-0C86-4728-9580-343E05E1E99F}"/>
    <cellStyle name="Comma 7 4 3 2 5 4" xfId="52513" xr:uid="{06B5E14C-DE6C-4BAF-8BE2-4C72E00C7CB1}"/>
    <cellStyle name="Comma 7 4 3 2 6" xfId="13095" xr:uid="{60C5DD5E-0BD5-415E-AA4B-66E619D24B6D}"/>
    <cellStyle name="Comma 7 4 3 2 6 2" xfId="34117" xr:uid="{2EED5586-D8BD-4203-9C39-2C81CC705389}"/>
    <cellStyle name="Comma 7 4 3 2 6 3" xfId="55141" xr:uid="{ECA27D7C-4675-47DC-B144-FE1BEC00EAB2}"/>
    <cellStyle name="Comma 7 4 3 2 7" xfId="23606" xr:uid="{53731A30-256F-4144-A922-C9308DA0D0F3}"/>
    <cellStyle name="Comma 7 4 3 2 8" xfId="44631" xr:uid="{E131F5B1-B144-4E46-A53A-1BBBE801B593}"/>
    <cellStyle name="Comma 7 4 3 3" xfId="2512" xr:uid="{8B3B9EEB-63E3-4301-BE54-6305872A66AF}"/>
    <cellStyle name="Comma 7 4 3 3 2" xfId="5190" xr:uid="{0E88F539-FFDA-41B7-B48F-C3AED87190D6}"/>
    <cellStyle name="Comma 7 4 3 3 2 2" xfId="15724" xr:uid="{F9B6D848-E619-4635-ABD7-0F15ED946DF6}"/>
    <cellStyle name="Comma 7 4 3 3 2 2 2" xfId="36746" xr:uid="{2233E12C-115F-48CE-BA4E-22C2188D6B7C}"/>
    <cellStyle name="Comma 7 4 3 3 2 2 3" xfId="57770" xr:uid="{2FD53DC1-66B1-472E-9B51-82A7B90C21ED}"/>
    <cellStyle name="Comma 7 4 3 3 2 3" xfId="26236" xr:uid="{E7F3A461-6EFD-4BCF-818A-7E20D0765CD7}"/>
    <cellStyle name="Comma 7 4 3 3 2 4" xfId="47260" xr:uid="{FFB993FC-10CF-46CB-87D0-887E4110E04D}"/>
    <cellStyle name="Comma 7 4 3 3 3" xfId="7818" xr:uid="{3AA20AD8-67C5-43BC-82DD-1E10298DC3CC}"/>
    <cellStyle name="Comma 7 4 3 3 3 2" xfId="18352" xr:uid="{4941FB5C-F5E7-4A15-9F1D-F8C2F3087EA8}"/>
    <cellStyle name="Comma 7 4 3 3 3 2 2" xfId="39374" xr:uid="{A9F8FCB0-14A1-44BC-8B06-B90A6E66477B}"/>
    <cellStyle name="Comma 7 4 3 3 3 2 3" xfId="60398" xr:uid="{F812142A-C06F-4780-9E67-0DFB01210260}"/>
    <cellStyle name="Comma 7 4 3 3 3 3" xfId="28864" xr:uid="{FF5E63AB-686E-4F23-B028-83AE103007A1}"/>
    <cellStyle name="Comma 7 4 3 3 3 4" xfId="49888" xr:uid="{9F42A0D4-7CD4-42F3-9AC6-0E90EEBDF32C}"/>
    <cellStyle name="Comma 7 4 3 3 4" xfId="10445" xr:uid="{42EAC043-0E63-4EFC-B86B-D114846C6F22}"/>
    <cellStyle name="Comma 7 4 3 3 4 2" xfId="20979" xr:uid="{C80BAD86-709D-4206-8A31-89EE1EC5D232}"/>
    <cellStyle name="Comma 7 4 3 3 4 2 2" xfId="42001" xr:uid="{43776981-F697-4BE5-8A7D-917851BB57E3}"/>
    <cellStyle name="Comma 7 4 3 3 4 2 3" xfId="63025" xr:uid="{5DD30A99-7ACB-403C-8E5B-A9FF57354D42}"/>
    <cellStyle name="Comma 7 4 3 3 4 3" xfId="31491" xr:uid="{4F991F92-4D61-4B2D-9C34-5C62D89706BA}"/>
    <cellStyle name="Comma 7 4 3 3 4 4" xfId="52515" xr:uid="{34AC035F-7D2F-4D68-8CAB-5CB38D176DD6}"/>
    <cellStyle name="Comma 7 4 3 3 5" xfId="13097" xr:uid="{E51AA77C-E661-4131-81B9-B56F83B1FAC6}"/>
    <cellStyle name="Comma 7 4 3 3 5 2" xfId="34119" xr:uid="{EEF1C7C5-DCB4-431D-A263-423A8198C9AE}"/>
    <cellStyle name="Comma 7 4 3 3 5 3" xfId="55143" xr:uid="{0B49D952-3A87-4965-96D9-DC58974FFF9D}"/>
    <cellStyle name="Comma 7 4 3 3 6" xfId="23608" xr:uid="{39764F9C-D0E2-45B9-8CBB-6C6C1013BFC4}"/>
    <cellStyle name="Comma 7 4 3 3 7" xfId="44633" xr:uid="{9FF3F573-4849-47DD-86BD-899D907FF1B4}"/>
    <cellStyle name="Comma 7 4 3 4" xfId="2513" xr:uid="{F1108193-5197-48E4-AE3F-EDB628850C9E}"/>
    <cellStyle name="Comma 7 4 3 4 2" xfId="5191" xr:uid="{18676BC8-C0E7-465D-AA63-7BE7A0ED32BB}"/>
    <cellStyle name="Comma 7 4 3 4 2 2" xfId="15725" xr:uid="{2F8538D2-14F2-4F01-9349-01D827785BF9}"/>
    <cellStyle name="Comma 7 4 3 4 2 2 2" xfId="36747" xr:uid="{D9EA130B-5A30-4183-9A61-3D95180BB483}"/>
    <cellStyle name="Comma 7 4 3 4 2 2 3" xfId="57771" xr:uid="{822A269D-98BA-4319-990B-F3E59BCAB24B}"/>
    <cellStyle name="Comma 7 4 3 4 2 3" xfId="26237" xr:uid="{FD065B64-06EC-4103-A63D-CFDEF1498C66}"/>
    <cellStyle name="Comma 7 4 3 4 2 4" xfId="47261" xr:uid="{052AABEF-964D-4666-8874-B15AE1C4D59E}"/>
    <cellStyle name="Comma 7 4 3 4 3" xfId="7819" xr:uid="{D4FA1A9F-EDA2-42B5-90B9-14494A4F3F07}"/>
    <cellStyle name="Comma 7 4 3 4 3 2" xfId="18353" xr:uid="{522B1C26-E975-4F05-851B-ED05C3BDB9C0}"/>
    <cellStyle name="Comma 7 4 3 4 3 2 2" xfId="39375" xr:uid="{F64D7B96-0479-4255-A41F-60074E098BDD}"/>
    <cellStyle name="Comma 7 4 3 4 3 2 3" xfId="60399" xr:uid="{08EC1407-7678-42D3-B7FA-D13C95EF5455}"/>
    <cellStyle name="Comma 7 4 3 4 3 3" xfId="28865" xr:uid="{04648908-4DBA-467B-8414-FFC63CC9BE3A}"/>
    <cellStyle name="Comma 7 4 3 4 3 4" xfId="49889" xr:uid="{2FC68955-A57C-4F2B-A320-84449ECD50E4}"/>
    <cellStyle name="Comma 7 4 3 4 4" xfId="10446" xr:uid="{5EA643DF-4B87-419C-964D-A6771C489E87}"/>
    <cellStyle name="Comma 7 4 3 4 4 2" xfId="20980" xr:uid="{77954303-BA47-4551-9160-38830ED8E278}"/>
    <cellStyle name="Comma 7 4 3 4 4 2 2" xfId="42002" xr:uid="{2D666180-746F-40CA-84B8-E365470A66A1}"/>
    <cellStyle name="Comma 7 4 3 4 4 2 3" xfId="63026" xr:uid="{CC163A70-F784-4C93-AB11-4B792F7C3A2F}"/>
    <cellStyle name="Comma 7 4 3 4 4 3" xfId="31492" xr:uid="{6217DA6E-BE2E-4192-BDF6-0CC822C6233D}"/>
    <cellStyle name="Comma 7 4 3 4 4 4" xfId="52516" xr:uid="{27155247-E51E-47DF-94FA-550AFD828D77}"/>
    <cellStyle name="Comma 7 4 3 4 5" xfId="13098" xr:uid="{F8AB8203-FF4C-49F0-BDD8-7518B14624C6}"/>
    <cellStyle name="Comma 7 4 3 4 5 2" xfId="34120" xr:uid="{590730C7-C1EF-4AEC-9D24-C6A07644CFB7}"/>
    <cellStyle name="Comma 7 4 3 4 5 3" xfId="55144" xr:uid="{674F9D5E-7FB1-4948-917E-A6E375F174EF}"/>
    <cellStyle name="Comma 7 4 3 4 6" xfId="23609" xr:uid="{739C84B0-1F29-4E2F-A75B-9DC19F971DDA}"/>
    <cellStyle name="Comma 7 4 3 4 7" xfId="44634" xr:uid="{19224FEF-8CA4-412B-872D-3CE19DD96CE1}"/>
    <cellStyle name="Comma 7 4 3 5" xfId="5187" xr:uid="{7602ADD5-B482-45A4-BD2E-CF48E9481428}"/>
    <cellStyle name="Comma 7 4 3 5 2" xfId="15721" xr:uid="{22EB2816-3BEC-4D44-A0C0-EE068FFBE35C}"/>
    <cellStyle name="Comma 7 4 3 5 2 2" xfId="36743" xr:uid="{7446BCB6-DEF5-4A84-99FF-C9312182C011}"/>
    <cellStyle name="Comma 7 4 3 5 2 3" xfId="57767" xr:uid="{E18DBB09-0098-4722-9868-ECA89406D4EB}"/>
    <cellStyle name="Comma 7 4 3 5 3" xfId="26233" xr:uid="{502E0696-689A-45B1-8688-F25F0684279F}"/>
    <cellStyle name="Comma 7 4 3 5 4" xfId="47257" xr:uid="{3F4254E7-1953-4ECC-AB83-710EE0B85D9E}"/>
    <cellStyle name="Comma 7 4 3 6" xfId="7815" xr:uid="{881ACA24-1C0D-444C-9525-78BE41DB6D8B}"/>
    <cellStyle name="Comma 7 4 3 6 2" xfId="18349" xr:uid="{6D090F04-359C-4CFA-9350-C9F684C0A007}"/>
    <cellStyle name="Comma 7 4 3 6 2 2" xfId="39371" xr:uid="{342C1AC8-80A2-44BD-9902-D1509798A5F2}"/>
    <cellStyle name="Comma 7 4 3 6 2 3" xfId="60395" xr:uid="{43C9A8CA-E375-4945-82B9-05B9AB73EDD9}"/>
    <cellStyle name="Comma 7 4 3 6 3" xfId="28861" xr:uid="{8C16B4CB-2E69-4EAE-A82E-6D8FC4A54C6B}"/>
    <cellStyle name="Comma 7 4 3 6 4" xfId="49885" xr:uid="{9CACDA9F-8749-4965-8484-A5E86F169DF0}"/>
    <cellStyle name="Comma 7 4 3 7" xfId="10442" xr:uid="{65F5B3B8-5644-4215-8F85-3348A307F595}"/>
    <cellStyle name="Comma 7 4 3 7 2" xfId="20976" xr:uid="{B550942F-0783-43FC-B17D-3650EB21010B}"/>
    <cellStyle name="Comma 7 4 3 7 2 2" xfId="41998" xr:uid="{BC310730-5104-4E06-9A24-A95893A14A04}"/>
    <cellStyle name="Comma 7 4 3 7 2 3" xfId="63022" xr:uid="{5B1C49A0-6C13-4F4D-9AE9-582D9FF9EB23}"/>
    <cellStyle name="Comma 7 4 3 7 3" xfId="31488" xr:uid="{AC7A0B59-80B8-46AA-BFDE-2FACE3D150B5}"/>
    <cellStyle name="Comma 7 4 3 7 4" xfId="52512" xr:uid="{6DCBC285-C9B3-4C70-A2D3-30416930A2E5}"/>
    <cellStyle name="Comma 7 4 3 8" xfId="13094" xr:uid="{E9DFC4BA-EA29-46E6-B269-988DD986EDC7}"/>
    <cellStyle name="Comma 7 4 3 8 2" xfId="34116" xr:uid="{A0FA08C8-33F3-4D08-9ECD-77D564E61039}"/>
    <cellStyle name="Comma 7 4 3 8 3" xfId="55140" xr:uid="{E94E2EE9-D88B-495B-AD88-5ADA3829DB89}"/>
    <cellStyle name="Comma 7 4 3 9" xfId="23605" xr:uid="{435C47C4-3D75-42D3-B05D-05C67C70DB6F}"/>
    <cellStyle name="Comma 7 4 4" xfId="2514" xr:uid="{E3A0E619-F2E9-4DB6-8807-53A121DB9B10}"/>
    <cellStyle name="Comma 7 4 4 10" xfId="44635" xr:uid="{2EFC1CBD-7054-442A-A85D-DAB0A93C2D0F}"/>
    <cellStyle name="Comma 7 4 4 2" xfId="2515" xr:uid="{2F9E25F4-DA5B-4D73-B4C6-9B9B6F88F316}"/>
    <cellStyle name="Comma 7 4 4 2 2" xfId="2516" xr:uid="{B5AA2512-732A-448F-8C69-C8C886458FC0}"/>
    <cellStyle name="Comma 7 4 4 2 2 2" xfId="5194" xr:uid="{3C336766-C105-4D3C-8891-DD95424B9BBD}"/>
    <cellStyle name="Comma 7 4 4 2 2 2 2" xfId="15728" xr:uid="{EDACBBF6-B2D8-4574-973F-30A861E62A85}"/>
    <cellStyle name="Comma 7 4 4 2 2 2 2 2" xfId="36750" xr:uid="{3D1BC164-DF02-46FB-984C-98BFEA02DAFD}"/>
    <cellStyle name="Comma 7 4 4 2 2 2 2 3" xfId="57774" xr:uid="{0EA30304-4724-4C13-9C70-DD9F23E766C6}"/>
    <cellStyle name="Comma 7 4 4 2 2 2 3" xfId="26240" xr:uid="{563C2FA5-D517-4E24-9609-5978D00707C2}"/>
    <cellStyle name="Comma 7 4 4 2 2 2 4" xfId="47264" xr:uid="{6961EDFF-597B-4408-B9C1-F4686EAC5CA1}"/>
    <cellStyle name="Comma 7 4 4 2 2 3" xfId="7822" xr:uid="{228F015F-8121-4DF0-ADA5-754857607D88}"/>
    <cellStyle name="Comma 7 4 4 2 2 3 2" xfId="18356" xr:uid="{AC580886-B810-49F8-BBC6-F10E34F40B4B}"/>
    <cellStyle name="Comma 7 4 4 2 2 3 2 2" xfId="39378" xr:uid="{1795314E-8850-492F-BCF5-545E38F48E6C}"/>
    <cellStyle name="Comma 7 4 4 2 2 3 2 3" xfId="60402" xr:uid="{7B4884FC-F447-4F12-8AAC-E71152025D20}"/>
    <cellStyle name="Comma 7 4 4 2 2 3 3" xfId="28868" xr:uid="{D1F294A6-77B4-443E-8DB6-681F8EA19B3A}"/>
    <cellStyle name="Comma 7 4 4 2 2 3 4" xfId="49892" xr:uid="{559AE3F3-FAF9-4338-B66A-C16B34C102B3}"/>
    <cellStyle name="Comma 7 4 4 2 2 4" xfId="10449" xr:uid="{32113E3F-4D26-45D4-9103-7CAD1233E2FD}"/>
    <cellStyle name="Comma 7 4 4 2 2 4 2" xfId="20983" xr:uid="{01B3BFA7-36A9-43DB-A18F-C4BF279CF5C2}"/>
    <cellStyle name="Comma 7 4 4 2 2 4 2 2" xfId="42005" xr:uid="{11666E16-82B2-44B8-BEF0-16D62E950598}"/>
    <cellStyle name="Comma 7 4 4 2 2 4 2 3" xfId="63029" xr:uid="{F0DC8189-DAFF-475C-B877-A5250E2517E1}"/>
    <cellStyle name="Comma 7 4 4 2 2 4 3" xfId="31495" xr:uid="{C7A0A0D5-4815-4491-A528-2A8618DE8E88}"/>
    <cellStyle name="Comma 7 4 4 2 2 4 4" xfId="52519" xr:uid="{A81390BD-DA4E-499A-81B9-CEF3799D57F0}"/>
    <cellStyle name="Comma 7 4 4 2 2 5" xfId="13101" xr:uid="{93873888-1D7B-4DE1-818D-BDD9D9F9BF0F}"/>
    <cellStyle name="Comma 7 4 4 2 2 5 2" xfId="34123" xr:uid="{07E23F21-19BA-44A3-B312-5CD17C211A9C}"/>
    <cellStyle name="Comma 7 4 4 2 2 5 3" xfId="55147" xr:uid="{01AAA6A0-03F2-472C-977D-B7BD5694484E}"/>
    <cellStyle name="Comma 7 4 4 2 2 6" xfId="23612" xr:uid="{8E937152-974E-41D5-9925-C835DAA686B3}"/>
    <cellStyle name="Comma 7 4 4 2 2 7" xfId="44637" xr:uid="{7F679043-9633-4B08-BB1E-C895C6D74487}"/>
    <cellStyle name="Comma 7 4 4 2 3" xfId="5193" xr:uid="{AB6FE397-B5D3-43FB-AF20-AE7A711301FC}"/>
    <cellStyle name="Comma 7 4 4 2 3 2" xfId="15727" xr:uid="{A4633EDC-C5A1-438A-B7B2-AAA39F33EFA1}"/>
    <cellStyle name="Comma 7 4 4 2 3 2 2" xfId="36749" xr:uid="{FDC539E7-C155-4D5D-8CCC-F3F4704AAC69}"/>
    <cellStyle name="Comma 7 4 4 2 3 2 3" xfId="57773" xr:uid="{1FD0BC3C-6997-47C1-BF57-9861CE05A003}"/>
    <cellStyle name="Comma 7 4 4 2 3 3" xfId="26239" xr:uid="{21F23F30-FA27-4FF1-B6D8-849DFA1009A1}"/>
    <cellStyle name="Comma 7 4 4 2 3 4" xfId="47263" xr:uid="{281C856B-2364-4073-B5C8-28BDFD98E088}"/>
    <cellStyle name="Comma 7 4 4 2 4" xfId="7821" xr:uid="{4B439244-6195-4E0C-8308-74086EF83AF5}"/>
    <cellStyle name="Comma 7 4 4 2 4 2" xfId="18355" xr:uid="{6AB0490D-4371-44D6-BFE8-7489FE5DF408}"/>
    <cellStyle name="Comma 7 4 4 2 4 2 2" xfId="39377" xr:uid="{7B4327F0-6B48-48C7-A57E-D5C1B7A4328A}"/>
    <cellStyle name="Comma 7 4 4 2 4 2 3" xfId="60401" xr:uid="{9B061972-394F-4090-B330-7D49BACA5326}"/>
    <cellStyle name="Comma 7 4 4 2 4 3" xfId="28867" xr:uid="{132CBC9A-DCCF-4273-8EF1-2D768A28583C}"/>
    <cellStyle name="Comma 7 4 4 2 4 4" xfId="49891" xr:uid="{28ABD237-22B5-405E-B356-D28C177DE52C}"/>
    <cellStyle name="Comma 7 4 4 2 5" xfId="10448" xr:uid="{C571E194-DDD3-4AF0-BE32-C1214B657607}"/>
    <cellStyle name="Comma 7 4 4 2 5 2" xfId="20982" xr:uid="{C41BD7B5-F692-4C64-AC40-1010B3235120}"/>
    <cellStyle name="Comma 7 4 4 2 5 2 2" xfId="42004" xr:uid="{820F5A75-05C8-4A5D-8823-1BE65663B38A}"/>
    <cellStyle name="Comma 7 4 4 2 5 2 3" xfId="63028" xr:uid="{FEACDB9D-6CDC-4993-AF66-C843BACBA780}"/>
    <cellStyle name="Comma 7 4 4 2 5 3" xfId="31494" xr:uid="{2534CA74-A0F3-42B3-9A99-1D05DE92E3C8}"/>
    <cellStyle name="Comma 7 4 4 2 5 4" xfId="52518" xr:uid="{E79B3636-6770-4E5A-921E-4CF7F27B5AE0}"/>
    <cellStyle name="Comma 7 4 4 2 6" xfId="13100" xr:uid="{5EFA5003-BBE2-4076-A4C1-FDE487D80433}"/>
    <cellStyle name="Comma 7 4 4 2 6 2" xfId="34122" xr:uid="{4E6AF679-A9E6-4025-B820-7292A24A4D7A}"/>
    <cellStyle name="Comma 7 4 4 2 6 3" xfId="55146" xr:uid="{094EE336-9E7B-4FE0-BD04-3CE7BC9287B8}"/>
    <cellStyle name="Comma 7 4 4 2 7" xfId="23611" xr:uid="{D6CE9B12-DB8A-4C32-9144-AB373D5DD932}"/>
    <cellStyle name="Comma 7 4 4 2 8" xfId="44636" xr:uid="{3F17E006-F2FB-44B4-95DC-B8887604866C}"/>
    <cellStyle name="Comma 7 4 4 3" xfId="2517" xr:uid="{27EF82EF-CDC7-4459-8956-F37120EF91A0}"/>
    <cellStyle name="Comma 7 4 4 3 2" xfId="5195" xr:uid="{4F88013B-4EB9-4851-B531-AE1D9F8006C2}"/>
    <cellStyle name="Comma 7 4 4 3 2 2" xfId="15729" xr:uid="{E2075F14-6E13-47D0-B438-DE7FEAE75283}"/>
    <cellStyle name="Comma 7 4 4 3 2 2 2" xfId="36751" xr:uid="{3F47C859-5DB9-46D3-8AA9-F2A566E966CF}"/>
    <cellStyle name="Comma 7 4 4 3 2 2 3" xfId="57775" xr:uid="{FC92294D-47D7-4D3A-9F94-7095B800FD3E}"/>
    <cellStyle name="Comma 7 4 4 3 2 3" xfId="26241" xr:uid="{BBA892AE-93A0-4B68-98AE-700147872A6B}"/>
    <cellStyle name="Comma 7 4 4 3 2 4" xfId="47265" xr:uid="{CEFE6BF1-C7DA-44ED-B16E-B5C864EA25BD}"/>
    <cellStyle name="Comma 7 4 4 3 3" xfId="7823" xr:uid="{57CD685C-B30B-4BB3-876A-308F685BDBAD}"/>
    <cellStyle name="Comma 7 4 4 3 3 2" xfId="18357" xr:uid="{AFE7B424-AE0C-41FA-AFE1-AC5811BACED1}"/>
    <cellStyle name="Comma 7 4 4 3 3 2 2" xfId="39379" xr:uid="{436A937C-F4F2-4308-8C6D-9173FEF3A006}"/>
    <cellStyle name="Comma 7 4 4 3 3 2 3" xfId="60403" xr:uid="{A482ADF4-7A49-4BBA-B815-EB3F275F1A62}"/>
    <cellStyle name="Comma 7 4 4 3 3 3" xfId="28869" xr:uid="{402B1C2A-FE6C-4A73-80C4-E27003E015E2}"/>
    <cellStyle name="Comma 7 4 4 3 3 4" xfId="49893" xr:uid="{36439101-C201-4299-9318-A13F203FCA7F}"/>
    <cellStyle name="Comma 7 4 4 3 4" xfId="10450" xr:uid="{35E9D224-C09B-4A97-BB87-AAF427042927}"/>
    <cellStyle name="Comma 7 4 4 3 4 2" xfId="20984" xr:uid="{184756DE-F1FB-4C20-AD34-1874D9BED8EF}"/>
    <cellStyle name="Comma 7 4 4 3 4 2 2" xfId="42006" xr:uid="{78641200-D7B4-467D-9F92-19EB8E5BC376}"/>
    <cellStyle name="Comma 7 4 4 3 4 2 3" xfId="63030" xr:uid="{1253C9A8-936B-45E8-8A1B-98411E9A3C16}"/>
    <cellStyle name="Comma 7 4 4 3 4 3" xfId="31496" xr:uid="{5B1AA32A-E84F-4E23-ACCE-44121D962FB3}"/>
    <cellStyle name="Comma 7 4 4 3 4 4" xfId="52520" xr:uid="{BACE0CDA-3F15-450C-B78F-13E4AAC2EA92}"/>
    <cellStyle name="Comma 7 4 4 3 5" xfId="13102" xr:uid="{AC843BE4-9F7F-4176-99F1-E3A91865E34A}"/>
    <cellStyle name="Comma 7 4 4 3 5 2" xfId="34124" xr:uid="{158A2E80-CA7E-4738-A868-DB0736EDA3B6}"/>
    <cellStyle name="Comma 7 4 4 3 5 3" xfId="55148" xr:uid="{25D854DE-37E7-426E-9486-6D9CF2CB2317}"/>
    <cellStyle name="Comma 7 4 4 3 6" xfId="23613" xr:uid="{578FB5B5-D4A4-4BA4-8838-6959A607BE36}"/>
    <cellStyle name="Comma 7 4 4 3 7" xfId="44638" xr:uid="{B86DF956-2A5E-4A8E-909C-190CB0D11623}"/>
    <cellStyle name="Comma 7 4 4 4" xfId="2518" xr:uid="{8E032FB1-1A1D-489C-BFBB-A008F7E562F2}"/>
    <cellStyle name="Comma 7 4 4 4 2" xfId="5196" xr:uid="{A1968E9A-F576-4B7D-96CF-C21869E6B021}"/>
    <cellStyle name="Comma 7 4 4 4 2 2" xfId="15730" xr:uid="{BBAC25CE-DC89-4555-B823-61433545A1F7}"/>
    <cellStyle name="Comma 7 4 4 4 2 2 2" xfId="36752" xr:uid="{30486F13-63AE-4BB9-B5BC-2C7853DAA071}"/>
    <cellStyle name="Comma 7 4 4 4 2 2 3" xfId="57776" xr:uid="{0DDC9B5B-1823-4342-95DA-45D87015DE29}"/>
    <cellStyle name="Comma 7 4 4 4 2 3" xfId="26242" xr:uid="{5DB227A3-153C-4639-8D39-B42A29BD3242}"/>
    <cellStyle name="Comma 7 4 4 4 2 4" xfId="47266" xr:uid="{3AF30F74-27C4-4625-93EB-ECAE73ADB380}"/>
    <cellStyle name="Comma 7 4 4 4 3" xfId="7824" xr:uid="{73A3E5B8-9713-428E-AF28-B1C17998E39D}"/>
    <cellStyle name="Comma 7 4 4 4 3 2" xfId="18358" xr:uid="{45058627-1616-49B0-9006-0A53107A29E3}"/>
    <cellStyle name="Comma 7 4 4 4 3 2 2" xfId="39380" xr:uid="{2B7133CA-7E78-46A9-AB4E-85A2E6AB1E8C}"/>
    <cellStyle name="Comma 7 4 4 4 3 2 3" xfId="60404" xr:uid="{A742ACD4-EF06-411C-BEF9-488A1414BB29}"/>
    <cellStyle name="Comma 7 4 4 4 3 3" xfId="28870" xr:uid="{F6D9D1B6-12A0-48A8-8D8C-41131138F88E}"/>
    <cellStyle name="Comma 7 4 4 4 3 4" xfId="49894" xr:uid="{F1696707-2895-4BA3-8278-48014FCB0FE2}"/>
    <cellStyle name="Comma 7 4 4 4 4" xfId="10451" xr:uid="{37E3EFCE-3F9D-43CD-8341-AA4FB128994A}"/>
    <cellStyle name="Comma 7 4 4 4 4 2" xfId="20985" xr:uid="{C4EDE60F-CD31-45D0-85D7-3F2CF4BF03AB}"/>
    <cellStyle name="Comma 7 4 4 4 4 2 2" xfId="42007" xr:uid="{92CE40E5-2E15-447B-BBA6-6485D9A447B8}"/>
    <cellStyle name="Comma 7 4 4 4 4 2 3" xfId="63031" xr:uid="{372A4682-53FC-4B81-903D-701214895729}"/>
    <cellStyle name="Comma 7 4 4 4 4 3" xfId="31497" xr:uid="{D4E75AD8-4EB5-4E10-9D8D-C1D67F468075}"/>
    <cellStyle name="Comma 7 4 4 4 4 4" xfId="52521" xr:uid="{021138DA-AB5E-4FFA-9A96-771BCE96B944}"/>
    <cellStyle name="Comma 7 4 4 4 5" xfId="13103" xr:uid="{A6CB727D-6FB8-47E1-B54A-9BCBC716A437}"/>
    <cellStyle name="Comma 7 4 4 4 5 2" xfId="34125" xr:uid="{867869A1-AFC0-489C-A6F8-17C432CC9A12}"/>
    <cellStyle name="Comma 7 4 4 4 5 3" xfId="55149" xr:uid="{3E091709-E205-4AAA-9793-F1E62162E949}"/>
    <cellStyle name="Comma 7 4 4 4 6" xfId="23614" xr:uid="{37731E7D-952C-4096-9EAF-25C00C773363}"/>
    <cellStyle name="Comma 7 4 4 4 7" xfId="44639" xr:uid="{D8797D4F-2358-494F-93F0-FCBCF53F7E50}"/>
    <cellStyle name="Comma 7 4 4 5" xfId="5192" xr:uid="{571EE2B0-3E6F-415A-8426-562465D21B41}"/>
    <cellStyle name="Comma 7 4 4 5 2" xfId="15726" xr:uid="{253694BC-335C-464A-97F4-163BF35EE565}"/>
    <cellStyle name="Comma 7 4 4 5 2 2" xfId="36748" xr:uid="{EE1CAC30-3FB6-45A2-8038-2B794F47501F}"/>
    <cellStyle name="Comma 7 4 4 5 2 3" xfId="57772" xr:uid="{364CB53B-FE00-482F-9A57-0409BFECFB9F}"/>
    <cellStyle name="Comma 7 4 4 5 3" xfId="26238" xr:uid="{9DE850A8-3257-429A-8B5B-E0931B258FA7}"/>
    <cellStyle name="Comma 7 4 4 5 4" xfId="47262" xr:uid="{4E3E6E6B-FE70-45DA-A76F-AF69565F5BE9}"/>
    <cellStyle name="Comma 7 4 4 6" xfId="7820" xr:uid="{B21E7890-11EB-4964-B429-3A7CF2871EA1}"/>
    <cellStyle name="Comma 7 4 4 6 2" xfId="18354" xr:uid="{94E8381F-0E47-4D8F-B457-7194392E2B96}"/>
    <cellStyle name="Comma 7 4 4 6 2 2" xfId="39376" xr:uid="{387F4CD8-685C-42B9-AA7F-849DF977DD69}"/>
    <cellStyle name="Comma 7 4 4 6 2 3" xfId="60400" xr:uid="{293674D9-8338-4E22-9BA4-F1326089737C}"/>
    <cellStyle name="Comma 7 4 4 6 3" xfId="28866" xr:uid="{92D7CEC8-1AF7-4C86-9CF6-7FE1EA337189}"/>
    <cellStyle name="Comma 7 4 4 6 4" xfId="49890" xr:uid="{B37F2E89-B5DA-4CFD-BC01-015A2A2CBD03}"/>
    <cellStyle name="Comma 7 4 4 7" xfId="10447" xr:uid="{FEF33E21-2443-47AB-94B6-3B78B53EB1AC}"/>
    <cellStyle name="Comma 7 4 4 7 2" xfId="20981" xr:uid="{FDF0451B-8B6E-4A85-A0AE-1A6E71ACE0A2}"/>
    <cellStyle name="Comma 7 4 4 7 2 2" xfId="42003" xr:uid="{266927F8-A46E-488D-B1FE-2D7D4DF742D1}"/>
    <cellStyle name="Comma 7 4 4 7 2 3" xfId="63027" xr:uid="{9D8691E8-BDDB-4C61-8126-9B3A217B7817}"/>
    <cellStyle name="Comma 7 4 4 7 3" xfId="31493" xr:uid="{92DF0558-5883-40C2-B7AF-5957BC28577C}"/>
    <cellStyle name="Comma 7 4 4 7 4" xfId="52517" xr:uid="{3AEC74BF-CB32-461A-AB4D-789C4967BF1C}"/>
    <cellStyle name="Comma 7 4 4 8" xfId="13099" xr:uid="{19251BD1-1C0C-4EB0-8197-04C579976A0A}"/>
    <cellStyle name="Comma 7 4 4 8 2" xfId="34121" xr:uid="{0E430FCC-E229-4AA5-A06E-415E138D0525}"/>
    <cellStyle name="Comma 7 4 4 8 3" xfId="55145" xr:uid="{3E7D2F3D-82FB-4339-8CB7-4CEE0EDDA446}"/>
    <cellStyle name="Comma 7 4 4 9" xfId="23610" xr:uid="{E599E2A4-DEF3-4A07-A0D2-36CA37F8EE0B}"/>
    <cellStyle name="Comma 7 4 5" xfId="2519" xr:uid="{7C4D5C9D-1DB2-4175-A282-0D11DC7DCDE3}"/>
    <cellStyle name="Comma 7 4 5 10" xfId="44640" xr:uid="{7CE19EA4-2C52-48C7-9438-D95131A14F70}"/>
    <cellStyle name="Comma 7 4 5 2" xfId="2520" xr:uid="{CE9CA318-5D0A-44CB-825B-E89912C7D659}"/>
    <cellStyle name="Comma 7 4 5 2 2" xfId="2521" xr:uid="{957A6BCD-9C38-4715-8FBE-7E1DBB33F14D}"/>
    <cellStyle name="Comma 7 4 5 2 2 2" xfId="5199" xr:uid="{9E4DDA14-1977-4DE9-A723-7293E75F4D49}"/>
    <cellStyle name="Comma 7 4 5 2 2 2 2" xfId="15733" xr:uid="{9F6D13E8-677B-4846-B14E-5D11898725BD}"/>
    <cellStyle name="Comma 7 4 5 2 2 2 2 2" xfId="36755" xr:uid="{6897E6E9-D957-41A3-86A5-24E9F620F615}"/>
    <cellStyle name="Comma 7 4 5 2 2 2 2 3" xfId="57779" xr:uid="{C14C21D0-B5C5-428B-99B9-054D90D97B24}"/>
    <cellStyle name="Comma 7 4 5 2 2 2 3" xfId="26245" xr:uid="{AC4813D2-05BF-45BB-A909-77313BF10440}"/>
    <cellStyle name="Comma 7 4 5 2 2 2 4" xfId="47269" xr:uid="{92C12F3A-2E54-4B5E-9902-44FDFF2A3D98}"/>
    <cellStyle name="Comma 7 4 5 2 2 3" xfId="7827" xr:uid="{A026A017-9E45-4A57-9C3B-A3CE971BEDA9}"/>
    <cellStyle name="Comma 7 4 5 2 2 3 2" xfId="18361" xr:uid="{9D5A27B9-5873-4C7A-B720-6CC6A3557C4B}"/>
    <cellStyle name="Comma 7 4 5 2 2 3 2 2" xfId="39383" xr:uid="{2E82633E-1274-4C82-BB50-FE7AA89710F4}"/>
    <cellStyle name="Comma 7 4 5 2 2 3 2 3" xfId="60407" xr:uid="{218FD334-BB31-4BE5-9C81-B8AB202007FF}"/>
    <cellStyle name="Comma 7 4 5 2 2 3 3" xfId="28873" xr:uid="{B210308E-B6E5-466E-BED9-E0536960F9D9}"/>
    <cellStyle name="Comma 7 4 5 2 2 3 4" xfId="49897" xr:uid="{AFFDAEFC-001A-4830-8386-98870F6EE8B5}"/>
    <cellStyle name="Comma 7 4 5 2 2 4" xfId="10454" xr:uid="{123C7C19-8CC4-44CC-8511-FC2B0414CDB1}"/>
    <cellStyle name="Comma 7 4 5 2 2 4 2" xfId="20988" xr:uid="{E9068D85-2585-43D2-8902-67B9B3F60CCA}"/>
    <cellStyle name="Comma 7 4 5 2 2 4 2 2" xfId="42010" xr:uid="{5D6A1F51-4EA3-4333-92A2-632566E862C9}"/>
    <cellStyle name="Comma 7 4 5 2 2 4 2 3" xfId="63034" xr:uid="{89381F19-F87E-4EB2-A050-F888BC1B05C0}"/>
    <cellStyle name="Comma 7 4 5 2 2 4 3" xfId="31500" xr:uid="{2DD41228-788F-41FB-8A9A-F8262558FAF7}"/>
    <cellStyle name="Comma 7 4 5 2 2 4 4" xfId="52524" xr:uid="{3223A6BA-48F2-47A6-98F1-C96668791278}"/>
    <cellStyle name="Comma 7 4 5 2 2 5" xfId="13106" xr:uid="{ACC3F59C-387A-4FC9-A4BD-8CFC1E4AEB54}"/>
    <cellStyle name="Comma 7 4 5 2 2 5 2" xfId="34128" xr:uid="{ED62C471-91D2-48A9-AA05-5646EA9488E2}"/>
    <cellStyle name="Comma 7 4 5 2 2 5 3" xfId="55152" xr:uid="{E11DDD89-6276-439E-AF64-D7B9E711E5CB}"/>
    <cellStyle name="Comma 7 4 5 2 2 6" xfId="23617" xr:uid="{CBE8254C-19B2-4F9F-AFCA-63CD6FDCAAD8}"/>
    <cellStyle name="Comma 7 4 5 2 2 7" xfId="44642" xr:uid="{7C4409A9-631C-42E0-A523-E67054862569}"/>
    <cellStyle name="Comma 7 4 5 2 3" xfId="5198" xr:uid="{D2EF19A0-0B34-4C41-B3C9-1319C4285513}"/>
    <cellStyle name="Comma 7 4 5 2 3 2" xfId="15732" xr:uid="{E3E01CB8-1542-47EE-8D5A-A31DF875243E}"/>
    <cellStyle name="Comma 7 4 5 2 3 2 2" xfId="36754" xr:uid="{7E412999-1B2F-47BA-BA96-1F5177FBC84B}"/>
    <cellStyle name="Comma 7 4 5 2 3 2 3" xfId="57778" xr:uid="{8F294AD9-117A-40B4-B192-64E78C7FB66E}"/>
    <cellStyle name="Comma 7 4 5 2 3 3" xfId="26244" xr:uid="{816D78C2-6525-4E7F-AB84-620B1700EC8F}"/>
    <cellStyle name="Comma 7 4 5 2 3 4" xfId="47268" xr:uid="{F16BC2B7-7E73-4B3A-B21F-B532D99C19EF}"/>
    <cellStyle name="Comma 7 4 5 2 4" xfId="7826" xr:uid="{F480A2D2-75AF-4C7F-A62D-5936A60A348B}"/>
    <cellStyle name="Comma 7 4 5 2 4 2" xfId="18360" xr:uid="{5C69D881-E242-4614-94F7-B07B7F721828}"/>
    <cellStyle name="Comma 7 4 5 2 4 2 2" xfId="39382" xr:uid="{83E81967-A826-4B65-9225-74D9F15D9AB9}"/>
    <cellStyle name="Comma 7 4 5 2 4 2 3" xfId="60406" xr:uid="{A2652D83-3495-40F2-8E27-F4D1CB53096C}"/>
    <cellStyle name="Comma 7 4 5 2 4 3" xfId="28872" xr:uid="{FDBF2625-1A70-43F3-B3A8-2AA173786849}"/>
    <cellStyle name="Comma 7 4 5 2 4 4" xfId="49896" xr:uid="{4F95AB23-AA03-42F0-9ACE-5BBB2607DF9B}"/>
    <cellStyle name="Comma 7 4 5 2 5" xfId="10453" xr:uid="{104902D2-A631-4B40-8243-23722C1AA41F}"/>
    <cellStyle name="Comma 7 4 5 2 5 2" xfId="20987" xr:uid="{01AF42D0-3E02-48FD-B6E2-B18CD20E7FE0}"/>
    <cellStyle name="Comma 7 4 5 2 5 2 2" xfId="42009" xr:uid="{636A5A01-4615-4470-9FED-A60EE28CE4CC}"/>
    <cellStyle name="Comma 7 4 5 2 5 2 3" xfId="63033" xr:uid="{DCD5FE5E-6F0B-463C-93E5-C773A6468313}"/>
    <cellStyle name="Comma 7 4 5 2 5 3" xfId="31499" xr:uid="{6D84674E-2AD7-43FA-AC4E-F7E4597DAEF2}"/>
    <cellStyle name="Comma 7 4 5 2 5 4" xfId="52523" xr:uid="{58B542E2-E721-4BAB-8024-8C373D3086D7}"/>
    <cellStyle name="Comma 7 4 5 2 6" xfId="13105" xr:uid="{A798CB9E-B3D8-4D35-8188-5E17DF51BBAB}"/>
    <cellStyle name="Comma 7 4 5 2 6 2" xfId="34127" xr:uid="{5819AFC2-B228-48D5-9C54-9B75A5C490B5}"/>
    <cellStyle name="Comma 7 4 5 2 6 3" xfId="55151" xr:uid="{D5250439-B63F-494D-B0B6-CFC9D7173E9F}"/>
    <cellStyle name="Comma 7 4 5 2 7" xfId="23616" xr:uid="{E830AC76-3EC6-4A57-BF77-624CAA0A4FAF}"/>
    <cellStyle name="Comma 7 4 5 2 8" xfId="44641" xr:uid="{7D1E1E6C-32A2-4946-BCF5-D87200766434}"/>
    <cellStyle name="Comma 7 4 5 3" xfId="2522" xr:uid="{0FABF009-87BD-43AE-829F-2133E5AD1BAD}"/>
    <cellStyle name="Comma 7 4 5 3 2" xfId="5200" xr:uid="{7759E274-21ED-4D07-BED5-1D0E586672B9}"/>
    <cellStyle name="Comma 7 4 5 3 2 2" xfId="15734" xr:uid="{463F223A-7786-4ED6-97FD-6BF8AA85C322}"/>
    <cellStyle name="Comma 7 4 5 3 2 2 2" xfId="36756" xr:uid="{64773278-1B5A-4A0F-A6CF-11746B6B6E35}"/>
    <cellStyle name="Comma 7 4 5 3 2 2 3" xfId="57780" xr:uid="{F545528B-343B-4991-B272-A7DE50EFE91C}"/>
    <cellStyle name="Comma 7 4 5 3 2 3" xfId="26246" xr:uid="{7EE607CA-5444-494F-88A1-DFE5A682F696}"/>
    <cellStyle name="Comma 7 4 5 3 2 4" xfId="47270" xr:uid="{0D9298B9-3007-497A-A32A-6EA4CD1D324F}"/>
    <cellStyle name="Comma 7 4 5 3 3" xfId="7828" xr:uid="{8A32B5D2-653D-4FA0-8F0C-621B7CA90503}"/>
    <cellStyle name="Comma 7 4 5 3 3 2" xfId="18362" xr:uid="{0D7D5B08-F7B7-4AB1-892F-BA10136C0F71}"/>
    <cellStyle name="Comma 7 4 5 3 3 2 2" xfId="39384" xr:uid="{8002C464-F89B-44B4-80D7-8E4CD51DC77E}"/>
    <cellStyle name="Comma 7 4 5 3 3 2 3" xfId="60408" xr:uid="{E59CB6E6-FF16-451B-9EF5-C3F90C22E992}"/>
    <cellStyle name="Comma 7 4 5 3 3 3" xfId="28874" xr:uid="{5581BD64-BCDF-4690-9A6A-E1361D936586}"/>
    <cellStyle name="Comma 7 4 5 3 3 4" xfId="49898" xr:uid="{187D9A89-A706-4652-B5EC-98526EE210C0}"/>
    <cellStyle name="Comma 7 4 5 3 4" xfId="10455" xr:uid="{E78F473B-4CB2-43E7-AE90-C13577228EC8}"/>
    <cellStyle name="Comma 7 4 5 3 4 2" xfId="20989" xr:uid="{9FB4CCB4-BFCE-44A3-8A1E-4E82A13AC0F0}"/>
    <cellStyle name="Comma 7 4 5 3 4 2 2" xfId="42011" xr:uid="{89746749-4A77-49F7-A44F-EBC000E04756}"/>
    <cellStyle name="Comma 7 4 5 3 4 2 3" xfId="63035" xr:uid="{1A607820-F19E-44E1-AAEA-95835B749735}"/>
    <cellStyle name="Comma 7 4 5 3 4 3" xfId="31501" xr:uid="{A47558C7-DFB8-4148-BE31-02EAF8389C4D}"/>
    <cellStyle name="Comma 7 4 5 3 4 4" xfId="52525" xr:uid="{714A104C-0166-4E89-8A36-84F531F2D3B7}"/>
    <cellStyle name="Comma 7 4 5 3 5" xfId="13107" xr:uid="{44C65A29-A20B-4C14-BF2D-2FBE8114C890}"/>
    <cellStyle name="Comma 7 4 5 3 5 2" xfId="34129" xr:uid="{3F312DD1-6A6F-4DA4-A334-5DC295C88433}"/>
    <cellStyle name="Comma 7 4 5 3 5 3" xfId="55153" xr:uid="{9BA1AF11-E030-4E9D-A37D-7E76E881495F}"/>
    <cellStyle name="Comma 7 4 5 3 6" xfId="23618" xr:uid="{199676E0-588B-4272-A5B6-D2A37BE8F553}"/>
    <cellStyle name="Comma 7 4 5 3 7" xfId="44643" xr:uid="{DF629CA3-A4C4-463C-BF77-66B5CEE92F94}"/>
    <cellStyle name="Comma 7 4 5 4" xfId="2523" xr:uid="{A12385A0-88E7-439F-AF75-F92465BFB0F6}"/>
    <cellStyle name="Comma 7 4 5 4 2" xfId="5201" xr:uid="{545B69E0-8C95-4F27-8150-4FBF6C50C510}"/>
    <cellStyle name="Comma 7 4 5 4 2 2" xfId="15735" xr:uid="{A077ACB2-9643-4CEF-9221-1E9E519FB29A}"/>
    <cellStyle name="Comma 7 4 5 4 2 2 2" xfId="36757" xr:uid="{EB2DFDD7-5B83-43F6-BB9A-4E310F9153A8}"/>
    <cellStyle name="Comma 7 4 5 4 2 2 3" xfId="57781" xr:uid="{D456E7C4-A429-4DD0-8032-7E57DAABF96B}"/>
    <cellStyle name="Comma 7 4 5 4 2 3" xfId="26247" xr:uid="{AC436FB0-2512-4DFE-A56D-04D42AF51469}"/>
    <cellStyle name="Comma 7 4 5 4 2 4" xfId="47271" xr:uid="{CF12D285-0AF0-409D-BE07-714884906CBC}"/>
    <cellStyle name="Comma 7 4 5 4 3" xfId="7829" xr:uid="{9527F47F-8B5D-44F0-9680-AADCC19EA223}"/>
    <cellStyle name="Comma 7 4 5 4 3 2" xfId="18363" xr:uid="{9B48254D-BE17-4072-B0A9-7FF1D114C118}"/>
    <cellStyle name="Comma 7 4 5 4 3 2 2" xfId="39385" xr:uid="{25E211FD-B214-4428-B10B-D7B4C6254D88}"/>
    <cellStyle name="Comma 7 4 5 4 3 2 3" xfId="60409" xr:uid="{F327510A-7812-4DA0-A937-953D62AE6ED9}"/>
    <cellStyle name="Comma 7 4 5 4 3 3" xfId="28875" xr:uid="{01FCAB52-010F-40F4-89FE-4D9B9EDD944D}"/>
    <cellStyle name="Comma 7 4 5 4 3 4" xfId="49899" xr:uid="{E3B6AAEE-AEA4-4B7E-A704-E0987723AE9A}"/>
    <cellStyle name="Comma 7 4 5 4 4" xfId="10456" xr:uid="{40049709-8C32-4996-990A-784298E15420}"/>
    <cellStyle name="Comma 7 4 5 4 4 2" xfId="20990" xr:uid="{E132C2B2-C271-4A10-9B97-7335A001D66B}"/>
    <cellStyle name="Comma 7 4 5 4 4 2 2" xfId="42012" xr:uid="{D48029CF-2B56-4055-8912-81D4A2E796C0}"/>
    <cellStyle name="Comma 7 4 5 4 4 2 3" xfId="63036" xr:uid="{8E5F0363-81B2-4404-800A-C254E254D1EE}"/>
    <cellStyle name="Comma 7 4 5 4 4 3" xfId="31502" xr:uid="{F3330945-4CDE-4064-92CF-BA11307F1605}"/>
    <cellStyle name="Comma 7 4 5 4 4 4" xfId="52526" xr:uid="{25DA5852-0088-4CF4-B438-D862F0AFF77B}"/>
    <cellStyle name="Comma 7 4 5 4 5" xfId="13108" xr:uid="{1ED69128-B340-470C-AEC2-5A471D870740}"/>
    <cellStyle name="Comma 7 4 5 4 5 2" xfId="34130" xr:uid="{7882D7DA-5A74-44FD-8E83-9762ACE1F146}"/>
    <cellStyle name="Comma 7 4 5 4 5 3" xfId="55154" xr:uid="{FFF92E53-485D-48EF-A667-EEEA255BCD2F}"/>
    <cellStyle name="Comma 7 4 5 4 6" xfId="23619" xr:uid="{CB88A6EC-D52F-417E-AAC9-28E94C5C363A}"/>
    <cellStyle name="Comma 7 4 5 4 7" xfId="44644" xr:uid="{66843F30-4503-42F3-8D5A-A38996C9CBA5}"/>
    <cellStyle name="Comma 7 4 5 5" xfId="5197" xr:uid="{72616F5C-A97E-4EB3-84D1-9731F79B6FBC}"/>
    <cellStyle name="Comma 7 4 5 5 2" xfId="15731" xr:uid="{0B852B8C-01A0-4947-B24E-AC625DF4BEBA}"/>
    <cellStyle name="Comma 7 4 5 5 2 2" xfId="36753" xr:uid="{00AA73E1-EC4B-43F2-A93C-98C4BC2328FC}"/>
    <cellStyle name="Comma 7 4 5 5 2 3" xfId="57777" xr:uid="{E8FD31CD-1B41-4F63-AFAF-ED79E2E883D7}"/>
    <cellStyle name="Comma 7 4 5 5 3" xfId="26243" xr:uid="{16771D2C-E16A-4914-AE78-C80D9F6EF718}"/>
    <cellStyle name="Comma 7 4 5 5 4" xfId="47267" xr:uid="{A717B4DA-40E4-4202-B9B7-DCC913CB2EDA}"/>
    <cellStyle name="Comma 7 4 5 6" xfId="7825" xr:uid="{EB201AF3-8C30-40C9-BE58-4EECB44FED8D}"/>
    <cellStyle name="Comma 7 4 5 6 2" xfId="18359" xr:uid="{4D07E0E5-4118-40AA-9765-295EE87ED55D}"/>
    <cellStyle name="Comma 7 4 5 6 2 2" xfId="39381" xr:uid="{92CA35E0-1A34-4AE9-9D84-01FA4B5BF729}"/>
    <cellStyle name="Comma 7 4 5 6 2 3" xfId="60405" xr:uid="{1FFE5118-0C6B-41E7-B8D2-2A2786132B8C}"/>
    <cellStyle name="Comma 7 4 5 6 3" xfId="28871" xr:uid="{4594CCC6-7007-4703-98F1-21DA0DB69220}"/>
    <cellStyle name="Comma 7 4 5 6 4" xfId="49895" xr:uid="{EED48E13-769B-4964-8BBE-8DA73A27568F}"/>
    <cellStyle name="Comma 7 4 5 7" xfId="10452" xr:uid="{89789389-BBF5-406A-8B93-EF9D831CE86A}"/>
    <cellStyle name="Comma 7 4 5 7 2" xfId="20986" xr:uid="{02C3ABF3-CFA7-46D7-90A6-C3FAD6A04B2D}"/>
    <cellStyle name="Comma 7 4 5 7 2 2" xfId="42008" xr:uid="{39F182C1-57A1-467E-AD94-FA21FC69A0B3}"/>
    <cellStyle name="Comma 7 4 5 7 2 3" xfId="63032" xr:uid="{C0F78642-167A-4AD5-8BDD-B0E459013464}"/>
    <cellStyle name="Comma 7 4 5 7 3" xfId="31498" xr:uid="{C8407E91-CA0F-435B-AB90-EABB8CF3F4D0}"/>
    <cellStyle name="Comma 7 4 5 7 4" xfId="52522" xr:uid="{242FE7F6-FE3E-4FC2-9935-4D2248B401F8}"/>
    <cellStyle name="Comma 7 4 5 8" xfId="13104" xr:uid="{F2B3D1F0-4781-4852-8AEF-F65766909EB1}"/>
    <cellStyle name="Comma 7 4 5 8 2" xfId="34126" xr:uid="{322D8315-8036-46DF-886B-1F52ABEA85F0}"/>
    <cellStyle name="Comma 7 4 5 8 3" xfId="55150" xr:uid="{C13E7AA9-5D2A-4681-B3EC-678A426F4998}"/>
    <cellStyle name="Comma 7 4 5 9" xfId="23615" xr:uid="{7E3A195C-58CA-4993-99CD-07B1B2A21BE6}"/>
    <cellStyle name="Comma 7 4 6" xfId="2524" xr:uid="{63F2A0FB-8A11-4F41-BEBC-9AC98E144B7A}"/>
    <cellStyle name="Comma 7 4 6 10" xfId="44645" xr:uid="{FF5D9532-F7C9-460E-A87E-3E1F1FB59B0E}"/>
    <cellStyle name="Comma 7 4 6 2" xfId="2525" xr:uid="{519AC97A-4AB8-4F12-B9FF-4F5F21DC648A}"/>
    <cellStyle name="Comma 7 4 6 2 2" xfId="2526" xr:uid="{A8FDC039-B704-407B-A775-8981AB1EFC04}"/>
    <cellStyle name="Comma 7 4 6 2 2 2" xfId="5204" xr:uid="{D70DEB00-7D6D-4FE4-910F-F2A58D5732C7}"/>
    <cellStyle name="Comma 7 4 6 2 2 2 2" xfId="15738" xr:uid="{A29D1705-5556-4195-8BC5-6F0322965C33}"/>
    <cellStyle name="Comma 7 4 6 2 2 2 2 2" xfId="36760" xr:uid="{FD1F0E23-3086-4CEB-99BF-9ABF7DF27FFD}"/>
    <cellStyle name="Comma 7 4 6 2 2 2 2 3" xfId="57784" xr:uid="{D92D0C17-8BA8-41A3-8F01-E1CAF4CAF0F9}"/>
    <cellStyle name="Comma 7 4 6 2 2 2 3" xfId="26250" xr:uid="{ECCACDFE-4F42-4621-89B1-8ACF51139A14}"/>
    <cellStyle name="Comma 7 4 6 2 2 2 4" xfId="47274" xr:uid="{CCE2DAB0-FAB2-462F-9084-58563065CD3C}"/>
    <cellStyle name="Comma 7 4 6 2 2 3" xfId="7832" xr:uid="{A81BF8FA-BFDC-4385-93C2-6C104CB152C8}"/>
    <cellStyle name="Comma 7 4 6 2 2 3 2" xfId="18366" xr:uid="{9E66C1A1-7F7C-4DA5-8DBF-B691ACF10BAF}"/>
    <cellStyle name="Comma 7 4 6 2 2 3 2 2" xfId="39388" xr:uid="{9B5D3B43-95EA-4177-AB7D-130AF80997F2}"/>
    <cellStyle name="Comma 7 4 6 2 2 3 2 3" xfId="60412" xr:uid="{C26A5B09-E37E-4207-A305-D453FCFBA3C9}"/>
    <cellStyle name="Comma 7 4 6 2 2 3 3" xfId="28878" xr:uid="{60176CD0-EEC9-4A4E-BFE2-BC4A900AC4C0}"/>
    <cellStyle name="Comma 7 4 6 2 2 3 4" xfId="49902" xr:uid="{2218244B-529A-4D24-9A5F-136D1C1D4782}"/>
    <cellStyle name="Comma 7 4 6 2 2 4" xfId="10459" xr:uid="{4704B70D-A74A-403F-92BC-A1A4E81CA94E}"/>
    <cellStyle name="Comma 7 4 6 2 2 4 2" xfId="20993" xr:uid="{DBE74286-AE73-46C5-A70C-A0C4E878F0DC}"/>
    <cellStyle name="Comma 7 4 6 2 2 4 2 2" xfId="42015" xr:uid="{6C0B4A41-7EE7-4005-9952-EEA6906117FB}"/>
    <cellStyle name="Comma 7 4 6 2 2 4 2 3" xfId="63039" xr:uid="{625D7628-DDB7-40D7-9FFD-20AE2B7A065E}"/>
    <cellStyle name="Comma 7 4 6 2 2 4 3" xfId="31505" xr:uid="{E4EE3A46-C35D-4F45-8732-B15F22C8C5EE}"/>
    <cellStyle name="Comma 7 4 6 2 2 4 4" xfId="52529" xr:uid="{0CF547B8-8812-473D-894D-E1C1A146D40B}"/>
    <cellStyle name="Comma 7 4 6 2 2 5" xfId="13111" xr:uid="{A707061C-384A-4AEB-A351-C5C65366DC4B}"/>
    <cellStyle name="Comma 7 4 6 2 2 5 2" xfId="34133" xr:uid="{2B6FCB95-06A3-4FC8-9AC2-AAC0DCBBA9BC}"/>
    <cellStyle name="Comma 7 4 6 2 2 5 3" xfId="55157" xr:uid="{BFF074A7-E6A8-44B7-BDCF-F2CA148E2D6F}"/>
    <cellStyle name="Comma 7 4 6 2 2 6" xfId="23622" xr:uid="{1D1A784C-611E-46B8-A3B4-CBB7BFA1A8C7}"/>
    <cellStyle name="Comma 7 4 6 2 2 7" xfId="44647" xr:uid="{BF31B256-FC9C-4583-A5A3-0030D10E974D}"/>
    <cellStyle name="Comma 7 4 6 2 3" xfId="5203" xr:uid="{2868FB4F-1921-452E-9EAA-AA10FA9B3A3A}"/>
    <cellStyle name="Comma 7 4 6 2 3 2" xfId="15737" xr:uid="{6B49C9E8-8DA6-4100-B612-1A14C16E3945}"/>
    <cellStyle name="Comma 7 4 6 2 3 2 2" xfId="36759" xr:uid="{411EB482-7139-4D42-81E5-D3100DFFB3A0}"/>
    <cellStyle name="Comma 7 4 6 2 3 2 3" xfId="57783" xr:uid="{8A3A9A94-2D16-45CC-8CE0-E144760E26CA}"/>
    <cellStyle name="Comma 7 4 6 2 3 3" xfId="26249" xr:uid="{804FE40F-ACB0-4914-9E55-013718CD7CD1}"/>
    <cellStyle name="Comma 7 4 6 2 3 4" xfId="47273" xr:uid="{52AD6903-0C6B-4C04-8784-1FA366266AB5}"/>
    <cellStyle name="Comma 7 4 6 2 4" xfId="7831" xr:uid="{D7BFC78B-DA3C-460E-A85F-F8F3F0228803}"/>
    <cellStyle name="Comma 7 4 6 2 4 2" xfId="18365" xr:uid="{5D60F37D-81B4-45C1-A762-373A19B27A91}"/>
    <cellStyle name="Comma 7 4 6 2 4 2 2" xfId="39387" xr:uid="{C6864277-3217-4650-9E11-8065A0A5CF52}"/>
    <cellStyle name="Comma 7 4 6 2 4 2 3" xfId="60411" xr:uid="{57A6A66E-8061-4ACB-9035-BE11E7BD5F58}"/>
    <cellStyle name="Comma 7 4 6 2 4 3" xfId="28877" xr:uid="{9E077C2C-F631-48D0-BA8B-0712A7E98A7C}"/>
    <cellStyle name="Comma 7 4 6 2 4 4" xfId="49901" xr:uid="{45FD47F4-C74D-4881-86E1-15A951D4BAB4}"/>
    <cellStyle name="Comma 7 4 6 2 5" xfId="10458" xr:uid="{3E52FA16-C855-4773-88AE-A268B5A26E1B}"/>
    <cellStyle name="Comma 7 4 6 2 5 2" xfId="20992" xr:uid="{56712374-84F4-41D4-A85B-76CFA614847C}"/>
    <cellStyle name="Comma 7 4 6 2 5 2 2" xfId="42014" xr:uid="{9CB1DD3A-06D8-48A8-887F-BE30EC1E48BE}"/>
    <cellStyle name="Comma 7 4 6 2 5 2 3" xfId="63038" xr:uid="{DBAE3082-8537-49E9-B6AC-84AB947BF3F9}"/>
    <cellStyle name="Comma 7 4 6 2 5 3" xfId="31504" xr:uid="{3667A4C1-5BCB-4069-835E-1B99BEB2D145}"/>
    <cellStyle name="Comma 7 4 6 2 5 4" xfId="52528" xr:uid="{35D0CDFE-CE64-4898-AD40-5BD17E9181B6}"/>
    <cellStyle name="Comma 7 4 6 2 6" xfId="13110" xr:uid="{589A045C-BB4C-4217-8008-D99039AF8AE0}"/>
    <cellStyle name="Comma 7 4 6 2 6 2" xfId="34132" xr:uid="{E66FC4DF-B336-4AD5-90E9-B686DCFE7821}"/>
    <cellStyle name="Comma 7 4 6 2 6 3" xfId="55156" xr:uid="{81F9BA33-C164-4C78-88F4-98DE03CDAD30}"/>
    <cellStyle name="Comma 7 4 6 2 7" xfId="23621" xr:uid="{A273A7B0-2F54-471B-8121-068829103AD3}"/>
    <cellStyle name="Comma 7 4 6 2 8" xfId="44646" xr:uid="{4A19B584-BE76-4395-A807-794F7CCAD0BB}"/>
    <cellStyle name="Comma 7 4 6 3" xfId="2527" xr:uid="{7362F981-4226-4EB4-8894-82E621935B82}"/>
    <cellStyle name="Comma 7 4 6 3 2" xfId="5205" xr:uid="{A17009DF-4321-458D-8425-A9CCF62A09B4}"/>
    <cellStyle name="Comma 7 4 6 3 2 2" xfId="15739" xr:uid="{1DCB6839-5904-4752-B93B-BB3A01CAA3A4}"/>
    <cellStyle name="Comma 7 4 6 3 2 2 2" xfId="36761" xr:uid="{57885E90-5016-4848-B3AA-F4E5A2670D90}"/>
    <cellStyle name="Comma 7 4 6 3 2 2 3" xfId="57785" xr:uid="{3F430EE5-3722-44BD-9844-17E627E1750A}"/>
    <cellStyle name="Comma 7 4 6 3 2 3" xfId="26251" xr:uid="{2B7B8AD9-628E-4D86-8FBD-8C9895DCE090}"/>
    <cellStyle name="Comma 7 4 6 3 2 4" xfId="47275" xr:uid="{D1C46CC7-9D4F-42DC-98F5-98935D717707}"/>
    <cellStyle name="Comma 7 4 6 3 3" xfId="7833" xr:uid="{14A5EEE7-E7F6-4359-B9C0-0705C5872475}"/>
    <cellStyle name="Comma 7 4 6 3 3 2" xfId="18367" xr:uid="{E8028C72-96D5-4F8D-A1DB-E8FDB4E8E6BB}"/>
    <cellStyle name="Comma 7 4 6 3 3 2 2" xfId="39389" xr:uid="{BE195EC4-55DE-4C70-8B10-74B9422AD6C8}"/>
    <cellStyle name="Comma 7 4 6 3 3 2 3" xfId="60413" xr:uid="{86E5D2EF-B757-4674-A229-14B722CE7997}"/>
    <cellStyle name="Comma 7 4 6 3 3 3" xfId="28879" xr:uid="{AD560FE2-00F4-477C-B3A2-5000883A492D}"/>
    <cellStyle name="Comma 7 4 6 3 3 4" xfId="49903" xr:uid="{0739C79F-CA1B-4728-BA42-30780613FDE5}"/>
    <cellStyle name="Comma 7 4 6 3 4" xfId="10460" xr:uid="{A87644E5-2C18-459F-8945-838B5D48F704}"/>
    <cellStyle name="Comma 7 4 6 3 4 2" xfId="20994" xr:uid="{E46C6E03-6D9D-4209-BBC0-60400FB59D25}"/>
    <cellStyle name="Comma 7 4 6 3 4 2 2" xfId="42016" xr:uid="{B9D9D1FA-81B0-41EE-A66F-E09AD72707F5}"/>
    <cellStyle name="Comma 7 4 6 3 4 2 3" xfId="63040" xr:uid="{83E66A57-E64C-494C-A1D1-4977D6B1EA21}"/>
    <cellStyle name="Comma 7 4 6 3 4 3" xfId="31506" xr:uid="{648B1F3D-1A3B-414A-B7ED-A37A607FA957}"/>
    <cellStyle name="Comma 7 4 6 3 4 4" xfId="52530" xr:uid="{0A3AD53C-22B2-4AFF-874E-AC891A0C4362}"/>
    <cellStyle name="Comma 7 4 6 3 5" xfId="13112" xr:uid="{86C63C77-3B33-43EA-95BC-06DDCDA4D677}"/>
    <cellStyle name="Comma 7 4 6 3 5 2" xfId="34134" xr:uid="{AF9C4094-2FF8-4769-9C28-C9A7C08BB7CC}"/>
    <cellStyle name="Comma 7 4 6 3 5 3" xfId="55158" xr:uid="{9F3D4C62-F430-4C46-9849-D1EC546CB68A}"/>
    <cellStyle name="Comma 7 4 6 3 6" xfId="23623" xr:uid="{FE28099E-A517-4B6B-9F58-F23503F873EE}"/>
    <cellStyle name="Comma 7 4 6 3 7" xfId="44648" xr:uid="{7B74A2D4-FDBE-4D82-8619-E019F58547F2}"/>
    <cellStyle name="Comma 7 4 6 4" xfId="2528" xr:uid="{A01BF52F-3546-4569-A802-B69130B4995F}"/>
    <cellStyle name="Comma 7 4 6 4 2" xfId="5206" xr:uid="{395DA4DE-716D-425A-876F-64C73541585E}"/>
    <cellStyle name="Comma 7 4 6 4 2 2" xfId="15740" xr:uid="{6570B289-EE6A-4D5A-BEE1-A145FDCA3BC3}"/>
    <cellStyle name="Comma 7 4 6 4 2 2 2" xfId="36762" xr:uid="{FB8BFC9C-559D-43A8-A0D4-523BDEA62E86}"/>
    <cellStyle name="Comma 7 4 6 4 2 2 3" xfId="57786" xr:uid="{D4165C50-3096-496B-B0D1-4ED8784AE67F}"/>
    <cellStyle name="Comma 7 4 6 4 2 3" xfId="26252" xr:uid="{B3B7C02F-5BE0-44A8-9EAC-8DF4039FADB2}"/>
    <cellStyle name="Comma 7 4 6 4 2 4" xfId="47276" xr:uid="{9EF7904F-7BC0-459B-9245-DA6EF55F4AE6}"/>
    <cellStyle name="Comma 7 4 6 4 3" xfId="7834" xr:uid="{95660817-C40D-4847-A845-0FDCB1A8A439}"/>
    <cellStyle name="Comma 7 4 6 4 3 2" xfId="18368" xr:uid="{E44F89FA-349E-411C-9AFA-6B1B6F307383}"/>
    <cellStyle name="Comma 7 4 6 4 3 2 2" xfId="39390" xr:uid="{81389BD2-B94E-4788-A283-ECE4044402D2}"/>
    <cellStyle name="Comma 7 4 6 4 3 2 3" xfId="60414" xr:uid="{21730FEF-BA82-4320-9D7F-6C03CFD9C96F}"/>
    <cellStyle name="Comma 7 4 6 4 3 3" xfId="28880" xr:uid="{7150BC18-CE36-4049-A269-205273ED5681}"/>
    <cellStyle name="Comma 7 4 6 4 3 4" xfId="49904" xr:uid="{4558F318-DB97-4811-B0F4-FB0088CA35C1}"/>
    <cellStyle name="Comma 7 4 6 4 4" xfId="10461" xr:uid="{F944B8D7-FDEB-422E-B851-609A592B3466}"/>
    <cellStyle name="Comma 7 4 6 4 4 2" xfId="20995" xr:uid="{B5877772-A2B5-41A5-85BB-7300A6C90A46}"/>
    <cellStyle name="Comma 7 4 6 4 4 2 2" xfId="42017" xr:uid="{C5F779FF-B2AA-42ED-A326-564ABD2CE49A}"/>
    <cellStyle name="Comma 7 4 6 4 4 2 3" xfId="63041" xr:uid="{6DE548A3-4C8E-4F62-8FDC-F890FBBD09DE}"/>
    <cellStyle name="Comma 7 4 6 4 4 3" xfId="31507" xr:uid="{2D9F5327-469A-423A-8987-6DA9C24FEF2F}"/>
    <cellStyle name="Comma 7 4 6 4 4 4" xfId="52531" xr:uid="{CCA1D78C-771A-4953-A8B0-CFE88F5B0DC8}"/>
    <cellStyle name="Comma 7 4 6 4 5" xfId="13113" xr:uid="{050F5095-1986-4440-8A91-C947E890BB82}"/>
    <cellStyle name="Comma 7 4 6 4 5 2" xfId="34135" xr:uid="{DE3EED02-B5DC-4A82-9B80-98AD5B4F6E15}"/>
    <cellStyle name="Comma 7 4 6 4 5 3" xfId="55159" xr:uid="{0203534A-BC39-4B60-B43E-B8AA5705C4D4}"/>
    <cellStyle name="Comma 7 4 6 4 6" xfId="23624" xr:uid="{5D93F686-AE13-4239-91CD-B5EE225C4A07}"/>
    <cellStyle name="Comma 7 4 6 4 7" xfId="44649" xr:uid="{F2775848-1A17-4E21-97BF-04E45F21B54C}"/>
    <cellStyle name="Comma 7 4 6 5" xfId="5202" xr:uid="{8CAC3937-7C27-45D0-BFCF-77FC0FC2D42C}"/>
    <cellStyle name="Comma 7 4 6 5 2" xfId="15736" xr:uid="{A35D83B7-A4DB-4499-9759-ACC46F84A78F}"/>
    <cellStyle name="Comma 7 4 6 5 2 2" xfId="36758" xr:uid="{3F7050F8-D0DB-468F-BB4D-42CDCB88697E}"/>
    <cellStyle name="Comma 7 4 6 5 2 3" xfId="57782" xr:uid="{76A1B67B-1277-42F2-8706-6E493826AB4B}"/>
    <cellStyle name="Comma 7 4 6 5 3" xfId="26248" xr:uid="{FCFA1A8F-1F3F-4DCD-9829-4669152AFE9F}"/>
    <cellStyle name="Comma 7 4 6 5 4" xfId="47272" xr:uid="{1431F199-7660-4BDB-9356-C63BA8E7FD13}"/>
    <cellStyle name="Comma 7 4 6 6" xfId="7830" xr:uid="{99170E9B-1C39-44F4-9A4F-30D66AC33452}"/>
    <cellStyle name="Comma 7 4 6 6 2" xfId="18364" xr:uid="{930705A6-8E6A-46B4-97A5-56187AE6D2B7}"/>
    <cellStyle name="Comma 7 4 6 6 2 2" xfId="39386" xr:uid="{A523D3A0-509E-4E7F-9D21-601BB5B9AA52}"/>
    <cellStyle name="Comma 7 4 6 6 2 3" xfId="60410" xr:uid="{17A4FD74-9384-4EEB-81C9-F59DCDF2F9FD}"/>
    <cellStyle name="Comma 7 4 6 6 3" xfId="28876" xr:uid="{C2B977FB-2860-48FF-9272-252932A1FC0F}"/>
    <cellStyle name="Comma 7 4 6 6 4" xfId="49900" xr:uid="{58FCB3F6-8ACD-4944-92F5-5D4FA4065E9F}"/>
    <cellStyle name="Comma 7 4 6 7" xfId="10457" xr:uid="{F9FBA2D5-AD7C-4084-8B41-98562DA27A4E}"/>
    <cellStyle name="Comma 7 4 6 7 2" xfId="20991" xr:uid="{9379F749-37BF-4BE4-AD8C-31BD17078BB5}"/>
    <cellStyle name="Comma 7 4 6 7 2 2" xfId="42013" xr:uid="{ABB82CA1-57C4-4323-A4AD-04F22C6B96A7}"/>
    <cellStyle name="Comma 7 4 6 7 2 3" xfId="63037" xr:uid="{26219732-A39C-4C2C-B88E-BA54B404C763}"/>
    <cellStyle name="Comma 7 4 6 7 3" xfId="31503" xr:uid="{A12B9D0A-156E-49B2-BCBA-10E0BF8C5D8C}"/>
    <cellStyle name="Comma 7 4 6 7 4" xfId="52527" xr:uid="{6AD4B1DA-B833-4BB7-9169-CB59F94CF71A}"/>
    <cellStyle name="Comma 7 4 6 8" xfId="13109" xr:uid="{10D742CA-9B26-450F-A5F5-184432891579}"/>
    <cellStyle name="Comma 7 4 6 8 2" xfId="34131" xr:uid="{37ADD76A-5AB6-4256-BC87-E600C7EA2514}"/>
    <cellStyle name="Comma 7 4 6 8 3" xfId="55155" xr:uid="{95F74C19-3B9C-431C-B824-4CE89458EB60}"/>
    <cellStyle name="Comma 7 4 6 9" xfId="23620" xr:uid="{DE00D867-B16E-4860-87D8-E336C9F2EB07}"/>
    <cellStyle name="Comma 7 4 7" xfId="2529" xr:uid="{2177133D-44A0-460C-AA5C-B9671BE99A71}"/>
    <cellStyle name="Comma 7 4 7 2" xfId="2530" xr:uid="{FC2FB79D-0F49-4720-99E0-5EE630AB76AE}"/>
    <cellStyle name="Comma 7 4 7 2 2" xfId="5208" xr:uid="{3C064A50-6BF4-4B02-844E-596047C9CE29}"/>
    <cellStyle name="Comma 7 4 7 2 2 2" xfId="15742" xr:uid="{2025356F-055A-4750-BE33-FAE9064198CF}"/>
    <cellStyle name="Comma 7 4 7 2 2 2 2" xfId="36764" xr:uid="{DFFC9F30-9EEF-490F-AB5C-1AD12D839E1C}"/>
    <cellStyle name="Comma 7 4 7 2 2 2 3" xfId="57788" xr:uid="{D627D53E-07AB-4F58-B195-FE4D7C757D1B}"/>
    <cellStyle name="Comma 7 4 7 2 2 3" xfId="26254" xr:uid="{E7DFFF95-C6B4-4A5C-8E89-B14DBAA6D582}"/>
    <cellStyle name="Comma 7 4 7 2 2 4" xfId="47278" xr:uid="{F3E7B605-AC22-4E81-967F-9399D9C8A74D}"/>
    <cellStyle name="Comma 7 4 7 2 3" xfId="7836" xr:uid="{1F66AD7E-F4BE-4152-9776-07ED7470719C}"/>
    <cellStyle name="Comma 7 4 7 2 3 2" xfId="18370" xr:uid="{D521D5AD-7AF2-49AB-B42B-58449E88D3C2}"/>
    <cellStyle name="Comma 7 4 7 2 3 2 2" xfId="39392" xr:uid="{F23F30AF-C6CB-48D8-8B28-2221260428E7}"/>
    <cellStyle name="Comma 7 4 7 2 3 2 3" xfId="60416" xr:uid="{3F250EB1-B6D1-4D0C-9DAA-B3AE573C5D81}"/>
    <cellStyle name="Comma 7 4 7 2 3 3" xfId="28882" xr:uid="{9DE16FA4-F9B5-4C01-A3AC-A2794ECE8922}"/>
    <cellStyle name="Comma 7 4 7 2 3 4" xfId="49906" xr:uid="{44BFB42D-853C-4C43-ADB5-46C17880D8DC}"/>
    <cellStyle name="Comma 7 4 7 2 4" xfId="10463" xr:uid="{8BA92D33-D321-4537-BF34-4AA7690BFC17}"/>
    <cellStyle name="Comma 7 4 7 2 4 2" xfId="20997" xr:uid="{3A932C6D-2130-48FC-8163-0F5AFDC0C460}"/>
    <cellStyle name="Comma 7 4 7 2 4 2 2" xfId="42019" xr:uid="{89291384-2C51-4665-A0AF-368BC5D1F8DF}"/>
    <cellStyle name="Comma 7 4 7 2 4 2 3" xfId="63043" xr:uid="{72324FA5-2967-43BD-B89E-DC07CC755C30}"/>
    <cellStyle name="Comma 7 4 7 2 4 3" xfId="31509" xr:uid="{89540B20-A40B-4550-9A7A-EDE5D2AC9E09}"/>
    <cellStyle name="Comma 7 4 7 2 4 4" xfId="52533" xr:uid="{48438CED-53D6-422E-ACAD-5AC7B8966280}"/>
    <cellStyle name="Comma 7 4 7 2 5" xfId="13115" xr:uid="{38368975-5DCA-4488-9FF9-93F3F7D4B9FA}"/>
    <cellStyle name="Comma 7 4 7 2 5 2" xfId="34137" xr:uid="{9F9F5E60-B965-4B02-B234-8F58023A69AE}"/>
    <cellStyle name="Comma 7 4 7 2 5 3" xfId="55161" xr:uid="{394026E7-B3C5-46A0-A9D9-536F6127EE2F}"/>
    <cellStyle name="Comma 7 4 7 2 6" xfId="23626" xr:uid="{A44DEA10-50BB-42E2-AA8B-475278FA3CE3}"/>
    <cellStyle name="Comma 7 4 7 2 7" xfId="44651" xr:uid="{83552188-A2D2-4F14-B987-5BF3D9A12056}"/>
    <cellStyle name="Comma 7 4 7 3" xfId="2531" xr:uid="{C69838F1-070D-44BF-BD2D-3573F1BE0B92}"/>
    <cellStyle name="Comma 7 4 7 3 2" xfId="5209" xr:uid="{4B4E66AE-32B2-4786-8D80-A27336AAFA62}"/>
    <cellStyle name="Comma 7 4 7 3 2 2" xfId="15743" xr:uid="{19D40353-1B17-49FB-A568-6D703144757B}"/>
    <cellStyle name="Comma 7 4 7 3 2 2 2" xfId="36765" xr:uid="{9003279D-0ECE-4F47-8A84-DEAB0275FDCA}"/>
    <cellStyle name="Comma 7 4 7 3 2 2 3" xfId="57789" xr:uid="{5EF804B5-D14E-45AB-B81B-744BAA883158}"/>
    <cellStyle name="Comma 7 4 7 3 2 3" xfId="26255" xr:uid="{EBFAE843-0EAD-4C29-B4CE-CFB1345DF364}"/>
    <cellStyle name="Comma 7 4 7 3 2 4" xfId="47279" xr:uid="{00D2AD1E-E407-43A8-9DDF-BD6C8A8A1BB5}"/>
    <cellStyle name="Comma 7 4 7 3 3" xfId="7837" xr:uid="{C4E27382-039E-4B6F-856B-0439A3D3F72E}"/>
    <cellStyle name="Comma 7 4 7 3 3 2" xfId="18371" xr:uid="{086187BD-0AAB-4926-8D6E-9C5B8D8130AB}"/>
    <cellStyle name="Comma 7 4 7 3 3 2 2" xfId="39393" xr:uid="{FED30EED-B1F9-4F59-B30B-AEF80E8DC6B3}"/>
    <cellStyle name="Comma 7 4 7 3 3 2 3" xfId="60417" xr:uid="{D23DBDA5-C7AA-419D-8D0F-F090C4C1288D}"/>
    <cellStyle name="Comma 7 4 7 3 3 3" xfId="28883" xr:uid="{6CCA4E72-F45E-457C-8A7F-568CBCA298BA}"/>
    <cellStyle name="Comma 7 4 7 3 3 4" xfId="49907" xr:uid="{4D1829B3-BDB2-452F-BE46-34887CF74A1A}"/>
    <cellStyle name="Comma 7 4 7 3 4" xfId="10464" xr:uid="{575AD864-875D-4F00-BCFD-A0978959E4A3}"/>
    <cellStyle name="Comma 7 4 7 3 4 2" xfId="20998" xr:uid="{E5676236-09BF-458A-A8F3-2952A69E9763}"/>
    <cellStyle name="Comma 7 4 7 3 4 2 2" xfId="42020" xr:uid="{B04ABE45-945C-4CFA-A1D5-AB5787DE1231}"/>
    <cellStyle name="Comma 7 4 7 3 4 2 3" xfId="63044" xr:uid="{7AF7908C-C82C-46A7-9DE3-C33A1F47B9F2}"/>
    <cellStyle name="Comma 7 4 7 3 4 3" xfId="31510" xr:uid="{5B501827-C4E7-4A09-88BD-A0DDF76C6713}"/>
    <cellStyle name="Comma 7 4 7 3 4 4" xfId="52534" xr:uid="{318C544C-0BFB-47DC-96FA-D9C20A5AADB4}"/>
    <cellStyle name="Comma 7 4 7 3 5" xfId="13116" xr:uid="{FC968F20-1526-4ABA-ACBD-FE0194F46E00}"/>
    <cellStyle name="Comma 7 4 7 3 5 2" xfId="34138" xr:uid="{8202A0E6-88E4-48BA-861E-C21124D852F7}"/>
    <cellStyle name="Comma 7 4 7 3 5 3" xfId="55162" xr:uid="{89E08092-8518-48D7-82D8-E7EC1A2FBAD9}"/>
    <cellStyle name="Comma 7 4 7 3 6" xfId="23627" xr:uid="{CB50B533-F573-4A55-90A5-A0154F4E16E7}"/>
    <cellStyle name="Comma 7 4 7 3 7" xfId="44652" xr:uid="{0AEE93EE-7CEB-4F5D-8714-C8128D09F13F}"/>
    <cellStyle name="Comma 7 4 7 4" xfId="5207" xr:uid="{14594B70-5F7C-4228-B1E9-04BD784E599C}"/>
    <cellStyle name="Comma 7 4 7 4 2" xfId="15741" xr:uid="{A770F9DC-F6A2-48D3-8E81-CB332DEF706A}"/>
    <cellStyle name="Comma 7 4 7 4 2 2" xfId="36763" xr:uid="{6CCD1B33-E57E-4751-B380-FC288C07E68B}"/>
    <cellStyle name="Comma 7 4 7 4 2 3" xfId="57787" xr:uid="{6C272296-8FF5-4A15-9F9D-947CCD44F30C}"/>
    <cellStyle name="Comma 7 4 7 4 3" xfId="26253" xr:uid="{9681FD28-FB30-4B68-8FA2-D2419E3F7D64}"/>
    <cellStyle name="Comma 7 4 7 4 4" xfId="47277" xr:uid="{04096423-78A3-4FB8-88D7-47E342313F3F}"/>
    <cellStyle name="Comma 7 4 7 5" xfId="7835" xr:uid="{8913FAA9-9215-4E6E-B403-B6EED81409D8}"/>
    <cellStyle name="Comma 7 4 7 5 2" xfId="18369" xr:uid="{A17EA69C-B46B-400B-A400-AFB5FED5BACD}"/>
    <cellStyle name="Comma 7 4 7 5 2 2" xfId="39391" xr:uid="{B11DCDB9-974E-43C8-8FB4-C6614A3E8070}"/>
    <cellStyle name="Comma 7 4 7 5 2 3" xfId="60415" xr:uid="{A7D6CDF4-5307-492C-BBA1-F90A227C9042}"/>
    <cellStyle name="Comma 7 4 7 5 3" xfId="28881" xr:uid="{BC81508B-F22B-42D6-8CDD-58EFC1A88F47}"/>
    <cellStyle name="Comma 7 4 7 5 4" xfId="49905" xr:uid="{1BD3F906-C12D-4CFA-AA1D-69CAA678DA9F}"/>
    <cellStyle name="Comma 7 4 7 6" xfId="10462" xr:uid="{56A94036-6BF7-4E87-B95E-D95D580B58EC}"/>
    <cellStyle name="Comma 7 4 7 6 2" xfId="20996" xr:uid="{3C774698-A50C-45EE-884D-15F8D71D94AF}"/>
    <cellStyle name="Comma 7 4 7 6 2 2" xfId="42018" xr:uid="{C73CC5F3-E808-4789-AE19-045D9EA3FE91}"/>
    <cellStyle name="Comma 7 4 7 6 2 3" xfId="63042" xr:uid="{5E9C52A7-9C48-405C-B469-DE06AF425E85}"/>
    <cellStyle name="Comma 7 4 7 6 3" xfId="31508" xr:uid="{CA4932DB-1C2E-4E57-905D-0DB6AF47BD89}"/>
    <cellStyle name="Comma 7 4 7 6 4" xfId="52532" xr:uid="{7098197E-2ECF-4BA2-8FE5-75C9DE0B80EB}"/>
    <cellStyle name="Comma 7 4 7 7" xfId="13114" xr:uid="{9D4DF027-6E9E-4D61-B08D-76F5298B10B9}"/>
    <cellStyle name="Comma 7 4 7 7 2" xfId="34136" xr:uid="{51E18669-72D8-44E3-B2DA-FB117F6EF260}"/>
    <cellStyle name="Comma 7 4 7 7 3" xfId="55160" xr:uid="{90F8C775-0CE0-43FB-9508-A901B9337306}"/>
    <cellStyle name="Comma 7 4 7 8" xfId="23625" xr:uid="{8346EC80-A14A-4639-860B-D980BAD82076}"/>
    <cellStyle name="Comma 7 4 7 9" xfId="44650" xr:uid="{A9B34CA6-A874-489D-8193-82A5DEFAA7AB}"/>
    <cellStyle name="Comma 7 4 8" xfId="2532" xr:uid="{D85CDCF7-B736-4999-999B-485A6C77300C}"/>
    <cellStyle name="Comma 7 4 8 2" xfId="2533" xr:uid="{D214152F-D0D5-4A98-B9E7-5AA513D239A5}"/>
    <cellStyle name="Comma 7 4 8 2 2" xfId="5211" xr:uid="{D872BE8F-2204-48B7-B69E-F31AE38CB4F2}"/>
    <cellStyle name="Comma 7 4 8 2 2 2" xfId="15745" xr:uid="{51343BA8-545B-4A22-B336-B0D099E6489A}"/>
    <cellStyle name="Comma 7 4 8 2 2 2 2" xfId="36767" xr:uid="{6B9B1FA8-1027-48B7-9DB3-8EC9580595A8}"/>
    <cellStyle name="Comma 7 4 8 2 2 2 3" xfId="57791" xr:uid="{01AD5E60-987B-4AAE-A578-9114DD912E41}"/>
    <cellStyle name="Comma 7 4 8 2 2 3" xfId="26257" xr:uid="{78590973-F871-494E-9139-6A9540B50FC4}"/>
    <cellStyle name="Comma 7 4 8 2 2 4" xfId="47281" xr:uid="{7F2858BA-757B-4210-A450-36CEB5E79C54}"/>
    <cellStyle name="Comma 7 4 8 2 3" xfId="7839" xr:uid="{7EF7A85E-52A8-495C-8DB3-4D68A90AD81D}"/>
    <cellStyle name="Comma 7 4 8 2 3 2" xfId="18373" xr:uid="{32F78072-1CCD-4E42-9858-C1E85124CF4F}"/>
    <cellStyle name="Comma 7 4 8 2 3 2 2" xfId="39395" xr:uid="{54922FBD-3F30-46B5-8F4B-CA400E0A31B8}"/>
    <cellStyle name="Comma 7 4 8 2 3 2 3" xfId="60419" xr:uid="{E0228B39-5E8C-4D05-B6CD-0567F371D8C3}"/>
    <cellStyle name="Comma 7 4 8 2 3 3" xfId="28885" xr:uid="{94938C39-6A3C-4A89-A39D-D3E08B78BD23}"/>
    <cellStyle name="Comma 7 4 8 2 3 4" xfId="49909" xr:uid="{4A9AD93C-5B66-4739-9F17-554B0667A798}"/>
    <cellStyle name="Comma 7 4 8 2 4" xfId="10466" xr:uid="{30828C21-361E-432F-B7C2-BCBED2B4E6A2}"/>
    <cellStyle name="Comma 7 4 8 2 4 2" xfId="21000" xr:uid="{BB7388DD-C73F-48B8-964C-915D9C26D846}"/>
    <cellStyle name="Comma 7 4 8 2 4 2 2" xfId="42022" xr:uid="{58B85939-6E7E-449A-9BAB-00FB62AD35A5}"/>
    <cellStyle name="Comma 7 4 8 2 4 2 3" xfId="63046" xr:uid="{415387F6-02CC-4DA9-86B3-12523A3CB407}"/>
    <cellStyle name="Comma 7 4 8 2 4 3" xfId="31512" xr:uid="{16F2496C-22BF-48A9-8BE7-145361BC63EE}"/>
    <cellStyle name="Comma 7 4 8 2 4 4" xfId="52536" xr:uid="{BC64545D-43C4-40A9-AEFE-7F90547AEE8C}"/>
    <cellStyle name="Comma 7 4 8 2 5" xfId="13118" xr:uid="{BF88165B-C29D-4E9B-876A-76D7D8AC774D}"/>
    <cellStyle name="Comma 7 4 8 2 5 2" xfId="34140" xr:uid="{C6FAD864-49D1-48E7-A57E-600E87615058}"/>
    <cellStyle name="Comma 7 4 8 2 5 3" xfId="55164" xr:uid="{84FC7BBE-A627-4E35-B114-A486691FD682}"/>
    <cellStyle name="Comma 7 4 8 2 6" xfId="23629" xr:uid="{4AC90A21-7F17-4106-86E7-8FB1F4EBE0CA}"/>
    <cellStyle name="Comma 7 4 8 2 7" xfId="44654" xr:uid="{163DBAB5-D5DD-4918-AB7B-161F4DC1B52E}"/>
    <cellStyle name="Comma 7 4 8 3" xfId="5210" xr:uid="{756D96DA-7635-4B2C-8066-0129F716BA21}"/>
    <cellStyle name="Comma 7 4 8 3 2" xfId="15744" xr:uid="{1E0D0BC9-EDD5-4E67-B912-CFA13585D7DF}"/>
    <cellStyle name="Comma 7 4 8 3 2 2" xfId="36766" xr:uid="{A605C8D7-F8CC-490E-B755-673030A82CC0}"/>
    <cellStyle name="Comma 7 4 8 3 2 3" xfId="57790" xr:uid="{DAF714BE-0581-4E1A-B690-B6BD19ED0633}"/>
    <cellStyle name="Comma 7 4 8 3 3" xfId="26256" xr:uid="{5190F694-F576-438B-93AB-C1206F17839E}"/>
    <cellStyle name="Comma 7 4 8 3 4" xfId="47280" xr:uid="{BC58C526-FD71-4070-8114-D642C5C8DA45}"/>
    <cellStyle name="Comma 7 4 8 4" xfId="7838" xr:uid="{4320D527-62A7-4286-AA5B-E4DA3E56C1F4}"/>
    <cellStyle name="Comma 7 4 8 4 2" xfId="18372" xr:uid="{78262CB0-F8C7-4D92-9EAE-88D07F411E31}"/>
    <cellStyle name="Comma 7 4 8 4 2 2" xfId="39394" xr:uid="{364BEA49-3A42-4CFD-A01D-E17791D98647}"/>
    <cellStyle name="Comma 7 4 8 4 2 3" xfId="60418" xr:uid="{2224E18D-EA23-4F0A-8DEC-4C8CB58979CB}"/>
    <cellStyle name="Comma 7 4 8 4 3" xfId="28884" xr:uid="{03891CA7-46CD-481D-884C-231F48AE39EA}"/>
    <cellStyle name="Comma 7 4 8 4 4" xfId="49908" xr:uid="{D989188A-7C2D-4746-8782-E97E814AD4B2}"/>
    <cellStyle name="Comma 7 4 8 5" xfId="10465" xr:uid="{844EAB51-1955-40D6-B82B-F74CDE620E1D}"/>
    <cellStyle name="Comma 7 4 8 5 2" xfId="20999" xr:uid="{6802C52F-BB83-4563-A3F1-5D5E93C862BC}"/>
    <cellStyle name="Comma 7 4 8 5 2 2" xfId="42021" xr:uid="{79BBDB22-6647-499E-BBCD-3D3E70D10164}"/>
    <cellStyle name="Comma 7 4 8 5 2 3" xfId="63045" xr:uid="{8F18D82C-E4E7-4DEC-9DDF-98F50B7271D9}"/>
    <cellStyle name="Comma 7 4 8 5 3" xfId="31511" xr:uid="{E55065C0-F64F-439A-BB95-6174B191D91B}"/>
    <cellStyle name="Comma 7 4 8 5 4" xfId="52535" xr:uid="{B50CD7F9-CD4D-4EAD-979A-488AA7885DD3}"/>
    <cellStyle name="Comma 7 4 8 6" xfId="13117" xr:uid="{BAEB75B2-8B70-4EBE-83FC-C8A3F97FBB64}"/>
    <cellStyle name="Comma 7 4 8 6 2" xfId="34139" xr:uid="{9D024529-BBE2-4B40-87B5-E4FD0872034C}"/>
    <cellStyle name="Comma 7 4 8 6 3" xfId="55163" xr:uid="{25DCA9AC-80DC-4754-96AE-CE0EC511CD37}"/>
    <cellStyle name="Comma 7 4 8 7" xfId="23628" xr:uid="{2C925482-120A-4531-B79B-AF3C8667C0CB}"/>
    <cellStyle name="Comma 7 4 8 8" xfId="44653" xr:uid="{C79BC7E8-5A44-40F9-B8E4-E796045FFA32}"/>
    <cellStyle name="Comma 7 4 9" xfId="2534" xr:uid="{0F5EBB1E-E274-4CCB-8CFF-63E35F76A864}"/>
    <cellStyle name="Comma 7 4 9 2" xfId="5212" xr:uid="{529E36AD-7C62-4E5B-A30B-A0ECA4A1C5D3}"/>
    <cellStyle name="Comma 7 4 9 2 2" xfId="15746" xr:uid="{DBCA748D-7BDC-4868-823E-AA6F6DEAAF5E}"/>
    <cellStyle name="Comma 7 4 9 2 2 2" xfId="36768" xr:uid="{030621CF-89EA-4B3D-BA57-3552F8DA0979}"/>
    <cellStyle name="Comma 7 4 9 2 2 3" xfId="57792" xr:uid="{1B400B94-AB2A-456A-AF92-2C7E4F2D695D}"/>
    <cellStyle name="Comma 7 4 9 2 3" xfId="26258" xr:uid="{3505DD99-4E7F-4F27-92B7-0F07D8322379}"/>
    <cellStyle name="Comma 7 4 9 2 4" xfId="47282" xr:uid="{B2DB5CF7-7E83-42F5-84C1-FD8501A3455C}"/>
    <cellStyle name="Comma 7 4 9 3" xfId="7840" xr:uid="{D9ACCE24-E462-42D6-BCBE-BFEA5755DAEB}"/>
    <cellStyle name="Comma 7 4 9 3 2" xfId="18374" xr:uid="{7D900F6B-CFD4-49AC-B5E6-0B8DDBB1BBC5}"/>
    <cellStyle name="Comma 7 4 9 3 2 2" xfId="39396" xr:uid="{3272C28A-A750-44FC-898F-1100A47F968A}"/>
    <cellStyle name="Comma 7 4 9 3 2 3" xfId="60420" xr:uid="{C43519AC-2574-446F-9366-71F019B861B9}"/>
    <cellStyle name="Comma 7 4 9 3 3" xfId="28886" xr:uid="{C20BFC83-2E3D-4BC0-9A0E-AA553EE6BB05}"/>
    <cellStyle name="Comma 7 4 9 3 4" xfId="49910" xr:uid="{116CA23F-9059-4EDC-A668-746CB2408E3B}"/>
    <cellStyle name="Comma 7 4 9 4" xfId="10467" xr:uid="{091F8020-D223-4ECF-98C9-F4D203F09AB2}"/>
    <cellStyle name="Comma 7 4 9 4 2" xfId="21001" xr:uid="{EE1A534D-0793-420A-A0AE-84BA365DD9FA}"/>
    <cellStyle name="Comma 7 4 9 4 2 2" xfId="42023" xr:uid="{5B4A00F9-A2E7-45E4-A6DB-D599ED9B6E5C}"/>
    <cellStyle name="Comma 7 4 9 4 2 3" xfId="63047" xr:uid="{5FC78323-45D2-4FC0-8C0E-D2D666854161}"/>
    <cellStyle name="Comma 7 4 9 4 3" xfId="31513" xr:uid="{610E9197-D217-40E9-B81B-6D5FF805382D}"/>
    <cellStyle name="Comma 7 4 9 4 4" xfId="52537" xr:uid="{DAE38471-3245-4C3A-9496-C7DD4AAE93CF}"/>
    <cellStyle name="Comma 7 4 9 5" xfId="13119" xr:uid="{F37E51FB-D968-4B90-B1B7-0E3AEAE919D0}"/>
    <cellStyle name="Comma 7 4 9 5 2" xfId="34141" xr:uid="{84D108C1-DB02-4FF3-B342-18BCFBAF94B0}"/>
    <cellStyle name="Comma 7 4 9 5 3" xfId="55165" xr:uid="{50FECC17-7743-4D7E-B24A-33E51F7D8B99}"/>
    <cellStyle name="Comma 7 4 9 6" xfId="23630" xr:uid="{E67A756F-29B0-4561-A230-C5BC35BBC18F}"/>
    <cellStyle name="Comma 7 4 9 7" xfId="44655" xr:uid="{2E38CBFC-7B5E-4943-BCAD-1131BD8B6C6E}"/>
    <cellStyle name="Comma 7 5" xfId="2535" xr:uid="{402AABE7-3ED8-4A91-B3CC-1EF9672AFB08}"/>
    <cellStyle name="Comma 7 5 10" xfId="5213" xr:uid="{7809D92E-111E-4F6D-A3BE-C804B4335D97}"/>
    <cellStyle name="Comma 7 5 10 2" xfId="15747" xr:uid="{AAE0A17C-1E43-42C8-A932-E133D0F8E950}"/>
    <cellStyle name="Comma 7 5 10 2 2" xfId="36769" xr:uid="{FBCD5070-DB0B-41D2-ABC8-82CBD8739756}"/>
    <cellStyle name="Comma 7 5 10 2 3" xfId="57793" xr:uid="{44B6704C-4356-4554-92CC-C62897DC0D02}"/>
    <cellStyle name="Comma 7 5 10 3" xfId="26259" xr:uid="{E8F74145-D0FE-4E71-8199-43991606FFA8}"/>
    <cellStyle name="Comma 7 5 10 4" xfId="47283" xr:uid="{F72178CE-46AF-447A-91DE-F0FDABE4BF68}"/>
    <cellStyle name="Comma 7 5 11" xfId="7841" xr:uid="{B0519308-FB1B-493B-ABBA-D2CF2E82F140}"/>
    <cellStyle name="Comma 7 5 11 2" xfId="18375" xr:uid="{CC3F9ACE-4002-42D3-B7F5-D87C03591818}"/>
    <cellStyle name="Comma 7 5 11 2 2" xfId="39397" xr:uid="{7580076D-7C0F-44E1-BFB4-1F1C30B17FB4}"/>
    <cellStyle name="Comma 7 5 11 2 3" xfId="60421" xr:uid="{EE7A5F72-AA01-423C-BBB5-1DE7A24D70C6}"/>
    <cellStyle name="Comma 7 5 11 3" xfId="28887" xr:uid="{D675F350-8A40-4CCE-9988-5583E8291D42}"/>
    <cellStyle name="Comma 7 5 11 4" xfId="49911" xr:uid="{14105DAB-5112-4D55-A9B4-7BE9771E76FD}"/>
    <cellStyle name="Comma 7 5 12" xfId="10468" xr:uid="{D1D47FEF-AAD4-463A-8E37-148E71F81260}"/>
    <cellStyle name="Comma 7 5 12 2" xfId="21002" xr:uid="{273465DD-AA9D-44C0-89EE-8C5C48219666}"/>
    <cellStyle name="Comma 7 5 12 2 2" xfId="42024" xr:uid="{6222AC1C-CA51-49AC-BF8B-2F9482556D33}"/>
    <cellStyle name="Comma 7 5 12 2 3" xfId="63048" xr:uid="{02C9CFA4-61AE-46D6-962B-4B01A20BCC0F}"/>
    <cellStyle name="Comma 7 5 12 3" xfId="31514" xr:uid="{952261E4-FCE6-49EF-A630-D25F684DC2E7}"/>
    <cellStyle name="Comma 7 5 12 4" xfId="52538" xr:uid="{A0C2858A-562F-42B9-9801-872C361E4CBC}"/>
    <cellStyle name="Comma 7 5 13" xfId="13120" xr:uid="{5D7D06EA-53F1-45F5-9183-5FDF3BCB1050}"/>
    <cellStyle name="Comma 7 5 13 2" xfId="34142" xr:uid="{CB6681F4-38D6-4D4F-A547-5E58CAB65B47}"/>
    <cellStyle name="Comma 7 5 13 3" xfId="55166" xr:uid="{B52D7E66-CDE9-464A-AD6C-702E55013081}"/>
    <cellStyle name="Comma 7 5 14" xfId="23631" xr:uid="{786CE743-0E87-417B-A3A1-51898176F926}"/>
    <cellStyle name="Comma 7 5 15" xfId="44656" xr:uid="{12C539BF-C30D-450C-AF57-0E4A42DE9F24}"/>
    <cellStyle name="Comma 7 5 2" xfId="2536" xr:uid="{B2561190-0530-4DDE-9C72-C072B0760EA9}"/>
    <cellStyle name="Comma 7 5 2 10" xfId="44657" xr:uid="{D3B86BEC-3C45-431B-9B67-325CBDBE1C54}"/>
    <cellStyle name="Comma 7 5 2 2" xfId="2537" xr:uid="{B38E1CAC-33E8-45EE-B75A-5D742C48B4C1}"/>
    <cellStyle name="Comma 7 5 2 2 2" xfId="2538" xr:uid="{6CC5B96D-A36C-4F04-B3A3-AFE852AB6CDE}"/>
    <cellStyle name="Comma 7 5 2 2 2 2" xfId="5216" xr:uid="{255DDFEE-938D-4397-853E-96A01EBD288A}"/>
    <cellStyle name="Comma 7 5 2 2 2 2 2" xfId="15750" xr:uid="{F73B8B93-C4B0-4229-8CA5-A98395020C74}"/>
    <cellStyle name="Comma 7 5 2 2 2 2 2 2" xfId="36772" xr:uid="{B244EF6A-617D-4726-8A86-997B86B04B42}"/>
    <cellStyle name="Comma 7 5 2 2 2 2 2 3" xfId="57796" xr:uid="{3521BEAC-ED04-4207-9B7F-4873B18C4A4A}"/>
    <cellStyle name="Comma 7 5 2 2 2 2 3" xfId="26262" xr:uid="{47CCFB23-3D3E-4679-ADAE-0B1285DFC335}"/>
    <cellStyle name="Comma 7 5 2 2 2 2 4" xfId="47286" xr:uid="{487394BC-3DB7-4529-9413-ACA2B14D6F79}"/>
    <cellStyle name="Comma 7 5 2 2 2 3" xfId="7844" xr:uid="{4F153B49-18A0-41BC-B1D4-F590B9079FFF}"/>
    <cellStyle name="Comma 7 5 2 2 2 3 2" xfId="18378" xr:uid="{EC2B089A-4552-4783-A038-92F2468BC3D2}"/>
    <cellStyle name="Comma 7 5 2 2 2 3 2 2" xfId="39400" xr:uid="{D0FB764E-D77E-4DBD-9FBC-DF33AB025928}"/>
    <cellStyle name="Comma 7 5 2 2 2 3 2 3" xfId="60424" xr:uid="{C683AE70-4FD3-41A3-9B5B-3732D048E2DA}"/>
    <cellStyle name="Comma 7 5 2 2 2 3 3" xfId="28890" xr:uid="{F9F8936E-51F1-499F-B280-8AC7C0F01B80}"/>
    <cellStyle name="Comma 7 5 2 2 2 3 4" xfId="49914" xr:uid="{FD372338-A99D-4FD8-89A6-4524D14E4473}"/>
    <cellStyle name="Comma 7 5 2 2 2 4" xfId="10471" xr:uid="{E4CB0958-C10B-431F-B7CF-C119DA4A3F30}"/>
    <cellStyle name="Comma 7 5 2 2 2 4 2" xfId="21005" xr:uid="{E2334112-3712-4773-9249-7A7D7635D8B2}"/>
    <cellStyle name="Comma 7 5 2 2 2 4 2 2" xfId="42027" xr:uid="{8B348430-F4F2-478E-91B2-833FF686983A}"/>
    <cellStyle name="Comma 7 5 2 2 2 4 2 3" xfId="63051" xr:uid="{F0FA20B3-754C-4930-A184-BF38A64F6B07}"/>
    <cellStyle name="Comma 7 5 2 2 2 4 3" xfId="31517" xr:uid="{77928091-F25E-4E12-86B2-99D3DD2B5BE6}"/>
    <cellStyle name="Comma 7 5 2 2 2 4 4" xfId="52541" xr:uid="{55DE6AD6-648E-427A-9D08-38888D48E5C0}"/>
    <cellStyle name="Comma 7 5 2 2 2 5" xfId="13123" xr:uid="{94BAFFC1-6E16-4E25-A2B1-EC90F4A7214A}"/>
    <cellStyle name="Comma 7 5 2 2 2 5 2" xfId="34145" xr:uid="{E8F8CED6-5CFC-417C-8A3A-79105C0A8A8B}"/>
    <cellStyle name="Comma 7 5 2 2 2 5 3" xfId="55169" xr:uid="{8B15682D-BE71-40C7-88DB-BF8971AE47EC}"/>
    <cellStyle name="Comma 7 5 2 2 2 6" xfId="23634" xr:uid="{48B3A058-455E-467E-89D1-FD6540AD204D}"/>
    <cellStyle name="Comma 7 5 2 2 2 7" xfId="44659" xr:uid="{8B7012B1-F7FB-4CC4-A37F-D27A2369DD7B}"/>
    <cellStyle name="Comma 7 5 2 2 3" xfId="5215" xr:uid="{59099329-7E05-4568-806B-50E7B2D53B70}"/>
    <cellStyle name="Comma 7 5 2 2 3 2" xfId="15749" xr:uid="{48990EA8-02B5-485E-BCF4-B6D4C12C17DE}"/>
    <cellStyle name="Comma 7 5 2 2 3 2 2" xfId="36771" xr:uid="{C69FD8E6-20BA-4CE2-A0E5-063A53319908}"/>
    <cellStyle name="Comma 7 5 2 2 3 2 3" xfId="57795" xr:uid="{44D87CE4-2428-476C-8F4F-A5931344A428}"/>
    <cellStyle name="Comma 7 5 2 2 3 3" xfId="26261" xr:uid="{3512C653-DB06-4B35-B296-F0B16575B6DE}"/>
    <cellStyle name="Comma 7 5 2 2 3 4" xfId="47285" xr:uid="{D61DDB6E-7A46-49D9-BA66-95498E05E5C8}"/>
    <cellStyle name="Comma 7 5 2 2 4" xfId="7843" xr:uid="{01C7B8E2-21F5-42FE-9514-97D16B56D1F4}"/>
    <cellStyle name="Comma 7 5 2 2 4 2" xfId="18377" xr:uid="{92BC859B-AAB4-4B3F-8545-7D63FBE6873F}"/>
    <cellStyle name="Comma 7 5 2 2 4 2 2" xfId="39399" xr:uid="{209D2B77-6341-449C-BFD3-A6770DF32F06}"/>
    <cellStyle name="Comma 7 5 2 2 4 2 3" xfId="60423" xr:uid="{F947F110-C051-4253-AA91-5F686948CDE5}"/>
    <cellStyle name="Comma 7 5 2 2 4 3" xfId="28889" xr:uid="{A71EDEDC-64A5-4E51-9D01-B5527594018F}"/>
    <cellStyle name="Comma 7 5 2 2 4 4" xfId="49913" xr:uid="{85E66859-54DF-4954-A7A3-9209DA656213}"/>
    <cellStyle name="Comma 7 5 2 2 5" xfId="10470" xr:uid="{89A98F8C-19AA-4FCE-AD41-A7F2D5690D26}"/>
    <cellStyle name="Comma 7 5 2 2 5 2" xfId="21004" xr:uid="{19ADD304-8C48-4240-85A8-DA77B8A4B45F}"/>
    <cellStyle name="Comma 7 5 2 2 5 2 2" xfId="42026" xr:uid="{2E38F985-5257-476E-8405-C6D0D9B84247}"/>
    <cellStyle name="Comma 7 5 2 2 5 2 3" xfId="63050" xr:uid="{684BEB4A-5947-44BB-AD0A-508B77E642DD}"/>
    <cellStyle name="Comma 7 5 2 2 5 3" xfId="31516" xr:uid="{8B0D943D-08A2-467F-8A8D-0C8010E693DE}"/>
    <cellStyle name="Comma 7 5 2 2 5 4" xfId="52540" xr:uid="{7D4FE390-FF7F-4A3C-9732-4B1043ECAD01}"/>
    <cellStyle name="Comma 7 5 2 2 6" xfId="13122" xr:uid="{85205571-F415-406B-BD6F-306E556CBF1B}"/>
    <cellStyle name="Comma 7 5 2 2 6 2" xfId="34144" xr:uid="{9DC0197A-CF11-4134-92E8-A9C9A948B8C1}"/>
    <cellStyle name="Comma 7 5 2 2 6 3" xfId="55168" xr:uid="{FFBFEE0D-E450-4FA8-A141-270BC206B984}"/>
    <cellStyle name="Comma 7 5 2 2 7" xfId="23633" xr:uid="{8F79D1CB-1B46-4488-87BE-004300978240}"/>
    <cellStyle name="Comma 7 5 2 2 8" xfId="44658" xr:uid="{45477EB3-43BC-431D-B660-395AA4751D83}"/>
    <cellStyle name="Comma 7 5 2 3" xfId="2539" xr:uid="{DAE622F1-AA71-43F0-BB11-0F1F3C2D7A6F}"/>
    <cellStyle name="Comma 7 5 2 3 2" xfId="5217" xr:uid="{DD5DA426-EECF-46ED-92EB-F1436E39B8D7}"/>
    <cellStyle name="Comma 7 5 2 3 2 2" xfId="15751" xr:uid="{2E0220BE-E506-4B89-B07A-FD74C4F9BF92}"/>
    <cellStyle name="Comma 7 5 2 3 2 2 2" xfId="36773" xr:uid="{88ACA50D-E3B8-4DF5-AB04-1150C3DDAB73}"/>
    <cellStyle name="Comma 7 5 2 3 2 2 3" xfId="57797" xr:uid="{B5AAF9ED-89AE-4496-9DC6-B97C54DEAC26}"/>
    <cellStyle name="Comma 7 5 2 3 2 3" xfId="26263" xr:uid="{5D55FCA6-ED07-4E26-8713-4612393197E1}"/>
    <cellStyle name="Comma 7 5 2 3 2 4" xfId="47287" xr:uid="{5B67A978-A719-47BB-8A12-DC6404B77557}"/>
    <cellStyle name="Comma 7 5 2 3 3" xfId="7845" xr:uid="{E6108258-75AA-4604-AD79-3FD9FCCF0E3F}"/>
    <cellStyle name="Comma 7 5 2 3 3 2" xfId="18379" xr:uid="{E1E80945-CF3F-4022-8AF0-7AC6FAD606E5}"/>
    <cellStyle name="Comma 7 5 2 3 3 2 2" xfId="39401" xr:uid="{6511DB0A-3105-41EF-84B8-CE753C51882D}"/>
    <cellStyle name="Comma 7 5 2 3 3 2 3" xfId="60425" xr:uid="{9179108D-D593-49B6-A5C5-6329AF6A6B02}"/>
    <cellStyle name="Comma 7 5 2 3 3 3" xfId="28891" xr:uid="{018532AB-45B9-4624-B85E-C4DDEC01475D}"/>
    <cellStyle name="Comma 7 5 2 3 3 4" xfId="49915" xr:uid="{B2394341-703D-4E8E-850D-480C54A70BB5}"/>
    <cellStyle name="Comma 7 5 2 3 4" xfId="10472" xr:uid="{5AD8BE3B-356A-4107-BD18-6C3B88B54B17}"/>
    <cellStyle name="Comma 7 5 2 3 4 2" xfId="21006" xr:uid="{37DABFFE-5A3B-4F86-A008-DE354F5AF7F0}"/>
    <cellStyle name="Comma 7 5 2 3 4 2 2" xfId="42028" xr:uid="{F9280EC2-E6BB-40D8-A94F-E040BD16CAE6}"/>
    <cellStyle name="Comma 7 5 2 3 4 2 3" xfId="63052" xr:uid="{DEAF9F23-8312-4D90-932F-6A8CE01EBDD8}"/>
    <cellStyle name="Comma 7 5 2 3 4 3" xfId="31518" xr:uid="{5212072F-9EC0-440E-BEE1-29AED80E650C}"/>
    <cellStyle name="Comma 7 5 2 3 4 4" xfId="52542" xr:uid="{CC0AB1A0-2378-49F4-85FC-8F89BFB2BA64}"/>
    <cellStyle name="Comma 7 5 2 3 5" xfId="13124" xr:uid="{817F3B64-1AA5-441C-BAAA-60121DB271D4}"/>
    <cellStyle name="Comma 7 5 2 3 5 2" xfId="34146" xr:uid="{C39CA328-87F3-4570-8154-123B22D74D9D}"/>
    <cellStyle name="Comma 7 5 2 3 5 3" xfId="55170" xr:uid="{8AA95D5B-DC9D-48D9-9DDB-C1A37FAFF6CC}"/>
    <cellStyle name="Comma 7 5 2 3 6" xfId="23635" xr:uid="{6C9984D3-44F5-42C1-9DB7-3D0FA17C8A34}"/>
    <cellStyle name="Comma 7 5 2 3 7" xfId="44660" xr:uid="{F6B77E1E-B71D-4D6F-9042-8A31D1E602CC}"/>
    <cellStyle name="Comma 7 5 2 4" xfId="2540" xr:uid="{9476F039-46D3-4B4F-B893-F6E2A92C0946}"/>
    <cellStyle name="Comma 7 5 2 4 2" xfId="5218" xr:uid="{2B4AF472-447C-44FE-AB3B-C7A95CB9A134}"/>
    <cellStyle name="Comma 7 5 2 4 2 2" xfId="15752" xr:uid="{BE8DC361-701F-4D39-8EE5-8B8D81538FA2}"/>
    <cellStyle name="Comma 7 5 2 4 2 2 2" xfId="36774" xr:uid="{6B639C4C-BDFA-4647-AF34-2E969AD8CFD5}"/>
    <cellStyle name="Comma 7 5 2 4 2 2 3" xfId="57798" xr:uid="{E89CE068-B2EC-4970-97D8-6308B764B039}"/>
    <cellStyle name="Comma 7 5 2 4 2 3" xfId="26264" xr:uid="{20FF8A6D-14A7-4F38-BC80-D1141879DA43}"/>
    <cellStyle name="Comma 7 5 2 4 2 4" xfId="47288" xr:uid="{FBE3A8D6-2CE9-47C1-877E-FD0F564D2789}"/>
    <cellStyle name="Comma 7 5 2 4 3" xfId="7846" xr:uid="{8535E49A-5B8A-4B9E-8A79-24E70DC501A8}"/>
    <cellStyle name="Comma 7 5 2 4 3 2" xfId="18380" xr:uid="{44172744-E1F1-481D-8A7E-93EF765243EE}"/>
    <cellStyle name="Comma 7 5 2 4 3 2 2" xfId="39402" xr:uid="{1A341637-0F04-4B83-8980-DABD6A472AE1}"/>
    <cellStyle name="Comma 7 5 2 4 3 2 3" xfId="60426" xr:uid="{85B61358-F4F8-4FE3-B565-74B31DD86CF4}"/>
    <cellStyle name="Comma 7 5 2 4 3 3" xfId="28892" xr:uid="{16F7E30F-7A42-4130-B9F1-12EC81B5E08B}"/>
    <cellStyle name="Comma 7 5 2 4 3 4" xfId="49916" xr:uid="{59C4B1BF-FEA7-47D5-B5C0-56664B90A833}"/>
    <cellStyle name="Comma 7 5 2 4 4" xfId="10473" xr:uid="{52E1B34E-DEED-420F-B48E-4B73668D84A6}"/>
    <cellStyle name="Comma 7 5 2 4 4 2" xfId="21007" xr:uid="{E6E1072C-EEE7-4122-B0C1-B4CA4D45F0FA}"/>
    <cellStyle name="Comma 7 5 2 4 4 2 2" xfId="42029" xr:uid="{EAC87110-9A5E-4491-9F59-52E025C55ED0}"/>
    <cellStyle name="Comma 7 5 2 4 4 2 3" xfId="63053" xr:uid="{4E33EC52-2BAA-41B3-A88F-6F3A5EE083F1}"/>
    <cellStyle name="Comma 7 5 2 4 4 3" xfId="31519" xr:uid="{508398A2-CFEE-46F8-94DA-8AC8DC042520}"/>
    <cellStyle name="Comma 7 5 2 4 4 4" xfId="52543" xr:uid="{D1B1FA04-E2AA-4E82-89BC-0A1C9747BA77}"/>
    <cellStyle name="Comma 7 5 2 4 5" xfId="13125" xr:uid="{BA9AFA2E-DB8A-4BB6-8088-1E1F2D4C6385}"/>
    <cellStyle name="Comma 7 5 2 4 5 2" xfId="34147" xr:uid="{DA23716D-6B08-4BDC-9639-7FBAA1FAE4A9}"/>
    <cellStyle name="Comma 7 5 2 4 5 3" xfId="55171" xr:uid="{2056E764-0319-4C97-A79C-8266DE6EE692}"/>
    <cellStyle name="Comma 7 5 2 4 6" xfId="23636" xr:uid="{18C0B028-48EC-47B0-91CA-97C7C3170B92}"/>
    <cellStyle name="Comma 7 5 2 4 7" xfId="44661" xr:uid="{496342D3-7219-479E-829D-BB41FAC1A8ED}"/>
    <cellStyle name="Comma 7 5 2 5" xfId="5214" xr:uid="{1FC9C616-DA82-466B-B2C6-9706216B894E}"/>
    <cellStyle name="Comma 7 5 2 5 2" xfId="15748" xr:uid="{3F2E2E6D-D7AB-440D-97BB-F107C35FD7B4}"/>
    <cellStyle name="Comma 7 5 2 5 2 2" xfId="36770" xr:uid="{B6FC7324-5CC7-4E88-AF37-C0C866D55ED0}"/>
    <cellStyle name="Comma 7 5 2 5 2 3" xfId="57794" xr:uid="{63ED7FCE-87B5-4FC3-BBA8-B7CE403AF7CF}"/>
    <cellStyle name="Comma 7 5 2 5 3" xfId="26260" xr:uid="{FC44DDA3-D010-43CF-B28D-38BCA3B66131}"/>
    <cellStyle name="Comma 7 5 2 5 4" xfId="47284" xr:uid="{744884ED-1176-4765-873C-BC5AC238065F}"/>
    <cellStyle name="Comma 7 5 2 6" xfId="7842" xr:uid="{EAAA13F2-578C-418E-9FB3-237E4E33220F}"/>
    <cellStyle name="Comma 7 5 2 6 2" xfId="18376" xr:uid="{E89802C8-1644-4825-9B35-E1084FCFE701}"/>
    <cellStyle name="Comma 7 5 2 6 2 2" xfId="39398" xr:uid="{06DC0659-73F1-490D-A0F2-CC57A48C2ACC}"/>
    <cellStyle name="Comma 7 5 2 6 2 3" xfId="60422" xr:uid="{F61890E2-9CF5-4E99-BAE5-B51A9D56C859}"/>
    <cellStyle name="Comma 7 5 2 6 3" xfId="28888" xr:uid="{9400FCF8-60E5-4FA0-9427-8FDB33039377}"/>
    <cellStyle name="Comma 7 5 2 6 4" xfId="49912" xr:uid="{33543101-74E8-431E-B73A-8AAD72A31500}"/>
    <cellStyle name="Comma 7 5 2 7" xfId="10469" xr:uid="{A897B133-2C2C-4847-ACCF-2F5C6FE50C65}"/>
    <cellStyle name="Comma 7 5 2 7 2" xfId="21003" xr:uid="{83BD667E-B2AC-40E7-87D3-467D4B31DD8B}"/>
    <cellStyle name="Comma 7 5 2 7 2 2" xfId="42025" xr:uid="{2D0BD024-B9C4-4192-BB60-18BC7D0C5388}"/>
    <cellStyle name="Comma 7 5 2 7 2 3" xfId="63049" xr:uid="{0A7C9A5A-129E-4FBA-853A-88952BFBABAC}"/>
    <cellStyle name="Comma 7 5 2 7 3" xfId="31515" xr:uid="{7B894B12-D217-4CD0-A99E-BE67B500B936}"/>
    <cellStyle name="Comma 7 5 2 7 4" xfId="52539" xr:uid="{7C53583F-0C6D-426D-9419-9A592FB5FC86}"/>
    <cellStyle name="Comma 7 5 2 8" xfId="13121" xr:uid="{E3CC2465-4D58-4429-A3F8-72599331A9F2}"/>
    <cellStyle name="Comma 7 5 2 8 2" xfId="34143" xr:uid="{A65F50AE-CAB6-4863-8E0D-E1DF2AF4593D}"/>
    <cellStyle name="Comma 7 5 2 8 3" xfId="55167" xr:uid="{B16E644A-32DD-4FB0-BC11-ABC534C44C1B}"/>
    <cellStyle name="Comma 7 5 2 9" xfId="23632" xr:uid="{9F14E504-0697-43B5-BCB1-A7B3A67BF4EC}"/>
    <cellStyle name="Comma 7 5 3" xfId="2541" xr:uid="{6F908AF6-F3EE-41DF-9CD8-02582C9BE976}"/>
    <cellStyle name="Comma 7 5 3 10" xfId="44662" xr:uid="{D0593D79-884F-4029-89D9-165588F1AFFD}"/>
    <cellStyle name="Comma 7 5 3 2" xfId="2542" xr:uid="{1E27540D-6551-419E-8A07-3C8EA699F620}"/>
    <cellStyle name="Comma 7 5 3 2 2" xfId="2543" xr:uid="{E56E5C94-DB15-44EA-9A22-151DBC460CF7}"/>
    <cellStyle name="Comma 7 5 3 2 2 2" xfId="5221" xr:uid="{16D41C92-A0DC-4467-9399-FDB95B3091B7}"/>
    <cellStyle name="Comma 7 5 3 2 2 2 2" xfId="15755" xr:uid="{6B766904-8E54-4623-BC65-F1EE94756441}"/>
    <cellStyle name="Comma 7 5 3 2 2 2 2 2" xfId="36777" xr:uid="{5AAA8676-682A-4E17-871F-E79B77091418}"/>
    <cellStyle name="Comma 7 5 3 2 2 2 2 3" xfId="57801" xr:uid="{1F4D1693-FC56-492F-9E2A-553C6191F199}"/>
    <cellStyle name="Comma 7 5 3 2 2 2 3" xfId="26267" xr:uid="{0AD28E8F-8D82-4210-87FC-4A0989A993F1}"/>
    <cellStyle name="Comma 7 5 3 2 2 2 4" xfId="47291" xr:uid="{2980934D-6E37-4E20-849A-2BE6C291ADEF}"/>
    <cellStyle name="Comma 7 5 3 2 2 3" xfId="7849" xr:uid="{6DCDD5E4-5FC3-4BD6-A5E8-A92F874B6DB6}"/>
    <cellStyle name="Comma 7 5 3 2 2 3 2" xfId="18383" xr:uid="{FF05C2E8-F109-4A4F-8DE2-28A323FA8E6A}"/>
    <cellStyle name="Comma 7 5 3 2 2 3 2 2" xfId="39405" xr:uid="{85F572BB-5220-4D89-9194-1448ED9C2507}"/>
    <cellStyle name="Comma 7 5 3 2 2 3 2 3" xfId="60429" xr:uid="{742A06B3-73CF-4E1F-85CF-5F4B6DF32861}"/>
    <cellStyle name="Comma 7 5 3 2 2 3 3" xfId="28895" xr:uid="{5E2168BF-59A9-4607-AC84-1E46F4C45797}"/>
    <cellStyle name="Comma 7 5 3 2 2 3 4" xfId="49919" xr:uid="{49915EA0-C497-41B8-8C9B-FF95DF129A77}"/>
    <cellStyle name="Comma 7 5 3 2 2 4" xfId="10476" xr:uid="{AE77A0A8-1666-46F6-A7FC-207512F9B3CB}"/>
    <cellStyle name="Comma 7 5 3 2 2 4 2" xfId="21010" xr:uid="{A9E87E9C-927F-45F5-9745-8548F46D1619}"/>
    <cellStyle name="Comma 7 5 3 2 2 4 2 2" xfId="42032" xr:uid="{A672F1D0-D0E2-4FB8-A684-55BAAA3637B5}"/>
    <cellStyle name="Comma 7 5 3 2 2 4 2 3" xfId="63056" xr:uid="{7AC462DB-502D-4DAC-AB7A-804875764CC9}"/>
    <cellStyle name="Comma 7 5 3 2 2 4 3" xfId="31522" xr:uid="{640C1198-BD7B-424B-952B-4BF141766160}"/>
    <cellStyle name="Comma 7 5 3 2 2 4 4" xfId="52546" xr:uid="{9AFBFBA5-30FE-45A7-84E1-224CD33B2A00}"/>
    <cellStyle name="Comma 7 5 3 2 2 5" xfId="13128" xr:uid="{D5D5839F-54AB-4746-BDA4-03D4A27E0F98}"/>
    <cellStyle name="Comma 7 5 3 2 2 5 2" xfId="34150" xr:uid="{753B2FEE-7611-45AF-B083-BAE219F24E8C}"/>
    <cellStyle name="Comma 7 5 3 2 2 5 3" xfId="55174" xr:uid="{58906AE4-C4FA-42B9-B68D-4B4532F43C5C}"/>
    <cellStyle name="Comma 7 5 3 2 2 6" xfId="23639" xr:uid="{DC130124-3325-4AF8-BF41-FB914CF012A0}"/>
    <cellStyle name="Comma 7 5 3 2 2 7" xfId="44664" xr:uid="{C454360A-097D-45C7-80AA-01C5675D7088}"/>
    <cellStyle name="Comma 7 5 3 2 3" xfId="5220" xr:uid="{68E9EAD8-B9D1-4565-9B3D-E47687B5B657}"/>
    <cellStyle name="Comma 7 5 3 2 3 2" xfId="15754" xr:uid="{857389BD-97F5-4F50-BF47-E5DDD616B39B}"/>
    <cellStyle name="Comma 7 5 3 2 3 2 2" xfId="36776" xr:uid="{0EC032BB-2AD9-4CE2-A771-99A036B59E60}"/>
    <cellStyle name="Comma 7 5 3 2 3 2 3" xfId="57800" xr:uid="{21F14F73-F44C-4380-843C-5002C377DF9A}"/>
    <cellStyle name="Comma 7 5 3 2 3 3" xfId="26266" xr:uid="{CB693EE3-BBC4-4A09-A4DC-C6952C97019D}"/>
    <cellStyle name="Comma 7 5 3 2 3 4" xfId="47290" xr:uid="{29CAE682-3424-4661-9A1D-34804CE6AB31}"/>
    <cellStyle name="Comma 7 5 3 2 4" xfId="7848" xr:uid="{1F853E3E-AD87-4C79-90AF-E62052AC1AD4}"/>
    <cellStyle name="Comma 7 5 3 2 4 2" xfId="18382" xr:uid="{FA79CA6C-4FFD-4080-A53F-179B5AA4A4E7}"/>
    <cellStyle name="Comma 7 5 3 2 4 2 2" xfId="39404" xr:uid="{25346A13-1F33-4CB5-97AC-829C32B76F19}"/>
    <cellStyle name="Comma 7 5 3 2 4 2 3" xfId="60428" xr:uid="{1E437671-7791-4697-B295-6A9502114490}"/>
    <cellStyle name="Comma 7 5 3 2 4 3" xfId="28894" xr:uid="{AA5AADAB-3C0D-44D3-B881-1BA07077F234}"/>
    <cellStyle name="Comma 7 5 3 2 4 4" xfId="49918" xr:uid="{FBF00490-2E3D-42B0-834A-161B0A8F582F}"/>
    <cellStyle name="Comma 7 5 3 2 5" xfId="10475" xr:uid="{913AE938-2C2A-4DE0-966B-04F898960C47}"/>
    <cellStyle name="Comma 7 5 3 2 5 2" xfId="21009" xr:uid="{F5DF1C95-E590-4424-AFB6-AAA9A5C9AE48}"/>
    <cellStyle name="Comma 7 5 3 2 5 2 2" xfId="42031" xr:uid="{AF61664E-0878-48C0-9DC8-6481FDACA4D9}"/>
    <cellStyle name="Comma 7 5 3 2 5 2 3" xfId="63055" xr:uid="{60F14D3F-0C81-4A57-A5E8-45AA3C6BDF34}"/>
    <cellStyle name="Comma 7 5 3 2 5 3" xfId="31521" xr:uid="{9E188A6D-2708-4F0E-8890-A1A2420C4274}"/>
    <cellStyle name="Comma 7 5 3 2 5 4" xfId="52545" xr:uid="{DF87E7E6-9438-4471-ACEF-EBDE3D87A962}"/>
    <cellStyle name="Comma 7 5 3 2 6" xfId="13127" xr:uid="{1725D1BE-C8FF-4BBA-BF24-FBAE3C45E16B}"/>
    <cellStyle name="Comma 7 5 3 2 6 2" xfId="34149" xr:uid="{25607642-F035-414E-9F0C-0F30205B277D}"/>
    <cellStyle name="Comma 7 5 3 2 6 3" xfId="55173" xr:uid="{5DA4E32E-C79E-4346-ACBD-A26224D7E7CC}"/>
    <cellStyle name="Comma 7 5 3 2 7" xfId="23638" xr:uid="{A9E54269-F140-4196-B664-536BAF038AF4}"/>
    <cellStyle name="Comma 7 5 3 2 8" xfId="44663" xr:uid="{D0CB76F6-F480-4D5C-B4A0-71916D1B9266}"/>
    <cellStyle name="Comma 7 5 3 3" xfId="2544" xr:uid="{231EEAB3-419C-4764-8F7D-F20984DAD5A7}"/>
    <cellStyle name="Comma 7 5 3 3 2" xfId="5222" xr:uid="{60A253EC-9CCE-4681-AAEF-D13F6744FC30}"/>
    <cellStyle name="Comma 7 5 3 3 2 2" xfId="15756" xr:uid="{F3E5CCAA-5F69-4EA3-8411-A7D3774F9A73}"/>
    <cellStyle name="Comma 7 5 3 3 2 2 2" xfId="36778" xr:uid="{1E011E00-5D36-43C1-AFE8-D9D53A3452AC}"/>
    <cellStyle name="Comma 7 5 3 3 2 2 3" xfId="57802" xr:uid="{DD12C327-1120-4FEA-BEDB-CCA3772613E0}"/>
    <cellStyle name="Comma 7 5 3 3 2 3" xfId="26268" xr:uid="{328A4FC6-97FB-4DCF-8EF5-185EB65EACF4}"/>
    <cellStyle name="Comma 7 5 3 3 2 4" xfId="47292" xr:uid="{4F6474EA-99F4-4347-8A7D-E11FF27C27D8}"/>
    <cellStyle name="Comma 7 5 3 3 3" xfId="7850" xr:uid="{70C102BC-19F1-4CC7-A46C-4635848989F3}"/>
    <cellStyle name="Comma 7 5 3 3 3 2" xfId="18384" xr:uid="{993E8F3A-F689-4435-A165-C0916758138A}"/>
    <cellStyle name="Comma 7 5 3 3 3 2 2" xfId="39406" xr:uid="{17F9B2F0-28AE-4504-897F-DB1DBB9D7D8D}"/>
    <cellStyle name="Comma 7 5 3 3 3 2 3" xfId="60430" xr:uid="{BA6D95C6-F4A2-420F-8FF4-F6294C014DC9}"/>
    <cellStyle name="Comma 7 5 3 3 3 3" xfId="28896" xr:uid="{B24A5AA6-2ABE-49A1-8CE4-2A24F253C198}"/>
    <cellStyle name="Comma 7 5 3 3 3 4" xfId="49920" xr:uid="{6A909D19-B242-464C-A292-5116944618E2}"/>
    <cellStyle name="Comma 7 5 3 3 4" xfId="10477" xr:uid="{2EAF28BA-DD7F-4778-B4B8-EAD3E9858CC4}"/>
    <cellStyle name="Comma 7 5 3 3 4 2" xfId="21011" xr:uid="{420A902F-6681-45B0-A89A-5137DD06DACC}"/>
    <cellStyle name="Comma 7 5 3 3 4 2 2" xfId="42033" xr:uid="{30B87529-C025-414D-BB4D-235DF1C99399}"/>
    <cellStyle name="Comma 7 5 3 3 4 2 3" xfId="63057" xr:uid="{D4715071-9990-454E-8B6C-21CB9165B018}"/>
    <cellStyle name="Comma 7 5 3 3 4 3" xfId="31523" xr:uid="{662BC25A-AF35-43BB-8F30-49CEA81E000A}"/>
    <cellStyle name="Comma 7 5 3 3 4 4" xfId="52547" xr:uid="{ADE510D9-E42A-4743-9735-B6BF2877FD94}"/>
    <cellStyle name="Comma 7 5 3 3 5" xfId="13129" xr:uid="{C6C898FD-1DBB-442B-8A6C-12A5DE6D06FB}"/>
    <cellStyle name="Comma 7 5 3 3 5 2" xfId="34151" xr:uid="{BA8F52EE-2F51-4A42-B578-2BFDA668F998}"/>
    <cellStyle name="Comma 7 5 3 3 5 3" xfId="55175" xr:uid="{C080F1C5-FAD4-4F3E-8E89-C1E8F9D42E81}"/>
    <cellStyle name="Comma 7 5 3 3 6" xfId="23640" xr:uid="{E3FF68DA-B2C9-47FC-89B8-92C4A9E03269}"/>
    <cellStyle name="Comma 7 5 3 3 7" xfId="44665" xr:uid="{C4756554-FA1C-4ED5-A50E-4CB9A8983E07}"/>
    <cellStyle name="Comma 7 5 3 4" xfId="2545" xr:uid="{CC125EA6-058F-4A1E-96D4-F11DBDEADBB1}"/>
    <cellStyle name="Comma 7 5 3 4 2" xfId="5223" xr:uid="{E644AAC1-D7D3-42F3-B5D3-EBC95CE408B0}"/>
    <cellStyle name="Comma 7 5 3 4 2 2" xfId="15757" xr:uid="{22D86120-63D1-42F1-A6F8-745634C960C6}"/>
    <cellStyle name="Comma 7 5 3 4 2 2 2" xfId="36779" xr:uid="{C45ED857-AF1D-4FCC-B5DE-CDD57030923D}"/>
    <cellStyle name="Comma 7 5 3 4 2 2 3" xfId="57803" xr:uid="{14DA8AB0-E6E7-4069-87BC-576365749ECE}"/>
    <cellStyle name="Comma 7 5 3 4 2 3" xfId="26269" xr:uid="{EA9270ED-AC1E-4919-86E2-CFE798769717}"/>
    <cellStyle name="Comma 7 5 3 4 2 4" xfId="47293" xr:uid="{8201F040-16C1-4ADE-9802-C5561AC07954}"/>
    <cellStyle name="Comma 7 5 3 4 3" xfId="7851" xr:uid="{1F562AD7-1F0A-4339-AA88-C6BDAB2CC409}"/>
    <cellStyle name="Comma 7 5 3 4 3 2" xfId="18385" xr:uid="{CD8A93DD-841B-44B5-8185-5FE64204316A}"/>
    <cellStyle name="Comma 7 5 3 4 3 2 2" xfId="39407" xr:uid="{26B581D4-7DB9-4EC7-AD2C-999D356678DB}"/>
    <cellStyle name="Comma 7 5 3 4 3 2 3" xfId="60431" xr:uid="{D96DFFEA-687F-460B-9B3C-48F77EA0C8A4}"/>
    <cellStyle name="Comma 7 5 3 4 3 3" xfId="28897" xr:uid="{4E5760E7-6682-4601-AF4F-3B1ECC6E5ADC}"/>
    <cellStyle name="Comma 7 5 3 4 3 4" xfId="49921" xr:uid="{6B19528C-F39B-4465-BDD0-A1C97DBCCAC5}"/>
    <cellStyle name="Comma 7 5 3 4 4" xfId="10478" xr:uid="{83057CBB-4FF6-495E-B5EE-62DD2335716C}"/>
    <cellStyle name="Comma 7 5 3 4 4 2" xfId="21012" xr:uid="{9E98D977-1910-4E18-B2B5-A1CE227EE78F}"/>
    <cellStyle name="Comma 7 5 3 4 4 2 2" xfId="42034" xr:uid="{F738B48C-7F2C-4825-8773-FDE391B3AC47}"/>
    <cellStyle name="Comma 7 5 3 4 4 2 3" xfId="63058" xr:uid="{11B46A98-C972-48E7-BF56-D828F3D5194F}"/>
    <cellStyle name="Comma 7 5 3 4 4 3" xfId="31524" xr:uid="{546050E2-756F-4CC8-8D25-DD09348C6C8A}"/>
    <cellStyle name="Comma 7 5 3 4 4 4" xfId="52548" xr:uid="{61E97B27-E07C-4135-9CBE-A39EBA72D6E5}"/>
    <cellStyle name="Comma 7 5 3 4 5" xfId="13130" xr:uid="{24609961-5AEE-4CD0-A48E-D77045FF7715}"/>
    <cellStyle name="Comma 7 5 3 4 5 2" xfId="34152" xr:uid="{61468B2D-D210-4BEB-A12B-ACC237EFAEC6}"/>
    <cellStyle name="Comma 7 5 3 4 5 3" xfId="55176" xr:uid="{AE38F539-EA94-4FDB-90A5-7C489CB13C2C}"/>
    <cellStyle name="Comma 7 5 3 4 6" xfId="23641" xr:uid="{A31C8FCB-C2EB-40FA-B615-9D57989D28AC}"/>
    <cellStyle name="Comma 7 5 3 4 7" xfId="44666" xr:uid="{21763D45-3B20-4943-B149-2332570B84F7}"/>
    <cellStyle name="Comma 7 5 3 5" xfId="5219" xr:uid="{13EDF939-D29C-41F0-8FF7-A8E2C459D7C8}"/>
    <cellStyle name="Comma 7 5 3 5 2" xfId="15753" xr:uid="{0351C9EB-382D-4891-8834-9C9092BE408D}"/>
    <cellStyle name="Comma 7 5 3 5 2 2" xfId="36775" xr:uid="{AB63DF80-AB12-4D68-A795-FD2DDDBFCC26}"/>
    <cellStyle name="Comma 7 5 3 5 2 3" xfId="57799" xr:uid="{CE6C9EEB-9E4B-4008-B102-F83BFE8E9825}"/>
    <cellStyle name="Comma 7 5 3 5 3" xfId="26265" xr:uid="{470A6BFA-09E3-477F-9E07-C2C5B51E344E}"/>
    <cellStyle name="Comma 7 5 3 5 4" xfId="47289" xr:uid="{6C299C4B-4B87-4549-A85A-F27260A41BE6}"/>
    <cellStyle name="Comma 7 5 3 6" xfId="7847" xr:uid="{140A556D-E100-4A0C-A527-F4264D552799}"/>
    <cellStyle name="Comma 7 5 3 6 2" xfId="18381" xr:uid="{C28E9909-2298-457C-9D9E-E5500FE43DFE}"/>
    <cellStyle name="Comma 7 5 3 6 2 2" xfId="39403" xr:uid="{74BBAFA7-92D2-4DA5-98CF-FB11AEF21F57}"/>
    <cellStyle name="Comma 7 5 3 6 2 3" xfId="60427" xr:uid="{6816F8AD-C6E5-47D6-B97A-80D2382283BA}"/>
    <cellStyle name="Comma 7 5 3 6 3" xfId="28893" xr:uid="{B95881C4-624A-48A2-9FF8-BE13C6A19E5E}"/>
    <cellStyle name="Comma 7 5 3 6 4" xfId="49917" xr:uid="{6263AADE-4E9D-4816-8B94-DD30D1B9BE91}"/>
    <cellStyle name="Comma 7 5 3 7" xfId="10474" xr:uid="{5DFDAF19-31BA-4D17-9961-7545C79ECC9C}"/>
    <cellStyle name="Comma 7 5 3 7 2" xfId="21008" xr:uid="{60A5BA71-683F-4664-89F9-6D0A91E24DB1}"/>
    <cellStyle name="Comma 7 5 3 7 2 2" xfId="42030" xr:uid="{3771381F-CC1A-4644-AB19-F5F77B226C72}"/>
    <cellStyle name="Comma 7 5 3 7 2 3" xfId="63054" xr:uid="{99B901A2-CE17-4464-BC4B-DA8ECCC42D24}"/>
    <cellStyle name="Comma 7 5 3 7 3" xfId="31520" xr:uid="{A9ABF1A8-49A5-47A5-8CA3-F540C80F52EB}"/>
    <cellStyle name="Comma 7 5 3 7 4" xfId="52544" xr:uid="{26CFEB96-2154-46B4-8CAA-CE6E144F7620}"/>
    <cellStyle name="Comma 7 5 3 8" xfId="13126" xr:uid="{9D32BFA7-BC6A-4AC7-AA06-5CD6887C5A62}"/>
    <cellStyle name="Comma 7 5 3 8 2" xfId="34148" xr:uid="{47C5097A-2139-4A68-9FCE-74F3A27A572D}"/>
    <cellStyle name="Comma 7 5 3 8 3" xfId="55172" xr:uid="{F70B2E74-6D24-4C95-8EAA-DC80BEDF35E6}"/>
    <cellStyle name="Comma 7 5 3 9" xfId="23637" xr:uid="{9410B895-D2A8-482F-AF2B-831691BC9B5F}"/>
    <cellStyle name="Comma 7 5 4" xfId="2546" xr:uid="{67DBD848-FD12-4D5E-B270-737DD1A63D2E}"/>
    <cellStyle name="Comma 7 5 4 10" xfId="44667" xr:uid="{C18E7841-3E9D-45A5-8CE4-C6033F740136}"/>
    <cellStyle name="Comma 7 5 4 2" xfId="2547" xr:uid="{7EB16C6F-E00C-4442-BDB7-F9939BB55C68}"/>
    <cellStyle name="Comma 7 5 4 2 2" xfId="2548" xr:uid="{E3DDEEDA-84F5-45E8-9278-7828A625C70F}"/>
    <cellStyle name="Comma 7 5 4 2 2 2" xfId="5226" xr:uid="{87FE49F1-3E5C-4690-89A7-8C0DB22B03B6}"/>
    <cellStyle name="Comma 7 5 4 2 2 2 2" xfId="15760" xr:uid="{3D8BC3A8-BF72-401D-8E15-86F2215EEAFB}"/>
    <cellStyle name="Comma 7 5 4 2 2 2 2 2" xfId="36782" xr:uid="{5D98428F-230B-4178-A3B8-1E528CE6C686}"/>
    <cellStyle name="Comma 7 5 4 2 2 2 2 3" xfId="57806" xr:uid="{4D9CDA86-F27C-4945-91C5-9FE10ED59B4F}"/>
    <cellStyle name="Comma 7 5 4 2 2 2 3" xfId="26272" xr:uid="{119F2261-CB18-4497-A3B6-A8D360BE0745}"/>
    <cellStyle name="Comma 7 5 4 2 2 2 4" xfId="47296" xr:uid="{9340F1D0-2C50-474F-B0D8-50F85E9A8FF9}"/>
    <cellStyle name="Comma 7 5 4 2 2 3" xfId="7854" xr:uid="{35CB9CBF-0D2A-4F19-B833-28E34A1EDB76}"/>
    <cellStyle name="Comma 7 5 4 2 2 3 2" xfId="18388" xr:uid="{8F69529F-FE9A-4A27-AE55-F12EA8AA3132}"/>
    <cellStyle name="Comma 7 5 4 2 2 3 2 2" xfId="39410" xr:uid="{CF4D4E1A-42CE-405B-B87B-2AA3D9A4FA85}"/>
    <cellStyle name="Comma 7 5 4 2 2 3 2 3" xfId="60434" xr:uid="{774A260D-1AC3-498F-8726-746A1CF88BBB}"/>
    <cellStyle name="Comma 7 5 4 2 2 3 3" xfId="28900" xr:uid="{B068B5CA-EB28-4355-9772-35DA0E7F500B}"/>
    <cellStyle name="Comma 7 5 4 2 2 3 4" xfId="49924" xr:uid="{DED5DEE6-9BF9-487F-B1F6-4EAB05BDBF59}"/>
    <cellStyle name="Comma 7 5 4 2 2 4" xfId="10481" xr:uid="{16DA694A-DFDE-4610-944D-1A3B572D8FC4}"/>
    <cellStyle name="Comma 7 5 4 2 2 4 2" xfId="21015" xr:uid="{DB0B159B-1EB2-4A22-BD20-D9E084BD7095}"/>
    <cellStyle name="Comma 7 5 4 2 2 4 2 2" xfId="42037" xr:uid="{712E2857-93EB-45B6-B4EA-0D70A5AF8F5A}"/>
    <cellStyle name="Comma 7 5 4 2 2 4 2 3" xfId="63061" xr:uid="{6BCF4ED1-5E86-44BC-9EB0-B1630A5A0A59}"/>
    <cellStyle name="Comma 7 5 4 2 2 4 3" xfId="31527" xr:uid="{0560BBA5-4AF0-470D-A450-A672E1ABC5FE}"/>
    <cellStyle name="Comma 7 5 4 2 2 4 4" xfId="52551" xr:uid="{F648FC63-55A3-4D5B-8A8D-CF9C8E426FCC}"/>
    <cellStyle name="Comma 7 5 4 2 2 5" xfId="13133" xr:uid="{106F66D8-9882-4710-BF35-DC555181E25A}"/>
    <cellStyle name="Comma 7 5 4 2 2 5 2" xfId="34155" xr:uid="{F3DA0AE7-54A7-4B7C-893B-E3B474687D17}"/>
    <cellStyle name="Comma 7 5 4 2 2 5 3" xfId="55179" xr:uid="{AC21DF0A-EDB2-4854-825B-C0243D3E3795}"/>
    <cellStyle name="Comma 7 5 4 2 2 6" xfId="23644" xr:uid="{79130E2A-4839-42F6-AC9C-47EC4AF9F88C}"/>
    <cellStyle name="Comma 7 5 4 2 2 7" xfId="44669" xr:uid="{7379E8B7-002F-4686-A8CA-958243972392}"/>
    <cellStyle name="Comma 7 5 4 2 3" xfId="5225" xr:uid="{D087075C-4AA5-44A7-9C63-4E6C240EDD46}"/>
    <cellStyle name="Comma 7 5 4 2 3 2" xfId="15759" xr:uid="{D810FB58-837A-4086-890A-A705F612ED8D}"/>
    <cellStyle name="Comma 7 5 4 2 3 2 2" xfId="36781" xr:uid="{B9C9A9E1-A2E6-4E6C-A5A8-976C2AFD13FA}"/>
    <cellStyle name="Comma 7 5 4 2 3 2 3" xfId="57805" xr:uid="{BE00D206-FC56-4469-9EB3-23A61523777B}"/>
    <cellStyle name="Comma 7 5 4 2 3 3" xfId="26271" xr:uid="{95B4C2BC-322C-44C1-9844-2FFB7FEF7A78}"/>
    <cellStyle name="Comma 7 5 4 2 3 4" xfId="47295" xr:uid="{BA82403E-09DB-4D80-A749-6991F102D206}"/>
    <cellStyle name="Comma 7 5 4 2 4" xfId="7853" xr:uid="{8BFE9E96-FFB1-4109-8EA6-8A10F43FF8AE}"/>
    <cellStyle name="Comma 7 5 4 2 4 2" xfId="18387" xr:uid="{8A6CE07C-8372-4E9D-9C5B-DD90CA6EBB4E}"/>
    <cellStyle name="Comma 7 5 4 2 4 2 2" xfId="39409" xr:uid="{94E105F2-4E24-499B-9533-CE0703B00ACC}"/>
    <cellStyle name="Comma 7 5 4 2 4 2 3" xfId="60433" xr:uid="{803855BC-A000-41EC-8197-F0DDA09019E9}"/>
    <cellStyle name="Comma 7 5 4 2 4 3" xfId="28899" xr:uid="{BC38E5E8-0963-4CD2-8E9B-52A3FE562ABA}"/>
    <cellStyle name="Comma 7 5 4 2 4 4" xfId="49923" xr:uid="{4B5E81EC-A1E2-493F-8836-FDC23281CDE9}"/>
    <cellStyle name="Comma 7 5 4 2 5" xfId="10480" xr:uid="{04B7EFEC-3D6B-45A3-986B-818C48440202}"/>
    <cellStyle name="Comma 7 5 4 2 5 2" xfId="21014" xr:uid="{A69B9581-0F36-4A60-982C-D45C023831D2}"/>
    <cellStyle name="Comma 7 5 4 2 5 2 2" xfId="42036" xr:uid="{8D7EAC6B-E6DD-4E1F-8CAB-12D19FE4F544}"/>
    <cellStyle name="Comma 7 5 4 2 5 2 3" xfId="63060" xr:uid="{EE47F524-2244-4085-9844-A7471610854E}"/>
    <cellStyle name="Comma 7 5 4 2 5 3" xfId="31526" xr:uid="{0C97E504-FC7B-4FF2-9813-B215B10C5C1F}"/>
    <cellStyle name="Comma 7 5 4 2 5 4" xfId="52550" xr:uid="{6B4FA91F-649E-45D6-8DB5-E3CBEF5019C5}"/>
    <cellStyle name="Comma 7 5 4 2 6" xfId="13132" xr:uid="{51D40934-11BE-432F-AFCB-07CA13C00052}"/>
    <cellStyle name="Comma 7 5 4 2 6 2" xfId="34154" xr:uid="{15D514C8-CD3D-48B1-BF35-52E4C6A331C9}"/>
    <cellStyle name="Comma 7 5 4 2 6 3" xfId="55178" xr:uid="{A8A2AB17-906A-4450-BF6C-C28C49674A60}"/>
    <cellStyle name="Comma 7 5 4 2 7" xfId="23643" xr:uid="{5F007705-59F5-4CBF-8112-26AA99465694}"/>
    <cellStyle name="Comma 7 5 4 2 8" xfId="44668" xr:uid="{86CC2E54-CB22-49E3-8867-328A6FB03F6A}"/>
    <cellStyle name="Comma 7 5 4 3" xfId="2549" xr:uid="{321ED2CF-ACD8-4327-AD8E-52B5DC7BD799}"/>
    <cellStyle name="Comma 7 5 4 3 2" xfId="5227" xr:uid="{C7D419AF-2E32-4C7F-8B77-6946F10FBA77}"/>
    <cellStyle name="Comma 7 5 4 3 2 2" xfId="15761" xr:uid="{76E1A7BE-252D-4C8B-95DE-9CD9B07F8049}"/>
    <cellStyle name="Comma 7 5 4 3 2 2 2" xfId="36783" xr:uid="{AC73CF77-50EF-4DD4-8808-A7C8F5678A9F}"/>
    <cellStyle name="Comma 7 5 4 3 2 2 3" xfId="57807" xr:uid="{F11001C5-591D-430C-8839-B50CA7B56089}"/>
    <cellStyle name="Comma 7 5 4 3 2 3" xfId="26273" xr:uid="{5CEA24D0-7570-4978-9329-58F97158C0DF}"/>
    <cellStyle name="Comma 7 5 4 3 2 4" xfId="47297" xr:uid="{B21D910C-0F9E-4F97-BBB1-A9E8C6EC85D4}"/>
    <cellStyle name="Comma 7 5 4 3 3" xfId="7855" xr:uid="{75EEB5BE-7DBC-48CD-90D0-D956541A06EB}"/>
    <cellStyle name="Comma 7 5 4 3 3 2" xfId="18389" xr:uid="{3F13E596-B8C3-4017-A5A9-EF266DBEAA1E}"/>
    <cellStyle name="Comma 7 5 4 3 3 2 2" xfId="39411" xr:uid="{A17C1026-1878-4BFA-B90D-9CB21955819A}"/>
    <cellStyle name="Comma 7 5 4 3 3 2 3" xfId="60435" xr:uid="{4B5C9D12-903D-48B8-AC35-C89A9AE4AA44}"/>
    <cellStyle name="Comma 7 5 4 3 3 3" xfId="28901" xr:uid="{8D210E49-4E26-4ED4-9D8D-289820B81298}"/>
    <cellStyle name="Comma 7 5 4 3 3 4" xfId="49925" xr:uid="{0B8329D2-8816-4B40-A733-8AC2805DF51B}"/>
    <cellStyle name="Comma 7 5 4 3 4" xfId="10482" xr:uid="{E3C124B6-FE16-4402-B1D0-9646C72D7DC9}"/>
    <cellStyle name="Comma 7 5 4 3 4 2" xfId="21016" xr:uid="{E87A5B39-FE0C-4FEA-8487-A96B63AE72AF}"/>
    <cellStyle name="Comma 7 5 4 3 4 2 2" xfId="42038" xr:uid="{233B0A5B-D97C-4238-9AAF-051237959A6C}"/>
    <cellStyle name="Comma 7 5 4 3 4 2 3" xfId="63062" xr:uid="{68D35891-70D9-4F18-B153-4080D32BABDB}"/>
    <cellStyle name="Comma 7 5 4 3 4 3" xfId="31528" xr:uid="{6D698B2A-5214-4E73-90FA-D9D712CD2E44}"/>
    <cellStyle name="Comma 7 5 4 3 4 4" xfId="52552" xr:uid="{B8827607-E8EA-4885-B475-D56030AB0FFB}"/>
    <cellStyle name="Comma 7 5 4 3 5" xfId="13134" xr:uid="{52563B47-BD77-441A-B2A7-F142207A8EBC}"/>
    <cellStyle name="Comma 7 5 4 3 5 2" xfId="34156" xr:uid="{2CD3DE96-DC6B-4175-ADC5-9DD359E34BC6}"/>
    <cellStyle name="Comma 7 5 4 3 5 3" xfId="55180" xr:uid="{49F738F1-EE09-48C9-B745-96FE8F41233E}"/>
    <cellStyle name="Comma 7 5 4 3 6" xfId="23645" xr:uid="{53618781-5360-4628-AD32-4CE95B089A9B}"/>
    <cellStyle name="Comma 7 5 4 3 7" xfId="44670" xr:uid="{18BDB099-06C3-4529-A64B-2C8F29F2465F}"/>
    <cellStyle name="Comma 7 5 4 4" xfId="2550" xr:uid="{C64BFB8E-1B35-40B0-A018-B4BF01AE3E52}"/>
    <cellStyle name="Comma 7 5 4 4 2" xfId="5228" xr:uid="{FCE9A25E-8FF9-4D86-AD10-415481B046BA}"/>
    <cellStyle name="Comma 7 5 4 4 2 2" xfId="15762" xr:uid="{11074B6B-2C7E-4293-B626-A1BB1B76AB40}"/>
    <cellStyle name="Comma 7 5 4 4 2 2 2" xfId="36784" xr:uid="{E6A6B043-76D0-467E-9BBA-7E341A39A639}"/>
    <cellStyle name="Comma 7 5 4 4 2 2 3" xfId="57808" xr:uid="{1B56CE5E-F0C3-4854-B066-572004DCBE37}"/>
    <cellStyle name="Comma 7 5 4 4 2 3" xfId="26274" xr:uid="{64394F22-B01F-4541-988E-7453BC7AB3B4}"/>
    <cellStyle name="Comma 7 5 4 4 2 4" xfId="47298" xr:uid="{53A61732-400D-4DC0-ABD7-7DF78C073667}"/>
    <cellStyle name="Comma 7 5 4 4 3" xfId="7856" xr:uid="{F588E0A1-220B-4174-8624-E8C4054541FC}"/>
    <cellStyle name="Comma 7 5 4 4 3 2" xfId="18390" xr:uid="{D136F5FB-1EEF-4E91-8459-8B2E186D21DA}"/>
    <cellStyle name="Comma 7 5 4 4 3 2 2" xfId="39412" xr:uid="{205BB8F9-27DC-4DE6-BC98-3B4C390B1A49}"/>
    <cellStyle name="Comma 7 5 4 4 3 2 3" xfId="60436" xr:uid="{FD3E0DFF-735B-4C20-84FF-48E6334374ED}"/>
    <cellStyle name="Comma 7 5 4 4 3 3" xfId="28902" xr:uid="{F48DBB6D-6197-4029-B4B5-E9DEEFFEDF50}"/>
    <cellStyle name="Comma 7 5 4 4 3 4" xfId="49926" xr:uid="{7A6FFD45-6436-45DE-B57E-BB0FEB65EBC2}"/>
    <cellStyle name="Comma 7 5 4 4 4" xfId="10483" xr:uid="{95DFDF02-4F16-48B2-A347-863CDBD7D7E7}"/>
    <cellStyle name="Comma 7 5 4 4 4 2" xfId="21017" xr:uid="{09E5B1E1-D86D-45E3-9860-3DCC4F363465}"/>
    <cellStyle name="Comma 7 5 4 4 4 2 2" xfId="42039" xr:uid="{D8CF393B-6528-4759-B834-BBE66929EF97}"/>
    <cellStyle name="Comma 7 5 4 4 4 2 3" xfId="63063" xr:uid="{B4A2A77E-E7AC-4CEE-A2B7-C6B20DEE420F}"/>
    <cellStyle name="Comma 7 5 4 4 4 3" xfId="31529" xr:uid="{DA450508-27D2-4F57-9C07-E1AE56433A09}"/>
    <cellStyle name="Comma 7 5 4 4 4 4" xfId="52553" xr:uid="{3359E6E7-4CA9-4778-A105-6678EA434BFA}"/>
    <cellStyle name="Comma 7 5 4 4 5" xfId="13135" xr:uid="{AA761ACA-588C-48FD-B112-9148C951732E}"/>
    <cellStyle name="Comma 7 5 4 4 5 2" xfId="34157" xr:uid="{F0ED0732-0CA3-4E78-8596-F30E9672E8C6}"/>
    <cellStyle name="Comma 7 5 4 4 5 3" xfId="55181" xr:uid="{E9DC3191-2309-4B17-B14A-1E84EB71D571}"/>
    <cellStyle name="Comma 7 5 4 4 6" xfId="23646" xr:uid="{3250DE08-330C-4DAC-8A31-FDEF4D8B52FE}"/>
    <cellStyle name="Comma 7 5 4 4 7" xfId="44671" xr:uid="{1F9176A1-EBCA-4936-89B8-BE144AEB3E4F}"/>
    <cellStyle name="Comma 7 5 4 5" xfId="5224" xr:uid="{0A0BF3B7-5436-4CC2-815A-10CFE48E1A4E}"/>
    <cellStyle name="Comma 7 5 4 5 2" xfId="15758" xr:uid="{CD7F3CF9-3B07-4D92-8636-76D6EFA5A58C}"/>
    <cellStyle name="Comma 7 5 4 5 2 2" xfId="36780" xr:uid="{B82FA14B-95FA-4B83-91E8-54C5360E68EC}"/>
    <cellStyle name="Comma 7 5 4 5 2 3" xfId="57804" xr:uid="{C25B43C1-5061-4B5E-ADBF-89C6CD97CB9D}"/>
    <cellStyle name="Comma 7 5 4 5 3" xfId="26270" xr:uid="{D6599472-875E-40DA-8FAC-22F33357CF88}"/>
    <cellStyle name="Comma 7 5 4 5 4" xfId="47294" xr:uid="{BEEA7174-C78C-4024-9D61-829FD9D6C011}"/>
    <cellStyle name="Comma 7 5 4 6" xfId="7852" xr:uid="{41915BB3-C5F8-4BEF-B7C1-84D6D31BEF1A}"/>
    <cellStyle name="Comma 7 5 4 6 2" xfId="18386" xr:uid="{9560D365-4168-459B-A8FE-A126B48D82B9}"/>
    <cellStyle name="Comma 7 5 4 6 2 2" xfId="39408" xr:uid="{8CDE19F5-BE15-4E7C-86B6-8C8F338939B3}"/>
    <cellStyle name="Comma 7 5 4 6 2 3" xfId="60432" xr:uid="{3F700AF5-5EC0-4E97-9DB9-D18063988E6E}"/>
    <cellStyle name="Comma 7 5 4 6 3" xfId="28898" xr:uid="{CC816E94-CAF9-489D-B495-4ADA4389EC93}"/>
    <cellStyle name="Comma 7 5 4 6 4" xfId="49922" xr:uid="{57AD1A33-1784-4E09-B941-1A8B7FEFD9F3}"/>
    <cellStyle name="Comma 7 5 4 7" xfId="10479" xr:uid="{D4EE21AA-D2D1-4D8D-995E-94CE1D166E31}"/>
    <cellStyle name="Comma 7 5 4 7 2" xfId="21013" xr:uid="{7928D9F0-AD4F-4924-ACD0-62A323BCFD70}"/>
    <cellStyle name="Comma 7 5 4 7 2 2" xfId="42035" xr:uid="{DEA2F559-C611-42ED-BF05-2DDFC598B00A}"/>
    <cellStyle name="Comma 7 5 4 7 2 3" xfId="63059" xr:uid="{894E33D3-640E-48D5-AF99-F5759926A901}"/>
    <cellStyle name="Comma 7 5 4 7 3" xfId="31525" xr:uid="{74707DBC-68BD-4D5A-93DF-931E95024F88}"/>
    <cellStyle name="Comma 7 5 4 7 4" xfId="52549" xr:uid="{4B13DEB4-FD6A-41BD-AB42-D556432FD821}"/>
    <cellStyle name="Comma 7 5 4 8" xfId="13131" xr:uid="{54E60F31-CEBA-48F5-8FA0-0DC38836C23B}"/>
    <cellStyle name="Comma 7 5 4 8 2" xfId="34153" xr:uid="{4824CAC1-691B-454D-B5E2-6931E4957B25}"/>
    <cellStyle name="Comma 7 5 4 8 3" xfId="55177" xr:uid="{801F8957-2AF9-45D9-8DE4-1FBE11E941A5}"/>
    <cellStyle name="Comma 7 5 4 9" xfId="23642" xr:uid="{D959FAE6-03BB-4ADF-B52B-A8268BC45F4B}"/>
    <cellStyle name="Comma 7 5 5" xfId="2551" xr:uid="{9CA0981E-43E0-4E83-BE1D-990D85146E49}"/>
    <cellStyle name="Comma 7 5 5 10" xfId="44672" xr:uid="{78E36821-2ED4-4B48-A186-3E7A2A7D9579}"/>
    <cellStyle name="Comma 7 5 5 2" xfId="2552" xr:uid="{84CEA22A-2580-4967-AF74-E8B71E0A9278}"/>
    <cellStyle name="Comma 7 5 5 2 2" xfId="2553" xr:uid="{37EDD35E-E558-4CDA-8A08-068A3F0308B4}"/>
    <cellStyle name="Comma 7 5 5 2 2 2" xfId="5231" xr:uid="{A304B0C3-36E6-4117-92B8-B8D42D377CBD}"/>
    <cellStyle name="Comma 7 5 5 2 2 2 2" xfId="15765" xr:uid="{ACCDFA9E-489B-4E67-AED5-C2F98BF2662C}"/>
    <cellStyle name="Comma 7 5 5 2 2 2 2 2" xfId="36787" xr:uid="{9BA4FCEB-1D2E-4F62-A6D8-4BCF3FC566B4}"/>
    <cellStyle name="Comma 7 5 5 2 2 2 2 3" xfId="57811" xr:uid="{F74C0FA9-AD5F-4764-9ABC-355F67932843}"/>
    <cellStyle name="Comma 7 5 5 2 2 2 3" xfId="26277" xr:uid="{5B47212B-2687-42D7-897C-6CF4FF338C99}"/>
    <cellStyle name="Comma 7 5 5 2 2 2 4" xfId="47301" xr:uid="{37D3EBA7-E39E-4E9A-A063-A3F85B6DFBA0}"/>
    <cellStyle name="Comma 7 5 5 2 2 3" xfId="7859" xr:uid="{49D051AE-08CD-4B83-B385-B88446BBBB89}"/>
    <cellStyle name="Comma 7 5 5 2 2 3 2" xfId="18393" xr:uid="{FFC4E781-B74E-477C-9C5F-5C67D42FD562}"/>
    <cellStyle name="Comma 7 5 5 2 2 3 2 2" xfId="39415" xr:uid="{EA80E99C-993E-45CA-96A9-919E5B18DAD0}"/>
    <cellStyle name="Comma 7 5 5 2 2 3 2 3" xfId="60439" xr:uid="{ABF20198-9B53-4339-BD6E-AB975BC531E8}"/>
    <cellStyle name="Comma 7 5 5 2 2 3 3" xfId="28905" xr:uid="{0C76C3E6-1B8A-415D-A089-BE583D58185C}"/>
    <cellStyle name="Comma 7 5 5 2 2 3 4" xfId="49929" xr:uid="{CFAF05CC-3F2C-4C52-963D-2CD3320BFDCF}"/>
    <cellStyle name="Comma 7 5 5 2 2 4" xfId="10486" xr:uid="{19813EDD-AA2B-4B48-9344-6C692B9AB6AC}"/>
    <cellStyle name="Comma 7 5 5 2 2 4 2" xfId="21020" xr:uid="{97B7C725-7C23-4D52-B654-E25713BFD779}"/>
    <cellStyle name="Comma 7 5 5 2 2 4 2 2" xfId="42042" xr:uid="{996719DE-080C-40F2-9E30-6649394A74AD}"/>
    <cellStyle name="Comma 7 5 5 2 2 4 2 3" xfId="63066" xr:uid="{22ACFB01-B880-4B9D-B2EA-3269E344BBDD}"/>
    <cellStyle name="Comma 7 5 5 2 2 4 3" xfId="31532" xr:uid="{FFA24C8E-8626-4F8F-944B-43A53B32AB14}"/>
    <cellStyle name="Comma 7 5 5 2 2 4 4" xfId="52556" xr:uid="{11994489-09B6-47DD-ABF1-9B19B320F80E}"/>
    <cellStyle name="Comma 7 5 5 2 2 5" xfId="13138" xr:uid="{93841643-E0B0-47DA-8AF6-2AFB58F5A4DF}"/>
    <cellStyle name="Comma 7 5 5 2 2 5 2" xfId="34160" xr:uid="{97CFC5DF-66E5-4784-8C46-2F2BABFC638D}"/>
    <cellStyle name="Comma 7 5 5 2 2 5 3" xfId="55184" xr:uid="{042CDF9D-CCBD-4216-8BA7-760ACF7EC430}"/>
    <cellStyle name="Comma 7 5 5 2 2 6" xfId="23649" xr:uid="{8E54FCAF-FEFB-4862-8095-553F1A16142D}"/>
    <cellStyle name="Comma 7 5 5 2 2 7" xfId="44674" xr:uid="{10D04F79-0BD6-44F8-AEB3-C15AE988C67F}"/>
    <cellStyle name="Comma 7 5 5 2 3" xfId="5230" xr:uid="{06884D8F-4A99-4298-B347-2348B1DDF7EE}"/>
    <cellStyle name="Comma 7 5 5 2 3 2" xfId="15764" xr:uid="{6F0A92B8-D901-420E-9219-E6933D85998D}"/>
    <cellStyle name="Comma 7 5 5 2 3 2 2" xfId="36786" xr:uid="{480154EE-D81D-433B-A74B-C093A2AAD273}"/>
    <cellStyle name="Comma 7 5 5 2 3 2 3" xfId="57810" xr:uid="{30D68231-3F7B-426C-942B-0A498284BC82}"/>
    <cellStyle name="Comma 7 5 5 2 3 3" xfId="26276" xr:uid="{C6595452-9E1A-41A3-B18B-17785EE5E730}"/>
    <cellStyle name="Comma 7 5 5 2 3 4" xfId="47300" xr:uid="{1CEA0810-34AE-4732-9821-E1495773316B}"/>
    <cellStyle name="Comma 7 5 5 2 4" xfId="7858" xr:uid="{423D2035-DD49-4CB0-936E-67F1BC9356A5}"/>
    <cellStyle name="Comma 7 5 5 2 4 2" xfId="18392" xr:uid="{D08C8394-1B50-4CC7-BF91-B4B6E6905997}"/>
    <cellStyle name="Comma 7 5 5 2 4 2 2" xfId="39414" xr:uid="{79213504-D972-46E7-9DF9-CB0746DDCCF0}"/>
    <cellStyle name="Comma 7 5 5 2 4 2 3" xfId="60438" xr:uid="{0E1FE17D-E74D-4B17-84C0-FD7247859931}"/>
    <cellStyle name="Comma 7 5 5 2 4 3" xfId="28904" xr:uid="{26DC3199-C38A-4046-A2A9-4CD30763F827}"/>
    <cellStyle name="Comma 7 5 5 2 4 4" xfId="49928" xr:uid="{5F1510AC-C615-468F-B3E7-6176DA890A59}"/>
    <cellStyle name="Comma 7 5 5 2 5" xfId="10485" xr:uid="{12E9C4FD-8D4A-4190-B320-6CBE9EC0DE8C}"/>
    <cellStyle name="Comma 7 5 5 2 5 2" xfId="21019" xr:uid="{8D8C94B6-D1A1-41E2-8B2D-25B3767ACDD3}"/>
    <cellStyle name="Comma 7 5 5 2 5 2 2" xfId="42041" xr:uid="{115F3E22-2D1D-4D29-A964-0241A6027697}"/>
    <cellStyle name="Comma 7 5 5 2 5 2 3" xfId="63065" xr:uid="{34A265FD-5B88-4033-B63B-D064651DD890}"/>
    <cellStyle name="Comma 7 5 5 2 5 3" xfId="31531" xr:uid="{D9CB14FC-C3EE-4AA8-B123-DD082235ACDE}"/>
    <cellStyle name="Comma 7 5 5 2 5 4" xfId="52555" xr:uid="{4EC1D42A-87D6-4000-A609-36FF2E834274}"/>
    <cellStyle name="Comma 7 5 5 2 6" xfId="13137" xr:uid="{DCCA3DDC-1AFC-4E9E-ABEE-704DB54FEBD6}"/>
    <cellStyle name="Comma 7 5 5 2 6 2" xfId="34159" xr:uid="{1DD30524-0DD5-4EA5-89E1-49A296385E6F}"/>
    <cellStyle name="Comma 7 5 5 2 6 3" xfId="55183" xr:uid="{99B0E660-6F78-484A-89DD-391BF491F906}"/>
    <cellStyle name="Comma 7 5 5 2 7" xfId="23648" xr:uid="{181216A3-5C2D-42B4-8121-54AA50DC6E03}"/>
    <cellStyle name="Comma 7 5 5 2 8" xfId="44673" xr:uid="{27CDE85C-F05C-4916-99DE-B7668DF5C726}"/>
    <cellStyle name="Comma 7 5 5 3" xfId="2554" xr:uid="{1C26B022-60A1-4B16-AE18-2630F048B77E}"/>
    <cellStyle name="Comma 7 5 5 3 2" xfId="5232" xr:uid="{E77F31E6-17F9-4BF7-BEA3-11241156A43E}"/>
    <cellStyle name="Comma 7 5 5 3 2 2" xfId="15766" xr:uid="{E7F7EF9F-DAB0-4B47-9ADB-10962CCDF557}"/>
    <cellStyle name="Comma 7 5 5 3 2 2 2" xfId="36788" xr:uid="{D4CFC1EB-4A95-431B-866E-2C2E3158E644}"/>
    <cellStyle name="Comma 7 5 5 3 2 2 3" xfId="57812" xr:uid="{DA2414EA-0C6A-4CA3-9A63-30D22767E93F}"/>
    <cellStyle name="Comma 7 5 5 3 2 3" xfId="26278" xr:uid="{AFB45D20-0DEF-418B-8FD4-D21856F6947A}"/>
    <cellStyle name="Comma 7 5 5 3 2 4" xfId="47302" xr:uid="{01A5AD67-180D-405D-8DCB-3D0A8AD362DE}"/>
    <cellStyle name="Comma 7 5 5 3 3" xfId="7860" xr:uid="{4C18DF16-4581-488B-8952-A98FCC2EB5A2}"/>
    <cellStyle name="Comma 7 5 5 3 3 2" xfId="18394" xr:uid="{70878B98-E190-429D-8C51-0B70BD5D273A}"/>
    <cellStyle name="Comma 7 5 5 3 3 2 2" xfId="39416" xr:uid="{793012B5-8303-4CF6-9B42-A9C64271CC9E}"/>
    <cellStyle name="Comma 7 5 5 3 3 2 3" xfId="60440" xr:uid="{4AE9C996-DCFA-44D2-91BA-58C92A8BFEAF}"/>
    <cellStyle name="Comma 7 5 5 3 3 3" xfId="28906" xr:uid="{25FC1C15-7CB0-44A9-AE33-EEC47DB20669}"/>
    <cellStyle name="Comma 7 5 5 3 3 4" xfId="49930" xr:uid="{59F78867-EF2F-46FC-8288-D498C138F490}"/>
    <cellStyle name="Comma 7 5 5 3 4" xfId="10487" xr:uid="{DA8FE168-62BA-4B31-B247-4FA1EF7F819C}"/>
    <cellStyle name="Comma 7 5 5 3 4 2" xfId="21021" xr:uid="{82C57C9B-2EFD-40E3-A124-9F0C7B8FA958}"/>
    <cellStyle name="Comma 7 5 5 3 4 2 2" xfId="42043" xr:uid="{69E0B023-EFC3-4391-A53B-4DBCD0615993}"/>
    <cellStyle name="Comma 7 5 5 3 4 2 3" xfId="63067" xr:uid="{CC470AA6-565B-4AF0-82C9-335A01290F1C}"/>
    <cellStyle name="Comma 7 5 5 3 4 3" xfId="31533" xr:uid="{A0A8F17B-C488-410F-BDC5-48F88B346992}"/>
    <cellStyle name="Comma 7 5 5 3 4 4" xfId="52557" xr:uid="{FEBC8321-190A-4E6D-8C64-873573B1EBEA}"/>
    <cellStyle name="Comma 7 5 5 3 5" xfId="13139" xr:uid="{CEEEC01A-0A9F-431C-82B8-B2660246888E}"/>
    <cellStyle name="Comma 7 5 5 3 5 2" xfId="34161" xr:uid="{BF1E1780-2846-4F70-B2F6-D3272C8F443C}"/>
    <cellStyle name="Comma 7 5 5 3 5 3" xfId="55185" xr:uid="{D71FA9E2-F4FE-403C-89B1-D76D097D5A7A}"/>
    <cellStyle name="Comma 7 5 5 3 6" xfId="23650" xr:uid="{4BA4C816-7B8F-44EC-86FF-B7D10525CFAA}"/>
    <cellStyle name="Comma 7 5 5 3 7" xfId="44675" xr:uid="{DABD5243-9FF8-4674-8402-EE80F718D1EE}"/>
    <cellStyle name="Comma 7 5 5 4" xfId="2555" xr:uid="{D0FFF45D-CE8E-45DD-AEAB-2F60B2F34A46}"/>
    <cellStyle name="Comma 7 5 5 4 2" xfId="5233" xr:uid="{765562B7-8BC7-4DD2-8479-9C3A4A573662}"/>
    <cellStyle name="Comma 7 5 5 4 2 2" xfId="15767" xr:uid="{ABE2DB0C-4567-48BE-9AFF-D842723891C8}"/>
    <cellStyle name="Comma 7 5 5 4 2 2 2" xfId="36789" xr:uid="{5E95B85C-414F-4822-A108-07F0C8FEF871}"/>
    <cellStyle name="Comma 7 5 5 4 2 2 3" xfId="57813" xr:uid="{20689733-F50F-42D0-8303-E14157D0862D}"/>
    <cellStyle name="Comma 7 5 5 4 2 3" xfId="26279" xr:uid="{6BF3CA5E-6290-4D62-84A8-41738987F519}"/>
    <cellStyle name="Comma 7 5 5 4 2 4" xfId="47303" xr:uid="{ACAA369E-DB62-4748-9718-E96420316AB1}"/>
    <cellStyle name="Comma 7 5 5 4 3" xfId="7861" xr:uid="{DAE34AC2-1FF0-4368-8349-06B26859CBA9}"/>
    <cellStyle name="Comma 7 5 5 4 3 2" xfId="18395" xr:uid="{8D50DE0B-2896-475E-B7DD-1C6CF549891F}"/>
    <cellStyle name="Comma 7 5 5 4 3 2 2" xfId="39417" xr:uid="{2D9B536E-80D0-42E2-99B5-1241E218B62E}"/>
    <cellStyle name="Comma 7 5 5 4 3 2 3" xfId="60441" xr:uid="{B3B405C7-E676-422C-8D5C-AA4BBD9F15CE}"/>
    <cellStyle name="Comma 7 5 5 4 3 3" xfId="28907" xr:uid="{EA15893D-2E5E-4176-B32E-AC4A3E97F75C}"/>
    <cellStyle name="Comma 7 5 5 4 3 4" xfId="49931" xr:uid="{D3EF9499-D569-4859-A3D4-A186047B8875}"/>
    <cellStyle name="Comma 7 5 5 4 4" xfId="10488" xr:uid="{C4702EB4-A02C-4895-96F2-5977C5DB1DD7}"/>
    <cellStyle name="Comma 7 5 5 4 4 2" xfId="21022" xr:uid="{5A4CA179-5E8D-4556-B5D6-9AD0BEF6C4FB}"/>
    <cellStyle name="Comma 7 5 5 4 4 2 2" xfId="42044" xr:uid="{6D63B1C5-7A92-4F80-8CDC-915F01B85693}"/>
    <cellStyle name="Comma 7 5 5 4 4 2 3" xfId="63068" xr:uid="{9ABDFD46-AEA2-4C50-AC43-EC461035A7D2}"/>
    <cellStyle name="Comma 7 5 5 4 4 3" xfId="31534" xr:uid="{79704249-CEC7-4CA5-BB95-74027C4880BF}"/>
    <cellStyle name="Comma 7 5 5 4 4 4" xfId="52558" xr:uid="{C62E9F19-6357-4AB8-80D6-0922158640D2}"/>
    <cellStyle name="Comma 7 5 5 4 5" xfId="13140" xr:uid="{B5CD23DE-AF3E-4AA6-B9FE-07F58CD43E98}"/>
    <cellStyle name="Comma 7 5 5 4 5 2" xfId="34162" xr:uid="{8DB2FC32-7AD8-4CE8-B5E4-56037D4F664D}"/>
    <cellStyle name="Comma 7 5 5 4 5 3" xfId="55186" xr:uid="{0CDBB451-ECB4-4904-92AC-67BEB24A59F2}"/>
    <cellStyle name="Comma 7 5 5 4 6" xfId="23651" xr:uid="{81F73073-91C1-4868-9FF9-B32A5F312C43}"/>
    <cellStyle name="Comma 7 5 5 4 7" xfId="44676" xr:uid="{8D4619C4-B455-426A-A256-49C8E741E702}"/>
    <cellStyle name="Comma 7 5 5 5" xfId="5229" xr:uid="{9823D80B-BC61-4072-B284-54EE99FF2B70}"/>
    <cellStyle name="Comma 7 5 5 5 2" xfId="15763" xr:uid="{1D00ABE2-6179-475D-9F29-231A057EC288}"/>
    <cellStyle name="Comma 7 5 5 5 2 2" xfId="36785" xr:uid="{CEBB4197-2559-4CE6-9966-D40188DFE980}"/>
    <cellStyle name="Comma 7 5 5 5 2 3" xfId="57809" xr:uid="{C6082003-EDEA-4172-B7AF-14E3BC43FADA}"/>
    <cellStyle name="Comma 7 5 5 5 3" xfId="26275" xr:uid="{54D7C915-14F5-4BB5-A033-F1AF75982AC2}"/>
    <cellStyle name="Comma 7 5 5 5 4" xfId="47299" xr:uid="{B331E7B7-B07C-40ED-92C3-B029BE960842}"/>
    <cellStyle name="Comma 7 5 5 6" xfId="7857" xr:uid="{880F5961-0B1F-4DC8-9FB0-FBC2BB733538}"/>
    <cellStyle name="Comma 7 5 5 6 2" xfId="18391" xr:uid="{F4143F5E-7200-4BFB-96C2-626B008F9F30}"/>
    <cellStyle name="Comma 7 5 5 6 2 2" xfId="39413" xr:uid="{0D090A5B-D7BC-4B27-A46B-0AC6F6EAA22F}"/>
    <cellStyle name="Comma 7 5 5 6 2 3" xfId="60437" xr:uid="{7AE54CB1-1C60-49A8-9934-47F4239A6A41}"/>
    <cellStyle name="Comma 7 5 5 6 3" xfId="28903" xr:uid="{E7CC229E-8F5B-4CBD-BFAF-86FD7DEC38BD}"/>
    <cellStyle name="Comma 7 5 5 6 4" xfId="49927" xr:uid="{302C1BD7-5ECC-47C0-B814-3DEEAA46A375}"/>
    <cellStyle name="Comma 7 5 5 7" xfId="10484" xr:uid="{34E5FA6A-F81F-42BA-A42B-F3D7630E8546}"/>
    <cellStyle name="Comma 7 5 5 7 2" xfId="21018" xr:uid="{5D5C57D1-5D68-4E97-8F86-1C5EFA0EB84F}"/>
    <cellStyle name="Comma 7 5 5 7 2 2" xfId="42040" xr:uid="{27D40FAA-ADD4-432A-9B61-33591C426102}"/>
    <cellStyle name="Comma 7 5 5 7 2 3" xfId="63064" xr:uid="{4DB98C35-916B-4750-8337-4F198FF22AD6}"/>
    <cellStyle name="Comma 7 5 5 7 3" xfId="31530" xr:uid="{5A4C1171-7A2C-47C9-964F-645E31A639BE}"/>
    <cellStyle name="Comma 7 5 5 7 4" xfId="52554" xr:uid="{F7E1336D-2E49-4F88-A751-75F78F51927C}"/>
    <cellStyle name="Comma 7 5 5 8" xfId="13136" xr:uid="{CF51361A-D151-4933-9D29-6AC584E3F0E7}"/>
    <cellStyle name="Comma 7 5 5 8 2" xfId="34158" xr:uid="{EABF4E5D-7F47-4543-9E46-D59A1C12C3CB}"/>
    <cellStyle name="Comma 7 5 5 8 3" xfId="55182" xr:uid="{F8C63C3F-CF20-4401-912E-F6970DE4FFAA}"/>
    <cellStyle name="Comma 7 5 5 9" xfId="23647" xr:uid="{2F54D452-8B2C-40E7-8CF5-87A1BD90238A}"/>
    <cellStyle name="Comma 7 5 6" xfId="2556" xr:uid="{4ECF2BC2-0563-4CE4-BEBE-F190F5300B17}"/>
    <cellStyle name="Comma 7 5 6 2" xfId="2557" xr:uid="{C5BA4753-9C4C-4377-B335-5B3E9EC025DE}"/>
    <cellStyle name="Comma 7 5 6 2 2" xfId="5235" xr:uid="{FA18D991-B1AE-4266-8E39-663FF2D321F6}"/>
    <cellStyle name="Comma 7 5 6 2 2 2" xfId="15769" xr:uid="{8347BCC5-F40C-4F29-8EF9-8B3682F51A57}"/>
    <cellStyle name="Comma 7 5 6 2 2 2 2" xfId="36791" xr:uid="{DE3100EF-215B-42C4-BFC3-D5C9900FF35D}"/>
    <cellStyle name="Comma 7 5 6 2 2 2 3" xfId="57815" xr:uid="{9A2F245F-6956-4B3B-AED8-2D8920F4948F}"/>
    <cellStyle name="Comma 7 5 6 2 2 3" xfId="26281" xr:uid="{D63B076A-0ABB-4643-97F0-7D031E1AAD1A}"/>
    <cellStyle name="Comma 7 5 6 2 2 4" xfId="47305" xr:uid="{A12B7C8B-95E3-4524-9B47-C3978AE0803A}"/>
    <cellStyle name="Comma 7 5 6 2 3" xfId="7863" xr:uid="{FDE49422-BA08-45FC-B4B6-CA1A5649C609}"/>
    <cellStyle name="Comma 7 5 6 2 3 2" xfId="18397" xr:uid="{D431194A-79CF-4E68-B68A-FD065EC169EC}"/>
    <cellStyle name="Comma 7 5 6 2 3 2 2" xfId="39419" xr:uid="{7F701834-E8B1-4D0D-989E-8134D29E85BE}"/>
    <cellStyle name="Comma 7 5 6 2 3 2 3" xfId="60443" xr:uid="{EB791F5D-7264-4FAF-B697-E749A4CCF374}"/>
    <cellStyle name="Comma 7 5 6 2 3 3" xfId="28909" xr:uid="{666FB964-A619-4739-B70D-91A16A13781A}"/>
    <cellStyle name="Comma 7 5 6 2 3 4" xfId="49933" xr:uid="{7CDC66D8-B6FD-4F8E-98F6-B51DB8FD5276}"/>
    <cellStyle name="Comma 7 5 6 2 4" xfId="10490" xr:uid="{50842AEA-387A-4023-B320-CEAA2D31B976}"/>
    <cellStyle name="Comma 7 5 6 2 4 2" xfId="21024" xr:uid="{9A4F8DF9-0082-4E72-9958-43845B9BCE04}"/>
    <cellStyle name="Comma 7 5 6 2 4 2 2" xfId="42046" xr:uid="{DED65845-8EF3-4299-8B5D-60F075C4F0C5}"/>
    <cellStyle name="Comma 7 5 6 2 4 2 3" xfId="63070" xr:uid="{1A480699-4A6F-486B-B95C-C5B6394C0F76}"/>
    <cellStyle name="Comma 7 5 6 2 4 3" xfId="31536" xr:uid="{5A3412AD-D94B-4387-A907-6BF6C57F9436}"/>
    <cellStyle name="Comma 7 5 6 2 4 4" xfId="52560" xr:uid="{7FEF63AA-D9F4-42D1-8513-47D5C156E255}"/>
    <cellStyle name="Comma 7 5 6 2 5" xfId="13142" xr:uid="{68C7918E-2197-46E9-8071-0F7D1A8EB721}"/>
    <cellStyle name="Comma 7 5 6 2 5 2" xfId="34164" xr:uid="{5B2A4566-7023-499B-8CFE-85BB5851F9B7}"/>
    <cellStyle name="Comma 7 5 6 2 5 3" xfId="55188" xr:uid="{0DA90055-1DA0-4808-A87E-691BB51F2CC7}"/>
    <cellStyle name="Comma 7 5 6 2 6" xfId="23653" xr:uid="{66AC1709-6E1F-4089-90B6-E95B16310CF7}"/>
    <cellStyle name="Comma 7 5 6 2 7" xfId="44678" xr:uid="{72D931D0-4626-4792-B885-B0095CF31C31}"/>
    <cellStyle name="Comma 7 5 6 3" xfId="2558" xr:uid="{BB6CB342-B6A6-4750-BFE6-AC084DDD9FBC}"/>
    <cellStyle name="Comma 7 5 6 3 2" xfId="5236" xr:uid="{60947CE9-6704-40A2-BD06-AD7FEEA98A02}"/>
    <cellStyle name="Comma 7 5 6 3 2 2" xfId="15770" xr:uid="{4C2D4954-62BD-4F38-8497-A8E1324C866C}"/>
    <cellStyle name="Comma 7 5 6 3 2 2 2" xfId="36792" xr:uid="{43EB2A15-0F86-4B58-82DD-AE7DEB6854D7}"/>
    <cellStyle name="Comma 7 5 6 3 2 2 3" xfId="57816" xr:uid="{3BB4ABD5-03DD-453A-ACF4-9F92F6DAF3C0}"/>
    <cellStyle name="Comma 7 5 6 3 2 3" xfId="26282" xr:uid="{88A8AD78-07BA-47F0-9855-FCF3F6F5D075}"/>
    <cellStyle name="Comma 7 5 6 3 2 4" xfId="47306" xr:uid="{77C75B0F-6484-4C2A-AE07-8152130B84C1}"/>
    <cellStyle name="Comma 7 5 6 3 3" xfId="7864" xr:uid="{A025E726-C7F8-4586-8997-5A79D7AD3E66}"/>
    <cellStyle name="Comma 7 5 6 3 3 2" xfId="18398" xr:uid="{E380C7C7-E55F-4F77-9495-8554D7808172}"/>
    <cellStyle name="Comma 7 5 6 3 3 2 2" xfId="39420" xr:uid="{A19AFBF5-4061-4654-94C2-9C64189F897E}"/>
    <cellStyle name="Comma 7 5 6 3 3 2 3" xfId="60444" xr:uid="{B8C0DBB2-8266-418B-8E8E-3CC608262AE4}"/>
    <cellStyle name="Comma 7 5 6 3 3 3" xfId="28910" xr:uid="{5E6EA7BF-08E2-4E7E-AD48-ED75251D491D}"/>
    <cellStyle name="Comma 7 5 6 3 3 4" xfId="49934" xr:uid="{7842AA8C-9F51-4931-86F4-8A0759509B41}"/>
    <cellStyle name="Comma 7 5 6 3 4" xfId="10491" xr:uid="{B7949ECE-7273-472B-B4BE-FA3DEB8E3C4E}"/>
    <cellStyle name="Comma 7 5 6 3 4 2" xfId="21025" xr:uid="{7F705AE4-AC09-4635-81FC-3A4001BFF1A2}"/>
    <cellStyle name="Comma 7 5 6 3 4 2 2" xfId="42047" xr:uid="{C33E38FA-04DF-43FF-9260-1BFD10CFC4F4}"/>
    <cellStyle name="Comma 7 5 6 3 4 2 3" xfId="63071" xr:uid="{34445006-F2B6-4F5C-A6F7-928D70CC483B}"/>
    <cellStyle name="Comma 7 5 6 3 4 3" xfId="31537" xr:uid="{D285A12B-4BEC-4B30-97C6-A75699D53934}"/>
    <cellStyle name="Comma 7 5 6 3 4 4" xfId="52561" xr:uid="{A4D4FF53-E882-49ED-A8F0-2335788831EE}"/>
    <cellStyle name="Comma 7 5 6 3 5" xfId="13143" xr:uid="{C6425602-6B5F-48D3-88C4-B7DBC9F0B9C4}"/>
    <cellStyle name="Comma 7 5 6 3 5 2" xfId="34165" xr:uid="{FF8F219B-1D5B-4C31-958E-690C218FE78C}"/>
    <cellStyle name="Comma 7 5 6 3 5 3" xfId="55189" xr:uid="{7242D87B-5337-4E8C-B276-B5144AFF4084}"/>
    <cellStyle name="Comma 7 5 6 3 6" xfId="23654" xr:uid="{9BF19432-AE8A-4125-ADCF-46F0364D3055}"/>
    <cellStyle name="Comma 7 5 6 3 7" xfId="44679" xr:uid="{8A1061B5-31CD-4FB5-B289-F7D71C54BF68}"/>
    <cellStyle name="Comma 7 5 6 4" xfId="5234" xr:uid="{89DEF1CA-8661-48C8-A909-25283C4CC09F}"/>
    <cellStyle name="Comma 7 5 6 4 2" xfId="15768" xr:uid="{BE97B7B5-008E-4CB0-BC54-CF1E95383664}"/>
    <cellStyle name="Comma 7 5 6 4 2 2" xfId="36790" xr:uid="{48CF66A0-4C09-4A04-8738-506B556CC180}"/>
    <cellStyle name="Comma 7 5 6 4 2 3" xfId="57814" xr:uid="{FEC4BDD1-5642-45E5-9E95-CE3FFC280126}"/>
    <cellStyle name="Comma 7 5 6 4 3" xfId="26280" xr:uid="{FA2011A6-0226-4FDD-B4DD-D684BB6CCABD}"/>
    <cellStyle name="Comma 7 5 6 4 4" xfId="47304" xr:uid="{650AEAA3-9082-4F59-9818-80510D5B07B2}"/>
    <cellStyle name="Comma 7 5 6 5" xfId="7862" xr:uid="{11925C01-0160-4F83-A67D-189EBAE9F406}"/>
    <cellStyle name="Comma 7 5 6 5 2" xfId="18396" xr:uid="{FA741B97-71D7-4FE9-82AC-1912BFFCF267}"/>
    <cellStyle name="Comma 7 5 6 5 2 2" xfId="39418" xr:uid="{CC2B01AD-E9E5-42A4-8E55-712D49CC2D01}"/>
    <cellStyle name="Comma 7 5 6 5 2 3" xfId="60442" xr:uid="{80DADC0D-096F-470B-8FAA-1192D038596A}"/>
    <cellStyle name="Comma 7 5 6 5 3" xfId="28908" xr:uid="{9E735B63-FD2F-422B-B8DF-7B514DA66B73}"/>
    <cellStyle name="Comma 7 5 6 5 4" xfId="49932" xr:uid="{0F5D8A66-AD83-402D-8293-A8785A91AE92}"/>
    <cellStyle name="Comma 7 5 6 6" xfId="10489" xr:uid="{E3C14EDD-8BED-4EFC-AD76-758C976F438F}"/>
    <cellStyle name="Comma 7 5 6 6 2" xfId="21023" xr:uid="{3F550AFA-274A-43EB-B09B-860E21A97A8C}"/>
    <cellStyle name="Comma 7 5 6 6 2 2" xfId="42045" xr:uid="{8901DA9A-1078-4847-B700-012C3D1CC924}"/>
    <cellStyle name="Comma 7 5 6 6 2 3" xfId="63069" xr:uid="{F33D58E1-04CD-4093-97FC-FDD9BB73E68C}"/>
    <cellStyle name="Comma 7 5 6 6 3" xfId="31535" xr:uid="{358FF1BF-7026-46CC-9F29-33F9C6C41E8A}"/>
    <cellStyle name="Comma 7 5 6 6 4" xfId="52559" xr:uid="{F6F83C94-1020-4E14-8BE3-F7E7105B48D2}"/>
    <cellStyle name="Comma 7 5 6 7" xfId="13141" xr:uid="{F8DD472C-5337-4AEF-AB6E-6D51E237F675}"/>
    <cellStyle name="Comma 7 5 6 7 2" xfId="34163" xr:uid="{5DF6268F-AE00-430A-B305-831CD7BB6FAC}"/>
    <cellStyle name="Comma 7 5 6 7 3" xfId="55187" xr:uid="{236A4729-EB03-497D-BD12-9E8B77B93056}"/>
    <cellStyle name="Comma 7 5 6 8" xfId="23652" xr:uid="{2F44EE86-C2D7-47BC-B06C-103F5F1A36EA}"/>
    <cellStyle name="Comma 7 5 6 9" xfId="44677" xr:uid="{8E3A4206-1968-46D6-B133-9EAA7BAB9846}"/>
    <cellStyle name="Comma 7 5 7" xfId="2559" xr:uid="{8135AA4F-D11E-4BDC-A86E-4CF0AE352431}"/>
    <cellStyle name="Comma 7 5 7 2" xfId="2560" xr:uid="{44A28725-EFC5-44AA-8D10-04BD47F843FF}"/>
    <cellStyle name="Comma 7 5 7 2 2" xfId="5238" xr:uid="{714F033C-D78F-4CC3-B2BC-1082107C36BB}"/>
    <cellStyle name="Comma 7 5 7 2 2 2" xfId="15772" xr:uid="{955D866D-7C2D-4A08-B035-30CC263F563D}"/>
    <cellStyle name="Comma 7 5 7 2 2 2 2" xfId="36794" xr:uid="{C8337593-0682-4445-8BEA-B6703616FF1D}"/>
    <cellStyle name="Comma 7 5 7 2 2 2 3" xfId="57818" xr:uid="{B17893BC-5657-40B8-A4BA-6EEEF04BC999}"/>
    <cellStyle name="Comma 7 5 7 2 2 3" xfId="26284" xr:uid="{EFB218E9-A737-4568-BA63-A330FC7972A7}"/>
    <cellStyle name="Comma 7 5 7 2 2 4" xfId="47308" xr:uid="{46938F5A-5C2B-49C4-BF5B-9BA6E484AB73}"/>
    <cellStyle name="Comma 7 5 7 2 3" xfId="7866" xr:uid="{B0D98479-951A-4644-AB58-620D5093DD18}"/>
    <cellStyle name="Comma 7 5 7 2 3 2" xfId="18400" xr:uid="{D8B0258D-8344-4A5E-BCCD-C2CC1AC15171}"/>
    <cellStyle name="Comma 7 5 7 2 3 2 2" xfId="39422" xr:uid="{D9A1F75C-7F6D-4D5C-8867-F27B60CFD14D}"/>
    <cellStyle name="Comma 7 5 7 2 3 2 3" xfId="60446" xr:uid="{1DECF067-637A-4025-AEA0-E917F9D53B23}"/>
    <cellStyle name="Comma 7 5 7 2 3 3" xfId="28912" xr:uid="{8DAB03EC-9F59-4BE8-B58C-02DA6E5AFF7B}"/>
    <cellStyle name="Comma 7 5 7 2 3 4" xfId="49936" xr:uid="{E2205923-CF60-4948-B743-4DBAFBC8C288}"/>
    <cellStyle name="Comma 7 5 7 2 4" xfId="10493" xr:uid="{90CC62C2-0778-43BA-ADB4-D8A6ADEE2194}"/>
    <cellStyle name="Comma 7 5 7 2 4 2" xfId="21027" xr:uid="{10A6E324-4FE7-4039-8320-BB3AB6984B8F}"/>
    <cellStyle name="Comma 7 5 7 2 4 2 2" xfId="42049" xr:uid="{CD237A15-77D4-43F5-8CAC-3152226EA0C9}"/>
    <cellStyle name="Comma 7 5 7 2 4 2 3" xfId="63073" xr:uid="{B182A43F-4CE2-49A2-9A34-EC0A5C624B5B}"/>
    <cellStyle name="Comma 7 5 7 2 4 3" xfId="31539" xr:uid="{61DA4563-24AC-4DDE-9F95-8228F66627B0}"/>
    <cellStyle name="Comma 7 5 7 2 4 4" xfId="52563" xr:uid="{53C10D9C-541E-4B4D-B0FF-D8B44FB2C126}"/>
    <cellStyle name="Comma 7 5 7 2 5" xfId="13145" xr:uid="{6D368E68-5A88-4FD6-8EE1-E9CE067F9615}"/>
    <cellStyle name="Comma 7 5 7 2 5 2" xfId="34167" xr:uid="{C3304677-F538-4C8D-90BA-265885C3C6BB}"/>
    <cellStyle name="Comma 7 5 7 2 5 3" xfId="55191" xr:uid="{6636490D-14B8-468B-B4B2-04D82148C367}"/>
    <cellStyle name="Comma 7 5 7 2 6" xfId="23656" xr:uid="{BFD6AC75-4BC3-4F6F-A115-9CC8F5C84123}"/>
    <cellStyle name="Comma 7 5 7 2 7" xfId="44681" xr:uid="{D5ED4F50-AE68-470B-B7C6-DD14ADEC3FF6}"/>
    <cellStyle name="Comma 7 5 7 3" xfId="5237" xr:uid="{0B073DA5-29C6-4A71-8B84-E4BDCA47E87A}"/>
    <cellStyle name="Comma 7 5 7 3 2" xfId="15771" xr:uid="{D1B530B9-F435-4406-8058-BCF5764A2EED}"/>
    <cellStyle name="Comma 7 5 7 3 2 2" xfId="36793" xr:uid="{22F42E13-A2F3-4D6A-9055-A1D6A3641FD3}"/>
    <cellStyle name="Comma 7 5 7 3 2 3" xfId="57817" xr:uid="{C31ABDDB-214B-4CC4-82FD-C9DFD5708ACB}"/>
    <cellStyle name="Comma 7 5 7 3 3" xfId="26283" xr:uid="{2FB914C7-8FA8-40B5-8C60-18BBDE2D6F35}"/>
    <cellStyle name="Comma 7 5 7 3 4" xfId="47307" xr:uid="{EC187CE9-FA64-4096-A2A9-E84C4A86E6AC}"/>
    <cellStyle name="Comma 7 5 7 4" xfId="7865" xr:uid="{F10E13DF-C8ED-49B8-A46E-FF5BE3500570}"/>
    <cellStyle name="Comma 7 5 7 4 2" xfId="18399" xr:uid="{3C097DB0-5858-45F2-809E-6C59CDA4232D}"/>
    <cellStyle name="Comma 7 5 7 4 2 2" xfId="39421" xr:uid="{91A59DC6-A910-4C8F-972B-E202936A5B56}"/>
    <cellStyle name="Comma 7 5 7 4 2 3" xfId="60445" xr:uid="{83D0E7F9-C539-4903-B9FF-25617150A99B}"/>
    <cellStyle name="Comma 7 5 7 4 3" xfId="28911" xr:uid="{1AA7A3D8-F6A1-49AA-ABFC-B0B74C70D465}"/>
    <cellStyle name="Comma 7 5 7 4 4" xfId="49935" xr:uid="{9C858AB4-909F-4B7C-A293-CE2B017B2A0F}"/>
    <cellStyle name="Comma 7 5 7 5" xfId="10492" xr:uid="{D11E56D9-9820-4710-AC67-3609CC43B3D6}"/>
    <cellStyle name="Comma 7 5 7 5 2" xfId="21026" xr:uid="{8F23D36D-3F3E-47FD-A7F8-8B08DCB3B41F}"/>
    <cellStyle name="Comma 7 5 7 5 2 2" xfId="42048" xr:uid="{B97A6D56-1FD0-46CF-B0F7-BD9829192FE4}"/>
    <cellStyle name="Comma 7 5 7 5 2 3" xfId="63072" xr:uid="{1ABDAB6C-AC61-4BF6-A944-2379E809C624}"/>
    <cellStyle name="Comma 7 5 7 5 3" xfId="31538" xr:uid="{73F07497-670E-4BAF-A7EC-3DD912A43F04}"/>
    <cellStyle name="Comma 7 5 7 5 4" xfId="52562" xr:uid="{93F1FABA-1054-459D-8C7F-FAFA74565682}"/>
    <cellStyle name="Comma 7 5 7 6" xfId="13144" xr:uid="{385B8F2B-344B-4310-9D91-87D0AD17BAD6}"/>
    <cellStyle name="Comma 7 5 7 6 2" xfId="34166" xr:uid="{77D966B6-A372-4012-A64A-5BED22D1B0F4}"/>
    <cellStyle name="Comma 7 5 7 6 3" xfId="55190" xr:uid="{DD967512-9D6C-4501-8C3A-BAE4FDC7BE9E}"/>
    <cellStyle name="Comma 7 5 7 7" xfId="23655" xr:uid="{D78A09DD-1725-4DFB-8B38-27625F619397}"/>
    <cellStyle name="Comma 7 5 7 8" xfId="44680" xr:uid="{E8673D00-A1E3-45AB-A184-80E5F7E1E9D7}"/>
    <cellStyle name="Comma 7 5 8" xfId="2561" xr:uid="{9E07B676-69AB-423C-9CC5-1EF168525B5E}"/>
    <cellStyle name="Comma 7 5 8 2" xfId="5239" xr:uid="{F8F88F0A-812A-47A9-B047-33CAB37482C5}"/>
    <cellStyle name="Comma 7 5 8 2 2" xfId="15773" xr:uid="{C5C98583-1C03-467D-B0F1-A4E05ADF6292}"/>
    <cellStyle name="Comma 7 5 8 2 2 2" xfId="36795" xr:uid="{DB41A67B-2ADD-4197-A479-E9341733D3E6}"/>
    <cellStyle name="Comma 7 5 8 2 2 3" xfId="57819" xr:uid="{ADF22BDE-6132-4A46-9132-F1152BD74215}"/>
    <cellStyle name="Comma 7 5 8 2 3" xfId="26285" xr:uid="{C4F322D5-56A3-4840-803C-A1A2304FEC7B}"/>
    <cellStyle name="Comma 7 5 8 2 4" xfId="47309" xr:uid="{85B4FAFE-50B7-4CA1-B4E6-DA50828F94F2}"/>
    <cellStyle name="Comma 7 5 8 3" xfId="7867" xr:uid="{DD737DFC-90D1-4C1D-86BB-587DF3A31212}"/>
    <cellStyle name="Comma 7 5 8 3 2" xfId="18401" xr:uid="{E241ED18-B906-43CE-B271-60D6792679FA}"/>
    <cellStyle name="Comma 7 5 8 3 2 2" xfId="39423" xr:uid="{85C9DFA0-1876-42FE-A261-53944115EF1E}"/>
    <cellStyle name="Comma 7 5 8 3 2 3" xfId="60447" xr:uid="{3D30FC6C-D842-474E-A0C7-50EF1336FAA4}"/>
    <cellStyle name="Comma 7 5 8 3 3" xfId="28913" xr:uid="{6078E326-AC8B-4849-9A95-B36DE341A9AB}"/>
    <cellStyle name="Comma 7 5 8 3 4" xfId="49937" xr:uid="{1CD4E7E4-92C2-43AD-888B-BF48BB8ED43D}"/>
    <cellStyle name="Comma 7 5 8 4" xfId="10494" xr:uid="{06F390B2-7411-4777-8E84-74F41AD40FF3}"/>
    <cellStyle name="Comma 7 5 8 4 2" xfId="21028" xr:uid="{5497550C-3579-4E1C-A878-56D32BD47C56}"/>
    <cellStyle name="Comma 7 5 8 4 2 2" xfId="42050" xr:uid="{871CA4B2-3744-4EF7-94D5-D815A6A6D94D}"/>
    <cellStyle name="Comma 7 5 8 4 2 3" xfId="63074" xr:uid="{BEF81F81-624D-426D-8472-EC30BEA788FC}"/>
    <cellStyle name="Comma 7 5 8 4 3" xfId="31540" xr:uid="{A0D74227-AC08-4637-83D2-2B48A05F9306}"/>
    <cellStyle name="Comma 7 5 8 4 4" xfId="52564" xr:uid="{CC6A69C7-1DF6-4D69-B519-F380D06236E2}"/>
    <cellStyle name="Comma 7 5 8 5" xfId="13146" xr:uid="{A977D7D9-935D-43E1-A509-0B03693397A0}"/>
    <cellStyle name="Comma 7 5 8 5 2" xfId="34168" xr:uid="{CE80735F-B64D-45F2-8D25-4BFAFA411840}"/>
    <cellStyle name="Comma 7 5 8 5 3" xfId="55192" xr:uid="{8D41494E-BA71-470F-B714-B6207C554833}"/>
    <cellStyle name="Comma 7 5 8 6" xfId="23657" xr:uid="{D119A804-2922-4D25-9C18-DA6F144DFE59}"/>
    <cellStyle name="Comma 7 5 8 7" xfId="44682" xr:uid="{8F0FFA9A-FF05-46E2-BBAA-7342A42ED945}"/>
    <cellStyle name="Comma 7 5 9" xfId="2562" xr:uid="{E77F9A8B-EDF5-426D-AFD0-026441327D19}"/>
    <cellStyle name="Comma 7 5 9 2" xfId="5240" xr:uid="{E8090466-E083-47AD-8521-9822F7276690}"/>
    <cellStyle name="Comma 7 5 9 2 2" xfId="15774" xr:uid="{B9BDF7DB-4FA2-4CE3-A82F-95ECB39EC52E}"/>
    <cellStyle name="Comma 7 5 9 2 2 2" xfId="36796" xr:uid="{AEFAF907-D660-44BA-BCCE-9BD3F21E58DF}"/>
    <cellStyle name="Comma 7 5 9 2 2 3" xfId="57820" xr:uid="{B7C680AE-7ACF-4E52-A773-DE98926ABBC8}"/>
    <cellStyle name="Comma 7 5 9 2 3" xfId="26286" xr:uid="{9C07C982-9229-47B1-914E-D61D41EA7578}"/>
    <cellStyle name="Comma 7 5 9 2 4" xfId="47310" xr:uid="{EA12F385-ECCF-4C9A-AEEE-72A6082A1A8E}"/>
    <cellStyle name="Comma 7 5 9 3" xfId="7868" xr:uid="{AD247D41-6A15-4F6C-8D79-4B34B70B6A7C}"/>
    <cellStyle name="Comma 7 5 9 3 2" xfId="18402" xr:uid="{71C980BC-92C5-47DC-97D4-3264A0D3443C}"/>
    <cellStyle name="Comma 7 5 9 3 2 2" xfId="39424" xr:uid="{C557EF4E-6C4D-4092-AB0B-F6B661013789}"/>
    <cellStyle name="Comma 7 5 9 3 2 3" xfId="60448" xr:uid="{22349C60-5FE9-4B72-8BB4-E6C20725C334}"/>
    <cellStyle name="Comma 7 5 9 3 3" xfId="28914" xr:uid="{8010EEF4-6948-49BC-85E3-7DADDA878B7F}"/>
    <cellStyle name="Comma 7 5 9 3 4" xfId="49938" xr:uid="{57990EC0-3C0A-4C05-9FE6-59D55BB18DDD}"/>
    <cellStyle name="Comma 7 5 9 4" xfId="10495" xr:uid="{7B6D42E9-CAAF-41D2-A99E-81B5D414C1A3}"/>
    <cellStyle name="Comma 7 5 9 4 2" xfId="21029" xr:uid="{7B938774-191C-4A77-BA3B-06FD6E2074D5}"/>
    <cellStyle name="Comma 7 5 9 4 2 2" xfId="42051" xr:uid="{7836001B-37BE-420D-ABC6-15E3B5A7347E}"/>
    <cellStyle name="Comma 7 5 9 4 2 3" xfId="63075" xr:uid="{1C3B92B8-13B9-4F33-8832-60598B78D371}"/>
    <cellStyle name="Comma 7 5 9 4 3" xfId="31541" xr:uid="{F2BE108F-E47B-416B-8A76-39DCFE403D37}"/>
    <cellStyle name="Comma 7 5 9 4 4" xfId="52565" xr:uid="{E2B388B2-8FB4-4CBD-B2FA-84C122346522}"/>
    <cellStyle name="Comma 7 5 9 5" xfId="13147" xr:uid="{77A0C5DA-AB5A-4636-9BCA-45292E0F7AF3}"/>
    <cellStyle name="Comma 7 5 9 5 2" xfId="34169" xr:uid="{CA3D9811-B166-4D71-AF1D-356351628420}"/>
    <cellStyle name="Comma 7 5 9 5 3" xfId="55193" xr:uid="{1B67887D-63B0-48C2-B30F-42389CE18E49}"/>
    <cellStyle name="Comma 7 5 9 6" xfId="23658" xr:uid="{2E480455-3FF3-4F7F-A1B2-B6A8110D9582}"/>
    <cellStyle name="Comma 7 5 9 7" xfId="44683" xr:uid="{64E22A71-C075-4249-B7CC-FD4A1B08ECF7}"/>
    <cellStyle name="Comma 7 6" xfId="2563" xr:uid="{4D9057DB-6F77-4EDF-B06F-42037F5C04DA}"/>
    <cellStyle name="Comma 7 6 10" xfId="44684" xr:uid="{D1258E43-CECE-483F-8CE6-AB0C15D61FC8}"/>
    <cellStyle name="Comma 7 6 2" xfId="2564" xr:uid="{FD15A2FD-54C4-4330-A002-FEE2EB6D7EF3}"/>
    <cellStyle name="Comma 7 6 2 2" xfId="2565" xr:uid="{A12330C1-FF09-4268-AE96-2D80C0373929}"/>
    <cellStyle name="Comma 7 6 2 2 2" xfId="5243" xr:uid="{693E2B6D-476F-4CB5-8D0C-0CFD7C1C2EFD}"/>
    <cellStyle name="Comma 7 6 2 2 2 2" xfId="15777" xr:uid="{135F5F3D-2DF0-45BB-B875-13A838FA40C8}"/>
    <cellStyle name="Comma 7 6 2 2 2 2 2" xfId="36799" xr:uid="{A5C0FCB1-513B-4693-94A5-971F4CEC3ADA}"/>
    <cellStyle name="Comma 7 6 2 2 2 2 3" xfId="57823" xr:uid="{C168FD2B-21C7-4CC3-B752-BCE6AF36E878}"/>
    <cellStyle name="Comma 7 6 2 2 2 3" xfId="26289" xr:uid="{9BF080C9-F94C-4648-9386-62829F016038}"/>
    <cellStyle name="Comma 7 6 2 2 2 4" xfId="47313" xr:uid="{3B598DE3-2B69-4C91-AA33-54B57FEB892C}"/>
    <cellStyle name="Comma 7 6 2 2 3" xfId="7871" xr:uid="{3642F022-4E97-4C6E-9DDD-A8EFFE5FA09A}"/>
    <cellStyle name="Comma 7 6 2 2 3 2" xfId="18405" xr:uid="{CBF369C4-400A-40C9-82DD-393FF9A79872}"/>
    <cellStyle name="Comma 7 6 2 2 3 2 2" xfId="39427" xr:uid="{20F0B50A-EE50-4E55-8ED1-CFAC0C312763}"/>
    <cellStyle name="Comma 7 6 2 2 3 2 3" xfId="60451" xr:uid="{288B92D4-AAD8-4773-851D-EAC3E1BC7F35}"/>
    <cellStyle name="Comma 7 6 2 2 3 3" xfId="28917" xr:uid="{5553E0F6-AFBC-4945-BA69-4BCCC1055E47}"/>
    <cellStyle name="Comma 7 6 2 2 3 4" xfId="49941" xr:uid="{8B724758-76FD-4D3F-902F-5B808E40505C}"/>
    <cellStyle name="Comma 7 6 2 2 4" xfId="10498" xr:uid="{6B2B82C6-DFAF-456B-A73E-2681F98AA335}"/>
    <cellStyle name="Comma 7 6 2 2 4 2" xfId="21032" xr:uid="{251F0A09-28EB-4EF8-9733-606B8F7C9D87}"/>
    <cellStyle name="Comma 7 6 2 2 4 2 2" xfId="42054" xr:uid="{737E94DB-6D99-49DA-B029-9FFE95B48328}"/>
    <cellStyle name="Comma 7 6 2 2 4 2 3" xfId="63078" xr:uid="{659A600B-74D4-408D-987F-2D05E2CB8AC7}"/>
    <cellStyle name="Comma 7 6 2 2 4 3" xfId="31544" xr:uid="{6E9EC458-C24F-4EC4-ADE8-7FD911825384}"/>
    <cellStyle name="Comma 7 6 2 2 4 4" xfId="52568" xr:uid="{73B81DAC-3182-4E34-9BD4-4987D729D320}"/>
    <cellStyle name="Comma 7 6 2 2 5" xfId="13150" xr:uid="{0DF5EFCE-8D94-46F9-8501-D348600564EA}"/>
    <cellStyle name="Comma 7 6 2 2 5 2" xfId="34172" xr:uid="{9F306E01-502F-4E7E-B910-4CCC5443FFF9}"/>
    <cellStyle name="Comma 7 6 2 2 5 3" xfId="55196" xr:uid="{6CA044F5-FF7A-4B9B-9DC2-0815CC108F62}"/>
    <cellStyle name="Comma 7 6 2 2 6" xfId="23661" xr:uid="{9DE5CA7B-43A2-48C8-B2C3-392B3FC41A9A}"/>
    <cellStyle name="Comma 7 6 2 2 7" xfId="44686" xr:uid="{0072F1D0-8163-4AA0-90AF-D5CB12415F41}"/>
    <cellStyle name="Comma 7 6 2 3" xfId="5242" xr:uid="{3E86A5E4-9EFC-43FD-B7B2-618CF962A3EC}"/>
    <cellStyle name="Comma 7 6 2 3 2" xfId="15776" xr:uid="{F91D8FB8-99B9-4AF5-9887-7A157C99E3F8}"/>
    <cellStyle name="Comma 7 6 2 3 2 2" xfId="36798" xr:uid="{F4EFBD49-1EE9-4DA7-A6D6-8CAC6FBDD1E0}"/>
    <cellStyle name="Comma 7 6 2 3 2 3" xfId="57822" xr:uid="{166714D1-BD54-4DA0-A170-3576AFD70E88}"/>
    <cellStyle name="Comma 7 6 2 3 3" xfId="26288" xr:uid="{007310C0-57D6-451A-A95F-3A9288216051}"/>
    <cellStyle name="Comma 7 6 2 3 4" xfId="47312" xr:uid="{39AAA859-A58E-4055-BF04-F7FF7B7785D9}"/>
    <cellStyle name="Comma 7 6 2 4" xfId="7870" xr:uid="{CDA508C0-9CC8-4488-ADE7-DACEFEEDDEF1}"/>
    <cellStyle name="Comma 7 6 2 4 2" xfId="18404" xr:uid="{A828792A-B0E6-422F-A7DF-5FE631DFB20A}"/>
    <cellStyle name="Comma 7 6 2 4 2 2" xfId="39426" xr:uid="{A3BE616F-9BB1-449B-9B13-01260595FB09}"/>
    <cellStyle name="Comma 7 6 2 4 2 3" xfId="60450" xr:uid="{00BDB08E-2769-4C6B-8468-87466525A03E}"/>
    <cellStyle name="Comma 7 6 2 4 3" xfId="28916" xr:uid="{701A17D0-8D0B-4F1D-B9FA-6CD1895D8456}"/>
    <cellStyle name="Comma 7 6 2 4 4" xfId="49940" xr:uid="{8082CAFF-AA02-4D1C-9E4F-B07CE954F184}"/>
    <cellStyle name="Comma 7 6 2 5" xfId="10497" xr:uid="{8222BDB5-1CB2-4864-8338-FEF138C0446B}"/>
    <cellStyle name="Comma 7 6 2 5 2" xfId="21031" xr:uid="{5229AB4A-B870-4A45-8E89-C57D870CCEAB}"/>
    <cellStyle name="Comma 7 6 2 5 2 2" xfId="42053" xr:uid="{3A656A4D-901C-4556-9CA7-86A876A2B587}"/>
    <cellStyle name="Comma 7 6 2 5 2 3" xfId="63077" xr:uid="{A6CA7D5B-A968-4783-9285-418731AD3CEE}"/>
    <cellStyle name="Comma 7 6 2 5 3" xfId="31543" xr:uid="{F5353EF7-058D-46BA-A122-E6A231B2AD50}"/>
    <cellStyle name="Comma 7 6 2 5 4" xfId="52567" xr:uid="{C0DD0BE4-440C-4DD2-8729-02C1144F5683}"/>
    <cellStyle name="Comma 7 6 2 6" xfId="13149" xr:uid="{56A3F746-E9B5-4940-9235-10B46673704C}"/>
    <cellStyle name="Comma 7 6 2 6 2" xfId="34171" xr:uid="{F2A05E19-B6C9-4504-A238-109C2E768948}"/>
    <cellStyle name="Comma 7 6 2 6 3" xfId="55195" xr:uid="{31F6561E-529A-4BA0-BA55-BDDB067079FA}"/>
    <cellStyle name="Comma 7 6 2 7" xfId="23660" xr:uid="{D85AC1FB-72C2-4009-8893-F01B7D202E64}"/>
    <cellStyle name="Comma 7 6 2 8" xfId="44685" xr:uid="{FB69BD9E-027D-4F08-9F16-DD76D20BB166}"/>
    <cellStyle name="Comma 7 6 3" xfId="2566" xr:uid="{11C50907-1934-41A8-AE46-EA6CAA72B334}"/>
    <cellStyle name="Comma 7 6 3 2" xfId="5244" xr:uid="{15134A14-B933-4EFE-9C55-A70A7A6487A7}"/>
    <cellStyle name="Comma 7 6 3 2 2" xfId="15778" xr:uid="{0F2DFAC4-BF3A-487B-9567-83DD7CB8418F}"/>
    <cellStyle name="Comma 7 6 3 2 2 2" xfId="36800" xr:uid="{3C0EB1D5-40A1-4EDA-BA16-CC7FA98CDFA3}"/>
    <cellStyle name="Comma 7 6 3 2 2 3" xfId="57824" xr:uid="{145F431C-EB2B-4728-9774-EB07DA9A0F67}"/>
    <cellStyle name="Comma 7 6 3 2 3" xfId="26290" xr:uid="{1661878C-5B6D-42A5-9B7D-EEDCC3C0A98E}"/>
    <cellStyle name="Comma 7 6 3 2 4" xfId="47314" xr:uid="{58EB7FA4-7301-4B81-AC87-6B5CBD629388}"/>
    <cellStyle name="Comma 7 6 3 3" xfId="7872" xr:uid="{336DA0BD-8739-4C45-A295-EC2179B36F6F}"/>
    <cellStyle name="Comma 7 6 3 3 2" xfId="18406" xr:uid="{F98C2C89-2C07-4366-A37F-6A9E7EE96B94}"/>
    <cellStyle name="Comma 7 6 3 3 2 2" xfId="39428" xr:uid="{DCFBAF01-AD5B-4EAB-857F-1A8269D17AE1}"/>
    <cellStyle name="Comma 7 6 3 3 2 3" xfId="60452" xr:uid="{E7104A6F-5DEF-471C-81AC-79368CEA2F1F}"/>
    <cellStyle name="Comma 7 6 3 3 3" xfId="28918" xr:uid="{674A8A23-C522-4422-8736-8542066F5F82}"/>
    <cellStyle name="Comma 7 6 3 3 4" xfId="49942" xr:uid="{9BE43AEA-71A8-4E74-AA4D-5E8B0673BD0D}"/>
    <cellStyle name="Comma 7 6 3 4" xfId="10499" xr:uid="{55F88833-DD49-4350-AA8C-855AD78409F5}"/>
    <cellStyle name="Comma 7 6 3 4 2" xfId="21033" xr:uid="{9C94160D-EACF-4846-833A-287B600816D2}"/>
    <cellStyle name="Comma 7 6 3 4 2 2" xfId="42055" xr:uid="{6C16AF3F-127A-436F-ABAC-5D2E757773A8}"/>
    <cellStyle name="Comma 7 6 3 4 2 3" xfId="63079" xr:uid="{5DCD2015-90D1-4504-BEDC-77B1AA80BF6B}"/>
    <cellStyle name="Comma 7 6 3 4 3" xfId="31545" xr:uid="{5682A5CD-E13A-49BF-91B2-10D34C57E8FD}"/>
    <cellStyle name="Comma 7 6 3 4 4" xfId="52569" xr:uid="{C8E1A54C-AD18-4D7F-BE26-C27FB8A8CA72}"/>
    <cellStyle name="Comma 7 6 3 5" xfId="13151" xr:uid="{5252601B-AE73-4825-B427-9160B5AFDC36}"/>
    <cellStyle name="Comma 7 6 3 5 2" xfId="34173" xr:uid="{65FA1A13-23D4-4009-B88B-2688B5167FDC}"/>
    <cellStyle name="Comma 7 6 3 5 3" xfId="55197" xr:uid="{07473C89-4379-4376-9FB1-F5D41942A119}"/>
    <cellStyle name="Comma 7 6 3 6" xfId="23662" xr:uid="{81D77BC9-C356-4DFC-806C-A19B594D3BB4}"/>
    <cellStyle name="Comma 7 6 3 7" xfId="44687" xr:uid="{EE24E739-AB56-427D-9412-9AF3F8E23152}"/>
    <cellStyle name="Comma 7 6 4" xfId="2567" xr:uid="{A52B8404-2FD9-4308-AA66-A68B357BC11F}"/>
    <cellStyle name="Comma 7 6 4 2" xfId="5245" xr:uid="{28C99558-85D5-4A3B-B7DE-D9B4239118E1}"/>
    <cellStyle name="Comma 7 6 4 2 2" xfId="15779" xr:uid="{97BA186B-BDCD-4C94-8B2C-12390B049153}"/>
    <cellStyle name="Comma 7 6 4 2 2 2" xfId="36801" xr:uid="{65B8990D-AB45-4970-9E8D-70710042AF14}"/>
    <cellStyle name="Comma 7 6 4 2 2 3" xfId="57825" xr:uid="{1D945C2A-9EB3-4FDD-BBC4-9EF47CB702CB}"/>
    <cellStyle name="Comma 7 6 4 2 3" xfId="26291" xr:uid="{5AF21D9C-BCCA-40CB-BE75-5C66F05B72DE}"/>
    <cellStyle name="Comma 7 6 4 2 4" xfId="47315" xr:uid="{7A8A6AB3-D08E-40CF-BC08-ABF1C4C835D8}"/>
    <cellStyle name="Comma 7 6 4 3" xfId="7873" xr:uid="{C81B74E0-12C5-41C9-986C-C63AA32F2F1D}"/>
    <cellStyle name="Comma 7 6 4 3 2" xfId="18407" xr:uid="{631864E8-7CF1-4A48-8400-06663AB07C09}"/>
    <cellStyle name="Comma 7 6 4 3 2 2" xfId="39429" xr:uid="{E345F8DC-EBDC-4DF6-9F9E-9E61391C28B6}"/>
    <cellStyle name="Comma 7 6 4 3 2 3" xfId="60453" xr:uid="{59FA0D79-7F63-4C35-9E97-C5EB3D3530F3}"/>
    <cellStyle name="Comma 7 6 4 3 3" xfId="28919" xr:uid="{8D56099D-1E0D-4EA9-B81B-511D79B69001}"/>
    <cellStyle name="Comma 7 6 4 3 4" xfId="49943" xr:uid="{1A77D41E-5644-47FD-A697-B47D2289E0A1}"/>
    <cellStyle name="Comma 7 6 4 4" xfId="10500" xr:uid="{69631EC1-1B84-462E-9C85-AB91AFF7A311}"/>
    <cellStyle name="Comma 7 6 4 4 2" xfId="21034" xr:uid="{1C88B973-300D-46BE-8D55-CE2904D3091B}"/>
    <cellStyle name="Comma 7 6 4 4 2 2" xfId="42056" xr:uid="{6CF4E8E5-6CB1-476D-B8D6-3918528F1FD9}"/>
    <cellStyle name="Comma 7 6 4 4 2 3" xfId="63080" xr:uid="{58DD2E11-7FD0-4799-A934-137790E4F911}"/>
    <cellStyle name="Comma 7 6 4 4 3" xfId="31546" xr:uid="{9C929847-5AFD-47C1-967D-5DF5DAF9F646}"/>
    <cellStyle name="Comma 7 6 4 4 4" xfId="52570" xr:uid="{342D8461-6E96-4BFC-A010-60A5941BB01A}"/>
    <cellStyle name="Comma 7 6 4 5" xfId="13152" xr:uid="{265EBD57-2D85-4E64-8CA0-9E5B87F10B0D}"/>
    <cellStyle name="Comma 7 6 4 5 2" xfId="34174" xr:uid="{A747C134-CC88-4F50-81B4-0C061D3C4D55}"/>
    <cellStyle name="Comma 7 6 4 5 3" xfId="55198" xr:uid="{CB25DD65-CC52-4708-A68E-A3D8409F7567}"/>
    <cellStyle name="Comma 7 6 4 6" xfId="23663" xr:uid="{971A8514-D54C-4423-8082-40BF49962785}"/>
    <cellStyle name="Comma 7 6 4 7" xfId="44688" xr:uid="{223EAC3F-0DB6-47D7-8D1D-68E2A2F9259D}"/>
    <cellStyle name="Comma 7 6 5" xfId="5241" xr:uid="{52265F8B-C7EC-4B2F-964C-8B9E77985A3C}"/>
    <cellStyle name="Comma 7 6 5 2" xfId="15775" xr:uid="{838DD966-9805-495A-8993-5A09A2ABC722}"/>
    <cellStyle name="Comma 7 6 5 2 2" xfId="36797" xr:uid="{08BD50E8-6A0D-477B-80E1-A6A5E3F034FF}"/>
    <cellStyle name="Comma 7 6 5 2 3" xfId="57821" xr:uid="{41819E88-7190-4AD2-89F4-9B0B2058351B}"/>
    <cellStyle name="Comma 7 6 5 3" xfId="26287" xr:uid="{4E194EEF-5574-49EC-B138-0C35DE63007D}"/>
    <cellStyle name="Comma 7 6 5 4" xfId="47311" xr:uid="{5AE60622-A072-4830-9C47-1DEEAFBAAB07}"/>
    <cellStyle name="Comma 7 6 6" xfId="7869" xr:uid="{44BD92DE-D0D3-4C54-9EB8-A67BE0329126}"/>
    <cellStyle name="Comma 7 6 6 2" xfId="18403" xr:uid="{74B737CB-E889-45DC-85A5-10BE47CE6845}"/>
    <cellStyle name="Comma 7 6 6 2 2" xfId="39425" xr:uid="{D3F2DD5E-07CD-4142-AEA9-86DD893769E7}"/>
    <cellStyle name="Comma 7 6 6 2 3" xfId="60449" xr:uid="{48ECFEB2-1FD6-4227-BBA9-3E549B054BC1}"/>
    <cellStyle name="Comma 7 6 6 3" xfId="28915" xr:uid="{81B2DEFF-D821-416F-9CDF-7A1D67FFD9EE}"/>
    <cellStyle name="Comma 7 6 6 4" xfId="49939" xr:uid="{E783FA40-E7C7-4BA2-8F9A-71F78B38CF5D}"/>
    <cellStyle name="Comma 7 6 7" xfId="10496" xr:uid="{B60C7B90-5A8D-4849-A5A8-909557656481}"/>
    <cellStyle name="Comma 7 6 7 2" xfId="21030" xr:uid="{1B6AAEDC-9EF1-47CD-A41C-12A8683C2FA7}"/>
    <cellStyle name="Comma 7 6 7 2 2" xfId="42052" xr:uid="{C34117EE-A32E-4CBA-9A67-5E02CF285C40}"/>
    <cellStyle name="Comma 7 6 7 2 3" xfId="63076" xr:uid="{2670B494-93A4-4F85-BABD-8A3CAE7009A8}"/>
    <cellStyle name="Comma 7 6 7 3" xfId="31542" xr:uid="{B1632BCA-9118-4924-AA94-36FEC9DD4AC7}"/>
    <cellStyle name="Comma 7 6 7 4" xfId="52566" xr:uid="{04A3AEEE-261B-4709-9FF8-5E1092999557}"/>
    <cellStyle name="Comma 7 6 8" xfId="13148" xr:uid="{711BA235-A42C-4110-9862-E02AD4483183}"/>
    <cellStyle name="Comma 7 6 8 2" xfId="34170" xr:uid="{07BACE0A-59ED-43BD-9165-9E4416ED8F67}"/>
    <cellStyle name="Comma 7 6 8 3" xfId="55194" xr:uid="{D3CA3993-B05A-49CC-8BFC-6211E7BD926A}"/>
    <cellStyle name="Comma 7 6 9" xfId="23659" xr:uid="{7FFC646D-A96C-47CE-9F41-C420ADADED60}"/>
    <cellStyle name="Comma 7 7" xfId="2568" xr:uid="{849453D2-2D5C-4194-A234-047E722BA75A}"/>
    <cellStyle name="Comma 7 7 10" xfId="44689" xr:uid="{CA8B2F17-2873-4899-8BEC-FEC0F39B7039}"/>
    <cellStyle name="Comma 7 7 2" xfId="2569" xr:uid="{347C817B-D48F-4A39-81B1-B9E013A26AB7}"/>
    <cellStyle name="Comma 7 7 2 2" xfId="2570" xr:uid="{A5619748-1DF9-47D8-84BA-6795B6BD9526}"/>
    <cellStyle name="Comma 7 7 2 2 2" xfId="5248" xr:uid="{19A30826-B842-4442-B1EC-B51002A0C63E}"/>
    <cellStyle name="Comma 7 7 2 2 2 2" xfId="15782" xr:uid="{4E49D5A4-6FEE-46FF-9A33-C5280D40C8E5}"/>
    <cellStyle name="Comma 7 7 2 2 2 2 2" xfId="36804" xr:uid="{3696DE22-8DBA-4585-BFD2-73992C3B5FD7}"/>
    <cellStyle name="Comma 7 7 2 2 2 2 3" xfId="57828" xr:uid="{E9FD268B-96AE-4C74-9DF4-6A48A4FBBA9B}"/>
    <cellStyle name="Comma 7 7 2 2 2 3" xfId="26294" xr:uid="{A699AB91-CED9-46ED-A865-87725486841B}"/>
    <cellStyle name="Comma 7 7 2 2 2 4" xfId="47318" xr:uid="{4EF78D6C-5D27-4566-9B37-6EFA86F17037}"/>
    <cellStyle name="Comma 7 7 2 2 3" xfId="7876" xr:uid="{550C301D-BF1F-4D0E-A4C1-ED394C4CB14B}"/>
    <cellStyle name="Comma 7 7 2 2 3 2" xfId="18410" xr:uid="{83FB0461-059A-42AA-8052-84A9423CE67A}"/>
    <cellStyle name="Comma 7 7 2 2 3 2 2" xfId="39432" xr:uid="{5EEC2E44-A55F-47A2-B35D-B85425CA88B7}"/>
    <cellStyle name="Comma 7 7 2 2 3 2 3" xfId="60456" xr:uid="{21671FDE-B365-4C24-9B1A-B88109D891F9}"/>
    <cellStyle name="Comma 7 7 2 2 3 3" xfId="28922" xr:uid="{0A82D759-852C-4C18-AFC7-BB624CB3DA2B}"/>
    <cellStyle name="Comma 7 7 2 2 3 4" xfId="49946" xr:uid="{54C60D84-CFBA-4394-ABA6-66A9FE045B73}"/>
    <cellStyle name="Comma 7 7 2 2 4" xfId="10503" xr:uid="{5319363A-8237-4A26-BDFC-95C9B8702105}"/>
    <cellStyle name="Comma 7 7 2 2 4 2" xfId="21037" xr:uid="{32247204-23B0-4B1D-8FAF-7A0D57DDB181}"/>
    <cellStyle name="Comma 7 7 2 2 4 2 2" xfId="42059" xr:uid="{E93635B5-D9B1-43D9-9392-C042E19237C9}"/>
    <cellStyle name="Comma 7 7 2 2 4 2 3" xfId="63083" xr:uid="{D99BEAF7-B250-47F7-B76E-1265602A77BE}"/>
    <cellStyle name="Comma 7 7 2 2 4 3" xfId="31549" xr:uid="{E0289194-C66A-4B27-A02F-2C8819710472}"/>
    <cellStyle name="Comma 7 7 2 2 4 4" xfId="52573" xr:uid="{0DCEA311-E322-404B-AFC0-EB18BE40F61D}"/>
    <cellStyle name="Comma 7 7 2 2 5" xfId="13155" xr:uid="{F94B4180-357A-45CE-BAB6-AFB2C4C70C9D}"/>
    <cellStyle name="Comma 7 7 2 2 5 2" xfId="34177" xr:uid="{ACF8515D-C442-4657-B6F7-B9F91EAEEA03}"/>
    <cellStyle name="Comma 7 7 2 2 5 3" xfId="55201" xr:uid="{0B66098B-0149-4A1F-B615-D54907127AC9}"/>
    <cellStyle name="Comma 7 7 2 2 6" xfId="23666" xr:uid="{39C53600-E447-404E-90BA-31B096F4BD9E}"/>
    <cellStyle name="Comma 7 7 2 2 7" xfId="44691" xr:uid="{984D9A2C-E777-4DE6-B41A-4BC65CDA544F}"/>
    <cellStyle name="Comma 7 7 2 3" xfId="5247" xr:uid="{05B9E239-AB4C-4E5F-BC8C-8AE1C059A431}"/>
    <cellStyle name="Comma 7 7 2 3 2" xfId="15781" xr:uid="{929ED4D6-9441-4165-89D4-587A2238BEFB}"/>
    <cellStyle name="Comma 7 7 2 3 2 2" xfId="36803" xr:uid="{039A5D74-85CB-46A0-B55B-F5209D1A0E35}"/>
    <cellStyle name="Comma 7 7 2 3 2 3" xfId="57827" xr:uid="{C5449540-FDD8-4F80-83F1-592E6D26F6FA}"/>
    <cellStyle name="Comma 7 7 2 3 3" xfId="26293" xr:uid="{1E53F9EB-C469-464B-8AF1-2F00776E9C33}"/>
    <cellStyle name="Comma 7 7 2 3 4" xfId="47317" xr:uid="{F159741C-9809-4023-88C8-573BFBB88803}"/>
    <cellStyle name="Comma 7 7 2 4" xfId="7875" xr:uid="{E7559772-D975-462E-90E4-755EA9AE513F}"/>
    <cellStyle name="Comma 7 7 2 4 2" xfId="18409" xr:uid="{36D84BB6-C3B1-4181-9EF7-B68CF5C8773E}"/>
    <cellStyle name="Comma 7 7 2 4 2 2" xfId="39431" xr:uid="{AEA5EC1A-9BE8-4ED4-B9C9-DC8AC7EE5CC4}"/>
    <cellStyle name="Comma 7 7 2 4 2 3" xfId="60455" xr:uid="{DB76E17F-FD83-46CD-A98D-2DB86C6CF6ED}"/>
    <cellStyle name="Comma 7 7 2 4 3" xfId="28921" xr:uid="{43DB701A-595C-47B2-B023-98194DC58066}"/>
    <cellStyle name="Comma 7 7 2 4 4" xfId="49945" xr:uid="{AF48FD14-A4D5-4F9A-8CF7-3D23B8ADF9E8}"/>
    <cellStyle name="Comma 7 7 2 5" xfId="10502" xr:uid="{A0CBAE14-B908-4BFF-998B-D7A678B44DBB}"/>
    <cellStyle name="Comma 7 7 2 5 2" xfId="21036" xr:uid="{BBAD859B-2915-4A46-A229-92103A1E8D81}"/>
    <cellStyle name="Comma 7 7 2 5 2 2" xfId="42058" xr:uid="{7B5A594E-FADD-4983-ADC3-E65002C81924}"/>
    <cellStyle name="Comma 7 7 2 5 2 3" xfId="63082" xr:uid="{2D920665-57A1-4B9A-8A3C-90E3C650FF56}"/>
    <cellStyle name="Comma 7 7 2 5 3" xfId="31548" xr:uid="{0081402F-84FA-4A3B-9C8D-7D1DAE20C0AE}"/>
    <cellStyle name="Comma 7 7 2 5 4" xfId="52572" xr:uid="{8FE62887-5B25-4C8F-B158-8BEF452108EB}"/>
    <cellStyle name="Comma 7 7 2 6" xfId="13154" xr:uid="{00BB8E0B-CC9E-408F-B22B-A51D09AC02F7}"/>
    <cellStyle name="Comma 7 7 2 6 2" xfId="34176" xr:uid="{818A45DF-F859-435E-8E92-0912E87B33C1}"/>
    <cellStyle name="Comma 7 7 2 6 3" xfId="55200" xr:uid="{605B7A03-0C98-4388-953F-B6CD7A8839B0}"/>
    <cellStyle name="Comma 7 7 2 7" xfId="23665" xr:uid="{F3605908-9377-49D2-9F92-AE76536502D2}"/>
    <cellStyle name="Comma 7 7 2 8" xfId="44690" xr:uid="{1B188A20-F8F4-4BA4-AAF1-39FCE8A727F6}"/>
    <cellStyle name="Comma 7 7 3" xfId="2571" xr:uid="{878937A1-EA64-4331-8403-32A0AEE8EE15}"/>
    <cellStyle name="Comma 7 7 3 2" xfId="5249" xr:uid="{A85A7435-F132-4372-910C-E85E5BAC58F0}"/>
    <cellStyle name="Comma 7 7 3 2 2" xfId="15783" xr:uid="{FF3E56F4-C406-4FF1-B564-B32D32BEF593}"/>
    <cellStyle name="Comma 7 7 3 2 2 2" xfId="36805" xr:uid="{2F4CD44C-C2BA-4DAE-B305-7FC2EF9C3D5A}"/>
    <cellStyle name="Comma 7 7 3 2 2 3" xfId="57829" xr:uid="{BD2450A4-65BF-4526-85AD-DE9E693DD6E9}"/>
    <cellStyle name="Comma 7 7 3 2 3" xfId="26295" xr:uid="{E57D8186-8013-44B6-BF76-1E1BF2580D1F}"/>
    <cellStyle name="Comma 7 7 3 2 4" xfId="47319" xr:uid="{DCEC59AD-28AD-4465-80C2-7AD5BC53971F}"/>
    <cellStyle name="Comma 7 7 3 3" xfId="7877" xr:uid="{38935A1D-78A3-4209-B7C6-B312BD319D85}"/>
    <cellStyle name="Comma 7 7 3 3 2" xfId="18411" xr:uid="{84C630DC-FEED-4084-A80C-F5EFA74B187D}"/>
    <cellStyle name="Comma 7 7 3 3 2 2" xfId="39433" xr:uid="{816A692B-391B-4421-A082-5245B373A041}"/>
    <cellStyle name="Comma 7 7 3 3 2 3" xfId="60457" xr:uid="{2E1C77BD-A65E-4B9F-94DF-59F6F90C3392}"/>
    <cellStyle name="Comma 7 7 3 3 3" xfId="28923" xr:uid="{286E3C38-3FCE-4C61-8D80-B3722A1BB6D5}"/>
    <cellStyle name="Comma 7 7 3 3 4" xfId="49947" xr:uid="{D2655EEC-D6A3-46DA-9A9B-5D8AD6BCD6ED}"/>
    <cellStyle name="Comma 7 7 3 4" xfId="10504" xr:uid="{AA418798-4CAE-4D6B-A5FE-234F4BADA6F1}"/>
    <cellStyle name="Comma 7 7 3 4 2" xfId="21038" xr:uid="{9952A294-1893-45D1-90A8-D54A465F6202}"/>
    <cellStyle name="Comma 7 7 3 4 2 2" xfId="42060" xr:uid="{23509B68-EC9F-42CB-86A9-4C337FC229A6}"/>
    <cellStyle name="Comma 7 7 3 4 2 3" xfId="63084" xr:uid="{9748F014-A6B0-44E0-92A9-AD79AA77AC3B}"/>
    <cellStyle name="Comma 7 7 3 4 3" xfId="31550" xr:uid="{A4F42CA3-A5B6-4CB4-ADFA-69ED54FE6D05}"/>
    <cellStyle name="Comma 7 7 3 4 4" xfId="52574" xr:uid="{65B3031E-ACFC-4416-8CD2-F3E82A44F798}"/>
    <cellStyle name="Comma 7 7 3 5" xfId="13156" xr:uid="{E1A713FA-CB71-4808-A50A-57DE80941127}"/>
    <cellStyle name="Comma 7 7 3 5 2" xfId="34178" xr:uid="{DF47541B-9B58-4642-A6E8-8177DA7648CB}"/>
    <cellStyle name="Comma 7 7 3 5 3" xfId="55202" xr:uid="{5A036324-B8AB-4761-8ED6-F85A2A3C5B0C}"/>
    <cellStyle name="Comma 7 7 3 6" xfId="23667" xr:uid="{2F422ACD-38E9-4DD4-93E5-61802866EA86}"/>
    <cellStyle name="Comma 7 7 3 7" xfId="44692" xr:uid="{883D9191-9EB0-4344-B893-D0F06DDDE1E5}"/>
    <cellStyle name="Comma 7 7 4" xfId="2572" xr:uid="{97B623B4-EA4D-44BD-BA40-B2E21503B5E5}"/>
    <cellStyle name="Comma 7 7 4 2" xfId="5250" xr:uid="{78BCBB17-5FCC-4954-ABD2-5F17001855F3}"/>
    <cellStyle name="Comma 7 7 4 2 2" xfId="15784" xr:uid="{3CA199D1-F54E-4134-9C2C-24140F15EF70}"/>
    <cellStyle name="Comma 7 7 4 2 2 2" xfId="36806" xr:uid="{2959ABBA-F9AB-4BB1-968C-EC65E914F33F}"/>
    <cellStyle name="Comma 7 7 4 2 2 3" xfId="57830" xr:uid="{B1215BA1-94EC-422B-AE29-1874C6F15606}"/>
    <cellStyle name="Comma 7 7 4 2 3" xfId="26296" xr:uid="{70588F1E-DAF5-42D5-B36F-403BC18A227C}"/>
    <cellStyle name="Comma 7 7 4 2 4" xfId="47320" xr:uid="{228B151A-32E8-4CC6-A0A6-B1F209B0D7C7}"/>
    <cellStyle name="Comma 7 7 4 3" xfId="7878" xr:uid="{423585B2-DD26-40BE-A350-AEEE2550488A}"/>
    <cellStyle name="Comma 7 7 4 3 2" xfId="18412" xr:uid="{99E575F9-CFCA-4D90-997F-9AEF89926F6B}"/>
    <cellStyle name="Comma 7 7 4 3 2 2" xfId="39434" xr:uid="{64A2DE2F-DA3A-4E78-ABFC-6BFBD9F7FA58}"/>
    <cellStyle name="Comma 7 7 4 3 2 3" xfId="60458" xr:uid="{39B941EC-8B74-4892-A471-D14839CCB2C0}"/>
    <cellStyle name="Comma 7 7 4 3 3" xfId="28924" xr:uid="{088108CD-1C03-4DFD-B43B-9B35DF697DA5}"/>
    <cellStyle name="Comma 7 7 4 3 4" xfId="49948" xr:uid="{B2623F40-245C-41B6-B5A5-459CDCA04FF4}"/>
    <cellStyle name="Comma 7 7 4 4" xfId="10505" xr:uid="{5A55B748-2C7F-410F-BBDB-F8BA5E3BEF39}"/>
    <cellStyle name="Comma 7 7 4 4 2" xfId="21039" xr:uid="{20BB1D02-0449-4C5E-AFA6-FB4A41B46D3A}"/>
    <cellStyle name="Comma 7 7 4 4 2 2" xfId="42061" xr:uid="{E13C30CC-8DBF-46FF-BFF5-BD48C38750DA}"/>
    <cellStyle name="Comma 7 7 4 4 2 3" xfId="63085" xr:uid="{0C9D385F-CE78-4EB1-8DC0-B09EF3545B1E}"/>
    <cellStyle name="Comma 7 7 4 4 3" xfId="31551" xr:uid="{578D0BB8-5F1F-4F39-83FF-F441BBFF15DE}"/>
    <cellStyle name="Comma 7 7 4 4 4" xfId="52575" xr:uid="{BDF51B18-259B-4062-84A0-DFB56C48E575}"/>
    <cellStyle name="Comma 7 7 4 5" xfId="13157" xr:uid="{B4F8CB76-E6D7-4F54-98EF-04D34318CF16}"/>
    <cellStyle name="Comma 7 7 4 5 2" xfId="34179" xr:uid="{81F4401A-3D90-4914-96D2-EB8DFEB895BD}"/>
    <cellStyle name="Comma 7 7 4 5 3" xfId="55203" xr:uid="{B78DA2FB-92F9-4870-8155-4942E4A6B6EC}"/>
    <cellStyle name="Comma 7 7 4 6" xfId="23668" xr:uid="{A8ADCA1C-E4F6-49B9-BB1D-927EDEA11051}"/>
    <cellStyle name="Comma 7 7 4 7" xfId="44693" xr:uid="{72750E74-6706-4D43-9EF9-15E9B64F06AA}"/>
    <cellStyle name="Comma 7 7 5" xfId="5246" xr:uid="{FC99FBF2-A78F-4454-B35E-8E1448BFA5CD}"/>
    <cellStyle name="Comma 7 7 5 2" xfId="15780" xr:uid="{E1ED22F5-61F2-422C-AA27-9E02625A3F9F}"/>
    <cellStyle name="Comma 7 7 5 2 2" xfId="36802" xr:uid="{B1126438-60D9-46A5-971E-1BC7C26BE83E}"/>
    <cellStyle name="Comma 7 7 5 2 3" xfId="57826" xr:uid="{5F958B2C-FA61-4E80-AF52-F7AF4D5AE8E2}"/>
    <cellStyle name="Comma 7 7 5 3" xfId="26292" xr:uid="{570C51B1-A552-4DD3-97E2-8F8ABE9E0DC7}"/>
    <cellStyle name="Comma 7 7 5 4" xfId="47316" xr:uid="{848A04F6-03EC-4554-BCBA-4DFD9F8BA12A}"/>
    <cellStyle name="Comma 7 7 6" xfId="7874" xr:uid="{824652C4-1861-42CF-934E-509F770F36D9}"/>
    <cellStyle name="Comma 7 7 6 2" xfId="18408" xr:uid="{B9697BD5-B0DD-4A22-9777-FDAD72BFAC64}"/>
    <cellStyle name="Comma 7 7 6 2 2" xfId="39430" xr:uid="{C54EC7AF-D99F-4BA4-A5FB-E79FDB034987}"/>
    <cellStyle name="Comma 7 7 6 2 3" xfId="60454" xr:uid="{9C5503FC-5F7D-4378-80A2-152C10EB3C2B}"/>
    <cellStyle name="Comma 7 7 6 3" xfId="28920" xr:uid="{6CD47872-8082-4FC7-B1C2-9911D3141646}"/>
    <cellStyle name="Comma 7 7 6 4" xfId="49944" xr:uid="{4B634B12-4F31-4414-8684-6E82FE791B4C}"/>
    <cellStyle name="Comma 7 7 7" xfId="10501" xr:uid="{2DF8A2A0-D55B-49FD-997E-9B494EA84935}"/>
    <cellStyle name="Comma 7 7 7 2" xfId="21035" xr:uid="{307DCAD6-8186-43FB-B2BD-DF777F040BA9}"/>
    <cellStyle name="Comma 7 7 7 2 2" xfId="42057" xr:uid="{2A2B6A26-12F6-4EDA-847D-D45F8763EF71}"/>
    <cellStyle name="Comma 7 7 7 2 3" xfId="63081" xr:uid="{822B1427-CB54-459A-9285-5C5748809D8B}"/>
    <cellStyle name="Comma 7 7 7 3" xfId="31547" xr:uid="{71FC0CEE-22B9-4E89-9E34-CB921C554BB6}"/>
    <cellStyle name="Comma 7 7 7 4" xfId="52571" xr:uid="{DF6D44AE-46D3-4780-8C7B-5D3AF624EB71}"/>
    <cellStyle name="Comma 7 7 8" xfId="13153" xr:uid="{8DC61AAF-F15D-48C0-AEBB-83EE0456BF97}"/>
    <cellStyle name="Comma 7 7 8 2" xfId="34175" xr:uid="{3CAE57E9-4BB2-4D40-8901-3F0D177EBF4E}"/>
    <cellStyle name="Comma 7 7 8 3" xfId="55199" xr:uid="{89FFBFB6-93AC-4440-A889-D42F3A213779}"/>
    <cellStyle name="Comma 7 7 9" xfId="23664" xr:uid="{74FF0FFC-F2B6-4679-B767-BEB80CFA218C}"/>
    <cellStyle name="Comma 7 8" xfId="2573" xr:uid="{14CF0BD5-FD45-4A73-9B96-12933CF00D57}"/>
    <cellStyle name="Comma 7 8 10" xfId="44694" xr:uid="{EB805101-475F-4CDF-AF56-37E881038859}"/>
    <cellStyle name="Comma 7 8 2" xfId="2574" xr:uid="{02FC42A7-6C8E-4D6B-815E-EBE4ACB15103}"/>
    <cellStyle name="Comma 7 8 2 2" xfId="2575" xr:uid="{98692527-FB24-4833-9B3D-77A1A5BD89BF}"/>
    <cellStyle name="Comma 7 8 2 2 2" xfId="5253" xr:uid="{DB969BF9-AB72-432D-AE66-DD245C1CB038}"/>
    <cellStyle name="Comma 7 8 2 2 2 2" xfId="15787" xr:uid="{B1185A91-A3EC-4B7B-BA72-A3ACF9A9D88B}"/>
    <cellStyle name="Comma 7 8 2 2 2 2 2" xfId="36809" xr:uid="{A4D2337E-BD8F-4D3A-9D71-BE727692885B}"/>
    <cellStyle name="Comma 7 8 2 2 2 2 3" xfId="57833" xr:uid="{93CF9FE9-5B2A-44A1-A733-C4F0B83851B2}"/>
    <cellStyle name="Comma 7 8 2 2 2 3" xfId="26299" xr:uid="{92AAFF96-407D-40AF-A76C-B606B5D359DB}"/>
    <cellStyle name="Comma 7 8 2 2 2 4" xfId="47323" xr:uid="{DB7B9DC6-1D2B-431D-83AA-20ED9E44447A}"/>
    <cellStyle name="Comma 7 8 2 2 3" xfId="7881" xr:uid="{8C943A83-8E08-4384-973A-FA3BC26F3CC8}"/>
    <cellStyle name="Comma 7 8 2 2 3 2" xfId="18415" xr:uid="{07390160-A79A-404B-B48F-E16AFF832362}"/>
    <cellStyle name="Comma 7 8 2 2 3 2 2" xfId="39437" xr:uid="{69460E76-4D8C-42B2-B782-E958E542FC73}"/>
    <cellStyle name="Comma 7 8 2 2 3 2 3" xfId="60461" xr:uid="{91D8F18C-54BC-465A-A6C5-662E00877259}"/>
    <cellStyle name="Comma 7 8 2 2 3 3" xfId="28927" xr:uid="{0CC14A6D-A011-4882-BEEB-64A717FF23FF}"/>
    <cellStyle name="Comma 7 8 2 2 3 4" xfId="49951" xr:uid="{DFE1A39C-D0E2-4843-879F-15C85CE48201}"/>
    <cellStyle name="Comma 7 8 2 2 4" xfId="10508" xr:uid="{13E69E98-ABAE-4D66-98F1-A30026301514}"/>
    <cellStyle name="Comma 7 8 2 2 4 2" xfId="21042" xr:uid="{057392DE-2730-4EC7-80A3-B0EF7DA66FEC}"/>
    <cellStyle name="Comma 7 8 2 2 4 2 2" xfId="42064" xr:uid="{01AF423B-6734-4EFA-929A-917079E23BFB}"/>
    <cellStyle name="Comma 7 8 2 2 4 2 3" xfId="63088" xr:uid="{EDF3F089-2F06-4318-9964-CB99EE240C91}"/>
    <cellStyle name="Comma 7 8 2 2 4 3" xfId="31554" xr:uid="{282AB720-F342-4D4E-8A51-2156C0F0B009}"/>
    <cellStyle name="Comma 7 8 2 2 4 4" xfId="52578" xr:uid="{6298DBC2-0C00-4D69-817A-E0B644D00E4F}"/>
    <cellStyle name="Comma 7 8 2 2 5" xfId="13160" xr:uid="{E6DED2E8-6C71-48EC-8B00-47CDDE20131C}"/>
    <cellStyle name="Comma 7 8 2 2 5 2" xfId="34182" xr:uid="{458826D1-BCFA-45C8-9E15-A65D92258C8E}"/>
    <cellStyle name="Comma 7 8 2 2 5 3" xfId="55206" xr:uid="{A4181A66-A532-44EB-836C-AA17162E9A72}"/>
    <cellStyle name="Comma 7 8 2 2 6" xfId="23671" xr:uid="{5A876062-BC1D-4BFB-9789-529B64430ECE}"/>
    <cellStyle name="Comma 7 8 2 2 7" xfId="44696" xr:uid="{C64C5E44-C2CA-48B4-9DF1-2685EC7438AC}"/>
    <cellStyle name="Comma 7 8 2 3" xfId="5252" xr:uid="{C3E6EC86-2ACA-4CEF-B9BC-98D96CDA8AA8}"/>
    <cellStyle name="Comma 7 8 2 3 2" xfId="15786" xr:uid="{D2AE055C-43DC-4782-83BD-E157A90D7FBA}"/>
    <cellStyle name="Comma 7 8 2 3 2 2" xfId="36808" xr:uid="{0B08E8C4-38EE-4663-BFE9-FC62BAE6D28C}"/>
    <cellStyle name="Comma 7 8 2 3 2 3" xfId="57832" xr:uid="{75054484-3138-4191-8B5C-DFE596D8DC74}"/>
    <cellStyle name="Comma 7 8 2 3 3" xfId="26298" xr:uid="{02685C16-E497-4EF5-A000-DDE11506187E}"/>
    <cellStyle name="Comma 7 8 2 3 4" xfId="47322" xr:uid="{81DBB21C-99E5-496D-B2D2-FE20A1E3F2BC}"/>
    <cellStyle name="Comma 7 8 2 4" xfId="7880" xr:uid="{D5F84D90-ED41-4B4C-833E-864B6A119277}"/>
    <cellStyle name="Comma 7 8 2 4 2" xfId="18414" xr:uid="{60B95A50-EC44-4073-9DDE-4FEAE9B052C7}"/>
    <cellStyle name="Comma 7 8 2 4 2 2" xfId="39436" xr:uid="{DCA2D42C-EC35-4A84-8CD9-85F0AE249C84}"/>
    <cellStyle name="Comma 7 8 2 4 2 3" xfId="60460" xr:uid="{30D29C73-9CFA-432E-B35C-746709C6F104}"/>
    <cellStyle name="Comma 7 8 2 4 3" xfId="28926" xr:uid="{B7BA22BC-D2C1-4BCD-B317-601D8B1393AB}"/>
    <cellStyle name="Comma 7 8 2 4 4" xfId="49950" xr:uid="{7C4D01C7-083E-4D7D-8F66-D04259C52E84}"/>
    <cellStyle name="Comma 7 8 2 5" xfId="10507" xr:uid="{8C0217EA-1F48-4F10-A8F9-525F0EBFBC10}"/>
    <cellStyle name="Comma 7 8 2 5 2" xfId="21041" xr:uid="{6EF117FC-2ABA-479F-B0C6-48C4249D64D9}"/>
    <cellStyle name="Comma 7 8 2 5 2 2" xfId="42063" xr:uid="{71884579-9F46-4908-954B-BF09F664FB12}"/>
    <cellStyle name="Comma 7 8 2 5 2 3" xfId="63087" xr:uid="{CF0AD64D-DB93-4D08-AC6D-3B4383768FE9}"/>
    <cellStyle name="Comma 7 8 2 5 3" xfId="31553" xr:uid="{5835D2A1-D795-44C5-AD5F-47B0F78DD7B4}"/>
    <cellStyle name="Comma 7 8 2 5 4" xfId="52577" xr:uid="{B6F99DEB-2BC0-4A06-B302-5046553F37C6}"/>
    <cellStyle name="Comma 7 8 2 6" xfId="13159" xr:uid="{CB89D17A-29BE-4F49-B195-FA55B11026D7}"/>
    <cellStyle name="Comma 7 8 2 6 2" xfId="34181" xr:uid="{55E94891-A74E-4FA1-903B-2BB6139AEFEA}"/>
    <cellStyle name="Comma 7 8 2 6 3" xfId="55205" xr:uid="{5AF692C1-FB4C-4861-BCC2-8101EFCCA534}"/>
    <cellStyle name="Comma 7 8 2 7" xfId="23670" xr:uid="{2BD2FAA1-16C9-4C6F-87C7-56D6988B6B8F}"/>
    <cellStyle name="Comma 7 8 2 8" xfId="44695" xr:uid="{DE5A763C-A2A5-417E-910C-B710C18A0A52}"/>
    <cellStyle name="Comma 7 8 3" xfId="2576" xr:uid="{F9F768B9-77A3-4596-9B55-AE0463763763}"/>
    <cellStyle name="Comma 7 8 3 2" xfId="5254" xr:uid="{CA588AE9-0513-4DA4-96EA-9279B9833D52}"/>
    <cellStyle name="Comma 7 8 3 2 2" xfId="15788" xr:uid="{C8A36DA1-12F8-4E1F-BF4D-1461608BF794}"/>
    <cellStyle name="Comma 7 8 3 2 2 2" xfId="36810" xr:uid="{79D709E1-7356-4323-A3CA-0EECDD39A744}"/>
    <cellStyle name="Comma 7 8 3 2 2 3" xfId="57834" xr:uid="{705D6A03-BFFD-46FB-8222-EA0BFDBBFBDD}"/>
    <cellStyle name="Comma 7 8 3 2 3" xfId="26300" xr:uid="{FA7376E5-6076-49A7-9308-F337D3047221}"/>
    <cellStyle name="Comma 7 8 3 2 4" xfId="47324" xr:uid="{5039E1C8-F18E-457E-BCB5-E5FAAE9915D1}"/>
    <cellStyle name="Comma 7 8 3 3" xfId="7882" xr:uid="{C5C1FD7A-DBDD-414B-AA1A-570021BFB097}"/>
    <cellStyle name="Comma 7 8 3 3 2" xfId="18416" xr:uid="{286F2E05-9B28-4A91-B0EF-8A4D55C2D0D0}"/>
    <cellStyle name="Comma 7 8 3 3 2 2" xfId="39438" xr:uid="{2AA59EB6-8740-4FDD-AE00-EC12420A95B1}"/>
    <cellStyle name="Comma 7 8 3 3 2 3" xfId="60462" xr:uid="{CA42C57C-A3A7-41F6-8998-4F65E59F0A36}"/>
    <cellStyle name="Comma 7 8 3 3 3" xfId="28928" xr:uid="{A867DE8E-256E-497F-BCE1-680521DBF227}"/>
    <cellStyle name="Comma 7 8 3 3 4" xfId="49952" xr:uid="{7F875EC6-39FA-4F7D-B6DA-6DF67CB48F4C}"/>
    <cellStyle name="Comma 7 8 3 4" xfId="10509" xr:uid="{B8AA1D81-124B-4F4D-B554-4BD835BA948A}"/>
    <cellStyle name="Comma 7 8 3 4 2" xfId="21043" xr:uid="{CF68B05F-E39D-4C09-A420-4602F32330F1}"/>
    <cellStyle name="Comma 7 8 3 4 2 2" xfId="42065" xr:uid="{1E1549B7-A1DE-4CD6-BF05-152A415E5B6E}"/>
    <cellStyle name="Comma 7 8 3 4 2 3" xfId="63089" xr:uid="{DB02578D-515C-4AFE-857C-3F98FEAC2CE4}"/>
    <cellStyle name="Comma 7 8 3 4 3" xfId="31555" xr:uid="{1D0C22B9-008C-4B00-B048-C1DD9DB6B1B3}"/>
    <cellStyle name="Comma 7 8 3 4 4" xfId="52579" xr:uid="{D88E2552-047C-4AAD-A1C8-710044A8ED65}"/>
    <cellStyle name="Comma 7 8 3 5" xfId="13161" xr:uid="{A22A92EC-2208-4DE7-AA8D-C341A0307F00}"/>
    <cellStyle name="Comma 7 8 3 5 2" xfId="34183" xr:uid="{0B206502-A5F0-465D-8048-BA5F13C65292}"/>
    <cellStyle name="Comma 7 8 3 5 3" xfId="55207" xr:uid="{E0FEB71B-330D-4B47-B1F6-31835FBBF3A7}"/>
    <cellStyle name="Comma 7 8 3 6" xfId="23672" xr:uid="{834CB84D-551D-4C54-A915-3BA7E8BF4C7A}"/>
    <cellStyle name="Comma 7 8 3 7" xfId="44697" xr:uid="{725FC903-A444-4902-B1DF-CCDDADBE4C4A}"/>
    <cellStyle name="Comma 7 8 4" xfId="2577" xr:uid="{88B151B6-035E-4878-AAF5-8FBE17493CE3}"/>
    <cellStyle name="Comma 7 8 4 2" xfId="5255" xr:uid="{51F365B2-1AB7-4972-895F-4956E9925A9A}"/>
    <cellStyle name="Comma 7 8 4 2 2" xfId="15789" xr:uid="{33113D6B-C25C-45CB-8A56-AA6699BB86A1}"/>
    <cellStyle name="Comma 7 8 4 2 2 2" xfId="36811" xr:uid="{ADE15368-E1A7-4F23-B468-3F26A89C37EB}"/>
    <cellStyle name="Comma 7 8 4 2 2 3" xfId="57835" xr:uid="{4E85C11B-D91E-47F6-807B-BE3DE1AC7D33}"/>
    <cellStyle name="Comma 7 8 4 2 3" xfId="26301" xr:uid="{EAEFA1BB-4E1E-429A-ABC6-24505985E4C2}"/>
    <cellStyle name="Comma 7 8 4 2 4" xfId="47325" xr:uid="{00705495-A8A9-43D0-857F-562C64565F0E}"/>
    <cellStyle name="Comma 7 8 4 3" xfId="7883" xr:uid="{4E011790-D2A2-4CB1-8104-DB8628288B3C}"/>
    <cellStyle name="Comma 7 8 4 3 2" xfId="18417" xr:uid="{1D0802A4-3603-40A7-9290-94CF4A93081A}"/>
    <cellStyle name="Comma 7 8 4 3 2 2" xfId="39439" xr:uid="{EF1CC4FA-D778-4F4E-B809-88FF25A9D844}"/>
    <cellStyle name="Comma 7 8 4 3 2 3" xfId="60463" xr:uid="{5C3137A9-86F6-4C6D-A873-A531DFC9EF3A}"/>
    <cellStyle name="Comma 7 8 4 3 3" xfId="28929" xr:uid="{2AD3DF13-91B2-45A1-B439-88711C4E74B5}"/>
    <cellStyle name="Comma 7 8 4 3 4" xfId="49953" xr:uid="{5D4342A6-471C-4358-A898-73A20228AB13}"/>
    <cellStyle name="Comma 7 8 4 4" xfId="10510" xr:uid="{13C1492E-7978-49A7-9368-06C42B979BC0}"/>
    <cellStyle name="Comma 7 8 4 4 2" xfId="21044" xr:uid="{DA6CBD31-E41A-4C15-B0E5-6631E4FAFA1E}"/>
    <cellStyle name="Comma 7 8 4 4 2 2" xfId="42066" xr:uid="{76583BC4-959F-4391-B581-F1DA055244CD}"/>
    <cellStyle name="Comma 7 8 4 4 2 3" xfId="63090" xr:uid="{23BA00E8-6AA5-46D7-8982-45B9A3BFCBDD}"/>
    <cellStyle name="Comma 7 8 4 4 3" xfId="31556" xr:uid="{8DD1FB9F-9E0F-4C87-91C1-5C85EC5C1760}"/>
    <cellStyle name="Comma 7 8 4 4 4" xfId="52580" xr:uid="{E41544A0-20B6-4262-A7D1-616B79BE7108}"/>
    <cellStyle name="Comma 7 8 4 5" xfId="13162" xr:uid="{97F7E038-5E85-4337-830E-0C4CF1BFC380}"/>
    <cellStyle name="Comma 7 8 4 5 2" xfId="34184" xr:uid="{DD9086EF-5E99-4481-A759-4BAC5E2007AC}"/>
    <cellStyle name="Comma 7 8 4 5 3" xfId="55208" xr:uid="{DEDB4D20-2F58-48A5-8B31-EB74B8B1173A}"/>
    <cellStyle name="Comma 7 8 4 6" xfId="23673" xr:uid="{3BEA3259-2B86-4B8E-A9BE-FA75942BC817}"/>
    <cellStyle name="Comma 7 8 4 7" xfId="44698" xr:uid="{7A6B6891-71A6-4B87-94FB-3ADEBF3E11D1}"/>
    <cellStyle name="Comma 7 8 5" xfId="5251" xr:uid="{B3EF49E3-6286-40C8-94A2-04161DE3A48E}"/>
    <cellStyle name="Comma 7 8 5 2" xfId="15785" xr:uid="{3732F037-49E5-4C42-8192-AD20D30D2236}"/>
    <cellStyle name="Comma 7 8 5 2 2" xfId="36807" xr:uid="{BA5F2952-A497-4ED0-B91D-D0E95AADF329}"/>
    <cellStyle name="Comma 7 8 5 2 3" xfId="57831" xr:uid="{159B999C-DB27-410B-ACC0-29C54D234604}"/>
    <cellStyle name="Comma 7 8 5 3" xfId="26297" xr:uid="{33FBF126-30C1-4BD0-8DD5-50AB906401A5}"/>
    <cellStyle name="Comma 7 8 5 4" xfId="47321" xr:uid="{1910417B-D933-44EE-A4B2-378D8AA75777}"/>
    <cellStyle name="Comma 7 8 6" xfId="7879" xr:uid="{442C8F87-293B-4028-AEF9-B4716FDC8550}"/>
    <cellStyle name="Comma 7 8 6 2" xfId="18413" xr:uid="{64B09DFC-4CF0-4FDF-A2ED-4875D335FDF9}"/>
    <cellStyle name="Comma 7 8 6 2 2" xfId="39435" xr:uid="{6A7D3BC8-E2E8-460C-AB0C-5A8F2225BEFB}"/>
    <cellStyle name="Comma 7 8 6 2 3" xfId="60459" xr:uid="{ABD7CC53-DABC-483E-ACAB-BA44378E06A6}"/>
    <cellStyle name="Comma 7 8 6 3" xfId="28925" xr:uid="{FBEE79E8-4FB2-4ACE-93A2-D7F4CA2F76B5}"/>
    <cellStyle name="Comma 7 8 6 4" xfId="49949" xr:uid="{FC535084-BB9A-473C-97D5-10B5D1698E25}"/>
    <cellStyle name="Comma 7 8 7" xfId="10506" xr:uid="{5916AE9C-F4A1-428C-9A94-5D4B33AC61B3}"/>
    <cellStyle name="Comma 7 8 7 2" xfId="21040" xr:uid="{8354FB2A-647E-45D1-A74B-00F7B4C04483}"/>
    <cellStyle name="Comma 7 8 7 2 2" xfId="42062" xr:uid="{413E50FC-7F9D-4C50-BD5D-40B91932A1C0}"/>
    <cellStyle name="Comma 7 8 7 2 3" xfId="63086" xr:uid="{9B7C97AA-5A78-4238-A5F6-6734CD38422E}"/>
    <cellStyle name="Comma 7 8 7 3" xfId="31552" xr:uid="{08C55767-AFA2-4534-93A9-54C36E402812}"/>
    <cellStyle name="Comma 7 8 7 4" xfId="52576" xr:uid="{BCFF4E6C-4AC7-4455-9DF1-92776A46BA00}"/>
    <cellStyle name="Comma 7 8 8" xfId="13158" xr:uid="{82ED714C-BB0E-4196-A0EC-7D4A615209C5}"/>
    <cellStyle name="Comma 7 8 8 2" xfId="34180" xr:uid="{3C8FC345-F369-49EC-B272-10AE44C28B89}"/>
    <cellStyle name="Comma 7 8 8 3" xfId="55204" xr:uid="{8165F1CC-F0EB-45CD-ABE6-0982EA57F5C3}"/>
    <cellStyle name="Comma 7 8 9" xfId="23669" xr:uid="{CC63EFB2-23EE-4240-8F20-1880D53CA235}"/>
    <cellStyle name="Comma 7 9" xfId="2578" xr:uid="{7DCEBBBF-1C63-4465-B1FD-F15233DC4A2F}"/>
    <cellStyle name="Comma 7 9 10" xfId="44699" xr:uid="{783D6B90-AAC7-4A0E-A30C-DE1300ABF60C}"/>
    <cellStyle name="Comma 7 9 2" xfId="2579" xr:uid="{6675C8AA-B6AD-4871-9E12-E6851929F32B}"/>
    <cellStyle name="Comma 7 9 2 2" xfId="2580" xr:uid="{B3EA1713-2121-4D6D-9057-31C76A2CC5D6}"/>
    <cellStyle name="Comma 7 9 2 2 2" xfId="5258" xr:uid="{82EC66FB-2587-46FD-B809-C03B581DC89C}"/>
    <cellStyle name="Comma 7 9 2 2 2 2" xfId="15792" xr:uid="{56AC8B82-430A-422B-B5E8-8CF072AB8F24}"/>
    <cellStyle name="Comma 7 9 2 2 2 2 2" xfId="36814" xr:uid="{4045AE78-EF69-472C-82C5-B62C7B028426}"/>
    <cellStyle name="Comma 7 9 2 2 2 2 3" xfId="57838" xr:uid="{23660552-C688-4D31-AF9F-76445541F54C}"/>
    <cellStyle name="Comma 7 9 2 2 2 3" xfId="26304" xr:uid="{C6A1F042-F92E-431B-AFCF-3285DAC7B80C}"/>
    <cellStyle name="Comma 7 9 2 2 2 4" xfId="47328" xr:uid="{3578DDEB-706F-43F8-BCE5-6BE0DA296C64}"/>
    <cellStyle name="Comma 7 9 2 2 3" xfId="7886" xr:uid="{EB1426D8-43F8-4234-B864-D8A962D9C150}"/>
    <cellStyle name="Comma 7 9 2 2 3 2" xfId="18420" xr:uid="{39FAC15E-F211-4F82-BF2E-95CA083822A6}"/>
    <cellStyle name="Comma 7 9 2 2 3 2 2" xfId="39442" xr:uid="{27F69100-7200-4A73-AE1B-9D75B7165F48}"/>
    <cellStyle name="Comma 7 9 2 2 3 2 3" xfId="60466" xr:uid="{DE73029E-3F06-4328-A870-EE26C8AFAE57}"/>
    <cellStyle name="Comma 7 9 2 2 3 3" xfId="28932" xr:uid="{C92B6438-0779-4FB3-94E5-8DB2E8DC485F}"/>
    <cellStyle name="Comma 7 9 2 2 3 4" xfId="49956" xr:uid="{71D2F719-91A4-460B-9E97-D8022893FB04}"/>
    <cellStyle name="Comma 7 9 2 2 4" xfId="10513" xr:uid="{806CB8B7-2AF2-4092-BE77-20F38B6A0EF3}"/>
    <cellStyle name="Comma 7 9 2 2 4 2" xfId="21047" xr:uid="{9DE42663-14FB-464F-9807-B9D73E6A1420}"/>
    <cellStyle name="Comma 7 9 2 2 4 2 2" xfId="42069" xr:uid="{372238ED-DF08-4375-99C2-8DBEAF64C79B}"/>
    <cellStyle name="Comma 7 9 2 2 4 2 3" xfId="63093" xr:uid="{93DEADBF-B2AF-4884-9D2F-BB1915682482}"/>
    <cellStyle name="Comma 7 9 2 2 4 3" xfId="31559" xr:uid="{A5B90D2A-7193-4DB6-B124-132ECFB09618}"/>
    <cellStyle name="Comma 7 9 2 2 4 4" xfId="52583" xr:uid="{27B94FD4-9384-4B75-9825-383BDBA6F218}"/>
    <cellStyle name="Comma 7 9 2 2 5" xfId="13165" xr:uid="{19444857-C3C1-404B-9FF8-1E76E36BF4A9}"/>
    <cellStyle name="Comma 7 9 2 2 5 2" xfId="34187" xr:uid="{90EBF151-873B-4D4D-A4A8-A897180A9791}"/>
    <cellStyle name="Comma 7 9 2 2 5 3" xfId="55211" xr:uid="{0609CCCE-D814-42EA-AEF4-456A113A8687}"/>
    <cellStyle name="Comma 7 9 2 2 6" xfId="23676" xr:uid="{22E29647-EA0F-4A6B-A58A-5D57AF95D3D3}"/>
    <cellStyle name="Comma 7 9 2 2 7" xfId="44701" xr:uid="{1626B7F2-2A9B-4D62-84EC-7EF1890B3D12}"/>
    <cellStyle name="Comma 7 9 2 3" xfId="5257" xr:uid="{B3DDEF86-7AA0-4315-B458-EF490A30D58C}"/>
    <cellStyle name="Comma 7 9 2 3 2" xfId="15791" xr:uid="{D0575A58-F9DC-43B0-854E-4B281EB39348}"/>
    <cellStyle name="Comma 7 9 2 3 2 2" xfId="36813" xr:uid="{DB5AA6E8-A254-4799-8133-3CA4B155AC46}"/>
    <cellStyle name="Comma 7 9 2 3 2 3" xfId="57837" xr:uid="{0D6691D9-D514-4E77-9D67-07DF5B11DBF3}"/>
    <cellStyle name="Comma 7 9 2 3 3" xfId="26303" xr:uid="{01EA0D28-0B88-4A5D-92C4-0B9824F140FF}"/>
    <cellStyle name="Comma 7 9 2 3 4" xfId="47327" xr:uid="{F4B5E5EB-9B0F-4CFC-BFFD-123348FF31C6}"/>
    <cellStyle name="Comma 7 9 2 4" xfId="7885" xr:uid="{5E0AFF91-E42B-4A0E-B90C-DF91FCD71E2F}"/>
    <cellStyle name="Comma 7 9 2 4 2" xfId="18419" xr:uid="{91889615-3FDA-44F5-BCC6-EF4C21E7CFE7}"/>
    <cellStyle name="Comma 7 9 2 4 2 2" xfId="39441" xr:uid="{0AF5CBF1-EF2F-4920-B095-E4E6A3594776}"/>
    <cellStyle name="Comma 7 9 2 4 2 3" xfId="60465" xr:uid="{21776548-8AB8-4EC3-9FD5-90B21CFC82EB}"/>
    <cellStyle name="Comma 7 9 2 4 3" xfId="28931" xr:uid="{088F0036-5393-4103-B36B-19F4C666BFD5}"/>
    <cellStyle name="Comma 7 9 2 4 4" xfId="49955" xr:uid="{2FB3F332-3CDD-4263-8170-72921E38DE1E}"/>
    <cellStyle name="Comma 7 9 2 5" xfId="10512" xr:uid="{6275176C-5B58-44E5-AE7C-7D8803108B7D}"/>
    <cellStyle name="Comma 7 9 2 5 2" xfId="21046" xr:uid="{5DD79539-0F1F-49C6-AE3F-7B01A53199C0}"/>
    <cellStyle name="Comma 7 9 2 5 2 2" xfId="42068" xr:uid="{7BA1B886-B5B7-49D3-A3DC-6D97BD62A3EB}"/>
    <cellStyle name="Comma 7 9 2 5 2 3" xfId="63092" xr:uid="{E207BF2A-163F-4451-A735-1AD524DEE021}"/>
    <cellStyle name="Comma 7 9 2 5 3" xfId="31558" xr:uid="{2B147C7E-D08A-4B6D-A53F-3B859716224A}"/>
    <cellStyle name="Comma 7 9 2 5 4" xfId="52582" xr:uid="{4A7A4551-FF90-494E-8388-0A1B4BBC5E6E}"/>
    <cellStyle name="Comma 7 9 2 6" xfId="13164" xr:uid="{5AAC981D-E14E-498B-BAD0-97C2CC232F67}"/>
    <cellStyle name="Comma 7 9 2 6 2" xfId="34186" xr:uid="{D8FF2D5B-BFBD-4A49-BFAC-4F7B227FDCD1}"/>
    <cellStyle name="Comma 7 9 2 6 3" xfId="55210" xr:uid="{03760245-2F34-4501-8D3B-BD90B9626187}"/>
    <cellStyle name="Comma 7 9 2 7" xfId="23675" xr:uid="{93C6A288-CA35-4305-BEB9-55841847B20B}"/>
    <cellStyle name="Comma 7 9 2 8" xfId="44700" xr:uid="{6A27CFFF-897C-4FCE-A2CB-AEBB5341F42B}"/>
    <cellStyle name="Comma 7 9 3" xfId="2581" xr:uid="{66F68FAE-2777-4521-AC12-52962EF9B8E0}"/>
    <cellStyle name="Comma 7 9 3 2" xfId="5259" xr:uid="{96DADA28-0547-41CA-8E31-DE1B927732FA}"/>
    <cellStyle name="Comma 7 9 3 2 2" xfId="15793" xr:uid="{0290B4D8-EA2B-4B70-B229-B67DBF49984F}"/>
    <cellStyle name="Comma 7 9 3 2 2 2" xfId="36815" xr:uid="{6F3412AC-ED32-414C-A2D5-E7737D62819D}"/>
    <cellStyle name="Comma 7 9 3 2 2 3" xfId="57839" xr:uid="{DCC5EA6F-AAD4-45DE-B906-954269FE5862}"/>
    <cellStyle name="Comma 7 9 3 2 3" xfId="26305" xr:uid="{9503B7A5-689D-41A4-BA40-5E390A433B75}"/>
    <cellStyle name="Comma 7 9 3 2 4" xfId="47329" xr:uid="{599B3C58-468F-41B8-B471-10985B40E388}"/>
    <cellStyle name="Comma 7 9 3 3" xfId="7887" xr:uid="{BDEEA6AD-4B1E-4469-947D-667D805426C3}"/>
    <cellStyle name="Comma 7 9 3 3 2" xfId="18421" xr:uid="{B8C8EA02-4593-44BB-8A7C-A90C7CF4460F}"/>
    <cellStyle name="Comma 7 9 3 3 2 2" xfId="39443" xr:uid="{73EF60F6-C261-4FDE-B3E5-734F8377D9E0}"/>
    <cellStyle name="Comma 7 9 3 3 2 3" xfId="60467" xr:uid="{A52D888D-A761-4413-B52D-1E54637A9EC6}"/>
    <cellStyle name="Comma 7 9 3 3 3" xfId="28933" xr:uid="{8B387474-E474-41EE-A122-94BEA5ADD295}"/>
    <cellStyle name="Comma 7 9 3 3 4" xfId="49957" xr:uid="{4FB66726-AE24-4C43-85D6-857D78E447F7}"/>
    <cellStyle name="Comma 7 9 3 4" xfId="10514" xr:uid="{FAFBA23F-7EDF-4961-B39C-10C8A11305DB}"/>
    <cellStyle name="Comma 7 9 3 4 2" xfId="21048" xr:uid="{19C9D79A-FC32-4D05-8516-91B89D66A57D}"/>
    <cellStyle name="Comma 7 9 3 4 2 2" xfId="42070" xr:uid="{7C9B79A2-3B80-4DED-899C-1153149D7F5E}"/>
    <cellStyle name="Comma 7 9 3 4 2 3" xfId="63094" xr:uid="{AFF56C03-5BBB-43EA-8E87-98298C2CC30E}"/>
    <cellStyle name="Comma 7 9 3 4 3" xfId="31560" xr:uid="{30CB9186-7399-44A7-8C73-860E11F27D03}"/>
    <cellStyle name="Comma 7 9 3 4 4" xfId="52584" xr:uid="{777A3669-542E-4B3A-9160-6F414268E5C0}"/>
    <cellStyle name="Comma 7 9 3 5" xfId="13166" xr:uid="{345B762D-C1A5-4382-BE57-2A49A878517F}"/>
    <cellStyle name="Comma 7 9 3 5 2" xfId="34188" xr:uid="{B2C6E2D3-C2FC-4CA2-A920-906409381F67}"/>
    <cellStyle name="Comma 7 9 3 5 3" xfId="55212" xr:uid="{2F776534-1B29-4026-A304-81964542C2F0}"/>
    <cellStyle name="Comma 7 9 3 6" xfId="23677" xr:uid="{975031BB-DF0A-4C79-8A93-D7674A045D6C}"/>
    <cellStyle name="Comma 7 9 3 7" xfId="44702" xr:uid="{D51186A1-A13D-4915-9633-1143E7A96033}"/>
    <cellStyle name="Comma 7 9 4" xfId="2582" xr:uid="{E1F97B67-7A88-4F67-9FB3-2956BD02FA4E}"/>
    <cellStyle name="Comma 7 9 4 2" xfId="5260" xr:uid="{E2A06684-E8E9-4A86-BA25-2663D97B07DA}"/>
    <cellStyle name="Comma 7 9 4 2 2" xfId="15794" xr:uid="{88DF0776-D445-4849-85AD-02E6FFD31672}"/>
    <cellStyle name="Comma 7 9 4 2 2 2" xfId="36816" xr:uid="{882473BB-D6DB-4550-84F5-D6845C0CF9BC}"/>
    <cellStyle name="Comma 7 9 4 2 2 3" xfId="57840" xr:uid="{F57C2D67-4621-468A-8CD1-D3B69E19D16D}"/>
    <cellStyle name="Comma 7 9 4 2 3" xfId="26306" xr:uid="{AD48F36D-61A4-4A55-AF86-38DB184DB571}"/>
    <cellStyle name="Comma 7 9 4 2 4" xfId="47330" xr:uid="{0FA0A1E5-C643-441C-829B-7C11882068F6}"/>
    <cellStyle name="Comma 7 9 4 3" xfId="7888" xr:uid="{C2FA710C-E2DD-42BC-9286-0AB9515E2F08}"/>
    <cellStyle name="Comma 7 9 4 3 2" xfId="18422" xr:uid="{11987ADA-FE31-4267-9E61-5E22DB3665F6}"/>
    <cellStyle name="Comma 7 9 4 3 2 2" xfId="39444" xr:uid="{D18660A8-0C16-4478-BCA4-F0327CBD8967}"/>
    <cellStyle name="Comma 7 9 4 3 2 3" xfId="60468" xr:uid="{A91565E3-8194-45C9-84A9-407817C410F4}"/>
    <cellStyle name="Comma 7 9 4 3 3" xfId="28934" xr:uid="{599B96C7-EE7C-42DC-B026-47FEE4654534}"/>
    <cellStyle name="Comma 7 9 4 3 4" xfId="49958" xr:uid="{911AB03C-52A9-4474-94C2-023437242A82}"/>
    <cellStyle name="Comma 7 9 4 4" xfId="10515" xr:uid="{7AF26A8A-ECF3-433F-9198-DD69E4F5ED73}"/>
    <cellStyle name="Comma 7 9 4 4 2" xfId="21049" xr:uid="{39CAE72D-38B4-4B80-9E77-45490AB6CAAE}"/>
    <cellStyle name="Comma 7 9 4 4 2 2" xfId="42071" xr:uid="{26B459F5-282D-428D-BC79-2379A3E3E01C}"/>
    <cellStyle name="Comma 7 9 4 4 2 3" xfId="63095" xr:uid="{1682245B-BDB3-41B9-83F0-5D41B5F7D8FC}"/>
    <cellStyle name="Comma 7 9 4 4 3" xfId="31561" xr:uid="{F67C4A58-7AF9-43E0-B960-C20B652590E5}"/>
    <cellStyle name="Comma 7 9 4 4 4" xfId="52585" xr:uid="{5B486FDA-4AC3-4896-A6B8-856398445561}"/>
    <cellStyle name="Comma 7 9 4 5" xfId="13167" xr:uid="{6131BDA3-0FC9-48FF-BB7E-AAE4AAB5D141}"/>
    <cellStyle name="Comma 7 9 4 5 2" xfId="34189" xr:uid="{EAA48EC0-B22E-4156-8645-BECCF8AE011B}"/>
    <cellStyle name="Comma 7 9 4 5 3" xfId="55213" xr:uid="{23743BF5-B5E5-45AE-9838-A5EFAF7646C5}"/>
    <cellStyle name="Comma 7 9 4 6" xfId="23678" xr:uid="{E44A3465-1698-41CC-8281-E150F065A524}"/>
    <cellStyle name="Comma 7 9 4 7" xfId="44703" xr:uid="{ECD3606F-2E81-47DF-9095-C0025EEBB2C2}"/>
    <cellStyle name="Comma 7 9 5" xfId="5256" xr:uid="{6FCF42D4-676E-48F6-BF9F-010AC914BD63}"/>
    <cellStyle name="Comma 7 9 5 2" xfId="15790" xr:uid="{A10D61CD-E5EA-499C-B681-69195478B9A5}"/>
    <cellStyle name="Comma 7 9 5 2 2" xfId="36812" xr:uid="{7F4E9FCE-8A48-44FF-B051-E55A30333EA8}"/>
    <cellStyle name="Comma 7 9 5 2 3" xfId="57836" xr:uid="{CCAF4E02-F0EF-4B38-A2EA-2D26EC479AD4}"/>
    <cellStyle name="Comma 7 9 5 3" xfId="26302" xr:uid="{F0DCB132-9C51-47AF-8C59-89F4424C8C85}"/>
    <cellStyle name="Comma 7 9 5 4" xfId="47326" xr:uid="{E4735AAF-CFB0-4706-9386-A1F5BC2FCA63}"/>
    <cellStyle name="Comma 7 9 6" xfId="7884" xr:uid="{5ECBCB98-E01B-47AE-8384-3878961D4B01}"/>
    <cellStyle name="Comma 7 9 6 2" xfId="18418" xr:uid="{5AF57352-6AE3-499C-AA16-F94CEABB1AF4}"/>
    <cellStyle name="Comma 7 9 6 2 2" xfId="39440" xr:uid="{EA25985E-6C63-4051-8637-3EB4D5E08A6B}"/>
    <cellStyle name="Comma 7 9 6 2 3" xfId="60464" xr:uid="{05927F50-5D86-44ED-93DF-4E793E0EFA5E}"/>
    <cellStyle name="Comma 7 9 6 3" xfId="28930" xr:uid="{6857BFB7-C115-4F5F-B4DA-9D2F78EE5BC4}"/>
    <cellStyle name="Comma 7 9 6 4" xfId="49954" xr:uid="{09C575DF-4985-42F9-A229-4113DC14DF42}"/>
    <cellStyle name="Comma 7 9 7" xfId="10511" xr:uid="{8DBAB361-5990-410D-8636-E9243B6345ED}"/>
    <cellStyle name="Comma 7 9 7 2" xfId="21045" xr:uid="{4C4B6862-7A04-4D11-BA9D-25E7D78AA280}"/>
    <cellStyle name="Comma 7 9 7 2 2" xfId="42067" xr:uid="{E16B8361-FFC4-4791-A704-AFE0A7948CA8}"/>
    <cellStyle name="Comma 7 9 7 2 3" xfId="63091" xr:uid="{6C8859E2-210F-44DF-8D3C-4F89E8FAF780}"/>
    <cellStyle name="Comma 7 9 7 3" xfId="31557" xr:uid="{8AE6D52D-CE09-4EDF-85EC-AC6F5E7E86B3}"/>
    <cellStyle name="Comma 7 9 7 4" xfId="52581" xr:uid="{432B431C-CC05-49C2-9FAF-4B5CEE446148}"/>
    <cellStyle name="Comma 7 9 8" xfId="13163" xr:uid="{71E6B315-4BEE-48BF-B130-1FF90B36CB2D}"/>
    <cellStyle name="Comma 7 9 8 2" xfId="34185" xr:uid="{5BF6240F-004B-45DD-8F8F-FEE515127009}"/>
    <cellStyle name="Comma 7 9 8 3" xfId="55209" xr:uid="{D1EBB0B0-6AEA-4AAB-B7B7-9B54FFE745AD}"/>
    <cellStyle name="Comma 7 9 9" xfId="23674" xr:uid="{757A1A0B-41C1-4C86-B085-2F501A3F958D}"/>
    <cellStyle name="Comma 8" xfId="2583" xr:uid="{8933CDD6-835C-4A0D-B954-1E30119B90E7}"/>
    <cellStyle name="Comma 8 2" xfId="5261" xr:uid="{FFA6C498-2B7A-44F7-9E08-811B03E2B2DD}"/>
    <cellStyle name="Comma 8 2 2" xfId="15795" xr:uid="{0C7F6785-EB1F-4F68-9B6C-CCAC1E19EF16}"/>
    <cellStyle name="Comma 8 2 2 2" xfId="36817" xr:uid="{F00B009D-92B8-4DD3-A1B2-48325727B94C}"/>
    <cellStyle name="Comma 8 2 2 3" xfId="57841" xr:uid="{DF9C26C2-B4CA-470F-9158-D8D172C587C5}"/>
    <cellStyle name="Comma 8 2 3" xfId="26307" xr:uid="{ED2BEF08-E4B2-4408-AB7E-6DABFC7F165A}"/>
    <cellStyle name="Comma 8 2 4" xfId="47331" xr:uid="{EF79FCD2-8D1D-46FA-9187-1C7EC1A35128}"/>
    <cellStyle name="Comma 8 3" xfId="7889" xr:uid="{3FE690BD-5C92-4FC1-AD96-B14C9E285206}"/>
    <cellStyle name="Comma 8 3 2" xfId="18423" xr:uid="{98509936-8096-44A8-ABE8-F93FC18510F0}"/>
    <cellStyle name="Comma 8 3 2 2" xfId="39445" xr:uid="{83725AD5-0E06-4DC0-9E26-091172D6CE2F}"/>
    <cellStyle name="Comma 8 3 2 3" xfId="60469" xr:uid="{03931792-C261-4378-A82D-879D6EF48848}"/>
    <cellStyle name="Comma 8 3 3" xfId="28935" xr:uid="{DA6CF449-B495-4CB9-B06A-CB3C7766C12F}"/>
    <cellStyle name="Comma 8 3 4" xfId="49959" xr:uid="{F7E85AC3-CAFB-47E6-AFE0-1E4E34A7FC6D}"/>
    <cellStyle name="Comma 8 4" xfId="10516" xr:uid="{6FD2DC10-3D74-474E-9C23-1DF9998F69FC}"/>
    <cellStyle name="Comma 8 4 2" xfId="21050" xr:uid="{BA05F874-B837-48BD-A010-59F1D0F629BF}"/>
    <cellStyle name="Comma 8 4 2 2" xfId="42072" xr:uid="{B444DA9C-F803-427F-85A4-98B854D6166F}"/>
    <cellStyle name="Comma 8 4 2 3" xfId="63096" xr:uid="{09BADADF-561A-4EF4-8287-C87B3FC53E79}"/>
    <cellStyle name="Comma 8 4 3" xfId="31562" xr:uid="{C9ED2832-BE89-46C2-9582-BD3DAC4EC9BC}"/>
    <cellStyle name="Comma 8 4 4" xfId="52586" xr:uid="{A096BED8-601A-4A06-A945-F1C2F8CDAD77}"/>
    <cellStyle name="Comma 8 5" xfId="13168" xr:uid="{6EC0E8FB-1206-42D3-AD4E-7AEA4083295D}"/>
    <cellStyle name="Comma 8 5 2" xfId="34190" xr:uid="{929C035B-2811-4E52-A389-384940F2A9F8}"/>
    <cellStyle name="Comma 8 5 3" xfId="55214" xr:uid="{FD6D8957-D87B-4399-8426-D7EA52F63F51}"/>
    <cellStyle name="Comma 8 6" xfId="23679" xr:uid="{613267E6-CDED-4FF4-84D4-7ED862A1ADED}"/>
    <cellStyle name="Comma 8 7" xfId="44704" xr:uid="{CD1F0074-FB7D-4BB2-93ED-A18ADE991E61}"/>
    <cellStyle name="Comma 9" xfId="2615" xr:uid="{42DDD2AD-7DDC-421E-B918-5FE9CF8422AC}"/>
    <cellStyle name="Comma 9 2" xfId="5262" xr:uid="{0D373E32-3A81-4037-A50E-AD27CA4B314A}"/>
    <cellStyle name="Comma 9 2 2" xfId="15796" xr:uid="{93F05AB0-C09B-48E5-ABEE-2E87C38929E2}"/>
    <cellStyle name="Comma 9 2 2 2" xfId="36818" xr:uid="{23C4FE54-6E9B-4ED3-8061-C90D7F3AC965}"/>
    <cellStyle name="Comma 9 2 2 3" xfId="57842" xr:uid="{FB298585-CE27-4E93-B52A-F9F3534D8ECC}"/>
    <cellStyle name="Comma 9 2 3" xfId="26308" xr:uid="{BF1081B5-9570-42B9-A1B5-781F98EDF3C4}"/>
    <cellStyle name="Comma 9 2 4" xfId="47332" xr:uid="{329B1014-9803-41C3-899D-F13ABBE75336}"/>
    <cellStyle name="Comma 9 3" xfId="7890" xr:uid="{E6E1F7D6-61A0-493D-9F59-A66A0B8FDD7B}"/>
    <cellStyle name="Comma 9 3 2" xfId="18424" xr:uid="{8DDC0D09-CA96-45AC-8808-CBDC8B7B664D}"/>
    <cellStyle name="Comma 9 3 2 2" xfId="39446" xr:uid="{143FCC2E-EC64-40D9-8340-E856BE9DA690}"/>
    <cellStyle name="Comma 9 3 2 3" xfId="60470" xr:uid="{3DCB9202-CE83-43C6-9EF1-2CD8195A9141}"/>
    <cellStyle name="Comma 9 3 3" xfId="28936" xr:uid="{404DD6D8-AF4B-42DE-A0E4-940E4EB94032}"/>
    <cellStyle name="Comma 9 3 4" xfId="49960" xr:uid="{8B75FF3E-5811-4F05-BF3A-980F93269E43}"/>
    <cellStyle name="Comma 9 4" xfId="10517" xr:uid="{A778B7CD-EFAC-425D-BB16-AE9A91FD3ED7}"/>
    <cellStyle name="Comma 9 4 2" xfId="21051" xr:uid="{A76F87B1-76F5-4F25-8C9A-5DA20398952A}"/>
    <cellStyle name="Comma 9 4 2 2" xfId="42073" xr:uid="{48A61BC3-83BE-4850-84DB-10B90BCDBB15}"/>
    <cellStyle name="Comma 9 4 2 3" xfId="63097" xr:uid="{0F336BF9-6703-4A89-A497-49D20142F99D}"/>
    <cellStyle name="Comma 9 4 3" xfId="31563" xr:uid="{3A3C92B8-1D80-47C5-8712-381D0B9EB8A6}"/>
    <cellStyle name="Comma 9 4 4" xfId="52587" xr:uid="{5528D516-88F0-43AE-A0D4-C67979FBD1AB}"/>
    <cellStyle name="Comma 9 5" xfId="13169" xr:uid="{0BAC079C-A5E8-4BBD-BE14-260983223304}"/>
    <cellStyle name="Comma 9 5 2" xfId="34191" xr:uid="{70C19F2B-2B68-40FB-8D63-FDE588CFCD89}"/>
    <cellStyle name="Comma 9 5 3" xfId="55215" xr:uid="{8F25AB95-AB59-4E98-992F-A37A92785320}"/>
    <cellStyle name="Comma 9 6" xfId="23680" xr:uid="{49ACFF89-F71B-4A95-A2F5-CA2D1DC2F52E}"/>
    <cellStyle name="Comma 9 7" xfId="44705" xr:uid="{EAF3D767-41DD-4902-821F-1225396E0232}"/>
    <cellStyle name="DateLong" xfId="97" xr:uid="{E960A631-743C-44C5-BEF4-AB32063A23ED}"/>
    <cellStyle name="DateLong 2" xfId="10698" xr:uid="{051B49FE-C137-4ED2-86AD-5DA2BF76DE3D}"/>
    <cellStyle name="DateShort" xfId="98" xr:uid="{6A61CF6C-96C9-4414-A3D6-5C424C79D4F5}"/>
    <cellStyle name="DateShort 2" xfId="10696" xr:uid="{A4FE7109-0428-44CD-9151-AC778DF1B30A}"/>
    <cellStyle name="Descriptor text" xfId="101" xr:uid="{7811C987-5DD1-4CB6-BD9A-88CBFB326E51}"/>
    <cellStyle name="Explanatory Text" xfId="17" builtinId="53" customBuiltin="1"/>
    <cellStyle name="Explanatory Text 2" xfId="63292" xr:uid="{3C56AE20-DCB2-4CE0-A35C-BBE75FC8604D}"/>
    <cellStyle name="Factor" xfId="86" xr:uid="{D38608A8-3045-4D2E-87D5-0D776EAAAB04}"/>
    <cellStyle name="Factor 2" xfId="10697" xr:uid="{598DC0B0-9085-4B3B-8080-3427B59F843C}"/>
    <cellStyle name="Good" xfId="7" builtinId="26" customBuiltin="1"/>
    <cellStyle name="Good 2" xfId="63293" xr:uid="{93B9A8C7-E52C-41A3-B794-666577DE0E68}"/>
    <cellStyle name="Header" xfId="63294" xr:uid="{33A68A99-AE83-4924-AC82-E17E7FD580B0}"/>
    <cellStyle name="Header3rdlevel" xfId="63295" xr:uid="{D5BE2156-E06F-4814-9DD5-24FA4CF8CAC0}"/>
    <cellStyle name="headerStyle" xfId="2584" xr:uid="{A9288B9A-8F5B-444C-BAC5-4E1D377734C8}"/>
    <cellStyle name="Heading" xfId="100" xr:uid="{1AF1CE1C-1052-4060-82DE-05285CF5DBA4}"/>
    <cellStyle name="Heading 1" xfId="3" builtinId="16" customBuiltin="1"/>
    <cellStyle name="Heading 1 2" xfId="63296" xr:uid="{577E3E2C-40E9-44B6-8046-DAE070EABAC2}"/>
    <cellStyle name="Heading 2" xfId="4" builtinId="17" customBuiltin="1"/>
    <cellStyle name="Heading 2 2" xfId="63297" xr:uid="{B6B51186-2DDF-4FF6-880A-01D49D39494B}"/>
    <cellStyle name="Heading 3" xfId="5" builtinId="18" customBuiltin="1"/>
    <cellStyle name="Heading 3 2" xfId="63298" xr:uid="{37AFD934-5D16-4B64-97CF-156DB8373460}"/>
    <cellStyle name="Heading 4" xfId="6" builtinId="19" customBuiltin="1"/>
    <cellStyle name="Heading 4 2" xfId="63299" xr:uid="{2E943EC2-17B2-4826-B4D3-7A3D1A329D94}"/>
    <cellStyle name="Hyperlink 2" xfId="2585" xr:uid="{CBBF9D54-F646-480A-812E-B810C97B8621}"/>
    <cellStyle name="Hyperlink 2 2" xfId="63325" xr:uid="{A9BCE29C-C94B-416C-B778-22B2CB65166E}"/>
    <cellStyle name="Hyperlink 2 2 2" xfId="63379" xr:uid="{BCEEB1A8-B687-413A-8A88-841E80FF5D68}"/>
    <cellStyle name="Hyperlink 2 3" xfId="63311" xr:uid="{4482B112-8FC3-41BF-9565-10584E507021}"/>
    <cellStyle name="Hyperlink 3" xfId="63328" xr:uid="{CB62A088-6CD2-451E-B39D-EF131D76BB87}"/>
    <cellStyle name="Input" xfId="10" builtinId="20" customBuiltin="1"/>
    <cellStyle name="Input 2" xfId="63300" xr:uid="{A6E98E5C-D8E8-4B85-8162-71A9C6139101}"/>
    <cellStyle name="Linked Cell" xfId="13" builtinId="24" customBuiltin="1"/>
    <cellStyle name="Linked Cell 2" xfId="63301" xr:uid="{43C1F159-EF45-4CDB-9C54-A7FC1BAFDECB}"/>
    <cellStyle name="Neutral" xfId="9" builtinId="28" customBuiltin="1"/>
    <cellStyle name="Neutral 2" xfId="63302" xr:uid="{80633E9B-0B48-406C-BD6B-48AB324BF820}"/>
    <cellStyle name="NJS" xfId="2586" xr:uid="{391DFE75-F8F1-4D73-9563-FEE6139D8B59}"/>
    <cellStyle name="Normal" xfId="0" builtinId="0"/>
    <cellStyle name="Normal 10" xfId="63" xr:uid="{DF62B264-261C-4CF5-BA0A-274769087BD1}"/>
    <cellStyle name="Normal 10 2" xfId="69" xr:uid="{F2A2BA78-89D3-4232-868D-559B3D9D5035}"/>
    <cellStyle name="Normal 10 3" xfId="2630" xr:uid="{D0EB83BF-900A-49A3-B47E-99089C40ADA6}"/>
    <cellStyle name="Normal 10 3 2" xfId="10691" xr:uid="{97045B05-2616-4F0E-8C04-06C86DC9139A}"/>
    <cellStyle name="Normal 10 3 3" xfId="63353" xr:uid="{CE5D5831-00B7-4560-A759-9E6667337900}"/>
    <cellStyle name="Normal 10 4" xfId="10703" xr:uid="{C81E766A-7096-449A-A3D4-7BC70A920CE9}"/>
    <cellStyle name="Normal 10 5" xfId="10684" xr:uid="{EF87167F-35D4-4CDA-BDE3-1ECA3E9A565F}"/>
    <cellStyle name="Normal 10 6" xfId="42235" xr:uid="{6A6A1C5E-7509-4058-AE55-FB08EF0CC062}"/>
    <cellStyle name="Normal 11" xfId="2681" xr:uid="{27EFB46C-89E5-4015-A728-1E7564F64DE2}"/>
    <cellStyle name="Normal 11 2" xfId="10705" xr:uid="{53172C63-3EF8-4C46-A049-327BF01233DB}"/>
    <cellStyle name="Normal 12" xfId="48" xr:uid="{04F13F57-7B78-4B93-BDA2-C62074AEC85D}"/>
    <cellStyle name="Normal 12 2" xfId="89" xr:uid="{9E5D1333-9062-4B8D-8333-B73DE6890346}"/>
    <cellStyle name="Normal 13" xfId="2618" xr:uid="{1DB48556-F433-406C-8AE4-34096DF6F4B8}"/>
    <cellStyle name="Normal 13 2" xfId="10707" xr:uid="{296A5963-1EAB-4937-8371-3C53539035CD}"/>
    <cellStyle name="Normal 14" xfId="2682" xr:uid="{4413E96F-6A84-4F50-B44A-1F9A4F91FD0C}"/>
    <cellStyle name="Normal 14 2" xfId="10706" xr:uid="{C45D0F20-C89E-4328-9274-84E69E2B2371}"/>
    <cellStyle name="Normal 15" xfId="2679" xr:uid="{7FE4E1C7-ADD9-43B3-B9C8-78A08B2D7FAE}"/>
    <cellStyle name="Normal 15 2" xfId="10687" xr:uid="{32A7D960-ECC7-4B33-B4D0-6664E86C4A85}"/>
    <cellStyle name="Normal 16" xfId="2680" xr:uid="{E1EB6B41-1776-4063-A740-6B8D55CAEC36}"/>
    <cellStyle name="Normal 16 2" xfId="63376" xr:uid="{29078AAA-10E3-4CAA-85EF-611F03CB5F8C}"/>
    <cellStyle name="Normal 17" xfId="2621" xr:uid="{58A6DA6A-FA44-4B5A-8F50-19E046CC3796}"/>
    <cellStyle name="Normal 18" xfId="2683" xr:uid="{DF6E8DA6-95CE-46D0-970D-576E9547434C}"/>
    <cellStyle name="Normal 19" xfId="216" xr:uid="{58B41664-F631-49D6-9365-EA5292035330}"/>
    <cellStyle name="Normal 2" xfId="43" xr:uid="{A4758A5D-8EA6-45A0-AF21-9E2EFF440C83}"/>
    <cellStyle name="Normal 2 2" xfId="45" xr:uid="{F9521C78-55EA-43AF-9799-7C011FCA99AC}"/>
    <cellStyle name="Normal 2 3" xfId="70" xr:uid="{BAF4CA3E-1279-4FCA-A7E2-41D103E3A276}"/>
    <cellStyle name="Normal 2 3 2" xfId="93" xr:uid="{C948D3DD-D784-4905-9EA2-A16270EAF103}"/>
    <cellStyle name="Normal 2 3 2 2" xfId="63360" xr:uid="{977732DC-E9C8-452B-9FBF-D9E9C8F7CAC3}"/>
    <cellStyle name="Normal 2 3 3" xfId="2793" xr:uid="{B8C136D1-D064-480C-98A7-4072FC01EB03}"/>
    <cellStyle name="Normal 2 3 3 2" xfId="63336" xr:uid="{55530E02-B1BE-41BC-B291-744551EFDC11}"/>
    <cellStyle name="Normal 2 4" xfId="64" xr:uid="{A9ACD51B-792B-48D3-A1A0-6BCB81D7F1C7}"/>
    <cellStyle name="Normal 2 4 2" xfId="133" xr:uid="{5F4C46A8-1236-4234-B634-901AF9BFF520}"/>
    <cellStyle name="Normal 2 4 2 2" xfId="42239" xr:uid="{AAB6F9EC-F4A3-48AA-AFAF-339DB8B5386B}"/>
    <cellStyle name="Normal 2 4 3" xfId="42238" xr:uid="{E6952207-5BEF-4969-BFB5-04C4DB1A3692}"/>
    <cellStyle name="Normal 2 5" xfId="10682" xr:uid="{9A2272CE-27E1-40D0-9665-4D5548CA850D}"/>
    <cellStyle name="Normal 2 6" xfId="47" xr:uid="{0DE3B467-D0D5-49B6-BE24-518B81A5EEE2}"/>
    <cellStyle name="Normal 2 7 2" xfId="63377" xr:uid="{DB556077-FE0B-4D2C-BB41-B349B2449895}"/>
    <cellStyle name="Normal 20" xfId="55" xr:uid="{436F91EA-5E51-4DEF-B436-C64E9FC7DD44}"/>
    <cellStyle name="Normal 21" xfId="63343" xr:uid="{D5453D80-AE0D-4960-8F4B-BA0DAD3C21C1}"/>
    <cellStyle name="Normal 24" xfId="79" xr:uid="{0902AD32-8837-4CE3-9B55-EC56362F4E38}"/>
    <cellStyle name="Normal 24 4" xfId="63330" xr:uid="{927127F3-DC2A-4934-B135-B8A50297F2BD}"/>
    <cellStyle name="Normal 3" xfId="56" xr:uid="{5D0C38A0-4673-4087-B0AF-3F807C6E15AB}"/>
    <cellStyle name="Normal 3 2" xfId="65" xr:uid="{0957D6DB-8290-4BC9-8F32-1E4B47D52ADE}"/>
    <cellStyle name="Normal 3 2 2" xfId="75" xr:uid="{095C2619-2976-4BC7-BECC-BE9FF6B92273}"/>
    <cellStyle name="Normal 3 2 2 2" xfId="63357" xr:uid="{6E5F951B-DA27-491F-A4B3-22F5334AAF30}"/>
    <cellStyle name="Normal 3 2 2 3" xfId="63334" xr:uid="{E3EBA48B-11FC-49F8-95E6-02DA2A518AB1}"/>
    <cellStyle name="Normal 3 2 3" xfId="2587" xr:uid="{A27E5DF8-08C7-43D1-B19A-89DAD32B5F18}"/>
    <cellStyle name="Normal 3 2 3 2" xfId="63355" xr:uid="{14E3A9D1-BE67-4027-AFCD-447AF23763D0}"/>
    <cellStyle name="Normal 3 2 4" xfId="63332" xr:uid="{6C54EF4B-9B79-45B7-A5D4-ED22C374D186}"/>
    <cellStyle name="Normal 3 3" xfId="88" xr:uid="{3C8961C6-A161-4E57-ADF7-E7FADDAEE206}"/>
    <cellStyle name="Normal 3 3 2" xfId="77" xr:uid="{24CA4FDD-B113-4463-A0F9-CE8B32AE87BE}"/>
    <cellStyle name="Normal 3 4" xfId="53" xr:uid="{D54DCDF9-166D-45CB-BB02-BC137E32CD62}"/>
    <cellStyle name="Normal 3 5" xfId="66" xr:uid="{D99FC4CB-3408-4010-BA42-E718EE1CC706}"/>
    <cellStyle name="Normal 3 6" xfId="63374" xr:uid="{F9295D0F-D2E1-4955-B9FC-9FB58B8D76B0}"/>
    <cellStyle name="Normal 3 7" xfId="54" xr:uid="{0EA7D4D6-DA9D-4C95-B40D-16DB0CF14C3E}"/>
    <cellStyle name="Normal 3 7 2" xfId="2589" xr:uid="{B482F6DC-FD96-4122-8503-8987EFD2A84C}"/>
    <cellStyle name="Normal 3 7 3" xfId="2590" xr:uid="{B57C3C72-B19A-40C3-8380-14B3C3E19EBE}"/>
    <cellStyle name="Normal 3 7 4" xfId="2588" xr:uid="{CF0394E3-8ADB-432E-8BCA-35F50F4E75BD}"/>
    <cellStyle name="Normal 30" xfId="50" xr:uid="{2223B750-0D76-4D7D-AD0D-16C5795FDC0F}"/>
    <cellStyle name="Normal 4" xfId="76" xr:uid="{C02C4925-5562-4AAA-9A82-4CFD4442FACC}"/>
    <cellStyle name="Normal 4 2" xfId="71" xr:uid="{35C200F8-FE89-40CF-A3B4-E672AE80C52A}"/>
    <cellStyle name="Normal 4 2 2" xfId="67" xr:uid="{FD64226B-444B-4D9D-A9EE-5159E898FE66}"/>
    <cellStyle name="Normal 4 2 3" xfId="2619" xr:uid="{0C48AAFA-3B2B-4119-B1CE-1B27156667D6}"/>
    <cellStyle name="Normal 4 2 4" xfId="63318" xr:uid="{5AC938FA-3460-4C58-84B3-2E820CB35065}"/>
    <cellStyle name="Normal 4 3" xfId="2622" xr:uid="{221EDF7F-C2E3-4AEE-A596-79715E331615}"/>
    <cellStyle name="Normal 4 3 2" xfId="63339" xr:uid="{848613AD-1715-4616-8E5E-B5869AC13AB1}"/>
    <cellStyle name="Normal 4 4" xfId="10700" xr:uid="{92B66C72-A761-450E-AD5A-803D310A019F}"/>
    <cellStyle name="Normal 4 5" xfId="63327" xr:uid="{1E1ADDCE-94F6-4168-9F8F-3A75A67B59D2}"/>
    <cellStyle name="Normal 4 5 2" xfId="63370" xr:uid="{E0CBA345-01CA-47ED-BD1B-1BE2AA3AC2A9}"/>
    <cellStyle name="Normal 4 5 3" xfId="63351" xr:uid="{A5BADD24-AD3D-40FA-86D0-F01B7456F883}"/>
    <cellStyle name="Normal 4 6" xfId="63314" xr:uid="{850D4776-AC73-4C65-BB9B-8F758AFFC182}"/>
    <cellStyle name="Normal 5" xfId="84" xr:uid="{FC65063C-9155-47AB-A9C6-5EE09AAA92D7}"/>
    <cellStyle name="Normal 5 2" xfId="2592" xr:uid="{C904DCA7-1ED0-4F2A-8E28-C0B7C15C5256}"/>
    <cellStyle name="Normal 5 2 2" xfId="63320" xr:uid="{F9D4235D-F9E1-46D7-989F-126F5653DC3B}"/>
    <cellStyle name="Normal 5 3" xfId="2593" xr:uid="{50F51753-E899-4E08-8881-8E04FF4152C9}"/>
    <cellStyle name="Normal 5 3 2" xfId="63338" xr:uid="{9FF98379-EE40-4DCD-9040-C256E681F6D9}"/>
    <cellStyle name="Normal 5 4" xfId="2594" xr:uid="{58E88981-D0D7-4127-8741-A6DAF6BAB6E2}"/>
    <cellStyle name="Normal 5 5" xfId="87" xr:uid="{7D586572-0618-4A99-90E3-37FF2D5C3427}"/>
    <cellStyle name="Normal 5 6" xfId="2591" xr:uid="{09C8EC0D-64E9-49BC-B333-CFF08E2E3F01}"/>
    <cellStyle name="Normal 5 7" xfId="10701" xr:uid="{6206B36C-DCA8-4D06-B5A2-061F3B2B92B1}"/>
    <cellStyle name="Normal 5 8" xfId="63316" xr:uid="{BD409D30-1F0F-4BDE-9877-91FA2D081CD2}"/>
    <cellStyle name="Normal 6" xfId="62" xr:uid="{821C2855-F479-4175-8689-951F408DDC17}"/>
    <cellStyle name="Normal 6 2" xfId="61" xr:uid="{C0503771-10AC-46FC-9D8B-109E35597373}"/>
    <cellStyle name="Normal 6 3" xfId="2792" xr:uid="{66CDA282-DA73-4510-88FA-14724655450D}"/>
    <cellStyle name="Normal 6 4" xfId="90" xr:uid="{058F5266-8A8D-46B3-822C-2C747DC35F22}"/>
    <cellStyle name="Normal 7" xfId="91" xr:uid="{11340930-FBD7-4AB5-9ABF-D72D6A38B789}"/>
    <cellStyle name="Normal 7 2" xfId="63361" xr:uid="{01DC948F-BB1F-44E8-8E52-C00E8598FB41}"/>
    <cellStyle name="Normal 7 2 2" xfId="63380" xr:uid="{BDE20CFC-184C-4D5C-9AE4-AB2CCA6CC110}"/>
    <cellStyle name="Normal 7 2 3" xfId="49" xr:uid="{E55C9912-421A-4D58-B71B-52B475618C6B}"/>
    <cellStyle name="Normal 7 3" xfId="63337" xr:uid="{38A24705-0B47-4831-AF81-BDB3D23CC88F}"/>
    <cellStyle name="Normal 7 4" xfId="63340" xr:uid="{ACA19B44-AAC1-484F-8E3F-391576958CE2}"/>
    <cellStyle name="Normal 7 5" xfId="2794" xr:uid="{C393524F-09FF-4B8E-ADFF-0D0AD229F282}"/>
    <cellStyle name="Normal 7 7" xfId="2796" xr:uid="{76BDACE6-390F-48F6-B645-BB8A26743FB5}"/>
    <cellStyle name="Normal 8" xfId="92" xr:uid="{4278B58A-6DDE-466C-B4EA-F3936BF43B01}"/>
    <cellStyle name="Normal 8 2" xfId="2626" xr:uid="{270BF1C2-6C97-45EB-80BB-77B3F9E32872}"/>
    <cellStyle name="Normal 8 3" xfId="217" xr:uid="{C01200DB-6E6D-41FA-B8E5-8A83DBB654A5}"/>
    <cellStyle name="Normal 8 3 2" xfId="63331" xr:uid="{EF8E41E0-E991-418B-9458-5675ACB1651D}"/>
    <cellStyle name="Normal 8 4" xfId="10681" xr:uid="{A5376E4C-C019-49C2-AC27-27C0A487DE94}"/>
    <cellStyle name="Normal 85" xfId="63324" xr:uid="{F0984E8A-9AA7-479B-BA57-69284161A71F}"/>
    <cellStyle name="Normal 85 2" xfId="63368" xr:uid="{CD7ACC12-6675-4B64-9AB2-6D788B39EC65}"/>
    <cellStyle name="Normal 85 3" xfId="63349" xr:uid="{395B33B9-E3C3-42F0-B096-AB5D0C2D63DE}"/>
    <cellStyle name="Normal 87" xfId="46" xr:uid="{B3E0B57E-BF84-46E9-B62C-DBB566888162}"/>
    <cellStyle name="Normal 87 2" xfId="10680" xr:uid="{6E90382F-67A7-45F9-A8E5-712F034D37FF}"/>
    <cellStyle name="Normal 87 2 2" xfId="10692" xr:uid="{61674BBC-8613-4612-8F59-16C027A0D1B9}"/>
    <cellStyle name="Normal 87 2 2 2" xfId="63371" xr:uid="{490D1F97-60F9-4E1D-9785-FC1AEEC350F0}"/>
    <cellStyle name="Normal 87 2 2 3" xfId="63352" xr:uid="{69629B19-F121-4899-A6B5-A48F1563F707}"/>
    <cellStyle name="Normal 87 2 3" xfId="10704" xr:uid="{7289EFE5-C2B3-4730-9248-E273F1D2B97B}"/>
    <cellStyle name="Normal 87 2 4" xfId="10686" xr:uid="{1CA8401A-A23F-464F-B5B7-4EB2564BA2BD}"/>
    <cellStyle name="Normal 88" xfId="60" xr:uid="{1EE5CE3A-EA5E-404C-ADF8-3E57FCC6EB22}"/>
    <cellStyle name="Normal 88 2" xfId="10690" xr:uid="{F42D3825-A3C3-447C-9186-FAB8C4092B51}"/>
    <cellStyle name="Normal 88 3" xfId="10702" xr:uid="{C87615AF-AD57-461D-AF19-F6C79FA6C793}"/>
    <cellStyle name="Normal 88 4" xfId="10683" xr:uid="{51ED2D00-6DCB-4A85-8F08-E6F04D4C5541}"/>
    <cellStyle name="Normal 9" xfId="2614" xr:uid="{87C490E3-D82E-4936-B6CA-787924460DC1}"/>
    <cellStyle name="Normal 9 2" xfId="10685" xr:uid="{E7C7466F-4B24-4B21-B4FF-144E6D43C481}"/>
    <cellStyle name="Normal 9 3" xfId="63259" xr:uid="{48E79E2A-BE6F-4631-8630-F71088C480E6}"/>
    <cellStyle name="Note" xfId="16" builtinId="10" customBuiltin="1"/>
    <cellStyle name="Note 2" xfId="63303" xr:uid="{7036A9C3-3C95-4212-9B19-D0206E5FD27C}"/>
    <cellStyle name="OfwatAmber" xfId="103" xr:uid="{228A654A-6A6E-4E38-93CE-86463430DBE9}"/>
    <cellStyle name="OfwatCalculation" xfId="104" xr:uid="{7693CE4F-8972-4508-A12A-214DD481AA83}"/>
    <cellStyle name="OfwatCopy" xfId="105" xr:uid="{E9CC9A83-E7BC-4AF9-A3C0-F3FDB3C43632}"/>
    <cellStyle name="OfwatDescTxt" xfId="106" xr:uid="{55FB3A33-6E32-4C45-8969-C5077749DEF9}"/>
    <cellStyle name="OfwatEmphasis" xfId="107" xr:uid="{61D5F799-4983-48D8-86FE-552FDB9D9912}"/>
    <cellStyle name="OfwatGreen" xfId="108" xr:uid="{AB2CA360-779B-48B9-AB85-35E5A451016D}"/>
    <cellStyle name="OfwatHeaderTxt" xfId="109" xr:uid="{54308B0F-8E53-4605-BBA7-6EF7D2FA8E75}"/>
    <cellStyle name="OfwatInput" xfId="110" xr:uid="{ABEF9D3E-D84D-47A6-B5D7-B746A4F0D315}"/>
    <cellStyle name="OfwatINVALID" xfId="111" xr:uid="{2F4F9DE9-7543-4EC8-9799-1FB4FE143E37}"/>
    <cellStyle name="OfwatNormal" xfId="112" xr:uid="{D0C97524-2718-4B10-8396-001718FD6A03}"/>
    <cellStyle name="OfwatRedPurple" xfId="113" xr:uid="{6C3F08FE-821C-4080-9421-5EE7FC0F131F}"/>
    <cellStyle name="Output" xfId="11" builtinId="21" customBuiltin="1"/>
    <cellStyle name="Output 2" xfId="63304" xr:uid="{B26B2757-D8EB-458B-8D97-BBDDAFD5EA03}"/>
    <cellStyle name="Output Amounts" xfId="2595" xr:uid="{6E4E54A2-4054-4265-BBE6-A3CD2F31DA0B}"/>
    <cellStyle name="Output Column Headings" xfId="2596" xr:uid="{B00D3F0C-7EDF-498B-BF3E-7A82E9F82E31}"/>
    <cellStyle name="Output Line Items" xfId="2597" xr:uid="{63E4A452-A002-4DB6-A48B-E75BC7FC29EB}"/>
    <cellStyle name="Output Report Heading" xfId="2598" xr:uid="{7EE0D073-0F5B-47BD-9491-6BCF608E91B4}"/>
    <cellStyle name="Output Report Title" xfId="2599" xr:uid="{423560C8-A5B3-4891-9DF1-224F3C5D5C02}"/>
    <cellStyle name="Percent" xfId="1" builtinId="5"/>
    <cellStyle name="Percent 2" xfId="72" xr:uid="{F4378BFB-AD6D-41B1-B1E1-69CAE0312FAB}"/>
    <cellStyle name="Percent 2 2" xfId="74" xr:uid="{F1313DF8-C830-4AC1-B046-373E4DDC82F2}"/>
    <cellStyle name="Percent 2 2 2" xfId="2602" xr:uid="{9F436A38-5354-4BE0-BD09-327171BBE66A}"/>
    <cellStyle name="Percent 2 2 2 2" xfId="63317" xr:uid="{B3BC8E4C-254F-4E55-90D2-3E13A12E82E1}"/>
    <cellStyle name="Percent 2 2 3" xfId="2603" xr:uid="{E2BAC3C9-D7C9-4937-B43D-E28451E69C4A}"/>
    <cellStyle name="Percent 2 2 4" xfId="2604" xr:uid="{33EEF030-26D6-4C37-9692-F17DB027B2A5}"/>
    <cellStyle name="Percent 2 2 5" xfId="2620" xr:uid="{71B5031D-8236-49D1-99CF-A08E70CBB1F0}"/>
    <cellStyle name="Percent 2 2 6" xfId="2601" xr:uid="{41CA7B60-30F7-4EDA-A5B5-DDC01EDDE907}"/>
    <cellStyle name="Percent 2 3" xfId="80" xr:uid="{ABC10D54-D4C9-4FA4-A026-B150070CCCC8}"/>
    <cellStyle name="Percent 2 3 2" xfId="2606" xr:uid="{06DF004E-4AB9-4A51-9668-7FFCEB6E1C10}"/>
    <cellStyle name="Percent 2 3 3" xfId="2607" xr:uid="{1B4FFDB3-B337-473F-9857-600909FAAE79}"/>
    <cellStyle name="Percent 2 3 4" xfId="2624" xr:uid="{946DE959-73EC-43FB-B048-431316197600}"/>
    <cellStyle name="Percent 2 3 5" xfId="2605" xr:uid="{FB9FCE14-9300-46E7-8A8B-DDAAC63856C3}"/>
    <cellStyle name="Percent 2 4" xfId="134" xr:uid="{EFF978FB-C2AB-4AA4-AC49-5F087F0F6BDA}"/>
    <cellStyle name="Percent 2 4 2" xfId="2609" xr:uid="{9232A755-9BBE-40E7-89D6-D6ACFDE2000F}"/>
    <cellStyle name="Percent 2 4 3" xfId="2610" xr:uid="{9F507A9C-107A-4B44-98C6-C74423689747}"/>
    <cellStyle name="Percent 2 4 4" xfId="2651" xr:uid="{EF106078-7FED-41C6-84DE-69A404262365}"/>
    <cellStyle name="Percent 2 4 5" xfId="2608" xr:uid="{E360B142-47C7-40EB-95C7-D75A0CC76096}"/>
    <cellStyle name="Percent 2 4 6" xfId="63329" xr:uid="{C448BBF2-ADB5-4D19-A38D-A3127F467E48}"/>
    <cellStyle name="Percent 2 5" xfId="2611" xr:uid="{07A862E3-7A58-4BB5-99CC-1C50CF3110AB}"/>
    <cellStyle name="Percent 2 5 2" xfId="63359" xr:uid="{B30B8417-CA5F-4B09-A88B-3D20194B3B87}"/>
    <cellStyle name="Percent 2 6" xfId="2612" xr:uid="{95D04F7B-49FC-40F6-88BC-69B1C0B2DA6C}"/>
    <cellStyle name="Percent 2 7" xfId="2613" xr:uid="{7D5B5046-A2CD-4D8E-8A23-04F4A5BCA024}"/>
    <cellStyle name="Percent 2 8" xfId="2600" xr:uid="{6F2FCE1F-F3BA-4FA5-ABC6-7E580564D93A}"/>
    <cellStyle name="Percent 3" xfId="82" xr:uid="{4EB59D44-74BC-48F5-A48A-2D287D3A9690}"/>
    <cellStyle name="Percent 3 2" xfId="10688" xr:uid="{F98EC2B6-1307-4395-A2CA-4268BEAE3EDC}"/>
    <cellStyle name="Percent 3 3" xfId="63305" xr:uid="{EDCA571C-F0DA-4792-93E7-33DF5C0FFF26}"/>
    <cellStyle name="Percent 4" xfId="2616" xr:uid="{98F01BF0-0F06-4716-A4E5-58ABF267348D}"/>
    <cellStyle name="Percent 5" xfId="73" xr:uid="{5E230648-C857-4BE5-B06D-A6891C19524D}"/>
    <cellStyle name="Style 1" xfId="63306" xr:uid="{6BF3DB31-D826-4A0C-B2C4-0A04F94157F6}"/>
    <cellStyle name="Title" xfId="2" builtinId="15" customBuiltin="1"/>
    <cellStyle name="Title 2" xfId="63307" xr:uid="{6EB71F97-160A-44AE-84B9-DAC8D7E487FB}"/>
    <cellStyle name="Total" xfId="18" builtinId="25" customBuiltin="1"/>
    <cellStyle name="Total 2" xfId="63308" xr:uid="{F662AE52-4C08-416C-8505-6FC45B1640ED}"/>
    <cellStyle name="Validation error" xfId="102" xr:uid="{187E796A-C6FB-4715-BE19-35850E3EF042}"/>
    <cellStyle name="Warning Text" xfId="15" builtinId="11" customBuiltin="1"/>
    <cellStyle name="Warning Text 2" xfId="63309" xr:uid="{0D4F243F-FA24-4A55-B120-5E01B2BE922E}"/>
    <cellStyle name="white_text_on_blue" xfId="63310" xr:uid="{B946D8E0-91FC-4684-9F32-49CF3065C04B}"/>
    <cellStyle name="Year" xfId="99" xr:uid="{634B638F-6CF2-4F89-BA7D-B74CBA236EDD}"/>
    <cellStyle name="Year 2" xfId="10699" xr:uid="{BE53858B-A95E-404E-A157-B5D7FACAC7B3}"/>
    <cellStyle name="Year 2 2" xfId="63378" xr:uid="{E9DCF954-B078-44AE-B5AB-2E75E059EE1D}"/>
  </cellStyles>
  <dxfs count="15">
    <dxf>
      <font>
        <color rgb="FF00B050"/>
      </font>
      <fill>
        <patternFill>
          <bgColor rgb="FFCCFFCC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00B050"/>
      </font>
      <fill>
        <patternFill>
          <bgColor rgb="FFCCFFCC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00B050"/>
      </font>
      <fill>
        <patternFill>
          <bgColor rgb="FFCCFFCC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00B050"/>
      </font>
      <fill>
        <patternFill>
          <bgColor rgb="FFCCFFCC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00B050"/>
      </font>
      <fill>
        <patternFill>
          <bgColor rgb="FFCCFFCC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00B050"/>
      </font>
      <fill>
        <patternFill>
          <bgColor rgb="FFCCFFCC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98C561"/>
      <color rgb="FFFFDB8E"/>
      <color rgb="FFCCCC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</xdr:colOff>
      <xdr:row>13</xdr:row>
      <xdr:rowOff>74839</xdr:rowOff>
    </xdr:from>
    <xdr:to>
      <xdr:col>8</xdr:col>
      <xdr:colOff>538162</xdr:colOff>
      <xdr:row>40</xdr:row>
      <xdr:rowOff>109538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381C80D8-59BC-451F-A4AA-E5F7932D977E}"/>
            </a:ext>
          </a:extLst>
        </xdr:cNvPr>
        <xdr:cNvSpPr txBox="1"/>
      </xdr:nvSpPr>
      <xdr:spPr>
        <a:xfrm>
          <a:off x="610416" y="2427514"/>
          <a:ext cx="8866959" cy="4540024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algn="l"/>
          <a:r>
            <a:rPr lang="en-US" sz="1100" b="1">
              <a:latin typeface="+mn-lt"/>
            </a:rPr>
            <a:t>Summary of the model:</a:t>
          </a:r>
          <a:endParaRPr lang="en-US" sz="1100"/>
        </a:p>
        <a:p>
          <a:pPr algn="l"/>
          <a:endParaRPr lang="en-US" sz="1000" b="1">
            <a:solidFill>
              <a:srgbClr val="000000"/>
            </a:solidFill>
            <a:latin typeface="+mn-lt"/>
          </a:endParaRPr>
        </a:p>
        <a:p>
          <a:pPr algn="l"/>
          <a:r>
            <a:rPr lang="en-US" sz="1000">
              <a:latin typeface="+mn-lt"/>
            </a:rPr>
            <a:t>This file calculates bioresources base allowances. In this model we bring together estimated regression coefficients and cost driver data (historical and forecast) to </a:t>
          </a:r>
          <a:r>
            <a:rPr lang="en-US" sz="1000">
              <a:latin typeface="+mn-lt"/>
              <a:ea typeface="+mn-ea"/>
              <a:cs typeface="+mn-cs"/>
            </a:rPr>
            <a:t>produce bioresources base allowances. </a:t>
          </a: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100" b="1">
              <a:latin typeface="+mn-lt"/>
            </a:rPr>
            <a:t>Quality assurance: </a:t>
          </a: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000">
              <a:latin typeface="+mn-lt"/>
            </a:rPr>
            <a:t>The file has been reviewed</a:t>
          </a:r>
          <a:r>
            <a:rPr lang="en-US" sz="1000" baseline="0">
              <a:latin typeface="+mn-lt"/>
            </a:rPr>
            <a:t> internally and by our delivery partner.</a:t>
          </a:r>
        </a:p>
        <a:p>
          <a:pPr algn="l"/>
          <a:endParaRPr lang="en-US" sz="1000" baseline="0">
            <a:latin typeface="+mn-lt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effectLst/>
              <a:latin typeface="+mn-lt"/>
              <a:ea typeface="+mn-ea"/>
              <a:cs typeface="+mn-cs"/>
            </a:rPr>
            <a:t>Contents: </a:t>
          </a:r>
          <a:endParaRPr lang="en-GB" sz="1000">
            <a:effectLst/>
          </a:endParaRPr>
        </a:p>
        <a:p>
          <a:pPr algn="l"/>
          <a:endParaRPr lang="en-US" sz="1000" b="1">
            <a:solidFill>
              <a:srgbClr val="000000"/>
            </a:solidFill>
            <a:latin typeface="+mn-lt"/>
          </a:endParaRPr>
        </a:p>
        <a:p>
          <a:pPr algn="l"/>
          <a:r>
            <a:rPr lang="en-US" sz="1000">
              <a:solidFill>
                <a:srgbClr val="000000"/>
              </a:solidFill>
              <a:latin typeface="+mn-lt"/>
            </a:rPr>
            <a:t>Controls: applies catch-up efficiency challenge and weightings</a:t>
          </a:r>
          <a:r>
            <a:rPr lang="en-US" sz="1000" baseline="0">
              <a:solidFill>
                <a:srgbClr val="000000"/>
              </a:solidFill>
              <a:latin typeface="+mn-lt"/>
            </a:rPr>
            <a:t> to each model.</a:t>
          </a:r>
        </a:p>
        <a:p>
          <a:pPr algn="l"/>
          <a:endParaRPr lang="en-US" sz="1000" baseline="0">
            <a:solidFill>
              <a:srgbClr val="000000"/>
            </a:solidFill>
            <a:latin typeface="+mn-lt"/>
          </a:endParaRPr>
        </a:p>
        <a:p>
          <a:pPr algn="l"/>
          <a:r>
            <a:rPr lang="en-US" sz="1000" baseline="0">
              <a:solidFill>
                <a:srgbClr val="000000"/>
              </a:solidFill>
              <a:latin typeface="+mn-lt"/>
            </a:rPr>
            <a:t>Inputs: pulls the raw data from Ofwat's database.</a:t>
          </a:r>
        </a:p>
        <a:p>
          <a:pPr algn="l"/>
          <a:endParaRPr lang="en-US" sz="1000" baseline="0">
            <a:solidFill>
              <a:srgbClr val="000000"/>
            </a:solidFill>
            <a:latin typeface="+mn-lt"/>
          </a:endParaRPr>
        </a:p>
        <a:p>
          <a:pPr algn="l"/>
          <a:r>
            <a:rPr lang="en-US" sz="1000" baseline="0">
              <a:solidFill>
                <a:srgbClr val="000000"/>
              </a:solidFill>
              <a:latin typeface="+mn-lt"/>
            </a:rPr>
            <a:t>Model coeffs: presents the econometric base model results.</a:t>
          </a:r>
        </a:p>
        <a:p>
          <a:pPr algn="l"/>
          <a:endParaRPr lang="en-US" sz="1000" baseline="0">
            <a:solidFill>
              <a:srgbClr val="000000"/>
            </a:solidFill>
            <a:latin typeface="+mn-lt"/>
          </a:endParaRPr>
        </a:p>
        <a:p>
          <a:pPr algn="l"/>
          <a:r>
            <a:rPr lang="en-US" sz="1000" baseline="0">
              <a:solidFill>
                <a:srgbClr val="000000"/>
              </a:solidFill>
              <a:latin typeface="+mn-lt"/>
            </a:rPr>
            <a:t>Costs: pulls historical and forecast costs for bioresources from Inputs1 tab. Costs are in 2022-23 CPIH prices.</a:t>
          </a:r>
        </a:p>
        <a:p>
          <a:pPr algn="l"/>
          <a:endParaRPr lang="en-US" sz="1000" baseline="0">
            <a:solidFill>
              <a:srgbClr val="000000"/>
            </a:solidFill>
            <a:latin typeface="+mn-lt"/>
          </a:endParaRPr>
        </a:p>
        <a:p>
          <a:pPr algn="l"/>
          <a:r>
            <a:rPr lang="en-US" sz="1000" baseline="0">
              <a:solidFill>
                <a:srgbClr val="000000"/>
              </a:solidFill>
              <a:latin typeface="+mn-lt"/>
            </a:rPr>
            <a:t>Cost drivers: calculates cost drivers in natural logs, </a:t>
          </a:r>
          <a:r>
            <a:rPr lang="en-US" sz="1000" baseline="0">
              <a:effectLst/>
              <a:latin typeface="+mn-lt"/>
              <a:ea typeface="+mn-ea"/>
              <a:cs typeface="+mn-cs"/>
            </a:rPr>
            <a:t>where applicable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.</a:t>
          </a:r>
          <a:r>
            <a:rPr lang="en-US" sz="1000" baseline="0">
              <a:solidFill>
                <a:srgbClr val="000000"/>
              </a:solidFill>
              <a:latin typeface="+mn-lt"/>
            </a:rPr>
            <a:t> Historical cost drivers come from Inputs1 tab and forecast cost drivers come from Inputs2 tabs. </a:t>
          </a:r>
        </a:p>
        <a:p>
          <a:pPr algn="l"/>
          <a:endParaRPr lang="en-US" sz="1000" baseline="0">
            <a:solidFill>
              <a:srgbClr val="000000"/>
            </a:solidFill>
            <a:latin typeface="+mn-lt"/>
          </a:endParaRPr>
        </a:p>
        <a:p>
          <a:pPr algn="l"/>
          <a:r>
            <a:rPr lang="en-US" sz="1000" baseline="0">
              <a:solidFill>
                <a:srgbClr val="000000"/>
              </a:solidFill>
              <a:latin typeface="+mn-lt"/>
            </a:rPr>
            <a:t>Modelled costs: estimates base modelled costs by taking data from the model coeffs and cost drivers tabs; shows our approach to triangulating between models and  applies efficiency catch-up challenge to obtain efficient base costs. </a:t>
          </a:r>
        </a:p>
        <a:p>
          <a:pPr algn="l"/>
          <a:endParaRPr lang="en-US" sz="1000" baseline="0">
            <a:solidFill>
              <a:srgbClr val="000000"/>
            </a:solidFill>
            <a:latin typeface="+mn-lt"/>
          </a:endParaRPr>
        </a:p>
        <a:p>
          <a:pPr algn="l"/>
          <a:r>
            <a:rPr lang="en-US" sz="1000" baseline="0">
              <a:solidFill>
                <a:srgbClr val="000000"/>
              </a:solidFill>
              <a:latin typeface="+mn-lt"/>
            </a:rPr>
            <a:t>Efficiency: shows our approach to triangulating between models to calculate company efficiency scores and efficiency catch-up challenge.  </a:t>
          </a:r>
        </a:p>
        <a:p>
          <a:pPr algn="l"/>
          <a:endParaRPr lang="en-US" sz="1000" baseline="0">
            <a:solidFill>
              <a:srgbClr val="000000"/>
            </a:solidFill>
            <a:latin typeface="+mn-lt"/>
          </a:endParaRPr>
        </a:p>
        <a:p>
          <a:pPr algn="l"/>
          <a:r>
            <a:rPr lang="en-US" sz="1000" baseline="0">
              <a:solidFill>
                <a:srgbClr val="000000"/>
              </a:solidFill>
              <a:latin typeface="+mn-lt"/>
            </a:rPr>
            <a:t>Final allowances: presents final modelled allowances for each company across year.</a:t>
          </a:r>
        </a:p>
        <a:p>
          <a:pPr algn="l"/>
          <a:endParaRPr lang="en-US" sz="1000" baseline="0">
            <a:solidFill>
              <a:srgbClr val="000000"/>
            </a:solidFill>
            <a:latin typeface="+mn-lt"/>
          </a:endParaRPr>
        </a:p>
        <a:p>
          <a:pPr eaLnBrk="1" fontAlgn="auto" latinLnBrk="0" hangingPunct="1"/>
          <a:r>
            <a:rPr lang="en-US" sz="1100" b="1">
              <a:effectLst/>
              <a:latin typeface="+mn-lt"/>
              <a:ea typeface="+mn-ea"/>
              <a:cs typeface="+mn-cs"/>
            </a:rPr>
            <a:t>Disclaimer:</a:t>
          </a:r>
          <a:endParaRPr lang="en-GB" sz="1000">
            <a:effectLst/>
          </a:endParaRPr>
        </a:p>
        <a:p>
          <a:pPr algn="l"/>
          <a:r>
            <a:rPr lang="en-US" sz="1000" baseline="0">
              <a:solidFill>
                <a:srgbClr val="000000"/>
              </a:solidFill>
              <a:latin typeface="+mn-lt"/>
            </a:rPr>
            <a:t>This model is part of our final determinations setting out the price, service, and incentive package for water companies for the period 2025-30. It should be read together with the other documents and information that we have now published.</a:t>
          </a:r>
        </a:p>
        <a:p>
          <a:pPr algn="l"/>
          <a:endParaRPr lang="en-US" sz="1000" baseline="0">
            <a:solidFill>
              <a:srgbClr val="000000"/>
            </a:solidFill>
            <a:latin typeface="+mn-lt"/>
          </a:endParaRPr>
        </a:p>
        <a:p>
          <a:pPr algn="l"/>
          <a:endParaRPr lang="en-US" sz="1000" baseline="0">
            <a:solidFill>
              <a:srgbClr val="000000"/>
            </a:solidFill>
            <a:latin typeface="+mn-lt"/>
          </a:endParaRPr>
        </a:p>
        <a:p>
          <a:pPr algn="l"/>
          <a:endParaRPr lang="en-US" sz="1000">
            <a:solidFill>
              <a:srgbClr val="000000"/>
            </a:solidFill>
            <a:latin typeface="+mn-lt"/>
          </a:endParaRPr>
        </a:p>
        <a:p>
          <a:pPr algn="l"/>
          <a:endParaRPr lang="en-US" sz="1000">
            <a:solidFill>
              <a:srgbClr val="000000"/>
            </a:solidFill>
            <a:latin typeface="+mn-lt"/>
          </a:endParaRPr>
        </a:p>
      </xdr:txBody>
    </xdr:sp>
    <xdr:clientData/>
  </xdr:twoCellAnchor>
  <xdr:twoCellAnchor editAs="oneCell">
    <xdr:from>
      <xdr:col>6</xdr:col>
      <xdr:colOff>390525</xdr:colOff>
      <xdr:row>1</xdr:row>
      <xdr:rowOff>9524</xdr:rowOff>
    </xdr:from>
    <xdr:to>
      <xdr:col>9</xdr:col>
      <xdr:colOff>343348</xdr:colOff>
      <xdr:row>5</xdr:row>
      <xdr:rowOff>74358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C589BD-3D8F-41DD-8F66-AD8970909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5300" y="400049"/>
          <a:ext cx="1781623" cy="8744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7</xdr:col>
      <xdr:colOff>587086</xdr:colOff>
      <xdr:row>12</xdr:row>
      <xdr:rowOff>145473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51DE711-25BD-46DA-88A6-82BD3F96F3A0}"/>
            </a:ext>
          </a:extLst>
        </xdr:cNvPr>
        <xdr:cNvSpPr/>
      </xdr:nvSpPr>
      <xdr:spPr>
        <a:xfrm>
          <a:off x="419100" y="1400175"/>
          <a:ext cx="1253836" cy="955098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 aggregate costs and cost drivers from PR24CA06 - WW1</a:t>
          </a:r>
        </a:p>
      </xdr:txBody>
    </xdr:sp>
    <xdr:clientData/>
  </xdr:twoCellAnchor>
  <xdr:twoCellAnchor>
    <xdr:from>
      <xdr:col>7</xdr:col>
      <xdr:colOff>590550</xdr:colOff>
      <xdr:row>10</xdr:row>
      <xdr:rowOff>20782</xdr:rowOff>
    </xdr:from>
    <xdr:to>
      <xdr:col>7</xdr:col>
      <xdr:colOff>1266825</xdr:colOff>
      <xdr:row>13</xdr:row>
      <xdr:rowOff>47625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5F28BE0F-F67A-4EAF-8740-6B59447936EE}"/>
            </a:ext>
          </a:extLst>
        </xdr:cNvPr>
        <xdr:cNvCxnSpPr>
          <a:cxnSpLocks/>
        </xdr:cNvCxnSpPr>
      </xdr:nvCxnSpPr>
      <xdr:spPr>
        <a:xfrm>
          <a:off x="1676400" y="1906732"/>
          <a:ext cx="676275" cy="512618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1285875</xdr:colOff>
      <xdr:row>11</xdr:row>
      <xdr:rowOff>47625</xdr:rowOff>
    </xdr:from>
    <xdr:to>
      <xdr:col>9</xdr:col>
      <xdr:colOff>263236</xdr:colOff>
      <xdr:row>17</xdr:row>
      <xdr:rowOff>31173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976643E-E610-47CA-B646-E13069EB3EB9}"/>
            </a:ext>
          </a:extLst>
        </xdr:cNvPr>
        <xdr:cNvSpPr/>
      </xdr:nvSpPr>
      <xdr:spPr>
        <a:xfrm>
          <a:off x="2371725" y="2095500"/>
          <a:ext cx="1253836" cy="955098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Produces modelled base cost allowances and calculates efficiency scores</a:t>
          </a:r>
        </a:p>
      </xdr:txBody>
    </xdr:sp>
    <xdr:clientData/>
  </xdr:twoCellAnchor>
  <xdr:twoCellAnchor>
    <xdr:from>
      <xdr:col>9</xdr:col>
      <xdr:colOff>276225</xdr:colOff>
      <xdr:row>14</xdr:row>
      <xdr:rowOff>0</xdr:rowOff>
    </xdr:from>
    <xdr:to>
      <xdr:col>11</xdr:col>
      <xdr:colOff>456333</xdr:colOff>
      <xdr:row>14</xdr:row>
      <xdr:rowOff>1732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5D86A2E3-BE3D-45FC-B1F8-FF9FEAF03C85}"/>
            </a:ext>
          </a:extLst>
        </xdr:cNvPr>
        <xdr:cNvCxnSpPr>
          <a:cxnSpLocks/>
        </xdr:cNvCxnSpPr>
      </xdr:nvCxnSpPr>
      <xdr:spPr>
        <a:xfrm flipV="1">
          <a:off x="3638550" y="2533650"/>
          <a:ext cx="665883" cy="1732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11</xdr:col>
      <xdr:colOff>457200</xdr:colOff>
      <xdr:row>11</xdr:row>
      <xdr:rowOff>85724</xdr:rowOff>
    </xdr:from>
    <xdr:to>
      <xdr:col>11</xdr:col>
      <xdr:colOff>1590675</xdr:colOff>
      <xdr:row>17</xdr:row>
      <xdr:rowOff>9526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592D2CA8-CB9E-4F77-B7C0-BD8E35ABF62D}"/>
            </a:ext>
          </a:extLst>
        </xdr:cNvPr>
        <xdr:cNvSpPr/>
      </xdr:nvSpPr>
      <xdr:spPr>
        <a:xfrm>
          <a:off x="4305300" y="2200274"/>
          <a:ext cx="1133475" cy="952502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Outputs modelled base cost allowances </a:t>
          </a:r>
        </a:p>
      </xdr:txBody>
    </xdr:sp>
    <xdr:clientData/>
  </xdr:twoCellAnchor>
  <xdr:twoCellAnchor>
    <xdr:from>
      <xdr:col>4</xdr:col>
      <xdr:colOff>0</xdr:colOff>
      <xdr:row>14</xdr:row>
      <xdr:rowOff>133350</xdr:rowOff>
    </xdr:from>
    <xdr:to>
      <xdr:col>7</xdr:col>
      <xdr:colOff>587086</xdr:colOff>
      <xdr:row>20</xdr:row>
      <xdr:rowOff>116898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DCC98779-4DDA-42AB-A65C-F80D2EFE8453}"/>
            </a:ext>
          </a:extLst>
        </xdr:cNvPr>
        <xdr:cNvSpPr/>
      </xdr:nvSpPr>
      <xdr:spPr>
        <a:xfrm>
          <a:off x="419100" y="2667000"/>
          <a:ext cx="1253836" cy="955098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 cost driver forecasts from PR24CA07 - WW2</a:t>
          </a:r>
        </a:p>
      </xdr:txBody>
    </xdr:sp>
    <xdr:clientData/>
  </xdr:twoCellAnchor>
  <xdr:twoCellAnchor>
    <xdr:from>
      <xdr:col>7</xdr:col>
      <xdr:colOff>587086</xdr:colOff>
      <xdr:row>15</xdr:row>
      <xdr:rowOff>66675</xdr:rowOff>
    </xdr:from>
    <xdr:to>
      <xdr:col>7</xdr:col>
      <xdr:colOff>1257300</xdr:colOff>
      <xdr:row>17</xdr:row>
      <xdr:rowOff>125124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65E767C7-62E9-40AA-8067-8961726571CF}"/>
            </a:ext>
          </a:extLst>
        </xdr:cNvPr>
        <xdr:cNvCxnSpPr>
          <a:cxnSpLocks/>
          <a:stCxn id="7" idx="3"/>
        </xdr:cNvCxnSpPr>
      </xdr:nvCxnSpPr>
      <xdr:spPr>
        <a:xfrm flipV="1">
          <a:off x="1672936" y="2762250"/>
          <a:ext cx="670214" cy="382299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1914525</xdr:colOff>
      <xdr:row>17</xdr:row>
      <xdr:rowOff>57150</xdr:rowOff>
    </xdr:from>
    <xdr:to>
      <xdr:col>7</xdr:col>
      <xdr:colOff>1915174</xdr:colOff>
      <xdr:row>19</xdr:row>
      <xdr:rowOff>97415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3DAF5293-AE0A-45CE-B085-4EC748CEE8B3}"/>
            </a:ext>
          </a:extLst>
        </xdr:cNvPr>
        <xdr:cNvCxnSpPr>
          <a:cxnSpLocks/>
        </xdr:cNvCxnSpPr>
      </xdr:nvCxnSpPr>
      <xdr:spPr>
        <a:xfrm flipV="1">
          <a:off x="3000375" y="3200400"/>
          <a:ext cx="649" cy="383165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1285875</xdr:colOff>
      <xdr:row>19</xdr:row>
      <xdr:rowOff>125990</xdr:rowOff>
    </xdr:from>
    <xdr:to>
      <xdr:col>9</xdr:col>
      <xdr:colOff>267998</xdr:colOff>
      <xdr:row>25</xdr:row>
      <xdr:rowOff>85725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502E5C25-5988-4B5B-8D2C-F693D3755367}"/>
            </a:ext>
          </a:extLst>
        </xdr:cNvPr>
        <xdr:cNvSpPr/>
      </xdr:nvSpPr>
      <xdr:spPr>
        <a:xfrm>
          <a:off x="2371725" y="3612140"/>
          <a:ext cx="1258598" cy="988435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Sets controls of model weights and efficiency challenge parameters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wat">
      <a:dk1>
        <a:sysClr val="windowText" lastClr="000000"/>
      </a:dk1>
      <a:lt1>
        <a:sysClr val="window" lastClr="FFFFFF"/>
      </a:lt1>
      <a:dk2>
        <a:srgbClr val="003479"/>
      </a:dk2>
      <a:lt2>
        <a:srgbClr val="FFFFFF"/>
      </a:lt2>
      <a:accent1>
        <a:srgbClr val="0078C9"/>
      </a:accent1>
      <a:accent2>
        <a:srgbClr val="857362"/>
      </a:accent2>
      <a:accent3>
        <a:srgbClr val="F4AA00"/>
      </a:accent3>
      <a:accent4>
        <a:srgbClr val="709500"/>
      </a:accent4>
      <a:accent5>
        <a:srgbClr val="CA0083"/>
      </a:accent5>
      <a:accent6>
        <a:srgbClr val="FE4819"/>
      </a:accent6>
      <a:hlink>
        <a:srgbClr val="0078C9"/>
      </a:hlink>
      <a:folHlink>
        <a:srgbClr val="CA0083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3684B-C46D-4FA7-AE16-D976078BB365}">
  <sheetPr>
    <tabColor rgb="FFCCCCCE"/>
    <outlinePr summaryBelow="0" summaryRight="0"/>
  </sheetPr>
  <dimension ref="A1:J92"/>
  <sheetViews>
    <sheetView showGridLines="0" tabSelected="1" zoomScale="80" zoomScaleNormal="80" workbookViewId="0">
      <selection activeCell="C6" sqref="C6"/>
    </sheetView>
  </sheetViews>
  <sheetFormatPr defaultColWidth="0" defaultRowHeight="13.5" customHeight="1" zeroHeight="1"/>
  <cols>
    <col min="1" max="1" width="8" style="35" customWidth="1"/>
    <col min="2" max="2" width="57.625" style="35" bestFit="1" customWidth="1"/>
    <col min="3" max="3" width="16" style="35" customWidth="1"/>
    <col min="4" max="10" width="8" style="35" customWidth="1"/>
    <col min="11" max="13" width="8" style="35" hidden="1" customWidth="1"/>
    <col min="14" max="16384" width="8" style="35" hidden="1"/>
  </cols>
  <sheetData>
    <row r="1" spans="1:10" ht="30.75">
      <c r="A1" s="32" t="e">
        <f ca="1" xml:space="preserve"> RIGHT(CELL("filename", $A$1), LEN(CELL("filename", $A$1)) - SEARCH("]", CELL("filename", $A$1)))</f>
        <v>#VALUE!</v>
      </c>
      <c r="B1" s="33"/>
      <c r="C1" s="34"/>
      <c r="D1" s="34"/>
      <c r="E1" s="34"/>
      <c r="F1" s="34"/>
      <c r="G1" s="34"/>
      <c r="H1" s="34"/>
      <c r="I1" s="34"/>
      <c r="J1" s="34"/>
    </row>
    <row r="2" spans="1:10" ht="13.15"/>
    <row r="3" spans="1:10" s="36" customFormat="1" ht="23.25">
      <c r="B3" s="37" t="e">
        <f ca="1">C7</f>
        <v>#VALUE!</v>
      </c>
      <c r="C3" s="38"/>
    </row>
    <row r="4" spans="1:10" ht="13.15">
      <c r="B4" s="39"/>
      <c r="C4" s="39"/>
    </row>
    <row r="5" spans="1:10" ht="12.75">
      <c r="B5" s="39" t="s">
        <v>0</v>
      </c>
      <c r="C5" s="39" t="s">
        <v>1</v>
      </c>
    </row>
    <row r="6" spans="1:10" ht="13.15">
      <c r="B6" s="39" t="s">
        <v>2</v>
      </c>
      <c r="C6" s="40">
        <v>4.3</v>
      </c>
    </row>
    <row r="7" spans="1:10" ht="13.15">
      <c r="B7" s="39" t="s">
        <v>3</v>
      </c>
      <c r="C7" s="41" t="e">
        <f ca="1" xml:space="preserve"> MID(CELL("filename"), FIND("[", CELL("filename"), 1) + 1, FIND("]", CELL("filename"), 1) - FIND("[", CELL("filename"), 1) - 1)</f>
        <v>#VALUE!</v>
      </c>
    </row>
    <row r="8" spans="1:10" ht="13.15">
      <c r="B8" s="39" t="s">
        <v>4</v>
      </c>
      <c r="C8" s="42">
        <v>45645</v>
      </c>
    </row>
    <row r="9" spans="1:10" ht="13.15">
      <c r="B9" s="39"/>
      <c r="C9" s="39"/>
    </row>
    <row r="10" spans="1:10" ht="13.15">
      <c r="B10" s="39" t="s">
        <v>5</v>
      </c>
      <c r="C10" s="43" t="s">
        <v>6</v>
      </c>
    </row>
    <row r="11" spans="1:10" ht="13.15">
      <c r="B11" s="39"/>
      <c r="C11" s="39"/>
    </row>
    <row r="12" spans="1:10" ht="13.15">
      <c r="B12" s="39" t="s">
        <v>7</v>
      </c>
      <c r="C12" s="44" t="s">
        <v>8</v>
      </c>
    </row>
    <row r="13" spans="1:10" ht="13.15">
      <c r="B13" s="39"/>
      <c r="C13" s="39"/>
    </row>
    <row r="14" spans="1:10" ht="13.15"/>
    <row r="15" spans="1:10" ht="13.15"/>
    <row r="16" spans="1:10" ht="13.15"/>
    <row r="17" ht="13.15"/>
    <row r="18" ht="13.15"/>
    <row r="19" ht="13.15"/>
    <row r="20" ht="13.15"/>
    <row r="21" ht="13.15"/>
    <row r="22" ht="13.15"/>
    <row r="23" ht="13.15"/>
    <row r="24" ht="13.15"/>
    <row r="25" ht="13.15"/>
    <row r="26" ht="13.15"/>
    <row r="27" ht="13.15"/>
    <row r="28" ht="13.15"/>
    <row r="29" ht="13.15"/>
    <row r="30" ht="13.15"/>
    <row r="31" ht="13.15"/>
    <row r="32" ht="13.15"/>
    <row r="33" ht="13.15"/>
    <row r="34" ht="13.15"/>
    <row r="35" ht="13.15"/>
    <row r="36" ht="13.15"/>
    <row r="37" ht="13.15"/>
    <row r="38" ht="13.15"/>
    <row r="39" ht="13.15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</sheetData>
  <hyperlinks>
    <hyperlink ref="C10" r:id="rId1" xr:uid="{D5C30508-20EE-4ECC-B86A-6975C7539125}"/>
  </hyperlinks>
  <pageMargins left="0.7" right="0.7" top="0.75" bottom="0.75" header="0.3" footer="0.3"/>
  <pageSetup paperSize="9" orientation="portrait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D91A1-A89E-4D76-87A8-22EDE274DA92}">
  <sheetPr>
    <tabColor rgb="FF98C561"/>
  </sheetPr>
  <dimension ref="A1"/>
  <sheetViews>
    <sheetView zoomScale="80" zoomScaleNormal="80" workbookViewId="0"/>
  </sheetViews>
  <sheetFormatPr defaultRowHeight="13.5"/>
  <sheetData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1F695-E98F-4CC3-A3E8-997D2A0928F8}">
  <sheetPr codeName="Sheet10">
    <tabColor rgb="FF98C561"/>
  </sheetPr>
  <dimension ref="A1:AA195"/>
  <sheetViews>
    <sheetView showGridLines="0" zoomScale="80" zoomScaleNormal="80" workbookViewId="0">
      <pane xSplit="3" ySplit="5" topLeftCell="D6" activePane="bottomRight" state="frozen"/>
      <selection pane="bottomRight"/>
      <selection pane="bottomLeft"/>
      <selection pane="topRight"/>
    </sheetView>
  </sheetViews>
  <sheetFormatPr defaultColWidth="9" defaultRowHeight="14.25"/>
  <cols>
    <col min="1" max="1" width="9.25" style="17" customWidth="1"/>
    <col min="2" max="3" width="9" style="17"/>
    <col min="4" max="7" width="8.625" style="17" customWidth="1"/>
    <col min="8" max="8" width="9.25" style="17" customWidth="1"/>
    <col min="9" max="10" width="9" style="17"/>
    <col min="11" max="11" width="12.125" style="17" customWidth="1"/>
    <col min="12" max="14" width="9" style="17"/>
    <col min="15" max="15" width="15.5" style="3" customWidth="1"/>
    <col min="16" max="16" width="9" style="3"/>
    <col min="17" max="17" width="13.125" style="3" customWidth="1"/>
    <col min="18" max="18" width="12.5" style="3" customWidth="1"/>
    <col min="19" max="22" width="9" style="3"/>
    <col min="23" max="16384" width="9" style="17"/>
  </cols>
  <sheetData>
    <row r="1" spans="1:27" ht="21">
      <c r="A1" s="8" t="s">
        <v>212</v>
      </c>
      <c r="C1" s="3"/>
    </row>
    <row r="2" spans="1:27" ht="21">
      <c r="A2" s="10" t="s">
        <v>213</v>
      </c>
      <c r="C2" s="3"/>
      <c r="D2" s="18">
        <f>INDEX(Controls!$C$5:$C$14, MATCH('Modelled costs'!D$5, Controls!$B$5:$B$14, 0))</f>
        <v>0.25</v>
      </c>
      <c r="E2" s="18">
        <f>INDEX(Controls!$C$5:$C$14, MATCH('Modelled costs'!E$5, Controls!$B$5:$B$14, 0))</f>
        <v>0.25</v>
      </c>
      <c r="F2" s="18">
        <f>INDEX(Controls!$C$5:$C$14, MATCH('Modelled costs'!F$5, Controls!$B$5:$B$14, 0))</f>
        <v>0.25</v>
      </c>
      <c r="G2" s="18">
        <f>INDEX(Controls!$C$5:$C$14, MATCH('Modelled costs'!G$5, Controls!$B$5:$B$14, 0))</f>
        <v>0.25</v>
      </c>
      <c r="M2" s="3"/>
    </row>
    <row r="3" spans="1:27">
      <c r="M3" s="3"/>
    </row>
    <row r="4" spans="1:27" ht="38.25" customHeight="1">
      <c r="A4" s="14" t="b">
        <f>_xlfn.TEXTJOIN(",", FALSE, A6:A195)=_xlfn.TEXTJOIN(",", FALSE, Costs!A6:A195)</f>
        <v>1</v>
      </c>
      <c r="B4" s="1" t="s">
        <v>201</v>
      </c>
      <c r="L4" s="19"/>
      <c r="M4" s="3"/>
      <c r="X4" s="20"/>
      <c r="Y4" s="21"/>
      <c r="Z4" s="22"/>
      <c r="AA4" s="22"/>
    </row>
    <row r="5" spans="1:27" s="127" customFormat="1" ht="52.5">
      <c r="A5" s="137" t="s">
        <v>197</v>
      </c>
      <c r="B5" s="138" t="s">
        <v>198</v>
      </c>
      <c r="C5" s="137" t="s">
        <v>199</v>
      </c>
      <c r="D5" s="139" t="s">
        <v>15</v>
      </c>
      <c r="E5" s="139" t="s">
        <v>16</v>
      </c>
      <c r="F5" s="139" t="s">
        <v>17</v>
      </c>
      <c r="G5" s="139" t="s">
        <v>18</v>
      </c>
      <c r="H5" s="96" t="s">
        <v>206</v>
      </c>
      <c r="J5" s="139" t="s">
        <v>214</v>
      </c>
      <c r="K5" s="139" t="s">
        <v>215</v>
      </c>
      <c r="L5" s="140"/>
      <c r="M5" s="141" t="s">
        <v>216</v>
      </c>
      <c r="O5" s="86"/>
      <c r="P5" s="86"/>
      <c r="Q5" s="86"/>
      <c r="R5" s="86"/>
      <c r="S5" s="86"/>
      <c r="T5" s="86"/>
      <c r="U5" s="86"/>
      <c r="V5" s="86"/>
      <c r="X5" s="142"/>
      <c r="Y5" s="142"/>
      <c r="Z5" s="142"/>
      <c r="AA5" s="142"/>
    </row>
    <row r="6" spans="1:27" s="127" customFormat="1" ht="13.15">
      <c r="A6" s="123" t="str">
        <f t="shared" ref="A6:A37" si="0">B6&amp;RIGHT(C6,2)</f>
        <v>ANH12</v>
      </c>
      <c r="B6" s="124" t="s">
        <v>57</v>
      </c>
      <c r="C6" s="123" t="s">
        <v>28</v>
      </c>
      <c r="D6" s="125">
        <f>EXP('Model coeffs'!D$9 + SUM('Model coeffs'!D$5)*'Cost drivers'!$E8 + SUM('Model coeffs'!D$6)*'Cost drivers'!$F8 + SUM('Model coeffs'!D$7)*'Cost drivers'!$G8 + SUM('Model coeffs'!D$8)*'Cost drivers'!$H8)</f>
        <v>0.57175942003400804</v>
      </c>
      <c r="E6" s="125">
        <f>EXP('Model coeffs'!E$9 + SUM('Model coeffs'!E$5)*'Cost drivers'!$E8 + SUM('Model coeffs'!E$6)*'Cost drivers'!$F8 + SUM('Model coeffs'!E$7)*'Cost drivers'!$G8 + SUM('Model coeffs'!E$8)*'Cost drivers'!$H8)</f>
        <v>0.62573384583258296</v>
      </c>
      <c r="F6" s="125">
        <f>EXP('Model coeffs'!F$9 + SUM('Model coeffs'!F$5)*'Cost drivers'!$E8 + SUM('Model coeffs'!F$6)*'Cost drivers'!$F8 + SUM('Model coeffs'!F$7)*'Cost drivers'!$G8 + SUM('Model coeffs'!F$8)*'Cost drivers'!$H8)</f>
        <v>0.62575352093558323</v>
      </c>
      <c r="G6" s="125">
        <f>EXP('Model coeffs'!G$9 + SUM('Model coeffs'!G$5)*'Cost drivers'!$E8 + SUM('Model coeffs'!G$6)*'Cost drivers'!$F8 + SUM('Model coeffs'!G$7)*'Cost drivers'!$G8 + SUM('Model coeffs'!G$8)*'Cost drivers'!$H8)</f>
        <v>0.58155666504055592</v>
      </c>
      <c r="H6" s="126">
        <f>INDEX('Cost drivers'!$I$8:$I$197, MATCH('Modelled costs'!$A6, 'Cost drivers'!$A$8:$A$197, 0))</f>
        <v>143.6</v>
      </c>
      <c r="J6" s="128">
        <f t="shared" ref="J6:J37" si="1">SUMPRODUCT(D6:G6,$D$2:$G$2)</f>
        <v>0.60120086296068254</v>
      </c>
      <c r="K6" s="128">
        <f t="shared" ref="K6:K37" si="2">J6*H6</f>
        <v>86.33244392115401</v>
      </c>
      <c r="L6" s="129"/>
      <c r="M6" s="130" t="str">
        <f>IF(RIGHT(C6,2)&gt;=RIGHT(Controls!$E$39,2),K6*Controls!$F$24,"")</f>
        <v/>
      </c>
      <c r="O6" s="86"/>
      <c r="P6" s="86"/>
      <c r="Q6" s="86"/>
      <c r="R6" s="86"/>
      <c r="S6" s="86"/>
      <c r="T6" s="86"/>
      <c r="U6" s="86"/>
      <c r="V6" s="86"/>
      <c r="Y6" s="131"/>
      <c r="Z6" s="131"/>
      <c r="AA6" s="132"/>
    </row>
    <row r="7" spans="1:27" s="127" customFormat="1" ht="13.15">
      <c r="A7" s="123" t="str">
        <f t="shared" si="0"/>
        <v>ANH13</v>
      </c>
      <c r="B7" s="124" t="s">
        <v>57</v>
      </c>
      <c r="C7" s="123" t="s">
        <v>40</v>
      </c>
      <c r="D7" s="125">
        <f>EXP('Model coeffs'!D$9 + SUM('Model coeffs'!D$5)*'Cost drivers'!$E9 + SUM('Model coeffs'!D$6)*'Cost drivers'!$F9 + SUM('Model coeffs'!D$7)*'Cost drivers'!$G9 + SUM('Model coeffs'!D$8)*'Cost drivers'!$H9)</f>
        <v>0.57230793109416922</v>
      </c>
      <c r="E7" s="125">
        <f>EXP('Model coeffs'!E$9 + SUM('Model coeffs'!E$5)*'Cost drivers'!$E9 + SUM('Model coeffs'!E$6)*'Cost drivers'!$F9 + SUM('Model coeffs'!E$7)*'Cost drivers'!$G9 + SUM('Model coeffs'!E$8)*'Cost drivers'!$H9)</f>
        <v>0.62447942986404348</v>
      </c>
      <c r="F7" s="125">
        <f>EXP('Model coeffs'!F$9 + SUM('Model coeffs'!F$5)*'Cost drivers'!$E9 + SUM('Model coeffs'!F$6)*'Cost drivers'!$F9 + SUM('Model coeffs'!F$7)*'Cost drivers'!$G9 + SUM('Model coeffs'!F$8)*'Cost drivers'!$H9)</f>
        <v>0.62335345760168615</v>
      </c>
      <c r="G7" s="125">
        <f>EXP('Model coeffs'!G$9 + SUM('Model coeffs'!G$5)*'Cost drivers'!$E9 + SUM('Model coeffs'!G$6)*'Cost drivers'!$F9 + SUM('Model coeffs'!G$7)*'Cost drivers'!$G9 + SUM('Model coeffs'!G$8)*'Cost drivers'!$H9)</f>
        <v>0.58027305432166976</v>
      </c>
      <c r="H7" s="126">
        <f>INDEX('Cost drivers'!$I$8:$I$197, MATCH('Modelled costs'!$A7, 'Cost drivers'!$A$8:$A$197, 0))</f>
        <v>141.1</v>
      </c>
      <c r="J7" s="128">
        <f t="shared" si="1"/>
        <v>0.60010346822039218</v>
      </c>
      <c r="K7" s="128">
        <f t="shared" si="2"/>
        <v>84.674599365897336</v>
      </c>
      <c r="L7" s="129"/>
      <c r="M7" s="130" t="str">
        <f>IF(RIGHT(C7,2)&gt;=RIGHT(Controls!$E$39,2),K7*Controls!$F$24,"")</f>
        <v/>
      </c>
      <c r="O7" s="86"/>
      <c r="P7" s="86"/>
      <c r="Q7" s="86"/>
      <c r="R7" s="86"/>
      <c r="S7" s="86"/>
      <c r="T7" s="86"/>
      <c r="U7" s="86"/>
      <c r="V7" s="86"/>
      <c r="Y7" s="131"/>
      <c r="Z7" s="131"/>
      <c r="AA7" s="132"/>
    </row>
    <row r="8" spans="1:27" s="127" customFormat="1" ht="13.15">
      <c r="A8" s="123" t="str">
        <f t="shared" si="0"/>
        <v>ANH14</v>
      </c>
      <c r="B8" s="124" t="s">
        <v>57</v>
      </c>
      <c r="C8" s="123" t="s">
        <v>41</v>
      </c>
      <c r="D8" s="125">
        <f>EXP('Model coeffs'!D$9 + SUM('Model coeffs'!D$5)*'Cost drivers'!$E10 + SUM('Model coeffs'!D$6)*'Cost drivers'!$F10 + SUM('Model coeffs'!D$7)*'Cost drivers'!$G10 + SUM('Model coeffs'!D$8)*'Cost drivers'!$H10)</f>
        <v>0.57490031652785434</v>
      </c>
      <c r="E8" s="125">
        <f>EXP('Model coeffs'!E$9 + SUM('Model coeffs'!E$5)*'Cost drivers'!$E10 + SUM('Model coeffs'!E$6)*'Cost drivers'!$F10 + SUM('Model coeffs'!E$7)*'Cost drivers'!$G10 + SUM('Model coeffs'!E$8)*'Cost drivers'!$H10)</f>
        <v>0.62339187276309693</v>
      </c>
      <c r="F8" s="125">
        <f>EXP('Model coeffs'!F$9 + SUM('Model coeffs'!F$5)*'Cost drivers'!$E10 + SUM('Model coeffs'!F$6)*'Cost drivers'!$F10 + SUM('Model coeffs'!F$7)*'Cost drivers'!$G10 + SUM('Model coeffs'!F$8)*'Cost drivers'!$H10)</f>
        <v>0.62128654892279478</v>
      </c>
      <c r="G8" s="125">
        <f>EXP('Model coeffs'!G$9 + SUM('Model coeffs'!G$5)*'Cost drivers'!$E10 + SUM('Model coeffs'!G$6)*'Cost drivers'!$F10 + SUM('Model coeffs'!G$7)*'Cost drivers'!$G10 + SUM('Model coeffs'!G$8)*'Cost drivers'!$H10)</f>
        <v>0.57977991402283502</v>
      </c>
      <c r="H8" s="126">
        <f>INDEX('Cost drivers'!$I$8:$I$197, MATCH('Modelled costs'!$A8, 'Cost drivers'!$A$8:$A$197, 0))</f>
        <v>144.1</v>
      </c>
      <c r="J8" s="128">
        <f t="shared" si="1"/>
        <v>0.59983966305914527</v>
      </c>
      <c r="K8" s="128">
        <f t="shared" si="2"/>
        <v>86.436895446822831</v>
      </c>
      <c r="L8" s="129"/>
      <c r="M8" s="130" t="str">
        <f>IF(RIGHT(C8,2)&gt;=RIGHT(Controls!$E$39,2),K8*Controls!$F$24,"")</f>
        <v/>
      </c>
      <c r="O8" s="86"/>
      <c r="P8" s="86"/>
      <c r="Q8" s="86"/>
      <c r="R8" s="86"/>
      <c r="S8" s="86"/>
      <c r="T8" s="86"/>
      <c r="U8" s="86"/>
      <c r="V8" s="86"/>
      <c r="Y8" s="131"/>
      <c r="Z8" s="131"/>
      <c r="AA8" s="132"/>
    </row>
    <row r="9" spans="1:27" s="127" customFormat="1" ht="13.15">
      <c r="A9" s="123" t="str">
        <f t="shared" si="0"/>
        <v>ANH15</v>
      </c>
      <c r="B9" s="124" t="s">
        <v>57</v>
      </c>
      <c r="C9" s="123" t="s">
        <v>42</v>
      </c>
      <c r="D9" s="125">
        <f>EXP('Model coeffs'!D$9 + SUM('Model coeffs'!D$5)*'Cost drivers'!$E11 + SUM('Model coeffs'!D$6)*'Cost drivers'!$F11 + SUM('Model coeffs'!D$7)*'Cost drivers'!$G11 + SUM('Model coeffs'!D$8)*'Cost drivers'!$H11)</f>
        <v>0.58586056238719131</v>
      </c>
      <c r="E9" s="125">
        <f>EXP('Model coeffs'!E$9 + SUM('Model coeffs'!E$5)*'Cost drivers'!$E11 + SUM('Model coeffs'!E$6)*'Cost drivers'!$F11 + SUM('Model coeffs'!E$7)*'Cost drivers'!$G11 + SUM('Model coeffs'!E$8)*'Cost drivers'!$H11)</f>
        <v>0.62200718988496351</v>
      </c>
      <c r="F9" s="125">
        <f>EXP('Model coeffs'!F$9 + SUM('Model coeffs'!F$5)*'Cost drivers'!$E11 + SUM('Model coeffs'!F$6)*'Cost drivers'!$F11 + SUM('Model coeffs'!F$7)*'Cost drivers'!$G11 + SUM('Model coeffs'!F$8)*'Cost drivers'!$H11)</f>
        <v>0.6189072380258851</v>
      </c>
      <c r="G9" s="125">
        <f>EXP('Model coeffs'!G$9 + SUM('Model coeffs'!G$5)*'Cost drivers'!$E11 + SUM('Model coeffs'!G$6)*'Cost drivers'!$F11 + SUM('Model coeffs'!G$7)*'Cost drivers'!$G11 + SUM('Model coeffs'!G$8)*'Cost drivers'!$H11)</f>
        <v>0.57878496914541833</v>
      </c>
      <c r="H9" s="126">
        <f>INDEX('Cost drivers'!$I$8:$I$197, MATCH('Modelled costs'!$A9, 'Cost drivers'!$A$8:$A$197, 0))</f>
        <v>147.69999999999999</v>
      </c>
      <c r="J9" s="128">
        <f t="shared" si="1"/>
        <v>0.60138998986086456</v>
      </c>
      <c r="K9" s="128">
        <f t="shared" si="2"/>
        <v>88.82530150244969</v>
      </c>
      <c r="L9" s="129"/>
      <c r="M9" s="130" t="str">
        <f>IF(RIGHT(C9,2)&gt;=RIGHT(Controls!$E$39,2),K9*Controls!$F$24,"")</f>
        <v/>
      </c>
      <c r="O9" s="86"/>
      <c r="P9" s="86"/>
      <c r="Q9" s="86"/>
      <c r="R9" s="86"/>
      <c r="S9" s="86"/>
      <c r="T9" s="86"/>
      <c r="U9" s="86"/>
      <c r="V9" s="86"/>
      <c r="Y9" s="131"/>
      <c r="Z9" s="131"/>
      <c r="AA9" s="132"/>
    </row>
    <row r="10" spans="1:27" s="127" customFormat="1" ht="13.15">
      <c r="A10" s="123" t="str">
        <f t="shared" si="0"/>
        <v>ANH16</v>
      </c>
      <c r="B10" s="124" t="s">
        <v>57</v>
      </c>
      <c r="C10" s="123" t="s">
        <v>43</v>
      </c>
      <c r="D10" s="125">
        <f>EXP('Model coeffs'!D$9 + SUM('Model coeffs'!D$5)*'Cost drivers'!$E12 + SUM('Model coeffs'!D$6)*'Cost drivers'!$F12 + SUM('Model coeffs'!D$7)*'Cost drivers'!$G12 + SUM('Model coeffs'!D$8)*'Cost drivers'!$H12)</f>
        <v>0.57748826992151314</v>
      </c>
      <c r="E10" s="125">
        <f>EXP('Model coeffs'!E$9 + SUM('Model coeffs'!E$5)*'Cost drivers'!$E12 + SUM('Model coeffs'!E$6)*'Cost drivers'!$F12 + SUM('Model coeffs'!E$7)*'Cost drivers'!$G12 + SUM('Model coeffs'!E$8)*'Cost drivers'!$H12)</f>
        <v>0.62074688882303086</v>
      </c>
      <c r="F10" s="125">
        <f>EXP('Model coeffs'!F$9 + SUM('Model coeffs'!F$5)*'Cost drivers'!$E12 + SUM('Model coeffs'!F$6)*'Cost drivers'!$F12 + SUM('Model coeffs'!F$7)*'Cost drivers'!$G12 + SUM('Model coeffs'!F$8)*'Cost drivers'!$H12)</f>
        <v>0.61621418607794753</v>
      </c>
      <c r="G10" s="125">
        <f>EXP('Model coeffs'!G$9 + SUM('Model coeffs'!G$5)*'Cost drivers'!$E12 + SUM('Model coeffs'!G$6)*'Cost drivers'!$F12 + SUM('Model coeffs'!G$7)*'Cost drivers'!$G12 + SUM('Model coeffs'!G$8)*'Cost drivers'!$H12)</f>
        <v>0.57950992028739379</v>
      </c>
      <c r="H10" s="126">
        <f>INDEX('Cost drivers'!$I$8:$I$197, MATCH('Modelled costs'!$A10, 'Cost drivers'!$A$8:$A$197, 0))</f>
        <v>150.80000000000001</v>
      </c>
      <c r="J10" s="128">
        <f t="shared" si="1"/>
        <v>0.59848981627747133</v>
      </c>
      <c r="K10" s="128">
        <f t="shared" si="2"/>
        <v>90.252264294642686</v>
      </c>
      <c r="L10" s="129"/>
      <c r="M10" s="130" t="str">
        <f>IF(RIGHT(C10,2)&gt;=RIGHT(Controls!$E$39,2),K10*Controls!$F$24,"")</f>
        <v/>
      </c>
      <c r="O10" s="86"/>
      <c r="P10" s="86"/>
      <c r="Q10" s="86"/>
      <c r="R10" s="86"/>
      <c r="S10" s="86"/>
      <c r="T10" s="86"/>
      <c r="U10" s="86"/>
      <c r="V10" s="86"/>
      <c r="Y10" s="131"/>
      <c r="Z10" s="131"/>
      <c r="AA10" s="132"/>
    </row>
    <row r="11" spans="1:27" s="127" customFormat="1" ht="13.15">
      <c r="A11" s="123" t="str">
        <f t="shared" si="0"/>
        <v>ANH17</v>
      </c>
      <c r="B11" s="124" t="s">
        <v>57</v>
      </c>
      <c r="C11" s="123" t="s">
        <v>44</v>
      </c>
      <c r="D11" s="125">
        <f>EXP('Model coeffs'!D$9 + SUM('Model coeffs'!D$5)*'Cost drivers'!$E13 + SUM('Model coeffs'!D$6)*'Cost drivers'!$F13 + SUM('Model coeffs'!D$7)*'Cost drivers'!$G13 + SUM('Model coeffs'!D$8)*'Cost drivers'!$H13)</f>
        <v>0.57398362829117566</v>
      </c>
      <c r="E11" s="125">
        <f>EXP('Model coeffs'!E$9 + SUM('Model coeffs'!E$5)*'Cost drivers'!$E13 + SUM('Model coeffs'!E$6)*'Cost drivers'!$F13 + SUM('Model coeffs'!E$7)*'Cost drivers'!$G13 + SUM('Model coeffs'!E$8)*'Cost drivers'!$H13)</f>
        <v>0.61965243851096308</v>
      </c>
      <c r="F11" s="125">
        <f>EXP('Model coeffs'!F$9 + SUM('Model coeffs'!F$5)*'Cost drivers'!$E13 + SUM('Model coeffs'!F$6)*'Cost drivers'!$F13 + SUM('Model coeffs'!F$7)*'Cost drivers'!$G13 + SUM('Model coeffs'!F$8)*'Cost drivers'!$H13)</f>
        <v>0.6138344469175272</v>
      </c>
      <c r="G11" s="125">
        <f>EXP('Model coeffs'!G$9 + SUM('Model coeffs'!G$5)*'Cost drivers'!$E13 + SUM('Model coeffs'!G$6)*'Cost drivers'!$F13 + SUM('Model coeffs'!G$7)*'Cost drivers'!$G13 + SUM('Model coeffs'!G$8)*'Cost drivers'!$H13)</f>
        <v>0.57799278892665806</v>
      </c>
      <c r="H11" s="126">
        <f>INDEX('Cost drivers'!$I$8:$I$197, MATCH('Modelled costs'!$A11, 'Cost drivers'!$A$8:$A$197, 0))</f>
        <v>147.19999999999999</v>
      </c>
      <c r="J11" s="128">
        <f t="shared" si="1"/>
        <v>0.59636582566158092</v>
      </c>
      <c r="K11" s="128">
        <f t="shared" si="2"/>
        <v>87.785049537384708</v>
      </c>
      <c r="L11" s="129"/>
      <c r="M11" s="130" t="str">
        <f>IF(RIGHT(C11,2)&gt;=RIGHT(Controls!$E$39,2),K11*Controls!$F$24,"")</f>
        <v/>
      </c>
      <c r="O11" s="86"/>
      <c r="P11" s="86"/>
      <c r="Q11" s="86"/>
      <c r="R11" s="86"/>
      <c r="S11" s="86"/>
      <c r="T11" s="86"/>
      <c r="U11" s="86"/>
      <c r="V11" s="86"/>
      <c r="Y11" s="131"/>
      <c r="Z11" s="131"/>
      <c r="AA11" s="132"/>
    </row>
    <row r="12" spans="1:27" s="127" customFormat="1" ht="13.15">
      <c r="A12" s="123" t="str">
        <f t="shared" si="0"/>
        <v>ANH18</v>
      </c>
      <c r="B12" s="124" t="s">
        <v>57</v>
      </c>
      <c r="C12" s="123" t="s">
        <v>45</v>
      </c>
      <c r="D12" s="125">
        <f>EXP('Model coeffs'!D$9 + SUM('Model coeffs'!D$5)*'Cost drivers'!$E14 + SUM('Model coeffs'!D$6)*'Cost drivers'!$F14 + SUM('Model coeffs'!D$7)*'Cost drivers'!$G14 + SUM('Model coeffs'!D$8)*'Cost drivers'!$H14)</f>
        <v>0.57535588155922923</v>
      </c>
      <c r="E12" s="125">
        <f>EXP('Model coeffs'!E$9 + SUM('Model coeffs'!E$5)*'Cost drivers'!$E14 + SUM('Model coeffs'!E$6)*'Cost drivers'!$F14 + SUM('Model coeffs'!E$7)*'Cost drivers'!$G14 + SUM('Model coeffs'!E$8)*'Cost drivers'!$H14)</f>
        <v>0.61912726176256738</v>
      </c>
      <c r="F12" s="125">
        <f>EXP('Model coeffs'!F$9 + SUM('Model coeffs'!F$5)*'Cost drivers'!$E14 + SUM('Model coeffs'!F$6)*'Cost drivers'!$F14 + SUM('Model coeffs'!F$7)*'Cost drivers'!$G14 + SUM('Model coeffs'!F$8)*'Cost drivers'!$H14)</f>
        <v>0.6128031214681734</v>
      </c>
      <c r="G12" s="125">
        <f>EXP('Model coeffs'!G$9 + SUM('Model coeffs'!G$5)*'Cost drivers'!$E14 + SUM('Model coeffs'!G$6)*'Cost drivers'!$F14 + SUM('Model coeffs'!G$7)*'Cost drivers'!$G14 + SUM('Model coeffs'!G$8)*'Cost drivers'!$H14)</f>
        <v>0.57746738148551546</v>
      </c>
      <c r="H12" s="126">
        <f>INDEX('Cost drivers'!$I$8:$I$197, MATCH('Modelled costs'!$A12, 'Cost drivers'!$A$8:$A$197, 0))</f>
        <v>142.4</v>
      </c>
      <c r="J12" s="128">
        <f t="shared" si="1"/>
        <v>0.59618841156887137</v>
      </c>
      <c r="K12" s="128">
        <f t="shared" si="2"/>
        <v>84.897229807407285</v>
      </c>
      <c r="L12" s="129"/>
      <c r="M12" s="130" t="str">
        <f>IF(RIGHT(C12,2)&gt;=RIGHT(Controls!$E$39,2),K12*Controls!$F$24,"")</f>
        <v/>
      </c>
      <c r="O12" s="86"/>
      <c r="P12" s="86"/>
      <c r="Q12" s="86"/>
      <c r="R12" s="86"/>
      <c r="S12" s="86"/>
      <c r="T12" s="86"/>
      <c r="U12" s="86"/>
      <c r="V12" s="86"/>
      <c r="Y12" s="131"/>
      <c r="Z12" s="131"/>
      <c r="AA12" s="132"/>
    </row>
    <row r="13" spans="1:27" s="127" customFormat="1" ht="13.15">
      <c r="A13" s="123" t="str">
        <f t="shared" si="0"/>
        <v>ANH19</v>
      </c>
      <c r="B13" s="124" t="s">
        <v>57</v>
      </c>
      <c r="C13" s="123" t="s">
        <v>46</v>
      </c>
      <c r="D13" s="125">
        <f>EXP('Model coeffs'!D$9 + SUM('Model coeffs'!D$5)*'Cost drivers'!$E15 + SUM('Model coeffs'!D$6)*'Cost drivers'!$F15 + SUM('Model coeffs'!D$7)*'Cost drivers'!$G15 + SUM('Model coeffs'!D$8)*'Cost drivers'!$H15)</f>
        <v>0.57193023346919636</v>
      </c>
      <c r="E13" s="125">
        <f>EXP('Model coeffs'!E$9 + SUM('Model coeffs'!E$5)*'Cost drivers'!$E15 + SUM('Model coeffs'!E$6)*'Cost drivers'!$F15 + SUM('Model coeffs'!E$7)*'Cost drivers'!$G15 + SUM('Model coeffs'!E$8)*'Cost drivers'!$H15)</f>
        <v>0.61865747832256579</v>
      </c>
      <c r="F13" s="125">
        <f>EXP('Model coeffs'!F$9 + SUM('Model coeffs'!F$5)*'Cost drivers'!$E15 + SUM('Model coeffs'!F$6)*'Cost drivers'!$F15 + SUM('Model coeffs'!F$7)*'Cost drivers'!$G15 + SUM('Model coeffs'!F$8)*'Cost drivers'!$H15)</f>
        <v>0.61189424483637767</v>
      </c>
      <c r="G13" s="125">
        <f>EXP('Model coeffs'!G$9 + SUM('Model coeffs'!G$5)*'Cost drivers'!$E15 + SUM('Model coeffs'!G$6)*'Cost drivers'!$F15 + SUM('Model coeffs'!G$7)*'Cost drivers'!$G15 + SUM('Model coeffs'!G$8)*'Cost drivers'!$H15)</f>
        <v>0.57574779716814406</v>
      </c>
      <c r="H13" s="126">
        <f>INDEX('Cost drivers'!$I$8:$I$197, MATCH('Modelled costs'!$A13, 'Cost drivers'!$A$8:$A$197, 0))</f>
        <v>151.0068</v>
      </c>
      <c r="J13" s="128">
        <f t="shared" si="1"/>
        <v>0.59455743844907105</v>
      </c>
      <c r="K13" s="128">
        <f t="shared" si="2"/>
        <v>89.782216196391175</v>
      </c>
      <c r="L13" s="129"/>
      <c r="M13" s="130" t="str">
        <f>IF(RIGHT(C13,2)&gt;=RIGHT(Controls!$E$39,2),K13*Controls!$F$24,"")</f>
        <v/>
      </c>
      <c r="O13" s="86"/>
      <c r="P13" s="86"/>
      <c r="Q13" s="86"/>
      <c r="R13" s="86"/>
      <c r="S13" s="86"/>
      <c r="T13" s="86"/>
      <c r="U13" s="86"/>
      <c r="V13" s="86"/>
      <c r="Y13" s="131"/>
      <c r="Z13" s="131"/>
      <c r="AA13" s="132"/>
    </row>
    <row r="14" spans="1:27" s="127" customFormat="1" ht="13.15">
      <c r="A14" s="123" t="str">
        <f t="shared" si="0"/>
        <v>ANH20</v>
      </c>
      <c r="B14" s="124" t="s">
        <v>57</v>
      </c>
      <c r="C14" s="123" t="s">
        <v>47</v>
      </c>
      <c r="D14" s="125">
        <f>EXP('Model coeffs'!D$9 + SUM('Model coeffs'!D$5)*'Cost drivers'!$E16 + SUM('Model coeffs'!D$6)*'Cost drivers'!$F16 + SUM('Model coeffs'!D$7)*'Cost drivers'!$G16 + SUM('Model coeffs'!D$8)*'Cost drivers'!$H16)</f>
        <v>0.56928522678756333</v>
      </c>
      <c r="E14" s="125">
        <f>EXP('Model coeffs'!E$9 + SUM('Model coeffs'!E$5)*'Cost drivers'!$E16 + SUM('Model coeffs'!E$6)*'Cost drivers'!$F16 + SUM('Model coeffs'!E$7)*'Cost drivers'!$G16 + SUM('Model coeffs'!E$8)*'Cost drivers'!$H16)</f>
        <v>0.61882450339994233</v>
      </c>
      <c r="F14" s="125">
        <f>EXP('Model coeffs'!F$9 + SUM('Model coeffs'!F$5)*'Cost drivers'!$E16 + SUM('Model coeffs'!F$6)*'Cost drivers'!$F16 + SUM('Model coeffs'!F$7)*'Cost drivers'!$G16 + SUM('Model coeffs'!F$8)*'Cost drivers'!$H16)</f>
        <v>0.61160389056178266</v>
      </c>
      <c r="G14" s="125">
        <f>EXP('Model coeffs'!G$9 + SUM('Model coeffs'!G$5)*'Cost drivers'!$E16 + SUM('Model coeffs'!G$6)*'Cost drivers'!$F16 + SUM('Model coeffs'!G$7)*'Cost drivers'!$G16 + SUM('Model coeffs'!G$8)*'Cost drivers'!$H16)</f>
        <v>0.57465422190790638</v>
      </c>
      <c r="H14" s="126">
        <f>INDEX('Cost drivers'!$I$8:$I$197, MATCH('Modelled costs'!$A14, 'Cost drivers'!$A$8:$A$197, 0))</f>
        <v>149.108</v>
      </c>
      <c r="J14" s="128">
        <f t="shared" si="1"/>
        <v>0.59359196066429865</v>
      </c>
      <c r="K14" s="128">
        <f t="shared" si="2"/>
        <v>88.509310070732241</v>
      </c>
      <c r="L14" s="129"/>
      <c r="M14" s="130" t="str">
        <f>IF(RIGHT(C14,2)&gt;=RIGHT(Controls!$E$39,2),K14*Controls!$F$24,"")</f>
        <v/>
      </c>
      <c r="O14" s="86"/>
      <c r="P14" s="86"/>
      <c r="Q14" s="86"/>
      <c r="R14" s="86"/>
      <c r="S14" s="86"/>
      <c r="T14" s="86"/>
      <c r="U14" s="86"/>
      <c r="V14" s="86"/>
      <c r="Y14" s="131"/>
      <c r="Z14" s="131"/>
      <c r="AA14" s="132"/>
    </row>
    <row r="15" spans="1:27" s="127" customFormat="1" ht="13.15">
      <c r="A15" s="123" t="str">
        <f t="shared" si="0"/>
        <v>ANH21</v>
      </c>
      <c r="B15" s="124" t="s">
        <v>57</v>
      </c>
      <c r="C15" s="123" t="s">
        <v>48</v>
      </c>
      <c r="D15" s="125">
        <f>EXP('Model coeffs'!D$9 + SUM('Model coeffs'!D$5)*'Cost drivers'!$E17 + SUM('Model coeffs'!D$6)*'Cost drivers'!$F17 + SUM('Model coeffs'!D$7)*'Cost drivers'!$G17 + SUM('Model coeffs'!D$8)*'Cost drivers'!$H17)</f>
        <v>0.57222066516470294</v>
      </c>
      <c r="E15" s="125">
        <f>EXP('Model coeffs'!E$9 + SUM('Model coeffs'!E$5)*'Cost drivers'!$E17 + SUM('Model coeffs'!E$6)*'Cost drivers'!$F17 + SUM('Model coeffs'!E$7)*'Cost drivers'!$G17 + SUM('Model coeffs'!E$8)*'Cost drivers'!$H17)</f>
        <v>0.61866676864039205</v>
      </c>
      <c r="F15" s="125">
        <f>EXP('Model coeffs'!F$9 + SUM('Model coeffs'!F$5)*'Cost drivers'!$E17 + SUM('Model coeffs'!F$6)*'Cost drivers'!$F17 + SUM('Model coeffs'!F$7)*'Cost drivers'!$G17 + SUM('Model coeffs'!F$8)*'Cost drivers'!$H17)</f>
        <v>0.61135457230580448</v>
      </c>
      <c r="G15" s="125">
        <f>EXP('Model coeffs'!G$9 + SUM('Model coeffs'!G$5)*'Cost drivers'!$E17 + SUM('Model coeffs'!G$6)*'Cost drivers'!$F17 + SUM('Model coeffs'!G$7)*'Cost drivers'!$G17 + SUM('Model coeffs'!G$8)*'Cost drivers'!$H17)</f>
        <v>0.57304049198468199</v>
      </c>
      <c r="H15" s="126">
        <f>INDEX('Cost drivers'!$I$8:$I$197, MATCH('Modelled costs'!$A15, 'Cost drivers'!$A$8:$A$197, 0))</f>
        <v>147</v>
      </c>
      <c r="J15" s="128">
        <f t="shared" si="1"/>
        <v>0.59382062452389539</v>
      </c>
      <c r="K15" s="128">
        <f t="shared" si="2"/>
        <v>87.291631805012628</v>
      </c>
      <c r="L15" s="129"/>
      <c r="M15" s="130" t="str">
        <f>IF(RIGHT(C15,2)&gt;=RIGHT(Controls!$E$39,2),K15*Controls!$F$24,"")</f>
        <v/>
      </c>
      <c r="O15" s="86"/>
      <c r="P15" s="86"/>
      <c r="Q15" s="86"/>
      <c r="R15" s="86"/>
      <c r="S15" s="86"/>
      <c r="T15" s="86"/>
      <c r="U15" s="86"/>
      <c r="V15" s="86"/>
      <c r="Y15" s="131"/>
      <c r="Z15" s="131"/>
      <c r="AA15" s="132"/>
    </row>
    <row r="16" spans="1:27" s="127" customFormat="1" ht="13.15">
      <c r="A16" s="123" t="str">
        <f t="shared" si="0"/>
        <v>ANH22</v>
      </c>
      <c r="B16" s="124" t="s">
        <v>57</v>
      </c>
      <c r="C16" s="123" t="s">
        <v>49</v>
      </c>
      <c r="D16" s="125">
        <f>EXP('Model coeffs'!D$9 + SUM('Model coeffs'!D$5)*'Cost drivers'!$E18 + SUM('Model coeffs'!D$6)*'Cost drivers'!$F18 + SUM('Model coeffs'!D$7)*'Cost drivers'!$G18 + SUM('Model coeffs'!D$8)*'Cost drivers'!$H18)</f>
        <v>0.56993916051432048</v>
      </c>
      <c r="E16" s="125">
        <f>EXP('Model coeffs'!E$9 + SUM('Model coeffs'!E$5)*'Cost drivers'!$E18 + SUM('Model coeffs'!E$6)*'Cost drivers'!$F18 + SUM('Model coeffs'!E$7)*'Cost drivers'!$G18 + SUM('Model coeffs'!E$8)*'Cost drivers'!$H18)</f>
        <v>0.61765591355814664</v>
      </c>
      <c r="F16" s="125">
        <f>EXP('Model coeffs'!F$9 + SUM('Model coeffs'!F$5)*'Cost drivers'!$E18 + SUM('Model coeffs'!F$6)*'Cost drivers'!$F18 + SUM('Model coeffs'!F$7)*'Cost drivers'!$G18 + SUM('Model coeffs'!F$8)*'Cost drivers'!$H18)</f>
        <v>0.60977770672966958</v>
      </c>
      <c r="G16" s="125">
        <f>EXP('Model coeffs'!G$9 + SUM('Model coeffs'!G$5)*'Cost drivers'!$E18 + SUM('Model coeffs'!G$6)*'Cost drivers'!$F18 + SUM('Model coeffs'!G$7)*'Cost drivers'!$G18 + SUM('Model coeffs'!G$8)*'Cost drivers'!$H18)</f>
        <v>0.57205538524278821</v>
      </c>
      <c r="H16" s="126">
        <f>INDEX('Cost drivers'!$I$8:$I$197, MATCH('Modelled costs'!$A16, 'Cost drivers'!$A$8:$A$197, 0))</f>
        <v>151.4</v>
      </c>
      <c r="J16" s="128">
        <f t="shared" si="1"/>
        <v>0.59235704151123125</v>
      </c>
      <c r="K16" s="128">
        <f t="shared" si="2"/>
        <v>89.68285608480042</v>
      </c>
      <c r="L16" s="129"/>
      <c r="M16" s="130" t="str">
        <f>IF(RIGHT(C16,2)&gt;=RIGHT(Controls!$E$39,2),K16*Controls!$F$24,"")</f>
        <v/>
      </c>
      <c r="O16" s="86"/>
      <c r="P16" s="86"/>
      <c r="Q16" s="86"/>
      <c r="R16" s="86"/>
      <c r="S16" s="86"/>
      <c r="T16" s="86"/>
      <c r="U16" s="86"/>
      <c r="V16" s="86"/>
      <c r="X16" s="133"/>
      <c r="Y16" s="131"/>
      <c r="Z16" s="131"/>
      <c r="AA16" s="132"/>
    </row>
    <row r="17" spans="1:27" s="127" customFormat="1" ht="13.15">
      <c r="A17" s="123" t="str">
        <f t="shared" si="0"/>
        <v>ANH23</v>
      </c>
      <c r="B17" s="124" t="s">
        <v>57</v>
      </c>
      <c r="C17" s="123" t="s">
        <v>50</v>
      </c>
      <c r="D17" s="125">
        <f>EXP('Model coeffs'!D$9 + SUM('Model coeffs'!D$5)*'Cost drivers'!$E19 + SUM('Model coeffs'!D$6)*'Cost drivers'!$F19 + SUM('Model coeffs'!D$7)*'Cost drivers'!$G19 + SUM('Model coeffs'!D$8)*'Cost drivers'!$H19)</f>
        <v>0.56726436179600304</v>
      </c>
      <c r="E17" s="125">
        <f>EXP('Model coeffs'!E$9 + SUM('Model coeffs'!E$5)*'Cost drivers'!$E19 + SUM('Model coeffs'!E$6)*'Cost drivers'!$F19 + SUM('Model coeffs'!E$7)*'Cost drivers'!$G19 + SUM('Model coeffs'!E$8)*'Cost drivers'!$H19)</f>
        <v>0.61654394922093025</v>
      </c>
      <c r="F17" s="125">
        <f>EXP('Model coeffs'!F$9 + SUM('Model coeffs'!F$5)*'Cost drivers'!$E19 + SUM('Model coeffs'!F$6)*'Cost drivers'!$F19 + SUM('Model coeffs'!F$7)*'Cost drivers'!$G19 + SUM('Model coeffs'!F$8)*'Cost drivers'!$H19)</f>
        <v>0.6080448436656295</v>
      </c>
      <c r="G17" s="125">
        <f>EXP('Model coeffs'!G$9 + SUM('Model coeffs'!G$5)*'Cost drivers'!$E19 + SUM('Model coeffs'!G$6)*'Cost drivers'!$F19 + SUM('Model coeffs'!G$7)*'Cost drivers'!$G19 + SUM('Model coeffs'!G$8)*'Cost drivers'!$H19)</f>
        <v>0.57098340706277806</v>
      </c>
      <c r="H17" s="126">
        <f>INDEX('Cost drivers'!$I$8:$I$197, MATCH('Modelled costs'!$A17, 'Cost drivers'!$A$8:$A$197, 0))</f>
        <v>148.1</v>
      </c>
      <c r="J17" s="128">
        <f t="shared" si="1"/>
        <v>0.59070914043633527</v>
      </c>
      <c r="K17" s="128">
        <f t="shared" si="2"/>
        <v>87.484023698621243</v>
      </c>
      <c r="L17" s="134"/>
      <c r="M17" s="130" t="str">
        <f>IF(RIGHT(C17,2)&gt;=RIGHT(Controls!$E$39,2),K17*Controls!$F$24,"")</f>
        <v/>
      </c>
      <c r="O17" s="86"/>
      <c r="P17" s="86"/>
      <c r="Q17" s="86"/>
      <c r="R17" s="86"/>
      <c r="S17" s="86"/>
      <c r="T17" s="86"/>
      <c r="U17" s="86"/>
      <c r="V17" s="86"/>
    </row>
    <row r="18" spans="1:27" s="127" customFormat="1" ht="13.15">
      <c r="A18" s="123" t="str">
        <f t="shared" si="0"/>
        <v>ANH24</v>
      </c>
      <c r="B18" s="124" t="s">
        <v>57</v>
      </c>
      <c r="C18" s="123" t="s">
        <v>30</v>
      </c>
      <c r="D18" s="125">
        <f>EXP('Model coeffs'!D$9 + SUM('Model coeffs'!D$5)*'Cost drivers'!$E20 + SUM('Model coeffs'!D$6)*'Cost drivers'!$F20 + SUM('Model coeffs'!D$7)*'Cost drivers'!$G20 + SUM('Model coeffs'!D$8)*'Cost drivers'!$H20)</f>
        <v>0.56410251865842731</v>
      </c>
      <c r="E18" s="125">
        <f>EXP('Model coeffs'!E$9 + SUM('Model coeffs'!E$5)*'Cost drivers'!$E20 + SUM('Model coeffs'!E$6)*'Cost drivers'!$F20 + SUM('Model coeffs'!E$7)*'Cost drivers'!$G20 + SUM('Model coeffs'!E$8)*'Cost drivers'!$H20)</f>
        <v>0.6164953517733377</v>
      </c>
      <c r="F18" s="125">
        <f>EXP('Model coeffs'!F$9 + SUM('Model coeffs'!F$5)*'Cost drivers'!$E20 + SUM('Model coeffs'!F$6)*'Cost drivers'!$F20 + SUM('Model coeffs'!F$7)*'Cost drivers'!$G20 + SUM('Model coeffs'!F$8)*'Cost drivers'!$H20)</f>
        <v>0.60796915163478593</v>
      </c>
      <c r="G18" s="125">
        <f>EXP('Model coeffs'!G$9 + SUM('Model coeffs'!G$5)*'Cost drivers'!$E20 + SUM('Model coeffs'!G$6)*'Cost drivers'!$F20 + SUM('Model coeffs'!G$7)*'Cost drivers'!$G20 + SUM('Model coeffs'!G$8)*'Cost drivers'!$H20)</f>
        <v>0.5702377984412953</v>
      </c>
      <c r="H18" s="126">
        <f>INDEX('Cost drivers'!$I$8:$I$197, MATCH('Modelled costs'!$A18, 'Cost drivers'!$A$8:$A$197, 0))</f>
        <v>150.68</v>
      </c>
      <c r="J18" s="128">
        <f t="shared" si="1"/>
        <v>0.58970120512696156</v>
      </c>
      <c r="K18" s="128">
        <f t="shared" si="2"/>
        <v>88.856177588530571</v>
      </c>
      <c r="L18" s="134"/>
      <c r="M18" s="130" t="str">
        <f>IF(RIGHT(C18,2)&gt;=RIGHT(Controls!$E$39,2),K18*Controls!$F$24,"")</f>
        <v/>
      </c>
      <c r="O18" s="86"/>
      <c r="P18" s="86"/>
      <c r="Q18" s="86"/>
      <c r="R18" s="86"/>
      <c r="S18" s="86"/>
      <c r="T18" s="86"/>
      <c r="U18" s="86"/>
      <c r="V18" s="86"/>
    </row>
    <row r="19" spans="1:27" s="127" customFormat="1" ht="13.15">
      <c r="A19" s="123" t="str">
        <f t="shared" si="0"/>
        <v>ANH25</v>
      </c>
      <c r="B19" s="124" t="s">
        <v>57</v>
      </c>
      <c r="C19" s="123" t="s">
        <v>51</v>
      </c>
      <c r="D19" s="125">
        <f>EXP('Model coeffs'!D$9 + SUM('Model coeffs'!D$5)*'Cost drivers'!$E21 + SUM('Model coeffs'!D$6)*'Cost drivers'!$F21 + SUM('Model coeffs'!D$7)*'Cost drivers'!$G21 + SUM('Model coeffs'!D$8)*'Cost drivers'!$H21)</f>
        <v>0.56372207203177016</v>
      </c>
      <c r="E19" s="125">
        <f>EXP('Model coeffs'!E$9 + SUM('Model coeffs'!E$5)*'Cost drivers'!$E21 + SUM('Model coeffs'!E$6)*'Cost drivers'!$F21 + SUM('Model coeffs'!E$7)*'Cost drivers'!$G21 + SUM('Model coeffs'!E$8)*'Cost drivers'!$H21)</f>
        <v>0.61408508686110441</v>
      </c>
      <c r="F19" s="125">
        <f>EXP('Model coeffs'!F$9 + SUM('Model coeffs'!F$5)*'Cost drivers'!$E21 + SUM('Model coeffs'!F$6)*'Cost drivers'!$F21 + SUM('Model coeffs'!F$7)*'Cost drivers'!$G21 + SUM('Model coeffs'!F$8)*'Cost drivers'!$H21)</f>
        <v>0.60421942874817647</v>
      </c>
      <c r="G19" s="125">
        <f>EXP('Model coeffs'!G$9 + SUM('Model coeffs'!G$5)*'Cost drivers'!$E21 + SUM('Model coeffs'!G$6)*'Cost drivers'!$F21 + SUM('Model coeffs'!G$7)*'Cost drivers'!$G21 + SUM('Model coeffs'!G$8)*'Cost drivers'!$H21)</f>
        <v>0.56744652057652301</v>
      </c>
      <c r="H19" s="126">
        <f>INDEX('Cost drivers'!$I$8:$I$197, MATCH('Modelled costs'!$A19, 'Cost drivers'!$A$8:$A$197, 0))</f>
        <v>151.5</v>
      </c>
      <c r="J19" s="128">
        <f t="shared" si="1"/>
        <v>0.58736827705439354</v>
      </c>
      <c r="K19" s="128">
        <f t="shared" si="2"/>
        <v>88.986293973740615</v>
      </c>
      <c r="L19" s="134"/>
      <c r="M19" s="130">
        <f>IF(RIGHT(C19,2)&gt;=RIGHT(Controls!$E$39,2),K19*Controls!$F$24,"")</f>
        <v>82.400219051732719</v>
      </c>
      <c r="O19" s="86"/>
      <c r="P19" s="86"/>
      <c r="Q19" s="86"/>
      <c r="R19" s="86"/>
      <c r="S19" s="86"/>
      <c r="T19" s="86"/>
      <c r="U19" s="86"/>
      <c r="V19" s="86"/>
    </row>
    <row r="20" spans="1:27" s="127" customFormat="1" ht="13.15">
      <c r="A20" s="123" t="str">
        <f t="shared" si="0"/>
        <v>ANH26</v>
      </c>
      <c r="B20" s="124" t="s">
        <v>57</v>
      </c>
      <c r="C20" s="123" t="s">
        <v>52</v>
      </c>
      <c r="D20" s="125">
        <f>EXP('Model coeffs'!D$9 + SUM('Model coeffs'!D$5)*'Cost drivers'!$E22 + SUM('Model coeffs'!D$6)*'Cost drivers'!$F22 + SUM('Model coeffs'!D$7)*'Cost drivers'!$G22 + SUM('Model coeffs'!D$8)*'Cost drivers'!$H22)</f>
        <v>0.56264643889073684</v>
      </c>
      <c r="E20" s="125">
        <f>EXP('Model coeffs'!E$9 + SUM('Model coeffs'!E$5)*'Cost drivers'!$E22 + SUM('Model coeffs'!E$6)*'Cost drivers'!$F22 + SUM('Model coeffs'!E$7)*'Cost drivers'!$G22 + SUM('Model coeffs'!E$8)*'Cost drivers'!$H22)</f>
        <v>0.61316140625768978</v>
      </c>
      <c r="F20" s="125">
        <f>EXP('Model coeffs'!F$9 + SUM('Model coeffs'!F$5)*'Cost drivers'!$E22 + SUM('Model coeffs'!F$6)*'Cost drivers'!$F22 + SUM('Model coeffs'!F$7)*'Cost drivers'!$G22 + SUM('Model coeffs'!F$8)*'Cost drivers'!$H22)</f>
        <v>0.60278468712960542</v>
      </c>
      <c r="G20" s="125">
        <f>EXP('Model coeffs'!G$9 + SUM('Model coeffs'!G$5)*'Cost drivers'!$E22 + SUM('Model coeffs'!G$6)*'Cost drivers'!$F22 + SUM('Model coeffs'!G$7)*'Cost drivers'!$G22 + SUM('Model coeffs'!G$8)*'Cost drivers'!$H22)</f>
        <v>0.56661581529104443</v>
      </c>
      <c r="H20" s="126">
        <f>INDEX('Cost drivers'!$I$8:$I$197, MATCH('Modelled costs'!$A20, 'Cost drivers'!$A$8:$A$197, 0))</f>
        <v>155.9309667747724</v>
      </c>
      <c r="J20" s="128">
        <f t="shared" si="1"/>
        <v>0.58630208689226915</v>
      </c>
      <c r="K20" s="128">
        <f t="shared" si="2"/>
        <v>91.422651231178136</v>
      </c>
      <c r="L20" s="134"/>
      <c r="M20" s="130">
        <f>IF(RIGHT(C20,2)&gt;=RIGHT(Controls!$E$39,2),K20*Controls!$F$24,"")</f>
        <v>84.65625605177199</v>
      </c>
      <c r="O20" s="86"/>
      <c r="P20" s="86"/>
      <c r="Q20" s="86"/>
      <c r="R20" s="86"/>
      <c r="S20" s="86"/>
      <c r="T20" s="86"/>
      <c r="U20" s="86"/>
      <c r="V20" s="86"/>
      <c r="Y20" s="135"/>
      <c r="Z20" s="135"/>
      <c r="AA20" s="136"/>
    </row>
    <row r="21" spans="1:27" s="127" customFormat="1" ht="13.15">
      <c r="A21" s="123" t="str">
        <f t="shared" si="0"/>
        <v>ANH27</v>
      </c>
      <c r="B21" s="124" t="s">
        <v>57</v>
      </c>
      <c r="C21" s="123" t="s">
        <v>53</v>
      </c>
      <c r="D21" s="125">
        <f>EXP('Model coeffs'!D$9 + SUM('Model coeffs'!D$5)*'Cost drivers'!$E23 + SUM('Model coeffs'!D$6)*'Cost drivers'!$F23 + SUM('Model coeffs'!D$7)*'Cost drivers'!$G23 + SUM('Model coeffs'!D$8)*'Cost drivers'!$H23)</f>
        <v>0.56014110572604092</v>
      </c>
      <c r="E21" s="125">
        <f>EXP('Model coeffs'!E$9 + SUM('Model coeffs'!E$5)*'Cost drivers'!$E23 + SUM('Model coeffs'!E$6)*'Cost drivers'!$F23 + SUM('Model coeffs'!E$7)*'Cost drivers'!$G23 + SUM('Model coeffs'!E$8)*'Cost drivers'!$H23)</f>
        <v>0.61224634587644733</v>
      </c>
      <c r="F21" s="125">
        <f>EXP('Model coeffs'!F$9 + SUM('Model coeffs'!F$5)*'Cost drivers'!$E23 + SUM('Model coeffs'!F$6)*'Cost drivers'!$F23 + SUM('Model coeffs'!F$7)*'Cost drivers'!$G23 + SUM('Model coeffs'!F$8)*'Cost drivers'!$H23)</f>
        <v>0.60136456931984894</v>
      </c>
      <c r="G21" s="125">
        <f>EXP('Model coeffs'!G$9 + SUM('Model coeffs'!G$5)*'Cost drivers'!$E23 + SUM('Model coeffs'!G$6)*'Cost drivers'!$F23 + SUM('Model coeffs'!G$7)*'Cost drivers'!$G23 + SUM('Model coeffs'!G$8)*'Cost drivers'!$H23)</f>
        <v>0.56581578709798452</v>
      </c>
      <c r="H21" s="126">
        <f>INDEX('Cost drivers'!$I$8:$I$197, MATCH('Modelled costs'!$A21, 'Cost drivers'!$A$8:$A$197, 0))</f>
        <v>157.4972675248238</v>
      </c>
      <c r="J21" s="128">
        <f t="shared" si="1"/>
        <v>0.58489195200508037</v>
      </c>
      <c r="K21" s="128">
        <f t="shared" si="2"/>
        <v>92.118884238060545</v>
      </c>
      <c r="L21" s="134"/>
      <c r="M21" s="130">
        <f>IF(RIGHT(C21,2)&gt;=RIGHT(Controls!$E$39,2),K21*Controls!$F$24,"")</f>
        <v>85.300959294443132</v>
      </c>
      <c r="O21" s="86"/>
      <c r="P21" s="86"/>
      <c r="Q21" s="86"/>
      <c r="R21" s="86"/>
      <c r="S21" s="86"/>
      <c r="T21" s="86"/>
      <c r="U21" s="86"/>
      <c r="V21" s="86"/>
    </row>
    <row r="22" spans="1:27" s="127" customFormat="1" ht="13.15">
      <c r="A22" s="123" t="str">
        <f t="shared" si="0"/>
        <v>ANH28</v>
      </c>
      <c r="B22" s="124" t="s">
        <v>57</v>
      </c>
      <c r="C22" s="123" t="s">
        <v>54</v>
      </c>
      <c r="D22" s="125">
        <f>EXP('Model coeffs'!D$9 + SUM('Model coeffs'!D$5)*'Cost drivers'!$E24 + SUM('Model coeffs'!D$6)*'Cost drivers'!$F24 + SUM('Model coeffs'!D$7)*'Cost drivers'!$G24 + SUM('Model coeffs'!D$8)*'Cost drivers'!$H24)</f>
        <v>0.55875190765031368</v>
      </c>
      <c r="E22" s="125">
        <f>EXP('Model coeffs'!E$9 + SUM('Model coeffs'!E$5)*'Cost drivers'!$E24 + SUM('Model coeffs'!E$6)*'Cost drivers'!$F24 + SUM('Model coeffs'!E$7)*'Cost drivers'!$G24 + SUM('Model coeffs'!E$8)*'Cost drivers'!$H24)</f>
        <v>0.6113874384333583</v>
      </c>
      <c r="F22" s="125">
        <f>EXP('Model coeffs'!F$9 + SUM('Model coeffs'!F$5)*'Cost drivers'!$E24 + SUM('Model coeffs'!F$6)*'Cost drivers'!$F24 + SUM('Model coeffs'!F$7)*'Cost drivers'!$G24 + SUM('Model coeffs'!F$8)*'Cost drivers'!$H24)</f>
        <v>0.60003271571552974</v>
      </c>
      <c r="G22" s="125">
        <f>EXP('Model coeffs'!G$9 + SUM('Model coeffs'!G$5)*'Cost drivers'!$E24 + SUM('Model coeffs'!G$6)*'Cost drivers'!$F24 + SUM('Model coeffs'!G$7)*'Cost drivers'!$G24 + SUM('Model coeffs'!G$8)*'Cost drivers'!$H24)</f>
        <v>0.56505146732262257</v>
      </c>
      <c r="H22" s="126">
        <f>INDEX('Cost drivers'!$I$8:$I$197, MATCH('Modelled costs'!$A22, 'Cost drivers'!$A$8:$A$197, 0))</f>
        <v>158.92392689634929</v>
      </c>
      <c r="J22" s="128">
        <f t="shared" si="1"/>
        <v>0.58380588228045616</v>
      </c>
      <c r="K22" s="128">
        <f t="shared" si="2"/>
        <v>92.780723357197914</v>
      </c>
      <c r="L22" s="134"/>
      <c r="M22" s="130">
        <f>IF(RIGHT(C22,2)&gt;=RIGHT(Controls!$E$39,2),K22*Controls!$F$24,"")</f>
        <v>85.913814218034148</v>
      </c>
      <c r="O22" s="86"/>
      <c r="P22" s="86"/>
      <c r="Q22" s="86"/>
      <c r="R22" s="86"/>
      <c r="S22" s="86"/>
      <c r="T22" s="86"/>
      <c r="U22" s="86"/>
      <c r="V22" s="86"/>
    </row>
    <row r="23" spans="1:27" s="127" customFormat="1" ht="13.15">
      <c r="A23" s="123" t="str">
        <f t="shared" si="0"/>
        <v>ANH29</v>
      </c>
      <c r="B23" s="124" t="s">
        <v>57</v>
      </c>
      <c r="C23" s="123" t="s">
        <v>55</v>
      </c>
      <c r="D23" s="125">
        <f>EXP('Model coeffs'!D$9 + SUM('Model coeffs'!D$5)*'Cost drivers'!$E25 + SUM('Model coeffs'!D$6)*'Cost drivers'!$F25 + SUM('Model coeffs'!D$7)*'Cost drivers'!$G25 + SUM('Model coeffs'!D$8)*'Cost drivers'!$H25)</f>
        <v>0.55807403724891091</v>
      </c>
      <c r="E23" s="125">
        <f>EXP('Model coeffs'!E$9 + SUM('Model coeffs'!E$5)*'Cost drivers'!$E25 + SUM('Model coeffs'!E$6)*'Cost drivers'!$F25 + SUM('Model coeffs'!E$7)*'Cost drivers'!$G25 + SUM('Model coeffs'!E$8)*'Cost drivers'!$H25)</f>
        <v>0.61055334725140009</v>
      </c>
      <c r="F23" s="125">
        <f>EXP('Model coeffs'!F$9 + SUM('Model coeffs'!F$5)*'Cost drivers'!$E25 + SUM('Model coeffs'!F$6)*'Cost drivers'!$F25 + SUM('Model coeffs'!F$7)*'Cost drivers'!$G25 + SUM('Model coeffs'!F$8)*'Cost drivers'!$H25)</f>
        <v>0.59874038014093123</v>
      </c>
      <c r="G23" s="125">
        <f>EXP('Model coeffs'!G$9 + SUM('Model coeffs'!G$5)*'Cost drivers'!$E25 + SUM('Model coeffs'!G$6)*'Cost drivers'!$F25 + SUM('Model coeffs'!G$7)*'Cost drivers'!$G25 + SUM('Model coeffs'!G$8)*'Cost drivers'!$H25)</f>
        <v>0.56432103334735451</v>
      </c>
      <c r="H23" s="126">
        <f>INDEX('Cost drivers'!$I$8:$I$197, MATCH('Modelled costs'!$A23, 'Cost drivers'!$A$8:$A$197, 0))</f>
        <v>162.4529694254405</v>
      </c>
      <c r="J23" s="128">
        <f t="shared" si="1"/>
        <v>0.58292219949714918</v>
      </c>
      <c r="K23" s="128">
        <f t="shared" si="2"/>
        <v>94.697442252320897</v>
      </c>
      <c r="L23" s="134"/>
      <c r="M23" s="130">
        <f>IF(RIGHT(C23,2)&gt;=RIGHT(Controls!$E$39,2),K23*Controls!$F$24,"")</f>
        <v>87.688672454801889</v>
      </c>
      <c r="O23" s="86"/>
      <c r="P23" s="86"/>
      <c r="Q23" s="86"/>
      <c r="R23" s="86"/>
      <c r="S23" s="86"/>
      <c r="T23" s="86"/>
      <c r="U23" s="86"/>
      <c r="V23" s="86"/>
    </row>
    <row r="24" spans="1:27" s="127" customFormat="1" ht="13.15">
      <c r="A24" s="123" t="str">
        <f t="shared" si="0"/>
        <v>ANH30</v>
      </c>
      <c r="B24" s="124" t="s">
        <v>57</v>
      </c>
      <c r="C24" s="123" t="s">
        <v>56</v>
      </c>
      <c r="D24" s="125">
        <f>EXP('Model coeffs'!D$9 + SUM('Model coeffs'!D$5)*'Cost drivers'!$E26 + SUM('Model coeffs'!D$6)*'Cost drivers'!$F26 + SUM('Model coeffs'!D$7)*'Cost drivers'!$G26 + SUM('Model coeffs'!D$8)*'Cost drivers'!$H26)</f>
        <v>0.55807448554496963</v>
      </c>
      <c r="E24" s="125">
        <f>EXP('Model coeffs'!E$9 + SUM('Model coeffs'!E$5)*'Cost drivers'!$E26 + SUM('Model coeffs'!E$6)*'Cost drivers'!$F26 + SUM('Model coeffs'!E$7)*'Cost drivers'!$G26 + SUM('Model coeffs'!E$8)*'Cost drivers'!$H26)</f>
        <v>0.60972850066906881</v>
      </c>
      <c r="F24" s="125">
        <f>EXP('Model coeffs'!F$9 + SUM('Model coeffs'!F$5)*'Cost drivers'!$E26 + SUM('Model coeffs'!F$6)*'Cost drivers'!$F26 + SUM('Model coeffs'!F$7)*'Cost drivers'!$G26 + SUM('Model coeffs'!F$8)*'Cost drivers'!$H26)</f>
        <v>0.59746337356378953</v>
      </c>
      <c r="G24" s="125">
        <f>EXP('Model coeffs'!G$9 + SUM('Model coeffs'!G$5)*'Cost drivers'!$E26 + SUM('Model coeffs'!G$6)*'Cost drivers'!$F26 + SUM('Model coeffs'!G$7)*'Cost drivers'!$G26 + SUM('Model coeffs'!G$8)*'Cost drivers'!$H26)</f>
        <v>0.56359340498839128</v>
      </c>
      <c r="H24" s="126">
        <f>INDEX('Cost drivers'!$I$8:$I$197, MATCH('Modelled costs'!$A24, 'Cost drivers'!$A$8:$A$197, 0))</f>
        <v>165.98201195453171</v>
      </c>
      <c r="J24" s="128">
        <f t="shared" si="1"/>
        <v>0.58221494119155481</v>
      </c>
      <c r="K24" s="128">
        <f t="shared" si="2"/>
        <v>96.637207328963626</v>
      </c>
      <c r="L24" s="134"/>
      <c r="M24" s="130">
        <f>IF(RIGHT(C24,2)&gt;=RIGHT(Controls!$E$39,2),K24*Controls!$F$24,"")</f>
        <v>89.484871173577943</v>
      </c>
      <c r="O24" s="86"/>
      <c r="P24" s="86"/>
      <c r="Q24" s="86"/>
      <c r="R24" s="86"/>
      <c r="S24" s="86"/>
      <c r="T24" s="86"/>
      <c r="U24" s="86"/>
      <c r="V24" s="86"/>
    </row>
    <row r="25" spans="1:27" s="127" customFormat="1" ht="13.15">
      <c r="A25" s="123" t="str">
        <f t="shared" si="0"/>
        <v>NES12</v>
      </c>
      <c r="B25" s="124" t="s">
        <v>124</v>
      </c>
      <c r="C25" s="123" t="s">
        <v>28</v>
      </c>
      <c r="D25" s="125">
        <f>EXP('Model coeffs'!D$9 + SUM('Model coeffs'!D$5)*'Cost drivers'!$E27 + SUM('Model coeffs'!D$6)*'Cost drivers'!$F27 + SUM('Model coeffs'!D$7)*'Cost drivers'!$G27 + SUM('Model coeffs'!D$8)*'Cost drivers'!$H27)</f>
        <v>0.50467733409243942</v>
      </c>
      <c r="E25" s="125">
        <f>EXP('Model coeffs'!E$9 + SUM('Model coeffs'!E$5)*'Cost drivers'!$E27 + SUM('Model coeffs'!E$6)*'Cost drivers'!$F27 + SUM('Model coeffs'!E$7)*'Cost drivers'!$G27 + SUM('Model coeffs'!E$8)*'Cost drivers'!$H27)</f>
        <v>0.5441788971937469</v>
      </c>
      <c r="F25" s="125">
        <f>EXP('Model coeffs'!F$9 + SUM('Model coeffs'!F$5)*'Cost drivers'!$E27 + SUM('Model coeffs'!F$6)*'Cost drivers'!$F27 + SUM('Model coeffs'!F$7)*'Cost drivers'!$G27 + SUM('Model coeffs'!F$8)*'Cost drivers'!$H27)</f>
        <v>0.54920106424224824</v>
      </c>
      <c r="G25" s="125">
        <f>EXP('Model coeffs'!G$9 + SUM('Model coeffs'!G$5)*'Cost drivers'!$E27 + SUM('Model coeffs'!G$6)*'Cost drivers'!$F27 + SUM('Model coeffs'!G$7)*'Cost drivers'!$G27 + SUM('Model coeffs'!G$8)*'Cost drivers'!$H27)</f>
        <v>0.55480907256556666</v>
      </c>
      <c r="H25" s="126">
        <f>INDEX('Cost drivers'!$I$8:$I$197, MATCH('Modelled costs'!$A25, 'Cost drivers'!$A$8:$A$197, 0))</f>
        <v>76.5</v>
      </c>
      <c r="J25" s="128">
        <f t="shared" si="1"/>
        <v>0.53821659202350036</v>
      </c>
      <c r="K25" s="128">
        <f t="shared" si="2"/>
        <v>41.173569289797776</v>
      </c>
      <c r="L25" s="129"/>
      <c r="M25" s="130" t="str">
        <f>IF(RIGHT(C25,2)&gt;=RIGHT(Controls!$E$39,2),K25*Controls!$F$24,"")</f>
        <v/>
      </c>
      <c r="O25" s="86"/>
      <c r="P25" s="86"/>
      <c r="Q25" s="86"/>
      <c r="R25" s="86"/>
      <c r="S25" s="86"/>
      <c r="T25" s="86"/>
      <c r="U25" s="86"/>
      <c r="V25" s="86"/>
    </row>
    <row r="26" spans="1:27" s="127" customFormat="1" ht="13.15">
      <c r="A26" s="123" t="str">
        <f t="shared" si="0"/>
        <v>NES13</v>
      </c>
      <c r="B26" s="124" t="s">
        <v>124</v>
      </c>
      <c r="C26" s="123" t="s">
        <v>40</v>
      </c>
      <c r="D26" s="125">
        <f>EXP('Model coeffs'!D$9 + SUM('Model coeffs'!D$5)*'Cost drivers'!$E28 + SUM('Model coeffs'!D$6)*'Cost drivers'!$F28 + SUM('Model coeffs'!D$7)*'Cost drivers'!$G28 + SUM('Model coeffs'!D$8)*'Cost drivers'!$H28)</f>
        <v>0.50366443422643559</v>
      </c>
      <c r="E26" s="125">
        <f>EXP('Model coeffs'!E$9 + SUM('Model coeffs'!E$5)*'Cost drivers'!$E28 + SUM('Model coeffs'!E$6)*'Cost drivers'!$F28 + SUM('Model coeffs'!E$7)*'Cost drivers'!$G28 + SUM('Model coeffs'!E$8)*'Cost drivers'!$H28)</f>
        <v>0.54362063806830208</v>
      </c>
      <c r="F26" s="125">
        <f>EXP('Model coeffs'!F$9 + SUM('Model coeffs'!F$5)*'Cost drivers'!$E28 + SUM('Model coeffs'!F$6)*'Cost drivers'!$F28 + SUM('Model coeffs'!F$7)*'Cost drivers'!$G28 + SUM('Model coeffs'!F$8)*'Cost drivers'!$H28)</f>
        <v>0.54832276102797384</v>
      </c>
      <c r="G26" s="125">
        <f>EXP('Model coeffs'!G$9 + SUM('Model coeffs'!G$5)*'Cost drivers'!$E28 + SUM('Model coeffs'!G$6)*'Cost drivers'!$F28 + SUM('Model coeffs'!G$7)*'Cost drivers'!$G28 + SUM('Model coeffs'!G$8)*'Cost drivers'!$H28)</f>
        <v>0.55449729951870563</v>
      </c>
      <c r="H26" s="126">
        <f>INDEX('Cost drivers'!$I$8:$I$197, MATCH('Modelled costs'!$A26, 'Cost drivers'!$A$8:$A$197, 0))</f>
        <v>74.8</v>
      </c>
      <c r="J26" s="128">
        <f t="shared" si="1"/>
        <v>0.53752628321035423</v>
      </c>
      <c r="K26" s="128">
        <f t="shared" si="2"/>
        <v>40.206965984134492</v>
      </c>
      <c r="L26" s="129"/>
      <c r="M26" s="130" t="str">
        <f>IF(RIGHT(C26,2)&gt;=RIGHT(Controls!$E$39,2),K26*Controls!$F$24,"")</f>
        <v/>
      </c>
      <c r="O26" s="86"/>
      <c r="P26" s="86"/>
      <c r="Q26" s="86"/>
      <c r="R26" s="86"/>
      <c r="S26" s="86"/>
      <c r="T26" s="86"/>
      <c r="U26" s="86"/>
      <c r="V26" s="86"/>
    </row>
    <row r="27" spans="1:27" s="127" customFormat="1" ht="13.15">
      <c r="A27" s="123" t="str">
        <f t="shared" si="0"/>
        <v>NES14</v>
      </c>
      <c r="B27" s="124" t="s">
        <v>124</v>
      </c>
      <c r="C27" s="123" t="s">
        <v>41</v>
      </c>
      <c r="D27" s="125">
        <f>EXP('Model coeffs'!D$9 + SUM('Model coeffs'!D$5)*'Cost drivers'!$E29 + SUM('Model coeffs'!D$6)*'Cost drivers'!$F29 + SUM('Model coeffs'!D$7)*'Cost drivers'!$G29 + SUM('Model coeffs'!D$8)*'Cost drivers'!$H29)</f>
        <v>0.50554264363259149</v>
      </c>
      <c r="E27" s="125">
        <f>EXP('Model coeffs'!E$9 + SUM('Model coeffs'!E$5)*'Cost drivers'!$E29 + SUM('Model coeffs'!E$6)*'Cost drivers'!$F29 + SUM('Model coeffs'!E$7)*'Cost drivers'!$G29 + SUM('Model coeffs'!E$8)*'Cost drivers'!$H29)</f>
        <v>0.54286082809681047</v>
      </c>
      <c r="F27" s="125">
        <f>EXP('Model coeffs'!F$9 + SUM('Model coeffs'!F$5)*'Cost drivers'!$E29 + SUM('Model coeffs'!F$6)*'Cost drivers'!$F29 + SUM('Model coeffs'!F$7)*'Cost drivers'!$G29 + SUM('Model coeffs'!F$8)*'Cost drivers'!$H29)</f>
        <v>0.5473491552525539</v>
      </c>
      <c r="G27" s="125">
        <f>EXP('Model coeffs'!G$9 + SUM('Model coeffs'!G$5)*'Cost drivers'!$E29 + SUM('Model coeffs'!G$6)*'Cost drivers'!$F29 + SUM('Model coeffs'!G$7)*'Cost drivers'!$G29 + SUM('Model coeffs'!G$8)*'Cost drivers'!$H29)</f>
        <v>0.5537681604736383</v>
      </c>
      <c r="H27" s="126">
        <f>INDEX('Cost drivers'!$I$8:$I$197, MATCH('Modelled costs'!$A27, 'Cost drivers'!$A$8:$A$197, 0))</f>
        <v>75.5</v>
      </c>
      <c r="J27" s="128">
        <f t="shared" si="1"/>
        <v>0.53738019686389848</v>
      </c>
      <c r="K27" s="128">
        <f t="shared" si="2"/>
        <v>40.572204863224336</v>
      </c>
      <c r="L27" s="129"/>
      <c r="M27" s="130" t="str">
        <f>IF(RIGHT(C27,2)&gt;=RIGHT(Controls!$E$39,2),K27*Controls!$F$24,"")</f>
        <v/>
      </c>
      <c r="O27" s="86"/>
      <c r="P27" s="86"/>
      <c r="Q27" s="86"/>
      <c r="R27" s="86"/>
      <c r="S27" s="86"/>
      <c r="T27" s="86"/>
      <c r="U27" s="86"/>
      <c r="V27" s="86"/>
    </row>
    <row r="28" spans="1:27" s="127" customFormat="1" ht="13.15">
      <c r="A28" s="123" t="str">
        <f t="shared" si="0"/>
        <v>NES15</v>
      </c>
      <c r="B28" s="124" t="s">
        <v>124</v>
      </c>
      <c r="C28" s="123" t="s">
        <v>42</v>
      </c>
      <c r="D28" s="125">
        <f>EXP('Model coeffs'!D$9 + SUM('Model coeffs'!D$5)*'Cost drivers'!$E30 + SUM('Model coeffs'!D$6)*'Cost drivers'!$F30 + SUM('Model coeffs'!D$7)*'Cost drivers'!$G30 + SUM('Model coeffs'!D$8)*'Cost drivers'!$H30)</f>
        <v>0.501600579049302</v>
      </c>
      <c r="E28" s="125">
        <f>EXP('Model coeffs'!E$9 + SUM('Model coeffs'!E$5)*'Cost drivers'!$E30 + SUM('Model coeffs'!E$6)*'Cost drivers'!$F30 + SUM('Model coeffs'!E$7)*'Cost drivers'!$G30 + SUM('Model coeffs'!E$8)*'Cost drivers'!$H30)</f>
        <v>0.54226360187122491</v>
      </c>
      <c r="F28" s="125">
        <f>EXP('Model coeffs'!F$9 + SUM('Model coeffs'!F$5)*'Cost drivers'!$E30 + SUM('Model coeffs'!F$6)*'Cost drivers'!$F30 + SUM('Model coeffs'!F$7)*'Cost drivers'!$G30 + SUM('Model coeffs'!F$8)*'Cost drivers'!$H30)</f>
        <v>0.54645525725109401</v>
      </c>
      <c r="G28" s="125">
        <f>EXP('Model coeffs'!G$9 + SUM('Model coeffs'!G$5)*'Cost drivers'!$E30 + SUM('Model coeffs'!G$6)*'Cost drivers'!$F30 + SUM('Model coeffs'!G$7)*'Cost drivers'!$G30 + SUM('Model coeffs'!G$8)*'Cost drivers'!$H30)</f>
        <v>0.55361275849984282</v>
      </c>
      <c r="H28" s="126">
        <f>INDEX('Cost drivers'!$I$8:$I$197, MATCH('Modelled costs'!$A28, 'Cost drivers'!$A$8:$A$197, 0))</f>
        <v>70</v>
      </c>
      <c r="J28" s="128">
        <f t="shared" si="1"/>
        <v>0.53598304916786588</v>
      </c>
      <c r="K28" s="128">
        <f t="shared" si="2"/>
        <v>37.518813441750609</v>
      </c>
      <c r="L28" s="129"/>
      <c r="M28" s="130" t="str">
        <f>IF(RIGHT(C28,2)&gt;=RIGHT(Controls!$E$39,2),K28*Controls!$F$24,"")</f>
        <v/>
      </c>
      <c r="O28" s="86"/>
      <c r="P28" s="86"/>
      <c r="Q28" s="86"/>
      <c r="R28" s="86"/>
      <c r="S28" s="86"/>
      <c r="T28" s="86"/>
      <c r="U28" s="86"/>
      <c r="V28" s="86"/>
    </row>
    <row r="29" spans="1:27" s="127" customFormat="1" ht="13.15">
      <c r="A29" s="123" t="str">
        <f t="shared" si="0"/>
        <v>NES16</v>
      </c>
      <c r="B29" s="124" t="s">
        <v>124</v>
      </c>
      <c r="C29" s="123" t="s">
        <v>43</v>
      </c>
      <c r="D29" s="125">
        <f>EXP('Model coeffs'!D$9 + SUM('Model coeffs'!D$5)*'Cost drivers'!$E31 + SUM('Model coeffs'!D$6)*'Cost drivers'!$F31 + SUM('Model coeffs'!D$7)*'Cost drivers'!$G31 + SUM('Model coeffs'!D$8)*'Cost drivers'!$H31)</f>
        <v>0.50374826313580034</v>
      </c>
      <c r="E29" s="125">
        <f>EXP('Model coeffs'!E$9 + SUM('Model coeffs'!E$5)*'Cost drivers'!$E31 + SUM('Model coeffs'!E$6)*'Cost drivers'!$F31 + SUM('Model coeffs'!E$7)*'Cost drivers'!$G31 + SUM('Model coeffs'!E$8)*'Cost drivers'!$H31)</f>
        <v>0.54182977371426877</v>
      </c>
      <c r="F29" s="125">
        <f>EXP('Model coeffs'!F$9 + SUM('Model coeffs'!F$5)*'Cost drivers'!$E31 + SUM('Model coeffs'!F$6)*'Cost drivers'!$F31 + SUM('Model coeffs'!F$7)*'Cost drivers'!$G31 + SUM('Model coeffs'!F$8)*'Cost drivers'!$H31)</f>
        <v>0.54590943715101903</v>
      </c>
      <c r="G29" s="125">
        <f>EXP('Model coeffs'!G$9 + SUM('Model coeffs'!G$5)*'Cost drivers'!$E31 + SUM('Model coeffs'!G$6)*'Cost drivers'!$F31 + SUM('Model coeffs'!G$7)*'Cost drivers'!$G31 + SUM('Model coeffs'!G$8)*'Cost drivers'!$H31)</f>
        <v>0.5528343214707484</v>
      </c>
      <c r="H29" s="126">
        <f>INDEX('Cost drivers'!$I$8:$I$197, MATCH('Modelled costs'!$A29, 'Cost drivers'!$A$8:$A$197, 0))</f>
        <v>68.2</v>
      </c>
      <c r="J29" s="128">
        <f t="shared" si="1"/>
        <v>0.53608044886795914</v>
      </c>
      <c r="K29" s="128">
        <f t="shared" si="2"/>
        <v>36.560686612794818</v>
      </c>
      <c r="L29" s="129"/>
      <c r="M29" s="130" t="str">
        <f>IF(RIGHT(C29,2)&gt;=RIGHT(Controls!$E$39,2),K29*Controls!$F$24,"")</f>
        <v/>
      </c>
      <c r="O29" s="86"/>
      <c r="P29" s="86"/>
      <c r="Q29" s="86"/>
      <c r="R29" s="86"/>
      <c r="S29" s="86"/>
      <c r="T29" s="86"/>
      <c r="U29" s="86"/>
      <c r="V29" s="86"/>
    </row>
    <row r="30" spans="1:27" s="127" customFormat="1" ht="13.15">
      <c r="A30" s="123" t="str">
        <f t="shared" si="0"/>
        <v>NES17</v>
      </c>
      <c r="B30" s="124" t="s">
        <v>124</v>
      </c>
      <c r="C30" s="123" t="s">
        <v>44</v>
      </c>
      <c r="D30" s="125">
        <f>EXP('Model coeffs'!D$9 + SUM('Model coeffs'!D$5)*'Cost drivers'!$E32 + SUM('Model coeffs'!D$6)*'Cost drivers'!$F32 + SUM('Model coeffs'!D$7)*'Cost drivers'!$G32 + SUM('Model coeffs'!D$8)*'Cost drivers'!$H32)</f>
        <v>0.50499000527422211</v>
      </c>
      <c r="E30" s="125">
        <f>EXP('Model coeffs'!E$9 + SUM('Model coeffs'!E$5)*'Cost drivers'!$E32 + SUM('Model coeffs'!E$6)*'Cost drivers'!$F32 + SUM('Model coeffs'!E$7)*'Cost drivers'!$G32 + SUM('Model coeffs'!E$8)*'Cost drivers'!$H32)</f>
        <v>0.5409850648907073</v>
      </c>
      <c r="F30" s="125">
        <f>EXP('Model coeffs'!F$9 + SUM('Model coeffs'!F$5)*'Cost drivers'!$E32 + SUM('Model coeffs'!F$6)*'Cost drivers'!$F32 + SUM('Model coeffs'!F$7)*'Cost drivers'!$G32 + SUM('Model coeffs'!F$8)*'Cost drivers'!$H32)</f>
        <v>0.54463861476233666</v>
      </c>
      <c r="G30" s="125">
        <f>EXP('Model coeffs'!G$9 + SUM('Model coeffs'!G$5)*'Cost drivers'!$E32 + SUM('Model coeffs'!G$6)*'Cost drivers'!$F32 + SUM('Model coeffs'!G$7)*'Cost drivers'!$G32 + SUM('Model coeffs'!G$8)*'Cost drivers'!$H32)</f>
        <v>0.55221379258660974</v>
      </c>
      <c r="H30" s="126">
        <f>INDEX('Cost drivers'!$I$8:$I$197, MATCH('Modelled costs'!$A30, 'Cost drivers'!$A$8:$A$197, 0))</f>
        <v>67.7</v>
      </c>
      <c r="J30" s="128">
        <f t="shared" si="1"/>
        <v>0.5357068693784689</v>
      </c>
      <c r="K30" s="128">
        <f t="shared" si="2"/>
        <v>36.267355056922348</v>
      </c>
      <c r="L30" s="129"/>
      <c r="M30" s="130" t="str">
        <f>IF(RIGHT(C30,2)&gt;=RIGHT(Controls!$E$39,2),K30*Controls!$F$24,"")</f>
        <v/>
      </c>
      <c r="O30" s="86"/>
      <c r="P30" s="86"/>
      <c r="Q30" s="86"/>
      <c r="R30" s="86"/>
      <c r="S30" s="86"/>
      <c r="T30" s="86"/>
      <c r="U30" s="86"/>
      <c r="V30" s="86"/>
    </row>
    <row r="31" spans="1:27" s="127" customFormat="1" ht="13.15">
      <c r="A31" s="123" t="str">
        <f t="shared" si="0"/>
        <v>NES18</v>
      </c>
      <c r="B31" s="124" t="s">
        <v>124</v>
      </c>
      <c r="C31" s="123" t="s">
        <v>45</v>
      </c>
      <c r="D31" s="125">
        <f>EXP('Model coeffs'!D$9 + SUM('Model coeffs'!D$5)*'Cost drivers'!$E33 + SUM('Model coeffs'!D$6)*'Cost drivers'!$F33 + SUM('Model coeffs'!D$7)*'Cost drivers'!$G33 + SUM('Model coeffs'!D$8)*'Cost drivers'!$H33)</f>
        <v>0.50426521016895609</v>
      </c>
      <c r="E31" s="125">
        <f>EXP('Model coeffs'!E$9 + SUM('Model coeffs'!E$5)*'Cost drivers'!$E33 + SUM('Model coeffs'!E$6)*'Cost drivers'!$F33 + SUM('Model coeffs'!E$7)*'Cost drivers'!$G33 + SUM('Model coeffs'!E$8)*'Cost drivers'!$H33)</f>
        <v>0.54056368393443843</v>
      </c>
      <c r="F31" s="125">
        <f>EXP('Model coeffs'!F$9 + SUM('Model coeffs'!F$5)*'Cost drivers'!$E33 + SUM('Model coeffs'!F$6)*'Cost drivers'!$F33 + SUM('Model coeffs'!F$7)*'Cost drivers'!$G33 + SUM('Model coeffs'!F$8)*'Cost drivers'!$H33)</f>
        <v>0.54379645695551937</v>
      </c>
      <c r="G31" s="125">
        <f>EXP('Model coeffs'!G$9 + SUM('Model coeffs'!G$5)*'Cost drivers'!$E33 + SUM('Model coeffs'!G$6)*'Cost drivers'!$F33 + SUM('Model coeffs'!G$7)*'Cost drivers'!$G33 + SUM('Model coeffs'!G$8)*'Cost drivers'!$H33)</f>
        <v>0.5517740876482945</v>
      </c>
      <c r="H31" s="126">
        <f>INDEX('Cost drivers'!$I$8:$I$197, MATCH('Modelled costs'!$A31, 'Cost drivers'!$A$8:$A$197, 0))</f>
        <v>70.3</v>
      </c>
      <c r="J31" s="128">
        <f t="shared" si="1"/>
        <v>0.53509985967680207</v>
      </c>
      <c r="K31" s="128">
        <f t="shared" si="2"/>
        <v>37.617520135279186</v>
      </c>
      <c r="L31" s="129"/>
      <c r="M31" s="130" t="str">
        <f>IF(RIGHT(C31,2)&gt;=RIGHT(Controls!$E$39,2),K31*Controls!$F$24,"")</f>
        <v/>
      </c>
      <c r="O31" s="86"/>
      <c r="P31" s="86"/>
      <c r="Q31" s="86"/>
      <c r="R31" s="86"/>
      <c r="S31" s="86"/>
      <c r="T31" s="86"/>
      <c r="U31" s="86"/>
      <c r="V31" s="86"/>
    </row>
    <row r="32" spans="1:27" s="127" customFormat="1" ht="13.15">
      <c r="A32" s="123" t="str">
        <f t="shared" si="0"/>
        <v>NES19</v>
      </c>
      <c r="B32" s="124" t="s">
        <v>124</v>
      </c>
      <c r="C32" s="123" t="s">
        <v>46</v>
      </c>
      <c r="D32" s="125">
        <f>EXP('Model coeffs'!D$9 + SUM('Model coeffs'!D$5)*'Cost drivers'!$E34 + SUM('Model coeffs'!D$6)*'Cost drivers'!$F34 + SUM('Model coeffs'!D$7)*'Cost drivers'!$G34 + SUM('Model coeffs'!D$8)*'Cost drivers'!$H34)</f>
        <v>0.50457587762939893</v>
      </c>
      <c r="E32" s="125">
        <f>EXP('Model coeffs'!E$9 + SUM('Model coeffs'!E$5)*'Cost drivers'!$E34 + SUM('Model coeffs'!E$6)*'Cost drivers'!$F34 + SUM('Model coeffs'!E$7)*'Cost drivers'!$G34 + SUM('Model coeffs'!E$8)*'Cost drivers'!$H34)</f>
        <v>0.53970684047484208</v>
      </c>
      <c r="F32" s="125">
        <f>EXP('Model coeffs'!F$9 + SUM('Model coeffs'!F$5)*'Cost drivers'!$E34 + SUM('Model coeffs'!F$6)*'Cost drivers'!$F34 + SUM('Model coeffs'!F$7)*'Cost drivers'!$G34 + SUM('Model coeffs'!F$8)*'Cost drivers'!$H34)</f>
        <v>0.54260599663461484</v>
      </c>
      <c r="G32" s="125">
        <f>EXP('Model coeffs'!G$9 + SUM('Model coeffs'!G$5)*'Cost drivers'!$E34 + SUM('Model coeffs'!G$6)*'Cost drivers'!$F34 + SUM('Model coeffs'!G$7)*'Cost drivers'!$G34 + SUM('Model coeffs'!G$8)*'Cost drivers'!$H34)</f>
        <v>0.55075145991098196</v>
      </c>
      <c r="H32" s="126">
        <f>INDEX('Cost drivers'!$I$8:$I$197, MATCH('Modelled costs'!$A32, 'Cost drivers'!$A$8:$A$197, 0))</f>
        <v>70.2</v>
      </c>
      <c r="J32" s="128">
        <f t="shared" si="1"/>
        <v>0.53441004366245948</v>
      </c>
      <c r="K32" s="128">
        <f t="shared" si="2"/>
        <v>37.515585065104659</v>
      </c>
      <c r="L32" s="129"/>
      <c r="M32" s="130" t="str">
        <f>IF(RIGHT(C32,2)&gt;=RIGHT(Controls!$E$39,2),K32*Controls!$F$24,"")</f>
        <v/>
      </c>
      <c r="O32" s="86"/>
      <c r="P32" s="86"/>
      <c r="Q32" s="86"/>
      <c r="R32" s="86"/>
      <c r="S32" s="86"/>
      <c r="T32" s="86"/>
      <c r="U32" s="86"/>
      <c r="V32" s="86"/>
    </row>
    <row r="33" spans="1:22" s="127" customFormat="1" ht="13.15">
      <c r="A33" s="123" t="str">
        <f t="shared" si="0"/>
        <v>NES20</v>
      </c>
      <c r="B33" s="124" t="s">
        <v>124</v>
      </c>
      <c r="C33" s="123" t="s">
        <v>47</v>
      </c>
      <c r="D33" s="125">
        <f>EXP('Model coeffs'!D$9 + SUM('Model coeffs'!D$5)*'Cost drivers'!$E35 + SUM('Model coeffs'!D$6)*'Cost drivers'!$F35 + SUM('Model coeffs'!D$7)*'Cost drivers'!$G35 + SUM('Model coeffs'!D$8)*'Cost drivers'!$H35)</f>
        <v>0.50397154439986236</v>
      </c>
      <c r="E33" s="125">
        <f>EXP('Model coeffs'!E$9 + SUM('Model coeffs'!E$5)*'Cost drivers'!$E35 + SUM('Model coeffs'!E$6)*'Cost drivers'!$F35 + SUM('Model coeffs'!E$7)*'Cost drivers'!$G35 + SUM('Model coeffs'!E$8)*'Cost drivers'!$H35)</f>
        <v>0.53904780312150324</v>
      </c>
      <c r="F33" s="125">
        <f>EXP('Model coeffs'!F$9 + SUM('Model coeffs'!F$5)*'Cost drivers'!$E35 + SUM('Model coeffs'!F$6)*'Cost drivers'!$F35 + SUM('Model coeffs'!F$7)*'Cost drivers'!$G35 + SUM('Model coeffs'!F$8)*'Cost drivers'!$H35)</f>
        <v>0.54230917993111893</v>
      </c>
      <c r="G33" s="125">
        <f>EXP('Model coeffs'!G$9 + SUM('Model coeffs'!G$5)*'Cost drivers'!$E35 + SUM('Model coeffs'!G$6)*'Cost drivers'!$F35 + SUM('Model coeffs'!G$7)*'Cost drivers'!$G35 + SUM('Model coeffs'!G$8)*'Cost drivers'!$H35)</f>
        <v>0.54933616887770653</v>
      </c>
      <c r="H33" s="126">
        <f>INDEX('Cost drivers'!$I$8:$I$197, MATCH('Modelled costs'!$A33, 'Cost drivers'!$A$8:$A$197, 0))</f>
        <v>68.400000000000006</v>
      </c>
      <c r="J33" s="128">
        <f t="shared" si="1"/>
        <v>0.53366617408254768</v>
      </c>
      <c r="K33" s="128">
        <f t="shared" si="2"/>
        <v>36.502766307246262</v>
      </c>
      <c r="L33" s="129"/>
      <c r="M33" s="130" t="str">
        <f>IF(RIGHT(C33,2)&gt;=RIGHT(Controls!$E$39,2),K33*Controls!$F$24,"")</f>
        <v/>
      </c>
      <c r="O33" s="86"/>
      <c r="P33" s="86"/>
      <c r="Q33" s="86"/>
      <c r="R33" s="86"/>
      <c r="S33" s="86"/>
      <c r="T33" s="86"/>
      <c r="U33" s="86"/>
      <c r="V33" s="86"/>
    </row>
    <row r="34" spans="1:22" s="127" customFormat="1" ht="13.15">
      <c r="A34" s="123" t="str">
        <f t="shared" si="0"/>
        <v>NES21</v>
      </c>
      <c r="B34" s="124" t="s">
        <v>124</v>
      </c>
      <c r="C34" s="123" t="s">
        <v>48</v>
      </c>
      <c r="D34" s="125">
        <f>EXP('Model coeffs'!D$9 + SUM('Model coeffs'!D$5)*'Cost drivers'!$E36 + SUM('Model coeffs'!D$6)*'Cost drivers'!$F36 + SUM('Model coeffs'!D$7)*'Cost drivers'!$G36 + SUM('Model coeffs'!D$8)*'Cost drivers'!$H36)</f>
        <v>0.504248150666332</v>
      </c>
      <c r="E34" s="125">
        <f>EXP('Model coeffs'!E$9 + SUM('Model coeffs'!E$5)*'Cost drivers'!$E36 + SUM('Model coeffs'!E$6)*'Cost drivers'!$F36 + SUM('Model coeffs'!E$7)*'Cost drivers'!$G36 + SUM('Model coeffs'!E$8)*'Cost drivers'!$H36)</f>
        <v>0.53837239013548088</v>
      </c>
      <c r="F34" s="125">
        <f>EXP('Model coeffs'!F$9 + SUM('Model coeffs'!F$5)*'Cost drivers'!$E36 + SUM('Model coeffs'!F$6)*'Cost drivers'!$F36 + SUM('Model coeffs'!F$7)*'Cost drivers'!$G36 + SUM('Model coeffs'!F$8)*'Cost drivers'!$H36)</f>
        <v>0.54149918160207511</v>
      </c>
      <c r="G34" s="125">
        <f>EXP('Model coeffs'!G$9 + SUM('Model coeffs'!G$5)*'Cost drivers'!$E36 + SUM('Model coeffs'!G$6)*'Cost drivers'!$F36 + SUM('Model coeffs'!G$7)*'Cost drivers'!$G36 + SUM('Model coeffs'!G$8)*'Cost drivers'!$H36)</f>
        <v>0.54884054940854199</v>
      </c>
      <c r="H34" s="126">
        <f>INDEX('Cost drivers'!$I$8:$I$197, MATCH('Modelled costs'!$A34, 'Cost drivers'!$A$8:$A$197, 0))</f>
        <v>70</v>
      </c>
      <c r="J34" s="128">
        <f t="shared" si="1"/>
        <v>0.53324006795310752</v>
      </c>
      <c r="K34" s="128">
        <f t="shared" si="2"/>
        <v>37.326804756717529</v>
      </c>
      <c r="L34" s="129"/>
      <c r="M34" s="130" t="str">
        <f>IF(RIGHT(C34,2)&gt;=RIGHT(Controls!$E$39,2),K34*Controls!$F$24,"")</f>
        <v/>
      </c>
      <c r="O34" s="86"/>
      <c r="P34" s="86"/>
      <c r="Q34" s="86"/>
      <c r="R34" s="86"/>
      <c r="S34" s="86"/>
      <c r="T34" s="86"/>
      <c r="U34" s="86"/>
      <c r="V34" s="86"/>
    </row>
    <row r="35" spans="1:22" s="127" customFormat="1" ht="13.15">
      <c r="A35" s="123" t="str">
        <f t="shared" si="0"/>
        <v>NES22</v>
      </c>
      <c r="B35" s="124" t="s">
        <v>124</v>
      </c>
      <c r="C35" s="123" t="s">
        <v>49</v>
      </c>
      <c r="D35" s="125">
        <f>EXP('Model coeffs'!D$9 + SUM('Model coeffs'!D$5)*'Cost drivers'!$E37 + SUM('Model coeffs'!D$6)*'Cost drivers'!$F37 + SUM('Model coeffs'!D$7)*'Cost drivers'!$G37 + SUM('Model coeffs'!D$8)*'Cost drivers'!$H37)</f>
        <v>0.50395054940477835</v>
      </c>
      <c r="E35" s="125">
        <f>EXP('Model coeffs'!E$9 + SUM('Model coeffs'!E$5)*'Cost drivers'!$E37 + SUM('Model coeffs'!E$6)*'Cost drivers'!$F37 + SUM('Model coeffs'!E$7)*'Cost drivers'!$G37 + SUM('Model coeffs'!E$8)*'Cost drivers'!$H37)</f>
        <v>0.53778440058255728</v>
      </c>
      <c r="F35" s="125">
        <f>EXP('Model coeffs'!F$9 + SUM('Model coeffs'!F$5)*'Cost drivers'!$E37 + SUM('Model coeffs'!F$6)*'Cost drivers'!$F37 + SUM('Model coeffs'!F$7)*'Cost drivers'!$G37 + SUM('Model coeffs'!F$8)*'Cost drivers'!$H37)</f>
        <v>0.54056544960747011</v>
      </c>
      <c r="G35" s="125">
        <f>EXP('Model coeffs'!G$9 + SUM('Model coeffs'!G$5)*'Cost drivers'!$E37 + SUM('Model coeffs'!G$6)*'Cost drivers'!$F37 + SUM('Model coeffs'!G$7)*'Cost drivers'!$G37 + SUM('Model coeffs'!G$8)*'Cost drivers'!$H37)</f>
        <v>0.54877954794914763</v>
      </c>
      <c r="H35" s="126">
        <f>INDEX('Cost drivers'!$I$8:$I$197, MATCH('Modelled costs'!$A35, 'Cost drivers'!$A$8:$A$197, 0))</f>
        <v>73.5</v>
      </c>
      <c r="J35" s="128">
        <f t="shared" si="1"/>
        <v>0.53276998688598831</v>
      </c>
      <c r="K35" s="128">
        <f t="shared" si="2"/>
        <v>39.158594036120142</v>
      </c>
      <c r="L35" s="129"/>
      <c r="M35" s="130" t="str">
        <f>IF(RIGHT(C35,2)&gt;=RIGHT(Controls!$E$39,2),K35*Controls!$F$24,"")</f>
        <v/>
      </c>
      <c r="O35" s="86"/>
      <c r="P35" s="86"/>
      <c r="Q35" s="86"/>
      <c r="R35" s="86"/>
      <c r="S35" s="86"/>
      <c r="T35" s="86"/>
      <c r="U35" s="86"/>
      <c r="V35" s="86"/>
    </row>
    <row r="36" spans="1:22" s="127" customFormat="1" ht="13.15">
      <c r="A36" s="123" t="str">
        <f t="shared" si="0"/>
        <v>NES23</v>
      </c>
      <c r="B36" s="124" t="s">
        <v>124</v>
      </c>
      <c r="C36" s="123" t="s">
        <v>50</v>
      </c>
      <c r="D36" s="125">
        <f>EXP('Model coeffs'!D$9 + SUM('Model coeffs'!D$5)*'Cost drivers'!$E38 + SUM('Model coeffs'!D$6)*'Cost drivers'!$F38 + SUM('Model coeffs'!D$7)*'Cost drivers'!$G38 + SUM('Model coeffs'!D$8)*'Cost drivers'!$H38)</f>
        <v>0.50985977532681714</v>
      </c>
      <c r="E36" s="125">
        <f>EXP('Model coeffs'!E$9 + SUM('Model coeffs'!E$5)*'Cost drivers'!$E38 + SUM('Model coeffs'!E$6)*'Cost drivers'!$F38 + SUM('Model coeffs'!E$7)*'Cost drivers'!$G38 + SUM('Model coeffs'!E$8)*'Cost drivers'!$H38)</f>
        <v>0.53702391851757347</v>
      </c>
      <c r="F36" s="125">
        <f>EXP('Model coeffs'!F$9 + SUM('Model coeffs'!F$5)*'Cost drivers'!$E38 + SUM('Model coeffs'!F$6)*'Cost drivers'!$F38 + SUM('Model coeffs'!F$7)*'Cost drivers'!$G38 + SUM('Model coeffs'!F$8)*'Cost drivers'!$H38)</f>
        <v>0.53935867507719881</v>
      </c>
      <c r="G36" s="125">
        <f>EXP('Model coeffs'!G$9 + SUM('Model coeffs'!G$5)*'Cost drivers'!$E38 + SUM('Model coeffs'!G$6)*'Cost drivers'!$F38 + SUM('Model coeffs'!G$7)*'Cost drivers'!$G38 + SUM('Model coeffs'!G$8)*'Cost drivers'!$H38)</f>
        <v>0.54822302018004165</v>
      </c>
      <c r="H36" s="126">
        <f>INDEX('Cost drivers'!$I$8:$I$197, MATCH('Modelled costs'!$A36, 'Cost drivers'!$A$8:$A$197, 0))</f>
        <v>69.8</v>
      </c>
      <c r="J36" s="128">
        <f t="shared" si="1"/>
        <v>0.53361634727540774</v>
      </c>
      <c r="K36" s="128">
        <f t="shared" si="2"/>
        <v>37.24642103982346</v>
      </c>
      <c r="L36" s="129"/>
      <c r="M36" s="130" t="str">
        <f>IF(RIGHT(C36,2)&gt;=RIGHT(Controls!$E$39,2),K36*Controls!$F$24,"")</f>
        <v/>
      </c>
      <c r="O36" s="86"/>
      <c r="P36" s="86"/>
      <c r="Q36" s="86"/>
      <c r="R36" s="86"/>
      <c r="S36" s="86"/>
      <c r="T36" s="86"/>
      <c r="U36" s="86"/>
      <c r="V36" s="86"/>
    </row>
    <row r="37" spans="1:22" s="127" customFormat="1" ht="13.15">
      <c r="A37" s="123" t="str">
        <f t="shared" si="0"/>
        <v>NES24</v>
      </c>
      <c r="B37" s="124" t="s">
        <v>124</v>
      </c>
      <c r="C37" s="123" t="s">
        <v>30</v>
      </c>
      <c r="D37" s="125">
        <f>EXP('Model coeffs'!D$9 + SUM('Model coeffs'!D$5)*'Cost drivers'!$E39 + SUM('Model coeffs'!D$6)*'Cost drivers'!$F39 + SUM('Model coeffs'!D$7)*'Cost drivers'!$G39 + SUM('Model coeffs'!D$8)*'Cost drivers'!$H39)</f>
        <v>0.51780607548074942</v>
      </c>
      <c r="E37" s="125">
        <f>EXP('Model coeffs'!E$9 + SUM('Model coeffs'!E$5)*'Cost drivers'!$E39 + SUM('Model coeffs'!E$6)*'Cost drivers'!$F39 + SUM('Model coeffs'!E$7)*'Cost drivers'!$G39 + SUM('Model coeffs'!E$8)*'Cost drivers'!$H39)</f>
        <v>0.53629478404823716</v>
      </c>
      <c r="F37" s="125">
        <f>EXP('Model coeffs'!F$9 + SUM('Model coeffs'!F$5)*'Cost drivers'!$E39 + SUM('Model coeffs'!F$6)*'Cost drivers'!$F39 + SUM('Model coeffs'!F$7)*'Cost drivers'!$G39 + SUM('Model coeffs'!F$8)*'Cost drivers'!$H39)</f>
        <v>0.5382025739047076</v>
      </c>
      <c r="G37" s="125">
        <f>EXP('Model coeffs'!G$9 + SUM('Model coeffs'!G$5)*'Cost drivers'!$E39 + SUM('Model coeffs'!G$6)*'Cost drivers'!$F39 + SUM('Model coeffs'!G$7)*'Cost drivers'!$G39 + SUM('Model coeffs'!G$8)*'Cost drivers'!$H39)</f>
        <v>0.54754975720957277</v>
      </c>
      <c r="H37" s="126">
        <f>INDEX('Cost drivers'!$I$8:$I$197, MATCH('Modelled costs'!$A37, 'Cost drivers'!$A$8:$A$197, 0))</f>
        <v>71.099999999999994</v>
      </c>
      <c r="J37" s="128">
        <f t="shared" si="1"/>
        <v>0.53496329766081674</v>
      </c>
      <c r="K37" s="128">
        <f t="shared" si="2"/>
        <v>38.035890463684069</v>
      </c>
      <c r="L37" s="129"/>
      <c r="M37" s="130" t="str">
        <f>IF(RIGHT(C37,2)&gt;=RIGHT(Controls!$E$39,2),K37*Controls!$F$24,"")</f>
        <v/>
      </c>
      <c r="O37" s="86"/>
      <c r="P37" s="86"/>
      <c r="Q37" s="86"/>
      <c r="R37" s="86"/>
      <c r="S37" s="86"/>
      <c r="T37" s="86"/>
      <c r="U37" s="86"/>
      <c r="V37" s="86"/>
    </row>
    <row r="38" spans="1:22" s="127" customFormat="1" ht="13.15">
      <c r="A38" s="123" t="str">
        <f t="shared" ref="A38:A69" si="3">B38&amp;RIGHT(C38,2)</f>
        <v>NES25</v>
      </c>
      <c r="B38" s="124" t="s">
        <v>124</v>
      </c>
      <c r="C38" s="123" t="s">
        <v>51</v>
      </c>
      <c r="D38" s="125">
        <f>EXP('Model coeffs'!D$9 + SUM('Model coeffs'!D$5)*'Cost drivers'!$E40 + SUM('Model coeffs'!D$6)*'Cost drivers'!$F40 + SUM('Model coeffs'!D$7)*'Cost drivers'!$G40 + SUM('Model coeffs'!D$8)*'Cost drivers'!$H40)</f>
        <v>0.49912713392334679</v>
      </c>
      <c r="E38" s="125">
        <f>EXP('Model coeffs'!E$9 + SUM('Model coeffs'!E$5)*'Cost drivers'!$E40 + SUM('Model coeffs'!E$6)*'Cost drivers'!$F40 + SUM('Model coeffs'!E$7)*'Cost drivers'!$G40 + SUM('Model coeffs'!E$8)*'Cost drivers'!$H40)</f>
        <v>0.53611391461654456</v>
      </c>
      <c r="F38" s="125">
        <f>EXP('Model coeffs'!F$9 + SUM('Model coeffs'!F$5)*'Cost drivers'!$E40 + SUM('Model coeffs'!F$6)*'Cost drivers'!$F40 + SUM('Model coeffs'!F$7)*'Cost drivers'!$G40 + SUM('Model coeffs'!F$8)*'Cost drivers'!$H40)</f>
        <v>0.53791593180036035</v>
      </c>
      <c r="G38" s="125">
        <f>EXP('Model coeffs'!G$9 + SUM('Model coeffs'!G$5)*'Cost drivers'!$E40 + SUM('Model coeffs'!G$6)*'Cost drivers'!$F40 + SUM('Model coeffs'!G$7)*'Cost drivers'!$G40 + SUM('Model coeffs'!G$8)*'Cost drivers'!$H40)</f>
        <v>0.54603114394800489</v>
      </c>
      <c r="H38" s="126">
        <f>INDEX('Cost drivers'!$I$8:$I$197, MATCH('Modelled costs'!$A38, 'Cost drivers'!$A$8:$A$197, 0))</f>
        <v>70.599999999999994</v>
      </c>
      <c r="J38" s="128">
        <f t="shared" ref="J38:J69" si="4">SUMPRODUCT(D38:G38,$D$2:$G$2)</f>
        <v>0.52979703107206411</v>
      </c>
      <c r="K38" s="128">
        <f t="shared" ref="K38:K69" si="5">J38*H38</f>
        <v>37.403670393687726</v>
      </c>
      <c r="L38" s="129"/>
      <c r="M38" s="130">
        <f>IF(RIGHT(C38,2)&gt;=RIGHT(Controls!$E$39,2),K38*Controls!$F$24,"")</f>
        <v>34.635340973837849</v>
      </c>
      <c r="O38" s="86"/>
      <c r="P38" s="86"/>
      <c r="Q38" s="86"/>
      <c r="R38" s="86"/>
      <c r="S38" s="86"/>
      <c r="T38" s="86"/>
      <c r="U38" s="86"/>
      <c r="V38" s="86"/>
    </row>
    <row r="39" spans="1:22" s="127" customFormat="1" ht="13.15">
      <c r="A39" s="123" t="str">
        <f t="shared" si="3"/>
        <v>NES26</v>
      </c>
      <c r="B39" s="124" t="s">
        <v>124</v>
      </c>
      <c r="C39" s="123" t="s">
        <v>52</v>
      </c>
      <c r="D39" s="125">
        <f>EXP('Model coeffs'!D$9 + SUM('Model coeffs'!D$5)*'Cost drivers'!$E41 + SUM('Model coeffs'!D$6)*'Cost drivers'!$F41 + SUM('Model coeffs'!D$7)*'Cost drivers'!$G41 + SUM('Model coeffs'!D$8)*'Cost drivers'!$H41)</f>
        <v>0.49909972117629758</v>
      </c>
      <c r="E39" s="125">
        <f>EXP('Model coeffs'!E$9 + SUM('Model coeffs'!E$5)*'Cost drivers'!$E41 + SUM('Model coeffs'!E$6)*'Cost drivers'!$F41 + SUM('Model coeffs'!E$7)*'Cost drivers'!$G41 + SUM('Model coeffs'!E$8)*'Cost drivers'!$H41)</f>
        <v>0.53570581565735387</v>
      </c>
      <c r="F39" s="125">
        <f>EXP('Model coeffs'!F$9 + SUM('Model coeffs'!F$5)*'Cost drivers'!$E41 + SUM('Model coeffs'!F$6)*'Cost drivers'!$F41 + SUM('Model coeffs'!F$7)*'Cost drivers'!$G41 + SUM('Model coeffs'!F$8)*'Cost drivers'!$H41)</f>
        <v>0.53726938186030238</v>
      </c>
      <c r="G39" s="125">
        <f>EXP('Model coeffs'!G$9 + SUM('Model coeffs'!G$5)*'Cost drivers'!$E41 + SUM('Model coeffs'!G$6)*'Cost drivers'!$F41 + SUM('Model coeffs'!G$7)*'Cost drivers'!$G41 + SUM('Model coeffs'!G$8)*'Cost drivers'!$H41)</f>
        <v>0.54557980401224493</v>
      </c>
      <c r="H39" s="126">
        <f>INDEX('Cost drivers'!$I$8:$I$197, MATCH('Modelled costs'!$A39, 'Cost drivers'!$A$8:$A$197, 0))</f>
        <v>70.900000000000006</v>
      </c>
      <c r="J39" s="128">
        <f t="shared" si="4"/>
        <v>0.5294136806765497</v>
      </c>
      <c r="K39" s="128">
        <f t="shared" si="5"/>
        <v>37.535429959967374</v>
      </c>
      <c r="L39" s="129"/>
      <c r="M39" s="130">
        <f>IF(RIGHT(C39,2)&gt;=RIGHT(Controls!$E$39,2),K39*Controls!$F$24,"")</f>
        <v>34.757348719511675</v>
      </c>
      <c r="O39" s="86"/>
      <c r="P39" s="86"/>
      <c r="Q39" s="86"/>
      <c r="R39" s="86"/>
      <c r="S39" s="86"/>
      <c r="T39" s="86"/>
      <c r="U39" s="86"/>
      <c r="V39" s="86"/>
    </row>
    <row r="40" spans="1:22" s="127" customFormat="1" ht="13.15">
      <c r="A40" s="123" t="str">
        <f t="shared" si="3"/>
        <v>NES27</v>
      </c>
      <c r="B40" s="124" t="s">
        <v>124</v>
      </c>
      <c r="C40" s="123" t="s">
        <v>53</v>
      </c>
      <c r="D40" s="125">
        <f>EXP('Model coeffs'!D$9 + SUM('Model coeffs'!D$5)*'Cost drivers'!$E42 + SUM('Model coeffs'!D$6)*'Cost drivers'!$F42 + SUM('Model coeffs'!D$7)*'Cost drivers'!$G42 + SUM('Model coeffs'!D$8)*'Cost drivers'!$H42)</f>
        <v>0.49912799460757012</v>
      </c>
      <c r="E40" s="125">
        <f>EXP('Model coeffs'!E$9 + SUM('Model coeffs'!E$5)*'Cost drivers'!$E42 + SUM('Model coeffs'!E$6)*'Cost drivers'!$F42 + SUM('Model coeffs'!E$7)*'Cost drivers'!$G42 + SUM('Model coeffs'!E$8)*'Cost drivers'!$H42)</f>
        <v>0.5352777355872681</v>
      </c>
      <c r="F40" s="125">
        <f>EXP('Model coeffs'!F$9 + SUM('Model coeffs'!F$5)*'Cost drivers'!$E42 + SUM('Model coeffs'!F$6)*'Cost drivers'!$F42 + SUM('Model coeffs'!F$7)*'Cost drivers'!$G42 + SUM('Model coeffs'!F$8)*'Cost drivers'!$H42)</f>
        <v>0.5365914824863548</v>
      </c>
      <c r="G40" s="125">
        <f>EXP('Model coeffs'!G$9 + SUM('Model coeffs'!G$5)*'Cost drivers'!$E42 + SUM('Model coeffs'!G$6)*'Cost drivers'!$F42 + SUM('Model coeffs'!G$7)*'Cost drivers'!$G42 + SUM('Model coeffs'!G$8)*'Cost drivers'!$H42)</f>
        <v>0.54511263563661649</v>
      </c>
      <c r="H40" s="126">
        <f>INDEX('Cost drivers'!$I$8:$I$197, MATCH('Modelled costs'!$A40, 'Cost drivers'!$A$8:$A$197, 0))</f>
        <v>71.3</v>
      </c>
      <c r="J40" s="128">
        <f t="shared" si="4"/>
        <v>0.52902746207945239</v>
      </c>
      <c r="K40" s="128">
        <f t="shared" si="5"/>
        <v>37.719658046264954</v>
      </c>
      <c r="L40" s="129"/>
      <c r="M40" s="130">
        <f>IF(RIGHT(C40,2)&gt;=RIGHT(Controls!$E$39,2),K40*Controls!$F$24,"")</f>
        <v>34.92794167252174</v>
      </c>
      <c r="O40" s="86"/>
      <c r="P40" s="86"/>
      <c r="Q40" s="86"/>
      <c r="R40" s="86"/>
      <c r="S40" s="86"/>
      <c r="T40" s="86"/>
      <c r="U40" s="86"/>
      <c r="V40" s="86"/>
    </row>
    <row r="41" spans="1:22" s="127" customFormat="1" ht="13.15">
      <c r="A41" s="123" t="str">
        <f t="shared" si="3"/>
        <v>NES28</v>
      </c>
      <c r="B41" s="124" t="s">
        <v>124</v>
      </c>
      <c r="C41" s="123" t="s">
        <v>54</v>
      </c>
      <c r="D41" s="125">
        <f>EXP('Model coeffs'!D$9 + SUM('Model coeffs'!D$5)*'Cost drivers'!$E43 + SUM('Model coeffs'!D$6)*'Cost drivers'!$F43 + SUM('Model coeffs'!D$7)*'Cost drivers'!$G43 + SUM('Model coeffs'!D$8)*'Cost drivers'!$H43)</f>
        <v>0.49758228733560311</v>
      </c>
      <c r="E41" s="125">
        <f>EXP('Model coeffs'!E$9 + SUM('Model coeffs'!E$5)*'Cost drivers'!$E43 + SUM('Model coeffs'!E$6)*'Cost drivers'!$F43 + SUM('Model coeffs'!E$7)*'Cost drivers'!$G43 + SUM('Model coeffs'!E$8)*'Cost drivers'!$H43)</f>
        <v>0.53488803044298061</v>
      </c>
      <c r="F41" s="125">
        <f>EXP('Model coeffs'!F$9 + SUM('Model coeffs'!F$5)*'Cost drivers'!$E43 + SUM('Model coeffs'!F$6)*'Cost drivers'!$F43 + SUM('Model coeffs'!F$7)*'Cost drivers'!$G43 + SUM('Model coeffs'!F$8)*'Cost drivers'!$H43)</f>
        <v>0.53597462595205725</v>
      </c>
      <c r="G41" s="125">
        <f>EXP('Model coeffs'!G$9 + SUM('Model coeffs'!G$5)*'Cost drivers'!$E43 + SUM('Model coeffs'!G$6)*'Cost drivers'!$F43 + SUM('Model coeffs'!G$7)*'Cost drivers'!$G43 + SUM('Model coeffs'!G$8)*'Cost drivers'!$H43)</f>
        <v>0.54467315132387062</v>
      </c>
      <c r="H41" s="126">
        <f>INDEX('Cost drivers'!$I$8:$I$197, MATCH('Modelled costs'!$A41, 'Cost drivers'!$A$8:$A$197, 0))</f>
        <v>71.7</v>
      </c>
      <c r="J41" s="128">
        <f t="shared" si="4"/>
        <v>0.52827952376362786</v>
      </c>
      <c r="K41" s="128">
        <f t="shared" si="5"/>
        <v>37.877641853852118</v>
      </c>
      <c r="L41" s="129"/>
      <c r="M41" s="130">
        <f>IF(RIGHT(C41,2)&gt;=RIGHT(Controls!$E$39,2),K41*Controls!$F$24,"")</f>
        <v>35.07423274466877</v>
      </c>
      <c r="O41" s="86"/>
      <c r="P41" s="86"/>
      <c r="Q41" s="86"/>
      <c r="R41" s="86"/>
      <c r="S41" s="86"/>
      <c r="T41" s="86"/>
      <c r="U41" s="86"/>
      <c r="V41" s="86"/>
    </row>
    <row r="42" spans="1:22" s="127" customFormat="1" ht="13.15">
      <c r="A42" s="123" t="str">
        <f t="shared" si="3"/>
        <v>NES29</v>
      </c>
      <c r="B42" s="124" t="s">
        <v>124</v>
      </c>
      <c r="C42" s="123" t="s">
        <v>55</v>
      </c>
      <c r="D42" s="125">
        <f>EXP('Model coeffs'!D$9 + SUM('Model coeffs'!D$5)*'Cost drivers'!$E44 + SUM('Model coeffs'!D$6)*'Cost drivers'!$F44 + SUM('Model coeffs'!D$7)*'Cost drivers'!$G44 + SUM('Model coeffs'!D$8)*'Cost drivers'!$H44)</f>
        <v>0.49743898772758649</v>
      </c>
      <c r="E42" s="125">
        <f>EXP('Model coeffs'!E$9 + SUM('Model coeffs'!E$5)*'Cost drivers'!$E44 + SUM('Model coeffs'!E$6)*'Cost drivers'!$F44 + SUM('Model coeffs'!E$7)*'Cost drivers'!$G44 + SUM('Model coeffs'!E$8)*'Cost drivers'!$H44)</f>
        <v>0.53452955229475974</v>
      </c>
      <c r="F42" s="125">
        <f>EXP('Model coeffs'!F$9 + SUM('Model coeffs'!F$5)*'Cost drivers'!$E44 + SUM('Model coeffs'!F$6)*'Cost drivers'!$F44 + SUM('Model coeffs'!F$7)*'Cost drivers'!$G44 + SUM('Model coeffs'!F$8)*'Cost drivers'!$H44)</f>
        <v>0.53540742786930162</v>
      </c>
      <c r="G42" s="125">
        <f>EXP('Model coeffs'!G$9 + SUM('Model coeffs'!G$5)*'Cost drivers'!$E44 + SUM('Model coeffs'!G$6)*'Cost drivers'!$F44 + SUM('Model coeffs'!G$7)*'Cost drivers'!$G44 + SUM('Model coeffs'!G$8)*'Cost drivers'!$H44)</f>
        <v>0.54425676778784815</v>
      </c>
      <c r="H42" s="126">
        <f>INDEX('Cost drivers'!$I$8:$I$197, MATCH('Modelled costs'!$A42, 'Cost drivers'!$A$8:$A$197, 0))</f>
        <v>72.3</v>
      </c>
      <c r="J42" s="128">
        <f t="shared" si="4"/>
        <v>0.52790818391987404</v>
      </c>
      <c r="K42" s="128">
        <f t="shared" si="5"/>
        <v>38.167761697406888</v>
      </c>
      <c r="L42" s="129"/>
      <c r="M42" s="130">
        <f>IF(RIGHT(C42,2)&gt;=RIGHT(Controls!$E$39,2),K42*Controls!$F$24,"")</f>
        <v>35.342880168812783</v>
      </c>
      <c r="O42" s="86"/>
      <c r="P42" s="86"/>
      <c r="Q42" s="86"/>
      <c r="R42" s="86"/>
      <c r="S42" s="86"/>
      <c r="T42" s="86"/>
      <c r="U42" s="86"/>
      <c r="V42" s="86"/>
    </row>
    <row r="43" spans="1:22" s="127" customFormat="1" ht="13.15">
      <c r="A43" s="123" t="str">
        <f t="shared" si="3"/>
        <v>NES30</v>
      </c>
      <c r="B43" s="124" t="s">
        <v>124</v>
      </c>
      <c r="C43" s="123" t="s">
        <v>56</v>
      </c>
      <c r="D43" s="125">
        <f>EXP('Model coeffs'!D$9 + SUM('Model coeffs'!D$5)*'Cost drivers'!$E45 + SUM('Model coeffs'!D$6)*'Cost drivers'!$F45 + SUM('Model coeffs'!D$7)*'Cost drivers'!$G45 + SUM('Model coeffs'!D$8)*'Cost drivers'!$H45)</f>
        <v>0.49468155206430348</v>
      </c>
      <c r="E43" s="125">
        <f>EXP('Model coeffs'!E$9 + SUM('Model coeffs'!E$5)*'Cost drivers'!$E45 + SUM('Model coeffs'!E$6)*'Cost drivers'!$F45 + SUM('Model coeffs'!E$7)*'Cost drivers'!$G45 + SUM('Model coeffs'!E$8)*'Cost drivers'!$H45)</f>
        <v>0.53420630033514371</v>
      </c>
      <c r="F43" s="125">
        <f>EXP('Model coeffs'!F$9 + SUM('Model coeffs'!F$5)*'Cost drivers'!$E45 + SUM('Model coeffs'!F$6)*'Cost drivers'!$F45 + SUM('Model coeffs'!F$7)*'Cost drivers'!$G45 + SUM('Model coeffs'!F$8)*'Cost drivers'!$H45)</f>
        <v>0.53489615494909559</v>
      </c>
      <c r="G43" s="125">
        <f>EXP('Model coeffs'!G$9 + SUM('Model coeffs'!G$5)*'Cost drivers'!$E45 + SUM('Model coeffs'!G$6)*'Cost drivers'!$F45 + SUM('Model coeffs'!G$7)*'Cost drivers'!$G45 + SUM('Model coeffs'!G$8)*'Cost drivers'!$H45)</f>
        <v>0.54309464492773718</v>
      </c>
      <c r="H43" s="126">
        <f>INDEX('Cost drivers'!$I$8:$I$197, MATCH('Modelled costs'!$A43, 'Cost drivers'!$A$8:$A$197, 0))</f>
        <v>72.599999999999994</v>
      </c>
      <c r="J43" s="128">
        <f t="shared" si="4"/>
        <v>0.52671966306907003</v>
      </c>
      <c r="K43" s="128">
        <f t="shared" si="5"/>
        <v>38.23984753881448</v>
      </c>
      <c r="L43" s="129"/>
      <c r="M43" s="130">
        <f>IF(RIGHT(C43,2)&gt;=RIGHT(Controls!$E$39,2),K43*Controls!$F$24,"")</f>
        <v>35.409630775645191</v>
      </c>
      <c r="O43" s="86"/>
      <c r="P43" s="86"/>
      <c r="Q43" s="86"/>
      <c r="R43" s="86"/>
      <c r="S43" s="86"/>
      <c r="T43" s="86"/>
      <c r="U43" s="86"/>
      <c r="V43" s="86"/>
    </row>
    <row r="44" spans="1:22" s="127" customFormat="1" ht="13.15">
      <c r="A44" s="123" t="str">
        <f t="shared" si="3"/>
        <v>NWT12</v>
      </c>
      <c r="B44" s="124" t="s">
        <v>125</v>
      </c>
      <c r="C44" s="123" t="s">
        <v>28</v>
      </c>
      <c r="D44" s="125">
        <f>EXP('Model coeffs'!D$9 + SUM('Model coeffs'!D$5)*'Cost drivers'!$E46 + SUM('Model coeffs'!D$6)*'Cost drivers'!$F46 + SUM('Model coeffs'!D$7)*'Cost drivers'!$G46 + SUM('Model coeffs'!D$8)*'Cost drivers'!$H46)</f>
        <v>0.4780446560393054</v>
      </c>
      <c r="E44" s="125">
        <f>EXP('Model coeffs'!E$9 + SUM('Model coeffs'!E$5)*'Cost drivers'!$E46 + SUM('Model coeffs'!E$6)*'Cost drivers'!$F46 + SUM('Model coeffs'!E$7)*'Cost drivers'!$G46 + SUM('Model coeffs'!E$8)*'Cost drivers'!$H46)</f>
        <v>0.50141908973911342</v>
      </c>
      <c r="F44" s="125">
        <f>EXP('Model coeffs'!F$9 + SUM('Model coeffs'!F$5)*'Cost drivers'!$E46 + SUM('Model coeffs'!F$6)*'Cost drivers'!$F46 + SUM('Model coeffs'!F$7)*'Cost drivers'!$G46 + SUM('Model coeffs'!F$8)*'Cost drivers'!$H46)</f>
        <v>0.51342549988480191</v>
      </c>
      <c r="G44" s="125">
        <f>EXP('Model coeffs'!G$9 + SUM('Model coeffs'!G$5)*'Cost drivers'!$E46 + SUM('Model coeffs'!G$6)*'Cost drivers'!$F46 + SUM('Model coeffs'!G$7)*'Cost drivers'!$G46 + SUM('Model coeffs'!G$8)*'Cost drivers'!$H46)</f>
        <v>0.49009047527963179</v>
      </c>
      <c r="H44" s="126">
        <f>INDEX('Cost drivers'!$I$8:$I$197, MATCH('Modelled costs'!$A44, 'Cost drivers'!$A$8:$A$197, 0))</f>
        <v>187.339</v>
      </c>
      <c r="J44" s="128">
        <f t="shared" si="4"/>
        <v>0.49574493023571314</v>
      </c>
      <c r="K44" s="128">
        <f t="shared" si="5"/>
        <v>92.872359485428262</v>
      </c>
      <c r="L44" s="129"/>
      <c r="M44" s="130" t="str">
        <f>IF(RIGHT(C44,2)&gt;=RIGHT(Controls!$E$39,2),K44*Controls!$F$24,"")</f>
        <v/>
      </c>
      <c r="O44" s="86"/>
      <c r="P44" s="86"/>
      <c r="Q44" s="86"/>
      <c r="R44" s="86"/>
      <c r="S44" s="86"/>
      <c r="T44" s="86"/>
      <c r="U44" s="86"/>
      <c r="V44" s="86"/>
    </row>
    <row r="45" spans="1:22" s="127" customFormat="1" ht="13.15">
      <c r="A45" s="123" t="str">
        <f t="shared" si="3"/>
        <v>NWT13</v>
      </c>
      <c r="B45" s="124" t="s">
        <v>125</v>
      </c>
      <c r="C45" s="123" t="s">
        <v>40</v>
      </c>
      <c r="D45" s="125">
        <f>EXP('Model coeffs'!D$9 + SUM('Model coeffs'!D$5)*'Cost drivers'!$E47 + SUM('Model coeffs'!D$6)*'Cost drivers'!$F47 + SUM('Model coeffs'!D$7)*'Cost drivers'!$G47 + SUM('Model coeffs'!D$8)*'Cost drivers'!$H47)</f>
        <v>0.47767988165148112</v>
      </c>
      <c r="E45" s="125">
        <f>EXP('Model coeffs'!E$9 + SUM('Model coeffs'!E$5)*'Cost drivers'!$E47 + SUM('Model coeffs'!E$6)*'Cost drivers'!$F47 + SUM('Model coeffs'!E$7)*'Cost drivers'!$G47 + SUM('Model coeffs'!E$8)*'Cost drivers'!$H47)</f>
        <v>0.50040017675276782</v>
      </c>
      <c r="F45" s="125">
        <f>EXP('Model coeffs'!F$9 + SUM('Model coeffs'!F$5)*'Cost drivers'!$E47 + SUM('Model coeffs'!F$6)*'Cost drivers'!$F47 + SUM('Model coeffs'!F$7)*'Cost drivers'!$G47 + SUM('Model coeffs'!F$8)*'Cost drivers'!$H47)</f>
        <v>0.51203551083555232</v>
      </c>
      <c r="G45" s="125">
        <f>EXP('Model coeffs'!G$9 + SUM('Model coeffs'!G$5)*'Cost drivers'!$E47 + SUM('Model coeffs'!G$6)*'Cost drivers'!$F47 + SUM('Model coeffs'!G$7)*'Cost drivers'!$G47 + SUM('Model coeffs'!G$8)*'Cost drivers'!$H47)</f>
        <v>0.48964146088505489</v>
      </c>
      <c r="H45" s="126">
        <f>INDEX('Cost drivers'!$I$8:$I$197, MATCH('Modelled costs'!$A45, 'Cost drivers'!$A$8:$A$197, 0))</f>
        <v>188.71299999999999</v>
      </c>
      <c r="J45" s="128">
        <f t="shared" si="4"/>
        <v>0.49493925753121404</v>
      </c>
      <c r="K45" s="128">
        <f t="shared" si="5"/>
        <v>93.401472106487986</v>
      </c>
      <c r="L45" s="129"/>
      <c r="M45" s="130" t="str">
        <f>IF(RIGHT(C45,2)&gt;=RIGHT(Controls!$E$39,2),K45*Controls!$F$24,"")</f>
        <v/>
      </c>
      <c r="O45" s="86"/>
      <c r="P45" s="86"/>
      <c r="Q45" s="86"/>
      <c r="R45" s="86"/>
      <c r="S45" s="86"/>
      <c r="T45" s="86"/>
      <c r="U45" s="86"/>
      <c r="V45" s="86"/>
    </row>
    <row r="46" spans="1:22" s="127" customFormat="1" ht="13.15">
      <c r="A46" s="123" t="str">
        <f t="shared" si="3"/>
        <v>NWT14</v>
      </c>
      <c r="B46" s="124" t="s">
        <v>125</v>
      </c>
      <c r="C46" s="123" t="s">
        <v>41</v>
      </c>
      <c r="D46" s="125">
        <f>EXP('Model coeffs'!D$9 + SUM('Model coeffs'!D$5)*'Cost drivers'!$E48 + SUM('Model coeffs'!D$6)*'Cost drivers'!$F48 + SUM('Model coeffs'!D$7)*'Cost drivers'!$G48 + SUM('Model coeffs'!D$8)*'Cost drivers'!$H48)</f>
        <v>0.47914013045267717</v>
      </c>
      <c r="E46" s="125">
        <f>EXP('Model coeffs'!E$9 + SUM('Model coeffs'!E$5)*'Cost drivers'!$E48 + SUM('Model coeffs'!E$6)*'Cost drivers'!$F48 + SUM('Model coeffs'!E$7)*'Cost drivers'!$G48 + SUM('Model coeffs'!E$8)*'Cost drivers'!$H48)</f>
        <v>0.4999182520749389</v>
      </c>
      <c r="F46" s="125">
        <f>EXP('Model coeffs'!F$9 + SUM('Model coeffs'!F$5)*'Cost drivers'!$E48 + SUM('Model coeffs'!F$6)*'Cost drivers'!$F48 + SUM('Model coeffs'!F$7)*'Cost drivers'!$G48 + SUM('Model coeffs'!F$8)*'Cost drivers'!$H48)</f>
        <v>0.51133841068308905</v>
      </c>
      <c r="G46" s="125">
        <f>EXP('Model coeffs'!G$9 + SUM('Model coeffs'!G$5)*'Cost drivers'!$E48 + SUM('Model coeffs'!G$6)*'Cost drivers'!$F48 + SUM('Model coeffs'!G$7)*'Cost drivers'!$G48 + SUM('Model coeffs'!G$8)*'Cost drivers'!$H48)</f>
        <v>0.48934829024483689</v>
      </c>
      <c r="H46" s="126">
        <f>INDEX('Cost drivers'!$I$8:$I$197, MATCH('Modelled costs'!$A46, 'Cost drivers'!$A$8:$A$197, 0))</f>
        <v>189.91499999999999</v>
      </c>
      <c r="J46" s="128">
        <f t="shared" si="4"/>
        <v>0.49493627086388553</v>
      </c>
      <c r="K46" s="128">
        <f t="shared" si="5"/>
        <v>93.995821881114821</v>
      </c>
      <c r="L46" s="129"/>
      <c r="M46" s="130" t="str">
        <f>IF(RIGHT(C46,2)&gt;=RIGHT(Controls!$E$39,2),K46*Controls!$F$24,"")</f>
        <v/>
      </c>
      <c r="O46" s="86"/>
      <c r="P46" s="86"/>
      <c r="Q46" s="86"/>
      <c r="R46" s="86"/>
      <c r="S46" s="86"/>
      <c r="T46" s="86"/>
      <c r="U46" s="86"/>
      <c r="V46" s="86"/>
    </row>
    <row r="47" spans="1:22" s="127" customFormat="1" ht="13.15">
      <c r="A47" s="123" t="str">
        <f t="shared" si="3"/>
        <v>NWT15</v>
      </c>
      <c r="B47" s="124" t="s">
        <v>125</v>
      </c>
      <c r="C47" s="123" t="s">
        <v>42</v>
      </c>
      <c r="D47" s="125">
        <f>EXP('Model coeffs'!D$9 + SUM('Model coeffs'!D$5)*'Cost drivers'!$E49 + SUM('Model coeffs'!D$6)*'Cost drivers'!$F49 + SUM('Model coeffs'!D$7)*'Cost drivers'!$G49 + SUM('Model coeffs'!D$8)*'Cost drivers'!$H49)</f>
        <v>0.47846539951313516</v>
      </c>
      <c r="E47" s="125">
        <f>EXP('Model coeffs'!E$9 + SUM('Model coeffs'!E$5)*'Cost drivers'!$E49 + SUM('Model coeffs'!E$6)*'Cost drivers'!$F49 + SUM('Model coeffs'!E$7)*'Cost drivers'!$G49 + SUM('Model coeffs'!E$8)*'Cost drivers'!$H49)</f>
        <v>0.49914877441009486</v>
      </c>
      <c r="F47" s="125">
        <f>EXP('Model coeffs'!F$9 + SUM('Model coeffs'!F$5)*'Cost drivers'!$E49 + SUM('Model coeffs'!F$6)*'Cost drivers'!$F49 + SUM('Model coeffs'!F$7)*'Cost drivers'!$G49 + SUM('Model coeffs'!F$8)*'Cost drivers'!$H49)</f>
        <v>0.5101532518246662</v>
      </c>
      <c r="G47" s="125">
        <f>EXP('Model coeffs'!G$9 + SUM('Model coeffs'!G$5)*'Cost drivers'!$E49 + SUM('Model coeffs'!G$6)*'Cost drivers'!$F49 + SUM('Model coeffs'!G$7)*'Cost drivers'!$G49 + SUM('Model coeffs'!G$8)*'Cost drivers'!$H49)</f>
        <v>0.48848305445055823</v>
      </c>
      <c r="H47" s="126">
        <f>INDEX('Cost drivers'!$I$8:$I$197, MATCH('Modelled costs'!$A47, 'Cost drivers'!$A$8:$A$197, 0))</f>
        <v>191.488</v>
      </c>
      <c r="J47" s="128">
        <f t="shared" si="4"/>
        <v>0.49406262004961365</v>
      </c>
      <c r="K47" s="128">
        <f t="shared" si="5"/>
        <v>94.60706298806042</v>
      </c>
      <c r="L47" s="129"/>
      <c r="M47" s="130" t="str">
        <f>IF(RIGHT(C47,2)&gt;=RIGHT(Controls!$E$39,2),K47*Controls!$F$24,"")</f>
        <v/>
      </c>
      <c r="O47" s="86"/>
      <c r="P47" s="86"/>
      <c r="Q47" s="86"/>
      <c r="R47" s="86"/>
      <c r="S47" s="86"/>
      <c r="T47" s="86"/>
      <c r="U47" s="86"/>
      <c r="V47" s="86"/>
    </row>
    <row r="48" spans="1:22" s="127" customFormat="1" ht="13.15">
      <c r="A48" s="123" t="str">
        <f t="shared" si="3"/>
        <v>NWT16</v>
      </c>
      <c r="B48" s="124" t="s">
        <v>125</v>
      </c>
      <c r="C48" s="123" t="s">
        <v>43</v>
      </c>
      <c r="D48" s="125">
        <f>EXP('Model coeffs'!D$9 + SUM('Model coeffs'!D$5)*'Cost drivers'!$E50 + SUM('Model coeffs'!D$6)*'Cost drivers'!$F50 + SUM('Model coeffs'!D$7)*'Cost drivers'!$G50 + SUM('Model coeffs'!D$8)*'Cost drivers'!$H50)</f>
        <v>0.47875039530613339</v>
      </c>
      <c r="E48" s="125">
        <f>EXP('Model coeffs'!E$9 + SUM('Model coeffs'!E$5)*'Cost drivers'!$E50 + SUM('Model coeffs'!E$6)*'Cost drivers'!$F50 + SUM('Model coeffs'!E$7)*'Cost drivers'!$G50 + SUM('Model coeffs'!E$8)*'Cost drivers'!$H50)</f>
        <v>0.49773590467403639</v>
      </c>
      <c r="F48" s="125">
        <f>EXP('Model coeffs'!F$9 + SUM('Model coeffs'!F$5)*'Cost drivers'!$E50 + SUM('Model coeffs'!F$6)*'Cost drivers'!$F50 + SUM('Model coeffs'!F$7)*'Cost drivers'!$G50 + SUM('Model coeffs'!F$8)*'Cost drivers'!$H50)</f>
        <v>0.50773427512329283</v>
      </c>
      <c r="G48" s="125">
        <f>EXP('Model coeffs'!G$9 + SUM('Model coeffs'!G$5)*'Cost drivers'!$E50 + SUM('Model coeffs'!G$6)*'Cost drivers'!$F50 + SUM('Model coeffs'!G$7)*'Cost drivers'!$G50 + SUM('Model coeffs'!G$8)*'Cost drivers'!$H50)</f>
        <v>0.48801291720764134</v>
      </c>
      <c r="H48" s="126">
        <f>INDEX('Cost drivers'!$I$8:$I$197, MATCH('Modelled costs'!$A48, 'Cost drivers'!$A$8:$A$197, 0))</f>
        <v>192.86</v>
      </c>
      <c r="J48" s="128">
        <f t="shared" si="4"/>
        <v>0.493058373077776</v>
      </c>
      <c r="K48" s="128">
        <f t="shared" si="5"/>
        <v>95.091237831779893</v>
      </c>
      <c r="L48" s="129"/>
      <c r="M48" s="130" t="str">
        <f>IF(RIGHT(C48,2)&gt;=RIGHT(Controls!$E$39,2),K48*Controls!$F$24,"")</f>
        <v/>
      </c>
      <c r="O48" s="86"/>
      <c r="P48" s="86"/>
      <c r="Q48" s="86"/>
      <c r="R48" s="86"/>
      <c r="S48" s="86"/>
      <c r="T48" s="86"/>
      <c r="U48" s="86"/>
      <c r="V48" s="86"/>
    </row>
    <row r="49" spans="1:22" s="127" customFormat="1" ht="12.6" customHeight="1">
      <c r="A49" s="123" t="str">
        <f t="shared" si="3"/>
        <v>NWT17</v>
      </c>
      <c r="B49" s="124" t="s">
        <v>125</v>
      </c>
      <c r="C49" s="123" t="s">
        <v>44</v>
      </c>
      <c r="D49" s="125">
        <f>EXP('Model coeffs'!D$9 + SUM('Model coeffs'!D$5)*'Cost drivers'!$E51 + SUM('Model coeffs'!D$6)*'Cost drivers'!$F51 + SUM('Model coeffs'!D$7)*'Cost drivers'!$G51 + SUM('Model coeffs'!D$8)*'Cost drivers'!$H51)</f>
        <v>0.47798736517626983</v>
      </c>
      <c r="E49" s="125">
        <f>EXP('Model coeffs'!E$9 + SUM('Model coeffs'!E$5)*'Cost drivers'!$E51 + SUM('Model coeffs'!E$6)*'Cost drivers'!$F51 + SUM('Model coeffs'!E$7)*'Cost drivers'!$G51 + SUM('Model coeffs'!E$8)*'Cost drivers'!$H51)</f>
        <v>0.49617922126868669</v>
      </c>
      <c r="F49" s="125">
        <f>EXP('Model coeffs'!F$9 + SUM('Model coeffs'!F$5)*'Cost drivers'!$E51 + SUM('Model coeffs'!F$6)*'Cost drivers'!$F51 + SUM('Model coeffs'!F$7)*'Cost drivers'!$G51 + SUM('Model coeffs'!F$8)*'Cost drivers'!$H51)</f>
        <v>0.50485959832324956</v>
      </c>
      <c r="G49" s="125">
        <f>EXP('Model coeffs'!G$9 + SUM('Model coeffs'!G$5)*'Cost drivers'!$E51 + SUM('Model coeffs'!G$6)*'Cost drivers'!$F51 + SUM('Model coeffs'!G$7)*'Cost drivers'!$G51 + SUM('Model coeffs'!G$8)*'Cost drivers'!$H51)</f>
        <v>0.48722818711328009</v>
      </c>
      <c r="H49" s="126">
        <f>INDEX('Cost drivers'!$I$8:$I$197, MATCH('Modelled costs'!$A49, 'Cost drivers'!$A$8:$A$197, 0))</f>
        <v>194.33600000000001</v>
      </c>
      <c r="J49" s="128">
        <f t="shared" si="4"/>
        <v>0.49156359297037155</v>
      </c>
      <c r="K49" s="128">
        <f t="shared" si="5"/>
        <v>95.528502403490137</v>
      </c>
      <c r="L49" s="129"/>
      <c r="M49" s="130" t="str">
        <f>IF(RIGHT(C49,2)&gt;=RIGHT(Controls!$E$39,2),K49*Controls!$F$24,"")</f>
        <v/>
      </c>
      <c r="O49" s="86"/>
      <c r="P49" s="86"/>
      <c r="Q49" s="86"/>
      <c r="R49" s="86"/>
      <c r="S49" s="86"/>
      <c r="T49" s="86"/>
      <c r="U49" s="86"/>
      <c r="V49" s="86"/>
    </row>
    <row r="50" spans="1:22" s="127" customFormat="1" ht="13.15">
      <c r="A50" s="123" t="str">
        <f t="shared" si="3"/>
        <v>NWT18</v>
      </c>
      <c r="B50" s="124" t="s">
        <v>125</v>
      </c>
      <c r="C50" s="123" t="s">
        <v>45</v>
      </c>
      <c r="D50" s="125">
        <f>EXP('Model coeffs'!D$9 + SUM('Model coeffs'!D$5)*'Cost drivers'!$E52 + SUM('Model coeffs'!D$6)*'Cost drivers'!$F52 + SUM('Model coeffs'!D$7)*'Cost drivers'!$G52 + SUM('Model coeffs'!D$8)*'Cost drivers'!$H52)</f>
        <v>0.47719231005486751</v>
      </c>
      <c r="E50" s="125">
        <f>EXP('Model coeffs'!E$9 + SUM('Model coeffs'!E$5)*'Cost drivers'!$E52 + SUM('Model coeffs'!E$6)*'Cost drivers'!$F52 + SUM('Model coeffs'!E$7)*'Cost drivers'!$G52 + SUM('Model coeffs'!E$8)*'Cost drivers'!$H52)</f>
        <v>0.49539182219977318</v>
      </c>
      <c r="F50" s="125">
        <f>EXP('Model coeffs'!F$9 + SUM('Model coeffs'!F$5)*'Cost drivers'!$E52 + SUM('Model coeffs'!F$6)*'Cost drivers'!$F52 + SUM('Model coeffs'!F$7)*'Cost drivers'!$G52 + SUM('Model coeffs'!F$8)*'Cost drivers'!$H52)</f>
        <v>0.50322687973498215</v>
      </c>
      <c r="G50" s="125">
        <f>EXP('Model coeffs'!G$9 + SUM('Model coeffs'!G$5)*'Cost drivers'!$E52 + SUM('Model coeffs'!G$6)*'Cost drivers'!$F52 + SUM('Model coeffs'!G$7)*'Cost drivers'!$G52 + SUM('Model coeffs'!G$8)*'Cost drivers'!$H52)</f>
        <v>0.48665020034883133</v>
      </c>
      <c r="H50" s="126">
        <f>INDEX('Cost drivers'!$I$8:$I$197, MATCH('Modelled costs'!$A50, 'Cost drivers'!$A$8:$A$197, 0))</f>
        <v>195.66399999999999</v>
      </c>
      <c r="J50" s="128">
        <f t="shared" si="4"/>
        <v>0.49061530308461354</v>
      </c>
      <c r="K50" s="128">
        <f t="shared" si="5"/>
        <v>95.995752662747819</v>
      </c>
      <c r="L50" s="129"/>
      <c r="M50" s="130" t="str">
        <f>IF(RIGHT(C50,2)&gt;=RIGHT(Controls!$E$39,2),K50*Controls!$F$24,"")</f>
        <v/>
      </c>
      <c r="O50" s="86"/>
      <c r="P50" s="86"/>
      <c r="Q50" s="86"/>
      <c r="R50" s="86"/>
      <c r="S50" s="86"/>
      <c r="T50" s="86"/>
      <c r="U50" s="86"/>
      <c r="V50" s="86"/>
    </row>
    <row r="51" spans="1:22" s="127" customFormat="1" ht="13.15">
      <c r="A51" s="123" t="str">
        <f t="shared" si="3"/>
        <v>NWT19</v>
      </c>
      <c r="B51" s="124" t="s">
        <v>125</v>
      </c>
      <c r="C51" s="123" t="s">
        <v>46</v>
      </c>
      <c r="D51" s="125">
        <f>EXP('Model coeffs'!D$9 + SUM('Model coeffs'!D$5)*'Cost drivers'!$E53 + SUM('Model coeffs'!D$6)*'Cost drivers'!$F53 + SUM('Model coeffs'!D$7)*'Cost drivers'!$G53 + SUM('Model coeffs'!D$8)*'Cost drivers'!$H53)</f>
        <v>0.47673113663578237</v>
      </c>
      <c r="E51" s="125">
        <f>EXP('Model coeffs'!E$9 + SUM('Model coeffs'!E$5)*'Cost drivers'!$E53 + SUM('Model coeffs'!E$6)*'Cost drivers'!$F53 + SUM('Model coeffs'!E$7)*'Cost drivers'!$G53 + SUM('Model coeffs'!E$8)*'Cost drivers'!$H53)</f>
        <v>0.49486748327646751</v>
      </c>
      <c r="F51" s="125">
        <f>EXP('Model coeffs'!F$9 + SUM('Model coeffs'!F$5)*'Cost drivers'!$E53 + SUM('Model coeffs'!F$6)*'Cost drivers'!$F53 + SUM('Model coeffs'!F$7)*'Cost drivers'!$G53 + SUM('Model coeffs'!F$8)*'Cost drivers'!$H53)</f>
        <v>0.50177521819374926</v>
      </c>
      <c r="G51" s="125">
        <f>EXP('Model coeffs'!G$9 + SUM('Model coeffs'!G$5)*'Cost drivers'!$E53 + SUM('Model coeffs'!G$6)*'Cost drivers'!$F53 + SUM('Model coeffs'!G$7)*'Cost drivers'!$G53 + SUM('Model coeffs'!G$8)*'Cost drivers'!$H53)</f>
        <v>0.48606726155167534</v>
      </c>
      <c r="H51" s="126">
        <f>INDEX('Cost drivers'!$I$8:$I$197, MATCH('Modelled costs'!$A51, 'Cost drivers'!$A$8:$A$197, 0))</f>
        <v>197.28700000000001</v>
      </c>
      <c r="J51" s="128">
        <f t="shared" si="4"/>
        <v>0.48986027491441864</v>
      </c>
      <c r="K51" s="128">
        <f t="shared" si="5"/>
        <v>96.643064057040917</v>
      </c>
      <c r="L51" s="129"/>
      <c r="M51" s="130" t="str">
        <f>IF(RIGHT(C51,2)&gt;=RIGHT(Controls!$E$39,2),K51*Controls!$F$24,"")</f>
        <v/>
      </c>
      <c r="O51" s="86"/>
      <c r="P51" s="86"/>
      <c r="Q51" s="86"/>
      <c r="R51" s="86"/>
      <c r="S51" s="86"/>
      <c r="T51" s="86"/>
      <c r="U51" s="86"/>
      <c r="V51" s="86"/>
    </row>
    <row r="52" spans="1:22" s="127" customFormat="1" ht="13.15">
      <c r="A52" s="123" t="str">
        <f t="shared" si="3"/>
        <v>NWT20</v>
      </c>
      <c r="B52" s="124" t="s">
        <v>125</v>
      </c>
      <c r="C52" s="123" t="s">
        <v>47</v>
      </c>
      <c r="D52" s="125">
        <f>EXP('Model coeffs'!D$9 + SUM('Model coeffs'!D$5)*'Cost drivers'!$E54 + SUM('Model coeffs'!D$6)*'Cost drivers'!$F54 + SUM('Model coeffs'!D$7)*'Cost drivers'!$G54 + SUM('Model coeffs'!D$8)*'Cost drivers'!$H54)</f>
        <v>0.47764055932062177</v>
      </c>
      <c r="E52" s="125">
        <f>EXP('Model coeffs'!E$9 + SUM('Model coeffs'!E$5)*'Cost drivers'!$E54 + SUM('Model coeffs'!E$6)*'Cost drivers'!$F54 + SUM('Model coeffs'!E$7)*'Cost drivers'!$G54 + SUM('Model coeffs'!E$8)*'Cost drivers'!$H54)</f>
        <v>0.49397450205122834</v>
      </c>
      <c r="F52" s="125">
        <f>EXP('Model coeffs'!F$9 + SUM('Model coeffs'!F$5)*'Cost drivers'!$E54 + SUM('Model coeffs'!F$6)*'Cost drivers'!$F54 + SUM('Model coeffs'!F$7)*'Cost drivers'!$G54 + SUM('Model coeffs'!F$8)*'Cost drivers'!$H54)</f>
        <v>0.49989398526892631</v>
      </c>
      <c r="G52" s="125">
        <f>EXP('Model coeffs'!G$9 + SUM('Model coeffs'!G$5)*'Cost drivers'!$E54 + SUM('Model coeffs'!G$6)*'Cost drivers'!$F54 + SUM('Model coeffs'!G$7)*'Cost drivers'!$G54 + SUM('Model coeffs'!G$8)*'Cost drivers'!$H54)</f>
        <v>0.48525390121673534</v>
      </c>
      <c r="H52" s="126">
        <f>INDEX('Cost drivers'!$I$8:$I$197, MATCH('Modelled costs'!$A52, 'Cost drivers'!$A$8:$A$197, 0))</f>
        <v>198.77600000000001</v>
      </c>
      <c r="J52" s="128">
        <f t="shared" si="4"/>
        <v>0.48919073696437798</v>
      </c>
      <c r="K52" s="128">
        <f t="shared" si="5"/>
        <v>97.239377930831196</v>
      </c>
      <c r="L52" s="129"/>
      <c r="M52" s="130" t="str">
        <f>IF(RIGHT(C52,2)&gt;=RIGHT(Controls!$E$39,2),K52*Controls!$F$24,"")</f>
        <v/>
      </c>
      <c r="O52" s="86"/>
      <c r="P52" s="86"/>
      <c r="Q52" s="86"/>
      <c r="R52" s="86"/>
      <c r="S52" s="86"/>
      <c r="T52" s="86"/>
      <c r="U52" s="86"/>
      <c r="V52" s="86"/>
    </row>
    <row r="53" spans="1:22" s="127" customFormat="1" ht="13.15">
      <c r="A53" s="123" t="str">
        <f t="shared" si="3"/>
        <v>NWT21</v>
      </c>
      <c r="B53" s="124" t="s">
        <v>125</v>
      </c>
      <c r="C53" s="123" t="s">
        <v>48</v>
      </c>
      <c r="D53" s="125">
        <f>EXP('Model coeffs'!D$9 + SUM('Model coeffs'!D$5)*'Cost drivers'!$E55 + SUM('Model coeffs'!D$6)*'Cost drivers'!$F55 + SUM('Model coeffs'!D$7)*'Cost drivers'!$G55 + SUM('Model coeffs'!D$8)*'Cost drivers'!$H55)</f>
        <v>0.47931291737576831</v>
      </c>
      <c r="E53" s="125">
        <f>EXP('Model coeffs'!E$9 + SUM('Model coeffs'!E$5)*'Cost drivers'!$E55 + SUM('Model coeffs'!E$6)*'Cost drivers'!$F55 + SUM('Model coeffs'!E$7)*'Cost drivers'!$G55 + SUM('Model coeffs'!E$8)*'Cost drivers'!$H55)</f>
        <v>0.49351778132464691</v>
      </c>
      <c r="F53" s="125">
        <f>EXP('Model coeffs'!F$9 + SUM('Model coeffs'!F$5)*'Cost drivers'!$E55 + SUM('Model coeffs'!F$6)*'Cost drivers'!$F55 + SUM('Model coeffs'!F$7)*'Cost drivers'!$G55 + SUM('Model coeffs'!F$8)*'Cost drivers'!$H55)</f>
        <v>0.49836694844767915</v>
      </c>
      <c r="G53" s="125">
        <f>EXP('Model coeffs'!G$9 + SUM('Model coeffs'!G$5)*'Cost drivers'!$E55 + SUM('Model coeffs'!G$6)*'Cost drivers'!$F55 + SUM('Model coeffs'!G$7)*'Cost drivers'!$G55 + SUM('Model coeffs'!G$8)*'Cost drivers'!$H55)</f>
        <v>0.48396792957221557</v>
      </c>
      <c r="H53" s="126">
        <f>INDEX('Cost drivers'!$I$8:$I$197, MATCH('Modelled costs'!$A53, 'Cost drivers'!$A$8:$A$197, 0))</f>
        <v>200.399</v>
      </c>
      <c r="J53" s="128">
        <f t="shared" si="4"/>
        <v>0.48879139418007744</v>
      </c>
      <c r="K53" s="128">
        <f t="shared" si="5"/>
        <v>97.953306602293338</v>
      </c>
      <c r="L53" s="129"/>
      <c r="M53" s="130" t="str">
        <f>IF(RIGHT(C53,2)&gt;=RIGHT(Controls!$E$39,2),K53*Controls!$F$24,"")</f>
        <v/>
      </c>
      <c r="O53" s="86"/>
      <c r="P53" s="86"/>
      <c r="Q53" s="86"/>
      <c r="R53" s="86"/>
      <c r="S53" s="86"/>
      <c r="T53" s="86"/>
      <c r="U53" s="86"/>
      <c r="V53" s="86"/>
    </row>
    <row r="54" spans="1:22" s="127" customFormat="1" ht="13.15">
      <c r="A54" s="123" t="str">
        <f t="shared" si="3"/>
        <v>NWT22</v>
      </c>
      <c r="B54" s="124" t="s">
        <v>125</v>
      </c>
      <c r="C54" s="123" t="s">
        <v>49</v>
      </c>
      <c r="D54" s="125">
        <f>EXP('Model coeffs'!D$9 + SUM('Model coeffs'!D$5)*'Cost drivers'!$E56 + SUM('Model coeffs'!D$6)*'Cost drivers'!$F56 + SUM('Model coeffs'!D$7)*'Cost drivers'!$G56 + SUM('Model coeffs'!D$8)*'Cost drivers'!$H56)</f>
        <v>0.48048414945011314</v>
      </c>
      <c r="E54" s="125">
        <f>EXP('Model coeffs'!E$9 + SUM('Model coeffs'!E$5)*'Cost drivers'!$E56 + SUM('Model coeffs'!E$6)*'Cost drivers'!$F56 + SUM('Model coeffs'!E$7)*'Cost drivers'!$G56 + SUM('Model coeffs'!E$8)*'Cost drivers'!$H56)</f>
        <v>0.49206581125092635</v>
      </c>
      <c r="F54" s="125">
        <f>EXP('Model coeffs'!F$9 + SUM('Model coeffs'!F$5)*'Cost drivers'!$E56 + SUM('Model coeffs'!F$6)*'Cost drivers'!$F56 + SUM('Model coeffs'!F$7)*'Cost drivers'!$G56 + SUM('Model coeffs'!F$8)*'Cost drivers'!$H56)</f>
        <v>0.49605323960148429</v>
      </c>
      <c r="G54" s="125">
        <f>EXP('Model coeffs'!G$9 + SUM('Model coeffs'!G$5)*'Cost drivers'!$E56 + SUM('Model coeffs'!G$6)*'Cost drivers'!$F56 + SUM('Model coeffs'!G$7)*'Cost drivers'!$G56 + SUM('Model coeffs'!G$8)*'Cost drivers'!$H56)</f>
        <v>0.48300866161633826</v>
      </c>
      <c r="H54" s="126">
        <f>INDEX('Cost drivers'!$I$8:$I$197, MATCH('Modelled costs'!$A54, 'Cost drivers'!$A$8:$A$197, 0))</f>
        <v>201.40799999999999</v>
      </c>
      <c r="J54" s="128">
        <f t="shared" si="4"/>
        <v>0.48790296547971551</v>
      </c>
      <c r="K54" s="128">
        <f t="shared" si="5"/>
        <v>98.267560471338541</v>
      </c>
      <c r="L54" s="129"/>
      <c r="M54" s="130" t="str">
        <f>IF(RIGHT(C54,2)&gt;=RIGHT(Controls!$E$39,2),K54*Controls!$F$24,"")</f>
        <v/>
      </c>
      <c r="O54" s="86"/>
      <c r="P54" s="86"/>
      <c r="Q54" s="86"/>
      <c r="R54" s="86"/>
      <c r="S54" s="86"/>
      <c r="T54" s="86"/>
      <c r="U54" s="86"/>
      <c r="V54" s="86"/>
    </row>
    <row r="55" spans="1:22" s="127" customFormat="1" ht="13.15">
      <c r="A55" s="123" t="str">
        <f t="shared" si="3"/>
        <v>NWT23</v>
      </c>
      <c r="B55" s="124" t="s">
        <v>125</v>
      </c>
      <c r="C55" s="123" t="s">
        <v>50</v>
      </c>
      <c r="D55" s="125">
        <f>EXP('Model coeffs'!D$9 + SUM('Model coeffs'!D$5)*'Cost drivers'!$E57 + SUM('Model coeffs'!D$6)*'Cost drivers'!$F57 + SUM('Model coeffs'!D$7)*'Cost drivers'!$G57 + SUM('Model coeffs'!D$8)*'Cost drivers'!$H57)</f>
        <v>0.47804224586611244</v>
      </c>
      <c r="E55" s="125">
        <f>EXP('Model coeffs'!E$9 + SUM('Model coeffs'!E$5)*'Cost drivers'!$E57 + SUM('Model coeffs'!E$6)*'Cost drivers'!$F57 + SUM('Model coeffs'!E$7)*'Cost drivers'!$G57 + SUM('Model coeffs'!E$8)*'Cost drivers'!$H57)</f>
        <v>0.491640947418991</v>
      </c>
      <c r="F55" s="125">
        <f>EXP('Model coeffs'!F$9 + SUM('Model coeffs'!F$5)*'Cost drivers'!$E57 + SUM('Model coeffs'!F$6)*'Cost drivers'!$F57 + SUM('Model coeffs'!F$7)*'Cost drivers'!$G57 + SUM('Model coeffs'!F$8)*'Cost drivers'!$H57)</f>
        <v>0.4953769678342414</v>
      </c>
      <c r="G55" s="125">
        <f>EXP('Model coeffs'!G$9 + SUM('Model coeffs'!G$5)*'Cost drivers'!$E57 + SUM('Model coeffs'!G$6)*'Cost drivers'!$F57 + SUM('Model coeffs'!G$7)*'Cost drivers'!$G57 + SUM('Model coeffs'!G$8)*'Cost drivers'!$H57)</f>
        <v>0.48539734687520386</v>
      </c>
      <c r="H55" s="126">
        <f>INDEX('Cost drivers'!$I$8:$I$197, MATCH('Modelled costs'!$A55, 'Cost drivers'!$A$8:$A$197, 0))</f>
        <v>204.39912587852399</v>
      </c>
      <c r="J55" s="128">
        <f t="shared" si="4"/>
        <v>0.48761437699863719</v>
      </c>
      <c r="K55" s="128">
        <f t="shared" si="5"/>
        <v>99.667952424322493</v>
      </c>
      <c r="L55" s="129"/>
      <c r="M55" s="130" t="str">
        <f>IF(RIGHT(C55,2)&gt;=RIGHT(Controls!$E$39,2),K55*Controls!$F$24,"")</f>
        <v/>
      </c>
      <c r="O55" s="86"/>
      <c r="P55" s="86"/>
      <c r="Q55" s="86"/>
      <c r="R55" s="86"/>
      <c r="S55" s="86"/>
      <c r="T55" s="86"/>
      <c r="U55" s="86"/>
      <c r="V55" s="86"/>
    </row>
    <row r="56" spans="1:22" s="127" customFormat="1" ht="13.15">
      <c r="A56" s="123" t="str">
        <f t="shared" si="3"/>
        <v>NWT24</v>
      </c>
      <c r="B56" s="124" t="s">
        <v>125</v>
      </c>
      <c r="C56" s="123" t="s">
        <v>30</v>
      </c>
      <c r="D56" s="125">
        <f>EXP('Model coeffs'!D$9 + SUM('Model coeffs'!D$5)*'Cost drivers'!$E58 + SUM('Model coeffs'!D$6)*'Cost drivers'!$F58 + SUM('Model coeffs'!D$7)*'Cost drivers'!$G58 + SUM('Model coeffs'!D$8)*'Cost drivers'!$H58)</f>
        <v>0.47873454092698742</v>
      </c>
      <c r="E56" s="125">
        <f>EXP('Model coeffs'!E$9 + SUM('Model coeffs'!E$5)*'Cost drivers'!$E58 + SUM('Model coeffs'!E$6)*'Cost drivers'!$F58 + SUM('Model coeffs'!E$7)*'Cost drivers'!$G58 + SUM('Model coeffs'!E$8)*'Cost drivers'!$H58)</f>
        <v>0.49128016701280458</v>
      </c>
      <c r="F56" s="125">
        <f>EXP('Model coeffs'!F$9 + SUM('Model coeffs'!F$5)*'Cost drivers'!$E58 + SUM('Model coeffs'!F$6)*'Cost drivers'!$F58 + SUM('Model coeffs'!F$7)*'Cost drivers'!$G58 + SUM('Model coeffs'!F$8)*'Cost drivers'!$H58)</f>
        <v>0.49480296582264444</v>
      </c>
      <c r="G56" s="125">
        <f>EXP('Model coeffs'!G$9 + SUM('Model coeffs'!G$5)*'Cost drivers'!$E58 + SUM('Model coeffs'!G$6)*'Cost drivers'!$F58 + SUM('Model coeffs'!G$7)*'Cost drivers'!$G58 + SUM('Model coeffs'!G$8)*'Cost drivers'!$H58)</f>
        <v>0.48483229868141803</v>
      </c>
      <c r="H56" s="126">
        <f>INDEX('Cost drivers'!$I$8:$I$197, MATCH('Modelled costs'!$A56, 'Cost drivers'!$A$8:$A$197, 0))</f>
        <v>203.36709090713424</v>
      </c>
      <c r="J56" s="128">
        <f t="shared" si="4"/>
        <v>0.48741249311096363</v>
      </c>
      <c r="K56" s="128">
        <f t="shared" si="5"/>
        <v>99.123660795770277</v>
      </c>
      <c r="L56" s="129"/>
      <c r="M56" s="130" t="str">
        <f>IF(RIGHT(C56,2)&gt;=RIGHT(Controls!$E$39,2),K56*Controls!$F$24,"")</f>
        <v/>
      </c>
      <c r="O56" s="86"/>
      <c r="P56" s="86"/>
      <c r="Q56" s="86"/>
      <c r="R56" s="86"/>
      <c r="S56" s="86"/>
      <c r="T56" s="86"/>
      <c r="U56" s="86"/>
      <c r="V56" s="86"/>
    </row>
    <row r="57" spans="1:22" s="127" customFormat="1" ht="13.15">
      <c r="A57" s="123" t="str">
        <f t="shared" si="3"/>
        <v>NWT25</v>
      </c>
      <c r="B57" s="124" t="s">
        <v>125</v>
      </c>
      <c r="C57" s="123" t="s">
        <v>51</v>
      </c>
      <c r="D57" s="125">
        <f>EXP('Model coeffs'!D$9 + SUM('Model coeffs'!D$5)*'Cost drivers'!$E59 + SUM('Model coeffs'!D$6)*'Cost drivers'!$F59 + SUM('Model coeffs'!D$7)*'Cost drivers'!$G59 + SUM('Model coeffs'!D$8)*'Cost drivers'!$H59)</f>
        <v>0.47860889418521957</v>
      </c>
      <c r="E57" s="125">
        <f>EXP('Model coeffs'!E$9 + SUM('Model coeffs'!E$5)*'Cost drivers'!$E59 + SUM('Model coeffs'!E$6)*'Cost drivers'!$F59 + SUM('Model coeffs'!E$7)*'Cost drivers'!$G59 + SUM('Model coeffs'!E$8)*'Cost drivers'!$H59)</f>
        <v>0.49056311780216827</v>
      </c>
      <c r="F57" s="125">
        <f>EXP('Model coeffs'!F$9 + SUM('Model coeffs'!F$5)*'Cost drivers'!$E59 + SUM('Model coeffs'!F$6)*'Cost drivers'!$F59 + SUM('Model coeffs'!F$7)*'Cost drivers'!$G59 + SUM('Model coeffs'!F$8)*'Cost drivers'!$H59)</f>
        <v>0.49366286468925824</v>
      </c>
      <c r="G57" s="125">
        <f>EXP('Model coeffs'!G$9 + SUM('Model coeffs'!G$5)*'Cost drivers'!$E59 + SUM('Model coeffs'!G$6)*'Cost drivers'!$F59 + SUM('Model coeffs'!G$7)*'Cost drivers'!$G59 + SUM('Model coeffs'!G$8)*'Cost drivers'!$H59)</f>
        <v>0.48395699483107685</v>
      </c>
      <c r="H57" s="126">
        <f>INDEX('Cost drivers'!$I$8:$I$197, MATCH('Modelled costs'!$A57, 'Cost drivers'!$A$8:$A$197, 0))</f>
        <v>209.46929617971631</v>
      </c>
      <c r="J57" s="128">
        <f t="shared" si="4"/>
        <v>0.48669796787693076</v>
      </c>
      <c r="K57" s="128">
        <f t="shared" si="5"/>
        <v>101.94828078327886</v>
      </c>
      <c r="L57" s="129"/>
      <c r="M57" s="130">
        <f>IF(RIGHT(C57,2)&gt;=RIGHT(Controls!$E$39,2),K57*Controls!$F$24,"")</f>
        <v>94.402860186184327</v>
      </c>
      <c r="O57" s="86"/>
      <c r="P57" s="86"/>
      <c r="Q57" s="86"/>
      <c r="R57" s="86"/>
      <c r="S57" s="86"/>
      <c r="T57" s="86"/>
      <c r="U57" s="86"/>
      <c r="V57" s="86"/>
    </row>
    <row r="58" spans="1:22" s="127" customFormat="1" ht="13.15">
      <c r="A58" s="123" t="str">
        <f t="shared" si="3"/>
        <v>NWT26</v>
      </c>
      <c r="B58" s="124" t="s">
        <v>125</v>
      </c>
      <c r="C58" s="123" t="s">
        <v>52</v>
      </c>
      <c r="D58" s="125">
        <f>EXP('Model coeffs'!D$9 + SUM('Model coeffs'!D$5)*'Cost drivers'!$E60 + SUM('Model coeffs'!D$6)*'Cost drivers'!$F60 + SUM('Model coeffs'!D$7)*'Cost drivers'!$G60 + SUM('Model coeffs'!D$8)*'Cost drivers'!$H60)</f>
        <v>0.47862366097546077</v>
      </c>
      <c r="E58" s="125">
        <f>EXP('Model coeffs'!E$9 + SUM('Model coeffs'!E$5)*'Cost drivers'!$E60 + SUM('Model coeffs'!E$6)*'Cost drivers'!$F60 + SUM('Model coeffs'!E$7)*'Cost drivers'!$G60 + SUM('Model coeffs'!E$8)*'Cost drivers'!$H60)</f>
        <v>0.48990222974970793</v>
      </c>
      <c r="F58" s="125">
        <f>EXP('Model coeffs'!F$9 + SUM('Model coeffs'!F$5)*'Cost drivers'!$E60 + SUM('Model coeffs'!F$6)*'Cost drivers'!$F60 + SUM('Model coeffs'!F$7)*'Cost drivers'!$G60 + SUM('Model coeffs'!F$8)*'Cost drivers'!$H60)</f>
        <v>0.49261291385051692</v>
      </c>
      <c r="G58" s="125">
        <f>EXP('Model coeffs'!G$9 + SUM('Model coeffs'!G$5)*'Cost drivers'!$E60 + SUM('Model coeffs'!G$6)*'Cost drivers'!$F60 + SUM('Model coeffs'!G$7)*'Cost drivers'!$G60 + SUM('Model coeffs'!G$8)*'Cost drivers'!$H60)</f>
        <v>0.48330412095195024</v>
      </c>
      <c r="H58" s="126">
        <f>INDEX('Cost drivers'!$I$8:$I$197, MATCH('Modelled costs'!$A58, 'Cost drivers'!$A$8:$A$197, 0))</f>
        <v>213.05474174406629</v>
      </c>
      <c r="J58" s="128">
        <f t="shared" si="4"/>
        <v>0.48611073138190897</v>
      </c>
      <c r="K58" s="128">
        <f t="shared" si="5"/>
        <v>103.5681963335918</v>
      </c>
      <c r="L58" s="129"/>
      <c r="M58" s="130">
        <f>IF(RIGHT(C58,2)&gt;=RIGHT(Controls!$E$39,2),K58*Controls!$F$24,"")</f>
        <v>95.902882158449898</v>
      </c>
      <c r="O58" s="86"/>
      <c r="P58" s="86"/>
      <c r="Q58" s="86"/>
      <c r="R58" s="86"/>
      <c r="S58" s="86"/>
      <c r="T58" s="86"/>
      <c r="U58" s="86"/>
      <c r="V58" s="86"/>
    </row>
    <row r="59" spans="1:22" s="127" customFormat="1" ht="13.15">
      <c r="A59" s="123" t="str">
        <f t="shared" si="3"/>
        <v>NWT27</v>
      </c>
      <c r="B59" s="124" t="s">
        <v>125</v>
      </c>
      <c r="C59" s="123" t="s">
        <v>53</v>
      </c>
      <c r="D59" s="125">
        <f>EXP('Model coeffs'!D$9 + SUM('Model coeffs'!D$5)*'Cost drivers'!$E61 + SUM('Model coeffs'!D$6)*'Cost drivers'!$F61 + SUM('Model coeffs'!D$7)*'Cost drivers'!$G61 + SUM('Model coeffs'!D$8)*'Cost drivers'!$H61)</f>
        <v>0.47815899568875914</v>
      </c>
      <c r="E59" s="125">
        <f>EXP('Model coeffs'!E$9 + SUM('Model coeffs'!E$5)*'Cost drivers'!$E61 + SUM('Model coeffs'!E$6)*'Cost drivers'!$F61 + SUM('Model coeffs'!E$7)*'Cost drivers'!$G61 + SUM('Model coeffs'!E$8)*'Cost drivers'!$H61)</f>
        <v>0.48918162496008261</v>
      </c>
      <c r="F59" s="125">
        <f>EXP('Model coeffs'!F$9 + SUM('Model coeffs'!F$5)*'Cost drivers'!$E61 + SUM('Model coeffs'!F$6)*'Cost drivers'!$F61 + SUM('Model coeffs'!F$7)*'Cost drivers'!$G61 + SUM('Model coeffs'!F$8)*'Cost drivers'!$H61)</f>
        <v>0.49146902600976117</v>
      </c>
      <c r="G59" s="125">
        <f>EXP('Model coeffs'!G$9 + SUM('Model coeffs'!G$5)*'Cost drivers'!$E61 + SUM('Model coeffs'!G$6)*'Cost drivers'!$F61 + SUM('Model coeffs'!G$7)*'Cost drivers'!$G61 + SUM('Model coeffs'!G$8)*'Cost drivers'!$H61)</f>
        <v>0.48260504038854485</v>
      </c>
      <c r="H59" s="126">
        <f>INDEX('Cost drivers'!$I$8:$I$197, MATCH('Modelled costs'!$A59, 'Cost drivers'!$A$8:$A$197, 0))</f>
        <v>214.50454622441529</v>
      </c>
      <c r="J59" s="128">
        <f t="shared" si="4"/>
        <v>0.48535367176178695</v>
      </c>
      <c r="K59" s="128">
        <f t="shared" si="5"/>
        <v>104.11056911961592</v>
      </c>
      <c r="L59" s="129"/>
      <c r="M59" s="130">
        <f>IF(RIGHT(C59,2)&gt;=RIGHT(Controls!$E$39,2),K59*Controls!$F$24,"")</f>
        <v>96.40511271981336</v>
      </c>
      <c r="O59" s="86"/>
      <c r="P59" s="86"/>
      <c r="Q59" s="86"/>
      <c r="R59" s="86"/>
      <c r="S59" s="86"/>
      <c r="T59" s="86"/>
      <c r="U59" s="86"/>
      <c r="V59" s="86"/>
    </row>
    <row r="60" spans="1:22" s="127" customFormat="1" ht="13.15">
      <c r="A60" s="123" t="str">
        <f t="shared" si="3"/>
        <v>NWT28</v>
      </c>
      <c r="B60" s="124" t="s">
        <v>125</v>
      </c>
      <c r="C60" s="123" t="s">
        <v>54</v>
      </c>
      <c r="D60" s="125">
        <f>EXP('Model coeffs'!D$9 + SUM('Model coeffs'!D$5)*'Cost drivers'!$E62 + SUM('Model coeffs'!D$6)*'Cost drivers'!$F62 + SUM('Model coeffs'!D$7)*'Cost drivers'!$G62 + SUM('Model coeffs'!D$8)*'Cost drivers'!$H62)</f>
        <v>0.47766594315655325</v>
      </c>
      <c r="E60" s="125">
        <f>EXP('Model coeffs'!E$9 + SUM('Model coeffs'!E$5)*'Cost drivers'!$E62 + SUM('Model coeffs'!E$6)*'Cost drivers'!$F62 + SUM('Model coeffs'!E$7)*'Cost drivers'!$G62 + SUM('Model coeffs'!E$8)*'Cost drivers'!$H62)</f>
        <v>0.48828261530622918</v>
      </c>
      <c r="F60" s="125">
        <f>EXP('Model coeffs'!F$9 + SUM('Model coeffs'!F$5)*'Cost drivers'!$E62 + SUM('Model coeffs'!F$6)*'Cost drivers'!$F62 + SUM('Model coeffs'!F$7)*'Cost drivers'!$G62 + SUM('Model coeffs'!F$8)*'Cost drivers'!$H62)</f>
        <v>0.49004330647937577</v>
      </c>
      <c r="G60" s="125">
        <f>EXP('Model coeffs'!G$9 + SUM('Model coeffs'!G$5)*'Cost drivers'!$E62 + SUM('Model coeffs'!G$6)*'Cost drivers'!$F62 + SUM('Model coeffs'!G$7)*'Cost drivers'!$G62 + SUM('Model coeffs'!G$8)*'Cost drivers'!$H62)</f>
        <v>0.48128310059492146</v>
      </c>
      <c r="H60" s="126">
        <f>INDEX('Cost drivers'!$I$8:$I$197, MATCH('Modelled costs'!$A60, 'Cost drivers'!$A$8:$A$197, 0))</f>
        <v>215.65922550579529</v>
      </c>
      <c r="J60" s="128">
        <f t="shared" si="4"/>
        <v>0.48431874138426995</v>
      </c>
      <c r="K60" s="128">
        <f t="shared" si="5"/>
        <v>104.44780466487322</v>
      </c>
      <c r="L60" s="129"/>
      <c r="M60" s="130">
        <f>IF(RIGHT(C60,2)&gt;=RIGHT(Controls!$E$39,2),K60*Controls!$F$24,"")</f>
        <v>96.717388707050588</v>
      </c>
      <c r="O60" s="86"/>
      <c r="P60" s="86"/>
      <c r="Q60" s="86"/>
      <c r="R60" s="86"/>
      <c r="S60" s="86"/>
      <c r="T60" s="86"/>
      <c r="U60" s="86"/>
      <c r="V60" s="86"/>
    </row>
    <row r="61" spans="1:22" s="127" customFormat="1" ht="13.15">
      <c r="A61" s="123" t="str">
        <f t="shared" si="3"/>
        <v>NWT29</v>
      </c>
      <c r="B61" s="124" t="s">
        <v>125</v>
      </c>
      <c r="C61" s="123" t="s">
        <v>55</v>
      </c>
      <c r="D61" s="125">
        <f>EXP('Model coeffs'!D$9 + SUM('Model coeffs'!D$5)*'Cost drivers'!$E63 + SUM('Model coeffs'!D$6)*'Cost drivers'!$F63 + SUM('Model coeffs'!D$7)*'Cost drivers'!$G63 + SUM('Model coeffs'!D$8)*'Cost drivers'!$H63)</f>
        <v>0.47768119897657574</v>
      </c>
      <c r="E61" s="125">
        <f>EXP('Model coeffs'!E$9 + SUM('Model coeffs'!E$5)*'Cost drivers'!$E63 + SUM('Model coeffs'!E$6)*'Cost drivers'!$F63 + SUM('Model coeffs'!E$7)*'Cost drivers'!$G63 + SUM('Model coeffs'!E$8)*'Cost drivers'!$H63)</f>
        <v>0.48732797334467959</v>
      </c>
      <c r="F61" s="125">
        <f>EXP('Model coeffs'!F$9 + SUM('Model coeffs'!F$5)*'Cost drivers'!$E63 + SUM('Model coeffs'!F$6)*'Cost drivers'!$F63 + SUM('Model coeffs'!F$7)*'Cost drivers'!$G63 + SUM('Model coeffs'!F$8)*'Cost drivers'!$H63)</f>
        <v>0.48853102486875355</v>
      </c>
      <c r="G61" s="125">
        <f>EXP('Model coeffs'!G$9 + SUM('Model coeffs'!G$5)*'Cost drivers'!$E63 + SUM('Model coeffs'!G$6)*'Cost drivers'!$F63 + SUM('Model coeffs'!G$7)*'Cost drivers'!$G63 + SUM('Model coeffs'!G$8)*'Cost drivers'!$H63)</f>
        <v>0.48040302955973474</v>
      </c>
      <c r="H61" s="126">
        <f>INDEX('Cost drivers'!$I$8:$I$197, MATCH('Modelled costs'!$A61, 'Cost drivers'!$A$8:$A$197, 0))</f>
        <v>216.63395758030029</v>
      </c>
      <c r="J61" s="128">
        <f t="shared" si="4"/>
        <v>0.4834858066874359</v>
      </c>
      <c r="K61" s="128">
        <f t="shared" si="5"/>
        <v>104.73944373660325</v>
      </c>
      <c r="L61" s="129"/>
      <c r="M61" s="130">
        <f>IF(RIGHT(C61,2)&gt;=RIGHT(Controls!$E$39,2),K61*Controls!$F$24,"")</f>
        <v>96.98744291788995</v>
      </c>
      <c r="O61" s="86"/>
      <c r="P61" s="86"/>
      <c r="Q61" s="86"/>
      <c r="R61" s="86"/>
      <c r="S61" s="86"/>
      <c r="T61" s="86"/>
      <c r="U61" s="86"/>
      <c r="V61" s="86"/>
    </row>
    <row r="62" spans="1:22" s="127" customFormat="1" ht="13.15">
      <c r="A62" s="123" t="str">
        <f t="shared" si="3"/>
        <v>NWT30</v>
      </c>
      <c r="B62" s="124" t="s">
        <v>125</v>
      </c>
      <c r="C62" s="123" t="s">
        <v>56</v>
      </c>
      <c r="D62" s="125">
        <f>EXP('Model coeffs'!D$9 + SUM('Model coeffs'!D$5)*'Cost drivers'!$E64 + SUM('Model coeffs'!D$6)*'Cost drivers'!$F64 + SUM('Model coeffs'!D$7)*'Cost drivers'!$G64 + SUM('Model coeffs'!D$8)*'Cost drivers'!$H64)</f>
        <v>0.47771407137893385</v>
      </c>
      <c r="E62" s="125">
        <f>EXP('Model coeffs'!E$9 + SUM('Model coeffs'!E$5)*'Cost drivers'!$E64 + SUM('Model coeffs'!E$6)*'Cost drivers'!$F64 + SUM('Model coeffs'!E$7)*'Cost drivers'!$G64 + SUM('Model coeffs'!E$8)*'Cost drivers'!$H64)</f>
        <v>0.48640808612481878</v>
      </c>
      <c r="F62" s="125">
        <f>EXP('Model coeffs'!F$9 + SUM('Model coeffs'!F$5)*'Cost drivers'!$E64 + SUM('Model coeffs'!F$6)*'Cost drivers'!$F64 + SUM('Model coeffs'!F$7)*'Cost drivers'!$G64 + SUM('Model coeffs'!F$8)*'Cost drivers'!$H64)</f>
        <v>0.48707542219602823</v>
      </c>
      <c r="G62" s="125">
        <f>EXP('Model coeffs'!G$9 + SUM('Model coeffs'!G$5)*'Cost drivers'!$E64 + SUM('Model coeffs'!G$6)*'Cost drivers'!$F64 + SUM('Model coeffs'!G$7)*'Cost drivers'!$G64 + SUM('Model coeffs'!G$8)*'Cost drivers'!$H64)</f>
        <v>0.47987215992034243</v>
      </c>
      <c r="H62" s="126">
        <f>INDEX('Cost drivers'!$I$8:$I$197, MATCH('Modelled costs'!$A62, 'Cost drivers'!$A$8:$A$197, 0))</f>
        <v>217.50415197327729</v>
      </c>
      <c r="J62" s="128">
        <f t="shared" si="4"/>
        <v>0.48276743490503082</v>
      </c>
      <c r="K62" s="128">
        <f t="shared" si="5"/>
        <v>105.00392152933307</v>
      </c>
      <c r="L62" s="129"/>
      <c r="M62" s="130">
        <f>IF(RIGHT(C62,2)&gt;=RIGHT(Controls!$E$39,2),K62*Controls!$F$24,"")</f>
        <v>97.232346116821773</v>
      </c>
      <c r="O62" s="86"/>
      <c r="P62" s="86"/>
      <c r="Q62" s="86"/>
      <c r="R62" s="86"/>
      <c r="S62" s="86"/>
      <c r="T62" s="86"/>
      <c r="U62" s="86"/>
      <c r="V62" s="86"/>
    </row>
    <row r="63" spans="1:22" s="127" customFormat="1" ht="13.15">
      <c r="A63" s="123" t="str">
        <f t="shared" si="3"/>
        <v>SRN12</v>
      </c>
      <c r="B63" s="124" t="s">
        <v>126</v>
      </c>
      <c r="C63" s="123" t="s">
        <v>28</v>
      </c>
      <c r="D63" s="125">
        <f>EXP('Model coeffs'!D$9 + SUM('Model coeffs'!D$5)*'Cost drivers'!$E65 + SUM('Model coeffs'!D$6)*'Cost drivers'!$F65 + SUM('Model coeffs'!D$7)*'Cost drivers'!$G65 + SUM('Model coeffs'!D$8)*'Cost drivers'!$H65)</f>
        <v>0.50658135389667935</v>
      </c>
      <c r="E63" s="125">
        <f>EXP('Model coeffs'!E$9 + SUM('Model coeffs'!E$5)*'Cost drivers'!$E65 + SUM('Model coeffs'!E$6)*'Cost drivers'!$F65 + SUM('Model coeffs'!E$7)*'Cost drivers'!$G65 + SUM('Model coeffs'!E$8)*'Cost drivers'!$H65)</f>
        <v>0.52945588109256081</v>
      </c>
      <c r="F63" s="125">
        <f>EXP('Model coeffs'!F$9 + SUM('Model coeffs'!F$5)*'Cost drivers'!$E65 + SUM('Model coeffs'!F$6)*'Cost drivers'!$F65 + SUM('Model coeffs'!F$7)*'Cost drivers'!$G65 + SUM('Model coeffs'!F$8)*'Cost drivers'!$H65)</f>
        <v>0.51674381508636213</v>
      </c>
      <c r="G63" s="125">
        <f>EXP('Model coeffs'!G$9 + SUM('Model coeffs'!G$5)*'Cost drivers'!$E65 + SUM('Model coeffs'!G$6)*'Cost drivers'!$F65 + SUM('Model coeffs'!G$7)*'Cost drivers'!$G65 + SUM('Model coeffs'!G$8)*'Cost drivers'!$H65)</f>
        <v>0.49903634786554274</v>
      </c>
      <c r="H63" s="126">
        <f>INDEX('Cost drivers'!$I$8:$I$197, MATCH('Modelled costs'!$A63, 'Cost drivers'!$A$8:$A$197, 0))</f>
        <v>101.53700000000001</v>
      </c>
      <c r="J63" s="128">
        <f t="shared" si="4"/>
        <v>0.51295434948528629</v>
      </c>
      <c r="K63" s="128">
        <f t="shared" si="5"/>
        <v>52.083845783687515</v>
      </c>
      <c r="L63" s="129"/>
      <c r="M63" s="130" t="str">
        <f>IF(RIGHT(C63,2)&gt;=RIGHT(Controls!$E$39,2),K63*Controls!$F$24,"")</f>
        <v/>
      </c>
      <c r="O63" s="86"/>
      <c r="P63" s="86"/>
      <c r="Q63" s="86"/>
      <c r="R63" s="86"/>
      <c r="S63" s="86"/>
      <c r="T63" s="86"/>
      <c r="U63" s="86"/>
      <c r="V63" s="86"/>
    </row>
    <row r="64" spans="1:22" s="127" customFormat="1" ht="13.15">
      <c r="A64" s="123" t="str">
        <f t="shared" si="3"/>
        <v>SRN13</v>
      </c>
      <c r="B64" s="124" t="s">
        <v>126</v>
      </c>
      <c r="C64" s="123" t="s">
        <v>40</v>
      </c>
      <c r="D64" s="125">
        <f>EXP('Model coeffs'!D$9 + SUM('Model coeffs'!D$5)*'Cost drivers'!$E66 + SUM('Model coeffs'!D$6)*'Cost drivers'!$F66 + SUM('Model coeffs'!D$7)*'Cost drivers'!$G66 + SUM('Model coeffs'!D$8)*'Cost drivers'!$H66)</f>
        <v>0.50519259113568482</v>
      </c>
      <c r="E64" s="125">
        <f>EXP('Model coeffs'!E$9 + SUM('Model coeffs'!E$5)*'Cost drivers'!$E66 + SUM('Model coeffs'!E$6)*'Cost drivers'!$F66 + SUM('Model coeffs'!E$7)*'Cost drivers'!$G66 + SUM('Model coeffs'!E$8)*'Cost drivers'!$H66)</f>
        <v>0.52837965547326449</v>
      </c>
      <c r="F64" s="125">
        <f>EXP('Model coeffs'!F$9 + SUM('Model coeffs'!F$5)*'Cost drivers'!$E66 + SUM('Model coeffs'!F$6)*'Cost drivers'!$F66 + SUM('Model coeffs'!F$7)*'Cost drivers'!$G66 + SUM('Model coeffs'!F$8)*'Cost drivers'!$H66)</f>
        <v>0.51442081836418829</v>
      </c>
      <c r="G64" s="125">
        <f>EXP('Model coeffs'!G$9 + SUM('Model coeffs'!G$5)*'Cost drivers'!$E66 + SUM('Model coeffs'!G$6)*'Cost drivers'!$F66 + SUM('Model coeffs'!G$7)*'Cost drivers'!$G66 + SUM('Model coeffs'!G$8)*'Cost drivers'!$H66)</f>
        <v>0.49763829904918322</v>
      </c>
      <c r="H64" s="126">
        <f>INDEX('Cost drivers'!$I$8:$I$197, MATCH('Modelled costs'!$A64, 'Cost drivers'!$A$8:$A$197, 0))</f>
        <v>99.820999999999998</v>
      </c>
      <c r="J64" s="128">
        <f t="shared" si="4"/>
        <v>0.51140784100558023</v>
      </c>
      <c r="K64" s="128">
        <f t="shared" si="5"/>
        <v>51.049242097018023</v>
      </c>
      <c r="L64" s="129"/>
      <c r="M64" s="130" t="str">
        <f>IF(RIGHT(C64,2)&gt;=RIGHT(Controls!$E$39,2),K64*Controls!$F$24,"")</f>
        <v/>
      </c>
      <c r="O64" s="86"/>
      <c r="P64" s="86"/>
      <c r="Q64" s="86"/>
      <c r="R64" s="86"/>
      <c r="S64" s="86"/>
      <c r="T64" s="86"/>
      <c r="U64" s="86"/>
      <c r="V64" s="86"/>
    </row>
    <row r="65" spans="1:22" s="127" customFormat="1" ht="13.15">
      <c r="A65" s="123" t="str">
        <f t="shared" si="3"/>
        <v>SRN14</v>
      </c>
      <c r="B65" s="124" t="s">
        <v>126</v>
      </c>
      <c r="C65" s="123" t="s">
        <v>41</v>
      </c>
      <c r="D65" s="125">
        <f>EXP('Model coeffs'!D$9 + SUM('Model coeffs'!D$5)*'Cost drivers'!$E67 + SUM('Model coeffs'!D$6)*'Cost drivers'!$F67 + SUM('Model coeffs'!D$7)*'Cost drivers'!$G67 + SUM('Model coeffs'!D$8)*'Cost drivers'!$H67)</f>
        <v>0.5055691845690149</v>
      </c>
      <c r="E65" s="125">
        <f>EXP('Model coeffs'!E$9 + SUM('Model coeffs'!E$5)*'Cost drivers'!$E67 + SUM('Model coeffs'!E$6)*'Cost drivers'!$F67 + SUM('Model coeffs'!E$7)*'Cost drivers'!$G67 + SUM('Model coeffs'!E$8)*'Cost drivers'!$H67)</f>
        <v>0.52780111288037712</v>
      </c>
      <c r="F65" s="125">
        <f>EXP('Model coeffs'!F$9 + SUM('Model coeffs'!F$5)*'Cost drivers'!$E67 + SUM('Model coeffs'!F$6)*'Cost drivers'!$F67 + SUM('Model coeffs'!F$7)*'Cost drivers'!$G67 + SUM('Model coeffs'!F$8)*'Cost drivers'!$H67)</f>
        <v>0.51281688237700263</v>
      </c>
      <c r="G65" s="125">
        <f>EXP('Model coeffs'!G$9 + SUM('Model coeffs'!G$5)*'Cost drivers'!$E67 + SUM('Model coeffs'!G$6)*'Cost drivers'!$F67 + SUM('Model coeffs'!G$7)*'Cost drivers'!$G67 + SUM('Model coeffs'!G$8)*'Cost drivers'!$H67)</f>
        <v>0.49700398450208116</v>
      </c>
      <c r="H65" s="126">
        <f>INDEX('Cost drivers'!$I$8:$I$197, MATCH('Modelled costs'!$A65, 'Cost drivers'!$A$8:$A$197, 0))</f>
        <v>112.312</v>
      </c>
      <c r="J65" s="128">
        <f t="shared" si="4"/>
        <v>0.51079779108211887</v>
      </c>
      <c r="K65" s="128">
        <f t="shared" si="5"/>
        <v>57.368721512014936</v>
      </c>
      <c r="L65" s="129"/>
      <c r="M65" s="130" t="str">
        <f>IF(RIGHT(C65,2)&gt;=RIGHT(Controls!$E$39,2),K65*Controls!$F$24,"")</f>
        <v/>
      </c>
      <c r="O65" s="86"/>
      <c r="P65" s="86"/>
      <c r="Q65" s="86"/>
      <c r="R65" s="86"/>
      <c r="S65" s="86"/>
      <c r="T65" s="86"/>
      <c r="U65" s="86"/>
      <c r="V65" s="86"/>
    </row>
    <row r="66" spans="1:22" s="127" customFormat="1" ht="13.15">
      <c r="A66" s="123" t="str">
        <f t="shared" si="3"/>
        <v>SRN15</v>
      </c>
      <c r="B66" s="124" t="s">
        <v>126</v>
      </c>
      <c r="C66" s="123" t="s">
        <v>42</v>
      </c>
      <c r="D66" s="125">
        <f>EXP('Model coeffs'!D$9 + SUM('Model coeffs'!D$5)*'Cost drivers'!$E68 + SUM('Model coeffs'!D$6)*'Cost drivers'!$F68 + SUM('Model coeffs'!D$7)*'Cost drivers'!$G68 + SUM('Model coeffs'!D$8)*'Cost drivers'!$H68)</f>
        <v>0.50471789224833585</v>
      </c>
      <c r="E66" s="125">
        <f>EXP('Model coeffs'!E$9 + SUM('Model coeffs'!E$5)*'Cost drivers'!$E68 + SUM('Model coeffs'!E$6)*'Cost drivers'!$F68 + SUM('Model coeffs'!E$7)*'Cost drivers'!$G68 + SUM('Model coeffs'!E$8)*'Cost drivers'!$H68)</f>
        <v>0.52674282489553437</v>
      </c>
      <c r="F66" s="125">
        <f>EXP('Model coeffs'!F$9 + SUM('Model coeffs'!F$5)*'Cost drivers'!$E68 + SUM('Model coeffs'!F$6)*'Cost drivers'!$F68 + SUM('Model coeffs'!F$7)*'Cost drivers'!$G68 + SUM('Model coeffs'!F$8)*'Cost drivers'!$H68)</f>
        <v>0.51061819469495784</v>
      </c>
      <c r="G66" s="125">
        <f>EXP('Model coeffs'!G$9 + SUM('Model coeffs'!G$5)*'Cost drivers'!$E68 + SUM('Model coeffs'!G$6)*'Cost drivers'!$F68 + SUM('Model coeffs'!G$7)*'Cost drivers'!$G68 + SUM('Model coeffs'!G$8)*'Cost drivers'!$H68)</f>
        <v>0.49600435206813209</v>
      </c>
      <c r="H66" s="126">
        <f>INDEX('Cost drivers'!$I$8:$I$197, MATCH('Modelled costs'!$A66, 'Cost drivers'!$A$8:$A$197, 0))</f>
        <v>115.61799999999999</v>
      </c>
      <c r="J66" s="128">
        <f t="shared" si="4"/>
        <v>0.50952081597674004</v>
      </c>
      <c r="K66" s="128">
        <f t="shared" si="5"/>
        <v>58.909777701598728</v>
      </c>
      <c r="L66" s="129"/>
      <c r="M66" s="130" t="str">
        <f>IF(RIGHT(C66,2)&gt;=RIGHT(Controls!$E$39,2),K66*Controls!$F$24,"")</f>
        <v/>
      </c>
      <c r="O66" s="86"/>
      <c r="P66" s="86"/>
      <c r="Q66" s="86"/>
      <c r="R66" s="86"/>
      <c r="S66" s="86"/>
      <c r="T66" s="86"/>
      <c r="U66" s="86"/>
      <c r="V66" s="86"/>
    </row>
    <row r="67" spans="1:22" s="127" customFormat="1" ht="13.15">
      <c r="A67" s="123" t="str">
        <f t="shared" si="3"/>
        <v>SRN16</v>
      </c>
      <c r="B67" s="124" t="s">
        <v>126</v>
      </c>
      <c r="C67" s="123" t="s">
        <v>43</v>
      </c>
      <c r="D67" s="125">
        <f>EXP('Model coeffs'!D$9 + SUM('Model coeffs'!D$5)*'Cost drivers'!$E69 + SUM('Model coeffs'!D$6)*'Cost drivers'!$F69 + SUM('Model coeffs'!D$7)*'Cost drivers'!$G69 + SUM('Model coeffs'!D$8)*'Cost drivers'!$H69)</f>
        <v>0.50402937013628946</v>
      </c>
      <c r="E67" s="125">
        <f>EXP('Model coeffs'!E$9 + SUM('Model coeffs'!E$5)*'Cost drivers'!$E69 + SUM('Model coeffs'!E$6)*'Cost drivers'!$F69 + SUM('Model coeffs'!E$7)*'Cost drivers'!$G69 + SUM('Model coeffs'!E$8)*'Cost drivers'!$H69)</f>
        <v>0.52523347392504194</v>
      </c>
      <c r="F67" s="125">
        <f>EXP('Model coeffs'!F$9 + SUM('Model coeffs'!F$5)*'Cost drivers'!$E69 + SUM('Model coeffs'!F$6)*'Cost drivers'!$F69 + SUM('Model coeffs'!F$7)*'Cost drivers'!$G69 + SUM('Model coeffs'!F$8)*'Cost drivers'!$H69)</f>
        <v>0.50805374117091406</v>
      </c>
      <c r="G67" s="125">
        <f>EXP('Model coeffs'!G$9 + SUM('Model coeffs'!G$5)*'Cost drivers'!$E69 + SUM('Model coeffs'!G$6)*'Cost drivers'!$F69 + SUM('Model coeffs'!G$7)*'Cost drivers'!$G69 + SUM('Model coeffs'!G$8)*'Cost drivers'!$H69)</f>
        <v>0.49520629647576125</v>
      </c>
      <c r="H67" s="126">
        <f>INDEX('Cost drivers'!$I$8:$I$197, MATCH('Modelled costs'!$A67, 'Cost drivers'!$A$8:$A$197, 0))</f>
        <v>121.611</v>
      </c>
      <c r="J67" s="128">
        <f t="shared" si="4"/>
        <v>0.50813072042700169</v>
      </c>
      <c r="K67" s="128">
        <f t="shared" si="5"/>
        <v>61.794285041848106</v>
      </c>
      <c r="L67" s="129"/>
      <c r="M67" s="130" t="str">
        <f>IF(RIGHT(C67,2)&gt;=RIGHT(Controls!$E$39,2),K67*Controls!$F$24,"")</f>
        <v/>
      </c>
      <c r="O67" s="86"/>
      <c r="P67" s="86"/>
      <c r="Q67" s="86"/>
      <c r="R67" s="86"/>
      <c r="S67" s="86"/>
      <c r="T67" s="86"/>
      <c r="U67" s="86"/>
      <c r="V67" s="86"/>
    </row>
    <row r="68" spans="1:22" s="127" customFormat="1" ht="13.15">
      <c r="A68" s="123" t="str">
        <f t="shared" si="3"/>
        <v>SRN17</v>
      </c>
      <c r="B68" s="124" t="s">
        <v>126</v>
      </c>
      <c r="C68" s="123" t="s">
        <v>44</v>
      </c>
      <c r="D68" s="125">
        <f>EXP('Model coeffs'!D$9 + SUM('Model coeffs'!D$5)*'Cost drivers'!$E70 + SUM('Model coeffs'!D$6)*'Cost drivers'!$F70 + SUM('Model coeffs'!D$7)*'Cost drivers'!$G70 + SUM('Model coeffs'!D$8)*'Cost drivers'!$H70)</f>
        <v>0.5053914864241853</v>
      </c>
      <c r="E68" s="125">
        <f>EXP('Model coeffs'!E$9 + SUM('Model coeffs'!E$5)*'Cost drivers'!$E70 + SUM('Model coeffs'!E$6)*'Cost drivers'!$F70 + SUM('Model coeffs'!E$7)*'Cost drivers'!$G70 + SUM('Model coeffs'!E$8)*'Cost drivers'!$H70)</f>
        <v>0.52366575993776032</v>
      </c>
      <c r="F68" s="125">
        <f>EXP('Model coeffs'!F$9 + SUM('Model coeffs'!F$5)*'Cost drivers'!$E70 + SUM('Model coeffs'!F$6)*'Cost drivers'!$F70 + SUM('Model coeffs'!F$7)*'Cost drivers'!$G70 + SUM('Model coeffs'!F$8)*'Cost drivers'!$H70)</f>
        <v>0.50556791813734536</v>
      </c>
      <c r="G68" s="125">
        <f>EXP('Model coeffs'!G$9 + SUM('Model coeffs'!G$5)*'Cost drivers'!$E70 + SUM('Model coeffs'!G$6)*'Cost drivers'!$F70 + SUM('Model coeffs'!G$7)*'Cost drivers'!$G70 + SUM('Model coeffs'!G$8)*'Cost drivers'!$H70)</f>
        <v>0.4944745505849083</v>
      </c>
      <c r="H68" s="126">
        <f>INDEX('Cost drivers'!$I$8:$I$197, MATCH('Modelled costs'!$A68, 'Cost drivers'!$A$8:$A$197, 0))</f>
        <v>119.261</v>
      </c>
      <c r="J68" s="128">
        <f t="shared" si="4"/>
        <v>0.50727492877104985</v>
      </c>
      <c r="K68" s="128">
        <f t="shared" si="5"/>
        <v>60.498115280164171</v>
      </c>
      <c r="L68" s="129"/>
      <c r="M68" s="130" t="str">
        <f>IF(RIGHT(C68,2)&gt;=RIGHT(Controls!$E$39,2),K68*Controls!$F$24,"")</f>
        <v/>
      </c>
      <c r="O68" s="86"/>
      <c r="P68" s="86"/>
      <c r="Q68" s="86"/>
      <c r="R68" s="86"/>
      <c r="S68" s="86"/>
      <c r="T68" s="86"/>
      <c r="U68" s="86"/>
      <c r="V68" s="86"/>
    </row>
    <row r="69" spans="1:22" s="127" customFormat="1" ht="13.15">
      <c r="A69" s="123" t="str">
        <f t="shared" si="3"/>
        <v>SRN18</v>
      </c>
      <c r="B69" s="124" t="s">
        <v>126</v>
      </c>
      <c r="C69" s="123" t="s">
        <v>45</v>
      </c>
      <c r="D69" s="125">
        <f>EXP('Model coeffs'!D$9 + SUM('Model coeffs'!D$5)*'Cost drivers'!$E71 + SUM('Model coeffs'!D$6)*'Cost drivers'!$F71 + SUM('Model coeffs'!D$7)*'Cost drivers'!$G71 + SUM('Model coeffs'!D$8)*'Cost drivers'!$H71)</f>
        <v>0.5030561019599501</v>
      </c>
      <c r="E69" s="125">
        <f>EXP('Model coeffs'!E$9 + SUM('Model coeffs'!E$5)*'Cost drivers'!$E71 + SUM('Model coeffs'!E$6)*'Cost drivers'!$F71 + SUM('Model coeffs'!E$7)*'Cost drivers'!$G71 + SUM('Model coeffs'!E$8)*'Cost drivers'!$H71)</f>
        <v>0.5231365624546539</v>
      </c>
      <c r="F69" s="125">
        <f>EXP('Model coeffs'!F$9 + SUM('Model coeffs'!F$5)*'Cost drivers'!$E71 + SUM('Model coeffs'!F$6)*'Cost drivers'!$F71 + SUM('Model coeffs'!F$7)*'Cost drivers'!$G71 + SUM('Model coeffs'!F$8)*'Cost drivers'!$H71)</f>
        <v>0.50475414691822285</v>
      </c>
      <c r="G69" s="125">
        <f>EXP('Model coeffs'!G$9 + SUM('Model coeffs'!G$5)*'Cost drivers'!$E71 + SUM('Model coeffs'!G$6)*'Cost drivers'!$F71 + SUM('Model coeffs'!G$7)*'Cost drivers'!$G71 + SUM('Model coeffs'!G$8)*'Cost drivers'!$H71)</f>
        <v>0.49394666332580639</v>
      </c>
      <c r="H69" s="126">
        <f>INDEX('Cost drivers'!$I$8:$I$197, MATCH('Modelled costs'!$A69, 'Cost drivers'!$A$8:$A$197, 0))</f>
        <v>119</v>
      </c>
      <c r="J69" s="128">
        <f t="shared" si="4"/>
        <v>0.50622336866465834</v>
      </c>
      <c r="K69" s="128">
        <f t="shared" si="5"/>
        <v>60.240580871094345</v>
      </c>
      <c r="L69" s="129"/>
      <c r="M69" s="130" t="str">
        <f>IF(RIGHT(C69,2)&gt;=RIGHT(Controls!$E$39,2),K69*Controls!$F$24,"")</f>
        <v/>
      </c>
      <c r="O69" s="86"/>
      <c r="P69" s="86"/>
      <c r="Q69" s="86"/>
      <c r="R69" s="86"/>
      <c r="S69" s="86"/>
      <c r="T69" s="86"/>
      <c r="U69" s="86"/>
      <c r="V69" s="86"/>
    </row>
    <row r="70" spans="1:22" s="127" customFormat="1" ht="13.15">
      <c r="A70" s="123" t="str">
        <f t="shared" ref="A70:A101" si="6">B70&amp;RIGHT(C70,2)</f>
        <v>SRN19</v>
      </c>
      <c r="B70" s="124" t="s">
        <v>126</v>
      </c>
      <c r="C70" s="123" t="s">
        <v>46</v>
      </c>
      <c r="D70" s="125">
        <f>EXP('Model coeffs'!D$9 + SUM('Model coeffs'!D$5)*'Cost drivers'!$E72 + SUM('Model coeffs'!D$6)*'Cost drivers'!$F72 + SUM('Model coeffs'!D$7)*'Cost drivers'!$G72 + SUM('Model coeffs'!D$8)*'Cost drivers'!$H72)</f>
        <v>0.50209728078561122</v>
      </c>
      <c r="E70" s="125">
        <f>EXP('Model coeffs'!E$9 + SUM('Model coeffs'!E$5)*'Cost drivers'!$E72 + SUM('Model coeffs'!E$6)*'Cost drivers'!$F72 + SUM('Model coeffs'!E$7)*'Cost drivers'!$G72 + SUM('Model coeffs'!E$8)*'Cost drivers'!$H72)</f>
        <v>0.52293531552979244</v>
      </c>
      <c r="F70" s="125">
        <f>EXP('Model coeffs'!F$9 + SUM('Model coeffs'!F$5)*'Cost drivers'!$E72 + SUM('Model coeffs'!F$6)*'Cost drivers'!$F72 + SUM('Model coeffs'!F$7)*'Cost drivers'!$G72 + SUM('Model coeffs'!F$8)*'Cost drivers'!$H72)</f>
        <v>0.50418692906332818</v>
      </c>
      <c r="G70" s="125">
        <f>EXP('Model coeffs'!G$9 + SUM('Model coeffs'!G$5)*'Cost drivers'!$E72 + SUM('Model coeffs'!G$6)*'Cost drivers'!$F72 + SUM('Model coeffs'!G$7)*'Cost drivers'!$G72 + SUM('Model coeffs'!G$8)*'Cost drivers'!$H72)</f>
        <v>0.49332033695385541</v>
      </c>
      <c r="H70" s="126">
        <f>INDEX('Cost drivers'!$I$8:$I$197, MATCH('Modelled costs'!$A70, 'Cost drivers'!$A$8:$A$197, 0))</f>
        <v>116.8</v>
      </c>
      <c r="J70" s="128">
        <f t="shared" ref="J70:J101" si="7">SUMPRODUCT(D70:G70,$D$2:$G$2)</f>
        <v>0.5056349655831468</v>
      </c>
      <c r="K70" s="128">
        <f t="shared" ref="K70:K101" si="8">J70*H70</f>
        <v>59.058163980111544</v>
      </c>
      <c r="L70" s="129"/>
      <c r="M70" s="130" t="str">
        <f>IF(RIGHT(C70,2)&gt;=RIGHT(Controls!$E$39,2),K70*Controls!$F$24,"")</f>
        <v/>
      </c>
      <c r="O70" s="86"/>
      <c r="P70" s="86"/>
      <c r="Q70" s="86"/>
      <c r="R70" s="86"/>
      <c r="S70" s="86"/>
      <c r="T70" s="86"/>
      <c r="U70" s="86"/>
      <c r="V70" s="86"/>
    </row>
    <row r="71" spans="1:22" s="127" customFormat="1" ht="13.15">
      <c r="A71" s="123" t="str">
        <f t="shared" si="6"/>
        <v>SRN20</v>
      </c>
      <c r="B71" s="124" t="s">
        <v>126</v>
      </c>
      <c r="C71" s="123" t="s">
        <v>47</v>
      </c>
      <c r="D71" s="125">
        <f>EXP('Model coeffs'!D$9 + SUM('Model coeffs'!D$5)*'Cost drivers'!$E73 + SUM('Model coeffs'!D$6)*'Cost drivers'!$F73 + SUM('Model coeffs'!D$7)*'Cost drivers'!$G73 + SUM('Model coeffs'!D$8)*'Cost drivers'!$H73)</f>
        <v>0.50281302431692165</v>
      </c>
      <c r="E71" s="125">
        <f>EXP('Model coeffs'!E$9 + SUM('Model coeffs'!E$5)*'Cost drivers'!$E73 + SUM('Model coeffs'!E$6)*'Cost drivers'!$F73 + SUM('Model coeffs'!E$7)*'Cost drivers'!$G73 + SUM('Model coeffs'!E$8)*'Cost drivers'!$H73)</f>
        <v>0.52306046791103655</v>
      </c>
      <c r="F71" s="125">
        <f>EXP('Model coeffs'!F$9 + SUM('Model coeffs'!F$5)*'Cost drivers'!$E73 + SUM('Model coeffs'!F$6)*'Cost drivers'!$F73 + SUM('Model coeffs'!F$7)*'Cost drivers'!$G73 + SUM('Model coeffs'!F$8)*'Cost drivers'!$H73)</f>
        <v>0.50399007719451783</v>
      </c>
      <c r="G71" s="125">
        <f>EXP('Model coeffs'!G$9 + SUM('Model coeffs'!G$5)*'Cost drivers'!$E73 + SUM('Model coeffs'!G$6)*'Cost drivers'!$F73 + SUM('Model coeffs'!G$7)*'Cost drivers'!$G73 + SUM('Model coeffs'!G$8)*'Cost drivers'!$H73)</f>
        <v>0.49325305208241382</v>
      </c>
      <c r="H71" s="126">
        <f>INDEX('Cost drivers'!$I$8:$I$197, MATCH('Modelled costs'!$A71, 'Cost drivers'!$A$8:$A$197, 0))</f>
        <v>116.2</v>
      </c>
      <c r="J71" s="128">
        <f t="shared" si="7"/>
        <v>0.50577915537622242</v>
      </c>
      <c r="K71" s="128">
        <f t="shared" si="8"/>
        <v>58.771537854717046</v>
      </c>
      <c r="L71" s="129"/>
      <c r="M71" s="130" t="str">
        <f>IF(RIGHT(C71,2)&gt;=RIGHT(Controls!$E$39,2),K71*Controls!$F$24,"")</f>
        <v/>
      </c>
      <c r="O71" s="86"/>
      <c r="P71" s="86"/>
      <c r="Q71" s="86"/>
      <c r="R71" s="86"/>
      <c r="S71" s="86"/>
      <c r="T71" s="86"/>
      <c r="U71" s="86"/>
      <c r="V71" s="86"/>
    </row>
    <row r="72" spans="1:22" s="127" customFormat="1" ht="13.15">
      <c r="A72" s="123" t="str">
        <f t="shared" si="6"/>
        <v>SRN21</v>
      </c>
      <c r="B72" s="124" t="s">
        <v>126</v>
      </c>
      <c r="C72" s="123" t="s">
        <v>48</v>
      </c>
      <c r="D72" s="125">
        <f>EXP('Model coeffs'!D$9 + SUM('Model coeffs'!D$5)*'Cost drivers'!$E74 + SUM('Model coeffs'!D$6)*'Cost drivers'!$F74 + SUM('Model coeffs'!D$7)*'Cost drivers'!$G74 + SUM('Model coeffs'!D$8)*'Cost drivers'!$H74)</f>
        <v>0.50277089421142607</v>
      </c>
      <c r="E72" s="125">
        <f>EXP('Model coeffs'!E$9 + SUM('Model coeffs'!E$5)*'Cost drivers'!$E74 + SUM('Model coeffs'!E$6)*'Cost drivers'!$F74 + SUM('Model coeffs'!E$7)*'Cost drivers'!$G74 + SUM('Model coeffs'!E$8)*'Cost drivers'!$H74)</f>
        <v>0.52313060985987792</v>
      </c>
      <c r="F72" s="125">
        <f>EXP('Model coeffs'!F$9 + SUM('Model coeffs'!F$5)*'Cost drivers'!$E74 + SUM('Model coeffs'!F$6)*'Cost drivers'!$F74 + SUM('Model coeffs'!F$7)*'Cost drivers'!$G74 + SUM('Model coeffs'!F$8)*'Cost drivers'!$H74)</f>
        <v>0.50381575652561561</v>
      </c>
      <c r="G72" s="125">
        <f>EXP('Model coeffs'!G$9 + SUM('Model coeffs'!G$5)*'Cost drivers'!$E74 + SUM('Model coeffs'!G$6)*'Cost drivers'!$F74 + SUM('Model coeffs'!G$7)*'Cost drivers'!$G74 + SUM('Model coeffs'!G$8)*'Cost drivers'!$H74)</f>
        <v>0.49273883440459493</v>
      </c>
      <c r="H72" s="126">
        <f>INDEX('Cost drivers'!$I$8:$I$197, MATCH('Modelled costs'!$A72, 'Cost drivers'!$A$8:$A$197, 0))</f>
        <v>112.3</v>
      </c>
      <c r="J72" s="128">
        <f t="shared" si="7"/>
        <v>0.50561402375037867</v>
      </c>
      <c r="K72" s="128">
        <f t="shared" si="8"/>
        <v>56.780454867167521</v>
      </c>
      <c r="L72" s="129"/>
      <c r="M72" s="130" t="str">
        <f>IF(RIGHT(C72,2)&gt;=RIGHT(Controls!$E$39,2),K72*Controls!$F$24,"")</f>
        <v/>
      </c>
      <c r="O72" s="86"/>
      <c r="P72" s="86"/>
      <c r="Q72" s="86"/>
      <c r="R72" s="86"/>
      <c r="S72" s="86"/>
      <c r="T72" s="86"/>
      <c r="U72" s="86"/>
      <c r="V72" s="86"/>
    </row>
    <row r="73" spans="1:22" s="127" customFormat="1" ht="13.15">
      <c r="A73" s="123" t="str">
        <f t="shared" si="6"/>
        <v>SRN22</v>
      </c>
      <c r="B73" s="124" t="s">
        <v>126</v>
      </c>
      <c r="C73" s="123" t="s">
        <v>49</v>
      </c>
      <c r="D73" s="125">
        <f>EXP('Model coeffs'!D$9 + SUM('Model coeffs'!D$5)*'Cost drivers'!$E75 + SUM('Model coeffs'!D$6)*'Cost drivers'!$F75 + SUM('Model coeffs'!D$7)*'Cost drivers'!$G75 + SUM('Model coeffs'!D$8)*'Cost drivers'!$H75)</f>
        <v>0.50264780913886742</v>
      </c>
      <c r="E73" s="125">
        <f>EXP('Model coeffs'!E$9 + SUM('Model coeffs'!E$5)*'Cost drivers'!$E75 + SUM('Model coeffs'!E$6)*'Cost drivers'!$F75 + SUM('Model coeffs'!E$7)*'Cost drivers'!$G75 + SUM('Model coeffs'!E$8)*'Cost drivers'!$H75)</f>
        <v>0.52270098053375624</v>
      </c>
      <c r="F73" s="125">
        <f>EXP('Model coeffs'!F$9 + SUM('Model coeffs'!F$5)*'Cost drivers'!$E75 + SUM('Model coeffs'!F$6)*'Cost drivers'!$F75 + SUM('Model coeffs'!F$7)*'Cost drivers'!$G75 + SUM('Model coeffs'!F$8)*'Cost drivers'!$H75)</f>
        <v>0.50316243459862076</v>
      </c>
      <c r="G73" s="125">
        <f>EXP('Model coeffs'!G$9 + SUM('Model coeffs'!G$5)*'Cost drivers'!$E75 + SUM('Model coeffs'!G$6)*'Cost drivers'!$F75 + SUM('Model coeffs'!G$7)*'Cost drivers'!$G75 + SUM('Model coeffs'!G$8)*'Cost drivers'!$H75)</f>
        <v>0.49226263370632123</v>
      </c>
      <c r="H73" s="126">
        <f>INDEX('Cost drivers'!$I$8:$I$197, MATCH('Modelled costs'!$A73, 'Cost drivers'!$A$8:$A$197, 0))</f>
        <v>116.5959976</v>
      </c>
      <c r="J73" s="128">
        <f t="shared" si="7"/>
        <v>0.5051934644943914</v>
      </c>
      <c r="K73" s="128">
        <f t="shared" si="8"/>
        <v>58.903535973723748</v>
      </c>
      <c r="L73" s="129"/>
      <c r="M73" s="130" t="str">
        <f>IF(RIGHT(C73,2)&gt;=RIGHT(Controls!$E$39,2),K73*Controls!$F$24,"")</f>
        <v/>
      </c>
      <c r="O73" s="86"/>
      <c r="P73" s="86"/>
      <c r="Q73" s="86"/>
      <c r="R73" s="86"/>
      <c r="S73" s="86"/>
      <c r="T73" s="86"/>
      <c r="U73" s="86"/>
      <c r="V73" s="86"/>
    </row>
    <row r="74" spans="1:22" s="127" customFormat="1" ht="13.15">
      <c r="A74" s="123" t="str">
        <f t="shared" si="6"/>
        <v>SRN23</v>
      </c>
      <c r="B74" s="124" t="s">
        <v>126</v>
      </c>
      <c r="C74" s="123" t="s">
        <v>50</v>
      </c>
      <c r="D74" s="125">
        <f>EXP('Model coeffs'!D$9 + SUM('Model coeffs'!D$5)*'Cost drivers'!$E76 + SUM('Model coeffs'!D$6)*'Cost drivers'!$F76 + SUM('Model coeffs'!D$7)*'Cost drivers'!$G76 + SUM('Model coeffs'!D$8)*'Cost drivers'!$H76)</f>
        <v>0.50045913582390544</v>
      </c>
      <c r="E74" s="125">
        <f>EXP('Model coeffs'!E$9 + SUM('Model coeffs'!E$5)*'Cost drivers'!$E76 + SUM('Model coeffs'!E$6)*'Cost drivers'!$F76 + SUM('Model coeffs'!E$7)*'Cost drivers'!$G76 + SUM('Model coeffs'!E$8)*'Cost drivers'!$H76)</f>
        <v>0.52225448495465832</v>
      </c>
      <c r="F74" s="125">
        <f>EXP('Model coeffs'!F$9 + SUM('Model coeffs'!F$5)*'Cost drivers'!$E76 + SUM('Model coeffs'!F$6)*'Cost drivers'!$F76 + SUM('Model coeffs'!F$7)*'Cost drivers'!$G76 + SUM('Model coeffs'!F$8)*'Cost drivers'!$H76)</f>
        <v>0.50248379434703461</v>
      </c>
      <c r="G74" s="125">
        <f>EXP('Model coeffs'!G$9 + SUM('Model coeffs'!G$5)*'Cost drivers'!$E76 + SUM('Model coeffs'!G$6)*'Cost drivers'!$F76 + SUM('Model coeffs'!G$7)*'Cost drivers'!$G76 + SUM('Model coeffs'!G$8)*'Cost drivers'!$H76)</f>
        <v>0.49070805867728506</v>
      </c>
      <c r="H74" s="126">
        <f>INDEX('Cost drivers'!$I$8:$I$197, MATCH('Modelled costs'!$A74, 'Cost drivers'!$A$8:$A$197, 0))</f>
        <v>111.4</v>
      </c>
      <c r="J74" s="128">
        <f t="shared" si="7"/>
        <v>0.5039763684507208</v>
      </c>
      <c r="K74" s="128">
        <f t="shared" si="8"/>
        <v>56.142967445410299</v>
      </c>
      <c r="L74" s="129"/>
      <c r="M74" s="130" t="str">
        <f>IF(RIGHT(C74,2)&gt;=RIGHT(Controls!$E$39,2),K74*Controls!$F$24,"")</f>
        <v/>
      </c>
      <c r="O74" s="86"/>
      <c r="P74" s="86"/>
      <c r="Q74" s="86"/>
      <c r="R74" s="86"/>
      <c r="S74" s="86"/>
      <c r="T74" s="86"/>
      <c r="U74" s="86"/>
      <c r="V74" s="86"/>
    </row>
    <row r="75" spans="1:22" s="127" customFormat="1" ht="13.15">
      <c r="A75" s="123" t="str">
        <f t="shared" si="6"/>
        <v>SRN24</v>
      </c>
      <c r="B75" s="124" t="s">
        <v>126</v>
      </c>
      <c r="C75" s="123" t="s">
        <v>30</v>
      </c>
      <c r="D75" s="125">
        <f>EXP('Model coeffs'!D$9 + SUM('Model coeffs'!D$5)*'Cost drivers'!$E77 + SUM('Model coeffs'!D$6)*'Cost drivers'!$F77 + SUM('Model coeffs'!D$7)*'Cost drivers'!$G77 + SUM('Model coeffs'!D$8)*'Cost drivers'!$H77)</f>
        <v>0.50020165318930032</v>
      </c>
      <c r="E75" s="125">
        <f>EXP('Model coeffs'!E$9 + SUM('Model coeffs'!E$5)*'Cost drivers'!$E77 + SUM('Model coeffs'!E$6)*'Cost drivers'!$F77 + SUM('Model coeffs'!E$7)*'Cost drivers'!$G77 + SUM('Model coeffs'!E$8)*'Cost drivers'!$H77)</f>
        <v>0.52127856351997381</v>
      </c>
      <c r="F75" s="125">
        <f>EXP('Model coeffs'!F$9 + SUM('Model coeffs'!F$5)*'Cost drivers'!$E77 + SUM('Model coeffs'!F$6)*'Cost drivers'!$F77 + SUM('Model coeffs'!F$7)*'Cost drivers'!$G77 + SUM('Model coeffs'!F$8)*'Cost drivers'!$H77)</f>
        <v>0.50100163609931203</v>
      </c>
      <c r="G75" s="125">
        <f>EXP('Model coeffs'!G$9 + SUM('Model coeffs'!G$5)*'Cost drivers'!$E77 + SUM('Model coeffs'!G$6)*'Cost drivers'!$F77 + SUM('Model coeffs'!G$7)*'Cost drivers'!$G77 + SUM('Model coeffs'!G$8)*'Cost drivers'!$H77)</f>
        <v>0.48984454984290632</v>
      </c>
      <c r="H75" s="126">
        <f>INDEX('Cost drivers'!$I$8:$I$197, MATCH('Modelled costs'!$A75, 'Cost drivers'!$A$8:$A$197, 0))</f>
        <v>115.2839985</v>
      </c>
      <c r="J75" s="128">
        <f t="shared" si="7"/>
        <v>0.50308160066287311</v>
      </c>
      <c r="K75" s="128">
        <f t="shared" si="8"/>
        <v>57.99725849619626</v>
      </c>
      <c r="L75" s="129"/>
      <c r="M75" s="130" t="str">
        <f>IF(RIGHT(C75,2)&gt;=RIGHT(Controls!$E$39,2),K75*Controls!$F$24,"")</f>
        <v/>
      </c>
      <c r="O75" s="86"/>
      <c r="P75" s="86"/>
      <c r="Q75" s="86"/>
      <c r="R75" s="86"/>
      <c r="S75" s="86"/>
      <c r="T75" s="86"/>
      <c r="U75" s="86"/>
      <c r="V75" s="86"/>
    </row>
    <row r="76" spans="1:22" s="127" customFormat="1" ht="13.15">
      <c r="A76" s="123" t="str">
        <f t="shared" si="6"/>
        <v>SRN25</v>
      </c>
      <c r="B76" s="124" t="s">
        <v>126</v>
      </c>
      <c r="C76" s="123" t="s">
        <v>51</v>
      </c>
      <c r="D76" s="125">
        <f>EXP('Model coeffs'!D$9 + SUM('Model coeffs'!D$5)*'Cost drivers'!$E78 + SUM('Model coeffs'!D$6)*'Cost drivers'!$F78 + SUM('Model coeffs'!D$7)*'Cost drivers'!$G78 + SUM('Model coeffs'!D$8)*'Cost drivers'!$H78)</f>
        <v>0.49724760802313106</v>
      </c>
      <c r="E76" s="125">
        <f>EXP('Model coeffs'!E$9 + SUM('Model coeffs'!E$5)*'Cost drivers'!$E78 + SUM('Model coeffs'!E$6)*'Cost drivers'!$F78 + SUM('Model coeffs'!E$7)*'Cost drivers'!$G78 + SUM('Model coeffs'!E$8)*'Cost drivers'!$H78)</f>
        <v>0.52033405647943587</v>
      </c>
      <c r="F76" s="125">
        <f>EXP('Model coeffs'!F$9 + SUM('Model coeffs'!F$5)*'Cost drivers'!$E78 + SUM('Model coeffs'!F$6)*'Cost drivers'!$F78 + SUM('Model coeffs'!F$7)*'Cost drivers'!$G78 + SUM('Model coeffs'!F$8)*'Cost drivers'!$H78)</f>
        <v>0.49956871768665567</v>
      </c>
      <c r="G76" s="125">
        <f>EXP('Model coeffs'!G$9 + SUM('Model coeffs'!G$5)*'Cost drivers'!$E78 + SUM('Model coeffs'!G$6)*'Cost drivers'!$F78 + SUM('Model coeffs'!G$7)*'Cost drivers'!$G78 + SUM('Model coeffs'!G$8)*'Cost drivers'!$H78)</f>
        <v>0.48740783490211953</v>
      </c>
      <c r="H76" s="126">
        <f>INDEX('Cost drivers'!$I$8:$I$197, MATCH('Modelled costs'!$A76, 'Cost drivers'!$A$8:$A$197, 0))</f>
        <v>113.3908005823173</v>
      </c>
      <c r="J76" s="128">
        <f t="shared" si="7"/>
        <v>0.50113955427283552</v>
      </c>
      <c r="K76" s="128">
        <f t="shared" si="8"/>
        <v>56.824615262462466</v>
      </c>
      <c r="L76" s="129"/>
      <c r="M76" s="130">
        <f>IF(RIGHT(C76,2)&gt;=RIGHT(Controls!$E$39,2),K76*Controls!$F$24,"")</f>
        <v>52.618898215258653</v>
      </c>
      <c r="O76" s="86"/>
      <c r="P76" s="86"/>
      <c r="Q76" s="86"/>
      <c r="R76" s="86"/>
      <c r="S76" s="86"/>
      <c r="T76" s="86"/>
      <c r="U76" s="86"/>
      <c r="V76" s="86"/>
    </row>
    <row r="77" spans="1:22" s="127" customFormat="1" ht="13.15">
      <c r="A77" s="123" t="str">
        <f t="shared" si="6"/>
        <v>SRN26</v>
      </c>
      <c r="B77" s="124" t="s">
        <v>126</v>
      </c>
      <c r="C77" s="123" t="s">
        <v>52</v>
      </c>
      <c r="D77" s="125">
        <f>EXP('Model coeffs'!D$9 + SUM('Model coeffs'!D$5)*'Cost drivers'!$E79 + SUM('Model coeffs'!D$6)*'Cost drivers'!$F79 + SUM('Model coeffs'!D$7)*'Cost drivers'!$G79 + SUM('Model coeffs'!D$8)*'Cost drivers'!$H79)</f>
        <v>0.49712367541317226</v>
      </c>
      <c r="E77" s="125">
        <f>EXP('Model coeffs'!E$9 + SUM('Model coeffs'!E$5)*'Cost drivers'!$E79 + SUM('Model coeffs'!E$6)*'Cost drivers'!$F79 + SUM('Model coeffs'!E$7)*'Cost drivers'!$G79 + SUM('Model coeffs'!E$8)*'Cost drivers'!$H79)</f>
        <v>0.51897168788918069</v>
      </c>
      <c r="F77" s="125">
        <f>EXP('Model coeffs'!F$9 + SUM('Model coeffs'!F$5)*'Cost drivers'!$E79 + SUM('Model coeffs'!F$6)*'Cost drivers'!$F79 + SUM('Model coeffs'!F$7)*'Cost drivers'!$G79 + SUM('Model coeffs'!F$8)*'Cost drivers'!$H79)</f>
        <v>0.49750451175042681</v>
      </c>
      <c r="G77" s="125">
        <f>EXP('Model coeffs'!G$9 + SUM('Model coeffs'!G$5)*'Cost drivers'!$E79 + SUM('Model coeffs'!G$6)*'Cost drivers'!$F79 + SUM('Model coeffs'!G$7)*'Cost drivers'!$G79 + SUM('Model coeffs'!G$8)*'Cost drivers'!$H79)</f>
        <v>0.48597512974656887</v>
      </c>
      <c r="H77" s="126">
        <f>INDEX('Cost drivers'!$I$8:$I$197, MATCH('Modelled costs'!$A77, 'Cost drivers'!$A$8:$A$197, 0))</f>
        <v>114.311329898981</v>
      </c>
      <c r="J77" s="128">
        <f t="shared" si="7"/>
        <v>0.4998937511998372</v>
      </c>
      <c r="K77" s="128">
        <f t="shared" si="8"/>
        <v>57.14351950784372</v>
      </c>
      <c r="L77" s="129"/>
      <c r="M77" s="130">
        <f>IF(RIGHT(C77,2)&gt;=RIGHT(Controls!$E$39,2),K77*Controls!$F$24,"")</f>
        <v>52.914199643180773</v>
      </c>
      <c r="O77" s="86"/>
      <c r="P77" s="86"/>
      <c r="Q77" s="86"/>
      <c r="R77" s="86"/>
      <c r="S77" s="86"/>
      <c r="T77" s="86"/>
      <c r="U77" s="86"/>
      <c r="V77" s="86"/>
    </row>
    <row r="78" spans="1:22" s="127" customFormat="1" ht="13.15">
      <c r="A78" s="123" t="str">
        <f t="shared" si="6"/>
        <v>SRN27</v>
      </c>
      <c r="B78" s="124" t="s">
        <v>126</v>
      </c>
      <c r="C78" s="123" t="s">
        <v>53</v>
      </c>
      <c r="D78" s="125">
        <f>EXP('Model coeffs'!D$9 + SUM('Model coeffs'!D$5)*'Cost drivers'!$E80 + SUM('Model coeffs'!D$6)*'Cost drivers'!$F80 + SUM('Model coeffs'!D$7)*'Cost drivers'!$G80 + SUM('Model coeffs'!D$8)*'Cost drivers'!$H80)</f>
        <v>0.4961109489860725</v>
      </c>
      <c r="E78" s="125">
        <f>EXP('Model coeffs'!E$9 + SUM('Model coeffs'!E$5)*'Cost drivers'!$E80 + SUM('Model coeffs'!E$6)*'Cost drivers'!$F80 + SUM('Model coeffs'!E$7)*'Cost drivers'!$G80 + SUM('Model coeffs'!E$8)*'Cost drivers'!$H80)</f>
        <v>0.51837171457965148</v>
      </c>
      <c r="F78" s="125">
        <f>EXP('Model coeffs'!F$9 + SUM('Model coeffs'!F$5)*'Cost drivers'!$E80 + SUM('Model coeffs'!F$6)*'Cost drivers'!$F80 + SUM('Model coeffs'!F$7)*'Cost drivers'!$G80 + SUM('Model coeffs'!F$8)*'Cost drivers'!$H80)</f>
        <v>0.49659645111898165</v>
      </c>
      <c r="G78" s="125">
        <f>EXP('Model coeffs'!G$9 + SUM('Model coeffs'!G$5)*'Cost drivers'!$E80 + SUM('Model coeffs'!G$6)*'Cost drivers'!$F80 + SUM('Model coeffs'!G$7)*'Cost drivers'!$G80 + SUM('Model coeffs'!G$8)*'Cost drivers'!$H80)</f>
        <v>0.4853757023452579</v>
      </c>
      <c r="H78" s="126">
        <f>INDEX('Cost drivers'!$I$8:$I$197, MATCH('Modelled costs'!$A78, 'Cost drivers'!$A$8:$A$197, 0))</f>
        <v>115.1615703891046</v>
      </c>
      <c r="J78" s="128">
        <f t="shared" si="7"/>
        <v>0.49911370425749091</v>
      </c>
      <c r="K78" s="128">
        <f t="shared" si="8"/>
        <v>57.478717985015777</v>
      </c>
      <c r="L78" s="129"/>
      <c r="M78" s="130">
        <f>IF(RIGHT(C78,2)&gt;=RIGHT(Controls!$E$39,2),K78*Controls!$F$24,"")</f>
        <v>53.224589330304219</v>
      </c>
      <c r="O78" s="86"/>
      <c r="P78" s="86"/>
      <c r="Q78" s="86"/>
      <c r="R78" s="86"/>
      <c r="S78" s="86"/>
      <c r="T78" s="86"/>
      <c r="U78" s="86"/>
      <c r="V78" s="86"/>
    </row>
    <row r="79" spans="1:22" s="127" customFormat="1" ht="13.15">
      <c r="A79" s="123" t="str">
        <f t="shared" si="6"/>
        <v>SRN28</v>
      </c>
      <c r="B79" s="124" t="s">
        <v>126</v>
      </c>
      <c r="C79" s="123" t="s">
        <v>54</v>
      </c>
      <c r="D79" s="125">
        <f>EXP('Model coeffs'!D$9 + SUM('Model coeffs'!D$5)*'Cost drivers'!$E81 + SUM('Model coeffs'!D$6)*'Cost drivers'!$F81 + SUM('Model coeffs'!D$7)*'Cost drivers'!$G81 + SUM('Model coeffs'!D$8)*'Cost drivers'!$H81)</f>
        <v>0.49588646997050428</v>
      </c>
      <c r="E79" s="125">
        <f>EXP('Model coeffs'!E$9 + SUM('Model coeffs'!E$5)*'Cost drivers'!$E81 + SUM('Model coeffs'!E$6)*'Cost drivers'!$F81 + SUM('Model coeffs'!E$7)*'Cost drivers'!$G81 + SUM('Model coeffs'!E$8)*'Cost drivers'!$H81)</f>
        <v>0.51774124395654508</v>
      </c>
      <c r="F79" s="125">
        <f>EXP('Model coeffs'!F$9 + SUM('Model coeffs'!F$5)*'Cost drivers'!$E81 + SUM('Model coeffs'!F$6)*'Cost drivers'!$F81 + SUM('Model coeffs'!F$7)*'Cost drivers'!$G81 + SUM('Model coeffs'!F$8)*'Cost drivers'!$H81)</f>
        <v>0.4956428886370714</v>
      </c>
      <c r="G79" s="125">
        <f>EXP('Model coeffs'!G$9 + SUM('Model coeffs'!G$5)*'Cost drivers'!$E81 + SUM('Model coeffs'!G$6)*'Cost drivers'!$F81 + SUM('Model coeffs'!G$7)*'Cost drivers'!$G81 + SUM('Model coeffs'!G$8)*'Cost drivers'!$H81)</f>
        <v>0.4844866769637165</v>
      </c>
      <c r="H79" s="126">
        <f>INDEX('Cost drivers'!$I$8:$I$197, MATCH('Modelled costs'!$A79, 'Cost drivers'!$A$8:$A$197, 0))</f>
        <v>116.135057598177</v>
      </c>
      <c r="J79" s="128">
        <f t="shared" si="7"/>
        <v>0.49843931988195933</v>
      </c>
      <c r="K79" s="128">
        <f t="shared" si="8"/>
        <v>57.886279123687515</v>
      </c>
      <c r="L79" s="129"/>
      <c r="M79" s="130">
        <f>IF(RIGHT(C79,2)&gt;=RIGHT(Controls!$E$39,2),K79*Controls!$F$24,"")</f>
        <v>53.601985956277147</v>
      </c>
      <c r="O79" s="86"/>
      <c r="P79" s="86"/>
      <c r="Q79" s="86"/>
      <c r="R79" s="86"/>
      <c r="S79" s="86"/>
      <c r="T79" s="86"/>
      <c r="U79" s="86"/>
      <c r="V79" s="86"/>
    </row>
    <row r="80" spans="1:22" s="127" customFormat="1" ht="13.15">
      <c r="A80" s="123" t="str">
        <f t="shared" si="6"/>
        <v>SRN29</v>
      </c>
      <c r="B80" s="124" t="s">
        <v>126</v>
      </c>
      <c r="C80" s="123" t="s">
        <v>55</v>
      </c>
      <c r="D80" s="125">
        <f>EXP('Model coeffs'!D$9 + SUM('Model coeffs'!D$5)*'Cost drivers'!$E82 + SUM('Model coeffs'!D$6)*'Cost drivers'!$F82 + SUM('Model coeffs'!D$7)*'Cost drivers'!$G82 + SUM('Model coeffs'!D$8)*'Cost drivers'!$H82)</f>
        <v>0.49582297995281976</v>
      </c>
      <c r="E80" s="125">
        <f>EXP('Model coeffs'!E$9 + SUM('Model coeffs'!E$5)*'Cost drivers'!$E82 + SUM('Model coeffs'!E$6)*'Cost drivers'!$F82 + SUM('Model coeffs'!E$7)*'Cost drivers'!$G82 + SUM('Model coeffs'!E$8)*'Cost drivers'!$H82)</f>
        <v>0.51713592574720957</v>
      </c>
      <c r="F80" s="125">
        <f>EXP('Model coeffs'!F$9 + SUM('Model coeffs'!F$5)*'Cost drivers'!$E82 + SUM('Model coeffs'!F$6)*'Cost drivers'!$F82 + SUM('Model coeffs'!F$7)*'Cost drivers'!$G82 + SUM('Model coeffs'!F$8)*'Cost drivers'!$H82)</f>
        <v>0.49472800097940556</v>
      </c>
      <c r="G80" s="125">
        <f>EXP('Model coeffs'!G$9 + SUM('Model coeffs'!G$5)*'Cost drivers'!$E82 + SUM('Model coeffs'!G$6)*'Cost drivers'!$F82 + SUM('Model coeffs'!G$7)*'Cost drivers'!$G82 + SUM('Model coeffs'!G$8)*'Cost drivers'!$H82)</f>
        <v>0.4838892512688916</v>
      </c>
      <c r="H80" s="126">
        <f>INDEX('Cost drivers'!$I$8:$I$197, MATCH('Modelled costs'!$A80, 'Cost drivers'!$A$8:$A$197, 0))</f>
        <v>116.85974081210711</v>
      </c>
      <c r="J80" s="128">
        <f t="shared" si="7"/>
        <v>0.49789403948708166</v>
      </c>
      <c r="K80" s="128">
        <f t="shared" si="8"/>
        <v>58.183768406353387</v>
      </c>
      <c r="L80" s="129"/>
      <c r="M80" s="130">
        <f>IF(RIGHT(C80,2)&gt;=RIGHT(Controls!$E$39,2),K80*Controls!$F$24,"")</f>
        <v>53.877457390838117</v>
      </c>
      <c r="O80" s="86"/>
      <c r="P80" s="86"/>
      <c r="Q80" s="86"/>
      <c r="R80" s="86"/>
      <c r="S80" s="86"/>
      <c r="T80" s="86"/>
      <c r="U80" s="86"/>
      <c r="V80" s="86"/>
    </row>
    <row r="81" spans="1:22" s="127" customFormat="1" ht="13.15">
      <c r="A81" s="123" t="str">
        <f t="shared" si="6"/>
        <v>SRN30</v>
      </c>
      <c r="B81" s="124" t="s">
        <v>126</v>
      </c>
      <c r="C81" s="123" t="s">
        <v>56</v>
      </c>
      <c r="D81" s="125">
        <f>EXP('Model coeffs'!D$9 + SUM('Model coeffs'!D$5)*'Cost drivers'!$E83 + SUM('Model coeffs'!D$6)*'Cost drivers'!$F83 + SUM('Model coeffs'!D$7)*'Cost drivers'!$G83 + SUM('Model coeffs'!D$8)*'Cost drivers'!$H83)</f>
        <v>0.49402539619347424</v>
      </c>
      <c r="E81" s="125">
        <f>EXP('Model coeffs'!E$9 + SUM('Model coeffs'!E$5)*'Cost drivers'!$E83 + SUM('Model coeffs'!E$6)*'Cost drivers'!$F83 + SUM('Model coeffs'!E$7)*'Cost drivers'!$G83 + SUM('Model coeffs'!E$8)*'Cost drivers'!$H83)</f>
        <v>0.51655923705166962</v>
      </c>
      <c r="F81" s="125">
        <f>EXP('Model coeffs'!F$9 + SUM('Model coeffs'!F$5)*'Cost drivers'!$E83 + SUM('Model coeffs'!F$6)*'Cost drivers'!$F83 + SUM('Model coeffs'!F$7)*'Cost drivers'!$G83 + SUM('Model coeffs'!F$8)*'Cost drivers'!$H83)</f>
        <v>0.4938569613172617</v>
      </c>
      <c r="G81" s="125">
        <f>EXP('Model coeffs'!G$9 + SUM('Model coeffs'!G$5)*'Cost drivers'!$E83 + SUM('Model coeffs'!G$6)*'Cost drivers'!$F83 + SUM('Model coeffs'!G$7)*'Cost drivers'!$G83 + SUM('Model coeffs'!G$8)*'Cost drivers'!$H83)</f>
        <v>0.48170438381756137</v>
      </c>
      <c r="H81" s="126">
        <f>INDEX('Cost drivers'!$I$8:$I$197, MATCH('Modelled costs'!$A81, 'Cost drivers'!$A$8:$A$197, 0))</f>
        <v>119.55109648248779</v>
      </c>
      <c r="J81" s="128">
        <f t="shared" si="7"/>
        <v>0.49653649459499172</v>
      </c>
      <c r="K81" s="128">
        <f t="shared" si="8"/>
        <v>59.361482372402136</v>
      </c>
      <c r="L81" s="129"/>
      <c r="M81" s="130">
        <f>IF(RIGHT(C81,2)&gt;=RIGHT(Controls!$E$39,2),K81*Controls!$F$24,"")</f>
        <v>54.968006108501754</v>
      </c>
      <c r="O81" s="86"/>
      <c r="P81" s="86"/>
      <c r="Q81" s="86"/>
      <c r="R81" s="86"/>
      <c r="S81" s="86"/>
      <c r="T81" s="86"/>
      <c r="U81" s="86"/>
      <c r="V81" s="86"/>
    </row>
    <row r="82" spans="1:22" s="127" customFormat="1" ht="13.15">
      <c r="A82" s="123" t="str">
        <f t="shared" si="6"/>
        <v>SVH12</v>
      </c>
      <c r="B82" s="124" t="s">
        <v>127</v>
      </c>
      <c r="C82" s="123" t="s">
        <v>28</v>
      </c>
      <c r="D82" s="125">
        <f>EXP('Model coeffs'!D$9 + SUM('Model coeffs'!D$5)*'Cost drivers'!$E84 + SUM('Model coeffs'!D$6)*'Cost drivers'!$F84 + SUM('Model coeffs'!D$7)*'Cost drivers'!$G84 + SUM('Model coeffs'!D$8)*'Cost drivers'!$H84)</f>
        <v>0.5047755902434985</v>
      </c>
      <c r="E82" s="125">
        <f>EXP('Model coeffs'!E$9 + SUM('Model coeffs'!E$5)*'Cost drivers'!$E84 + SUM('Model coeffs'!E$6)*'Cost drivers'!$F84 + SUM('Model coeffs'!E$7)*'Cost drivers'!$G84 + SUM('Model coeffs'!E$8)*'Cost drivers'!$H84)</f>
        <v>0.49060490557509623</v>
      </c>
      <c r="F82" s="125">
        <f>EXP('Model coeffs'!F$9 + SUM('Model coeffs'!F$5)*'Cost drivers'!$E84 + SUM('Model coeffs'!F$6)*'Cost drivers'!$F84 + SUM('Model coeffs'!F$7)*'Cost drivers'!$G84 + SUM('Model coeffs'!F$8)*'Cost drivers'!$H84)</f>
        <v>0.52450204218877772</v>
      </c>
      <c r="G82" s="125">
        <f>EXP('Model coeffs'!G$9 + SUM('Model coeffs'!G$5)*'Cost drivers'!$E84 + SUM('Model coeffs'!G$6)*'Cost drivers'!$F84 + SUM('Model coeffs'!G$7)*'Cost drivers'!$G84 + SUM('Model coeffs'!G$8)*'Cost drivers'!$H84)</f>
        <v>0.52785898712822066</v>
      </c>
      <c r="H82" s="126">
        <f>INDEX('Cost drivers'!$I$8:$I$197, MATCH('Modelled costs'!$A82, 'Cost drivers'!$A$8:$A$197, 0))</f>
        <v>246.45092467532501</v>
      </c>
      <c r="J82" s="128">
        <f t="shared" si="7"/>
        <v>0.51193538128389826</v>
      </c>
      <c r="K82" s="128">
        <f t="shared" si="8"/>
        <v>126.16694809143181</v>
      </c>
      <c r="L82" s="129"/>
      <c r="M82" s="130" t="str">
        <f>IF(RIGHT(C82,2)&gt;=RIGHT(Controls!$E$39,2),K82*Controls!$F$24,"")</f>
        <v/>
      </c>
      <c r="O82" s="86"/>
      <c r="P82" s="86"/>
      <c r="Q82" s="86"/>
      <c r="R82" s="86"/>
      <c r="S82" s="86"/>
      <c r="T82" s="86"/>
      <c r="U82" s="86"/>
      <c r="V82" s="86"/>
    </row>
    <row r="83" spans="1:22" s="127" customFormat="1" ht="13.15">
      <c r="A83" s="123" t="str">
        <f t="shared" si="6"/>
        <v>SVH13</v>
      </c>
      <c r="B83" s="124" t="s">
        <v>127</v>
      </c>
      <c r="C83" s="123" t="s">
        <v>40</v>
      </c>
      <c r="D83" s="125">
        <f>EXP('Model coeffs'!D$9 + SUM('Model coeffs'!D$5)*'Cost drivers'!$E85 + SUM('Model coeffs'!D$6)*'Cost drivers'!$F85 + SUM('Model coeffs'!D$7)*'Cost drivers'!$G85 + SUM('Model coeffs'!D$8)*'Cost drivers'!$H85)</f>
        <v>0.50453023185621448</v>
      </c>
      <c r="E83" s="125">
        <f>EXP('Model coeffs'!E$9 + SUM('Model coeffs'!E$5)*'Cost drivers'!$E85 + SUM('Model coeffs'!E$6)*'Cost drivers'!$F85 + SUM('Model coeffs'!E$7)*'Cost drivers'!$G85 + SUM('Model coeffs'!E$8)*'Cost drivers'!$H85)</f>
        <v>0.48942218488720807</v>
      </c>
      <c r="F83" s="125">
        <f>EXP('Model coeffs'!F$9 + SUM('Model coeffs'!F$5)*'Cost drivers'!$E85 + SUM('Model coeffs'!F$6)*'Cost drivers'!$F85 + SUM('Model coeffs'!F$7)*'Cost drivers'!$G85 + SUM('Model coeffs'!F$8)*'Cost drivers'!$H85)</f>
        <v>0.5223980654057292</v>
      </c>
      <c r="G83" s="125">
        <f>EXP('Model coeffs'!G$9 + SUM('Model coeffs'!G$5)*'Cost drivers'!$E85 + SUM('Model coeffs'!G$6)*'Cost drivers'!$F85 + SUM('Model coeffs'!G$7)*'Cost drivers'!$G85 + SUM('Model coeffs'!G$8)*'Cost drivers'!$H85)</f>
        <v>0.52713528313704716</v>
      </c>
      <c r="H83" s="126">
        <f>INDEX('Cost drivers'!$I$8:$I$197, MATCH('Modelled costs'!$A83, 'Cost drivers'!$A$8:$A$197, 0))</f>
        <v>248.41577796189699</v>
      </c>
      <c r="J83" s="128">
        <f t="shared" si="7"/>
        <v>0.51087144132154971</v>
      </c>
      <c r="K83" s="128">
        <f t="shared" si="8"/>
        <v>126.90852653440838</v>
      </c>
      <c r="L83" s="129"/>
      <c r="M83" s="130" t="str">
        <f>IF(RIGHT(C83,2)&gt;=RIGHT(Controls!$E$39,2),K83*Controls!$F$24,"")</f>
        <v/>
      </c>
      <c r="O83" s="86"/>
      <c r="P83" s="86"/>
      <c r="Q83" s="86"/>
      <c r="R83" s="86"/>
      <c r="S83" s="86"/>
      <c r="T83" s="86"/>
      <c r="U83" s="86"/>
      <c r="V83" s="86"/>
    </row>
    <row r="84" spans="1:22" s="127" customFormat="1" ht="13.15">
      <c r="A84" s="123" t="str">
        <f t="shared" si="6"/>
        <v>SVH14</v>
      </c>
      <c r="B84" s="124" t="s">
        <v>127</v>
      </c>
      <c r="C84" s="123" t="s">
        <v>41</v>
      </c>
      <c r="D84" s="125">
        <f>EXP('Model coeffs'!D$9 + SUM('Model coeffs'!D$5)*'Cost drivers'!$E86 + SUM('Model coeffs'!D$6)*'Cost drivers'!$F86 + SUM('Model coeffs'!D$7)*'Cost drivers'!$G86 + SUM('Model coeffs'!D$8)*'Cost drivers'!$H86)</f>
        <v>0.50307371678610946</v>
      </c>
      <c r="E84" s="125">
        <f>EXP('Model coeffs'!E$9 + SUM('Model coeffs'!E$5)*'Cost drivers'!$E86 + SUM('Model coeffs'!E$6)*'Cost drivers'!$F86 + SUM('Model coeffs'!E$7)*'Cost drivers'!$G86 + SUM('Model coeffs'!E$8)*'Cost drivers'!$H86)</f>
        <v>0.48861334381926386</v>
      </c>
      <c r="F84" s="125">
        <f>EXP('Model coeffs'!F$9 + SUM('Model coeffs'!F$5)*'Cost drivers'!$E86 + SUM('Model coeffs'!F$6)*'Cost drivers'!$F86 + SUM('Model coeffs'!F$7)*'Cost drivers'!$G86 + SUM('Model coeffs'!F$8)*'Cost drivers'!$H86)</f>
        <v>0.52094641622644267</v>
      </c>
      <c r="G84" s="125">
        <f>EXP('Model coeffs'!G$9 + SUM('Model coeffs'!G$5)*'Cost drivers'!$E86 + SUM('Model coeffs'!G$6)*'Cost drivers'!$F86 + SUM('Model coeffs'!G$7)*'Cost drivers'!$G86 + SUM('Model coeffs'!G$8)*'Cost drivers'!$H86)</f>
        <v>0.52626474815359536</v>
      </c>
      <c r="H84" s="126">
        <f>INDEX('Cost drivers'!$I$8:$I$197, MATCH('Modelled costs'!$A84, 'Cost drivers'!$A$8:$A$197, 0))</f>
        <v>238.980375008442</v>
      </c>
      <c r="J84" s="128">
        <f t="shared" si="7"/>
        <v>0.50972455624635282</v>
      </c>
      <c r="K84" s="128">
        <f t="shared" si="8"/>
        <v>121.81416560276509</v>
      </c>
      <c r="L84" s="129"/>
      <c r="M84" s="130" t="str">
        <f>IF(RIGHT(C84,2)&gt;=RIGHT(Controls!$E$39,2),K84*Controls!$F$24,"")</f>
        <v/>
      </c>
      <c r="O84" s="86"/>
      <c r="P84" s="86"/>
      <c r="Q84" s="86"/>
      <c r="R84" s="86"/>
      <c r="S84" s="86"/>
      <c r="T84" s="86"/>
      <c r="U84" s="86"/>
      <c r="V84" s="86"/>
    </row>
    <row r="85" spans="1:22" s="127" customFormat="1" ht="13.15">
      <c r="A85" s="123" t="str">
        <f t="shared" si="6"/>
        <v>SVH15</v>
      </c>
      <c r="B85" s="124" t="s">
        <v>127</v>
      </c>
      <c r="C85" s="123" t="s">
        <v>42</v>
      </c>
      <c r="D85" s="125">
        <f>EXP('Model coeffs'!D$9 + SUM('Model coeffs'!D$5)*'Cost drivers'!$E87 + SUM('Model coeffs'!D$6)*'Cost drivers'!$F87 + SUM('Model coeffs'!D$7)*'Cost drivers'!$G87 + SUM('Model coeffs'!D$8)*'Cost drivers'!$H87)</f>
        <v>0.50324649562394397</v>
      </c>
      <c r="E85" s="125">
        <f>EXP('Model coeffs'!E$9 + SUM('Model coeffs'!E$5)*'Cost drivers'!$E87 + SUM('Model coeffs'!E$6)*'Cost drivers'!$F87 + SUM('Model coeffs'!E$7)*'Cost drivers'!$G87 + SUM('Model coeffs'!E$8)*'Cost drivers'!$H87)</f>
        <v>0.4875247591572841</v>
      </c>
      <c r="F85" s="125">
        <f>EXP('Model coeffs'!F$9 + SUM('Model coeffs'!F$5)*'Cost drivers'!$E87 + SUM('Model coeffs'!F$6)*'Cost drivers'!$F87 + SUM('Model coeffs'!F$7)*'Cost drivers'!$G87 + SUM('Model coeffs'!F$8)*'Cost drivers'!$H87)</f>
        <v>0.51900400143718783</v>
      </c>
      <c r="G85" s="125">
        <f>EXP('Model coeffs'!G$9 + SUM('Model coeffs'!G$5)*'Cost drivers'!$E87 + SUM('Model coeffs'!G$6)*'Cost drivers'!$F87 + SUM('Model coeffs'!G$7)*'Cost drivers'!$G87 + SUM('Model coeffs'!G$8)*'Cost drivers'!$H87)</f>
        <v>0.52574920892469801</v>
      </c>
      <c r="H85" s="126">
        <f>INDEX('Cost drivers'!$I$8:$I$197, MATCH('Modelled costs'!$A85, 'Cost drivers'!$A$8:$A$197, 0))</f>
        <v>242.45026812500001</v>
      </c>
      <c r="J85" s="128">
        <f t="shared" si="7"/>
        <v>0.50888111628577848</v>
      </c>
      <c r="K85" s="128">
        <f t="shared" si="8"/>
        <v>123.37836308723629</v>
      </c>
      <c r="L85" s="129"/>
      <c r="M85" s="130" t="str">
        <f>IF(RIGHT(C85,2)&gt;=RIGHT(Controls!$E$39,2),K85*Controls!$F$24,"")</f>
        <v/>
      </c>
      <c r="O85" s="86"/>
      <c r="P85" s="86"/>
      <c r="Q85" s="86"/>
      <c r="R85" s="86"/>
      <c r="S85" s="86"/>
      <c r="T85" s="86"/>
      <c r="U85" s="86"/>
      <c r="V85" s="86"/>
    </row>
    <row r="86" spans="1:22" s="127" customFormat="1" ht="13.15">
      <c r="A86" s="123" t="str">
        <f t="shared" si="6"/>
        <v>SVH16</v>
      </c>
      <c r="B86" s="124" t="s">
        <v>127</v>
      </c>
      <c r="C86" s="123" t="s">
        <v>43</v>
      </c>
      <c r="D86" s="125">
        <f>EXP('Model coeffs'!D$9 + SUM('Model coeffs'!D$5)*'Cost drivers'!$E88 + SUM('Model coeffs'!D$6)*'Cost drivers'!$F88 + SUM('Model coeffs'!D$7)*'Cost drivers'!$G88 + SUM('Model coeffs'!D$8)*'Cost drivers'!$H88)</f>
        <v>0.50312297356583424</v>
      </c>
      <c r="E86" s="125">
        <f>EXP('Model coeffs'!E$9 + SUM('Model coeffs'!E$5)*'Cost drivers'!$E88 + SUM('Model coeffs'!E$6)*'Cost drivers'!$F88 + SUM('Model coeffs'!E$7)*'Cost drivers'!$G88 + SUM('Model coeffs'!E$8)*'Cost drivers'!$H88)</f>
        <v>0.48610349848885298</v>
      </c>
      <c r="F86" s="125">
        <f>EXP('Model coeffs'!F$9 + SUM('Model coeffs'!F$5)*'Cost drivers'!$E88 + SUM('Model coeffs'!F$6)*'Cost drivers'!$F88 + SUM('Model coeffs'!F$7)*'Cost drivers'!$G88 + SUM('Model coeffs'!F$8)*'Cost drivers'!$H88)</f>
        <v>0.51656216008921663</v>
      </c>
      <c r="G86" s="125">
        <f>EXP('Model coeffs'!G$9 + SUM('Model coeffs'!G$5)*'Cost drivers'!$E88 + SUM('Model coeffs'!G$6)*'Cost drivers'!$F88 + SUM('Model coeffs'!G$7)*'Cost drivers'!$G88 + SUM('Model coeffs'!G$8)*'Cost drivers'!$H88)</f>
        <v>0.52455233124717937</v>
      </c>
      <c r="H86" s="126">
        <f>INDEX('Cost drivers'!$I$8:$I$197, MATCH('Modelled costs'!$A86, 'Cost drivers'!$A$8:$A$197, 0))</f>
        <v>242.57537500000001</v>
      </c>
      <c r="J86" s="128">
        <f t="shared" si="7"/>
        <v>0.50758524084777079</v>
      </c>
      <c r="K86" s="128">
        <f t="shared" si="8"/>
        <v>123.12768014311332</v>
      </c>
      <c r="L86" s="129"/>
      <c r="M86" s="130" t="str">
        <f>IF(RIGHT(C86,2)&gt;=RIGHT(Controls!$E$39,2),K86*Controls!$F$24,"")</f>
        <v/>
      </c>
      <c r="O86" s="86"/>
      <c r="P86" s="86"/>
      <c r="Q86" s="86"/>
      <c r="R86" s="86"/>
      <c r="S86" s="86"/>
      <c r="T86" s="86"/>
      <c r="U86" s="86"/>
      <c r="V86" s="86"/>
    </row>
    <row r="87" spans="1:22" s="127" customFormat="1" ht="13.15">
      <c r="A87" s="123" t="str">
        <f t="shared" si="6"/>
        <v>SVH17</v>
      </c>
      <c r="B87" s="124" t="s">
        <v>127</v>
      </c>
      <c r="C87" s="123" t="s">
        <v>44</v>
      </c>
      <c r="D87" s="125">
        <f>EXP('Model coeffs'!D$9 + SUM('Model coeffs'!D$5)*'Cost drivers'!$E89 + SUM('Model coeffs'!D$6)*'Cost drivers'!$F89 + SUM('Model coeffs'!D$7)*'Cost drivers'!$G89 + SUM('Model coeffs'!D$8)*'Cost drivers'!$H89)</f>
        <v>0.50199039763841713</v>
      </c>
      <c r="E87" s="125">
        <f>EXP('Model coeffs'!E$9 + SUM('Model coeffs'!E$5)*'Cost drivers'!$E89 + SUM('Model coeffs'!E$6)*'Cost drivers'!$F89 + SUM('Model coeffs'!E$7)*'Cost drivers'!$G89 + SUM('Model coeffs'!E$8)*'Cost drivers'!$H89)</f>
        <v>0.48437468211223095</v>
      </c>
      <c r="F87" s="125">
        <f>EXP('Model coeffs'!F$9 + SUM('Model coeffs'!F$5)*'Cost drivers'!$E89 + SUM('Model coeffs'!F$6)*'Cost drivers'!$F89 + SUM('Model coeffs'!F$7)*'Cost drivers'!$G89 + SUM('Model coeffs'!F$8)*'Cost drivers'!$H89)</f>
        <v>0.51344380394586742</v>
      </c>
      <c r="G87" s="125">
        <f>EXP('Model coeffs'!G$9 + SUM('Model coeffs'!G$5)*'Cost drivers'!$E89 + SUM('Model coeffs'!G$6)*'Cost drivers'!$F89 + SUM('Model coeffs'!G$7)*'Cost drivers'!$G89 + SUM('Model coeffs'!G$8)*'Cost drivers'!$H89)</f>
        <v>0.52311097622989433</v>
      </c>
      <c r="H87" s="126">
        <f>INDEX('Cost drivers'!$I$8:$I$197, MATCH('Modelled costs'!$A87, 'Cost drivers'!$A$8:$A$197, 0))</f>
        <v>241.155125</v>
      </c>
      <c r="J87" s="128">
        <f t="shared" si="7"/>
        <v>0.50572996498160239</v>
      </c>
      <c r="K87" s="128">
        <f t="shared" si="8"/>
        <v>121.95937292138395</v>
      </c>
      <c r="L87" s="129"/>
      <c r="M87" s="130" t="str">
        <f>IF(RIGHT(C87,2)&gt;=RIGHT(Controls!$E$39,2),K87*Controls!$F$24,"")</f>
        <v/>
      </c>
      <c r="O87" s="86"/>
      <c r="P87" s="86"/>
      <c r="Q87" s="86"/>
      <c r="R87" s="86"/>
      <c r="S87" s="86"/>
      <c r="T87" s="86"/>
      <c r="U87" s="86"/>
      <c r="V87" s="86"/>
    </row>
    <row r="88" spans="1:22" s="127" customFormat="1" ht="13.15">
      <c r="A88" s="123" t="str">
        <f t="shared" si="6"/>
        <v>SVH18</v>
      </c>
      <c r="B88" s="124" t="s">
        <v>127</v>
      </c>
      <c r="C88" s="123" t="s">
        <v>45</v>
      </c>
      <c r="D88" s="125">
        <f>EXP('Model coeffs'!D$9 + SUM('Model coeffs'!D$5)*'Cost drivers'!$E90 + SUM('Model coeffs'!D$6)*'Cost drivers'!$F90 + SUM('Model coeffs'!D$7)*'Cost drivers'!$G90 + SUM('Model coeffs'!D$8)*'Cost drivers'!$H90)</f>
        <v>0.50214269138552881</v>
      </c>
      <c r="E88" s="125">
        <f>EXP('Model coeffs'!E$9 + SUM('Model coeffs'!E$5)*'Cost drivers'!$E90 + SUM('Model coeffs'!E$6)*'Cost drivers'!$F90 + SUM('Model coeffs'!E$7)*'Cost drivers'!$G90 + SUM('Model coeffs'!E$8)*'Cost drivers'!$H90)</f>
        <v>0.48331078722526855</v>
      </c>
      <c r="F88" s="125">
        <f>EXP('Model coeffs'!F$9 + SUM('Model coeffs'!F$5)*'Cost drivers'!$E90 + SUM('Model coeffs'!F$6)*'Cost drivers'!$F90 + SUM('Model coeffs'!F$7)*'Cost drivers'!$G90 + SUM('Model coeffs'!F$8)*'Cost drivers'!$H90)</f>
        <v>0.51132622279543005</v>
      </c>
      <c r="G88" s="125">
        <f>EXP('Model coeffs'!G$9 + SUM('Model coeffs'!G$5)*'Cost drivers'!$E90 + SUM('Model coeffs'!G$6)*'Cost drivers'!$F90 + SUM('Model coeffs'!G$7)*'Cost drivers'!$G90 + SUM('Model coeffs'!G$8)*'Cost drivers'!$H90)</f>
        <v>0.52151892165063374</v>
      </c>
      <c r="H88" s="126">
        <f>INDEX('Cost drivers'!$I$8:$I$197, MATCH('Modelled costs'!$A88, 'Cost drivers'!$A$8:$A$197, 0))</f>
        <v>239.81778875000001</v>
      </c>
      <c r="J88" s="128">
        <f t="shared" si="7"/>
        <v>0.50457465576421523</v>
      </c>
      <c r="K88" s="128">
        <f t="shared" si="8"/>
        <v>121.00597820466655</v>
      </c>
      <c r="L88" s="129"/>
      <c r="M88" s="130" t="str">
        <f>IF(RIGHT(C88,2)&gt;=RIGHT(Controls!$E$39,2),K88*Controls!$F$24,"")</f>
        <v/>
      </c>
      <c r="O88" s="86"/>
      <c r="P88" s="86"/>
      <c r="Q88" s="86"/>
      <c r="R88" s="86"/>
      <c r="S88" s="86"/>
      <c r="T88" s="86"/>
      <c r="U88" s="86"/>
      <c r="V88" s="86"/>
    </row>
    <row r="89" spans="1:22" s="127" customFormat="1" ht="13.15">
      <c r="A89" s="123" t="str">
        <f t="shared" si="6"/>
        <v>SVH19</v>
      </c>
      <c r="B89" s="124" t="s">
        <v>127</v>
      </c>
      <c r="C89" s="123" t="s">
        <v>46</v>
      </c>
      <c r="D89" s="125">
        <f>EXP('Model coeffs'!D$9 + SUM('Model coeffs'!D$5)*'Cost drivers'!$E91 + SUM('Model coeffs'!D$6)*'Cost drivers'!$F91 + SUM('Model coeffs'!D$7)*'Cost drivers'!$G91 + SUM('Model coeffs'!D$8)*'Cost drivers'!$H91)</f>
        <v>0.50071759176358843</v>
      </c>
      <c r="E89" s="125">
        <f>EXP('Model coeffs'!E$9 + SUM('Model coeffs'!E$5)*'Cost drivers'!$E91 + SUM('Model coeffs'!E$6)*'Cost drivers'!$F91 + SUM('Model coeffs'!E$7)*'Cost drivers'!$G91 + SUM('Model coeffs'!E$8)*'Cost drivers'!$H91)</f>
        <v>0.4828305062039519</v>
      </c>
      <c r="F89" s="125">
        <f>EXP('Model coeffs'!F$9 + SUM('Model coeffs'!F$5)*'Cost drivers'!$E91 + SUM('Model coeffs'!F$6)*'Cost drivers'!$F91 + SUM('Model coeffs'!F$7)*'Cost drivers'!$G91 + SUM('Model coeffs'!F$8)*'Cost drivers'!$H91)</f>
        <v>0.50977624238784813</v>
      </c>
      <c r="G89" s="125">
        <f>EXP('Model coeffs'!G$9 + SUM('Model coeffs'!G$5)*'Cost drivers'!$E91 + SUM('Model coeffs'!G$6)*'Cost drivers'!$F91 + SUM('Model coeffs'!G$7)*'Cost drivers'!$G91 + SUM('Model coeffs'!G$8)*'Cost drivers'!$H91)</f>
        <v>0.52063659463691758</v>
      </c>
      <c r="H89" s="126">
        <f>INDEX('Cost drivers'!$I$8:$I$197, MATCH('Modelled costs'!$A89, 'Cost drivers'!$A$8:$A$197, 0))</f>
        <v>239.337346852726</v>
      </c>
      <c r="J89" s="128">
        <f t="shared" si="7"/>
        <v>0.50349023374807655</v>
      </c>
      <c r="K89" s="128">
        <f t="shared" si="8"/>
        <v>120.50401671152349</v>
      </c>
      <c r="L89" s="129"/>
      <c r="M89" s="130" t="str">
        <f>IF(RIGHT(C89,2)&gt;=RIGHT(Controls!$E$39,2),K89*Controls!$F$24,"")</f>
        <v/>
      </c>
      <c r="O89" s="86"/>
      <c r="P89" s="86"/>
      <c r="Q89" s="86"/>
      <c r="R89" s="86"/>
      <c r="S89" s="86"/>
      <c r="T89" s="86"/>
      <c r="U89" s="86"/>
      <c r="V89" s="86"/>
    </row>
    <row r="90" spans="1:22" s="127" customFormat="1" ht="13.15">
      <c r="A90" s="123" t="str">
        <f t="shared" si="6"/>
        <v>SVH20</v>
      </c>
      <c r="B90" s="124" t="s">
        <v>127</v>
      </c>
      <c r="C90" s="123" t="s">
        <v>47</v>
      </c>
      <c r="D90" s="125">
        <f>EXP('Model coeffs'!D$9 + SUM('Model coeffs'!D$5)*'Cost drivers'!$E92 + SUM('Model coeffs'!D$6)*'Cost drivers'!$F92 + SUM('Model coeffs'!D$7)*'Cost drivers'!$G92 + SUM('Model coeffs'!D$8)*'Cost drivers'!$H92)</f>
        <v>0.50154060115306409</v>
      </c>
      <c r="E90" s="125">
        <f>EXP('Model coeffs'!E$9 + SUM('Model coeffs'!E$5)*'Cost drivers'!$E92 + SUM('Model coeffs'!E$6)*'Cost drivers'!$F92 + SUM('Model coeffs'!E$7)*'Cost drivers'!$G92 + SUM('Model coeffs'!E$8)*'Cost drivers'!$H92)</f>
        <v>0.4827878453258892</v>
      </c>
      <c r="F90" s="125">
        <f>EXP('Model coeffs'!F$9 + SUM('Model coeffs'!F$5)*'Cost drivers'!$E92 + SUM('Model coeffs'!F$6)*'Cost drivers'!$F92 + SUM('Model coeffs'!F$7)*'Cost drivers'!$G92 + SUM('Model coeffs'!F$8)*'Cost drivers'!$H92)</f>
        <v>0.50904528887640843</v>
      </c>
      <c r="G90" s="125">
        <f>EXP('Model coeffs'!G$9 + SUM('Model coeffs'!G$5)*'Cost drivers'!$E92 + SUM('Model coeffs'!G$6)*'Cost drivers'!$F92 + SUM('Model coeffs'!G$7)*'Cost drivers'!$G92 + SUM('Model coeffs'!G$8)*'Cost drivers'!$H92)</f>
        <v>0.51909506176206921</v>
      </c>
      <c r="H90" s="126">
        <f>INDEX('Cost drivers'!$I$8:$I$197, MATCH('Modelled costs'!$A90, 'Cost drivers'!$A$8:$A$197, 0))</f>
        <v>241.887</v>
      </c>
      <c r="J90" s="128">
        <f t="shared" si="7"/>
        <v>0.50311719927935772</v>
      </c>
      <c r="K90" s="128">
        <f t="shared" si="8"/>
        <v>121.697509982086</v>
      </c>
      <c r="L90" s="129"/>
      <c r="M90" s="130" t="str">
        <f>IF(RIGHT(C90,2)&gt;=RIGHT(Controls!$E$39,2),K90*Controls!$F$24,"")</f>
        <v/>
      </c>
      <c r="O90" s="86"/>
      <c r="P90" s="86"/>
      <c r="Q90" s="86"/>
      <c r="R90" s="86"/>
      <c r="S90" s="86"/>
      <c r="T90" s="86"/>
      <c r="U90" s="86"/>
      <c r="V90" s="86"/>
    </row>
    <row r="91" spans="1:22" s="127" customFormat="1" ht="13.15">
      <c r="A91" s="123" t="str">
        <f t="shared" si="6"/>
        <v>SVH21</v>
      </c>
      <c r="B91" s="124" t="s">
        <v>127</v>
      </c>
      <c r="C91" s="123" t="s">
        <v>48</v>
      </c>
      <c r="D91" s="125">
        <f>EXP('Model coeffs'!D$9 + SUM('Model coeffs'!D$5)*'Cost drivers'!$E93 + SUM('Model coeffs'!D$6)*'Cost drivers'!$F93 + SUM('Model coeffs'!D$7)*'Cost drivers'!$G93 + SUM('Model coeffs'!D$8)*'Cost drivers'!$H93)</f>
        <v>0.50238692487778036</v>
      </c>
      <c r="E91" s="125">
        <f>EXP('Model coeffs'!E$9 + SUM('Model coeffs'!E$5)*'Cost drivers'!$E93 + SUM('Model coeffs'!E$6)*'Cost drivers'!$F93 + SUM('Model coeffs'!E$7)*'Cost drivers'!$G93 + SUM('Model coeffs'!E$8)*'Cost drivers'!$H93)</f>
        <v>0.48255577935541993</v>
      </c>
      <c r="F91" s="125">
        <f>EXP('Model coeffs'!F$9 + SUM('Model coeffs'!F$5)*'Cost drivers'!$E93 + SUM('Model coeffs'!F$6)*'Cost drivers'!$F93 + SUM('Model coeffs'!F$7)*'Cost drivers'!$G93 + SUM('Model coeffs'!F$8)*'Cost drivers'!$H93)</f>
        <v>0.50831403537785158</v>
      </c>
      <c r="G91" s="125">
        <f>EXP('Model coeffs'!G$9 + SUM('Model coeffs'!G$5)*'Cost drivers'!$E93 + SUM('Model coeffs'!G$6)*'Cost drivers'!$F93 + SUM('Model coeffs'!G$7)*'Cost drivers'!$G93 + SUM('Model coeffs'!G$8)*'Cost drivers'!$H93)</f>
        <v>0.51936613062286541</v>
      </c>
      <c r="H91" s="126">
        <f>INDEX('Cost drivers'!$I$8:$I$197, MATCH('Modelled costs'!$A91, 'Cost drivers'!$A$8:$A$197, 0))</f>
        <v>251.8</v>
      </c>
      <c r="J91" s="128">
        <f t="shared" si="7"/>
        <v>0.50315571755847932</v>
      </c>
      <c r="K91" s="128">
        <f t="shared" si="8"/>
        <v>126.6946096812251</v>
      </c>
      <c r="L91" s="129"/>
      <c r="M91" s="130" t="str">
        <f>IF(RIGHT(C91,2)&gt;=RIGHT(Controls!$E$39,2),K91*Controls!$F$24,"")</f>
        <v/>
      </c>
      <c r="O91" s="86"/>
      <c r="P91" s="86"/>
      <c r="Q91" s="86"/>
      <c r="R91" s="86"/>
      <c r="S91" s="86"/>
      <c r="T91" s="86"/>
      <c r="U91" s="86"/>
      <c r="V91" s="86"/>
    </row>
    <row r="92" spans="1:22" s="127" customFormat="1" ht="13.15">
      <c r="A92" s="123" t="str">
        <f t="shared" si="6"/>
        <v>SVH22</v>
      </c>
      <c r="B92" s="124" t="s">
        <v>127</v>
      </c>
      <c r="C92" s="123" t="s">
        <v>49</v>
      </c>
      <c r="D92" s="125">
        <f>EXP('Model coeffs'!D$9 + SUM('Model coeffs'!D$5)*'Cost drivers'!$E94 + SUM('Model coeffs'!D$6)*'Cost drivers'!$F94 + SUM('Model coeffs'!D$7)*'Cost drivers'!$G94 + SUM('Model coeffs'!D$8)*'Cost drivers'!$H94)</f>
        <v>0.501046741834417</v>
      </c>
      <c r="E92" s="125">
        <f>EXP('Model coeffs'!E$9 + SUM('Model coeffs'!E$5)*'Cost drivers'!$E94 + SUM('Model coeffs'!E$6)*'Cost drivers'!$F94 + SUM('Model coeffs'!E$7)*'Cost drivers'!$G94 + SUM('Model coeffs'!E$8)*'Cost drivers'!$H94)</f>
        <v>0.48217324520622223</v>
      </c>
      <c r="F92" s="125">
        <f>EXP('Model coeffs'!F$9 + SUM('Model coeffs'!F$5)*'Cost drivers'!$E94 + SUM('Model coeffs'!F$6)*'Cost drivers'!$F94 + SUM('Model coeffs'!F$7)*'Cost drivers'!$G94 + SUM('Model coeffs'!F$8)*'Cost drivers'!$H94)</f>
        <v>0.50767778202149016</v>
      </c>
      <c r="G92" s="125">
        <f>EXP('Model coeffs'!G$9 + SUM('Model coeffs'!G$5)*'Cost drivers'!$E94 + SUM('Model coeffs'!G$6)*'Cost drivers'!$F94 + SUM('Model coeffs'!G$7)*'Cost drivers'!$G94 + SUM('Model coeffs'!G$8)*'Cost drivers'!$H94)</f>
        <v>0.51889901649734993</v>
      </c>
      <c r="H92" s="126">
        <f>INDEX('Cost drivers'!$I$8:$I$197, MATCH('Modelled costs'!$A92, 'Cost drivers'!$A$8:$A$197, 0))</f>
        <v>261.41999999999996</v>
      </c>
      <c r="J92" s="128">
        <f t="shared" si="7"/>
        <v>0.50244919638986985</v>
      </c>
      <c r="K92" s="128">
        <f t="shared" si="8"/>
        <v>131.35026892023976</v>
      </c>
      <c r="L92" s="129"/>
      <c r="M92" s="130" t="str">
        <f>IF(RIGHT(C92,2)&gt;=RIGHT(Controls!$E$39,2),K92*Controls!$F$24,"")</f>
        <v/>
      </c>
      <c r="O92" s="86"/>
      <c r="P92" s="86"/>
      <c r="Q92" s="86"/>
      <c r="R92" s="86"/>
      <c r="S92" s="86"/>
      <c r="T92" s="86"/>
      <c r="U92" s="86"/>
      <c r="V92" s="86"/>
    </row>
    <row r="93" spans="1:22" s="127" customFormat="1" ht="13.15">
      <c r="A93" s="123" t="str">
        <f t="shared" si="6"/>
        <v>SVH23</v>
      </c>
      <c r="B93" s="124" t="s">
        <v>127</v>
      </c>
      <c r="C93" s="123" t="s">
        <v>50</v>
      </c>
      <c r="D93" s="125">
        <f>EXP('Model coeffs'!D$9 + SUM('Model coeffs'!D$5)*'Cost drivers'!$E95 + SUM('Model coeffs'!D$6)*'Cost drivers'!$F95 + SUM('Model coeffs'!D$7)*'Cost drivers'!$G95 + SUM('Model coeffs'!D$8)*'Cost drivers'!$H95)</f>
        <v>0.50126798940881212</v>
      </c>
      <c r="E93" s="125">
        <f>EXP('Model coeffs'!E$9 + SUM('Model coeffs'!E$5)*'Cost drivers'!$E95 + SUM('Model coeffs'!E$6)*'Cost drivers'!$F95 + SUM('Model coeffs'!E$7)*'Cost drivers'!$G95 + SUM('Model coeffs'!E$8)*'Cost drivers'!$H95)</f>
        <v>0.48197625484047496</v>
      </c>
      <c r="F93" s="125">
        <f>EXP('Model coeffs'!F$9 + SUM('Model coeffs'!F$5)*'Cost drivers'!$E95 + SUM('Model coeffs'!F$6)*'Cost drivers'!$F95 + SUM('Model coeffs'!F$7)*'Cost drivers'!$G95 + SUM('Model coeffs'!F$8)*'Cost drivers'!$H95)</f>
        <v>0.50735025006665124</v>
      </c>
      <c r="G93" s="125">
        <f>EXP('Model coeffs'!G$9 + SUM('Model coeffs'!G$5)*'Cost drivers'!$E95 + SUM('Model coeffs'!G$6)*'Cost drivers'!$F95 + SUM('Model coeffs'!G$7)*'Cost drivers'!$G95 + SUM('Model coeffs'!G$8)*'Cost drivers'!$H95)</f>
        <v>0.51838116077723895</v>
      </c>
      <c r="H93" s="126">
        <f>INDEX('Cost drivers'!$I$8:$I$197, MATCH('Modelled costs'!$A93, 'Cost drivers'!$A$8:$A$197, 0))</f>
        <v>261.59000000000003</v>
      </c>
      <c r="J93" s="128">
        <f t="shared" si="7"/>
        <v>0.50224391377329425</v>
      </c>
      <c r="K93" s="128">
        <f t="shared" si="8"/>
        <v>131.38198540395607</v>
      </c>
      <c r="L93" s="129"/>
      <c r="M93" s="130" t="str">
        <f>IF(RIGHT(C93,2)&gt;=RIGHT(Controls!$E$39,2),K93*Controls!$F$24,"")</f>
        <v/>
      </c>
      <c r="O93" s="86"/>
      <c r="P93" s="86"/>
      <c r="Q93" s="86"/>
      <c r="R93" s="86"/>
      <c r="S93" s="86"/>
      <c r="T93" s="86"/>
      <c r="U93" s="86"/>
      <c r="V93" s="86"/>
    </row>
    <row r="94" spans="1:22" s="127" customFormat="1" ht="13.15">
      <c r="A94" s="123" t="str">
        <f t="shared" si="6"/>
        <v>SVH24</v>
      </c>
      <c r="B94" s="124" t="s">
        <v>127</v>
      </c>
      <c r="C94" s="123" t="s">
        <v>30</v>
      </c>
      <c r="D94" s="125">
        <f>EXP('Model coeffs'!D$9 + SUM('Model coeffs'!D$5)*'Cost drivers'!$E96 + SUM('Model coeffs'!D$6)*'Cost drivers'!$F96 + SUM('Model coeffs'!D$7)*'Cost drivers'!$G96 + SUM('Model coeffs'!D$8)*'Cost drivers'!$H96)</f>
        <v>0.50018749860435308</v>
      </c>
      <c r="E94" s="125">
        <f>EXP('Model coeffs'!E$9 + SUM('Model coeffs'!E$5)*'Cost drivers'!$E96 + SUM('Model coeffs'!E$6)*'Cost drivers'!$F96 + SUM('Model coeffs'!E$7)*'Cost drivers'!$G96 + SUM('Model coeffs'!E$8)*'Cost drivers'!$H96)</f>
        <v>0.4811325818460041</v>
      </c>
      <c r="F94" s="125">
        <f>EXP('Model coeffs'!F$9 + SUM('Model coeffs'!F$5)*'Cost drivers'!$E96 + SUM('Model coeffs'!F$6)*'Cost drivers'!$F96 + SUM('Model coeffs'!F$7)*'Cost drivers'!$G96 + SUM('Model coeffs'!F$8)*'Cost drivers'!$H96)</f>
        <v>0.50594836919851072</v>
      </c>
      <c r="G94" s="125">
        <f>EXP('Model coeffs'!G$9 + SUM('Model coeffs'!G$5)*'Cost drivers'!$E96 + SUM('Model coeffs'!G$6)*'Cost drivers'!$F96 + SUM('Model coeffs'!G$7)*'Cost drivers'!$G96 + SUM('Model coeffs'!G$8)*'Cost drivers'!$H96)</f>
        <v>0.51742033286587463</v>
      </c>
      <c r="H94" s="126">
        <f>INDEX('Cost drivers'!$I$8:$I$197, MATCH('Modelled costs'!$A94, 'Cost drivers'!$A$8:$A$197, 0))</f>
        <v>261.36</v>
      </c>
      <c r="J94" s="128">
        <f t="shared" si="7"/>
        <v>0.50117219562868565</v>
      </c>
      <c r="K94" s="128">
        <f t="shared" si="8"/>
        <v>130.9863650495133</v>
      </c>
      <c r="L94" s="129"/>
      <c r="M94" s="130" t="str">
        <f>IF(RIGHT(C94,2)&gt;=RIGHT(Controls!$E$39,2),K94*Controls!$F$24,"")</f>
        <v/>
      </c>
      <c r="O94" s="86"/>
      <c r="P94" s="86"/>
      <c r="Q94" s="86"/>
      <c r="R94" s="86"/>
      <c r="S94" s="86"/>
      <c r="T94" s="86"/>
      <c r="U94" s="86"/>
      <c r="V94" s="86"/>
    </row>
    <row r="95" spans="1:22" s="127" customFormat="1" ht="13.15">
      <c r="A95" s="123" t="str">
        <f t="shared" si="6"/>
        <v>SVH25</v>
      </c>
      <c r="B95" s="124" t="s">
        <v>127</v>
      </c>
      <c r="C95" s="123" t="s">
        <v>51</v>
      </c>
      <c r="D95" s="125">
        <f>EXP('Model coeffs'!D$9 + SUM('Model coeffs'!D$5)*'Cost drivers'!$E97 + SUM('Model coeffs'!D$6)*'Cost drivers'!$F97 + SUM('Model coeffs'!D$7)*'Cost drivers'!$G97 + SUM('Model coeffs'!D$8)*'Cost drivers'!$H97)</f>
        <v>0.49842836174676147</v>
      </c>
      <c r="E95" s="125">
        <f>EXP('Model coeffs'!E$9 + SUM('Model coeffs'!E$5)*'Cost drivers'!$E97 + SUM('Model coeffs'!E$6)*'Cost drivers'!$F97 + SUM('Model coeffs'!E$7)*'Cost drivers'!$G97 + SUM('Model coeffs'!E$8)*'Cost drivers'!$H97)</f>
        <v>0.48133105998951792</v>
      </c>
      <c r="F95" s="125">
        <f>EXP('Model coeffs'!F$9 + SUM('Model coeffs'!F$5)*'Cost drivers'!$E97 + SUM('Model coeffs'!F$6)*'Cost drivers'!$F97 + SUM('Model coeffs'!F$7)*'Cost drivers'!$G97 + SUM('Model coeffs'!F$8)*'Cost drivers'!$H97)</f>
        <v>0.50627804043368019</v>
      </c>
      <c r="G95" s="125">
        <f>EXP('Model coeffs'!G$9 + SUM('Model coeffs'!G$5)*'Cost drivers'!$E97 + SUM('Model coeffs'!G$6)*'Cost drivers'!$F97 + SUM('Model coeffs'!G$7)*'Cost drivers'!$G97 + SUM('Model coeffs'!G$8)*'Cost drivers'!$H97)</f>
        <v>0.51537687739219906</v>
      </c>
      <c r="H95" s="126">
        <f>INDEX('Cost drivers'!$I$8:$I$197, MATCH('Modelled costs'!$A95, 'Cost drivers'!$A$8:$A$197, 0))</f>
        <v>267.44</v>
      </c>
      <c r="J95" s="128">
        <f t="shared" si="7"/>
        <v>0.50035358489053972</v>
      </c>
      <c r="K95" s="128">
        <f t="shared" si="8"/>
        <v>133.81456274312595</v>
      </c>
      <c r="L95" s="129"/>
      <c r="M95" s="130">
        <f>IF(RIGHT(C95,2)&gt;=RIGHT(Controls!$E$39,2),K95*Controls!$F$24,"")</f>
        <v>123.91064724640884</v>
      </c>
      <c r="O95" s="86"/>
      <c r="P95" s="86"/>
      <c r="Q95" s="86"/>
      <c r="R95" s="86"/>
      <c r="S95" s="86"/>
      <c r="T95" s="86"/>
      <c r="U95" s="86"/>
      <c r="V95" s="86"/>
    </row>
    <row r="96" spans="1:22" s="127" customFormat="1" ht="13.15">
      <c r="A96" s="123" t="str">
        <f t="shared" si="6"/>
        <v>SVH26</v>
      </c>
      <c r="B96" s="124" t="s">
        <v>127</v>
      </c>
      <c r="C96" s="123" t="s">
        <v>52</v>
      </c>
      <c r="D96" s="125">
        <f>EXP('Model coeffs'!D$9 + SUM('Model coeffs'!D$5)*'Cost drivers'!$E98 + SUM('Model coeffs'!D$6)*'Cost drivers'!$F98 + SUM('Model coeffs'!D$7)*'Cost drivers'!$G98 + SUM('Model coeffs'!D$8)*'Cost drivers'!$H98)</f>
        <v>0.49848345823909063</v>
      </c>
      <c r="E96" s="125">
        <f>EXP('Model coeffs'!E$9 + SUM('Model coeffs'!E$5)*'Cost drivers'!$E98 + SUM('Model coeffs'!E$6)*'Cost drivers'!$F98 + SUM('Model coeffs'!E$7)*'Cost drivers'!$G98 + SUM('Model coeffs'!E$8)*'Cost drivers'!$H98)</f>
        <v>0.48109608295863038</v>
      </c>
      <c r="F96" s="125">
        <f>EXP('Model coeffs'!F$9 + SUM('Model coeffs'!F$5)*'Cost drivers'!$E98 + SUM('Model coeffs'!F$6)*'Cost drivers'!$F98 + SUM('Model coeffs'!F$7)*'Cost drivers'!$G98 + SUM('Model coeffs'!F$8)*'Cost drivers'!$H98)</f>
        <v>0.50588775329842228</v>
      </c>
      <c r="G96" s="125">
        <f>EXP('Model coeffs'!G$9 + SUM('Model coeffs'!G$5)*'Cost drivers'!$E98 + SUM('Model coeffs'!G$6)*'Cost drivers'!$F98 + SUM('Model coeffs'!G$7)*'Cost drivers'!$G98 + SUM('Model coeffs'!G$8)*'Cost drivers'!$H98)</f>
        <v>0.51481955242749677</v>
      </c>
      <c r="H96" s="126">
        <f>INDEX('Cost drivers'!$I$8:$I$197, MATCH('Modelled costs'!$A96, 'Cost drivers'!$A$8:$A$197, 0))</f>
        <v>269.51</v>
      </c>
      <c r="J96" s="128">
        <f t="shared" si="7"/>
        <v>0.50007171173091003</v>
      </c>
      <c r="K96" s="128">
        <f t="shared" si="8"/>
        <v>134.77432702859755</v>
      </c>
      <c r="L96" s="129"/>
      <c r="M96" s="130">
        <f>IF(RIGHT(C96,2)&gt;=RIGHT(Controls!$E$39,2),K96*Controls!$F$24,"")</f>
        <v>124.79937722750265</v>
      </c>
      <c r="O96" s="86"/>
      <c r="P96" s="86"/>
      <c r="Q96" s="86"/>
      <c r="R96" s="86"/>
      <c r="S96" s="86"/>
      <c r="T96" s="86"/>
      <c r="U96" s="86"/>
      <c r="V96" s="86"/>
    </row>
    <row r="97" spans="1:22" s="127" customFormat="1" ht="13.15">
      <c r="A97" s="123" t="str">
        <f t="shared" si="6"/>
        <v>SVH27</v>
      </c>
      <c r="B97" s="124" t="s">
        <v>127</v>
      </c>
      <c r="C97" s="123" t="s">
        <v>53</v>
      </c>
      <c r="D97" s="125">
        <f>EXP('Model coeffs'!D$9 + SUM('Model coeffs'!D$5)*'Cost drivers'!$E99 + SUM('Model coeffs'!D$6)*'Cost drivers'!$F99 + SUM('Model coeffs'!D$7)*'Cost drivers'!$G99 + SUM('Model coeffs'!D$8)*'Cost drivers'!$H99)</f>
        <v>0.49819152230460878</v>
      </c>
      <c r="E97" s="125">
        <f>EXP('Model coeffs'!E$9 + SUM('Model coeffs'!E$5)*'Cost drivers'!$E99 + SUM('Model coeffs'!E$6)*'Cost drivers'!$F99 + SUM('Model coeffs'!E$7)*'Cost drivers'!$G99 + SUM('Model coeffs'!E$8)*'Cost drivers'!$H99)</f>
        <v>0.48085501015524268</v>
      </c>
      <c r="F97" s="125">
        <f>EXP('Model coeffs'!F$9 + SUM('Model coeffs'!F$5)*'Cost drivers'!$E99 + SUM('Model coeffs'!F$6)*'Cost drivers'!$F99 + SUM('Model coeffs'!F$7)*'Cost drivers'!$G99 + SUM('Model coeffs'!F$8)*'Cost drivers'!$H99)</f>
        <v>0.50548745609129719</v>
      </c>
      <c r="G97" s="125">
        <f>EXP('Model coeffs'!G$9 + SUM('Model coeffs'!G$5)*'Cost drivers'!$E99 + SUM('Model coeffs'!G$6)*'Cost drivers'!$F99 + SUM('Model coeffs'!G$7)*'Cost drivers'!$G99 + SUM('Model coeffs'!G$8)*'Cost drivers'!$H99)</f>
        <v>0.51436747078191181</v>
      </c>
      <c r="H97" s="126">
        <f>INDEX('Cost drivers'!$I$8:$I$197, MATCH('Modelled costs'!$A97, 'Cost drivers'!$A$8:$A$197, 0))</f>
        <v>271.03999999999996</v>
      </c>
      <c r="J97" s="128">
        <f t="shared" si="7"/>
        <v>0.49972536483326513</v>
      </c>
      <c r="K97" s="128">
        <f t="shared" si="8"/>
        <v>135.44556288440816</v>
      </c>
      <c r="L97" s="129"/>
      <c r="M97" s="130">
        <f>IF(RIGHT(C97,2)&gt;=RIGHT(Controls!$E$39,2),K97*Controls!$F$24,"")</f>
        <v>125.4209334142396</v>
      </c>
      <c r="O97" s="86"/>
      <c r="P97" s="86"/>
      <c r="Q97" s="86"/>
      <c r="R97" s="86"/>
      <c r="S97" s="86"/>
      <c r="T97" s="86"/>
      <c r="U97" s="86"/>
      <c r="V97" s="86"/>
    </row>
    <row r="98" spans="1:22" s="127" customFormat="1" ht="13.15">
      <c r="A98" s="123" t="str">
        <f t="shared" si="6"/>
        <v>SVH28</v>
      </c>
      <c r="B98" s="124" t="s">
        <v>127</v>
      </c>
      <c r="C98" s="123" t="s">
        <v>54</v>
      </c>
      <c r="D98" s="125">
        <f>EXP('Model coeffs'!D$9 + SUM('Model coeffs'!D$5)*'Cost drivers'!$E100 + SUM('Model coeffs'!D$6)*'Cost drivers'!$F100 + SUM('Model coeffs'!D$7)*'Cost drivers'!$G100 + SUM('Model coeffs'!D$8)*'Cost drivers'!$H100)</f>
        <v>0.49786100569242298</v>
      </c>
      <c r="E98" s="125">
        <f>EXP('Model coeffs'!E$9 + SUM('Model coeffs'!E$5)*'Cost drivers'!$E100 + SUM('Model coeffs'!E$6)*'Cost drivers'!$F100 + SUM('Model coeffs'!E$7)*'Cost drivers'!$G100 + SUM('Model coeffs'!E$8)*'Cost drivers'!$H100)</f>
        <v>0.48062485521473147</v>
      </c>
      <c r="F98" s="125">
        <f>EXP('Model coeffs'!F$9 + SUM('Model coeffs'!F$5)*'Cost drivers'!$E100 + SUM('Model coeffs'!F$6)*'Cost drivers'!$F100 + SUM('Model coeffs'!F$7)*'Cost drivers'!$G100 + SUM('Model coeffs'!F$8)*'Cost drivers'!$H100)</f>
        <v>0.50510539627583562</v>
      </c>
      <c r="G98" s="125">
        <f>EXP('Model coeffs'!G$9 + SUM('Model coeffs'!G$5)*'Cost drivers'!$E100 + SUM('Model coeffs'!G$6)*'Cost drivers'!$F100 + SUM('Model coeffs'!G$7)*'Cost drivers'!$G100 + SUM('Model coeffs'!G$8)*'Cost drivers'!$H100)</f>
        <v>0.51372919107258275</v>
      </c>
      <c r="H98" s="126">
        <f>INDEX('Cost drivers'!$I$8:$I$197, MATCH('Modelled costs'!$A98, 'Cost drivers'!$A$8:$A$197, 0))</f>
        <v>273.58999999999997</v>
      </c>
      <c r="J98" s="128">
        <f t="shared" si="7"/>
        <v>0.49933011206389322</v>
      </c>
      <c r="K98" s="128">
        <f t="shared" si="8"/>
        <v>136.61172535956052</v>
      </c>
      <c r="L98" s="129"/>
      <c r="M98" s="130">
        <f>IF(RIGHT(C98,2)&gt;=RIGHT(Controls!$E$39,2),K98*Controls!$F$24,"")</f>
        <v>126.50078559272028</v>
      </c>
      <c r="O98" s="86"/>
      <c r="P98" s="86"/>
      <c r="Q98" s="86"/>
      <c r="R98" s="86"/>
      <c r="S98" s="86"/>
      <c r="T98" s="86"/>
      <c r="U98" s="86"/>
      <c r="V98" s="86"/>
    </row>
    <row r="99" spans="1:22" s="127" customFormat="1" ht="13.15">
      <c r="A99" s="123" t="str">
        <f t="shared" si="6"/>
        <v>SVH29</v>
      </c>
      <c r="B99" s="124" t="s">
        <v>127</v>
      </c>
      <c r="C99" s="123" t="s">
        <v>55</v>
      </c>
      <c r="D99" s="125">
        <f>EXP('Model coeffs'!D$9 + SUM('Model coeffs'!D$5)*'Cost drivers'!$E101 + SUM('Model coeffs'!D$6)*'Cost drivers'!$F101 + SUM('Model coeffs'!D$7)*'Cost drivers'!$G101 + SUM('Model coeffs'!D$8)*'Cost drivers'!$H101)</f>
        <v>0.49700214625201983</v>
      </c>
      <c r="E99" s="125">
        <f>EXP('Model coeffs'!E$9 + SUM('Model coeffs'!E$5)*'Cost drivers'!$E101 + SUM('Model coeffs'!E$6)*'Cost drivers'!$F101 + SUM('Model coeffs'!E$7)*'Cost drivers'!$G101 + SUM('Model coeffs'!E$8)*'Cost drivers'!$H101)</f>
        <v>0.48040996664178948</v>
      </c>
      <c r="F99" s="125">
        <f>EXP('Model coeffs'!F$9 + SUM('Model coeffs'!F$5)*'Cost drivers'!$E101 + SUM('Model coeffs'!F$6)*'Cost drivers'!$F101 + SUM('Model coeffs'!F$7)*'Cost drivers'!$G101 + SUM('Model coeffs'!F$8)*'Cost drivers'!$H101)</f>
        <v>0.50474877447054967</v>
      </c>
      <c r="G99" s="125">
        <f>EXP('Model coeffs'!G$9 + SUM('Model coeffs'!G$5)*'Cost drivers'!$E101 + SUM('Model coeffs'!G$6)*'Cost drivers'!$F101 + SUM('Model coeffs'!G$7)*'Cost drivers'!$G101 + SUM('Model coeffs'!G$8)*'Cost drivers'!$H101)</f>
        <v>0.51321399730628092</v>
      </c>
      <c r="H99" s="126">
        <f>INDEX('Cost drivers'!$I$8:$I$197, MATCH('Modelled costs'!$A99, 'Cost drivers'!$A$8:$A$197, 0))</f>
        <v>277.21999999999997</v>
      </c>
      <c r="J99" s="128">
        <f t="shared" si="7"/>
        <v>0.49884372116765996</v>
      </c>
      <c r="K99" s="128">
        <f t="shared" si="8"/>
        <v>138.28945638209868</v>
      </c>
      <c r="L99" s="129"/>
      <c r="M99" s="130">
        <f>IF(RIGHT(C99,2)&gt;=RIGHT(Controls!$E$39,2),K99*Controls!$F$24,"")</f>
        <v>128.0543439846208</v>
      </c>
      <c r="O99" s="86"/>
      <c r="P99" s="86"/>
      <c r="Q99" s="86"/>
      <c r="R99" s="86"/>
      <c r="S99" s="86"/>
      <c r="T99" s="86"/>
      <c r="U99" s="86"/>
      <c r="V99" s="86"/>
    </row>
    <row r="100" spans="1:22" s="127" customFormat="1" ht="13.15">
      <c r="A100" s="123" t="str">
        <f t="shared" si="6"/>
        <v>SVH30</v>
      </c>
      <c r="B100" s="124" t="s">
        <v>127</v>
      </c>
      <c r="C100" s="123" t="s">
        <v>56</v>
      </c>
      <c r="D100" s="125">
        <f>EXP('Model coeffs'!D$9 + SUM('Model coeffs'!D$5)*'Cost drivers'!$E102 + SUM('Model coeffs'!D$6)*'Cost drivers'!$F102 + SUM('Model coeffs'!D$7)*'Cost drivers'!$G102 + SUM('Model coeffs'!D$8)*'Cost drivers'!$H102)</f>
        <v>0.49665368522373615</v>
      </c>
      <c r="E100" s="125">
        <f>EXP('Model coeffs'!E$9 + SUM('Model coeffs'!E$5)*'Cost drivers'!$E102 + SUM('Model coeffs'!E$6)*'Cost drivers'!$F102 + SUM('Model coeffs'!E$7)*'Cost drivers'!$G102 + SUM('Model coeffs'!E$8)*'Cost drivers'!$H102)</f>
        <v>0.4801956996582511</v>
      </c>
      <c r="F100" s="125">
        <f>EXP('Model coeffs'!F$9 + SUM('Model coeffs'!F$5)*'Cost drivers'!$E102 + SUM('Model coeffs'!F$6)*'Cost drivers'!$F102 + SUM('Model coeffs'!F$7)*'Cost drivers'!$G102 + SUM('Model coeffs'!F$8)*'Cost drivers'!$H102)</f>
        <v>0.50439327623618957</v>
      </c>
      <c r="G100" s="125">
        <f>EXP('Model coeffs'!G$9 + SUM('Model coeffs'!G$5)*'Cost drivers'!$E102 + SUM('Model coeffs'!G$6)*'Cost drivers'!$F102 + SUM('Model coeffs'!G$7)*'Cost drivers'!$G102 + SUM('Model coeffs'!G$8)*'Cost drivers'!$H102)</f>
        <v>0.5127071461428081</v>
      </c>
      <c r="H100" s="126">
        <f>INDEX('Cost drivers'!$I$8:$I$197, MATCH('Modelled costs'!$A100, 'Cost drivers'!$A$8:$A$197, 0))</f>
        <v>281.13</v>
      </c>
      <c r="J100" s="128">
        <f t="shared" si="7"/>
        <v>0.49848745181524623</v>
      </c>
      <c r="K100" s="128">
        <f t="shared" si="8"/>
        <v>140.13977732882017</v>
      </c>
      <c r="L100" s="129"/>
      <c r="M100" s="130">
        <f>IF(RIGHT(C100,2)&gt;=RIGHT(Controls!$E$39,2),K100*Controls!$F$24,"")</f>
        <v>129.76771853386151</v>
      </c>
      <c r="O100" s="86"/>
      <c r="P100" s="86"/>
      <c r="Q100" s="86"/>
      <c r="R100" s="86"/>
      <c r="S100" s="86"/>
      <c r="T100" s="86"/>
      <c r="U100" s="86"/>
      <c r="V100" s="86"/>
    </row>
    <row r="101" spans="1:22" s="127" customFormat="1" ht="13.15">
      <c r="A101" s="123" t="str">
        <f t="shared" si="6"/>
        <v>SWB12</v>
      </c>
      <c r="B101" s="124" t="s">
        <v>128</v>
      </c>
      <c r="C101" s="123" t="s">
        <v>28</v>
      </c>
      <c r="D101" s="125">
        <f>EXP('Model coeffs'!D$9 + SUM('Model coeffs'!D$5)*'Cost drivers'!$E103 + SUM('Model coeffs'!D$6)*'Cost drivers'!$F103 + SUM('Model coeffs'!D$7)*'Cost drivers'!$G103 + SUM('Model coeffs'!D$8)*'Cost drivers'!$H103)</f>
        <v>0.72229350438373696</v>
      </c>
      <c r="E101" s="125">
        <f>EXP('Model coeffs'!E$9 + SUM('Model coeffs'!E$5)*'Cost drivers'!$E103 + SUM('Model coeffs'!E$6)*'Cost drivers'!$F103 + SUM('Model coeffs'!E$7)*'Cost drivers'!$G103 + SUM('Model coeffs'!E$8)*'Cost drivers'!$H103)</f>
        <v>0.58916076037799214</v>
      </c>
      <c r="F101" s="125">
        <f>EXP('Model coeffs'!F$9 + SUM('Model coeffs'!F$5)*'Cost drivers'!$E103 + SUM('Model coeffs'!F$6)*'Cost drivers'!$F103 + SUM('Model coeffs'!F$7)*'Cost drivers'!$G103 + SUM('Model coeffs'!F$8)*'Cost drivers'!$H103)</f>
        <v>0.62839818202796827</v>
      </c>
      <c r="G101" s="125">
        <f>EXP('Model coeffs'!G$9 + SUM('Model coeffs'!G$5)*'Cost drivers'!$E103 + SUM('Model coeffs'!G$6)*'Cost drivers'!$F103 + SUM('Model coeffs'!G$7)*'Cost drivers'!$G103 + SUM('Model coeffs'!G$8)*'Cost drivers'!$H103)</f>
        <v>0.67236433322562006</v>
      </c>
      <c r="H101" s="126">
        <f>INDEX('Cost drivers'!$I$8:$I$197, MATCH('Modelled costs'!$A101, 'Cost drivers'!$A$8:$A$197, 0))</f>
        <v>47.7</v>
      </c>
      <c r="J101" s="128">
        <f t="shared" si="7"/>
        <v>0.65305419500382933</v>
      </c>
      <c r="K101" s="128">
        <f t="shared" si="8"/>
        <v>31.150685101682662</v>
      </c>
      <c r="L101" s="129"/>
      <c r="M101" s="130" t="str">
        <f>IF(RIGHT(C101,2)&gt;=RIGHT(Controls!$E$39,2),K101*Controls!$F$24,"")</f>
        <v/>
      </c>
      <c r="O101" s="86"/>
      <c r="P101" s="86"/>
      <c r="Q101" s="86"/>
      <c r="R101" s="86"/>
      <c r="S101" s="86"/>
      <c r="T101" s="86"/>
      <c r="U101" s="86"/>
      <c r="V101" s="86"/>
    </row>
    <row r="102" spans="1:22" s="127" customFormat="1" ht="13.15">
      <c r="A102" s="123" t="str">
        <f t="shared" ref="A102:A133" si="9">B102&amp;RIGHT(C102,2)</f>
        <v>SWB13</v>
      </c>
      <c r="B102" s="124" t="s">
        <v>128</v>
      </c>
      <c r="C102" s="123" t="s">
        <v>40</v>
      </c>
      <c r="D102" s="125">
        <f>EXP('Model coeffs'!D$9 + SUM('Model coeffs'!D$5)*'Cost drivers'!$E104 + SUM('Model coeffs'!D$6)*'Cost drivers'!$F104 + SUM('Model coeffs'!D$7)*'Cost drivers'!$G104 + SUM('Model coeffs'!D$8)*'Cost drivers'!$H104)</f>
        <v>0.7374776310691612</v>
      </c>
      <c r="E102" s="125">
        <f>EXP('Model coeffs'!E$9 + SUM('Model coeffs'!E$5)*'Cost drivers'!$E104 + SUM('Model coeffs'!E$6)*'Cost drivers'!$F104 + SUM('Model coeffs'!E$7)*'Cost drivers'!$G104 + SUM('Model coeffs'!E$8)*'Cost drivers'!$H104)</f>
        <v>0.58819177947187939</v>
      </c>
      <c r="F102" s="125">
        <f>EXP('Model coeffs'!F$9 + SUM('Model coeffs'!F$5)*'Cost drivers'!$E104 + SUM('Model coeffs'!F$6)*'Cost drivers'!$F104 + SUM('Model coeffs'!F$7)*'Cost drivers'!$G104 + SUM('Model coeffs'!F$8)*'Cost drivers'!$H104)</f>
        <v>0.62801817065446186</v>
      </c>
      <c r="G102" s="125">
        <f>EXP('Model coeffs'!G$9 + SUM('Model coeffs'!G$5)*'Cost drivers'!$E104 + SUM('Model coeffs'!G$6)*'Cost drivers'!$F104 + SUM('Model coeffs'!G$7)*'Cost drivers'!$G104 + SUM('Model coeffs'!G$8)*'Cost drivers'!$H104)</f>
        <v>0.6717611309632926</v>
      </c>
      <c r="H102" s="126">
        <f>INDEX('Cost drivers'!$I$8:$I$197, MATCH('Modelled costs'!$A102, 'Cost drivers'!$A$8:$A$197, 0))</f>
        <v>45.2</v>
      </c>
      <c r="J102" s="128">
        <f t="shared" ref="J102:J133" si="10">SUMPRODUCT(D102:G102,$D$2:$G$2)</f>
        <v>0.65636217803969876</v>
      </c>
      <c r="K102" s="128">
        <f t="shared" ref="K102:K133" si="11">J102*H102</f>
        <v>29.667570447394386</v>
      </c>
      <c r="L102" s="129"/>
      <c r="M102" s="130" t="str">
        <f>IF(RIGHT(C102,2)&gt;=RIGHT(Controls!$E$39,2),K102*Controls!$F$24,"")</f>
        <v/>
      </c>
      <c r="O102" s="86"/>
      <c r="P102" s="86"/>
      <c r="Q102" s="86"/>
      <c r="R102" s="86"/>
      <c r="S102" s="86"/>
      <c r="T102" s="86"/>
      <c r="U102" s="86"/>
      <c r="V102" s="86"/>
    </row>
    <row r="103" spans="1:22" s="127" customFormat="1" ht="13.15">
      <c r="A103" s="123" t="str">
        <f t="shared" si="9"/>
        <v>SWB14</v>
      </c>
      <c r="B103" s="124" t="s">
        <v>128</v>
      </c>
      <c r="C103" s="123" t="s">
        <v>41</v>
      </c>
      <c r="D103" s="125">
        <f>EXP('Model coeffs'!D$9 + SUM('Model coeffs'!D$5)*'Cost drivers'!$E105 + SUM('Model coeffs'!D$6)*'Cost drivers'!$F105 + SUM('Model coeffs'!D$7)*'Cost drivers'!$G105 + SUM('Model coeffs'!D$8)*'Cost drivers'!$H105)</f>
        <v>0.73530588573478328</v>
      </c>
      <c r="E103" s="125">
        <f>EXP('Model coeffs'!E$9 + SUM('Model coeffs'!E$5)*'Cost drivers'!$E105 + SUM('Model coeffs'!E$6)*'Cost drivers'!$F105 + SUM('Model coeffs'!E$7)*'Cost drivers'!$G105 + SUM('Model coeffs'!E$8)*'Cost drivers'!$H105)</f>
        <v>0.58714307637988339</v>
      </c>
      <c r="F103" s="125">
        <f>EXP('Model coeffs'!F$9 + SUM('Model coeffs'!F$5)*'Cost drivers'!$E105 + SUM('Model coeffs'!F$6)*'Cost drivers'!$F105 + SUM('Model coeffs'!F$7)*'Cost drivers'!$G105 + SUM('Model coeffs'!F$8)*'Cost drivers'!$H105)</f>
        <v>0.62527264992999376</v>
      </c>
      <c r="G103" s="125">
        <f>EXP('Model coeffs'!G$9 + SUM('Model coeffs'!G$5)*'Cost drivers'!$E105 + SUM('Model coeffs'!G$6)*'Cost drivers'!$F105 + SUM('Model coeffs'!G$7)*'Cost drivers'!$G105 + SUM('Model coeffs'!G$8)*'Cost drivers'!$H105)</f>
        <v>0.67100516597909565</v>
      </c>
      <c r="H103" s="126">
        <f>INDEX('Cost drivers'!$I$8:$I$197, MATCH('Modelled costs'!$A103, 'Cost drivers'!$A$8:$A$197, 0))</f>
        <v>42.4</v>
      </c>
      <c r="J103" s="128">
        <f t="shared" si="10"/>
        <v>0.65468169450593905</v>
      </c>
      <c r="K103" s="128">
        <f t="shared" si="11"/>
        <v>27.758503847051816</v>
      </c>
      <c r="L103" s="129"/>
      <c r="M103" s="130" t="str">
        <f>IF(RIGHT(C103,2)&gt;=RIGHT(Controls!$E$39,2),K103*Controls!$F$24,"")</f>
        <v/>
      </c>
      <c r="O103" s="86"/>
      <c r="P103" s="86"/>
      <c r="Q103" s="86"/>
      <c r="R103" s="86"/>
      <c r="S103" s="86"/>
      <c r="T103" s="86"/>
      <c r="U103" s="86"/>
      <c r="V103" s="86"/>
    </row>
    <row r="104" spans="1:22" s="127" customFormat="1" ht="13.15">
      <c r="A104" s="123" t="str">
        <f t="shared" si="9"/>
        <v>SWB15</v>
      </c>
      <c r="B104" s="124" t="s">
        <v>128</v>
      </c>
      <c r="C104" s="123" t="s">
        <v>42</v>
      </c>
      <c r="D104" s="125">
        <f>EXP('Model coeffs'!D$9 + SUM('Model coeffs'!D$5)*'Cost drivers'!$E106 + SUM('Model coeffs'!D$6)*'Cost drivers'!$F106 + SUM('Model coeffs'!D$7)*'Cost drivers'!$G106 + SUM('Model coeffs'!D$8)*'Cost drivers'!$H106)</f>
        <v>0.73570593816546703</v>
      </c>
      <c r="E104" s="125">
        <f>EXP('Model coeffs'!E$9 + SUM('Model coeffs'!E$5)*'Cost drivers'!$E106 + SUM('Model coeffs'!E$6)*'Cost drivers'!$F106 + SUM('Model coeffs'!E$7)*'Cost drivers'!$G106 + SUM('Model coeffs'!E$8)*'Cost drivers'!$H106)</f>
        <v>0.58562608410141559</v>
      </c>
      <c r="F104" s="125">
        <f>EXP('Model coeffs'!F$9 + SUM('Model coeffs'!F$5)*'Cost drivers'!$E106 + SUM('Model coeffs'!F$6)*'Cost drivers'!$F106 + SUM('Model coeffs'!F$7)*'Cost drivers'!$G106 + SUM('Model coeffs'!F$8)*'Cost drivers'!$H106)</f>
        <v>0.62317165118560514</v>
      </c>
      <c r="G104" s="125">
        <f>EXP('Model coeffs'!G$9 + SUM('Model coeffs'!G$5)*'Cost drivers'!$E106 + SUM('Model coeffs'!G$6)*'Cost drivers'!$F106 + SUM('Model coeffs'!G$7)*'Cost drivers'!$G106 + SUM('Model coeffs'!G$8)*'Cost drivers'!$H106)</f>
        <v>0.67246797326768326</v>
      </c>
      <c r="H104" s="126">
        <f>INDEX('Cost drivers'!$I$8:$I$197, MATCH('Modelled costs'!$A104, 'Cost drivers'!$A$8:$A$197, 0))</f>
        <v>41.415999999999997</v>
      </c>
      <c r="J104" s="128">
        <f t="shared" si="10"/>
        <v>0.65424291168004278</v>
      </c>
      <c r="K104" s="128">
        <f t="shared" si="11"/>
        <v>27.096124430140648</v>
      </c>
      <c r="L104" s="129"/>
      <c r="M104" s="130" t="str">
        <f>IF(RIGHT(C104,2)&gt;=RIGHT(Controls!$E$39,2),K104*Controls!$F$24,"")</f>
        <v/>
      </c>
      <c r="O104" s="86"/>
      <c r="P104" s="86"/>
      <c r="Q104" s="86"/>
      <c r="R104" s="86"/>
      <c r="S104" s="86"/>
      <c r="T104" s="86"/>
      <c r="U104" s="86"/>
      <c r="V104" s="86"/>
    </row>
    <row r="105" spans="1:22" s="127" customFormat="1" ht="13.15">
      <c r="A105" s="123" t="str">
        <f t="shared" si="9"/>
        <v>SWB16</v>
      </c>
      <c r="B105" s="124" t="s">
        <v>128</v>
      </c>
      <c r="C105" s="123" t="s">
        <v>43</v>
      </c>
      <c r="D105" s="125">
        <f>EXP('Model coeffs'!D$9 + SUM('Model coeffs'!D$5)*'Cost drivers'!$E107 + SUM('Model coeffs'!D$6)*'Cost drivers'!$F107 + SUM('Model coeffs'!D$7)*'Cost drivers'!$G107 + SUM('Model coeffs'!D$8)*'Cost drivers'!$H107)</f>
        <v>0.73588724490769963</v>
      </c>
      <c r="E105" s="125">
        <f>EXP('Model coeffs'!E$9 + SUM('Model coeffs'!E$5)*'Cost drivers'!$E107 + SUM('Model coeffs'!E$6)*'Cost drivers'!$F107 + SUM('Model coeffs'!E$7)*'Cost drivers'!$G107 + SUM('Model coeffs'!E$8)*'Cost drivers'!$H107)</f>
        <v>0.58455835590651961</v>
      </c>
      <c r="F105" s="125">
        <f>EXP('Model coeffs'!F$9 + SUM('Model coeffs'!F$5)*'Cost drivers'!$E107 + SUM('Model coeffs'!F$6)*'Cost drivers'!$F107 + SUM('Model coeffs'!F$7)*'Cost drivers'!$G107 + SUM('Model coeffs'!F$8)*'Cost drivers'!$H107)</f>
        <v>0.62329590757215947</v>
      </c>
      <c r="G105" s="125">
        <f>EXP('Model coeffs'!G$9 + SUM('Model coeffs'!G$5)*'Cost drivers'!$E107 + SUM('Model coeffs'!G$6)*'Cost drivers'!$F107 + SUM('Model coeffs'!G$7)*'Cost drivers'!$G107 + SUM('Model coeffs'!G$8)*'Cost drivers'!$H107)</f>
        <v>0.67139583824631122</v>
      </c>
      <c r="H105" s="126">
        <f>INDEX('Cost drivers'!$I$8:$I$197, MATCH('Modelled costs'!$A105, 'Cost drivers'!$A$8:$A$197, 0))</f>
        <v>37.9</v>
      </c>
      <c r="J105" s="128">
        <f t="shared" si="10"/>
        <v>0.65378433665817237</v>
      </c>
      <c r="K105" s="128">
        <f t="shared" si="11"/>
        <v>24.778426359344731</v>
      </c>
      <c r="L105" s="129"/>
      <c r="M105" s="130" t="str">
        <f>IF(RIGHT(C105,2)&gt;=RIGHT(Controls!$E$39,2),K105*Controls!$F$24,"")</f>
        <v/>
      </c>
      <c r="O105" s="86"/>
      <c r="P105" s="86"/>
      <c r="Q105" s="86"/>
      <c r="R105" s="86"/>
      <c r="S105" s="86"/>
      <c r="T105" s="86"/>
      <c r="U105" s="86"/>
      <c r="V105" s="86"/>
    </row>
    <row r="106" spans="1:22" s="127" customFormat="1" ht="13.15">
      <c r="A106" s="123" t="str">
        <f t="shared" si="9"/>
        <v>SWB17</v>
      </c>
      <c r="B106" s="124" t="s">
        <v>128</v>
      </c>
      <c r="C106" s="123" t="s">
        <v>44</v>
      </c>
      <c r="D106" s="125">
        <f>EXP('Model coeffs'!D$9 + SUM('Model coeffs'!D$5)*'Cost drivers'!$E108 + SUM('Model coeffs'!D$6)*'Cost drivers'!$F108 + SUM('Model coeffs'!D$7)*'Cost drivers'!$G108 + SUM('Model coeffs'!D$8)*'Cost drivers'!$H108)</f>
        <v>0.70906204746345669</v>
      </c>
      <c r="E106" s="125">
        <f>EXP('Model coeffs'!E$9 + SUM('Model coeffs'!E$5)*'Cost drivers'!$E108 + SUM('Model coeffs'!E$6)*'Cost drivers'!$F108 + SUM('Model coeffs'!E$7)*'Cost drivers'!$G108 + SUM('Model coeffs'!E$8)*'Cost drivers'!$H108)</f>
        <v>0.58372300347344219</v>
      </c>
      <c r="F106" s="125">
        <f>EXP('Model coeffs'!F$9 + SUM('Model coeffs'!F$5)*'Cost drivers'!$E108 + SUM('Model coeffs'!F$6)*'Cost drivers'!$F108 + SUM('Model coeffs'!F$7)*'Cost drivers'!$G108 + SUM('Model coeffs'!F$8)*'Cost drivers'!$H108)</f>
        <v>0.62167474516005938</v>
      </c>
      <c r="G106" s="125">
        <f>EXP('Model coeffs'!G$9 + SUM('Model coeffs'!G$5)*'Cost drivers'!$E108 + SUM('Model coeffs'!G$6)*'Cost drivers'!$F108 + SUM('Model coeffs'!G$7)*'Cost drivers'!$G108 + SUM('Model coeffs'!G$8)*'Cost drivers'!$H108)</f>
        <v>0.66955143210922763</v>
      </c>
      <c r="H106" s="126">
        <f>INDEX('Cost drivers'!$I$8:$I$197, MATCH('Modelled costs'!$A106, 'Cost drivers'!$A$8:$A$197, 0))</f>
        <v>40.125999999999998</v>
      </c>
      <c r="J106" s="128">
        <f t="shared" si="10"/>
        <v>0.64600280705154656</v>
      </c>
      <c r="K106" s="128">
        <f t="shared" si="11"/>
        <v>25.921508635750357</v>
      </c>
      <c r="L106" s="129"/>
      <c r="M106" s="130" t="str">
        <f>IF(RIGHT(C106,2)&gt;=RIGHT(Controls!$E$39,2),K106*Controls!$F$24,"")</f>
        <v/>
      </c>
      <c r="O106" s="86"/>
      <c r="P106" s="86"/>
      <c r="Q106" s="86"/>
      <c r="R106" s="86"/>
      <c r="S106" s="86"/>
      <c r="T106" s="86"/>
      <c r="U106" s="86"/>
      <c r="V106" s="86"/>
    </row>
    <row r="107" spans="1:22" s="127" customFormat="1" ht="13.15">
      <c r="A107" s="123" t="str">
        <f t="shared" si="9"/>
        <v>SWB18</v>
      </c>
      <c r="B107" s="124" t="s">
        <v>128</v>
      </c>
      <c r="C107" s="123" t="s">
        <v>45</v>
      </c>
      <c r="D107" s="125">
        <f>EXP('Model coeffs'!D$9 + SUM('Model coeffs'!D$5)*'Cost drivers'!$E109 + SUM('Model coeffs'!D$6)*'Cost drivers'!$F109 + SUM('Model coeffs'!D$7)*'Cost drivers'!$G109 + SUM('Model coeffs'!D$8)*'Cost drivers'!$H109)</f>
        <v>0.71698475033767495</v>
      </c>
      <c r="E107" s="125">
        <f>EXP('Model coeffs'!E$9 + SUM('Model coeffs'!E$5)*'Cost drivers'!$E109 + SUM('Model coeffs'!E$6)*'Cost drivers'!$F109 + SUM('Model coeffs'!E$7)*'Cost drivers'!$G109 + SUM('Model coeffs'!E$8)*'Cost drivers'!$H109)</f>
        <v>0.58334204590003702</v>
      </c>
      <c r="F107" s="125">
        <f>EXP('Model coeffs'!F$9 + SUM('Model coeffs'!F$5)*'Cost drivers'!$E109 + SUM('Model coeffs'!F$6)*'Cost drivers'!$F109 + SUM('Model coeffs'!F$7)*'Cost drivers'!$G109 + SUM('Model coeffs'!F$8)*'Cost drivers'!$H109)</f>
        <v>0.62099732782935702</v>
      </c>
      <c r="G107" s="125">
        <f>EXP('Model coeffs'!G$9 + SUM('Model coeffs'!G$5)*'Cost drivers'!$E109 + SUM('Model coeffs'!G$6)*'Cost drivers'!$F109 + SUM('Model coeffs'!G$7)*'Cost drivers'!$G109 + SUM('Model coeffs'!G$8)*'Cost drivers'!$H109)</f>
        <v>0.66789483127923199</v>
      </c>
      <c r="H107" s="126">
        <f>INDEX('Cost drivers'!$I$8:$I$197, MATCH('Modelled costs'!$A107, 'Cost drivers'!$A$8:$A$197, 0))</f>
        <v>39.299999999999997</v>
      </c>
      <c r="J107" s="128">
        <f t="shared" si="10"/>
        <v>0.64730473883657524</v>
      </c>
      <c r="K107" s="128">
        <f t="shared" si="11"/>
        <v>25.439076236277405</v>
      </c>
      <c r="L107" s="129"/>
      <c r="M107" s="130" t="str">
        <f>IF(RIGHT(C107,2)&gt;=RIGHT(Controls!$E$39,2),K107*Controls!$F$24,"")</f>
        <v/>
      </c>
      <c r="O107" s="86"/>
      <c r="P107" s="86"/>
      <c r="Q107" s="86"/>
      <c r="R107" s="86"/>
      <c r="S107" s="86"/>
      <c r="T107" s="86"/>
      <c r="U107" s="86"/>
      <c r="V107" s="86"/>
    </row>
    <row r="108" spans="1:22" s="127" customFormat="1" ht="13.15">
      <c r="A108" s="123" t="str">
        <f t="shared" si="9"/>
        <v>SWB19</v>
      </c>
      <c r="B108" s="124" t="s">
        <v>128</v>
      </c>
      <c r="C108" s="123" t="s">
        <v>46</v>
      </c>
      <c r="D108" s="125">
        <f>EXP('Model coeffs'!D$9 + SUM('Model coeffs'!D$5)*'Cost drivers'!$E110 + SUM('Model coeffs'!D$6)*'Cost drivers'!$F110 + SUM('Model coeffs'!D$7)*'Cost drivers'!$G110 + SUM('Model coeffs'!D$8)*'Cost drivers'!$H110)</f>
        <v>0.71599199777418043</v>
      </c>
      <c r="E108" s="125">
        <f>EXP('Model coeffs'!E$9 + SUM('Model coeffs'!E$5)*'Cost drivers'!$E110 + SUM('Model coeffs'!E$6)*'Cost drivers'!$F110 + SUM('Model coeffs'!E$7)*'Cost drivers'!$G110 + SUM('Model coeffs'!E$8)*'Cost drivers'!$H110)</f>
        <v>0.58322091333385817</v>
      </c>
      <c r="F108" s="125">
        <f>EXP('Model coeffs'!F$9 + SUM('Model coeffs'!F$5)*'Cost drivers'!$E110 + SUM('Model coeffs'!F$6)*'Cost drivers'!$F110 + SUM('Model coeffs'!F$7)*'Cost drivers'!$G110 + SUM('Model coeffs'!F$8)*'Cost drivers'!$H110)</f>
        <v>0.62066282009352758</v>
      </c>
      <c r="G108" s="125">
        <f>EXP('Model coeffs'!G$9 + SUM('Model coeffs'!G$5)*'Cost drivers'!$E110 + SUM('Model coeffs'!G$6)*'Cost drivers'!$F110 + SUM('Model coeffs'!G$7)*'Cost drivers'!$G110 + SUM('Model coeffs'!G$8)*'Cost drivers'!$H110)</f>
        <v>0.66567066122858809</v>
      </c>
      <c r="H108" s="126">
        <f>INDEX('Cost drivers'!$I$8:$I$197, MATCH('Modelled costs'!$A108, 'Cost drivers'!$A$8:$A$197, 0))</f>
        <v>38.299999999999997</v>
      </c>
      <c r="J108" s="128">
        <f t="shared" si="10"/>
        <v>0.64638659810753851</v>
      </c>
      <c r="K108" s="128">
        <f t="shared" si="11"/>
        <v>24.756606707518724</v>
      </c>
      <c r="L108" s="129"/>
      <c r="M108" s="130" t="str">
        <f>IF(RIGHT(C108,2)&gt;=RIGHT(Controls!$E$39,2),K108*Controls!$F$24,"")</f>
        <v/>
      </c>
      <c r="O108" s="86"/>
      <c r="P108" s="86"/>
      <c r="Q108" s="86"/>
      <c r="R108" s="86"/>
      <c r="S108" s="86"/>
      <c r="T108" s="86"/>
      <c r="U108" s="86"/>
      <c r="V108" s="86"/>
    </row>
    <row r="109" spans="1:22" s="127" customFormat="1" ht="13.15">
      <c r="A109" s="123" t="str">
        <f t="shared" si="9"/>
        <v>SWB20</v>
      </c>
      <c r="B109" s="124" t="s">
        <v>128</v>
      </c>
      <c r="C109" s="123" t="s">
        <v>47</v>
      </c>
      <c r="D109" s="125">
        <f>EXP('Model coeffs'!D$9 + SUM('Model coeffs'!D$5)*'Cost drivers'!$E111 + SUM('Model coeffs'!D$6)*'Cost drivers'!$F111 + SUM('Model coeffs'!D$7)*'Cost drivers'!$G111 + SUM('Model coeffs'!D$8)*'Cost drivers'!$H111)</f>
        <v>0.72016626036802267</v>
      </c>
      <c r="E109" s="125">
        <f>EXP('Model coeffs'!E$9 + SUM('Model coeffs'!E$5)*'Cost drivers'!$E111 + SUM('Model coeffs'!E$6)*'Cost drivers'!$F111 + SUM('Model coeffs'!E$7)*'Cost drivers'!$G111 + SUM('Model coeffs'!E$8)*'Cost drivers'!$H111)</f>
        <v>0.58371820141501429</v>
      </c>
      <c r="F109" s="125">
        <f>EXP('Model coeffs'!F$9 + SUM('Model coeffs'!F$5)*'Cost drivers'!$E111 + SUM('Model coeffs'!F$6)*'Cost drivers'!$F111 + SUM('Model coeffs'!F$7)*'Cost drivers'!$G111 + SUM('Model coeffs'!F$8)*'Cost drivers'!$H111)</f>
        <v>0.62188920419283833</v>
      </c>
      <c r="G109" s="125">
        <f>EXP('Model coeffs'!G$9 + SUM('Model coeffs'!G$5)*'Cost drivers'!$E111 + SUM('Model coeffs'!G$6)*'Cost drivers'!$F111 + SUM('Model coeffs'!G$7)*'Cost drivers'!$G111 + SUM('Model coeffs'!G$8)*'Cost drivers'!$H111)</f>
        <v>0.66444470156172086</v>
      </c>
      <c r="H109" s="126">
        <f>INDEX('Cost drivers'!$I$8:$I$197, MATCH('Modelled costs'!$A109, 'Cost drivers'!$A$8:$A$197, 0))</f>
        <v>39.9</v>
      </c>
      <c r="J109" s="128">
        <f t="shared" si="10"/>
        <v>0.64755459188439901</v>
      </c>
      <c r="K109" s="128">
        <f t="shared" si="11"/>
        <v>25.837428216187519</v>
      </c>
      <c r="L109" s="129"/>
      <c r="M109" s="130" t="str">
        <f>IF(RIGHT(C109,2)&gt;=RIGHT(Controls!$E$39,2),K109*Controls!$F$24,"")</f>
        <v/>
      </c>
      <c r="O109" s="86"/>
      <c r="P109" s="86"/>
      <c r="Q109" s="86"/>
      <c r="R109" s="86"/>
      <c r="S109" s="86"/>
      <c r="T109" s="86"/>
      <c r="U109" s="86"/>
      <c r="V109" s="86"/>
    </row>
    <row r="110" spans="1:22" s="127" customFormat="1" ht="13.15">
      <c r="A110" s="123" t="str">
        <f t="shared" si="9"/>
        <v>SWB21</v>
      </c>
      <c r="B110" s="124" t="s">
        <v>128</v>
      </c>
      <c r="C110" s="123" t="s">
        <v>48</v>
      </c>
      <c r="D110" s="125">
        <f>EXP('Model coeffs'!D$9 + SUM('Model coeffs'!D$5)*'Cost drivers'!$E112 + SUM('Model coeffs'!D$6)*'Cost drivers'!$F112 + SUM('Model coeffs'!D$7)*'Cost drivers'!$G112 + SUM('Model coeffs'!D$8)*'Cost drivers'!$H112)</f>
        <v>0.72093090158955375</v>
      </c>
      <c r="E110" s="125">
        <f>EXP('Model coeffs'!E$9 + SUM('Model coeffs'!E$5)*'Cost drivers'!$E112 + SUM('Model coeffs'!E$6)*'Cost drivers'!$F112 + SUM('Model coeffs'!E$7)*'Cost drivers'!$G112 + SUM('Model coeffs'!E$8)*'Cost drivers'!$H112)</f>
        <v>0.5831855588270205</v>
      </c>
      <c r="F110" s="125">
        <f>EXP('Model coeffs'!F$9 + SUM('Model coeffs'!F$5)*'Cost drivers'!$E112 + SUM('Model coeffs'!F$6)*'Cost drivers'!$F112 + SUM('Model coeffs'!F$7)*'Cost drivers'!$G112 + SUM('Model coeffs'!F$8)*'Cost drivers'!$H112)</f>
        <v>0.62070987735881367</v>
      </c>
      <c r="G110" s="125">
        <f>EXP('Model coeffs'!G$9 + SUM('Model coeffs'!G$5)*'Cost drivers'!$E112 + SUM('Model coeffs'!G$6)*'Cost drivers'!$F112 + SUM('Model coeffs'!G$7)*'Cost drivers'!$G112 + SUM('Model coeffs'!G$8)*'Cost drivers'!$H112)</f>
        <v>0.66436945032215944</v>
      </c>
      <c r="H110" s="126">
        <f>INDEX('Cost drivers'!$I$8:$I$197, MATCH('Modelled costs'!$A110, 'Cost drivers'!$A$8:$A$197, 0))</f>
        <v>42.8</v>
      </c>
      <c r="J110" s="128">
        <f t="shared" si="10"/>
        <v>0.64729894702438684</v>
      </c>
      <c r="K110" s="128">
        <f t="shared" si="11"/>
        <v>27.704394932643755</v>
      </c>
      <c r="L110" s="129"/>
      <c r="M110" s="130" t="str">
        <f>IF(RIGHT(C110,2)&gt;=RIGHT(Controls!$E$39,2),K110*Controls!$F$24,"")</f>
        <v/>
      </c>
      <c r="O110" s="86"/>
      <c r="P110" s="86"/>
      <c r="Q110" s="86"/>
      <c r="R110" s="86"/>
      <c r="S110" s="86"/>
      <c r="T110" s="86"/>
      <c r="U110" s="86"/>
      <c r="V110" s="86"/>
    </row>
    <row r="111" spans="1:22" s="127" customFormat="1" ht="13.15">
      <c r="A111" s="123" t="str">
        <f t="shared" si="9"/>
        <v>SWB22</v>
      </c>
      <c r="B111" s="124" t="s">
        <v>128</v>
      </c>
      <c r="C111" s="123" t="s">
        <v>49</v>
      </c>
      <c r="D111" s="125">
        <f>EXP('Model coeffs'!D$9 + SUM('Model coeffs'!D$5)*'Cost drivers'!$E113 + SUM('Model coeffs'!D$6)*'Cost drivers'!$F113 + SUM('Model coeffs'!D$7)*'Cost drivers'!$G113 + SUM('Model coeffs'!D$8)*'Cost drivers'!$H113)</f>
        <v>0.71816684628302363</v>
      </c>
      <c r="E111" s="125">
        <f>EXP('Model coeffs'!E$9 + SUM('Model coeffs'!E$5)*'Cost drivers'!$E113 + SUM('Model coeffs'!E$6)*'Cost drivers'!$F113 + SUM('Model coeffs'!E$7)*'Cost drivers'!$G113 + SUM('Model coeffs'!E$8)*'Cost drivers'!$H113)</f>
        <v>0.58285775541989382</v>
      </c>
      <c r="F111" s="125">
        <f>EXP('Model coeffs'!F$9 + SUM('Model coeffs'!F$5)*'Cost drivers'!$E113 + SUM('Model coeffs'!F$6)*'Cost drivers'!$F113 + SUM('Model coeffs'!F$7)*'Cost drivers'!$G113 + SUM('Model coeffs'!F$8)*'Cost drivers'!$H113)</f>
        <v>0.62015894322700227</v>
      </c>
      <c r="G111" s="125">
        <f>EXP('Model coeffs'!G$9 + SUM('Model coeffs'!G$5)*'Cost drivers'!$E113 + SUM('Model coeffs'!G$6)*'Cost drivers'!$F113 + SUM('Model coeffs'!G$7)*'Cost drivers'!$G113 + SUM('Model coeffs'!G$8)*'Cost drivers'!$H113)</f>
        <v>0.66324011011511674</v>
      </c>
      <c r="H111" s="126">
        <f>INDEX('Cost drivers'!$I$8:$I$197, MATCH('Modelled costs'!$A111, 'Cost drivers'!$A$8:$A$197, 0))</f>
        <v>42.5</v>
      </c>
      <c r="J111" s="128">
        <f t="shared" si="10"/>
        <v>0.64610591376125914</v>
      </c>
      <c r="K111" s="128">
        <f t="shared" si="11"/>
        <v>27.459501334853513</v>
      </c>
      <c r="L111" s="129"/>
      <c r="M111" s="130" t="str">
        <f>IF(RIGHT(C111,2)&gt;=RIGHT(Controls!$E$39,2),K111*Controls!$F$24,"")</f>
        <v/>
      </c>
      <c r="O111" s="86"/>
      <c r="P111" s="86"/>
      <c r="Q111" s="86"/>
      <c r="R111" s="86"/>
      <c r="S111" s="86"/>
      <c r="T111" s="86"/>
      <c r="U111" s="86"/>
      <c r="V111" s="86"/>
    </row>
    <row r="112" spans="1:22" s="127" customFormat="1" ht="13.15">
      <c r="A112" s="123" t="str">
        <f t="shared" si="9"/>
        <v>SWB23</v>
      </c>
      <c r="B112" s="124" t="s">
        <v>128</v>
      </c>
      <c r="C112" s="123" t="s">
        <v>50</v>
      </c>
      <c r="D112" s="125">
        <f>EXP('Model coeffs'!D$9 + SUM('Model coeffs'!D$5)*'Cost drivers'!$E114 + SUM('Model coeffs'!D$6)*'Cost drivers'!$F114 + SUM('Model coeffs'!D$7)*'Cost drivers'!$G114 + SUM('Model coeffs'!D$8)*'Cost drivers'!$H114)</f>
        <v>0.71460179512845323</v>
      </c>
      <c r="E112" s="125">
        <f>EXP('Model coeffs'!E$9 + SUM('Model coeffs'!E$5)*'Cost drivers'!$E114 + SUM('Model coeffs'!E$6)*'Cost drivers'!$F114 + SUM('Model coeffs'!E$7)*'Cost drivers'!$G114 + SUM('Model coeffs'!E$8)*'Cost drivers'!$H114)</f>
        <v>0.58185202721514451</v>
      </c>
      <c r="F112" s="125">
        <f>EXP('Model coeffs'!F$9 + SUM('Model coeffs'!F$5)*'Cost drivers'!$E114 + SUM('Model coeffs'!F$6)*'Cost drivers'!$F114 + SUM('Model coeffs'!F$7)*'Cost drivers'!$G114 + SUM('Model coeffs'!F$8)*'Cost drivers'!$H114)</f>
        <v>0.61846975157730166</v>
      </c>
      <c r="G112" s="125">
        <f>EXP('Model coeffs'!G$9 + SUM('Model coeffs'!G$5)*'Cost drivers'!$E114 + SUM('Model coeffs'!G$6)*'Cost drivers'!$F114 + SUM('Model coeffs'!G$7)*'Cost drivers'!$G114 + SUM('Model coeffs'!G$8)*'Cost drivers'!$H114)</f>
        <v>0.66247124452431905</v>
      </c>
      <c r="H112" s="126">
        <f>INDEX('Cost drivers'!$I$8:$I$197, MATCH('Modelled costs'!$A112, 'Cost drivers'!$A$8:$A$197, 0))</f>
        <v>44.2</v>
      </c>
      <c r="J112" s="128">
        <f t="shared" si="10"/>
        <v>0.64434870461130456</v>
      </c>
      <c r="K112" s="128">
        <f t="shared" si="11"/>
        <v>28.480212743819664</v>
      </c>
      <c r="L112" s="129"/>
      <c r="M112" s="130" t="str">
        <f>IF(RIGHT(C112,2)&gt;=RIGHT(Controls!$E$39,2),K112*Controls!$F$24,"")</f>
        <v/>
      </c>
      <c r="O112" s="86"/>
      <c r="P112" s="86"/>
      <c r="Q112" s="86"/>
      <c r="R112" s="86"/>
      <c r="S112" s="86"/>
      <c r="T112" s="86"/>
      <c r="U112" s="86"/>
      <c r="V112" s="86"/>
    </row>
    <row r="113" spans="1:22" s="127" customFormat="1" ht="13.15">
      <c r="A113" s="123" t="str">
        <f t="shared" si="9"/>
        <v>SWB24</v>
      </c>
      <c r="B113" s="124" t="s">
        <v>128</v>
      </c>
      <c r="C113" s="123" t="s">
        <v>30</v>
      </c>
      <c r="D113" s="125">
        <f>EXP('Model coeffs'!D$9 + SUM('Model coeffs'!D$5)*'Cost drivers'!$E115 + SUM('Model coeffs'!D$6)*'Cost drivers'!$F115 + SUM('Model coeffs'!D$7)*'Cost drivers'!$G115 + SUM('Model coeffs'!D$8)*'Cost drivers'!$H115)</f>
        <v>0.7138078324670728</v>
      </c>
      <c r="E113" s="125">
        <f>EXP('Model coeffs'!E$9 + SUM('Model coeffs'!E$5)*'Cost drivers'!$E115 + SUM('Model coeffs'!E$6)*'Cost drivers'!$F115 + SUM('Model coeffs'!E$7)*'Cost drivers'!$G115 + SUM('Model coeffs'!E$8)*'Cost drivers'!$H115)</f>
        <v>0.58091789105790148</v>
      </c>
      <c r="F113" s="125">
        <f>EXP('Model coeffs'!F$9 + SUM('Model coeffs'!F$5)*'Cost drivers'!$E115 + SUM('Model coeffs'!F$6)*'Cost drivers'!$F115 + SUM('Model coeffs'!F$7)*'Cost drivers'!$G115 + SUM('Model coeffs'!F$8)*'Cost drivers'!$H115)</f>
        <v>0.61690231824805297</v>
      </c>
      <c r="G113" s="125">
        <f>EXP('Model coeffs'!G$9 + SUM('Model coeffs'!G$5)*'Cost drivers'!$E115 + SUM('Model coeffs'!G$6)*'Cost drivers'!$F115 + SUM('Model coeffs'!G$7)*'Cost drivers'!$G115 + SUM('Model coeffs'!G$8)*'Cost drivers'!$H115)</f>
        <v>0.66142338912669152</v>
      </c>
      <c r="H113" s="126">
        <f>INDEX('Cost drivers'!$I$8:$I$197, MATCH('Modelled costs'!$A113, 'Cost drivers'!$A$8:$A$197, 0))</f>
        <v>41.4</v>
      </c>
      <c r="J113" s="128">
        <f t="shared" si="10"/>
        <v>0.64326285772492964</v>
      </c>
      <c r="K113" s="128">
        <f t="shared" si="11"/>
        <v>26.631082309812086</v>
      </c>
      <c r="L113" s="129"/>
      <c r="M113" s="130" t="str">
        <f>IF(RIGHT(C113,2)&gt;=RIGHT(Controls!$E$39,2),K113*Controls!$F$24,"")</f>
        <v/>
      </c>
      <c r="O113" s="86"/>
      <c r="P113" s="86"/>
      <c r="Q113" s="86"/>
      <c r="R113" s="86"/>
      <c r="S113" s="86"/>
      <c r="T113" s="86"/>
      <c r="U113" s="86"/>
      <c r="V113" s="86"/>
    </row>
    <row r="114" spans="1:22" s="127" customFormat="1" ht="13.15">
      <c r="A114" s="123" t="str">
        <f t="shared" si="9"/>
        <v>SWB25</v>
      </c>
      <c r="B114" s="124" t="s">
        <v>128</v>
      </c>
      <c r="C114" s="123" t="s">
        <v>51</v>
      </c>
      <c r="D114" s="125">
        <f>EXP('Model coeffs'!D$9 + SUM('Model coeffs'!D$5)*'Cost drivers'!$E116 + SUM('Model coeffs'!D$6)*'Cost drivers'!$F116 + SUM('Model coeffs'!D$7)*'Cost drivers'!$G116 + SUM('Model coeffs'!D$8)*'Cost drivers'!$H116)</f>
        <v>0.71278201613234748</v>
      </c>
      <c r="E114" s="125">
        <f>EXP('Model coeffs'!E$9 + SUM('Model coeffs'!E$5)*'Cost drivers'!$E116 + SUM('Model coeffs'!E$6)*'Cost drivers'!$F116 + SUM('Model coeffs'!E$7)*'Cost drivers'!$G116 + SUM('Model coeffs'!E$8)*'Cost drivers'!$H116)</f>
        <v>0.57927785009909349</v>
      </c>
      <c r="F114" s="125">
        <f>EXP('Model coeffs'!F$9 + SUM('Model coeffs'!F$5)*'Cost drivers'!$E116 + SUM('Model coeffs'!F$6)*'Cost drivers'!$F116 + SUM('Model coeffs'!F$7)*'Cost drivers'!$G116 + SUM('Model coeffs'!F$8)*'Cost drivers'!$H116)</f>
        <v>0.61415394355770447</v>
      </c>
      <c r="G114" s="125">
        <f>EXP('Model coeffs'!G$9 + SUM('Model coeffs'!G$5)*'Cost drivers'!$E116 + SUM('Model coeffs'!G$6)*'Cost drivers'!$F116 + SUM('Model coeffs'!G$7)*'Cost drivers'!$G116 + SUM('Model coeffs'!G$8)*'Cost drivers'!$H116)</f>
        <v>0.65969817379427687</v>
      </c>
      <c r="H114" s="126">
        <f>INDEX('Cost drivers'!$I$8:$I$197, MATCH('Modelled costs'!$A114, 'Cost drivers'!$A$8:$A$197, 0))</f>
        <v>46.3</v>
      </c>
      <c r="J114" s="128">
        <f t="shared" si="10"/>
        <v>0.64147799589585552</v>
      </c>
      <c r="K114" s="128">
        <f t="shared" si="11"/>
        <v>29.70043120997811</v>
      </c>
      <c r="L114" s="129"/>
      <c r="M114" s="130">
        <f>IF(RIGHT(C114,2)&gt;=RIGHT(Controls!$E$39,2),K114*Controls!$F$24,"")</f>
        <v>27.502235775267899</v>
      </c>
      <c r="O114" s="86"/>
      <c r="P114" s="86"/>
      <c r="Q114" s="86"/>
      <c r="R114" s="86"/>
      <c r="S114" s="86"/>
      <c r="T114" s="86"/>
      <c r="U114" s="86"/>
      <c r="V114" s="86"/>
    </row>
    <row r="115" spans="1:22" s="127" customFormat="1" ht="13.15">
      <c r="A115" s="123" t="str">
        <f t="shared" si="9"/>
        <v>SWB26</v>
      </c>
      <c r="B115" s="124" t="s">
        <v>128</v>
      </c>
      <c r="C115" s="123" t="s">
        <v>52</v>
      </c>
      <c r="D115" s="125">
        <f>EXP('Model coeffs'!D$9 + SUM('Model coeffs'!D$5)*'Cost drivers'!$E117 + SUM('Model coeffs'!D$6)*'Cost drivers'!$F117 + SUM('Model coeffs'!D$7)*'Cost drivers'!$G117 + SUM('Model coeffs'!D$8)*'Cost drivers'!$H117)</f>
        <v>0.71328812355219751</v>
      </c>
      <c r="E115" s="125">
        <f>EXP('Model coeffs'!E$9 + SUM('Model coeffs'!E$5)*'Cost drivers'!$E117 + SUM('Model coeffs'!E$6)*'Cost drivers'!$F117 + SUM('Model coeffs'!E$7)*'Cost drivers'!$G117 + SUM('Model coeffs'!E$8)*'Cost drivers'!$H117)</f>
        <v>0.57822132557896166</v>
      </c>
      <c r="F115" s="125">
        <f>EXP('Model coeffs'!F$9 + SUM('Model coeffs'!F$5)*'Cost drivers'!$E117 + SUM('Model coeffs'!F$6)*'Cost drivers'!$F117 + SUM('Model coeffs'!F$7)*'Cost drivers'!$G117 + SUM('Model coeffs'!F$8)*'Cost drivers'!$H117)</f>
        <v>0.61238580871588333</v>
      </c>
      <c r="G115" s="125">
        <f>EXP('Model coeffs'!G$9 + SUM('Model coeffs'!G$5)*'Cost drivers'!$E117 + SUM('Model coeffs'!G$6)*'Cost drivers'!$F117 + SUM('Model coeffs'!G$7)*'Cost drivers'!$G117 + SUM('Model coeffs'!G$8)*'Cost drivers'!$H117)</f>
        <v>0.65848125125282597</v>
      </c>
      <c r="H115" s="126">
        <f>INDEX('Cost drivers'!$I$8:$I$197, MATCH('Modelled costs'!$A115, 'Cost drivers'!$A$8:$A$197, 0))</f>
        <v>47.826000000000001</v>
      </c>
      <c r="J115" s="128">
        <f t="shared" si="10"/>
        <v>0.64059412727496712</v>
      </c>
      <c r="K115" s="128">
        <f t="shared" si="11"/>
        <v>30.637054731052579</v>
      </c>
      <c r="L115" s="129"/>
      <c r="M115" s="130">
        <f>IF(RIGHT(C115,2)&gt;=RIGHT(Controls!$E$39,2),K115*Controls!$F$24,"")</f>
        <v>28.369537691766595</v>
      </c>
      <c r="O115" s="86"/>
      <c r="P115" s="86"/>
      <c r="Q115" s="86"/>
      <c r="R115" s="86"/>
      <c r="S115" s="86"/>
      <c r="T115" s="86"/>
      <c r="U115" s="86"/>
      <c r="V115" s="86"/>
    </row>
    <row r="116" spans="1:22" s="127" customFormat="1" ht="13.15">
      <c r="A116" s="123" t="str">
        <f t="shared" si="9"/>
        <v>SWB27</v>
      </c>
      <c r="B116" s="124" t="s">
        <v>128</v>
      </c>
      <c r="C116" s="123" t="s">
        <v>53</v>
      </c>
      <c r="D116" s="125">
        <f>EXP('Model coeffs'!D$9 + SUM('Model coeffs'!D$5)*'Cost drivers'!$E118 + SUM('Model coeffs'!D$6)*'Cost drivers'!$F118 + SUM('Model coeffs'!D$7)*'Cost drivers'!$G118 + SUM('Model coeffs'!D$8)*'Cost drivers'!$H118)</f>
        <v>0.70992083652640847</v>
      </c>
      <c r="E116" s="125">
        <f>EXP('Model coeffs'!E$9 + SUM('Model coeffs'!E$5)*'Cost drivers'!$E118 + SUM('Model coeffs'!E$6)*'Cost drivers'!$F118 + SUM('Model coeffs'!E$7)*'Cost drivers'!$G118 + SUM('Model coeffs'!E$8)*'Cost drivers'!$H118)</f>
        <v>0.57717879180090415</v>
      </c>
      <c r="F116" s="125">
        <f>EXP('Model coeffs'!F$9 + SUM('Model coeffs'!F$5)*'Cost drivers'!$E118 + SUM('Model coeffs'!F$6)*'Cost drivers'!$F118 + SUM('Model coeffs'!F$7)*'Cost drivers'!$G118 + SUM('Model coeffs'!F$8)*'Cost drivers'!$H118)</f>
        <v>0.61064292161958211</v>
      </c>
      <c r="G116" s="125">
        <f>EXP('Model coeffs'!G$9 + SUM('Model coeffs'!G$5)*'Cost drivers'!$E118 + SUM('Model coeffs'!G$6)*'Cost drivers'!$F118 + SUM('Model coeffs'!G$7)*'Cost drivers'!$G118 + SUM('Model coeffs'!G$8)*'Cost drivers'!$H118)</f>
        <v>0.6572779850511864</v>
      </c>
      <c r="H116" s="126">
        <f>INDEX('Cost drivers'!$I$8:$I$197, MATCH('Modelled costs'!$A116, 'Cost drivers'!$A$8:$A$197, 0))</f>
        <v>49.170999999999999</v>
      </c>
      <c r="J116" s="128">
        <f t="shared" si="10"/>
        <v>0.63875513374952031</v>
      </c>
      <c r="K116" s="128">
        <f t="shared" si="11"/>
        <v>31.408228681597663</v>
      </c>
      <c r="L116" s="129"/>
      <c r="M116" s="130">
        <f>IF(RIGHT(C116,2)&gt;=RIGHT(Controls!$E$39,2),K116*Controls!$F$24,"")</f>
        <v>29.083635331012665</v>
      </c>
      <c r="O116" s="86"/>
      <c r="P116" s="86"/>
      <c r="Q116" s="86"/>
      <c r="R116" s="86"/>
      <c r="S116" s="86"/>
      <c r="T116" s="86"/>
      <c r="U116" s="86"/>
      <c r="V116" s="86"/>
    </row>
    <row r="117" spans="1:22" s="127" customFormat="1" ht="13.15">
      <c r="A117" s="123" t="str">
        <f t="shared" si="9"/>
        <v>SWB28</v>
      </c>
      <c r="B117" s="124" t="s">
        <v>128</v>
      </c>
      <c r="C117" s="123" t="s">
        <v>54</v>
      </c>
      <c r="D117" s="125">
        <f>EXP('Model coeffs'!D$9 + SUM('Model coeffs'!D$5)*'Cost drivers'!$E119 + SUM('Model coeffs'!D$6)*'Cost drivers'!$F119 + SUM('Model coeffs'!D$7)*'Cost drivers'!$G119 + SUM('Model coeffs'!D$8)*'Cost drivers'!$H119)</f>
        <v>0.70649601225038183</v>
      </c>
      <c r="E117" s="125">
        <f>EXP('Model coeffs'!E$9 + SUM('Model coeffs'!E$5)*'Cost drivers'!$E119 + SUM('Model coeffs'!E$6)*'Cost drivers'!$F119 + SUM('Model coeffs'!E$7)*'Cost drivers'!$G119 + SUM('Model coeffs'!E$8)*'Cost drivers'!$H119)</f>
        <v>0.57614994683834186</v>
      </c>
      <c r="F117" s="125">
        <f>EXP('Model coeffs'!F$9 + SUM('Model coeffs'!F$5)*'Cost drivers'!$E119 + SUM('Model coeffs'!F$6)*'Cost drivers'!$F119 + SUM('Model coeffs'!F$7)*'Cost drivers'!$G119 + SUM('Model coeffs'!F$8)*'Cost drivers'!$H119)</f>
        <v>0.60892470632234375</v>
      </c>
      <c r="G117" s="125">
        <f>EXP('Model coeffs'!G$9 + SUM('Model coeffs'!G$5)*'Cost drivers'!$E119 + SUM('Model coeffs'!G$6)*'Cost drivers'!$F119 + SUM('Model coeffs'!G$7)*'Cost drivers'!$G119 + SUM('Model coeffs'!G$8)*'Cost drivers'!$H119)</f>
        <v>0.65608809625936737</v>
      </c>
      <c r="H117" s="126">
        <f>INDEX('Cost drivers'!$I$8:$I$197, MATCH('Modelled costs'!$A117, 'Cost drivers'!$A$8:$A$197, 0))</f>
        <v>50.921999999999997</v>
      </c>
      <c r="J117" s="128">
        <f t="shared" si="10"/>
        <v>0.63691469041760862</v>
      </c>
      <c r="K117" s="128">
        <f t="shared" si="11"/>
        <v>32.432969865445465</v>
      </c>
      <c r="L117" s="129"/>
      <c r="M117" s="130">
        <f>IF(RIGHT(C117,2)&gt;=RIGHT(Controls!$E$39,2),K117*Controls!$F$24,"")</f>
        <v>30.032533124703324</v>
      </c>
      <c r="O117" s="86"/>
      <c r="P117" s="86"/>
      <c r="Q117" s="86"/>
      <c r="R117" s="86"/>
      <c r="S117" s="86"/>
      <c r="T117" s="86"/>
      <c r="U117" s="86"/>
      <c r="V117" s="86"/>
    </row>
    <row r="118" spans="1:22" s="127" customFormat="1" ht="13.15">
      <c r="A118" s="123" t="str">
        <f t="shared" si="9"/>
        <v>SWB29</v>
      </c>
      <c r="B118" s="124" t="s">
        <v>128</v>
      </c>
      <c r="C118" s="123" t="s">
        <v>55</v>
      </c>
      <c r="D118" s="125">
        <f>EXP('Model coeffs'!D$9 + SUM('Model coeffs'!D$5)*'Cost drivers'!$E120 + SUM('Model coeffs'!D$6)*'Cost drivers'!$F120 + SUM('Model coeffs'!D$7)*'Cost drivers'!$G120 + SUM('Model coeffs'!D$8)*'Cost drivers'!$H120)</f>
        <v>0.70343987895176252</v>
      </c>
      <c r="E118" s="125">
        <f>EXP('Model coeffs'!E$9 + SUM('Model coeffs'!E$5)*'Cost drivers'!$E120 + SUM('Model coeffs'!E$6)*'Cost drivers'!$F120 + SUM('Model coeffs'!E$7)*'Cost drivers'!$G120 + SUM('Model coeffs'!E$8)*'Cost drivers'!$H120)</f>
        <v>0.57513449790169691</v>
      </c>
      <c r="F118" s="125">
        <f>EXP('Model coeffs'!F$9 + SUM('Model coeffs'!F$5)*'Cost drivers'!$E120 + SUM('Model coeffs'!F$6)*'Cost drivers'!$F120 + SUM('Model coeffs'!F$7)*'Cost drivers'!$G120 + SUM('Model coeffs'!F$8)*'Cost drivers'!$H120)</f>
        <v>0.60723060504992998</v>
      </c>
      <c r="G118" s="125">
        <f>EXP('Model coeffs'!G$9 + SUM('Model coeffs'!G$5)*'Cost drivers'!$E120 + SUM('Model coeffs'!G$6)*'Cost drivers'!$F120 + SUM('Model coeffs'!G$7)*'Cost drivers'!$G120 + SUM('Model coeffs'!G$8)*'Cost drivers'!$H120)</f>
        <v>0.65491131416416326</v>
      </c>
      <c r="H118" s="126">
        <f>INDEX('Cost drivers'!$I$8:$I$197, MATCH('Modelled costs'!$A118, 'Cost drivers'!$A$8:$A$197, 0))</f>
        <v>52.295000000000002</v>
      </c>
      <c r="J118" s="128">
        <f t="shared" si="10"/>
        <v>0.63517907401688822</v>
      </c>
      <c r="K118" s="128">
        <f t="shared" si="11"/>
        <v>33.21668967571317</v>
      </c>
      <c r="L118" s="129"/>
      <c r="M118" s="130">
        <f>IF(RIGHT(C118,2)&gt;=RIGHT(Controls!$E$39,2),K118*Controls!$F$24,"")</f>
        <v>30.758248076494642</v>
      </c>
      <c r="O118" s="86"/>
      <c r="P118" s="86"/>
      <c r="Q118" s="86"/>
      <c r="R118" s="86"/>
      <c r="S118" s="86"/>
      <c r="T118" s="86"/>
      <c r="U118" s="86"/>
      <c r="V118" s="86"/>
    </row>
    <row r="119" spans="1:22" s="127" customFormat="1" ht="13.15">
      <c r="A119" s="123" t="str">
        <f t="shared" si="9"/>
        <v>SWB30</v>
      </c>
      <c r="B119" s="124" t="s">
        <v>128</v>
      </c>
      <c r="C119" s="123" t="s">
        <v>56</v>
      </c>
      <c r="D119" s="125">
        <f>EXP('Model coeffs'!D$9 + SUM('Model coeffs'!D$5)*'Cost drivers'!$E121 + SUM('Model coeffs'!D$6)*'Cost drivers'!$F121 + SUM('Model coeffs'!D$7)*'Cost drivers'!$G121 + SUM('Model coeffs'!D$8)*'Cost drivers'!$H121)</f>
        <v>0.69838425055045306</v>
      </c>
      <c r="E119" s="125">
        <f>EXP('Model coeffs'!E$9 + SUM('Model coeffs'!E$5)*'Cost drivers'!$E121 + SUM('Model coeffs'!E$6)*'Cost drivers'!$F121 + SUM('Model coeffs'!E$7)*'Cost drivers'!$G121 + SUM('Model coeffs'!E$8)*'Cost drivers'!$H121)</f>
        <v>0.57413216098219721</v>
      </c>
      <c r="F119" s="125">
        <f>EXP('Model coeffs'!F$9 + SUM('Model coeffs'!F$5)*'Cost drivers'!$E121 + SUM('Model coeffs'!F$6)*'Cost drivers'!$F121 + SUM('Model coeffs'!F$7)*'Cost drivers'!$G121 + SUM('Model coeffs'!F$8)*'Cost drivers'!$H121)</f>
        <v>0.60556007746839635</v>
      </c>
      <c r="G119" s="125">
        <f>EXP('Model coeffs'!G$9 + SUM('Model coeffs'!G$5)*'Cost drivers'!$E121 + SUM('Model coeffs'!G$6)*'Cost drivers'!$F121 + SUM('Model coeffs'!G$7)*'Cost drivers'!$G121 + SUM('Model coeffs'!G$8)*'Cost drivers'!$H121)</f>
        <v>0.65355282264195336</v>
      </c>
      <c r="H119" s="126">
        <f>INDEX('Cost drivers'!$I$8:$I$197, MATCH('Modelled costs'!$A119, 'Cost drivers'!$A$8:$A$197, 0))</f>
        <v>53.6</v>
      </c>
      <c r="J119" s="128">
        <f t="shared" si="10"/>
        <v>0.63290732791074999</v>
      </c>
      <c r="K119" s="128">
        <f t="shared" si="11"/>
        <v>33.923832776016198</v>
      </c>
      <c r="L119" s="129"/>
      <c r="M119" s="130">
        <f>IF(RIGHT(C119,2)&gt;=RIGHT(Controls!$E$39,2),K119*Controls!$F$24,"")</f>
        <v>31.413053932136698</v>
      </c>
      <c r="O119" s="86"/>
      <c r="P119" s="86"/>
      <c r="Q119" s="86"/>
      <c r="R119" s="86"/>
      <c r="S119" s="86"/>
      <c r="T119" s="86"/>
      <c r="U119" s="86"/>
      <c r="V119" s="86"/>
    </row>
    <row r="120" spans="1:22" s="127" customFormat="1" ht="13.15">
      <c r="A120" s="123" t="str">
        <f t="shared" si="9"/>
        <v>TMS12</v>
      </c>
      <c r="B120" s="124" t="s">
        <v>129</v>
      </c>
      <c r="C120" s="123" t="s">
        <v>28</v>
      </c>
      <c r="D120" s="125">
        <f>EXP('Model coeffs'!D$9 + SUM('Model coeffs'!D$5)*'Cost drivers'!$E122 + SUM('Model coeffs'!D$6)*'Cost drivers'!$F122 + SUM('Model coeffs'!D$7)*'Cost drivers'!$G122 + SUM('Model coeffs'!D$8)*'Cost drivers'!$H122)</f>
        <v>0.46131620800400336</v>
      </c>
      <c r="E120" s="125">
        <f>EXP('Model coeffs'!E$9 + SUM('Model coeffs'!E$5)*'Cost drivers'!$E122 + SUM('Model coeffs'!E$6)*'Cost drivers'!$F122 + SUM('Model coeffs'!E$7)*'Cost drivers'!$G122 + SUM('Model coeffs'!E$8)*'Cost drivers'!$H122)</f>
        <v>0.39312948059027858</v>
      </c>
      <c r="F120" s="125">
        <f>EXP('Model coeffs'!F$9 + SUM('Model coeffs'!F$5)*'Cost drivers'!$E122 + SUM('Model coeffs'!F$6)*'Cost drivers'!$F122 + SUM('Model coeffs'!F$7)*'Cost drivers'!$G122 + SUM('Model coeffs'!F$8)*'Cost drivers'!$H122)</f>
        <v>0.38805268687116778</v>
      </c>
      <c r="G120" s="125">
        <f>EXP('Model coeffs'!G$9 + SUM('Model coeffs'!G$5)*'Cost drivers'!$E122 + SUM('Model coeffs'!G$6)*'Cost drivers'!$F122 + SUM('Model coeffs'!G$7)*'Cost drivers'!$G122 + SUM('Model coeffs'!G$8)*'Cost drivers'!$H122)</f>
        <v>0.40000923193868776</v>
      </c>
      <c r="H120" s="126">
        <f>INDEX('Cost drivers'!$I$8:$I$197, MATCH('Modelled costs'!$A120, 'Cost drivers'!$A$8:$A$197, 0))</f>
        <v>380.70872449341698</v>
      </c>
      <c r="J120" s="128">
        <f t="shared" si="10"/>
        <v>0.41062690185103434</v>
      </c>
      <c r="K120" s="128">
        <f t="shared" si="11"/>
        <v>156.32924404639081</v>
      </c>
      <c r="L120" s="129"/>
      <c r="M120" s="130" t="str">
        <f>IF(RIGHT(C120,2)&gt;=RIGHT(Controls!$E$39,2),K120*Controls!$F$24,"")</f>
        <v/>
      </c>
      <c r="O120" s="86"/>
      <c r="P120" s="86"/>
      <c r="Q120" s="86"/>
      <c r="R120" s="86"/>
      <c r="S120" s="86"/>
      <c r="T120" s="86"/>
      <c r="U120" s="86"/>
      <c r="V120" s="86"/>
    </row>
    <row r="121" spans="1:22" s="127" customFormat="1" ht="13.15">
      <c r="A121" s="123" t="str">
        <f t="shared" si="9"/>
        <v>TMS13</v>
      </c>
      <c r="B121" s="124" t="s">
        <v>129</v>
      </c>
      <c r="C121" s="123" t="s">
        <v>40</v>
      </c>
      <c r="D121" s="125">
        <f>EXP('Model coeffs'!D$9 + SUM('Model coeffs'!D$5)*'Cost drivers'!$E123 + SUM('Model coeffs'!D$6)*'Cost drivers'!$F123 + SUM('Model coeffs'!D$7)*'Cost drivers'!$G123 + SUM('Model coeffs'!D$8)*'Cost drivers'!$H123)</f>
        <v>0.46234795542226698</v>
      </c>
      <c r="E121" s="125">
        <f>EXP('Model coeffs'!E$9 + SUM('Model coeffs'!E$5)*'Cost drivers'!$E123 + SUM('Model coeffs'!E$6)*'Cost drivers'!$F123 + SUM('Model coeffs'!E$7)*'Cost drivers'!$G123 + SUM('Model coeffs'!E$8)*'Cost drivers'!$H123)</f>
        <v>0.39167427276748518</v>
      </c>
      <c r="F121" s="125">
        <f>EXP('Model coeffs'!F$9 + SUM('Model coeffs'!F$5)*'Cost drivers'!$E123 + SUM('Model coeffs'!F$6)*'Cost drivers'!$F123 + SUM('Model coeffs'!F$7)*'Cost drivers'!$G123 + SUM('Model coeffs'!F$8)*'Cost drivers'!$H123)</f>
        <v>0.38590533928131321</v>
      </c>
      <c r="G121" s="125">
        <f>EXP('Model coeffs'!G$9 + SUM('Model coeffs'!G$5)*'Cost drivers'!$E123 + SUM('Model coeffs'!G$6)*'Cost drivers'!$F123 + SUM('Model coeffs'!G$7)*'Cost drivers'!$G123 + SUM('Model coeffs'!G$8)*'Cost drivers'!$H123)</f>
        <v>0.39962307272189462</v>
      </c>
      <c r="H121" s="126">
        <f>INDEX('Cost drivers'!$I$8:$I$197, MATCH('Modelled costs'!$A121, 'Cost drivers'!$A$8:$A$197, 0))</f>
        <v>375.22385306781899</v>
      </c>
      <c r="J121" s="128">
        <f t="shared" si="10"/>
        <v>0.40988766004824001</v>
      </c>
      <c r="K121" s="128">
        <f t="shared" si="11"/>
        <v>153.79962712825295</v>
      </c>
      <c r="L121" s="129"/>
      <c r="M121" s="130" t="str">
        <f>IF(RIGHT(C121,2)&gt;=RIGHT(Controls!$E$39,2),K121*Controls!$F$24,"")</f>
        <v/>
      </c>
      <c r="O121" s="86"/>
      <c r="P121" s="86"/>
      <c r="Q121" s="86"/>
      <c r="R121" s="86"/>
      <c r="S121" s="86"/>
      <c r="T121" s="86"/>
      <c r="U121" s="86"/>
      <c r="V121" s="86"/>
    </row>
    <row r="122" spans="1:22" s="127" customFormat="1" ht="13.15">
      <c r="A122" s="123" t="str">
        <f t="shared" si="9"/>
        <v>TMS14</v>
      </c>
      <c r="B122" s="124" t="s">
        <v>129</v>
      </c>
      <c r="C122" s="123" t="s">
        <v>41</v>
      </c>
      <c r="D122" s="125">
        <f>EXP('Model coeffs'!D$9 + SUM('Model coeffs'!D$5)*'Cost drivers'!$E124 + SUM('Model coeffs'!D$6)*'Cost drivers'!$F124 + SUM('Model coeffs'!D$7)*'Cost drivers'!$G124 + SUM('Model coeffs'!D$8)*'Cost drivers'!$H124)</f>
        <v>0.46220828822372551</v>
      </c>
      <c r="E122" s="125">
        <f>EXP('Model coeffs'!E$9 + SUM('Model coeffs'!E$5)*'Cost drivers'!$E124 + SUM('Model coeffs'!E$6)*'Cost drivers'!$F124 + SUM('Model coeffs'!E$7)*'Cost drivers'!$G124 + SUM('Model coeffs'!E$8)*'Cost drivers'!$H124)</f>
        <v>0.3901407916195655</v>
      </c>
      <c r="F122" s="125">
        <f>EXP('Model coeffs'!F$9 + SUM('Model coeffs'!F$5)*'Cost drivers'!$E124 + SUM('Model coeffs'!F$6)*'Cost drivers'!$F124 + SUM('Model coeffs'!F$7)*'Cost drivers'!$G124 + SUM('Model coeffs'!F$8)*'Cost drivers'!$H124)</f>
        <v>0.38366400522950878</v>
      </c>
      <c r="G122" s="125">
        <f>EXP('Model coeffs'!G$9 + SUM('Model coeffs'!G$5)*'Cost drivers'!$E124 + SUM('Model coeffs'!G$6)*'Cost drivers'!$F124 + SUM('Model coeffs'!G$7)*'Cost drivers'!$G124 + SUM('Model coeffs'!G$8)*'Cost drivers'!$H124)</f>
        <v>0.39923025075545832</v>
      </c>
      <c r="H122" s="126">
        <f>INDEX('Cost drivers'!$I$8:$I$197, MATCH('Modelled costs'!$A122, 'Cost drivers'!$A$8:$A$197, 0))</f>
        <v>359.99163745267703</v>
      </c>
      <c r="J122" s="128">
        <f t="shared" si="10"/>
        <v>0.40881083395706452</v>
      </c>
      <c r="K122" s="128">
        <f t="shared" si="11"/>
        <v>147.16848152459812</v>
      </c>
      <c r="L122" s="129"/>
      <c r="M122" s="130" t="str">
        <f>IF(RIGHT(C122,2)&gt;=RIGHT(Controls!$E$39,2),K122*Controls!$F$24,"")</f>
        <v/>
      </c>
      <c r="O122" s="86"/>
      <c r="P122" s="86"/>
      <c r="Q122" s="86"/>
      <c r="R122" s="86"/>
      <c r="S122" s="86"/>
      <c r="T122" s="86"/>
      <c r="U122" s="86"/>
      <c r="V122" s="86"/>
    </row>
    <row r="123" spans="1:22" s="127" customFormat="1" ht="13.15">
      <c r="A123" s="123" t="str">
        <f t="shared" si="9"/>
        <v>TMS15</v>
      </c>
      <c r="B123" s="124" t="s">
        <v>129</v>
      </c>
      <c r="C123" s="123" t="s">
        <v>42</v>
      </c>
      <c r="D123" s="125">
        <f>EXP('Model coeffs'!D$9 + SUM('Model coeffs'!D$5)*'Cost drivers'!$E125 + SUM('Model coeffs'!D$6)*'Cost drivers'!$F125 + SUM('Model coeffs'!D$7)*'Cost drivers'!$G125 + SUM('Model coeffs'!D$8)*'Cost drivers'!$H125)</f>
        <v>0.46173475527101143</v>
      </c>
      <c r="E123" s="125">
        <f>EXP('Model coeffs'!E$9 + SUM('Model coeffs'!E$5)*'Cost drivers'!$E125 + SUM('Model coeffs'!E$6)*'Cost drivers'!$F125 + SUM('Model coeffs'!E$7)*'Cost drivers'!$G125 + SUM('Model coeffs'!E$8)*'Cost drivers'!$H125)</f>
        <v>0.38840382424117609</v>
      </c>
      <c r="F123" s="125">
        <f>EXP('Model coeffs'!F$9 + SUM('Model coeffs'!F$5)*'Cost drivers'!$E125 + SUM('Model coeffs'!F$6)*'Cost drivers'!$F125 + SUM('Model coeffs'!F$7)*'Cost drivers'!$G125 + SUM('Model coeffs'!F$8)*'Cost drivers'!$H125)</f>
        <v>0.38111610046463451</v>
      </c>
      <c r="G123" s="125">
        <f>EXP('Model coeffs'!G$9 + SUM('Model coeffs'!G$5)*'Cost drivers'!$E125 + SUM('Model coeffs'!G$6)*'Cost drivers'!$F125 + SUM('Model coeffs'!G$7)*'Cost drivers'!$G125 + SUM('Model coeffs'!G$8)*'Cost drivers'!$H125)</f>
        <v>0.39830983383886637</v>
      </c>
      <c r="H123" s="126">
        <f>INDEX('Cost drivers'!$I$8:$I$197, MATCH('Modelled costs'!$A123, 'Cost drivers'!$A$8:$A$197, 0))</f>
        <v>361.31282408149798</v>
      </c>
      <c r="J123" s="128">
        <f t="shared" si="10"/>
        <v>0.40739112845392211</v>
      </c>
      <c r="K123" s="128">
        <f t="shared" si="11"/>
        <v>147.1956391274349</v>
      </c>
      <c r="L123" s="129"/>
      <c r="M123" s="130" t="str">
        <f>IF(RIGHT(C123,2)&gt;=RIGHT(Controls!$E$39,2),K123*Controls!$F$24,"")</f>
        <v/>
      </c>
      <c r="O123" s="86"/>
      <c r="P123" s="86"/>
      <c r="Q123" s="86"/>
      <c r="R123" s="86"/>
      <c r="S123" s="86"/>
      <c r="T123" s="86"/>
      <c r="U123" s="86"/>
      <c r="V123" s="86"/>
    </row>
    <row r="124" spans="1:22" s="127" customFormat="1" ht="13.15">
      <c r="A124" s="123" t="str">
        <f t="shared" si="9"/>
        <v>TMS16</v>
      </c>
      <c r="B124" s="124" t="s">
        <v>129</v>
      </c>
      <c r="C124" s="123" t="s">
        <v>43</v>
      </c>
      <c r="D124" s="125">
        <f>EXP('Model coeffs'!D$9 + SUM('Model coeffs'!D$5)*'Cost drivers'!$E126 + SUM('Model coeffs'!D$6)*'Cost drivers'!$F126 + SUM('Model coeffs'!D$7)*'Cost drivers'!$G126 + SUM('Model coeffs'!D$8)*'Cost drivers'!$H126)</f>
        <v>0.46203673024907521</v>
      </c>
      <c r="E124" s="125">
        <f>EXP('Model coeffs'!E$9 + SUM('Model coeffs'!E$5)*'Cost drivers'!$E126 + SUM('Model coeffs'!E$6)*'Cost drivers'!$F126 + SUM('Model coeffs'!E$7)*'Cost drivers'!$G126 + SUM('Model coeffs'!E$8)*'Cost drivers'!$H126)</f>
        <v>0.38652656368490323</v>
      </c>
      <c r="F124" s="125">
        <f>EXP('Model coeffs'!F$9 + SUM('Model coeffs'!F$5)*'Cost drivers'!$E126 + SUM('Model coeffs'!F$6)*'Cost drivers'!$F126 + SUM('Model coeffs'!F$7)*'Cost drivers'!$G126 + SUM('Model coeffs'!F$8)*'Cost drivers'!$H126)</f>
        <v>0.3785314230778033</v>
      </c>
      <c r="G124" s="125">
        <f>EXP('Model coeffs'!G$9 + SUM('Model coeffs'!G$5)*'Cost drivers'!$E126 + SUM('Model coeffs'!G$6)*'Cost drivers'!$F126 + SUM('Model coeffs'!G$7)*'Cost drivers'!$G126 + SUM('Model coeffs'!G$8)*'Cost drivers'!$H126)</f>
        <v>0.39801030125993653</v>
      </c>
      <c r="H124" s="126">
        <f>INDEX('Cost drivers'!$I$8:$I$197, MATCH('Modelled costs'!$A124, 'Cost drivers'!$A$8:$A$197, 0))</f>
        <v>391.96290048470598</v>
      </c>
      <c r="J124" s="128">
        <f t="shared" si="10"/>
        <v>0.40627625456792954</v>
      </c>
      <c r="K124" s="128">
        <f t="shared" si="11"/>
        <v>159.24521913850845</v>
      </c>
      <c r="L124" s="129"/>
      <c r="M124" s="130" t="str">
        <f>IF(RIGHT(C124,2)&gt;=RIGHT(Controls!$E$39,2),K124*Controls!$F$24,"")</f>
        <v/>
      </c>
      <c r="O124" s="86"/>
      <c r="P124" s="86"/>
      <c r="Q124" s="86"/>
      <c r="R124" s="86"/>
      <c r="S124" s="86"/>
      <c r="T124" s="86"/>
      <c r="U124" s="86"/>
      <c r="V124" s="86"/>
    </row>
    <row r="125" spans="1:22" s="127" customFormat="1" ht="13.15">
      <c r="A125" s="123" t="str">
        <f t="shared" si="9"/>
        <v>TMS17</v>
      </c>
      <c r="B125" s="124" t="s">
        <v>129</v>
      </c>
      <c r="C125" s="123" t="s">
        <v>44</v>
      </c>
      <c r="D125" s="125">
        <f>EXP('Model coeffs'!D$9 + SUM('Model coeffs'!D$5)*'Cost drivers'!$E127 + SUM('Model coeffs'!D$6)*'Cost drivers'!$F127 + SUM('Model coeffs'!D$7)*'Cost drivers'!$G127 + SUM('Model coeffs'!D$8)*'Cost drivers'!$H127)</f>
        <v>0.46185724171720427</v>
      </c>
      <c r="E125" s="125">
        <f>EXP('Model coeffs'!E$9 + SUM('Model coeffs'!E$5)*'Cost drivers'!$E127 + SUM('Model coeffs'!E$6)*'Cost drivers'!$F127 + SUM('Model coeffs'!E$7)*'Cost drivers'!$G127 + SUM('Model coeffs'!E$8)*'Cost drivers'!$H127)</f>
        <v>0.3852249007551008</v>
      </c>
      <c r="F125" s="125">
        <f>EXP('Model coeffs'!F$9 + SUM('Model coeffs'!F$5)*'Cost drivers'!$E127 + SUM('Model coeffs'!F$6)*'Cost drivers'!$F127 + SUM('Model coeffs'!F$7)*'Cost drivers'!$G127 + SUM('Model coeffs'!F$8)*'Cost drivers'!$H127)</f>
        <v>0.37662329003219219</v>
      </c>
      <c r="G125" s="125">
        <f>EXP('Model coeffs'!G$9 + SUM('Model coeffs'!G$5)*'Cost drivers'!$E127 + SUM('Model coeffs'!G$6)*'Cost drivers'!$F127 + SUM('Model coeffs'!G$7)*'Cost drivers'!$G127 + SUM('Model coeffs'!G$8)*'Cost drivers'!$H127)</f>
        <v>0.39754481416486981</v>
      </c>
      <c r="H125" s="126">
        <f>INDEX('Cost drivers'!$I$8:$I$197, MATCH('Modelled costs'!$A125, 'Cost drivers'!$A$8:$A$197, 0))</f>
        <v>382.563855393425</v>
      </c>
      <c r="J125" s="128">
        <f t="shared" si="10"/>
        <v>0.40531256166734181</v>
      </c>
      <c r="K125" s="128">
        <f t="shared" si="11"/>
        <v>155.05793623084361</v>
      </c>
      <c r="L125" s="129"/>
      <c r="M125" s="130" t="str">
        <f>IF(RIGHT(C125,2)&gt;=RIGHT(Controls!$E$39,2),K125*Controls!$F$24,"")</f>
        <v/>
      </c>
      <c r="O125" s="86"/>
      <c r="P125" s="86"/>
      <c r="Q125" s="86"/>
      <c r="R125" s="86"/>
      <c r="S125" s="86"/>
      <c r="T125" s="86"/>
      <c r="U125" s="86"/>
      <c r="V125" s="86"/>
    </row>
    <row r="126" spans="1:22" s="127" customFormat="1" ht="13.15">
      <c r="A126" s="123" t="str">
        <f t="shared" si="9"/>
        <v>TMS18</v>
      </c>
      <c r="B126" s="124" t="s">
        <v>129</v>
      </c>
      <c r="C126" s="123" t="s">
        <v>45</v>
      </c>
      <c r="D126" s="125">
        <f>EXP('Model coeffs'!D$9 + SUM('Model coeffs'!D$5)*'Cost drivers'!$E128 + SUM('Model coeffs'!D$6)*'Cost drivers'!$F128 + SUM('Model coeffs'!D$7)*'Cost drivers'!$G128 + SUM('Model coeffs'!D$8)*'Cost drivers'!$H128)</f>
        <v>0.46174521055136009</v>
      </c>
      <c r="E126" s="125">
        <f>EXP('Model coeffs'!E$9 + SUM('Model coeffs'!E$5)*'Cost drivers'!$E128 + SUM('Model coeffs'!E$6)*'Cost drivers'!$F128 + SUM('Model coeffs'!E$7)*'Cost drivers'!$G128 + SUM('Model coeffs'!E$8)*'Cost drivers'!$H128)</f>
        <v>0.38444490613298832</v>
      </c>
      <c r="F126" s="125">
        <f>EXP('Model coeffs'!F$9 + SUM('Model coeffs'!F$5)*'Cost drivers'!$E128 + SUM('Model coeffs'!F$6)*'Cost drivers'!$F128 + SUM('Model coeffs'!F$7)*'Cost drivers'!$G128 + SUM('Model coeffs'!F$8)*'Cost drivers'!$H128)</f>
        <v>0.37551660822956845</v>
      </c>
      <c r="G126" s="125">
        <f>EXP('Model coeffs'!G$9 + SUM('Model coeffs'!G$5)*'Cost drivers'!$E128 + SUM('Model coeffs'!G$6)*'Cost drivers'!$F128 + SUM('Model coeffs'!G$7)*'Cost drivers'!$G128 + SUM('Model coeffs'!G$8)*'Cost drivers'!$H128)</f>
        <v>0.3969733298719807</v>
      </c>
      <c r="H126" s="126">
        <f>INDEX('Cost drivers'!$I$8:$I$197, MATCH('Modelled costs'!$A126, 'Cost drivers'!$A$8:$A$197, 0))</f>
        <v>366.2</v>
      </c>
      <c r="J126" s="128">
        <f t="shared" si="10"/>
        <v>0.40467001369647437</v>
      </c>
      <c r="K126" s="128">
        <f t="shared" si="11"/>
        <v>148.1901590156489</v>
      </c>
      <c r="L126" s="129"/>
      <c r="M126" s="130" t="str">
        <f>IF(RIGHT(C126,2)&gt;=RIGHT(Controls!$E$39,2),K126*Controls!$F$24,"")</f>
        <v/>
      </c>
      <c r="O126" s="86"/>
      <c r="P126" s="86"/>
      <c r="Q126" s="86"/>
      <c r="R126" s="86"/>
      <c r="S126" s="86"/>
      <c r="T126" s="86"/>
      <c r="U126" s="86"/>
      <c r="V126" s="86"/>
    </row>
    <row r="127" spans="1:22" s="127" customFormat="1" ht="13.15">
      <c r="A127" s="123" t="str">
        <f t="shared" si="9"/>
        <v>TMS19</v>
      </c>
      <c r="B127" s="124" t="s">
        <v>129</v>
      </c>
      <c r="C127" s="123" t="s">
        <v>46</v>
      </c>
      <c r="D127" s="125">
        <f>EXP('Model coeffs'!D$9 + SUM('Model coeffs'!D$5)*'Cost drivers'!$E129 + SUM('Model coeffs'!D$6)*'Cost drivers'!$F129 + SUM('Model coeffs'!D$7)*'Cost drivers'!$G129 + SUM('Model coeffs'!D$8)*'Cost drivers'!$H129)</f>
        <v>0.46143772331164229</v>
      </c>
      <c r="E127" s="125">
        <f>EXP('Model coeffs'!E$9 + SUM('Model coeffs'!E$5)*'Cost drivers'!$E129 + SUM('Model coeffs'!E$6)*'Cost drivers'!$F129 + SUM('Model coeffs'!E$7)*'Cost drivers'!$G129 + SUM('Model coeffs'!E$8)*'Cost drivers'!$H129)</f>
        <v>0.3830854486289263</v>
      </c>
      <c r="F127" s="125">
        <f>EXP('Model coeffs'!F$9 + SUM('Model coeffs'!F$5)*'Cost drivers'!$E129 + SUM('Model coeffs'!F$6)*'Cost drivers'!$F129 + SUM('Model coeffs'!F$7)*'Cost drivers'!$G129 + SUM('Model coeffs'!F$8)*'Cost drivers'!$H129)</f>
        <v>0.37360866148927002</v>
      </c>
      <c r="G127" s="125">
        <f>EXP('Model coeffs'!G$9 + SUM('Model coeffs'!G$5)*'Cost drivers'!$E129 + SUM('Model coeffs'!G$6)*'Cost drivers'!$F129 + SUM('Model coeffs'!G$7)*'Cost drivers'!$G129 + SUM('Model coeffs'!G$8)*'Cost drivers'!$H129)</f>
        <v>0.39682088270640192</v>
      </c>
      <c r="H127" s="126">
        <f>INDEX('Cost drivers'!$I$8:$I$197, MATCH('Modelled costs'!$A127, 'Cost drivers'!$A$8:$A$197, 0))</f>
        <v>373.813362474077</v>
      </c>
      <c r="J127" s="128">
        <f t="shared" si="10"/>
        <v>0.40373817903406012</v>
      </c>
      <c r="K127" s="128">
        <f t="shared" si="11"/>
        <v>150.92272626388291</v>
      </c>
      <c r="L127" s="129"/>
      <c r="M127" s="130" t="str">
        <f>IF(RIGHT(C127,2)&gt;=RIGHT(Controls!$E$39,2),K127*Controls!$F$24,"")</f>
        <v/>
      </c>
      <c r="O127" s="86"/>
      <c r="P127" s="86"/>
      <c r="Q127" s="86"/>
      <c r="R127" s="86"/>
      <c r="S127" s="86"/>
      <c r="T127" s="86"/>
      <c r="U127" s="86"/>
      <c r="V127" s="86"/>
    </row>
    <row r="128" spans="1:22" s="127" customFormat="1" ht="13.15">
      <c r="A128" s="123" t="str">
        <f t="shared" si="9"/>
        <v>TMS20</v>
      </c>
      <c r="B128" s="124" t="s">
        <v>129</v>
      </c>
      <c r="C128" s="123" t="s">
        <v>47</v>
      </c>
      <c r="D128" s="125">
        <f>EXP('Model coeffs'!D$9 + SUM('Model coeffs'!D$5)*'Cost drivers'!$E130 + SUM('Model coeffs'!D$6)*'Cost drivers'!$F130 + SUM('Model coeffs'!D$7)*'Cost drivers'!$G130 + SUM('Model coeffs'!D$8)*'Cost drivers'!$H130)</f>
        <v>0.46122928212205716</v>
      </c>
      <c r="E128" s="125">
        <f>EXP('Model coeffs'!E$9 + SUM('Model coeffs'!E$5)*'Cost drivers'!$E130 + SUM('Model coeffs'!E$6)*'Cost drivers'!$F130 + SUM('Model coeffs'!E$7)*'Cost drivers'!$G130 + SUM('Model coeffs'!E$8)*'Cost drivers'!$H130)</f>
        <v>0.38233817131030623</v>
      </c>
      <c r="F128" s="125">
        <f>EXP('Model coeffs'!F$9 + SUM('Model coeffs'!F$5)*'Cost drivers'!$E130 + SUM('Model coeffs'!F$6)*'Cost drivers'!$F130 + SUM('Model coeffs'!F$7)*'Cost drivers'!$G130 + SUM('Model coeffs'!F$8)*'Cost drivers'!$H130)</f>
        <v>0.37259092915494862</v>
      </c>
      <c r="G128" s="125">
        <f>EXP('Model coeffs'!G$9 + SUM('Model coeffs'!G$5)*'Cost drivers'!$E130 + SUM('Model coeffs'!G$6)*'Cost drivers'!$F130 + SUM('Model coeffs'!G$7)*'Cost drivers'!$G130 + SUM('Model coeffs'!G$8)*'Cost drivers'!$H130)</f>
        <v>0.39582786347323046</v>
      </c>
      <c r="H128" s="126">
        <f>INDEX('Cost drivers'!$I$8:$I$197, MATCH('Modelled costs'!$A128, 'Cost drivers'!$A$8:$A$197, 0))</f>
        <v>371.6</v>
      </c>
      <c r="J128" s="128">
        <f t="shared" si="10"/>
        <v>0.40299656151513563</v>
      </c>
      <c r="K128" s="128">
        <f t="shared" si="11"/>
        <v>149.75352225902441</v>
      </c>
      <c r="L128" s="129"/>
      <c r="M128" s="130" t="str">
        <f>IF(RIGHT(C128,2)&gt;=RIGHT(Controls!$E$39,2),K128*Controls!$F$24,"")</f>
        <v/>
      </c>
      <c r="O128" s="86"/>
      <c r="P128" s="86"/>
      <c r="Q128" s="86"/>
      <c r="R128" s="86"/>
      <c r="S128" s="86"/>
      <c r="T128" s="86"/>
      <c r="U128" s="86"/>
      <c r="V128" s="86"/>
    </row>
    <row r="129" spans="1:22" s="127" customFormat="1" ht="13.15">
      <c r="A129" s="123" t="str">
        <f t="shared" si="9"/>
        <v>TMS21</v>
      </c>
      <c r="B129" s="124" t="s">
        <v>129</v>
      </c>
      <c r="C129" s="123" t="s">
        <v>48</v>
      </c>
      <c r="D129" s="125">
        <f>EXP('Model coeffs'!D$9 + SUM('Model coeffs'!D$5)*'Cost drivers'!$E131 + SUM('Model coeffs'!D$6)*'Cost drivers'!$F131 + SUM('Model coeffs'!D$7)*'Cost drivers'!$G131 + SUM('Model coeffs'!D$8)*'Cost drivers'!$H131)</f>
        <v>0.46180289634594673</v>
      </c>
      <c r="E129" s="125">
        <f>EXP('Model coeffs'!E$9 + SUM('Model coeffs'!E$5)*'Cost drivers'!$E131 + SUM('Model coeffs'!E$6)*'Cost drivers'!$F131 + SUM('Model coeffs'!E$7)*'Cost drivers'!$G131 + SUM('Model coeffs'!E$8)*'Cost drivers'!$H131)</f>
        <v>0.38166652072844803</v>
      </c>
      <c r="F129" s="125">
        <f>EXP('Model coeffs'!F$9 + SUM('Model coeffs'!F$5)*'Cost drivers'!$E131 + SUM('Model coeffs'!F$6)*'Cost drivers'!$F131 + SUM('Model coeffs'!F$7)*'Cost drivers'!$G131 + SUM('Model coeffs'!F$8)*'Cost drivers'!$H131)</f>
        <v>0.3715219720191309</v>
      </c>
      <c r="G129" s="125">
        <f>EXP('Model coeffs'!G$9 + SUM('Model coeffs'!G$5)*'Cost drivers'!$E131 + SUM('Model coeffs'!G$6)*'Cost drivers'!$F131 + SUM('Model coeffs'!G$7)*'Cost drivers'!$G131 + SUM('Model coeffs'!G$8)*'Cost drivers'!$H131)</f>
        <v>0.3950429368433766</v>
      </c>
      <c r="H129" s="126">
        <f>INDEX('Cost drivers'!$I$8:$I$197, MATCH('Modelled costs'!$A129, 'Cost drivers'!$A$8:$A$197, 0))</f>
        <v>345.3</v>
      </c>
      <c r="J129" s="128">
        <f t="shared" si="10"/>
        <v>0.40250858148422558</v>
      </c>
      <c r="K129" s="128">
        <f t="shared" si="11"/>
        <v>138.98621318650311</v>
      </c>
      <c r="L129" s="129"/>
      <c r="M129" s="130" t="str">
        <f>IF(RIGHT(C129,2)&gt;=RIGHT(Controls!$E$39,2),K129*Controls!$F$24,"")</f>
        <v/>
      </c>
      <c r="O129" s="86"/>
      <c r="P129" s="86"/>
      <c r="Q129" s="86"/>
      <c r="R129" s="86"/>
      <c r="S129" s="86"/>
      <c r="T129" s="86"/>
      <c r="U129" s="86"/>
      <c r="V129" s="86"/>
    </row>
    <row r="130" spans="1:22" s="127" customFormat="1" ht="13.15">
      <c r="A130" s="123" t="str">
        <f t="shared" si="9"/>
        <v>TMS22</v>
      </c>
      <c r="B130" s="124" t="s">
        <v>129</v>
      </c>
      <c r="C130" s="123" t="s">
        <v>49</v>
      </c>
      <c r="D130" s="125">
        <f>EXP('Model coeffs'!D$9 + SUM('Model coeffs'!D$5)*'Cost drivers'!$E132 + SUM('Model coeffs'!D$6)*'Cost drivers'!$F132 + SUM('Model coeffs'!D$7)*'Cost drivers'!$G132 + SUM('Model coeffs'!D$8)*'Cost drivers'!$H132)</f>
        <v>0.46144529928463562</v>
      </c>
      <c r="E130" s="125">
        <f>EXP('Model coeffs'!E$9 + SUM('Model coeffs'!E$5)*'Cost drivers'!$E132 + SUM('Model coeffs'!E$6)*'Cost drivers'!$F132 + SUM('Model coeffs'!E$7)*'Cost drivers'!$G132 + SUM('Model coeffs'!E$8)*'Cost drivers'!$H132)</f>
        <v>0.38097361587608147</v>
      </c>
      <c r="F130" s="125">
        <f>EXP('Model coeffs'!F$9 + SUM('Model coeffs'!F$5)*'Cost drivers'!$E132 + SUM('Model coeffs'!F$6)*'Cost drivers'!$F132 + SUM('Model coeffs'!F$7)*'Cost drivers'!$G132 + SUM('Model coeffs'!F$8)*'Cost drivers'!$H132)</f>
        <v>0.37045728839007303</v>
      </c>
      <c r="G130" s="125">
        <f>EXP('Model coeffs'!G$9 + SUM('Model coeffs'!G$5)*'Cost drivers'!$E132 + SUM('Model coeffs'!G$6)*'Cost drivers'!$F132 + SUM('Model coeffs'!G$7)*'Cost drivers'!$G132 + SUM('Model coeffs'!G$8)*'Cost drivers'!$H132)</f>
        <v>0.39421752175718833</v>
      </c>
      <c r="H130" s="126">
        <f>INDEX('Cost drivers'!$I$8:$I$197, MATCH('Modelled costs'!$A130, 'Cost drivers'!$A$8:$A$197, 0))</f>
        <v>371.67091269999997</v>
      </c>
      <c r="J130" s="128">
        <f t="shared" si="10"/>
        <v>0.40177343132699461</v>
      </c>
      <c r="K130" s="128">
        <f t="shared" si="11"/>
        <v>149.32749791991486</v>
      </c>
      <c r="L130" s="129"/>
      <c r="M130" s="130" t="str">
        <f>IF(RIGHT(C130,2)&gt;=RIGHT(Controls!$E$39,2),K130*Controls!$F$24,"")</f>
        <v/>
      </c>
      <c r="O130" s="86"/>
      <c r="P130" s="86"/>
      <c r="Q130" s="86"/>
      <c r="R130" s="86"/>
      <c r="S130" s="86"/>
      <c r="T130" s="86"/>
      <c r="U130" s="86"/>
      <c r="V130" s="86"/>
    </row>
    <row r="131" spans="1:22" s="127" customFormat="1" ht="13.15">
      <c r="A131" s="123" t="str">
        <f t="shared" si="9"/>
        <v>TMS23</v>
      </c>
      <c r="B131" s="124" t="s">
        <v>129</v>
      </c>
      <c r="C131" s="123" t="s">
        <v>50</v>
      </c>
      <c r="D131" s="125">
        <f>EXP('Model coeffs'!D$9 + SUM('Model coeffs'!D$5)*'Cost drivers'!$E133 + SUM('Model coeffs'!D$6)*'Cost drivers'!$F133 + SUM('Model coeffs'!D$7)*'Cost drivers'!$G133 + SUM('Model coeffs'!D$8)*'Cost drivers'!$H133)</f>
        <v>0.46212165176727299</v>
      </c>
      <c r="E131" s="125">
        <f>EXP('Model coeffs'!E$9 + SUM('Model coeffs'!E$5)*'Cost drivers'!$E133 + SUM('Model coeffs'!E$6)*'Cost drivers'!$F133 + SUM('Model coeffs'!E$7)*'Cost drivers'!$G133 + SUM('Model coeffs'!E$8)*'Cost drivers'!$H133)</f>
        <v>0.3802033829121142</v>
      </c>
      <c r="F131" s="125">
        <f>EXP('Model coeffs'!F$9 + SUM('Model coeffs'!F$5)*'Cost drivers'!$E133 + SUM('Model coeffs'!F$6)*'Cost drivers'!$F133 + SUM('Model coeffs'!F$7)*'Cost drivers'!$G133 + SUM('Model coeffs'!F$8)*'Cost drivers'!$H133)</f>
        <v>0.36927510214267756</v>
      </c>
      <c r="G131" s="125">
        <f>EXP('Model coeffs'!G$9 + SUM('Model coeffs'!G$5)*'Cost drivers'!$E133 + SUM('Model coeffs'!G$6)*'Cost drivers'!$F133 + SUM('Model coeffs'!G$7)*'Cost drivers'!$G133 + SUM('Model coeffs'!G$8)*'Cost drivers'!$H133)</f>
        <v>0.39375948641408876</v>
      </c>
      <c r="H131" s="126">
        <f>INDEX('Cost drivers'!$I$8:$I$197, MATCH('Modelled costs'!$A131, 'Cost drivers'!$A$8:$A$197, 0))</f>
        <v>353.9</v>
      </c>
      <c r="J131" s="128">
        <f t="shared" si="10"/>
        <v>0.40133990580903833</v>
      </c>
      <c r="K131" s="128">
        <f t="shared" si="11"/>
        <v>142.03419266581867</v>
      </c>
      <c r="L131" s="129"/>
      <c r="M131" s="130" t="str">
        <f>IF(RIGHT(C131,2)&gt;=RIGHT(Controls!$E$39,2),K131*Controls!$F$24,"")</f>
        <v/>
      </c>
      <c r="O131" s="86"/>
      <c r="P131" s="86"/>
      <c r="Q131" s="86"/>
      <c r="R131" s="86"/>
      <c r="S131" s="86"/>
      <c r="T131" s="86"/>
      <c r="U131" s="86"/>
      <c r="V131" s="86"/>
    </row>
    <row r="132" spans="1:22" s="127" customFormat="1" ht="13.15">
      <c r="A132" s="123" t="str">
        <f t="shared" si="9"/>
        <v>TMS24</v>
      </c>
      <c r="B132" s="124" t="s">
        <v>129</v>
      </c>
      <c r="C132" s="123" t="s">
        <v>30</v>
      </c>
      <c r="D132" s="125">
        <f>EXP('Model coeffs'!D$9 + SUM('Model coeffs'!D$5)*'Cost drivers'!$E134 + SUM('Model coeffs'!D$6)*'Cost drivers'!$F134 + SUM('Model coeffs'!D$7)*'Cost drivers'!$G134 + SUM('Model coeffs'!D$8)*'Cost drivers'!$H134)</f>
        <v>0.46150048166130064</v>
      </c>
      <c r="E132" s="125">
        <f>EXP('Model coeffs'!E$9 + SUM('Model coeffs'!E$5)*'Cost drivers'!$E134 + SUM('Model coeffs'!E$6)*'Cost drivers'!$F134 + SUM('Model coeffs'!E$7)*'Cost drivers'!$G134 + SUM('Model coeffs'!E$8)*'Cost drivers'!$H134)</f>
        <v>0.37955082774331245</v>
      </c>
      <c r="F132" s="125">
        <f>EXP('Model coeffs'!F$9 + SUM('Model coeffs'!F$5)*'Cost drivers'!$E134 + SUM('Model coeffs'!F$6)*'Cost drivers'!$F134 + SUM('Model coeffs'!F$7)*'Cost drivers'!$G134 + SUM('Model coeffs'!F$8)*'Cost drivers'!$H134)</f>
        <v>0.36827461778035719</v>
      </c>
      <c r="G132" s="125">
        <f>EXP('Model coeffs'!G$9 + SUM('Model coeffs'!G$5)*'Cost drivers'!$E134 + SUM('Model coeffs'!G$6)*'Cost drivers'!$F134 + SUM('Model coeffs'!G$7)*'Cost drivers'!$G134 + SUM('Model coeffs'!G$8)*'Cost drivers'!$H134)</f>
        <v>0.3927595634795954</v>
      </c>
      <c r="H132" s="126">
        <f>INDEX('Cost drivers'!$I$8:$I$197, MATCH('Modelled costs'!$A132, 'Cost drivers'!$A$8:$A$197, 0))</f>
        <v>365.6</v>
      </c>
      <c r="J132" s="128">
        <f t="shared" si="10"/>
        <v>0.40052137266614141</v>
      </c>
      <c r="K132" s="128">
        <f t="shared" si="11"/>
        <v>146.43061384674129</v>
      </c>
      <c r="L132" s="129"/>
      <c r="M132" s="130" t="str">
        <f>IF(RIGHT(C132,2)&gt;=RIGHT(Controls!$E$39,2),K132*Controls!$F$24,"")</f>
        <v/>
      </c>
      <c r="O132" s="86"/>
      <c r="P132" s="86"/>
      <c r="Q132" s="86"/>
      <c r="R132" s="86"/>
      <c r="S132" s="86"/>
      <c r="T132" s="86"/>
      <c r="U132" s="86"/>
      <c r="V132" s="86"/>
    </row>
    <row r="133" spans="1:22" s="127" customFormat="1" ht="13.15">
      <c r="A133" s="123" t="str">
        <f t="shared" si="9"/>
        <v>TMS25</v>
      </c>
      <c r="B133" s="124" t="s">
        <v>129</v>
      </c>
      <c r="C133" s="123" t="s">
        <v>51</v>
      </c>
      <c r="D133" s="125">
        <f>EXP('Model coeffs'!D$9 + SUM('Model coeffs'!D$5)*'Cost drivers'!$E135 + SUM('Model coeffs'!D$6)*'Cost drivers'!$F135 + SUM('Model coeffs'!D$7)*'Cost drivers'!$G135 + SUM('Model coeffs'!D$8)*'Cost drivers'!$H135)</f>
        <v>0.46183038452131581</v>
      </c>
      <c r="E133" s="125">
        <f>EXP('Model coeffs'!E$9 + SUM('Model coeffs'!E$5)*'Cost drivers'!$E135 + SUM('Model coeffs'!E$6)*'Cost drivers'!$F135 + SUM('Model coeffs'!E$7)*'Cost drivers'!$G135 + SUM('Model coeffs'!E$8)*'Cost drivers'!$H135)</f>
        <v>0.37891239803978044</v>
      </c>
      <c r="F133" s="125">
        <f>EXP('Model coeffs'!F$9 + SUM('Model coeffs'!F$5)*'Cost drivers'!$E135 + SUM('Model coeffs'!F$6)*'Cost drivers'!$F135 + SUM('Model coeffs'!F$7)*'Cost drivers'!$G135 + SUM('Model coeffs'!F$8)*'Cost drivers'!$H135)</f>
        <v>0.36729675421493879</v>
      </c>
      <c r="G133" s="125">
        <f>EXP('Model coeffs'!G$9 + SUM('Model coeffs'!G$5)*'Cost drivers'!$E135 + SUM('Model coeffs'!G$6)*'Cost drivers'!$F135 + SUM('Model coeffs'!G$7)*'Cost drivers'!$G135 + SUM('Model coeffs'!G$8)*'Cost drivers'!$H135)</f>
        <v>0.3924297648019095</v>
      </c>
      <c r="H133" s="126">
        <f>INDEX('Cost drivers'!$I$8:$I$197, MATCH('Modelled costs'!$A133, 'Cost drivers'!$A$8:$A$197, 0))</f>
        <v>366.5</v>
      </c>
      <c r="J133" s="128">
        <f t="shared" si="10"/>
        <v>0.40011732539448613</v>
      </c>
      <c r="K133" s="128">
        <f t="shared" si="11"/>
        <v>146.64299975707917</v>
      </c>
      <c r="L133" s="129"/>
      <c r="M133" s="130">
        <f>IF(RIGHT(C133,2)&gt;=RIGHT(Controls!$E$39,2),K133*Controls!$F$24,"")</f>
        <v>135.78962290476176</v>
      </c>
      <c r="O133" s="86"/>
      <c r="P133" s="86"/>
      <c r="Q133" s="86"/>
      <c r="R133" s="86"/>
      <c r="S133" s="86"/>
      <c r="T133" s="86"/>
      <c r="U133" s="86"/>
      <c r="V133" s="86"/>
    </row>
    <row r="134" spans="1:22" s="127" customFormat="1" ht="13.15">
      <c r="A134" s="123" t="str">
        <f t="shared" ref="A134:A165" si="12">B134&amp;RIGHT(C134,2)</f>
        <v>TMS26</v>
      </c>
      <c r="B134" s="124" t="s">
        <v>129</v>
      </c>
      <c r="C134" s="123" t="s">
        <v>52</v>
      </c>
      <c r="D134" s="125">
        <f>EXP('Model coeffs'!D$9 + SUM('Model coeffs'!D$5)*'Cost drivers'!$E136 + SUM('Model coeffs'!D$6)*'Cost drivers'!$F136 + SUM('Model coeffs'!D$7)*'Cost drivers'!$G136 + SUM('Model coeffs'!D$8)*'Cost drivers'!$H136)</f>
        <v>0.46176018496855681</v>
      </c>
      <c r="E134" s="125">
        <f>EXP('Model coeffs'!E$9 + SUM('Model coeffs'!E$5)*'Cost drivers'!$E136 + SUM('Model coeffs'!E$6)*'Cost drivers'!$F136 + SUM('Model coeffs'!E$7)*'Cost drivers'!$G136 + SUM('Model coeffs'!E$8)*'Cost drivers'!$H136)</f>
        <v>0.3781795665510348</v>
      </c>
      <c r="F134" s="125">
        <f>EXP('Model coeffs'!F$9 + SUM('Model coeffs'!F$5)*'Cost drivers'!$E136 + SUM('Model coeffs'!F$6)*'Cost drivers'!$F136 + SUM('Model coeffs'!F$7)*'Cost drivers'!$G136 + SUM('Model coeffs'!F$8)*'Cost drivers'!$H136)</f>
        <v>0.36617547440754245</v>
      </c>
      <c r="G134" s="125">
        <f>EXP('Model coeffs'!G$9 + SUM('Model coeffs'!G$5)*'Cost drivers'!$E136 + SUM('Model coeffs'!G$6)*'Cost drivers'!$F136 + SUM('Model coeffs'!G$7)*'Cost drivers'!$G136 + SUM('Model coeffs'!G$8)*'Cost drivers'!$H136)</f>
        <v>0.39179806572554882</v>
      </c>
      <c r="H134" s="126">
        <f>INDEX('Cost drivers'!$I$8:$I$197, MATCH('Modelled costs'!$A134, 'Cost drivers'!$A$8:$A$197, 0))</f>
        <v>368.8</v>
      </c>
      <c r="J134" s="128">
        <f t="shared" ref="J134:J165" si="13">SUMPRODUCT(D134:G134,$D$2:$G$2)</f>
        <v>0.39947832291317076</v>
      </c>
      <c r="K134" s="128">
        <f t="shared" ref="K134:K165" si="14">J134*H134</f>
        <v>147.32760549037738</v>
      </c>
      <c r="L134" s="129"/>
      <c r="M134" s="130">
        <f>IF(RIGHT(C134,2)&gt;=RIGHT(Controls!$E$39,2),K134*Controls!$F$24,"")</f>
        <v>136.42355943440859</v>
      </c>
      <c r="O134" s="86"/>
      <c r="P134" s="86"/>
      <c r="Q134" s="86"/>
      <c r="R134" s="86"/>
      <c r="S134" s="86"/>
      <c r="T134" s="86"/>
      <c r="U134" s="86"/>
      <c r="V134" s="86"/>
    </row>
    <row r="135" spans="1:22" s="127" customFormat="1" ht="13.15">
      <c r="A135" s="123" t="str">
        <f t="shared" si="12"/>
        <v>TMS27</v>
      </c>
      <c r="B135" s="124" t="s">
        <v>129</v>
      </c>
      <c r="C135" s="123" t="s">
        <v>53</v>
      </c>
      <c r="D135" s="125">
        <f>EXP('Model coeffs'!D$9 + SUM('Model coeffs'!D$5)*'Cost drivers'!$E137 + SUM('Model coeffs'!D$6)*'Cost drivers'!$F137 + SUM('Model coeffs'!D$7)*'Cost drivers'!$G137 + SUM('Model coeffs'!D$8)*'Cost drivers'!$H137)</f>
        <v>0.46147715991300059</v>
      </c>
      <c r="E135" s="125">
        <f>EXP('Model coeffs'!E$9 + SUM('Model coeffs'!E$5)*'Cost drivers'!$E137 + SUM('Model coeffs'!E$6)*'Cost drivers'!$F137 + SUM('Model coeffs'!E$7)*'Cost drivers'!$G137 + SUM('Model coeffs'!E$8)*'Cost drivers'!$H137)</f>
        <v>0.37745106219822422</v>
      </c>
      <c r="F135" s="125">
        <f>EXP('Model coeffs'!F$9 + SUM('Model coeffs'!F$5)*'Cost drivers'!$E137 + SUM('Model coeffs'!F$6)*'Cost drivers'!$F137 + SUM('Model coeffs'!F$7)*'Cost drivers'!$G137 + SUM('Model coeffs'!F$8)*'Cost drivers'!$H137)</f>
        <v>0.3650620623568771</v>
      </c>
      <c r="G135" s="125">
        <f>EXP('Model coeffs'!G$9 + SUM('Model coeffs'!G$5)*'Cost drivers'!$E137 + SUM('Model coeffs'!G$6)*'Cost drivers'!$F137 + SUM('Model coeffs'!G$7)*'Cost drivers'!$G137 + SUM('Model coeffs'!G$8)*'Cost drivers'!$H137)</f>
        <v>0.39117256008499851</v>
      </c>
      <c r="H135" s="126">
        <f>INDEX('Cost drivers'!$I$8:$I$197, MATCH('Modelled costs'!$A135, 'Cost drivers'!$A$8:$A$197, 0))</f>
        <v>371.2</v>
      </c>
      <c r="J135" s="128">
        <f t="shared" si="13"/>
        <v>0.39879071113827513</v>
      </c>
      <c r="K135" s="128">
        <f t="shared" si="14"/>
        <v>148.03111197452773</v>
      </c>
      <c r="L135" s="129"/>
      <c r="M135" s="130">
        <f>IF(RIGHT(C135,2)&gt;=RIGHT(Controls!$E$39,2),K135*Controls!$F$24,"")</f>
        <v>137.07499782800446</v>
      </c>
      <c r="O135" s="86"/>
      <c r="P135" s="86"/>
      <c r="Q135" s="86"/>
      <c r="R135" s="86"/>
      <c r="S135" s="86"/>
      <c r="T135" s="86"/>
      <c r="U135" s="86"/>
      <c r="V135" s="86"/>
    </row>
    <row r="136" spans="1:22" s="127" customFormat="1" ht="13.15">
      <c r="A136" s="123" t="str">
        <f t="shared" si="12"/>
        <v>TMS28</v>
      </c>
      <c r="B136" s="124" t="s">
        <v>129</v>
      </c>
      <c r="C136" s="123" t="s">
        <v>54</v>
      </c>
      <c r="D136" s="125">
        <f>EXP('Model coeffs'!D$9 + SUM('Model coeffs'!D$5)*'Cost drivers'!$E138 + SUM('Model coeffs'!D$6)*'Cost drivers'!$F138 + SUM('Model coeffs'!D$7)*'Cost drivers'!$G138 + SUM('Model coeffs'!D$8)*'Cost drivers'!$H138)</f>
        <v>0.46142634681585254</v>
      </c>
      <c r="E136" s="125">
        <f>EXP('Model coeffs'!E$9 + SUM('Model coeffs'!E$5)*'Cost drivers'!$E138 + SUM('Model coeffs'!E$6)*'Cost drivers'!$F138 + SUM('Model coeffs'!E$7)*'Cost drivers'!$G138 + SUM('Model coeffs'!E$8)*'Cost drivers'!$H138)</f>
        <v>0.37673099497090323</v>
      </c>
      <c r="F136" s="125">
        <f>EXP('Model coeffs'!F$9 + SUM('Model coeffs'!F$5)*'Cost drivers'!$E138 + SUM('Model coeffs'!F$6)*'Cost drivers'!$F138 + SUM('Model coeffs'!F$7)*'Cost drivers'!$G138 + SUM('Model coeffs'!F$8)*'Cost drivers'!$H138)</f>
        <v>0.36396276795489019</v>
      </c>
      <c r="G136" s="125">
        <f>EXP('Model coeffs'!G$9 + SUM('Model coeffs'!G$5)*'Cost drivers'!$E138 + SUM('Model coeffs'!G$6)*'Cost drivers'!$F138 + SUM('Model coeffs'!G$7)*'Cost drivers'!$G138 + SUM('Model coeffs'!G$8)*'Cost drivers'!$H138)</f>
        <v>0.39055313722988572</v>
      </c>
      <c r="H136" s="126">
        <f>INDEX('Cost drivers'!$I$8:$I$197, MATCH('Modelled costs'!$A136, 'Cost drivers'!$A$8:$A$197, 0))</f>
        <v>373.8</v>
      </c>
      <c r="J136" s="128">
        <f t="shared" si="13"/>
        <v>0.39816831174288292</v>
      </c>
      <c r="K136" s="128">
        <f t="shared" si="14"/>
        <v>148.83531492948964</v>
      </c>
      <c r="L136" s="129"/>
      <c r="M136" s="130">
        <f>IF(RIGHT(C136,2)&gt;=RIGHT(Controls!$E$39,2),K136*Controls!$F$24,"")</f>
        <v>137.81967992107451</v>
      </c>
      <c r="O136" s="86"/>
      <c r="P136" s="86"/>
      <c r="Q136" s="86"/>
      <c r="R136" s="86"/>
      <c r="S136" s="86"/>
      <c r="T136" s="86"/>
      <c r="U136" s="86"/>
      <c r="V136" s="86"/>
    </row>
    <row r="137" spans="1:22" s="127" customFormat="1" ht="13.15">
      <c r="A137" s="123" t="str">
        <f t="shared" si="12"/>
        <v>TMS29</v>
      </c>
      <c r="B137" s="124" t="s">
        <v>129</v>
      </c>
      <c r="C137" s="123" t="s">
        <v>55</v>
      </c>
      <c r="D137" s="125">
        <f>EXP('Model coeffs'!D$9 + SUM('Model coeffs'!D$5)*'Cost drivers'!$E139 + SUM('Model coeffs'!D$6)*'Cost drivers'!$F139 + SUM('Model coeffs'!D$7)*'Cost drivers'!$G139 + SUM('Model coeffs'!D$8)*'Cost drivers'!$H139)</f>
        <v>0.46115252565965287</v>
      </c>
      <c r="E137" s="125">
        <f>EXP('Model coeffs'!E$9 + SUM('Model coeffs'!E$5)*'Cost drivers'!$E139 + SUM('Model coeffs'!E$6)*'Cost drivers'!$F139 + SUM('Model coeffs'!E$7)*'Cost drivers'!$G139 + SUM('Model coeffs'!E$8)*'Cost drivers'!$H139)</f>
        <v>0.37601584586952275</v>
      </c>
      <c r="F137" s="125">
        <f>EXP('Model coeffs'!F$9 + SUM('Model coeffs'!F$5)*'Cost drivers'!$E139 + SUM('Model coeffs'!F$6)*'Cost drivers'!$F139 + SUM('Model coeffs'!F$7)*'Cost drivers'!$G139 + SUM('Model coeffs'!F$8)*'Cost drivers'!$H139)</f>
        <v>0.36287218599632692</v>
      </c>
      <c r="G137" s="125">
        <f>EXP('Model coeffs'!G$9 + SUM('Model coeffs'!G$5)*'Cost drivers'!$E139 + SUM('Model coeffs'!G$6)*'Cost drivers'!$F139 + SUM('Model coeffs'!G$7)*'Cost drivers'!$G139 + SUM('Model coeffs'!G$8)*'Cost drivers'!$H139)</f>
        <v>0.38993968936428125</v>
      </c>
      <c r="H137" s="126">
        <f>INDEX('Cost drivers'!$I$8:$I$197, MATCH('Modelled costs'!$A137, 'Cost drivers'!$A$8:$A$197, 0))</f>
        <v>376.3</v>
      </c>
      <c r="J137" s="128">
        <f t="shared" si="13"/>
        <v>0.39749506172244592</v>
      </c>
      <c r="K137" s="128">
        <f t="shared" si="14"/>
        <v>149.57739172615641</v>
      </c>
      <c r="L137" s="129"/>
      <c r="M137" s="130">
        <f>IF(RIGHT(C137,2)&gt;=RIGHT(Controls!$E$39,2),K137*Controls!$F$24,"")</f>
        <v>138.50683395197046</v>
      </c>
      <c r="O137" s="86"/>
      <c r="P137" s="86"/>
      <c r="Q137" s="86"/>
      <c r="R137" s="86"/>
      <c r="S137" s="86"/>
      <c r="T137" s="86"/>
      <c r="U137" s="86"/>
      <c r="V137" s="86"/>
    </row>
    <row r="138" spans="1:22" s="127" customFormat="1" ht="13.15">
      <c r="A138" s="123" t="str">
        <f t="shared" si="12"/>
        <v>TMS30</v>
      </c>
      <c r="B138" s="124" t="s">
        <v>129</v>
      </c>
      <c r="C138" s="123" t="s">
        <v>56</v>
      </c>
      <c r="D138" s="125">
        <f>EXP('Model coeffs'!D$9 + SUM('Model coeffs'!D$5)*'Cost drivers'!$E140 + SUM('Model coeffs'!D$6)*'Cost drivers'!$F140 + SUM('Model coeffs'!D$7)*'Cost drivers'!$G140 + SUM('Model coeffs'!D$8)*'Cost drivers'!$H140)</f>
        <v>0.46087246899262441</v>
      </c>
      <c r="E138" s="125">
        <f>EXP('Model coeffs'!E$9 + SUM('Model coeffs'!E$5)*'Cost drivers'!$E140 + SUM('Model coeffs'!E$6)*'Cost drivers'!$F140 + SUM('Model coeffs'!E$7)*'Cost drivers'!$G140 + SUM('Model coeffs'!E$8)*'Cost drivers'!$H140)</f>
        <v>0.37530802301878363</v>
      </c>
      <c r="F138" s="125">
        <f>EXP('Model coeffs'!F$9 + SUM('Model coeffs'!F$5)*'Cost drivers'!$E140 + SUM('Model coeffs'!F$6)*'Cost drivers'!$F140 + SUM('Model coeffs'!F$7)*'Cost drivers'!$G140 + SUM('Model coeffs'!F$8)*'Cost drivers'!$H140)</f>
        <v>0.36179395896153538</v>
      </c>
      <c r="G138" s="125">
        <f>EXP('Model coeffs'!G$9 + SUM('Model coeffs'!G$5)*'Cost drivers'!$E140 + SUM('Model coeffs'!G$6)*'Cost drivers'!$F140 + SUM('Model coeffs'!G$7)*'Cost drivers'!$G140 + SUM('Model coeffs'!G$8)*'Cost drivers'!$H140)</f>
        <v>0.38933211145078706</v>
      </c>
      <c r="H138" s="126">
        <f>INDEX('Cost drivers'!$I$8:$I$197, MATCH('Modelled costs'!$A138, 'Cost drivers'!$A$8:$A$197, 0))</f>
        <v>378.9</v>
      </c>
      <c r="J138" s="128">
        <f t="shared" si="13"/>
        <v>0.39682664060593259</v>
      </c>
      <c r="K138" s="128">
        <f t="shared" si="14"/>
        <v>150.35761412558784</v>
      </c>
      <c r="L138" s="129"/>
      <c r="M138" s="130">
        <f>IF(RIGHT(C138,2)&gt;=RIGHT(Controls!$E$39,2),K138*Controls!$F$24,"")</f>
        <v>139.22931034413475</v>
      </c>
      <c r="O138" s="86"/>
      <c r="P138" s="86"/>
      <c r="Q138" s="86"/>
      <c r="R138" s="86"/>
      <c r="S138" s="86"/>
      <c r="T138" s="86"/>
      <c r="U138" s="86"/>
      <c r="V138" s="86"/>
    </row>
    <row r="139" spans="1:22" s="127" customFormat="1" ht="13.15">
      <c r="A139" s="123" t="str">
        <f t="shared" si="12"/>
        <v>WSH12</v>
      </c>
      <c r="B139" s="124" t="s">
        <v>130</v>
      </c>
      <c r="C139" s="123" t="s">
        <v>28</v>
      </c>
      <c r="D139" s="125">
        <f>EXP('Model coeffs'!D$9 + SUM('Model coeffs'!D$5)*'Cost drivers'!$E141 + SUM('Model coeffs'!D$6)*'Cost drivers'!$F141 + SUM('Model coeffs'!D$7)*'Cost drivers'!$G141 + SUM('Model coeffs'!D$8)*'Cost drivers'!$H141)</f>
        <v>0.60144724478457656</v>
      </c>
      <c r="E139" s="125">
        <f>EXP('Model coeffs'!E$9 + SUM('Model coeffs'!E$5)*'Cost drivers'!$E141 + SUM('Model coeffs'!E$6)*'Cost drivers'!$F141 + SUM('Model coeffs'!E$7)*'Cost drivers'!$G141 + SUM('Model coeffs'!E$8)*'Cost drivers'!$H141)</f>
        <v>0.65815445503958692</v>
      </c>
      <c r="F139" s="125">
        <f>EXP('Model coeffs'!F$9 + SUM('Model coeffs'!F$5)*'Cost drivers'!$E141 + SUM('Model coeffs'!F$6)*'Cost drivers'!$F141 + SUM('Model coeffs'!F$7)*'Cost drivers'!$G141 + SUM('Model coeffs'!F$8)*'Cost drivers'!$H141)</f>
        <v>0.65802650979031896</v>
      </c>
      <c r="G139" s="125">
        <f>EXP('Model coeffs'!G$9 + SUM('Model coeffs'!G$5)*'Cost drivers'!$E141 + SUM('Model coeffs'!G$6)*'Cost drivers'!$F141 + SUM('Model coeffs'!G$7)*'Cost drivers'!$G141 + SUM('Model coeffs'!G$8)*'Cost drivers'!$H141)</f>
        <v>0.6202990190853227</v>
      </c>
      <c r="H139" s="126">
        <f>INDEX('Cost drivers'!$I$8:$I$197, MATCH('Modelled costs'!$A139, 'Cost drivers'!$A$8:$A$197, 0))</f>
        <v>70.7</v>
      </c>
      <c r="J139" s="128">
        <f t="shared" si="13"/>
        <v>0.63448180717495128</v>
      </c>
      <c r="K139" s="128">
        <f t="shared" si="14"/>
        <v>44.857863767269059</v>
      </c>
      <c r="L139" s="129"/>
      <c r="M139" s="130" t="str">
        <f>IF(RIGHT(C139,2)&gt;=RIGHT(Controls!$E$39,2),K139*Controls!$F$24,"")</f>
        <v/>
      </c>
      <c r="O139" s="86"/>
      <c r="P139" s="86"/>
      <c r="Q139" s="86"/>
      <c r="R139" s="86"/>
      <c r="S139" s="86"/>
      <c r="T139" s="86"/>
      <c r="U139" s="86"/>
      <c r="V139" s="86"/>
    </row>
    <row r="140" spans="1:22" s="127" customFormat="1" ht="13.15">
      <c r="A140" s="123" t="str">
        <f t="shared" si="12"/>
        <v>WSH13</v>
      </c>
      <c r="B140" s="124" t="s">
        <v>130</v>
      </c>
      <c r="C140" s="123" t="s">
        <v>40</v>
      </c>
      <c r="D140" s="125">
        <f>EXP('Model coeffs'!D$9 + SUM('Model coeffs'!D$5)*'Cost drivers'!$E142 + SUM('Model coeffs'!D$6)*'Cost drivers'!$F142 + SUM('Model coeffs'!D$7)*'Cost drivers'!$G142 + SUM('Model coeffs'!D$8)*'Cost drivers'!$H142)</f>
        <v>0.6220947420104509</v>
      </c>
      <c r="E140" s="125">
        <f>EXP('Model coeffs'!E$9 + SUM('Model coeffs'!E$5)*'Cost drivers'!$E142 + SUM('Model coeffs'!E$6)*'Cost drivers'!$F142 + SUM('Model coeffs'!E$7)*'Cost drivers'!$G142 + SUM('Model coeffs'!E$8)*'Cost drivers'!$H142)</f>
        <v>0.65688612986424055</v>
      </c>
      <c r="F140" s="125">
        <f>EXP('Model coeffs'!F$9 + SUM('Model coeffs'!F$5)*'Cost drivers'!$E142 + SUM('Model coeffs'!F$6)*'Cost drivers'!$F142 + SUM('Model coeffs'!F$7)*'Cost drivers'!$G142 + SUM('Model coeffs'!F$8)*'Cost drivers'!$H142)</f>
        <v>0.65599721059659621</v>
      </c>
      <c r="G140" s="125">
        <f>EXP('Model coeffs'!G$9 + SUM('Model coeffs'!G$5)*'Cost drivers'!$E142 + SUM('Model coeffs'!G$6)*'Cost drivers'!$F142 + SUM('Model coeffs'!G$7)*'Cost drivers'!$G142 + SUM('Model coeffs'!G$8)*'Cost drivers'!$H142)</f>
        <v>0.62022297616845534</v>
      </c>
      <c r="H140" s="126">
        <f>INDEX('Cost drivers'!$I$8:$I$197, MATCH('Modelled costs'!$A140, 'Cost drivers'!$A$8:$A$197, 0))</f>
        <v>62.3</v>
      </c>
      <c r="J140" s="128">
        <f t="shared" si="13"/>
        <v>0.63880026465993578</v>
      </c>
      <c r="K140" s="128">
        <f t="shared" si="14"/>
        <v>39.797256488313998</v>
      </c>
      <c r="L140" s="129"/>
      <c r="M140" s="130" t="str">
        <f>IF(RIGHT(C140,2)&gt;=RIGHT(Controls!$E$39,2),K140*Controls!$F$24,"")</f>
        <v/>
      </c>
      <c r="O140" s="86"/>
      <c r="P140" s="86"/>
      <c r="Q140" s="86"/>
      <c r="R140" s="86"/>
      <c r="S140" s="86"/>
      <c r="T140" s="86"/>
      <c r="U140" s="86"/>
      <c r="V140" s="86"/>
    </row>
    <row r="141" spans="1:22" s="127" customFormat="1" ht="13.15">
      <c r="A141" s="123" t="str">
        <f t="shared" si="12"/>
        <v>WSH14</v>
      </c>
      <c r="B141" s="124" t="s">
        <v>130</v>
      </c>
      <c r="C141" s="123" t="s">
        <v>41</v>
      </c>
      <c r="D141" s="125">
        <f>EXP('Model coeffs'!D$9 + SUM('Model coeffs'!D$5)*'Cost drivers'!$E143 + SUM('Model coeffs'!D$6)*'Cost drivers'!$F143 + SUM('Model coeffs'!D$7)*'Cost drivers'!$G143 + SUM('Model coeffs'!D$8)*'Cost drivers'!$H143)</f>
        <v>0.62019257286218787</v>
      </c>
      <c r="E141" s="125">
        <f>EXP('Model coeffs'!E$9 + SUM('Model coeffs'!E$5)*'Cost drivers'!$E143 + SUM('Model coeffs'!E$6)*'Cost drivers'!$F143 + SUM('Model coeffs'!E$7)*'Cost drivers'!$G143 + SUM('Model coeffs'!E$8)*'Cost drivers'!$H143)</f>
        <v>0.65552173524271018</v>
      </c>
      <c r="F141" s="125">
        <f>EXP('Model coeffs'!F$9 + SUM('Model coeffs'!F$5)*'Cost drivers'!$E143 + SUM('Model coeffs'!F$6)*'Cost drivers'!$F143 + SUM('Model coeffs'!F$7)*'Cost drivers'!$G143 + SUM('Model coeffs'!F$8)*'Cost drivers'!$H143)</f>
        <v>0.65324514841395775</v>
      </c>
      <c r="G141" s="125">
        <f>EXP('Model coeffs'!G$9 + SUM('Model coeffs'!G$5)*'Cost drivers'!$E143 + SUM('Model coeffs'!G$6)*'Cost drivers'!$F143 + SUM('Model coeffs'!G$7)*'Cost drivers'!$G143 + SUM('Model coeffs'!G$8)*'Cost drivers'!$H143)</f>
        <v>0.61884581962554841</v>
      </c>
      <c r="H141" s="126">
        <f>INDEX('Cost drivers'!$I$8:$I$197, MATCH('Modelled costs'!$A141, 'Cost drivers'!$A$8:$A$197, 0))</f>
        <v>64.2</v>
      </c>
      <c r="J141" s="128">
        <f t="shared" si="13"/>
        <v>0.63695131903610114</v>
      </c>
      <c r="K141" s="128">
        <f t="shared" si="14"/>
        <v>40.892274682117694</v>
      </c>
      <c r="L141" s="129"/>
      <c r="M141" s="130" t="str">
        <f>IF(RIGHT(C141,2)&gt;=RIGHT(Controls!$E$39,2),K141*Controls!$F$24,"")</f>
        <v/>
      </c>
      <c r="O141" s="86"/>
      <c r="P141" s="86"/>
      <c r="Q141" s="86"/>
      <c r="R141" s="86"/>
      <c r="S141" s="86"/>
      <c r="T141" s="86"/>
      <c r="U141" s="86"/>
      <c r="V141" s="86"/>
    </row>
    <row r="142" spans="1:22" s="127" customFormat="1" ht="13.15">
      <c r="A142" s="123" t="str">
        <f t="shared" si="12"/>
        <v>WSH15</v>
      </c>
      <c r="B142" s="124" t="s">
        <v>130</v>
      </c>
      <c r="C142" s="123" t="s">
        <v>42</v>
      </c>
      <c r="D142" s="125">
        <f>EXP('Model coeffs'!D$9 + SUM('Model coeffs'!D$5)*'Cost drivers'!$E144 + SUM('Model coeffs'!D$6)*'Cost drivers'!$F144 + SUM('Model coeffs'!D$7)*'Cost drivers'!$G144 + SUM('Model coeffs'!D$8)*'Cost drivers'!$H144)</f>
        <v>0.60326265552081959</v>
      </c>
      <c r="E142" s="125">
        <f>EXP('Model coeffs'!E$9 + SUM('Model coeffs'!E$5)*'Cost drivers'!$E144 + SUM('Model coeffs'!E$6)*'Cost drivers'!$F144 + SUM('Model coeffs'!E$7)*'Cost drivers'!$G144 + SUM('Model coeffs'!E$8)*'Cost drivers'!$H144)</f>
        <v>0.65440342148970732</v>
      </c>
      <c r="F142" s="125">
        <f>EXP('Model coeffs'!F$9 + SUM('Model coeffs'!F$5)*'Cost drivers'!$E144 + SUM('Model coeffs'!F$6)*'Cost drivers'!$F144 + SUM('Model coeffs'!F$7)*'Cost drivers'!$G144 + SUM('Model coeffs'!F$8)*'Cost drivers'!$H144)</f>
        <v>0.65196346631707636</v>
      </c>
      <c r="G142" s="125">
        <f>EXP('Model coeffs'!G$9 + SUM('Model coeffs'!G$5)*'Cost drivers'!$E144 + SUM('Model coeffs'!G$6)*'Cost drivers'!$F144 + SUM('Model coeffs'!G$7)*'Cost drivers'!$G144 + SUM('Model coeffs'!G$8)*'Cost drivers'!$H144)</f>
        <v>0.61873093139587587</v>
      </c>
      <c r="H142" s="126">
        <f>INDEX('Cost drivers'!$I$8:$I$197, MATCH('Modelled costs'!$A142, 'Cost drivers'!$A$8:$A$197, 0))</f>
        <v>64.3</v>
      </c>
      <c r="J142" s="128">
        <f t="shared" si="13"/>
        <v>0.63209011868086973</v>
      </c>
      <c r="K142" s="128">
        <f t="shared" si="14"/>
        <v>40.643394631179923</v>
      </c>
      <c r="L142" s="129"/>
      <c r="M142" s="130" t="str">
        <f>IF(RIGHT(C142,2)&gt;=RIGHT(Controls!$E$39,2),K142*Controls!$F$24,"")</f>
        <v/>
      </c>
      <c r="O142" s="86"/>
      <c r="P142" s="86"/>
      <c r="Q142" s="86"/>
      <c r="R142" s="86"/>
      <c r="S142" s="86"/>
      <c r="T142" s="86"/>
      <c r="U142" s="86"/>
      <c r="V142" s="86"/>
    </row>
    <row r="143" spans="1:22" s="127" customFormat="1" ht="13.15">
      <c r="A143" s="123" t="str">
        <f t="shared" si="12"/>
        <v>WSH16</v>
      </c>
      <c r="B143" s="124" t="s">
        <v>130</v>
      </c>
      <c r="C143" s="123" t="s">
        <v>43</v>
      </c>
      <c r="D143" s="125">
        <f>EXP('Model coeffs'!D$9 + SUM('Model coeffs'!D$5)*'Cost drivers'!$E145 + SUM('Model coeffs'!D$6)*'Cost drivers'!$F145 + SUM('Model coeffs'!D$7)*'Cost drivers'!$G145 + SUM('Model coeffs'!D$8)*'Cost drivers'!$H145)</f>
        <v>0.59410965572629615</v>
      </c>
      <c r="E143" s="125">
        <f>EXP('Model coeffs'!E$9 + SUM('Model coeffs'!E$5)*'Cost drivers'!$E145 + SUM('Model coeffs'!E$6)*'Cost drivers'!$F145 + SUM('Model coeffs'!E$7)*'Cost drivers'!$G145 + SUM('Model coeffs'!E$8)*'Cost drivers'!$H145)</f>
        <v>0.65319950824746653</v>
      </c>
      <c r="F143" s="125">
        <f>EXP('Model coeffs'!F$9 + SUM('Model coeffs'!F$5)*'Cost drivers'!$E145 + SUM('Model coeffs'!F$6)*'Cost drivers'!$F145 + SUM('Model coeffs'!F$7)*'Cost drivers'!$G145 + SUM('Model coeffs'!F$8)*'Cost drivers'!$H145)</f>
        <v>0.65020539752643158</v>
      </c>
      <c r="G143" s="125">
        <f>EXP('Model coeffs'!G$9 + SUM('Model coeffs'!G$5)*'Cost drivers'!$E145 + SUM('Model coeffs'!G$6)*'Cost drivers'!$F145 + SUM('Model coeffs'!G$7)*'Cost drivers'!$G145 + SUM('Model coeffs'!G$8)*'Cost drivers'!$H145)</f>
        <v>0.61746475143679591</v>
      </c>
      <c r="H143" s="126">
        <f>INDEX('Cost drivers'!$I$8:$I$197, MATCH('Modelled costs'!$A143, 'Cost drivers'!$A$8:$A$197, 0))</f>
        <v>67.400000000000006</v>
      </c>
      <c r="J143" s="128">
        <f t="shared" si="13"/>
        <v>0.62874482823424749</v>
      </c>
      <c r="K143" s="128">
        <f t="shared" si="14"/>
        <v>42.377401422988285</v>
      </c>
      <c r="L143" s="129"/>
      <c r="M143" s="130" t="str">
        <f>IF(RIGHT(C143,2)&gt;=RIGHT(Controls!$E$39,2),K143*Controls!$F$24,"")</f>
        <v/>
      </c>
      <c r="O143" s="86"/>
      <c r="P143" s="86"/>
      <c r="Q143" s="86"/>
      <c r="R143" s="86"/>
      <c r="S143" s="86"/>
      <c r="T143" s="86"/>
      <c r="U143" s="86"/>
      <c r="V143" s="86"/>
    </row>
    <row r="144" spans="1:22" s="127" customFormat="1" ht="13.15">
      <c r="A144" s="123" t="str">
        <f t="shared" si="12"/>
        <v>WSH17</v>
      </c>
      <c r="B144" s="124" t="s">
        <v>130</v>
      </c>
      <c r="C144" s="123" t="s">
        <v>44</v>
      </c>
      <c r="D144" s="125">
        <f>EXP('Model coeffs'!D$9 + SUM('Model coeffs'!D$5)*'Cost drivers'!$E146 + SUM('Model coeffs'!D$6)*'Cost drivers'!$F146 + SUM('Model coeffs'!D$7)*'Cost drivers'!$G146 + SUM('Model coeffs'!D$8)*'Cost drivers'!$H146)</f>
        <v>0.5975478416577602</v>
      </c>
      <c r="E144" s="125">
        <f>EXP('Model coeffs'!E$9 + SUM('Model coeffs'!E$5)*'Cost drivers'!$E146 + SUM('Model coeffs'!E$6)*'Cost drivers'!$F146 + SUM('Model coeffs'!E$7)*'Cost drivers'!$G146 + SUM('Model coeffs'!E$8)*'Cost drivers'!$H146)</f>
        <v>0.6515479168463959</v>
      </c>
      <c r="F144" s="125">
        <f>EXP('Model coeffs'!F$9 + SUM('Model coeffs'!F$5)*'Cost drivers'!$E146 + SUM('Model coeffs'!F$6)*'Cost drivers'!$F146 + SUM('Model coeffs'!F$7)*'Cost drivers'!$G146 + SUM('Model coeffs'!F$8)*'Cost drivers'!$H146)</f>
        <v>0.64761076191534972</v>
      </c>
      <c r="G144" s="125">
        <f>EXP('Model coeffs'!G$9 + SUM('Model coeffs'!G$5)*'Cost drivers'!$E146 + SUM('Model coeffs'!G$6)*'Cost drivers'!$F146 + SUM('Model coeffs'!G$7)*'Cost drivers'!$G146 + SUM('Model coeffs'!G$8)*'Cost drivers'!$H146)</f>
        <v>0.61705215882705389</v>
      </c>
      <c r="H144" s="126">
        <f>INDEX('Cost drivers'!$I$8:$I$197, MATCH('Modelled costs'!$A144, 'Cost drivers'!$A$8:$A$197, 0))</f>
        <v>69.400000000000006</v>
      </c>
      <c r="J144" s="128">
        <f t="shared" si="13"/>
        <v>0.6284396698116399</v>
      </c>
      <c r="K144" s="128">
        <f t="shared" si="14"/>
        <v>43.613713084927809</v>
      </c>
      <c r="L144" s="129"/>
      <c r="M144" s="130" t="str">
        <f>IF(RIGHT(C144,2)&gt;=RIGHT(Controls!$E$39,2),K144*Controls!$F$24,"")</f>
        <v/>
      </c>
      <c r="O144" s="86"/>
      <c r="P144" s="86"/>
      <c r="Q144" s="86"/>
      <c r="R144" s="86"/>
      <c r="S144" s="86"/>
      <c r="T144" s="86"/>
      <c r="U144" s="86"/>
      <c r="V144" s="86"/>
    </row>
    <row r="145" spans="1:22" s="127" customFormat="1" ht="13.15">
      <c r="A145" s="123" t="str">
        <f t="shared" si="12"/>
        <v>WSH18</v>
      </c>
      <c r="B145" s="124" t="s">
        <v>130</v>
      </c>
      <c r="C145" s="123" t="s">
        <v>45</v>
      </c>
      <c r="D145" s="125">
        <f>EXP('Model coeffs'!D$9 + SUM('Model coeffs'!D$5)*'Cost drivers'!$E147 + SUM('Model coeffs'!D$6)*'Cost drivers'!$F147 + SUM('Model coeffs'!D$7)*'Cost drivers'!$G147 + SUM('Model coeffs'!D$8)*'Cost drivers'!$H147)</f>
        <v>0.59535056831721045</v>
      </c>
      <c r="E145" s="125">
        <f>EXP('Model coeffs'!E$9 + SUM('Model coeffs'!E$5)*'Cost drivers'!$E147 + SUM('Model coeffs'!E$6)*'Cost drivers'!$F147 + SUM('Model coeffs'!E$7)*'Cost drivers'!$G147 + SUM('Model coeffs'!E$8)*'Cost drivers'!$H147)</f>
        <v>0.65070935257495266</v>
      </c>
      <c r="F145" s="125">
        <f>EXP('Model coeffs'!F$9 + SUM('Model coeffs'!F$5)*'Cost drivers'!$E147 + SUM('Model coeffs'!F$6)*'Cost drivers'!$F147 + SUM('Model coeffs'!F$7)*'Cost drivers'!$G147 + SUM('Model coeffs'!F$8)*'Cost drivers'!$H147)</f>
        <v>0.64729480804584671</v>
      </c>
      <c r="G145" s="125">
        <f>EXP('Model coeffs'!G$9 + SUM('Model coeffs'!G$5)*'Cost drivers'!$E147 + SUM('Model coeffs'!G$6)*'Cost drivers'!$F147 + SUM('Model coeffs'!G$7)*'Cost drivers'!$G147 + SUM('Model coeffs'!G$8)*'Cost drivers'!$H147)</f>
        <v>0.61608256507563075</v>
      </c>
      <c r="H145" s="126">
        <f>INDEX('Cost drivers'!$I$8:$I$197, MATCH('Modelled costs'!$A145, 'Cost drivers'!$A$8:$A$197, 0))</f>
        <v>72</v>
      </c>
      <c r="J145" s="128">
        <f t="shared" si="13"/>
        <v>0.62735932350341017</v>
      </c>
      <c r="K145" s="128">
        <f t="shared" si="14"/>
        <v>45.169871292245531</v>
      </c>
      <c r="L145" s="129"/>
      <c r="M145" s="130" t="str">
        <f>IF(RIGHT(C145,2)&gt;=RIGHT(Controls!$E$39,2),K145*Controls!$F$24,"")</f>
        <v/>
      </c>
      <c r="O145" s="86"/>
      <c r="P145" s="86"/>
      <c r="Q145" s="86"/>
      <c r="R145" s="86"/>
      <c r="S145" s="86"/>
      <c r="T145" s="86"/>
      <c r="U145" s="86"/>
      <c r="V145" s="86"/>
    </row>
    <row r="146" spans="1:22" s="127" customFormat="1" ht="13.15">
      <c r="A146" s="123" t="str">
        <f t="shared" si="12"/>
        <v>WSH19</v>
      </c>
      <c r="B146" s="124" t="s">
        <v>130</v>
      </c>
      <c r="C146" s="123" t="s">
        <v>46</v>
      </c>
      <c r="D146" s="125">
        <f>EXP('Model coeffs'!D$9 + SUM('Model coeffs'!D$5)*'Cost drivers'!$E148 + SUM('Model coeffs'!D$6)*'Cost drivers'!$F148 + SUM('Model coeffs'!D$7)*'Cost drivers'!$G148 + SUM('Model coeffs'!D$8)*'Cost drivers'!$H148)</f>
        <v>0.58642415687838778</v>
      </c>
      <c r="E146" s="125">
        <f>EXP('Model coeffs'!E$9 + SUM('Model coeffs'!E$5)*'Cost drivers'!$E148 + SUM('Model coeffs'!E$6)*'Cost drivers'!$F148 + SUM('Model coeffs'!E$7)*'Cost drivers'!$G148 + SUM('Model coeffs'!E$8)*'Cost drivers'!$H148)</f>
        <v>0.64993481902377881</v>
      </c>
      <c r="F146" s="125">
        <f>EXP('Model coeffs'!F$9 + SUM('Model coeffs'!F$5)*'Cost drivers'!$E148 + SUM('Model coeffs'!F$6)*'Cost drivers'!$F148 + SUM('Model coeffs'!F$7)*'Cost drivers'!$G148 + SUM('Model coeffs'!F$8)*'Cost drivers'!$H148)</f>
        <v>0.6464832006133806</v>
      </c>
      <c r="G146" s="125">
        <f>EXP('Model coeffs'!G$9 + SUM('Model coeffs'!G$5)*'Cost drivers'!$E148 + SUM('Model coeffs'!G$6)*'Cost drivers'!$F148 + SUM('Model coeffs'!G$7)*'Cost drivers'!$G148 + SUM('Model coeffs'!G$8)*'Cost drivers'!$H148)</f>
        <v>0.61540359403703127</v>
      </c>
      <c r="H146" s="126">
        <f>INDEX('Cost drivers'!$I$8:$I$197, MATCH('Modelled costs'!$A146, 'Cost drivers'!$A$8:$A$197, 0))</f>
        <v>75.2</v>
      </c>
      <c r="J146" s="128">
        <f t="shared" si="13"/>
        <v>0.62456144263814461</v>
      </c>
      <c r="K146" s="128">
        <f t="shared" si="14"/>
        <v>46.967020486388478</v>
      </c>
      <c r="L146" s="129"/>
      <c r="M146" s="130" t="str">
        <f>IF(RIGHT(C146,2)&gt;=RIGHT(Controls!$E$39,2),K146*Controls!$F$24,"")</f>
        <v/>
      </c>
      <c r="O146" s="86"/>
      <c r="P146" s="86"/>
      <c r="Q146" s="86"/>
      <c r="R146" s="86"/>
      <c r="S146" s="86"/>
      <c r="T146" s="86"/>
      <c r="U146" s="86"/>
      <c r="V146" s="86"/>
    </row>
    <row r="147" spans="1:22" s="127" customFormat="1" ht="13.15">
      <c r="A147" s="123" t="str">
        <f t="shared" si="12"/>
        <v>WSH20</v>
      </c>
      <c r="B147" s="124" t="s">
        <v>130</v>
      </c>
      <c r="C147" s="123" t="s">
        <v>47</v>
      </c>
      <c r="D147" s="125">
        <f>EXP('Model coeffs'!D$9 + SUM('Model coeffs'!D$5)*'Cost drivers'!$E149 + SUM('Model coeffs'!D$6)*'Cost drivers'!$F149 + SUM('Model coeffs'!D$7)*'Cost drivers'!$G149 + SUM('Model coeffs'!D$8)*'Cost drivers'!$H149)</f>
        <v>0.59288287501502557</v>
      </c>
      <c r="E147" s="125">
        <f>EXP('Model coeffs'!E$9 + SUM('Model coeffs'!E$5)*'Cost drivers'!$E149 + SUM('Model coeffs'!E$6)*'Cost drivers'!$F149 + SUM('Model coeffs'!E$7)*'Cost drivers'!$G149 + SUM('Model coeffs'!E$8)*'Cost drivers'!$H149)</f>
        <v>0.64872098664982669</v>
      </c>
      <c r="F147" s="125">
        <f>EXP('Model coeffs'!F$9 + SUM('Model coeffs'!F$5)*'Cost drivers'!$E149 + SUM('Model coeffs'!F$6)*'Cost drivers'!$F149 + SUM('Model coeffs'!F$7)*'Cost drivers'!$G149 + SUM('Model coeffs'!F$8)*'Cost drivers'!$H149)</f>
        <v>0.64580758456886711</v>
      </c>
      <c r="G147" s="125">
        <f>EXP('Model coeffs'!G$9 + SUM('Model coeffs'!G$5)*'Cost drivers'!$E149 + SUM('Model coeffs'!G$6)*'Cost drivers'!$F149 + SUM('Model coeffs'!G$7)*'Cost drivers'!$G149 + SUM('Model coeffs'!G$8)*'Cost drivers'!$H149)</f>
        <v>0.61475424520698674</v>
      </c>
      <c r="H147" s="126">
        <f>INDEX('Cost drivers'!$I$8:$I$197, MATCH('Modelled costs'!$A147, 'Cost drivers'!$A$8:$A$197, 0))</f>
        <v>77</v>
      </c>
      <c r="J147" s="128">
        <f t="shared" si="13"/>
        <v>0.62554142286017655</v>
      </c>
      <c r="K147" s="128">
        <f t="shared" si="14"/>
        <v>48.166689560233593</v>
      </c>
      <c r="L147" s="129"/>
      <c r="M147" s="130" t="str">
        <f>IF(RIGHT(C147,2)&gt;=RIGHT(Controls!$E$39,2),K147*Controls!$F$24,"")</f>
        <v/>
      </c>
      <c r="O147" s="86"/>
      <c r="P147" s="86"/>
      <c r="Q147" s="86"/>
      <c r="R147" s="86"/>
      <c r="S147" s="86"/>
      <c r="T147" s="86"/>
      <c r="U147" s="86"/>
      <c r="V147" s="86"/>
    </row>
    <row r="148" spans="1:22" s="127" customFormat="1" ht="13.15">
      <c r="A148" s="123" t="str">
        <f t="shared" si="12"/>
        <v>WSH21</v>
      </c>
      <c r="B148" s="124" t="s">
        <v>130</v>
      </c>
      <c r="C148" s="123" t="s">
        <v>48</v>
      </c>
      <c r="D148" s="125">
        <f>EXP('Model coeffs'!D$9 + SUM('Model coeffs'!D$5)*'Cost drivers'!$E150 + SUM('Model coeffs'!D$6)*'Cost drivers'!$F150 + SUM('Model coeffs'!D$7)*'Cost drivers'!$G150 + SUM('Model coeffs'!D$8)*'Cost drivers'!$H150)</f>
        <v>0.57821274367949638</v>
      </c>
      <c r="E148" s="125">
        <f>EXP('Model coeffs'!E$9 + SUM('Model coeffs'!E$5)*'Cost drivers'!$E150 + SUM('Model coeffs'!E$6)*'Cost drivers'!$F150 + SUM('Model coeffs'!E$7)*'Cost drivers'!$G150 + SUM('Model coeffs'!E$8)*'Cost drivers'!$H150)</f>
        <v>0.64783941245316101</v>
      </c>
      <c r="F148" s="125">
        <f>EXP('Model coeffs'!F$9 + SUM('Model coeffs'!F$5)*'Cost drivers'!$E150 + SUM('Model coeffs'!F$6)*'Cost drivers'!$F150 + SUM('Model coeffs'!F$7)*'Cost drivers'!$G150 + SUM('Model coeffs'!F$8)*'Cost drivers'!$H150)</f>
        <v>0.64508293992899224</v>
      </c>
      <c r="G148" s="125">
        <f>EXP('Model coeffs'!G$9 + SUM('Model coeffs'!G$5)*'Cost drivers'!$E150 + SUM('Model coeffs'!G$6)*'Cost drivers'!$F150 + SUM('Model coeffs'!G$7)*'Cost drivers'!$G150 + SUM('Model coeffs'!G$8)*'Cost drivers'!$H150)</f>
        <v>0.61326029173619157</v>
      </c>
      <c r="H148" s="126">
        <f>INDEX('Cost drivers'!$I$8:$I$197, MATCH('Modelled costs'!$A148, 'Cost drivers'!$A$8:$A$197, 0))</f>
        <v>70.7</v>
      </c>
      <c r="J148" s="128">
        <f t="shared" si="13"/>
        <v>0.62109884694946027</v>
      </c>
      <c r="K148" s="128">
        <f t="shared" si="14"/>
        <v>43.911688479326841</v>
      </c>
      <c r="L148" s="129"/>
      <c r="M148" s="130" t="str">
        <f>IF(RIGHT(C148,2)&gt;=RIGHT(Controls!$E$39,2),K148*Controls!$F$24,"")</f>
        <v/>
      </c>
      <c r="O148" s="86"/>
      <c r="P148" s="86"/>
      <c r="Q148" s="86"/>
      <c r="R148" s="86"/>
      <c r="S148" s="86"/>
      <c r="T148" s="86"/>
      <c r="U148" s="86"/>
      <c r="V148" s="86"/>
    </row>
    <row r="149" spans="1:22" s="127" customFormat="1" ht="13.15">
      <c r="A149" s="123" t="str">
        <f t="shared" si="12"/>
        <v>WSH22</v>
      </c>
      <c r="B149" s="124" t="s">
        <v>130</v>
      </c>
      <c r="C149" s="123" t="s">
        <v>49</v>
      </c>
      <c r="D149" s="125">
        <f>EXP('Model coeffs'!D$9 + SUM('Model coeffs'!D$5)*'Cost drivers'!$E151 + SUM('Model coeffs'!D$6)*'Cost drivers'!$F151 + SUM('Model coeffs'!D$7)*'Cost drivers'!$G151 + SUM('Model coeffs'!D$8)*'Cost drivers'!$H151)</f>
        <v>0.59131336080090091</v>
      </c>
      <c r="E149" s="125">
        <f>EXP('Model coeffs'!E$9 + SUM('Model coeffs'!E$5)*'Cost drivers'!$E151 + SUM('Model coeffs'!E$6)*'Cost drivers'!$F151 + SUM('Model coeffs'!E$7)*'Cost drivers'!$G151 + SUM('Model coeffs'!E$8)*'Cost drivers'!$H151)</f>
        <v>0.64790758547998772</v>
      </c>
      <c r="F149" s="125">
        <f>EXP('Model coeffs'!F$9 + SUM('Model coeffs'!F$5)*'Cost drivers'!$E151 + SUM('Model coeffs'!F$6)*'Cost drivers'!$F151 + SUM('Model coeffs'!F$7)*'Cost drivers'!$G151 + SUM('Model coeffs'!F$8)*'Cost drivers'!$H151)</f>
        <v>0.64519015332421215</v>
      </c>
      <c r="G149" s="125">
        <f>EXP('Model coeffs'!G$9 + SUM('Model coeffs'!G$5)*'Cost drivers'!$E151 + SUM('Model coeffs'!G$6)*'Cost drivers'!$F151 + SUM('Model coeffs'!G$7)*'Cost drivers'!$G151 + SUM('Model coeffs'!G$8)*'Cost drivers'!$H151)</f>
        <v>0.61259507543126224</v>
      </c>
      <c r="H149" s="126">
        <f>INDEX('Cost drivers'!$I$8:$I$197, MATCH('Modelled costs'!$A149, 'Cost drivers'!$A$8:$A$197, 0))</f>
        <v>77</v>
      </c>
      <c r="J149" s="128">
        <f t="shared" si="13"/>
        <v>0.62425154375909075</v>
      </c>
      <c r="K149" s="128">
        <f t="shared" si="14"/>
        <v>48.067368869449986</v>
      </c>
      <c r="L149" s="129"/>
      <c r="M149" s="130" t="str">
        <f>IF(RIGHT(C149,2)&gt;=RIGHT(Controls!$E$39,2),K149*Controls!$F$24,"")</f>
        <v/>
      </c>
      <c r="O149" s="86"/>
      <c r="P149" s="86"/>
      <c r="Q149" s="86"/>
      <c r="R149" s="86"/>
      <c r="S149" s="86"/>
      <c r="T149" s="86"/>
      <c r="U149" s="86"/>
      <c r="V149" s="86"/>
    </row>
    <row r="150" spans="1:22" s="127" customFormat="1" ht="13.15">
      <c r="A150" s="123" t="str">
        <f t="shared" si="12"/>
        <v>WSH23</v>
      </c>
      <c r="B150" s="124" t="s">
        <v>130</v>
      </c>
      <c r="C150" s="123" t="s">
        <v>50</v>
      </c>
      <c r="D150" s="125">
        <f>EXP('Model coeffs'!D$9 + SUM('Model coeffs'!D$5)*'Cost drivers'!$E152 + SUM('Model coeffs'!D$6)*'Cost drivers'!$F152 + SUM('Model coeffs'!D$7)*'Cost drivers'!$G152 + SUM('Model coeffs'!D$8)*'Cost drivers'!$H152)</f>
        <v>0.58560480273841198</v>
      </c>
      <c r="E150" s="125">
        <f>EXP('Model coeffs'!E$9 + SUM('Model coeffs'!E$5)*'Cost drivers'!$E152 + SUM('Model coeffs'!E$6)*'Cost drivers'!$F152 + SUM('Model coeffs'!E$7)*'Cost drivers'!$G152 + SUM('Model coeffs'!E$8)*'Cost drivers'!$H152)</f>
        <v>0.64777229611030385</v>
      </c>
      <c r="F150" s="125">
        <f>EXP('Model coeffs'!F$9 + SUM('Model coeffs'!F$5)*'Cost drivers'!$E152 + SUM('Model coeffs'!F$6)*'Cost drivers'!$F152 + SUM('Model coeffs'!F$7)*'Cost drivers'!$G152 + SUM('Model coeffs'!F$8)*'Cost drivers'!$H152)</f>
        <v>0.64497739472946269</v>
      </c>
      <c r="G150" s="125">
        <f>EXP('Model coeffs'!G$9 + SUM('Model coeffs'!G$5)*'Cost drivers'!$E152 + SUM('Model coeffs'!G$6)*'Cost drivers'!$F152 + SUM('Model coeffs'!G$7)*'Cost drivers'!$G152 + SUM('Model coeffs'!G$8)*'Cost drivers'!$H152)</f>
        <v>0.61196024793448478</v>
      </c>
      <c r="H150" s="126">
        <f>INDEX('Cost drivers'!$I$8:$I$197, MATCH('Modelled costs'!$A150, 'Cost drivers'!$A$8:$A$197, 0))</f>
        <v>74.3</v>
      </c>
      <c r="J150" s="128">
        <f t="shared" si="13"/>
        <v>0.62257868537816585</v>
      </c>
      <c r="K150" s="128">
        <f t="shared" si="14"/>
        <v>46.257596323597724</v>
      </c>
      <c r="L150" s="129"/>
      <c r="M150" s="130" t="str">
        <f>IF(RIGHT(C150,2)&gt;=RIGHT(Controls!$E$39,2),K150*Controls!$F$24,"")</f>
        <v/>
      </c>
      <c r="O150" s="86"/>
      <c r="P150" s="86"/>
      <c r="Q150" s="86"/>
      <c r="R150" s="86"/>
      <c r="S150" s="86"/>
      <c r="T150" s="86"/>
      <c r="U150" s="86"/>
      <c r="V150" s="86"/>
    </row>
    <row r="151" spans="1:22" s="127" customFormat="1" ht="13.15">
      <c r="A151" s="123" t="str">
        <f t="shared" si="12"/>
        <v>WSH24</v>
      </c>
      <c r="B151" s="124" t="s">
        <v>130</v>
      </c>
      <c r="C151" s="123" t="s">
        <v>30</v>
      </c>
      <c r="D151" s="125">
        <f>EXP('Model coeffs'!D$9 + SUM('Model coeffs'!D$5)*'Cost drivers'!$E153 + SUM('Model coeffs'!D$6)*'Cost drivers'!$F153 + SUM('Model coeffs'!D$7)*'Cost drivers'!$G153 + SUM('Model coeffs'!D$8)*'Cost drivers'!$H153)</f>
        <v>0.58129179229445449</v>
      </c>
      <c r="E151" s="125">
        <f>EXP('Model coeffs'!E$9 + SUM('Model coeffs'!E$5)*'Cost drivers'!$E153 + SUM('Model coeffs'!E$6)*'Cost drivers'!$F153 + SUM('Model coeffs'!E$7)*'Cost drivers'!$G153 + SUM('Model coeffs'!E$8)*'Cost drivers'!$H153)</f>
        <v>0.64838589805811708</v>
      </c>
      <c r="F151" s="125">
        <f>EXP('Model coeffs'!F$9 + SUM('Model coeffs'!F$5)*'Cost drivers'!$E153 + SUM('Model coeffs'!F$6)*'Cost drivers'!$F153 + SUM('Model coeffs'!F$7)*'Cost drivers'!$G153 + SUM('Model coeffs'!F$8)*'Cost drivers'!$H153)</f>
        <v>0.64594256298653441</v>
      </c>
      <c r="G151" s="125">
        <f>EXP('Model coeffs'!G$9 + SUM('Model coeffs'!G$5)*'Cost drivers'!$E153 + SUM('Model coeffs'!G$6)*'Cost drivers'!$F153 + SUM('Model coeffs'!G$7)*'Cost drivers'!$G153 + SUM('Model coeffs'!G$8)*'Cost drivers'!$H153)</f>
        <v>0.61156560410930128</v>
      </c>
      <c r="H151" s="126">
        <f>INDEX('Cost drivers'!$I$8:$I$197, MATCH('Modelled costs'!$A151, 'Cost drivers'!$A$8:$A$197, 0))</f>
        <v>73.3</v>
      </c>
      <c r="J151" s="128">
        <f t="shared" si="13"/>
        <v>0.6217964643621019</v>
      </c>
      <c r="K151" s="128">
        <f t="shared" si="14"/>
        <v>45.577680837742065</v>
      </c>
      <c r="L151" s="129"/>
      <c r="M151" s="130" t="str">
        <f>IF(RIGHT(C151,2)&gt;=RIGHT(Controls!$E$39,2),K151*Controls!$F$24,"")</f>
        <v/>
      </c>
      <c r="O151" s="86"/>
      <c r="P151" s="86"/>
      <c r="Q151" s="86"/>
      <c r="R151" s="86"/>
      <c r="S151" s="86"/>
      <c r="T151" s="86"/>
      <c r="U151" s="86"/>
      <c r="V151" s="86"/>
    </row>
    <row r="152" spans="1:22" s="127" customFormat="1" ht="13.15">
      <c r="A152" s="123" t="str">
        <f t="shared" si="12"/>
        <v>WSH25</v>
      </c>
      <c r="B152" s="124" t="s">
        <v>130</v>
      </c>
      <c r="C152" s="123" t="s">
        <v>51</v>
      </c>
      <c r="D152" s="125">
        <f>EXP('Model coeffs'!D$9 + SUM('Model coeffs'!D$5)*'Cost drivers'!$E154 + SUM('Model coeffs'!D$6)*'Cost drivers'!$F154 + SUM('Model coeffs'!D$7)*'Cost drivers'!$G154 + SUM('Model coeffs'!D$8)*'Cost drivers'!$H154)</f>
        <v>0.58117654705556288</v>
      </c>
      <c r="E152" s="125">
        <f>EXP('Model coeffs'!E$9 + SUM('Model coeffs'!E$5)*'Cost drivers'!$E154 + SUM('Model coeffs'!E$6)*'Cost drivers'!$F154 + SUM('Model coeffs'!E$7)*'Cost drivers'!$G154 + SUM('Model coeffs'!E$8)*'Cost drivers'!$H154)</f>
        <v>0.64839397317687752</v>
      </c>
      <c r="F152" s="125">
        <f>EXP('Model coeffs'!F$9 + SUM('Model coeffs'!F$5)*'Cost drivers'!$E154 + SUM('Model coeffs'!F$6)*'Cost drivers'!$F154 + SUM('Model coeffs'!F$7)*'Cost drivers'!$G154 + SUM('Model coeffs'!F$8)*'Cost drivers'!$H154)</f>
        <v>0.64595526831421779</v>
      </c>
      <c r="G152" s="125">
        <f>EXP('Model coeffs'!G$9 + SUM('Model coeffs'!G$5)*'Cost drivers'!$E154 + SUM('Model coeffs'!G$6)*'Cost drivers'!$F154 + SUM('Model coeffs'!G$7)*'Cost drivers'!$G154 + SUM('Model coeffs'!G$8)*'Cost drivers'!$H154)</f>
        <v>0.61090131151153537</v>
      </c>
      <c r="H152" s="126">
        <f>INDEX('Cost drivers'!$I$8:$I$197, MATCH('Modelled costs'!$A152, 'Cost drivers'!$A$8:$A$197, 0))</f>
        <v>76.82419999999999</v>
      </c>
      <c r="J152" s="128">
        <f t="shared" si="13"/>
        <v>0.62160677501454842</v>
      </c>
      <c r="K152" s="128">
        <f t="shared" si="14"/>
        <v>47.754443205072661</v>
      </c>
      <c r="L152" s="129"/>
      <c r="M152" s="130">
        <f>IF(RIGHT(C152,2)&gt;=RIGHT(Controls!$E$39,2),K152*Controls!$F$24,"")</f>
        <v>44.220029906546138</v>
      </c>
      <c r="O152" s="86"/>
      <c r="P152" s="86"/>
      <c r="Q152" s="86"/>
      <c r="R152" s="86"/>
      <c r="S152" s="86"/>
      <c r="T152" s="86"/>
      <c r="U152" s="86"/>
      <c r="V152" s="86"/>
    </row>
    <row r="153" spans="1:22" s="127" customFormat="1" ht="13.15">
      <c r="A153" s="123" t="str">
        <f t="shared" si="12"/>
        <v>WSH26</v>
      </c>
      <c r="B153" s="124" t="s">
        <v>130</v>
      </c>
      <c r="C153" s="123" t="s">
        <v>52</v>
      </c>
      <c r="D153" s="125">
        <f>EXP('Model coeffs'!D$9 + SUM('Model coeffs'!D$5)*'Cost drivers'!$E155 + SUM('Model coeffs'!D$6)*'Cost drivers'!$F155 + SUM('Model coeffs'!D$7)*'Cost drivers'!$G155 + SUM('Model coeffs'!D$8)*'Cost drivers'!$H155)</f>
        <v>0.58143279445870499</v>
      </c>
      <c r="E153" s="125">
        <f>EXP('Model coeffs'!E$9 + SUM('Model coeffs'!E$5)*'Cost drivers'!$E155 + SUM('Model coeffs'!E$6)*'Cost drivers'!$F155 + SUM('Model coeffs'!E$7)*'Cost drivers'!$G155 + SUM('Model coeffs'!E$8)*'Cost drivers'!$H155)</f>
        <v>0.6477122950669234</v>
      </c>
      <c r="F153" s="125">
        <f>EXP('Model coeffs'!F$9 + SUM('Model coeffs'!F$5)*'Cost drivers'!$E155 + SUM('Model coeffs'!F$6)*'Cost drivers'!$F155 + SUM('Model coeffs'!F$7)*'Cost drivers'!$G155 + SUM('Model coeffs'!F$8)*'Cost drivers'!$H155)</f>
        <v>0.64488304420536469</v>
      </c>
      <c r="G153" s="125">
        <f>EXP('Model coeffs'!G$9 + SUM('Model coeffs'!G$5)*'Cost drivers'!$E155 + SUM('Model coeffs'!G$6)*'Cost drivers'!$F155 + SUM('Model coeffs'!G$7)*'Cost drivers'!$G155 + SUM('Model coeffs'!G$8)*'Cost drivers'!$H155)</f>
        <v>0.61017858804037872</v>
      </c>
      <c r="H153" s="126">
        <f>INDEX('Cost drivers'!$I$8:$I$197, MATCH('Modelled costs'!$A153, 'Cost drivers'!$A$8:$A$197, 0))</f>
        <v>77.455600000000004</v>
      </c>
      <c r="J153" s="128">
        <f t="shared" si="13"/>
        <v>0.62105168044284298</v>
      </c>
      <c r="K153" s="128">
        <f t="shared" si="14"/>
        <v>48.103930539708671</v>
      </c>
      <c r="L153" s="129"/>
      <c r="M153" s="130">
        <f>IF(RIGHT(C153,2)&gt;=RIGHT(Controls!$E$39,2),K153*Controls!$F$24,"")</f>
        <v>44.543650900789494</v>
      </c>
      <c r="O153" s="86"/>
      <c r="P153" s="86"/>
      <c r="Q153" s="86"/>
      <c r="R153" s="86"/>
      <c r="S153" s="86"/>
      <c r="T153" s="86"/>
      <c r="U153" s="86"/>
      <c r="V153" s="86"/>
    </row>
    <row r="154" spans="1:22" s="127" customFormat="1" ht="13.15">
      <c r="A154" s="123" t="str">
        <f t="shared" si="12"/>
        <v>WSH27</v>
      </c>
      <c r="B154" s="124" t="s">
        <v>130</v>
      </c>
      <c r="C154" s="123" t="s">
        <v>53</v>
      </c>
      <c r="D154" s="125">
        <f>EXP('Model coeffs'!D$9 + SUM('Model coeffs'!D$5)*'Cost drivers'!$E156 + SUM('Model coeffs'!D$6)*'Cost drivers'!$F156 + SUM('Model coeffs'!D$7)*'Cost drivers'!$G156 + SUM('Model coeffs'!D$8)*'Cost drivers'!$H156)</f>
        <v>0.58011652037504735</v>
      </c>
      <c r="E154" s="125">
        <f>EXP('Model coeffs'!E$9 + SUM('Model coeffs'!E$5)*'Cost drivers'!$E156 + SUM('Model coeffs'!E$6)*'Cost drivers'!$F156 + SUM('Model coeffs'!E$7)*'Cost drivers'!$G156 + SUM('Model coeffs'!E$8)*'Cost drivers'!$H156)</f>
        <v>0.64706875991212431</v>
      </c>
      <c r="F154" s="125">
        <f>EXP('Model coeffs'!F$9 + SUM('Model coeffs'!F$5)*'Cost drivers'!$E156 + SUM('Model coeffs'!F$6)*'Cost drivers'!$F156 + SUM('Model coeffs'!F$7)*'Cost drivers'!$G156 + SUM('Model coeffs'!F$8)*'Cost drivers'!$H156)</f>
        <v>0.64387141557566874</v>
      </c>
      <c r="G154" s="125">
        <f>EXP('Model coeffs'!G$9 + SUM('Model coeffs'!G$5)*'Cost drivers'!$E156 + SUM('Model coeffs'!G$6)*'Cost drivers'!$F156 + SUM('Model coeffs'!G$7)*'Cost drivers'!$G156 + SUM('Model coeffs'!G$8)*'Cost drivers'!$H156)</f>
        <v>0.60918543456567475</v>
      </c>
      <c r="H154" s="126">
        <f>INDEX('Cost drivers'!$I$8:$I$197, MATCH('Modelled costs'!$A154, 'Cost drivers'!$A$8:$A$197, 0))</f>
        <v>78.086999999999989</v>
      </c>
      <c r="J154" s="128">
        <f t="shared" si="13"/>
        <v>0.62006053260712879</v>
      </c>
      <c r="K154" s="128">
        <f t="shared" si="14"/>
        <v>48.418666809692859</v>
      </c>
      <c r="L154" s="129"/>
      <c r="M154" s="130">
        <f>IF(RIGHT(C154,2)&gt;=RIGHT(Controls!$E$39,2),K154*Controls!$F$24,"")</f>
        <v>44.835092834508814</v>
      </c>
      <c r="O154" s="86"/>
      <c r="P154" s="86"/>
      <c r="Q154" s="86"/>
      <c r="R154" s="86"/>
      <c r="S154" s="86"/>
      <c r="T154" s="86"/>
      <c r="U154" s="86"/>
      <c r="V154" s="86"/>
    </row>
    <row r="155" spans="1:22" s="127" customFormat="1" ht="13.15">
      <c r="A155" s="123" t="str">
        <f t="shared" si="12"/>
        <v>WSH28</v>
      </c>
      <c r="B155" s="124" t="s">
        <v>130</v>
      </c>
      <c r="C155" s="123" t="s">
        <v>54</v>
      </c>
      <c r="D155" s="125">
        <f>EXP('Model coeffs'!D$9 + SUM('Model coeffs'!D$5)*'Cost drivers'!$E157 + SUM('Model coeffs'!D$6)*'Cost drivers'!$F157 + SUM('Model coeffs'!D$7)*'Cost drivers'!$G157 + SUM('Model coeffs'!D$8)*'Cost drivers'!$H157)</f>
        <v>0.57779775517542176</v>
      </c>
      <c r="E155" s="125">
        <f>EXP('Model coeffs'!E$9 + SUM('Model coeffs'!E$5)*'Cost drivers'!$E157 + SUM('Model coeffs'!E$6)*'Cost drivers'!$F157 + SUM('Model coeffs'!E$7)*'Cost drivers'!$G157 + SUM('Model coeffs'!E$8)*'Cost drivers'!$H157)</f>
        <v>0.64644546388738933</v>
      </c>
      <c r="F155" s="125">
        <f>EXP('Model coeffs'!F$9 + SUM('Model coeffs'!F$5)*'Cost drivers'!$E157 + SUM('Model coeffs'!F$6)*'Cost drivers'!$F157 + SUM('Model coeffs'!F$7)*'Cost drivers'!$G157 + SUM('Model coeffs'!F$8)*'Cost drivers'!$H157)</f>
        <v>0.64289215808995581</v>
      </c>
      <c r="G155" s="125">
        <f>EXP('Model coeffs'!G$9 + SUM('Model coeffs'!G$5)*'Cost drivers'!$E157 + SUM('Model coeffs'!G$6)*'Cost drivers'!$F157 + SUM('Model coeffs'!G$7)*'Cost drivers'!$G157 + SUM('Model coeffs'!G$8)*'Cost drivers'!$H157)</f>
        <v>0.60792044699560011</v>
      </c>
      <c r="H155" s="126">
        <f>INDEX('Cost drivers'!$I$8:$I$197, MATCH('Modelled costs'!$A155, 'Cost drivers'!$A$8:$A$197, 0))</f>
        <v>78.718400000000003</v>
      </c>
      <c r="J155" s="128">
        <f t="shared" si="13"/>
        <v>0.61876395603709167</v>
      </c>
      <c r="K155" s="128">
        <f t="shared" si="14"/>
        <v>48.708108596910201</v>
      </c>
      <c r="L155" s="129"/>
      <c r="M155" s="130">
        <f>IF(RIGHT(C155,2)&gt;=RIGHT(Controls!$E$39,2),K155*Controls!$F$24,"")</f>
        <v>45.103112386783593</v>
      </c>
      <c r="O155" s="86"/>
      <c r="P155" s="86"/>
      <c r="Q155" s="86"/>
      <c r="R155" s="86"/>
      <c r="S155" s="86"/>
      <c r="T155" s="86"/>
      <c r="U155" s="86"/>
      <c r="V155" s="86"/>
    </row>
    <row r="156" spans="1:22" s="127" customFormat="1" ht="13.15">
      <c r="A156" s="123" t="str">
        <f t="shared" si="12"/>
        <v>WSH29</v>
      </c>
      <c r="B156" s="124" t="s">
        <v>130</v>
      </c>
      <c r="C156" s="123" t="s">
        <v>55</v>
      </c>
      <c r="D156" s="125">
        <f>EXP('Model coeffs'!D$9 + SUM('Model coeffs'!D$5)*'Cost drivers'!$E158 + SUM('Model coeffs'!D$6)*'Cost drivers'!$F158 + SUM('Model coeffs'!D$7)*'Cost drivers'!$G158 + SUM('Model coeffs'!D$8)*'Cost drivers'!$H158)</f>
        <v>0.57802501640458048</v>
      </c>
      <c r="E156" s="125">
        <f>EXP('Model coeffs'!E$9 + SUM('Model coeffs'!E$5)*'Cost drivers'!$E158 + SUM('Model coeffs'!E$6)*'Cost drivers'!$F158 + SUM('Model coeffs'!E$7)*'Cost drivers'!$G158 + SUM('Model coeffs'!E$8)*'Cost drivers'!$H158)</f>
        <v>0.64585950287601113</v>
      </c>
      <c r="F156" s="125">
        <f>EXP('Model coeffs'!F$9 + SUM('Model coeffs'!F$5)*'Cost drivers'!$E158 + SUM('Model coeffs'!F$6)*'Cost drivers'!$F158 + SUM('Model coeffs'!F$7)*'Cost drivers'!$G158 + SUM('Model coeffs'!F$8)*'Cost drivers'!$H158)</f>
        <v>0.64197205616523989</v>
      </c>
      <c r="G156" s="125">
        <f>EXP('Model coeffs'!G$9 + SUM('Model coeffs'!G$5)*'Cost drivers'!$E158 + SUM('Model coeffs'!G$6)*'Cost drivers'!$F158 + SUM('Model coeffs'!G$7)*'Cost drivers'!$G158 + SUM('Model coeffs'!G$8)*'Cost drivers'!$H158)</f>
        <v>0.60724401085132029</v>
      </c>
      <c r="H156" s="126">
        <f>INDEX('Cost drivers'!$I$8:$I$197, MATCH('Modelled costs'!$A156, 'Cost drivers'!$A$8:$A$197, 0))</f>
        <v>79.349800000000016</v>
      </c>
      <c r="J156" s="128">
        <f t="shared" si="13"/>
        <v>0.61827514657428795</v>
      </c>
      <c r="K156" s="128">
        <f t="shared" si="14"/>
        <v>49.060009225640442</v>
      </c>
      <c r="L156" s="129"/>
      <c r="M156" s="130">
        <f>IF(RIGHT(C156,2)&gt;=RIGHT(Controls!$E$39,2),K156*Controls!$F$24,"")</f>
        <v>45.428968061820143</v>
      </c>
      <c r="O156" s="86"/>
      <c r="P156" s="86"/>
      <c r="Q156" s="86"/>
      <c r="R156" s="86"/>
      <c r="S156" s="86"/>
      <c r="T156" s="86"/>
      <c r="U156" s="86"/>
      <c r="V156" s="86"/>
    </row>
    <row r="157" spans="1:22" s="127" customFormat="1" ht="13.15">
      <c r="A157" s="123" t="str">
        <f t="shared" si="12"/>
        <v>WSH30</v>
      </c>
      <c r="B157" s="124" t="s">
        <v>130</v>
      </c>
      <c r="C157" s="123" t="s">
        <v>56</v>
      </c>
      <c r="D157" s="125">
        <f>EXP('Model coeffs'!D$9 + SUM('Model coeffs'!D$5)*'Cost drivers'!$E159 + SUM('Model coeffs'!D$6)*'Cost drivers'!$F159 + SUM('Model coeffs'!D$7)*'Cost drivers'!$G159 + SUM('Model coeffs'!D$8)*'Cost drivers'!$H159)</f>
        <v>0.57800514432282457</v>
      </c>
      <c r="E157" s="125">
        <f>EXP('Model coeffs'!E$9 + SUM('Model coeffs'!E$5)*'Cost drivers'!$E159 + SUM('Model coeffs'!E$6)*'Cost drivers'!$F159 + SUM('Model coeffs'!E$7)*'Cost drivers'!$G159 + SUM('Model coeffs'!E$8)*'Cost drivers'!$H159)</f>
        <v>0.64526950776765468</v>
      </c>
      <c r="F157" s="125">
        <f>EXP('Model coeffs'!F$9 + SUM('Model coeffs'!F$5)*'Cost drivers'!$E159 + SUM('Model coeffs'!F$6)*'Cost drivers'!$F159 + SUM('Model coeffs'!F$7)*'Cost drivers'!$G159 + SUM('Model coeffs'!F$8)*'Cost drivers'!$H159)</f>
        <v>0.64104610821419816</v>
      </c>
      <c r="G157" s="125">
        <f>EXP('Model coeffs'!G$9 + SUM('Model coeffs'!G$5)*'Cost drivers'!$E159 + SUM('Model coeffs'!G$6)*'Cost drivers'!$F159 + SUM('Model coeffs'!G$7)*'Cost drivers'!$G159 + SUM('Model coeffs'!G$8)*'Cost drivers'!$H159)</f>
        <v>0.60586377129453173</v>
      </c>
      <c r="H157" s="126">
        <f>INDEX('Cost drivers'!$I$8:$I$197, MATCH('Modelled costs'!$A157, 'Cost drivers'!$A$8:$A$197, 0))</f>
        <v>79.981200000000001</v>
      </c>
      <c r="J157" s="128">
        <f t="shared" si="13"/>
        <v>0.61754613289980231</v>
      </c>
      <c r="K157" s="128">
        <f t="shared" si="14"/>
        <v>49.392080764685673</v>
      </c>
      <c r="L157" s="129"/>
      <c r="M157" s="130">
        <f>IF(RIGHT(C157,2)&gt;=RIGHT(Controls!$E$39,2),K157*Controls!$F$24,"")</f>
        <v>45.736462242511024</v>
      </c>
      <c r="O157" s="86"/>
      <c r="P157" s="86"/>
      <c r="Q157" s="86"/>
      <c r="R157" s="86"/>
      <c r="S157" s="86"/>
      <c r="T157" s="86"/>
      <c r="U157" s="86"/>
      <c r="V157" s="86"/>
    </row>
    <row r="158" spans="1:22" s="127" customFormat="1" ht="13.15">
      <c r="A158" s="123" t="str">
        <f t="shared" si="12"/>
        <v>WSX12</v>
      </c>
      <c r="B158" s="124" t="s">
        <v>131</v>
      </c>
      <c r="C158" s="123" t="s">
        <v>28</v>
      </c>
      <c r="D158" s="125">
        <f>EXP('Model coeffs'!D$9 + SUM('Model coeffs'!D$5)*'Cost drivers'!$E160 + SUM('Model coeffs'!D$6)*'Cost drivers'!$F160 + SUM('Model coeffs'!D$7)*'Cost drivers'!$G160 + SUM('Model coeffs'!D$8)*'Cost drivers'!$H160)</f>
        <v>0.55234129719549363</v>
      </c>
      <c r="E158" s="125">
        <f>EXP('Model coeffs'!E$9 + SUM('Model coeffs'!E$5)*'Cost drivers'!$E160 + SUM('Model coeffs'!E$6)*'Cost drivers'!$F160 + SUM('Model coeffs'!E$7)*'Cost drivers'!$G160 + SUM('Model coeffs'!E$8)*'Cost drivers'!$H160)</f>
        <v>0.55697367351520732</v>
      </c>
      <c r="F158" s="125">
        <f>EXP('Model coeffs'!F$9 + SUM('Model coeffs'!F$5)*'Cost drivers'!$E160 + SUM('Model coeffs'!F$6)*'Cost drivers'!$F160 + SUM('Model coeffs'!F$7)*'Cost drivers'!$G160 + SUM('Model coeffs'!F$8)*'Cost drivers'!$H160)</f>
        <v>0.5497891264917153</v>
      </c>
      <c r="G158" s="125">
        <f>EXP('Model coeffs'!G$9 + SUM('Model coeffs'!G$5)*'Cost drivers'!$E160 + SUM('Model coeffs'!G$6)*'Cost drivers'!$F160 + SUM('Model coeffs'!G$7)*'Cost drivers'!$G160 + SUM('Model coeffs'!G$8)*'Cost drivers'!$H160)</f>
        <v>0.5565733162719666</v>
      </c>
      <c r="H158" s="126">
        <f>INDEX('Cost drivers'!$I$8:$I$197, MATCH('Modelled costs'!$A158, 'Cost drivers'!$A$8:$A$197, 0))</f>
        <v>67.8</v>
      </c>
      <c r="J158" s="128">
        <f t="shared" si="13"/>
        <v>0.55391935336859577</v>
      </c>
      <c r="K158" s="128">
        <f t="shared" si="14"/>
        <v>37.555732158390789</v>
      </c>
      <c r="L158" s="129"/>
      <c r="M158" s="130" t="str">
        <f>IF(RIGHT(C158,2)&gt;=RIGHT(Controls!$E$39,2),K158*Controls!$F$24,"")</f>
        <v/>
      </c>
      <c r="O158" s="86"/>
      <c r="P158" s="86"/>
      <c r="Q158" s="86"/>
      <c r="R158" s="86"/>
      <c r="S158" s="86"/>
      <c r="T158" s="86"/>
      <c r="U158" s="86"/>
      <c r="V158" s="86"/>
    </row>
    <row r="159" spans="1:22" s="127" customFormat="1" ht="13.15">
      <c r="A159" s="123" t="str">
        <f t="shared" si="12"/>
        <v>WSX13</v>
      </c>
      <c r="B159" s="124" t="s">
        <v>131</v>
      </c>
      <c r="C159" s="123" t="s">
        <v>40</v>
      </c>
      <c r="D159" s="125">
        <f>EXP('Model coeffs'!D$9 + SUM('Model coeffs'!D$5)*'Cost drivers'!$E161 + SUM('Model coeffs'!D$6)*'Cost drivers'!$F161 + SUM('Model coeffs'!D$7)*'Cost drivers'!$G161 + SUM('Model coeffs'!D$8)*'Cost drivers'!$H161)</f>
        <v>0.55300783472331294</v>
      </c>
      <c r="E159" s="125">
        <f>EXP('Model coeffs'!E$9 + SUM('Model coeffs'!E$5)*'Cost drivers'!$E161 + SUM('Model coeffs'!E$6)*'Cost drivers'!$F161 + SUM('Model coeffs'!E$7)*'Cost drivers'!$G161 + SUM('Model coeffs'!E$8)*'Cost drivers'!$H161)</f>
        <v>0.55525009088103117</v>
      </c>
      <c r="F159" s="125">
        <f>EXP('Model coeffs'!F$9 + SUM('Model coeffs'!F$5)*'Cost drivers'!$E161 + SUM('Model coeffs'!F$6)*'Cost drivers'!$F161 + SUM('Model coeffs'!F$7)*'Cost drivers'!$G161 + SUM('Model coeffs'!F$8)*'Cost drivers'!$H161)</f>
        <v>0.54723658434543077</v>
      </c>
      <c r="G159" s="125">
        <f>EXP('Model coeffs'!G$9 + SUM('Model coeffs'!G$5)*'Cost drivers'!$E161 + SUM('Model coeffs'!G$6)*'Cost drivers'!$F161 + SUM('Model coeffs'!G$7)*'Cost drivers'!$G161 + SUM('Model coeffs'!G$8)*'Cost drivers'!$H161)</f>
        <v>0.55629583305832497</v>
      </c>
      <c r="H159" s="126">
        <f>INDEX('Cost drivers'!$I$8:$I$197, MATCH('Modelled costs'!$A159, 'Cost drivers'!$A$8:$A$197, 0))</f>
        <v>69.2</v>
      </c>
      <c r="J159" s="128">
        <f t="shared" si="13"/>
        <v>0.55294758575202496</v>
      </c>
      <c r="K159" s="128">
        <f t="shared" si="14"/>
        <v>38.263972934040126</v>
      </c>
      <c r="L159" s="129"/>
      <c r="M159" s="130" t="str">
        <f>IF(RIGHT(C159,2)&gt;=RIGHT(Controls!$E$39,2),K159*Controls!$F$24,"")</f>
        <v/>
      </c>
      <c r="O159" s="86"/>
      <c r="P159" s="86"/>
      <c r="Q159" s="86"/>
      <c r="R159" s="86"/>
      <c r="S159" s="86"/>
      <c r="T159" s="86"/>
      <c r="U159" s="86"/>
      <c r="V159" s="86"/>
    </row>
    <row r="160" spans="1:22" s="127" customFormat="1" ht="13.15">
      <c r="A160" s="123" t="str">
        <f t="shared" si="12"/>
        <v>WSX14</v>
      </c>
      <c r="B160" s="124" t="s">
        <v>131</v>
      </c>
      <c r="C160" s="123" t="s">
        <v>41</v>
      </c>
      <c r="D160" s="125">
        <f>EXP('Model coeffs'!D$9 + SUM('Model coeffs'!D$5)*'Cost drivers'!$E162 + SUM('Model coeffs'!D$6)*'Cost drivers'!$F162 + SUM('Model coeffs'!D$7)*'Cost drivers'!$G162 + SUM('Model coeffs'!D$8)*'Cost drivers'!$H162)</f>
        <v>0.55606367396595324</v>
      </c>
      <c r="E160" s="125">
        <f>EXP('Model coeffs'!E$9 + SUM('Model coeffs'!E$5)*'Cost drivers'!$E162 + SUM('Model coeffs'!E$6)*'Cost drivers'!$F162 + SUM('Model coeffs'!E$7)*'Cost drivers'!$G162 + SUM('Model coeffs'!E$8)*'Cost drivers'!$H162)</f>
        <v>0.55361533699737442</v>
      </c>
      <c r="F160" s="125">
        <f>EXP('Model coeffs'!F$9 + SUM('Model coeffs'!F$5)*'Cost drivers'!$E162 + SUM('Model coeffs'!F$6)*'Cost drivers'!$F162 + SUM('Model coeffs'!F$7)*'Cost drivers'!$G162 + SUM('Model coeffs'!F$8)*'Cost drivers'!$H162)</f>
        <v>0.54443440574914603</v>
      </c>
      <c r="G160" s="125">
        <f>EXP('Model coeffs'!G$9 + SUM('Model coeffs'!G$5)*'Cost drivers'!$E162 + SUM('Model coeffs'!G$6)*'Cost drivers'!$F162 + SUM('Model coeffs'!G$7)*'Cost drivers'!$G162 + SUM('Model coeffs'!G$8)*'Cost drivers'!$H162)</f>
        <v>0.55556439573173844</v>
      </c>
      <c r="H160" s="126">
        <f>INDEX('Cost drivers'!$I$8:$I$197, MATCH('Modelled costs'!$A160, 'Cost drivers'!$A$8:$A$197, 0))</f>
        <v>69.099999999999994</v>
      </c>
      <c r="J160" s="128">
        <f t="shared" si="13"/>
        <v>0.552419453111053</v>
      </c>
      <c r="K160" s="128">
        <f t="shared" si="14"/>
        <v>38.172184209973757</v>
      </c>
      <c r="L160" s="129"/>
      <c r="M160" s="130" t="str">
        <f>IF(RIGHT(C160,2)&gt;=RIGHT(Controls!$E$39,2),K160*Controls!$F$24,"")</f>
        <v/>
      </c>
      <c r="O160" s="86"/>
      <c r="P160" s="86"/>
      <c r="Q160" s="86"/>
      <c r="R160" s="86"/>
      <c r="S160" s="86"/>
      <c r="T160" s="86"/>
      <c r="U160" s="86"/>
      <c r="V160" s="86"/>
    </row>
    <row r="161" spans="1:22" s="127" customFormat="1" ht="13.15">
      <c r="A161" s="123" t="str">
        <f t="shared" si="12"/>
        <v>WSX15</v>
      </c>
      <c r="B161" s="124" t="s">
        <v>131</v>
      </c>
      <c r="C161" s="123" t="s">
        <v>42</v>
      </c>
      <c r="D161" s="125">
        <f>EXP('Model coeffs'!D$9 + SUM('Model coeffs'!D$5)*'Cost drivers'!$E163 + SUM('Model coeffs'!D$6)*'Cost drivers'!$F163 + SUM('Model coeffs'!D$7)*'Cost drivers'!$G163 + SUM('Model coeffs'!D$8)*'Cost drivers'!$H163)</f>
        <v>0.55166099673049318</v>
      </c>
      <c r="E161" s="125">
        <f>EXP('Model coeffs'!E$9 + SUM('Model coeffs'!E$5)*'Cost drivers'!$E163 + SUM('Model coeffs'!E$6)*'Cost drivers'!$F163 + SUM('Model coeffs'!E$7)*'Cost drivers'!$G163 + SUM('Model coeffs'!E$8)*'Cost drivers'!$H163)</f>
        <v>0.55191017966815958</v>
      </c>
      <c r="F161" s="125">
        <f>EXP('Model coeffs'!F$9 + SUM('Model coeffs'!F$5)*'Cost drivers'!$E163 + SUM('Model coeffs'!F$6)*'Cost drivers'!$F163 + SUM('Model coeffs'!F$7)*'Cost drivers'!$G163 + SUM('Model coeffs'!F$8)*'Cost drivers'!$H163)</f>
        <v>0.54219351324600207</v>
      </c>
      <c r="G161" s="125">
        <f>EXP('Model coeffs'!G$9 + SUM('Model coeffs'!G$5)*'Cost drivers'!$E163 + SUM('Model coeffs'!G$6)*'Cost drivers'!$F163 + SUM('Model coeffs'!G$7)*'Cost drivers'!$G163 + SUM('Model coeffs'!G$8)*'Cost drivers'!$H163)</f>
        <v>0.55486378778216727</v>
      </c>
      <c r="H161" s="126">
        <f>INDEX('Cost drivers'!$I$8:$I$197, MATCH('Modelled costs'!$A161, 'Cost drivers'!$A$8:$A$197, 0))</f>
        <v>74</v>
      </c>
      <c r="J161" s="128">
        <f t="shared" si="13"/>
        <v>0.55015711935670553</v>
      </c>
      <c r="K161" s="128">
        <f t="shared" si="14"/>
        <v>40.711626832396206</v>
      </c>
      <c r="L161" s="129"/>
      <c r="M161" s="130" t="str">
        <f>IF(RIGHT(C161,2)&gt;=RIGHT(Controls!$E$39,2),K161*Controls!$F$24,"")</f>
        <v/>
      </c>
      <c r="O161" s="86"/>
      <c r="P161" s="86"/>
      <c r="Q161" s="86"/>
      <c r="R161" s="86"/>
      <c r="S161" s="86"/>
      <c r="T161" s="86"/>
      <c r="U161" s="86"/>
      <c r="V161" s="86"/>
    </row>
    <row r="162" spans="1:22" s="127" customFormat="1" ht="13.15">
      <c r="A162" s="123" t="str">
        <f t="shared" si="12"/>
        <v>WSX16</v>
      </c>
      <c r="B162" s="124" t="s">
        <v>131</v>
      </c>
      <c r="C162" s="123" t="s">
        <v>43</v>
      </c>
      <c r="D162" s="125">
        <f>EXP('Model coeffs'!D$9 + SUM('Model coeffs'!D$5)*'Cost drivers'!$E164 + SUM('Model coeffs'!D$6)*'Cost drivers'!$F164 + SUM('Model coeffs'!D$7)*'Cost drivers'!$G164 + SUM('Model coeffs'!D$8)*'Cost drivers'!$H164)</f>
        <v>0.55489748427139751</v>
      </c>
      <c r="E162" s="125">
        <f>EXP('Model coeffs'!E$9 + SUM('Model coeffs'!E$5)*'Cost drivers'!$E164 + SUM('Model coeffs'!E$6)*'Cost drivers'!$F164 + SUM('Model coeffs'!E$7)*'Cost drivers'!$G164 + SUM('Model coeffs'!E$8)*'Cost drivers'!$H164)</f>
        <v>0.54995781017222167</v>
      </c>
      <c r="F162" s="125">
        <f>EXP('Model coeffs'!F$9 + SUM('Model coeffs'!F$5)*'Cost drivers'!$E164 + SUM('Model coeffs'!F$6)*'Cost drivers'!$F164 + SUM('Model coeffs'!F$7)*'Cost drivers'!$G164 + SUM('Model coeffs'!F$8)*'Cost drivers'!$H164)</f>
        <v>0.5395971483157378</v>
      </c>
      <c r="G162" s="125">
        <f>EXP('Model coeffs'!G$9 + SUM('Model coeffs'!G$5)*'Cost drivers'!$E164 + SUM('Model coeffs'!G$6)*'Cost drivers'!$F164 + SUM('Model coeffs'!G$7)*'Cost drivers'!$G164 + SUM('Model coeffs'!G$8)*'Cost drivers'!$H164)</f>
        <v>0.55451379746675811</v>
      </c>
      <c r="H162" s="126">
        <f>INDEX('Cost drivers'!$I$8:$I$197, MATCH('Modelled costs'!$A162, 'Cost drivers'!$A$8:$A$197, 0))</f>
        <v>67.599999999999994</v>
      </c>
      <c r="J162" s="128">
        <f t="shared" si="13"/>
        <v>0.54974156005652874</v>
      </c>
      <c r="K162" s="128">
        <f t="shared" si="14"/>
        <v>37.162529459821343</v>
      </c>
      <c r="L162" s="129"/>
      <c r="M162" s="130" t="str">
        <f>IF(RIGHT(C162,2)&gt;=RIGHT(Controls!$E$39,2),K162*Controls!$F$24,"")</f>
        <v/>
      </c>
      <c r="O162" s="86"/>
      <c r="P162" s="86"/>
      <c r="Q162" s="86"/>
      <c r="R162" s="86"/>
      <c r="S162" s="86"/>
      <c r="T162" s="86"/>
      <c r="U162" s="86"/>
      <c r="V162" s="86"/>
    </row>
    <row r="163" spans="1:22" s="127" customFormat="1" ht="13.15">
      <c r="A163" s="123" t="str">
        <f t="shared" si="12"/>
        <v>WSX17</v>
      </c>
      <c r="B163" s="124" t="s">
        <v>131</v>
      </c>
      <c r="C163" s="123" t="s">
        <v>44</v>
      </c>
      <c r="D163" s="125">
        <f>EXP('Model coeffs'!D$9 + SUM('Model coeffs'!D$5)*'Cost drivers'!$E165 + SUM('Model coeffs'!D$6)*'Cost drivers'!$F165 + SUM('Model coeffs'!D$7)*'Cost drivers'!$G165 + SUM('Model coeffs'!D$8)*'Cost drivers'!$H165)</f>
        <v>0.55009409180591451</v>
      </c>
      <c r="E163" s="125">
        <f>EXP('Model coeffs'!E$9 + SUM('Model coeffs'!E$5)*'Cost drivers'!$E165 + SUM('Model coeffs'!E$6)*'Cost drivers'!$F165 + SUM('Model coeffs'!E$7)*'Cost drivers'!$G165 + SUM('Model coeffs'!E$8)*'Cost drivers'!$H165)</f>
        <v>0.54836984745400841</v>
      </c>
      <c r="F163" s="125">
        <f>EXP('Model coeffs'!F$9 + SUM('Model coeffs'!F$5)*'Cost drivers'!$E165 + SUM('Model coeffs'!F$6)*'Cost drivers'!$F165 + SUM('Model coeffs'!F$7)*'Cost drivers'!$G165 + SUM('Model coeffs'!F$8)*'Cost drivers'!$H165)</f>
        <v>0.53735077004071707</v>
      </c>
      <c r="G163" s="125">
        <f>EXP('Model coeffs'!G$9 + SUM('Model coeffs'!G$5)*'Cost drivers'!$E165 + SUM('Model coeffs'!G$6)*'Cost drivers'!$F165 + SUM('Model coeffs'!G$7)*'Cost drivers'!$G165 + SUM('Model coeffs'!G$8)*'Cost drivers'!$H165)</f>
        <v>0.55283362103016931</v>
      </c>
      <c r="H163" s="126">
        <f>INDEX('Cost drivers'!$I$8:$I$197, MATCH('Modelled costs'!$A163, 'Cost drivers'!$A$8:$A$197, 0))</f>
        <v>68.2</v>
      </c>
      <c r="J163" s="128">
        <f t="shared" si="13"/>
        <v>0.54716208258270227</v>
      </c>
      <c r="K163" s="128">
        <f t="shared" si="14"/>
        <v>37.3164540321403</v>
      </c>
      <c r="L163" s="129"/>
      <c r="M163" s="130" t="str">
        <f>IF(RIGHT(C163,2)&gt;=RIGHT(Controls!$E$39,2),K163*Controls!$F$24,"")</f>
        <v/>
      </c>
      <c r="O163" s="86"/>
      <c r="P163" s="86"/>
      <c r="Q163" s="86"/>
      <c r="R163" s="86"/>
      <c r="S163" s="86"/>
      <c r="T163" s="86"/>
      <c r="U163" s="86"/>
      <c r="V163" s="86"/>
    </row>
    <row r="164" spans="1:22" s="127" customFormat="1" ht="13.15">
      <c r="A164" s="123" t="str">
        <f t="shared" si="12"/>
        <v>WSX18</v>
      </c>
      <c r="B164" s="124" t="s">
        <v>131</v>
      </c>
      <c r="C164" s="123" t="s">
        <v>45</v>
      </c>
      <c r="D164" s="125">
        <f>EXP('Model coeffs'!D$9 + SUM('Model coeffs'!D$5)*'Cost drivers'!$E166 + SUM('Model coeffs'!D$6)*'Cost drivers'!$F166 + SUM('Model coeffs'!D$7)*'Cost drivers'!$G166 + SUM('Model coeffs'!D$8)*'Cost drivers'!$H166)</f>
        <v>0.55047707227563913</v>
      </c>
      <c r="E164" s="125">
        <f>EXP('Model coeffs'!E$9 + SUM('Model coeffs'!E$5)*'Cost drivers'!$E166 + SUM('Model coeffs'!E$6)*'Cost drivers'!$F166 + SUM('Model coeffs'!E$7)*'Cost drivers'!$G166 + SUM('Model coeffs'!E$8)*'Cost drivers'!$H166)</f>
        <v>0.54753159126965512</v>
      </c>
      <c r="F164" s="125">
        <f>EXP('Model coeffs'!F$9 + SUM('Model coeffs'!F$5)*'Cost drivers'!$E166 + SUM('Model coeffs'!F$6)*'Cost drivers'!$F166 + SUM('Model coeffs'!F$7)*'Cost drivers'!$G166 + SUM('Model coeffs'!F$8)*'Cost drivers'!$H166)</f>
        <v>0.53596385314057293</v>
      </c>
      <c r="G164" s="125">
        <f>EXP('Model coeffs'!G$9 + SUM('Model coeffs'!G$5)*'Cost drivers'!$E166 + SUM('Model coeffs'!G$6)*'Cost drivers'!$F166 + SUM('Model coeffs'!G$7)*'Cost drivers'!$G166 + SUM('Model coeffs'!G$8)*'Cost drivers'!$H166)</f>
        <v>0.55082516307685703</v>
      </c>
      <c r="H164" s="126">
        <f>INDEX('Cost drivers'!$I$8:$I$197, MATCH('Modelled costs'!$A164, 'Cost drivers'!$A$8:$A$197, 0))</f>
        <v>74.87</v>
      </c>
      <c r="J164" s="128">
        <f t="shared" si="13"/>
        <v>0.54619941994068111</v>
      </c>
      <c r="K164" s="128">
        <f t="shared" si="14"/>
        <v>40.8939505709588</v>
      </c>
      <c r="L164" s="129"/>
      <c r="M164" s="130" t="str">
        <f>IF(RIGHT(C164,2)&gt;=RIGHT(Controls!$E$39,2),K164*Controls!$F$24,"")</f>
        <v/>
      </c>
      <c r="O164" s="86"/>
      <c r="P164" s="86"/>
      <c r="Q164" s="86"/>
      <c r="R164" s="86"/>
      <c r="S164" s="86"/>
      <c r="T164" s="86"/>
      <c r="U164" s="86"/>
      <c r="V164" s="86"/>
    </row>
    <row r="165" spans="1:22" s="127" customFormat="1" ht="13.15">
      <c r="A165" s="123" t="str">
        <f t="shared" si="12"/>
        <v>WSX19</v>
      </c>
      <c r="B165" s="124" t="s">
        <v>131</v>
      </c>
      <c r="C165" s="123" t="s">
        <v>46</v>
      </c>
      <c r="D165" s="125">
        <f>EXP('Model coeffs'!D$9 + SUM('Model coeffs'!D$5)*'Cost drivers'!$E167 + SUM('Model coeffs'!D$6)*'Cost drivers'!$F167 + SUM('Model coeffs'!D$7)*'Cost drivers'!$G167 + SUM('Model coeffs'!D$8)*'Cost drivers'!$H167)</f>
        <v>0.54740226637369938</v>
      </c>
      <c r="E165" s="125">
        <f>EXP('Model coeffs'!E$9 + SUM('Model coeffs'!E$5)*'Cost drivers'!$E167 + SUM('Model coeffs'!E$6)*'Cost drivers'!$F167 + SUM('Model coeffs'!E$7)*'Cost drivers'!$G167 + SUM('Model coeffs'!E$8)*'Cost drivers'!$H167)</f>
        <v>0.54664574668054544</v>
      </c>
      <c r="F165" s="125">
        <f>EXP('Model coeffs'!F$9 + SUM('Model coeffs'!F$5)*'Cost drivers'!$E167 + SUM('Model coeffs'!F$6)*'Cost drivers'!$F167 + SUM('Model coeffs'!F$7)*'Cost drivers'!$G167 + SUM('Model coeffs'!F$8)*'Cost drivers'!$H167)</f>
        <v>0.5340890952326931</v>
      </c>
      <c r="G165" s="125">
        <f>EXP('Model coeffs'!G$9 + SUM('Model coeffs'!G$5)*'Cost drivers'!$E167 + SUM('Model coeffs'!G$6)*'Cost drivers'!$F167 + SUM('Model coeffs'!G$7)*'Cost drivers'!$G167 + SUM('Model coeffs'!G$8)*'Cost drivers'!$H167)</f>
        <v>0.54985661136424901</v>
      </c>
      <c r="H165" s="126">
        <f>INDEX('Cost drivers'!$I$8:$I$197, MATCH('Modelled costs'!$A165, 'Cost drivers'!$A$8:$A$197, 0))</f>
        <v>70.055999999999997</v>
      </c>
      <c r="J165" s="128">
        <f t="shared" si="13"/>
        <v>0.54449842991279673</v>
      </c>
      <c r="K165" s="128">
        <f t="shared" si="14"/>
        <v>38.145382005970887</v>
      </c>
      <c r="L165" s="129"/>
      <c r="M165" s="130" t="str">
        <f>IF(RIGHT(C165,2)&gt;=RIGHT(Controls!$E$39,2),K165*Controls!$F$24,"")</f>
        <v/>
      </c>
      <c r="O165" s="86"/>
      <c r="P165" s="86"/>
      <c r="Q165" s="86"/>
      <c r="R165" s="86"/>
      <c r="S165" s="86"/>
      <c r="T165" s="86"/>
      <c r="U165" s="86"/>
      <c r="V165" s="86"/>
    </row>
    <row r="166" spans="1:22" s="127" customFormat="1" ht="13.15">
      <c r="A166" s="123" t="str">
        <f t="shared" ref="A166:A195" si="15">B166&amp;RIGHT(C166,2)</f>
        <v>WSX20</v>
      </c>
      <c r="B166" s="124" t="s">
        <v>131</v>
      </c>
      <c r="C166" s="123" t="s">
        <v>47</v>
      </c>
      <c r="D166" s="125">
        <f>EXP('Model coeffs'!D$9 + SUM('Model coeffs'!D$5)*'Cost drivers'!$E168 + SUM('Model coeffs'!D$6)*'Cost drivers'!$F168 + SUM('Model coeffs'!D$7)*'Cost drivers'!$G168 + SUM('Model coeffs'!D$8)*'Cost drivers'!$H168)</f>
        <v>0.543929661942819</v>
      </c>
      <c r="E166" s="125">
        <f>EXP('Model coeffs'!E$9 + SUM('Model coeffs'!E$5)*'Cost drivers'!$E168 + SUM('Model coeffs'!E$6)*'Cost drivers'!$F168 + SUM('Model coeffs'!E$7)*'Cost drivers'!$G168 + SUM('Model coeffs'!E$8)*'Cost drivers'!$H168)</f>
        <v>0.5469578623502932</v>
      </c>
      <c r="F166" s="125">
        <f>EXP('Model coeffs'!F$9 + SUM('Model coeffs'!F$5)*'Cost drivers'!$E168 + SUM('Model coeffs'!F$6)*'Cost drivers'!$F168 + SUM('Model coeffs'!F$7)*'Cost drivers'!$G168 + SUM('Model coeffs'!F$8)*'Cost drivers'!$H168)</f>
        <v>0.53419398589432154</v>
      </c>
      <c r="G166" s="125">
        <f>EXP('Model coeffs'!G$9 + SUM('Model coeffs'!G$5)*'Cost drivers'!$E168 + SUM('Model coeffs'!G$6)*'Cost drivers'!$F168 + SUM('Model coeffs'!G$7)*'Cost drivers'!$G168 + SUM('Model coeffs'!G$8)*'Cost drivers'!$H168)</f>
        <v>0.54881645898958331</v>
      </c>
      <c r="H166" s="126">
        <f>INDEX('Cost drivers'!$I$8:$I$197, MATCH('Modelled costs'!$A166, 'Cost drivers'!$A$8:$A$197, 0))</f>
        <v>69.174999999999997</v>
      </c>
      <c r="J166" s="128">
        <f t="shared" ref="J166:J195" si="16">SUMPRODUCT(D166:G166,$D$2:$G$2)</f>
        <v>0.54347449229425426</v>
      </c>
      <c r="K166" s="128">
        <f t="shared" ref="K166:K195" si="17">J166*H166</f>
        <v>37.594848004455038</v>
      </c>
      <c r="L166" s="129"/>
      <c r="M166" s="130" t="str">
        <f>IF(RIGHT(C166,2)&gt;=RIGHT(Controls!$E$39,2),K166*Controls!$F$24,"")</f>
        <v/>
      </c>
      <c r="O166" s="86"/>
      <c r="P166" s="86"/>
      <c r="Q166" s="86"/>
      <c r="R166" s="86"/>
      <c r="S166" s="86"/>
      <c r="T166" s="86"/>
      <c r="U166" s="86"/>
      <c r="V166" s="86"/>
    </row>
    <row r="167" spans="1:22" s="127" customFormat="1" ht="13.15">
      <c r="A167" s="123" t="str">
        <f t="shared" si="15"/>
        <v>WSX21</v>
      </c>
      <c r="B167" s="124" t="s">
        <v>131</v>
      </c>
      <c r="C167" s="123" t="s">
        <v>48</v>
      </c>
      <c r="D167" s="125">
        <f>EXP('Model coeffs'!D$9 + SUM('Model coeffs'!D$5)*'Cost drivers'!$E169 + SUM('Model coeffs'!D$6)*'Cost drivers'!$F169 + SUM('Model coeffs'!D$7)*'Cost drivers'!$G169 + SUM('Model coeffs'!D$8)*'Cost drivers'!$H169)</f>
        <v>0.5424748874635491</v>
      </c>
      <c r="E167" s="125">
        <f>EXP('Model coeffs'!E$9 + SUM('Model coeffs'!E$5)*'Cost drivers'!$E169 + SUM('Model coeffs'!E$6)*'Cost drivers'!$F169 + SUM('Model coeffs'!E$7)*'Cost drivers'!$G169 + SUM('Model coeffs'!E$8)*'Cost drivers'!$H169)</f>
        <v>0.5462832587190718</v>
      </c>
      <c r="F167" s="125">
        <f>EXP('Model coeffs'!F$9 + SUM('Model coeffs'!F$5)*'Cost drivers'!$E169 + SUM('Model coeffs'!F$6)*'Cost drivers'!$F169 + SUM('Model coeffs'!F$7)*'Cost drivers'!$G169 + SUM('Model coeffs'!F$8)*'Cost drivers'!$H169)</f>
        <v>0.53297783107626451</v>
      </c>
      <c r="G167" s="125">
        <f>EXP('Model coeffs'!G$9 + SUM('Model coeffs'!G$5)*'Cost drivers'!$E169 + SUM('Model coeffs'!G$6)*'Cost drivers'!$F169 + SUM('Model coeffs'!G$7)*'Cost drivers'!$G169 + SUM('Model coeffs'!G$8)*'Cost drivers'!$H169)</f>
        <v>0.54823874723740729</v>
      </c>
      <c r="H167" s="126">
        <f>INDEX('Cost drivers'!$I$8:$I$197, MATCH('Modelled costs'!$A167, 'Cost drivers'!$A$8:$A$197, 0))</f>
        <v>68.753</v>
      </c>
      <c r="J167" s="128">
        <f t="shared" si="16"/>
        <v>0.54249368112407326</v>
      </c>
      <c r="K167" s="128">
        <f t="shared" si="17"/>
        <v>37.298068058323409</v>
      </c>
      <c r="L167" s="129"/>
      <c r="M167" s="130" t="str">
        <f>IF(RIGHT(C167,2)&gt;=RIGHT(Controls!$E$39,2),K167*Controls!$F$24,"")</f>
        <v/>
      </c>
      <c r="O167" s="86"/>
      <c r="P167" s="86"/>
      <c r="Q167" s="86"/>
      <c r="R167" s="86"/>
      <c r="S167" s="86"/>
      <c r="T167" s="86"/>
      <c r="U167" s="86"/>
      <c r="V167" s="86"/>
    </row>
    <row r="168" spans="1:22" s="127" customFormat="1" ht="13.15">
      <c r="A168" s="123" t="str">
        <f t="shared" si="15"/>
        <v>WSX22</v>
      </c>
      <c r="B168" s="124" t="s">
        <v>131</v>
      </c>
      <c r="C168" s="123" t="s">
        <v>49</v>
      </c>
      <c r="D168" s="125">
        <f>EXP('Model coeffs'!D$9 + SUM('Model coeffs'!D$5)*'Cost drivers'!$E170 + SUM('Model coeffs'!D$6)*'Cost drivers'!$F170 + SUM('Model coeffs'!D$7)*'Cost drivers'!$G170 + SUM('Model coeffs'!D$8)*'Cost drivers'!$H170)</f>
        <v>0.54119956822894044</v>
      </c>
      <c r="E168" s="125">
        <f>EXP('Model coeffs'!E$9 + SUM('Model coeffs'!E$5)*'Cost drivers'!$E170 + SUM('Model coeffs'!E$6)*'Cost drivers'!$F170 + SUM('Model coeffs'!E$7)*'Cost drivers'!$G170 + SUM('Model coeffs'!E$8)*'Cost drivers'!$H170)</f>
        <v>0.54533557373723462</v>
      </c>
      <c r="F168" s="125">
        <f>EXP('Model coeffs'!F$9 + SUM('Model coeffs'!F$5)*'Cost drivers'!$E170 + SUM('Model coeffs'!F$6)*'Cost drivers'!$F170 + SUM('Model coeffs'!F$7)*'Cost drivers'!$G170 + SUM('Model coeffs'!F$8)*'Cost drivers'!$H170)</f>
        <v>0.53151830469669725</v>
      </c>
      <c r="G168" s="125">
        <f>EXP('Model coeffs'!G$9 + SUM('Model coeffs'!G$5)*'Cost drivers'!$E170 + SUM('Model coeffs'!G$6)*'Cost drivers'!$F170 + SUM('Model coeffs'!G$7)*'Cost drivers'!$G170 + SUM('Model coeffs'!G$8)*'Cost drivers'!$H170)</f>
        <v>0.54677606486368657</v>
      </c>
      <c r="H168" s="126">
        <f>INDEX('Cost drivers'!$I$8:$I$197, MATCH('Modelled costs'!$A168, 'Cost drivers'!$A$8:$A$197, 0))</f>
        <v>70.204999999999998</v>
      </c>
      <c r="J168" s="128">
        <f t="shared" si="16"/>
        <v>0.54120737788163975</v>
      </c>
      <c r="K168" s="128">
        <f t="shared" si="17"/>
        <v>37.995463964180516</v>
      </c>
      <c r="L168" s="129"/>
      <c r="M168" s="130" t="str">
        <f>IF(RIGHT(C168,2)&gt;=RIGHT(Controls!$E$39,2),K168*Controls!$F$24,"")</f>
        <v/>
      </c>
      <c r="O168" s="86"/>
      <c r="P168" s="86"/>
      <c r="Q168" s="86"/>
      <c r="R168" s="86"/>
      <c r="S168" s="86"/>
      <c r="T168" s="86"/>
      <c r="U168" s="86"/>
      <c r="V168" s="86"/>
    </row>
    <row r="169" spans="1:22" s="127" customFormat="1" ht="13.15">
      <c r="A169" s="123" t="str">
        <f t="shared" si="15"/>
        <v>WSX23</v>
      </c>
      <c r="B169" s="124" t="s">
        <v>131</v>
      </c>
      <c r="C169" s="123" t="s">
        <v>50</v>
      </c>
      <c r="D169" s="125">
        <f>EXP('Model coeffs'!D$9 + SUM('Model coeffs'!D$5)*'Cost drivers'!$E171 + SUM('Model coeffs'!D$6)*'Cost drivers'!$F171 + SUM('Model coeffs'!D$7)*'Cost drivers'!$G171 + SUM('Model coeffs'!D$8)*'Cost drivers'!$H171)</f>
        <v>0.54003422296187864</v>
      </c>
      <c r="E169" s="125">
        <f>EXP('Model coeffs'!E$9 + SUM('Model coeffs'!E$5)*'Cost drivers'!$E171 + SUM('Model coeffs'!E$6)*'Cost drivers'!$F171 + SUM('Model coeffs'!E$7)*'Cost drivers'!$G171 + SUM('Model coeffs'!E$8)*'Cost drivers'!$H171)</f>
        <v>0.54446519582148867</v>
      </c>
      <c r="F169" s="125">
        <f>EXP('Model coeffs'!F$9 + SUM('Model coeffs'!F$5)*'Cost drivers'!$E171 + SUM('Model coeffs'!F$6)*'Cost drivers'!$F171 + SUM('Model coeffs'!F$7)*'Cost drivers'!$G171 + SUM('Model coeffs'!F$8)*'Cost drivers'!$H171)</f>
        <v>0.53017913248912785</v>
      </c>
      <c r="G169" s="125">
        <f>EXP('Model coeffs'!G$9 + SUM('Model coeffs'!G$5)*'Cost drivers'!$E171 + SUM('Model coeffs'!G$6)*'Cost drivers'!$F171 + SUM('Model coeffs'!G$7)*'Cost drivers'!$G171 + SUM('Model coeffs'!G$8)*'Cost drivers'!$H171)</f>
        <v>0.54588856818992493</v>
      </c>
      <c r="H169" s="126">
        <f>INDEX('Cost drivers'!$I$8:$I$197, MATCH('Modelled costs'!$A169, 'Cost drivers'!$A$8:$A$197, 0))</f>
        <v>70.227999999999994</v>
      </c>
      <c r="J169" s="128">
        <f t="shared" si="16"/>
        <v>0.54014177986560497</v>
      </c>
      <c r="K169" s="128">
        <f t="shared" si="17"/>
        <v>37.933076916401703</v>
      </c>
      <c r="L169" s="129"/>
      <c r="M169" s="130" t="str">
        <f>IF(RIGHT(C169,2)&gt;=RIGHT(Controls!$E$39,2),K169*Controls!$F$24,"")</f>
        <v/>
      </c>
      <c r="O169" s="86"/>
      <c r="P169" s="86"/>
      <c r="Q169" s="86"/>
      <c r="R169" s="86"/>
      <c r="S169" s="86"/>
      <c r="T169" s="86"/>
      <c r="U169" s="86"/>
      <c r="V169" s="86"/>
    </row>
    <row r="170" spans="1:22" s="127" customFormat="1" ht="13.15">
      <c r="A170" s="123" t="str">
        <f t="shared" si="15"/>
        <v>WSX24</v>
      </c>
      <c r="B170" s="124" t="s">
        <v>131</v>
      </c>
      <c r="C170" s="123" t="s">
        <v>30</v>
      </c>
      <c r="D170" s="125">
        <f>EXP('Model coeffs'!D$9 + SUM('Model coeffs'!D$5)*'Cost drivers'!$E172 + SUM('Model coeffs'!D$6)*'Cost drivers'!$F172 + SUM('Model coeffs'!D$7)*'Cost drivers'!$G172 + SUM('Model coeffs'!D$8)*'Cost drivers'!$H172)</f>
        <v>0.53703819185026969</v>
      </c>
      <c r="E170" s="125">
        <f>EXP('Model coeffs'!E$9 + SUM('Model coeffs'!E$5)*'Cost drivers'!$E172 + SUM('Model coeffs'!E$6)*'Cost drivers'!$F172 + SUM('Model coeffs'!E$7)*'Cost drivers'!$G172 + SUM('Model coeffs'!E$8)*'Cost drivers'!$H172)</f>
        <v>0.54379691787520001</v>
      </c>
      <c r="F170" s="125">
        <f>EXP('Model coeffs'!F$9 + SUM('Model coeffs'!F$5)*'Cost drivers'!$E172 + SUM('Model coeffs'!F$6)*'Cost drivers'!$F172 + SUM('Model coeffs'!F$7)*'Cost drivers'!$G172 + SUM('Model coeffs'!F$8)*'Cost drivers'!$H172)</f>
        <v>0.52915175459545993</v>
      </c>
      <c r="G170" s="125">
        <f>EXP('Model coeffs'!G$9 + SUM('Model coeffs'!G$5)*'Cost drivers'!$E172 + SUM('Model coeffs'!G$6)*'Cost drivers'!$F172 + SUM('Model coeffs'!G$7)*'Cost drivers'!$G172 + SUM('Model coeffs'!G$8)*'Cost drivers'!$H172)</f>
        <v>0.54521125228601841</v>
      </c>
      <c r="H170" s="126">
        <f>INDEX('Cost drivers'!$I$8:$I$197, MATCH('Modelled costs'!$A170, 'Cost drivers'!$A$8:$A$197, 0))</f>
        <v>68.017654017369381</v>
      </c>
      <c r="J170" s="128">
        <f t="shared" si="16"/>
        <v>0.53879952915173701</v>
      </c>
      <c r="K170" s="128">
        <f t="shared" si="17"/>
        <v>36.647879958564374</v>
      </c>
      <c r="L170" s="129"/>
      <c r="M170" s="130" t="str">
        <f>IF(RIGHT(C170,2)&gt;=RIGHT(Controls!$E$39,2),K170*Controls!$F$24,"")</f>
        <v/>
      </c>
      <c r="O170" s="86"/>
      <c r="P170" s="86"/>
      <c r="Q170" s="86"/>
      <c r="R170" s="86"/>
      <c r="S170" s="86"/>
      <c r="T170" s="86"/>
      <c r="U170" s="86"/>
      <c r="V170" s="86"/>
    </row>
    <row r="171" spans="1:22" s="127" customFormat="1" ht="13.15">
      <c r="A171" s="123" t="str">
        <f t="shared" si="15"/>
        <v>WSX25</v>
      </c>
      <c r="B171" s="124" t="s">
        <v>131</v>
      </c>
      <c r="C171" s="123" t="s">
        <v>51</v>
      </c>
      <c r="D171" s="125">
        <f>EXP('Model coeffs'!D$9 + SUM('Model coeffs'!D$5)*'Cost drivers'!$E173 + SUM('Model coeffs'!D$6)*'Cost drivers'!$F173 + SUM('Model coeffs'!D$7)*'Cost drivers'!$G173 + SUM('Model coeffs'!D$8)*'Cost drivers'!$H173)</f>
        <v>0.5385496160455574</v>
      </c>
      <c r="E171" s="125">
        <f>EXP('Model coeffs'!E$9 + SUM('Model coeffs'!E$5)*'Cost drivers'!$E173 + SUM('Model coeffs'!E$6)*'Cost drivers'!$F173 + SUM('Model coeffs'!E$7)*'Cost drivers'!$G173 + SUM('Model coeffs'!E$8)*'Cost drivers'!$H173)</f>
        <v>0.54355596628870007</v>
      </c>
      <c r="F171" s="125">
        <f>EXP('Model coeffs'!F$9 + SUM('Model coeffs'!F$5)*'Cost drivers'!$E173 + SUM('Model coeffs'!F$6)*'Cost drivers'!$F173 + SUM('Model coeffs'!F$7)*'Cost drivers'!$G173 + SUM('Model coeffs'!F$8)*'Cost drivers'!$H173)</f>
        <v>0.52878150671237778</v>
      </c>
      <c r="G171" s="125">
        <f>EXP('Model coeffs'!G$9 + SUM('Model coeffs'!G$5)*'Cost drivers'!$E173 + SUM('Model coeffs'!G$6)*'Cost drivers'!$F173 + SUM('Model coeffs'!G$7)*'Cost drivers'!$G173 + SUM('Model coeffs'!G$8)*'Cost drivers'!$H173)</f>
        <v>0.5448625180889991</v>
      </c>
      <c r="H171" s="126">
        <f>INDEX('Cost drivers'!$I$8:$I$197, MATCH('Modelled costs'!$A171, 'Cost drivers'!$A$8:$A$197, 0))</f>
        <v>71.750070597813334</v>
      </c>
      <c r="J171" s="128">
        <f t="shared" si="16"/>
        <v>0.53893740178390859</v>
      </c>
      <c r="K171" s="128">
        <f t="shared" si="17"/>
        <v>38.668796625797533</v>
      </c>
      <c r="L171" s="129"/>
      <c r="M171" s="130">
        <f>IF(RIGHT(C171,2)&gt;=RIGHT(Controls!$E$39,2),K171*Controls!$F$24,"")</f>
        <v>35.806832379971745</v>
      </c>
      <c r="O171" s="86"/>
      <c r="P171" s="86"/>
      <c r="Q171" s="86"/>
      <c r="R171" s="86"/>
      <c r="S171" s="86"/>
      <c r="T171" s="86"/>
      <c r="U171" s="86"/>
      <c r="V171" s="86"/>
    </row>
    <row r="172" spans="1:22" s="127" customFormat="1" ht="13.15">
      <c r="A172" s="123" t="str">
        <f t="shared" si="15"/>
        <v>WSX26</v>
      </c>
      <c r="B172" s="124" t="s">
        <v>131</v>
      </c>
      <c r="C172" s="123" t="s">
        <v>52</v>
      </c>
      <c r="D172" s="125">
        <f>EXP('Model coeffs'!D$9 + SUM('Model coeffs'!D$5)*'Cost drivers'!$E174 + SUM('Model coeffs'!D$6)*'Cost drivers'!$F174 + SUM('Model coeffs'!D$7)*'Cost drivers'!$G174 + SUM('Model coeffs'!D$8)*'Cost drivers'!$H174)</f>
        <v>0.53588343895757673</v>
      </c>
      <c r="E172" s="125">
        <f>EXP('Model coeffs'!E$9 + SUM('Model coeffs'!E$5)*'Cost drivers'!$E174 + SUM('Model coeffs'!E$6)*'Cost drivers'!$F174 + SUM('Model coeffs'!E$7)*'Cost drivers'!$G174 + SUM('Model coeffs'!E$8)*'Cost drivers'!$H174)</f>
        <v>0.54315207256014997</v>
      </c>
      <c r="F172" s="125">
        <f>EXP('Model coeffs'!F$9 + SUM('Model coeffs'!F$5)*'Cost drivers'!$E174 + SUM('Model coeffs'!F$6)*'Cost drivers'!$F174 + SUM('Model coeffs'!F$7)*'Cost drivers'!$G174 + SUM('Model coeffs'!F$8)*'Cost drivers'!$H174)</f>
        <v>0.5281610940590632</v>
      </c>
      <c r="G172" s="125">
        <f>EXP('Model coeffs'!G$9 + SUM('Model coeffs'!G$5)*'Cost drivers'!$E174 + SUM('Model coeffs'!G$6)*'Cost drivers'!$F174 + SUM('Model coeffs'!G$7)*'Cost drivers'!$G174 + SUM('Model coeffs'!G$8)*'Cost drivers'!$H174)</f>
        <v>0.54438454975560169</v>
      </c>
      <c r="H172" s="126">
        <f>INDEX('Cost drivers'!$I$8:$I$197, MATCH('Modelled costs'!$A172, 'Cost drivers'!$A$8:$A$197, 0))</f>
        <v>72.862214526469117</v>
      </c>
      <c r="J172" s="128">
        <f t="shared" si="16"/>
        <v>0.5378952888330979</v>
      </c>
      <c r="K172" s="128">
        <f t="shared" si="17"/>
        <v>39.192241927734244</v>
      </c>
      <c r="L172" s="129"/>
      <c r="M172" s="130">
        <f>IF(RIGHT(C172,2)&gt;=RIGHT(Controls!$E$39,2),K172*Controls!$F$24,"")</f>
        <v>36.291536322737507</v>
      </c>
      <c r="O172" s="86"/>
      <c r="P172" s="86"/>
      <c r="Q172" s="86"/>
      <c r="R172" s="86"/>
      <c r="S172" s="86"/>
      <c r="T172" s="86"/>
      <c r="U172" s="86"/>
      <c r="V172" s="86"/>
    </row>
    <row r="173" spans="1:22" s="127" customFormat="1" ht="13.15">
      <c r="A173" s="123" t="str">
        <f t="shared" si="15"/>
        <v>WSX27</v>
      </c>
      <c r="B173" s="124" t="s">
        <v>131</v>
      </c>
      <c r="C173" s="123" t="s">
        <v>53</v>
      </c>
      <c r="D173" s="125">
        <f>EXP('Model coeffs'!D$9 + SUM('Model coeffs'!D$5)*'Cost drivers'!$E175 + SUM('Model coeffs'!D$6)*'Cost drivers'!$F175 + SUM('Model coeffs'!D$7)*'Cost drivers'!$G175 + SUM('Model coeffs'!D$8)*'Cost drivers'!$H175)</f>
        <v>0.53292080646730056</v>
      </c>
      <c r="E173" s="125">
        <f>EXP('Model coeffs'!E$9 + SUM('Model coeffs'!E$5)*'Cost drivers'!$E175 + SUM('Model coeffs'!E$6)*'Cost drivers'!$F175 + SUM('Model coeffs'!E$7)*'Cost drivers'!$G175 + SUM('Model coeffs'!E$8)*'Cost drivers'!$H175)</f>
        <v>0.54272362029546328</v>
      </c>
      <c r="F173" s="125">
        <f>EXP('Model coeffs'!F$9 + SUM('Model coeffs'!F$5)*'Cost drivers'!$E175 + SUM('Model coeffs'!F$6)*'Cost drivers'!$F175 + SUM('Model coeffs'!F$7)*'Cost drivers'!$G175 + SUM('Model coeffs'!F$8)*'Cost drivers'!$H175)</f>
        <v>0.527503249640634</v>
      </c>
      <c r="G173" s="125">
        <f>EXP('Model coeffs'!G$9 + SUM('Model coeffs'!G$5)*'Cost drivers'!$E175 + SUM('Model coeffs'!G$6)*'Cost drivers'!$F175 + SUM('Model coeffs'!G$7)*'Cost drivers'!$G175 + SUM('Model coeffs'!G$8)*'Cost drivers'!$H175)</f>
        <v>0.54362100478592901</v>
      </c>
      <c r="H173" s="126">
        <f>INDEX('Cost drivers'!$I$8:$I$197, MATCH('Modelled costs'!$A173, 'Cost drivers'!$A$8:$A$197, 0))</f>
        <v>73.265262043464787</v>
      </c>
      <c r="J173" s="128">
        <f t="shared" si="16"/>
        <v>0.53669217029733174</v>
      </c>
      <c r="K173" s="128">
        <f t="shared" si="17"/>
        <v>39.320892493509838</v>
      </c>
      <c r="L173" s="129"/>
      <c r="M173" s="130">
        <f>IF(RIGHT(C173,2)&gt;=RIGHT(Controls!$E$39,2),K173*Controls!$F$24,"")</f>
        <v>36.410665171997898</v>
      </c>
      <c r="O173" s="86"/>
      <c r="P173" s="86"/>
      <c r="Q173" s="86"/>
      <c r="R173" s="86"/>
      <c r="S173" s="86"/>
      <c r="T173" s="86"/>
      <c r="U173" s="86"/>
      <c r="V173" s="86"/>
    </row>
    <row r="174" spans="1:22" s="127" customFormat="1" ht="13.15">
      <c r="A174" s="123" t="str">
        <f t="shared" si="15"/>
        <v>WSX28</v>
      </c>
      <c r="B174" s="124" t="s">
        <v>131</v>
      </c>
      <c r="C174" s="123" t="s">
        <v>54</v>
      </c>
      <c r="D174" s="125">
        <f>EXP('Model coeffs'!D$9 + SUM('Model coeffs'!D$5)*'Cost drivers'!$E176 + SUM('Model coeffs'!D$6)*'Cost drivers'!$F176 + SUM('Model coeffs'!D$7)*'Cost drivers'!$G176 + SUM('Model coeffs'!D$8)*'Cost drivers'!$H176)</f>
        <v>0.531506505900464</v>
      </c>
      <c r="E174" s="125">
        <f>EXP('Model coeffs'!E$9 + SUM('Model coeffs'!E$5)*'Cost drivers'!$E176 + SUM('Model coeffs'!E$6)*'Cost drivers'!$F176 + SUM('Model coeffs'!E$7)*'Cost drivers'!$G176 + SUM('Model coeffs'!E$8)*'Cost drivers'!$H176)</f>
        <v>0.54229836289706024</v>
      </c>
      <c r="F174" s="125">
        <f>EXP('Model coeffs'!F$9 + SUM('Model coeffs'!F$5)*'Cost drivers'!$E176 + SUM('Model coeffs'!F$6)*'Cost drivers'!$F176 + SUM('Model coeffs'!F$7)*'Cost drivers'!$G176 + SUM('Model coeffs'!F$8)*'Cost drivers'!$H176)</f>
        <v>0.52685060805582762</v>
      </c>
      <c r="G174" s="125">
        <f>EXP('Model coeffs'!G$9 + SUM('Model coeffs'!G$5)*'Cost drivers'!$E176 + SUM('Model coeffs'!G$6)*'Cost drivers'!$F176 + SUM('Model coeffs'!G$7)*'Cost drivers'!$G176 + SUM('Model coeffs'!G$8)*'Cost drivers'!$H176)</f>
        <v>0.54312627710166539</v>
      </c>
      <c r="H174" s="126">
        <f>INDEX('Cost drivers'!$I$8:$I$197, MATCH('Modelled costs'!$A174, 'Cost drivers'!$A$8:$A$197, 0))</f>
        <v>73.684750657158872</v>
      </c>
      <c r="J174" s="128">
        <f t="shared" si="16"/>
        <v>0.53594543848875431</v>
      </c>
      <c r="K174" s="128">
        <f t="shared" si="17"/>
        <v>39.491006000885541</v>
      </c>
      <c r="L174" s="129"/>
      <c r="M174" s="130">
        <f>IF(RIGHT(C174,2)&gt;=RIGHT(Controls!$E$39,2),K174*Controls!$F$24,"")</f>
        <v>36.568188197684897</v>
      </c>
      <c r="O174" s="86"/>
      <c r="P174" s="86"/>
      <c r="Q174" s="86"/>
      <c r="R174" s="86"/>
      <c r="S174" s="86"/>
      <c r="T174" s="86"/>
      <c r="U174" s="86"/>
      <c r="V174" s="86"/>
    </row>
    <row r="175" spans="1:22" s="127" customFormat="1" ht="13.15">
      <c r="A175" s="123" t="str">
        <f t="shared" si="15"/>
        <v>WSX29</v>
      </c>
      <c r="B175" s="124" t="s">
        <v>131</v>
      </c>
      <c r="C175" s="123" t="s">
        <v>55</v>
      </c>
      <c r="D175" s="125">
        <f>EXP('Model coeffs'!D$9 + SUM('Model coeffs'!D$5)*'Cost drivers'!$E177 + SUM('Model coeffs'!D$6)*'Cost drivers'!$F177 + SUM('Model coeffs'!D$7)*'Cost drivers'!$G177 + SUM('Model coeffs'!D$8)*'Cost drivers'!$H177)</f>
        <v>0.52993683821236004</v>
      </c>
      <c r="E175" s="125">
        <f>EXP('Model coeffs'!E$9 + SUM('Model coeffs'!E$5)*'Cost drivers'!$E177 + SUM('Model coeffs'!E$6)*'Cost drivers'!$F177 + SUM('Model coeffs'!E$7)*'Cost drivers'!$G177 + SUM('Model coeffs'!E$8)*'Cost drivers'!$H177)</f>
        <v>0.5419096579056254</v>
      </c>
      <c r="F175" s="125">
        <f>EXP('Model coeffs'!F$9 + SUM('Model coeffs'!F$5)*'Cost drivers'!$E177 + SUM('Model coeffs'!F$6)*'Cost drivers'!$F177 + SUM('Model coeffs'!F$7)*'Cost drivers'!$G177 + SUM('Model coeffs'!F$8)*'Cost drivers'!$H177)</f>
        <v>0.52625432267221195</v>
      </c>
      <c r="G175" s="125">
        <f>EXP('Model coeffs'!G$9 + SUM('Model coeffs'!G$5)*'Cost drivers'!$E177 + SUM('Model coeffs'!G$6)*'Cost drivers'!$F177 + SUM('Model coeffs'!G$7)*'Cost drivers'!$G177 + SUM('Model coeffs'!G$8)*'Cost drivers'!$H177)</f>
        <v>0.54266046569712512</v>
      </c>
      <c r="H175" s="126">
        <f>INDEX('Cost drivers'!$I$8:$I$197, MATCH('Modelled costs'!$A175, 'Cost drivers'!$A$8:$A$197, 0))</f>
        <v>74.205415378558129</v>
      </c>
      <c r="J175" s="128">
        <f t="shared" si="16"/>
        <v>0.53519032112183063</v>
      </c>
      <c r="K175" s="128">
        <f t="shared" si="17"/>
        <v>39.714020085429354</v>
      </c>
      <c r="L175" s="129"/>
      <c r="M175" s="130">
        <f>IF(RIGHT(C175,2)&gt;=RIGHT(Controls!$E$39,2),K175*Controls!$F$24,"")</f>
        <v>36.774696510340938</v>
      </c>
      <c r="O175" s="86"/>
      <c r="P175" s="86"/>
      <c r="Q175" s="86"/>
      <c r="R175" s="86"/>
      <c r="S175" s="86"/>
      <c r="T175" s="86"/>
      <c r="U175" s="86"/>
      <c r="V175" s="86"/>
    </row>
    <row r="176" spans="1:22" s="127" customFormat="1" ht="13.15">
      <c r="A176" s="123" t="str">
        <f t="shared" si="15"/>
        <v>WSX30</v>
      </c>
      <c r="B176" s="124" t="s">
        <v>131</v>
      </c>
      <c r="C176" s="123" t="s">
        <v>56</v>
      </c>
      <c r="D176" s="125">
        <f>EXP('Model coeffs'!D$9 + SUM('Model coeffs'!D$5)*'Cost drivers'!$E178 + SUM('Model coeffs'!D$6)*'Cost drivers'!$F178 + SUM('Model coeffs'!D$7)*'Cost drivers'!$G178 + SUM('Model coeffs'!D$8)*'Cost drivers'!$H178)</f>
        <v>0.5298571274419781</v>
      </c>
      <c r="E176" s="125">
        <f>EXP('Model coeffs'!E$9 + SUM('Model coeffs'!E$5)*'Cost drivers'!$E178 + SUM('Model coeffs'!E$6)*'Cost drivers'!$F178 + SUM('Model coeffs'!E$7)*'Cost drivers'!$G178 + SUM('Model coeffs'!E$8)*'Cost drivers'!$H178)</f>
        <v>0.54157891509443523</v>
      </c>
      <c r="F176" s="125">
        <f>EXP('Model coeffs'!F$9 + SUM('Model coeffs'!F$5)*'Cost drivers'!$E178 + SUM('Model coeffs'!F$6)*'Cost drivers'!$F178 + SUM('Model coeffs'!F$7)*'Cost drivers'!$G178 + SUM('Model coeffs'!F$8)*'Cost drivers'!$H178)</f>
        <v>0.52574714812675616</v>
      </c>
      <c r="G176" s="125">
        <f>EXP('Model coeffs'!G$9 + SUM('Model coeffs'!G$5)*'Cost drivers'!$E178 + SUM('Model coeffs'!G$6)*'Cost drivers'!$F178 + SUM('Model coeffs'!G$7)*'Cost drivers'!$G178 + SUM('Model coeffs'!G$8)*'Cost drivers'!$H178)</f>
        <v>0.54224051179884114</v>
      </c>
      <c r="H176" s="126">
        <f>INDEX('Cost drivers'!$I$8:$I$197, MATCH('Modelled costs'!$A176, 'Cost drivers'!$A$8:$A$197, 0))</f>
        <v>74.7152978895042</v>
      </c>
      <c r="J176" s="128">
        <f t="shared" si="16"/>
        <v>0.53485592561550266</v>
      </c>
      <c r="K176" s="128">
        <f t="shared" si="17"/>
        <v>39.96191981032878</v>
      </c>
      <c r="L176" s="129"/>
      <c r="M176" s="130">
        <f>IF(RIGHT(C176,2)&gt;=RIGHT(Controls!$E$39,2),K176*Controls!$F$24,"")</f>
        <v>37.004248621372831</v>
      </c>
      <c r="O176" s="86"/>
      <c r="P176" s="86"/>
      <c r="Q176" s="86"/>
      <c r="R176" s="86"/>
      <c r="S176" s="86"/>
      <c r="T176" s="86"/>
      <c r="U176" s="86"/>
      <c r="V176" s="86"/>
    </row>
    <row r="177" spans="1:22" s="127" customFormat="1" ht="13.15">
      <c r="A177" s="123" t="str">
        <f t="shared" si="15"/>
        <v>YKY12</v>
      </c>
      <c r="B177" s="124" t="s">
        <v>132</v>
      </c>
      <c r="C177" s="123" t="s">
        <v>28</v>
      </c>
      <c r="D177" s="125">
        <f>EXP('Model coeffs'!D$9 + SUM('Model coeffs'!D$5)*'Cost drivers'!$E179 + SUM('Model coeffs'!D$6)*'Cost drivers'!$F179 + SUM('Model coeffs'!D$7)*'Cost drivers'!$G179 + SUM('Model coeffs'!D$8)*'Cost drivers'!$H179)</f>
        <v>0.49973139575783693</v>
      </c>
      <c r="E177" s="125">
        <f>EXP('Model coeffs'!E$9 + SUM('Model coeffs'!E$5)*'Cost drivers'!$E179 + SUM('Model coeffs'!E$6)*'Cost drivers'!$F179 + SUM('Model coeffs'!E$7)*'Cost drivers'!$G179 + SUM('Model coeffs'!E$8)*'Cost drivers'!$H179)</f>
        <v>0.56573800996604884</v>
      </c>
      <c r="F177" s="125">
        <f>EXP('Model coeffs'!F$9 + SUM('Model coeffs'!F$5)*'Cost drivers'!$E179 + SUM('Model coeffs'!F$6)*'Cost drivers'!$F179 + SUM('Model coeffs'!F$7)*'Cost drivers'!$G179 + SUM('Model coeffs'!F$8)*'Cost drivers'!$H179)</f>
        <v>0.54571247326812389</v>
      </c>
      <c r="G177" s="125">
        <f>EXP('Model coeffs'!G$9 + SUM('Model coeffs'!G$5)*'Cost drivers'!$E179 + SUM('Model coeffs'!G$6)*'Cost drivers'!$F179 + SUM('Model coeffs'!G$7)*'Cost drivers'!$G179 + SUM('Model coeffs'!G$8)*'Cost drivers'!$H179)</f>
        <v>0.53887198131849079</v>
      </c>
      <c r="H177" s="126">
        <f>INDEX('Cost drivers'!$I$8:$I$197, MATCH('Modelled costs'!$A177, 'Cost drivers'!$A$8:$A$197, 0))</f>
        <v>154</v>
      </c>
      <c r="J177" s="128">
        <f t="shared" si="16"/>
        <v>0.5375134650776251</v>
      </c>
      <c r="K177" s="128">
        <f t="shared" si="17"/>
        <v>82.777073621954258</v>
      </c>
      <c r="L177" s="129"/>
      <c r="M177" s="130" t="str">
        <f>IF(RIGHT(C177,2)&gt;=RIGHT(Controls!$E$39,2),K177*Controls!$F$24,"")</f>
        <v/>
      </c>
      <c r="O177" s="86"/>
      <c r="P177" s="86"/>
      <c r="Q177" s="86"/>
      <c r="R177" s="86"/>
      <c r="S177" s="86"/>
      <c r="T177" s="86"/>
      <c r="U177" s="86"/>
      <c r="V177" s="86"/>
    </row>
    <row r="178" spans="1:22" s="127" customFormat="1" ht="13.15">
      <c r="A178" s="123" t="str">
        <f t="shared" si="15"/>
        <v>YKY13</v>
      </c>
      <c r="B178" s="124" t="s">
        <v>132</v>
      </c>
      <c r="C178" s="123" t="s">
        <v>40</v>
      </c>
      <c r="D178" s="125">
        <f>EXP('Model coeffs'!D$9 + SUM('Model coeffs'!D$5)*'Cost drivers'!$E180 + SUM('Model coeffs'!D$6)*'Cost drivers'!$F180 + SUM('Model coeffs'!D$7)*'Cost drivers'!$G180 + SUM('Model coeffs'!D$8)*'Cost drivers'!$H180)</f>
        <v>0.49955710923719671</v>
      </c>
      <c r="E178" s="125">
        <f>EXP('Model coeffs'!E$9 + SUM('Model coeffs'!E$5)*'Cost drivers'!$E180 + SUM('Model coeffs'!E$6)*'Cost drivers'!$F180 + SUM('Model coeffs'!E$7)*'Cost drivers'!$G180 + SUM('Model coeffs'!E$8)*'Cost drivers'!$H180)</f>
        <v>0.56489622166685327</v>
      </c>
      <c r="F178" s="125">
        <f>EXP('Model coeffs'!F$9 + SUM('Model coeffs'!F$5)*'Cost drivers'!$E180 + SUM('Model coeffs'!F$6)*'Cost drivers'!$F180 + SUM('Model coeffs'!F$7)*'Cost drivers'!$G180 + SUM('Model coeffs'!F$8)*'Cost drivers'!$H180)</f>
        <v>0.54294659171557547</v>
      </c>
      <c r="G178" s="125">
        <f>EXP('Model coeffs'!G$9 + SUM('Model coeffs'!G$5)*'Cost drivers'!$E180 + SUM('Model coeffs'!G$6)*'Cost drivers'!$F180 + SUM('Model coeffs'!G$7)*'Cost drivers'!$G180 + SUM('Model coeffs'!G$8)*'Cost drivers'!$H180)</f>
        <v>0.53802367659453354</v>
      </c>
      <c r="H178" s="126">
        <f>INDEX('Cost drivers'!$I$8:$I$197, MATCH('Modelled costs'!$A178, 'Cost drivers'!$A$8:$A$197, 0))</f>
        <v>158.19999999999999</v>
      </c>
      <c r="J178" s="128">
        <f t="shared" si="16"/>
        <v>0.53635589980353982</v>
      </c>
      <c r="K178" s="128">
        <f t="shared" si="17"/>
        <v>84.851503348919991</v>
      </c>
      <c r="L178" s="129"/>
      <c r="M178" s="130" t="str">
        <f>IF(RIGHT(C178,2)&gt;=RIGHT(Controls!$E$39,2),K178*Controls!$F$24,"")</f>
        <v/>
      </c>
      <c r="O178" s="86"/>
      <c r="P178" s="86"/>
      <c r="Q178" s="86"/>
      <c r="R178" s="86"/>
      <c r="S178" s="86"/>
      <c r="T178" s="86"/>
      <c r="U178" s="86"/>
      <c r="V178" s="86"/>
    </row>
    <row r="179" spans="1:22" s="127" customFormat="1" ht="13.15">
      <c r="A179" s="123" t="str">
        <f t="shared" si="15"/>
        <v>YKY14</v>
      </c>
      <c r="B179" s="124" t="s">
        <v>132</v>
      </c>
      <c r="C179" s="123" t="s">
        <v>41</v>
      </c>
      <c r="D179" s="125">
        <f>EXP('Model coeffs'!D$9 + SUM('Model coeffs'!D$5)*'Cost drivers'!$E181 + SUM('Model coeffs'!D$6)*'Cost drivers'!$F181 + SUM('Model coeffs'!D$7)*'Cost drivers'!$G181 + SUM('Model coeffs'!D$8)*'Cost drivers'!$H181)</f>
        <v>0.50082082642933412</v>
      </c>
      <c r="E179" s="125">
        <f>EXP('Model coeffs'!E$9 + SUM('Model coeffs'!E$5)*'Cost drivers'!$E181 + SUM('Model coeffs'!E$6)*'Cost drivers'!$F181 + SUM('Model coeffs'!E$7)*'Cost drivers'!$G181 + SUM('Model coeffs'!E$8)*'Cost drivers'!$H181)</f>
        <v>0.56435450454050928</v>
      </c>
      <c r="F179" s="125">
        <f>EXP('Model coeffs'!F$9 + SUM('Model coeffs'!F$5)*'Cost drivers'!$E181 + SUM('Model coeffs'!F$6)*'Cost drivers'!$F181 + SUM('Model coeffs'!F$7)*'Cost drivers'!$G181 + SUM('Model coeffs'!F$8)*'Cost drivers'!$H181)</f>
        <v>0.54143058376129105</v>
      </c>
      <c r="G179" s="125">
        <f>EXP('Model coeffs'!G$9 + SUM('Model coeffs'!G$5)*'Cost drivers'!$E181 + SUM('Model coeffs'!G$6)*'Cost drivers'!$F181 + SUM('Model coeffs'!G$7)*'Cost drivers'!$G181 + SUM('Model coeffs'!G$8)*'Cost drivers'!$H181)</f>
        <v>0.53820268486601308</v>
      </c>
      <c r="H179" s="126">
        <f>INDEX('Cost drivers'!$I$8:$I$197, MATCH('Modelled costs'!$A179, 'Cost drivers'!$A$8:$A$197, 0))</f>
        <v>136.1</v>
      </c>
      <c r="J179" s="128">
        <f t="shared" si="16"/>
        <v>0.53620214989928683</v>
      </c>
      <c r="K179" s="128">
        <f t="shared" si="17"/>
        <v>72.97711260129293</v>
      </c>
      <c r="L179" s="129"/>
      <c r="M179" s="130" t="str">
        <f>IF(RIGHT(C179,2)&gt;=RIGHT(Controls!$E$39,2),K179*Controls!$F$24,"")</f>
        <v/>
      </c>
      <c r="O179" s="86"/>
      <c r="P179" s="86"/>
      <c r="Q179" s="86"/>
      <c r="R179" s="86"/>
      <c r="S179" s="86"/>
      <c r="T179" s="86"/>
      <c r="U179" s="86"/>
      <c r="V179" s="86"/>
    </row>
    <row r="180" spans="1:22" s="127" customFormat="1" ht="13.15">
      <c r="A180" s="123" t="str">
        <f t="shared" si="15"/>
        <v>YKY15</v>
      </c>
      <c r="B180" s="124" t="s">
        <v>132</v>
      </c>
      <c r="C180" s="123" t="s">
        <v>42</v>
      </c>
      <c r="D180" s="125">
        <f>EXP('Model coeffs'!D$9 + SUM('Model coeffs'!D$5)*'Cost drivers'!$E182 + SUM('Model coeffs'!D$6)*'Cost drivers'!$F182 + SUM('Model coeffs'!D$7)*'Cost drivers'!$G182 + SUM('Model coeffs'!D$8)*'Cost drivers'!$H182)</f>
        <v>0.50046958868706193</v>
      </c>
      <c r="E180" s="125">
        <f>EXP('Model coeffs'!E$9 + SUM('Model coeffs'!E$5)*'Cost drivers'!$E182 + SUM('Model coeffs'!E$6)*'Cost drivers'!$F182 + SUM('Model coeffs'!E$7)*'Cost drivers'!$G182 + SUM('Model coeffs'!E$8)*'Cost drivers'!$H182)</f>
        <v>0.56373200320892614</v>
      </c>
      <c r="F180" s="125">
        <f>EXP('Model coeffs'!F$9 + SUM('Model coeffs'!F$5)*'Cost drivers'!$E182 + SUM('Model coeffs'!F$6)*'Cost drivers'!$F182 + SUM('Model coeffs'!F$7)*'Cost drivers'!$G182 + SUM('Model coeffs'!F$8)*'Cost drivers'!$H182)</f>
        <v>0.54000500222639292</v>
      </c>
      <c r="G180" s="125">
        <f>EXP('Model coeffs'!G$9 + SUM('Model coeffs'!G$5)*'Cost drivers'!$E182 + SUM('Model coeffs'!G$6)*'Cost drivers'!$F182 + SUM('Model coeffs'!G$7)*'Cost drivers'!$G182 + SUM('Model coeffs'!G$8)*'Cost drivers'!$H182)</f>
        <v>0.53782957530906716</v>
      </c>
      <c r="H180" s="126">
        <f>INDEX('Cost drivers'!$I$8:$I$197, MATCH('Modelled costs'!$A180, 'Cost drivers'!$A$8:$A$197, 0))</f>
        <v>140.5</v>
      </c>
      <c r="J180" s="128">
        <f t="shared" si="16"/>
        <v>0.53550904235786201</v>
      </c>
      <c r="K180" s="128">
        <f t="shared" si="17"/>
        <v>75.239020451279615</v>
      </c>
      <c r="L180" s="129"/>
      <c r="M180" s="130" t="str">
        <f>IF(RIGHT(C180,2)&gt;=RIGHT(Controls!$E$39,2),K180*Controls!$F$24,"")</f>
        <v/>
      </c>
      <c r="O180" s="86"/>
      <c r="P180" s="86"/>
      <c r="Q180" s="86"/>
      <c r="R180" s="86"/>
      <c r="S180" s="86"/>
      <c r="T180" s="86"/>
      <c r="U180" s="86"/>
      <c r="V180" s="86"/>
    </row>
    <row r="181" spans="1:22" s="127" customFormat="1" ht="13.15">
      <c r="A181" s="123" t="str">
        <f t="shared" si="15"/>
        <v>YKY16</v>
      </c>
      <c r="B181" s="124" t="s">
        <v>132</v>
      </c>
      <c r="C181" s="123" t="s">
        <v>43</v>
      </c>
      <c r="D181" s="125">
        <f>EXP('Model coeffs'!D$9 + SUM('Model coeffs'!D$5)*'Cost drivers'!$E183 + SUM('Model coeffs'!D$6)*'Cost drivers'!$F183 + SUM('Model coeffs'!D$7)*'Cost drivers'!$G183 + SUM('Model coeffs'!D$8)*'Cost drivers'!$H183)</f>
        <v>0.49955347671641509</v>
      </c>
      <c r="E181" s="125">
        <f>EXP('Model coeffs'!E$9 + SUM('Model coeffs'!E$5)*'Cost drivers'!$E183 + SUM('Model coeffs'!E$6)*'Cost drivers'!$F183 + SUM('Model coeffs'!E$7)*'Cost drivers'!$G183 + SUM('Model coeffs'!E$8)*'Cost drivers'!$H183)</f>
        <v>0.56266003379662743</v>
      </c>
      <c r="F181" s="125">
        <f>EXP('Model coeffs'!F$9 + SUM('Model coeffs'!F$5)*'Cost drivers'!$E183 + SUM('Model coeffs'!F$6)*'Cost drivers'!$F183 + SUM('Model coeffs'!F$7)*'Cost drivers'!$G183 + SUM('Model coeffs'!F$8)*'Cost drivers'!$H183)</f>
        <v>0.53736871440549572</v>
      </c>
      <c r="G181" s="125">
        <f>EXP('Model coeffs'!G$9 + SUM('Model coeffs'!G$5)*'Cost drivers'!$E183 + SUM('Model coeffs'!G$6)*'Cost drivers'!$F183 + SUM('Model coeffs'!G$7)*'Cost drivers'!$G183 + SUM('Model coeffs'!G$8)*'Cost drivers'!$H183)</f>
        <v>0.5363812210746558</v>
      </c>
      <c r="H181" s="126">
        <f>INDEX('Cost drivers'!$I$8:$I$197, MATCH('Modelled costs'!$A181, 'Cost drivers'!$A$8:$A$197, 0))</f>
        <v>123.899999999999</v>
      </c>
      <c r="J181" s="128">
        <f t="shared" si="16"/>
        <v>0.53399086149829855</v>
      </c>
      <c r="K181" s="128">
        <f t="shared" si="17"/>
        <v>66.161467739638653</v>
      </c>
      <c r="L181" s="129"/>
      <c r="M181" s="130" t="str">
        <f>IF(RIGHT(C181,2)&gt;=RIGHT(Controls!$E$39,2),K181*Controls!$F$24,"")</f>
        <v/>
      </c>
      <c r="O181" s="86"/>
      <c r="P181" s="86"/>
      <c r="Q181" s="86"/>
      <c r="R181" s="86"/>
      <c r="S181" s="86"/>
      <c r="T181" s="86"/>
      <c r="U181" s="86"/>
      <c r="V181" s="86"/>
    </row>
    <row r="182" spans="1:22" s="127" customFormat="1" ht="13.15">
      <c r="A182" s="123" t="str">
        <f t="shared" si="15"/>
        <v>YKY17</v>
      </c>
      <c r="B182" s="124" t="s">
        <v>132</v>
      </c>
      <c r="C182" s="123" t="s">
        <v>44</v>
      </c>
      <c r="D182" s="125">
        <f>EXP('Model coeffs'!D$9 + SUM('Model coeffs'!D$5)*'Cost drivers'!$E184 + SUM('Model coeffs'!D$6)*'Cost drivers'!$F184 + SUM('Model coeffs'!D$7)*'Cost drivers'!$G184 + SUM('Model coeffs'!D$8)*'Cost drivers'!$H184)</f>
        <v>0.49948111266619166</v>
      </c>
      <c r="E182" s="125">
        <f>EXP('Model coeffs'!E$9 + SUM('Model coeffs'!E$5)*'Cost drivers'!$E184 + SUM('Model coeffs'!E$6)*'Cost drivers'!$F184 + SUM('Model coeffs'!E$7)*'Cost drivers'!$G184 + SUM('Model coeffs'!E$8)*'Cost drivers'!$H184)</f>
        <v>0.56165504951023604</v>
      </c>
      <c r="F182" s="125">
        <f>EXP('Model coeffs'!F$9 + SUM('Model coeffs'!F$5)*'Cost drivers'!$E184 + SUM('Model coeffs'!F$6)*'Cost drivers'!$F184 + SUM('Model coeffs'!F$7)*'Cost drivers'!$G184 + SUM('Model coeffs'!F$8)*'Cost drivers'!$H184)</f>
        <v>0.5345741760078685</v>
      </c>
      <c r="G182" s="125">
        <f>EXP('Model coeffs'!G$9 + SUM('Model coeffs'!G$5)*'Cost drivers'!$E184 + SUM('Model coeffs'!G$6)*'Cost drivers'!$F184 + SUM('Model coeffs'!G$7)*'Cost drivers'!$G184 + SUM('Model coeffs'!G$8)*'Cost drivers'!$H184)</f>
        <v>0.5326162887678868</v>
      </c>
      <c r="H182" s="126">
        <f>INDEX('Cost drivers'!$I$8:$I$197, MATCH('Modelled costs'!$A182, 'Cost drivers'!$A$8:$A$197, 0))</f>
        <v>142.30000000000001</v>
      </c>
      <c r="J182" s="128">
        <f t="shared" si="16"/>
        <v>0.53208165673804575</v>
      </c>
      <c r="K182" s="128">
        <f t="shared" si="17"/>
        <v>75.715219753823916</v>
      </c>
      <c r="L182" s="129"/>
      <c r="M182" s="130" t="str">
        <f>IF(RIGHT(C182,2)&gt;=RIGHT(Controls!$E$39,2),K182*Controls!$F$24,"")</f>
        <v/>
      </c>
      <c r="O182" s="86"/>
      <c r="P182" s="86"/>
      <c r="Q182" s="86"/>
      <c r="R182" s="86"/>
      <c r="S182" s="86"/>
      <c r="T182" s="86"/>
      <c r="U182" s="86"/>
      <c r="V182" s="86"/>
    </row>
    <row r="183" spans="1:22" s="127" customFormat="1" ht="13.15">
      <c r="A183" s="123" t="str">
        <f t="shared" si="15"/>
        <v>YKY18</v>
      </c>
      <c r="B183" s="124" t="s">
        <v>132</v>
      </c>
      <c r="C183" s="123" t="s">
        <v>45</v>
      </c>
      <c r="D183" s="125">
        <f>EXP('Model coeffs'!D$9 + SUM('Model coeffs'!D$5)*'Cost drivers'!$E185 + SUM('Model coeffs'!D$6)*'Cost drivers'!$F185 + SUM('Model coeffs'!D$7)*'Cost drivers'!$G185 + SUM('Model coeffs'!D$8)*'Cost drivers'!$H185)</f>
        <v>0.50124909504880111</v>
      </c>
      <c r="E183" s="125">
        <f>EXP('Model coeffs'!E$9 + SUM('Model coeffs'!E$5)*'Cost drivers'!$E185 + SUM('Model coeffs'!E$6)*'Cost drivers'!$F185 + SUM('Model coeffs'!E$7)*'Cost drivers'!$G185 + SUM('Model coeffs'!E$8)*'Cost drivers'!$H185)</f>
        <v>0.56097678103406046</v>
      </c>
      <c r="F183" s="125">
        <f>EXP('Model coeffs'!F$9 + SUM('Model coeffs'!F$5)*'Cost drivers'!$E185 + SUM('Model coeffs'!F$6)*'Cost drivers'!$F185 + SUM('Model coeffs'!F$7)*'Cost drivers'!$G185 + SUM('Model coeffs'!F$8)*'Cost drivers'!$H185)</f>
        <v>0.53274491173319016</v>
      </c>
      <c r="G183" s="125">
        <f>EXP('Model coeffs'!G$9 + SUM('Model coeffs'!G$5)*'Cost drivers'!$E185 + SUM('Model coeffs'!G$6)*'Cost drivers'!$F185 + SUM('Model coeffs'!G$7)*'Cost drivers'!$G185 + SUM('Model coeffs'!G$8)*'Cost drivers'!$H185)</f>
        <v>0.53076220240007232</v>
      </c>
      <c r="H183" s="126">
        <f>INDEX('Cost drivers'!$I$8:$I$197, MATCH('Modelled costs'!$A183, 'Cost drivers'!$A$8:$A$197, 0))</f>
        <v>146.6</v>
      </c>
      <c r="J183" s="128">
        <f t="shared" si="16"/>
        <v>0.53143324755403099</v>
      </c>
      <c r="K183" s="128">
        <f t="shared" si="17"/>
        <v>77.908114091420941</v>
      </c>
      <c r="L183" s="129"/>
      <c r="M183" s="130" t="str">
        <f>IF(RIGHT(C183,2)&gt;=RIGHT(Controls!$E$39,2),K183*Controls!$F$24,"")</f>
        <v/>
      </c>
      <c r="O183" s="86"/>
      <c r="P183" s="86"/>
      <c r="Q183" s="86"/>
      <c r="R183" s="86"/>
      <c r="S183" s="86"/>
      <c r="T183" s="86"/>
      <c r="U183" s="86"/>
      <c r="V183" s="86"/>
    </row>
    <row r="184" spans="1:22" s="127" customFormat="1" ht="13.15">
      <c r="A184" s="123" t="str">
        <f t="shared" si="15"/>
        <v>YKY19</v>
      </c>
      <c r="B184" s="124" t="s">
        <v>132</v>
      </c>
      <c r="C184" s="123" t="s">
        <v>46</v>
      </c>
      <c r="D184" s="125">
        <f>EXP('Model coeffs'!D$9 + SUM('Model coeffs'!D$5)*'Cost drivers'!$E186 + SUM('Model coeffs'!D$6)*'Cost drivers'!$F186 + SUM('Model coeffs'!D$7)*'Cost drivers'!$G186 + SUM('Model coeffs'!D$8)*'Cost drivers'!$H186)</f>
        <v>0.50127876730824517</v>
      </c>
      <c r="E184" s="125">
        <f>EXP('Model coeffs'!E$9 + SUM('Model coeffs'!E$5)*'Cost drivers'!$E186 + SUM('Model coeffs'!E$6)*'Cost drivers'!$F186 + SUM('Model coeffs'!E$7)*'Cost drivers'!$G186 + SUM('Model coeffs'!E$8)*'Cost drivers'!$H186)</f>
        <v>0.56036082755645911</v>
      </c>
      <c r="F184" s="125">
        <f>EXP('Model coeffs'!F$9 + SUM('Model coeffs'!F$5)*'Cost drivers'!$E186 + SUM('Model coeffs'!F$6)*'Cost drivers'!$F186 + SUM('Model coeffs'!F$7)*'Cost drivers'!$G186 + SUM('Model coeffs'!F$8)*'Cost drivers'!$H186)</f>
        <v>0.53033073234889616</v>
      </c>
      <c r="G184" s="125">
        <f>EXP('Model coeffs'!G$9 + SUM('Model coeffs'!G$5)*'Cost drivers'!$E186 + SUM('Model coeffs'!G$6)*'Cost drivers'!$F186 + SUM('Model coeffs'!G$7)*'Cost drivers'!$G186 + SUM('Model coeffs'!G$8)*'Cost drivers'!$H186)</f>
        <v>0.52987099923650727</v>
      </c>
      <c r="H184" s="126">
        <f>INDEX('Cost drivers'!$I$8:$I$197, MATCH('Modelled costs'!$A184, 'Cost drivers'!$A$8:$A$197, 0))</f>
        <v>146.9</v>
      </c>
      <c r="J184" s="128">
        <f t="shared" si="16"/>
        <v>0.53046033161252693</v>
      </c>
      <c r="K184" s="128">
        <f t="shared" si="17"/>
        <v>77.924622713880211</v>
      </c>
      <c r="L184" s="129"/>
      <c r="M184" s="130" t="str">
        <f>IF(RIGHT(C184,2)&gt;=RIGHT(Controls!$E$39,2),K184*Controls!$F$24,"")</f>
        <v/>
      </c>
      <c r="O184" s="86"/>
      <c r="P184" s="86"/>
      <c r="Q184" s="86"/>
      <c r="R184" s="86"/>
      <c r="S184" s="86"/>
      <c r="T184" s="86"/>
      <c r="U184" s="86"/>
      <c r="V184" s="86"/>
    </row>
    <row r="185" spans="1:22" s="127" customFormat="1" ht="13.15">
      <c r="A185" s="123" t="str">
        <f t="shared" si="15"/>
        <v>YKY20</v>
      </c>
      <c r="B185" s="124" t="s">
        <v>132</v>
      </c>
      <c r="C185" s="123" t="s">
        <v>47</v>
      </c>
      <c r="D185" s="125">
        <f>EXP('Model coeffs'!D$9 + SUM('Model coeffs'!D$5)*'Cost drivers'!$E187 + SUM('Model coeffs'!D$6)*'Cost drivers'!$F187 + SUM('Model coeffs'!D$7)*'Cost drivers'!$G187 + SUM('Model coeffs'!D$8)*'Cost drivers'!$H187)</f>
        <v>0.50110734841417592</v>
      </c>
      <c r="E185" s="125">
        <f>EXP('Model coeffs'!E$9 + SUM('Model coeffs'!E$5)*'Cost drivers'!$E187 + SUM('Model coeffs'!E$6)*'Cost drivers'!$F187 + SUM('Model coeffs'!E$7)*'Cost drivers'!$G187 + SUM('Model coeffs'!E$8)*'Cost drivers'!$H187)</f>
        <v>0.56004476185309449</v>
      </c>
      <c r="F185" s="125">
        <f>EXP('Model coeffs'!F$9 + SUM('Model coeffs'!F$5)*'Cost drivers'!$E187 + SUM('Model coeffs'!F$6)*'Cost drivers'!$F187 + SUM('Model coeffs'!F$7)*'Cost drivers'!$G187 + SUM('Model coeffs'!F$8)*'Cost drivers'!$H187)</f>
        <v>0.52843941821102369</v>
      </c>
      <c r="G185" s="125">
        <f>EXP('Model coeffs'!G$9 + SUM('Model coeffs'!G$5)*'Cost drivers'!$E187 + SUM('Model coeffs'!G$6)*'Cost drivers'!$F187 + SUM('Model coeffs'!G$7)*'Cost drivers'!$G187 + SUM('Model coeffs'!G$8)*'Cost drivers'!$H187)</f>
        <v>0.52891586908076382</v>
      </c>
      <c r="H185" s="126">
        <f>INDEX('Cost drivers'!$I$8:$I$197, MATCH('Modelled costs'!$A185, 'Cost drivers'!$A$8:$A$197, 0))</f>
        <v>148.69999999999999</v>
      </c>
      <c r="J185" s="128">
        <f t="shared" si="16"/>
        <v>0.52962684938976445</v>
      </c>
      <c r="K185" s="128">
        <f t="shared" si="17"/>
        <v>78.755512504257965</v>
      </c>
      <c r="L185" s="129"/>
      <c r="M185" s="130" t="str">
        <f>IF(RIGHT(C185,2)&gt;=RIGHT(Controls!$E$39,2),K185*Controls!$F$24,"")</f>
        <v/>
      </c>
      <c r="O185" s="86"/>
      <c r="P185" s="86"/>
      <c r="Q185" s="86"/>
      <c r="R185" s="86"/>
      <c r="S185" s="86"/>
      <c r="T185" s="86"/>
      <c r="U185" s="86"/>
      <c r="V185" s="86"/>
    </row>
    <row r="186" spans="1:22" s="127" customFormat="1" ht="13.15">
      <c r="A186" s="123" t="str">
        <f t="shared" si="15"/>
        <v>YKY21</v>
      </c>
      <c r="B186" s="124" t="s">
        <v>132</v>
      </c>
      <c r="C186" s="123" t="s">
        <v>48</v>
      </c>
      <c r="D186" s="125">
        <f>EXP('Model coeffs'!D$9 + SUM('Model coeffs'!D$5)*'Cost drivers'!$E188 + SUM('Model coeffs'!D$6)*'Cost drivers'!$F188 + SUM('Model coeffs'!D$7)*'Cost drivers'!$G188 + SUM('Model coeffs'!D$8)*'Cost drivers'!$H188)</f>
        <v>0.50257174332525334</v>
      </c>
      <c r="E186" s="125">
        <f>EXP('Model coeffs'!E$9 + SUM('Model coeffs'!E$5)*'Cost drivers'!$E188 + SUM('Model coeffs'!E$6)*'Cost drivers'!$F188 + SUM('Model coeffs'!E$7)*'Cost drivers'!$G188 + SUM('Model coeffs'!E$8)*'Cost drivers'!$H188)</f>
        <v>0.55956446877779298</v>
      </c>
      <c r="F186" s="125">
        <f>EXP('Model coeffs'!F$9 + SUM('Model coeffs'!F$5)*'Cost drivers'!$E188 + SUM('Model coeffs'!F$6)*'Cost drivers'!$F188 + SUM('Model coeffs'!F$7)*'Cost drivers'!$G188 + SUM('Model coeffs'!F$8)*'Cost drivers'!$H188)</f>
        <v>0.52594516487317</v>
      </c>
      <c r="G186" s="125">
        <f>EXP('Model coeffs'!G$9 + SUM('Model coeffs'!G$5)*'Cost drivers'!$E188 + SUM('Model coeffs'!G$6)*'Cost drivers'!$F188 + SUM('Model coeffs'!G$7)*'Cost drivers'!$G188 + SUM('Model coeffs'!G$8)*'Cost drivers'!$H188)</f>
        <v>0.52804853540585861</v>
      </c>
      <c r="H186" s="126">
        <f>INDEX('Cost drivers'!$I$8:$I$197, MATCH('Modelled costs'!$A186, 'Cost drivers'!$A$8:$A$197, 0))</f>
        <v>147.5</v>
      </c>
      <c r="J186" s="128">
        <f t="shared" si="16"/>
        <v>0.52903247809551868</v>
      </c>
      <c r="K186" s="128">
        <f t="shared" si="17"/>
        <v>78.032290519089003</v>
      </c>
      <c r="L186" s="129"/>
      <c r="M186" s="130" t="str">
        <f>IF(RIGHT(C186,2)&gt;=RIGHT(Controls!$E$39,2),K186*Controls!$F$24,"")</f>
        <v/>
      </c>
      <c r="O186" s="86"/>
      <c r="P186" s="86"/>
      <c r="Q186" s="86"/>
      <c r="R186" s="86"/>
      <c r="S186" s="86"/>
      <c r="T186" s="86"/>
      <c r="U186" s="86"/>
      <c r="V186" s="86"/>
    </row>
    <row r="187" spans="1:22" s="127" customFormat="1" ht="13.15">
      <c r="A187" s="123" t="str">
        <f t="shared" si="15"/>
        <v>YKY22</v>
      </c>
      <c r="B187" s="124" t="s">
        <v>132</v>
      </c>
      <c r="C187" s="123" t="s">
        <v>49</v>
      </c>
      <c r="D187" s="125">
        <f>EXP('Model coeffs'!D$9 + SUM('Model coeffs'!D$5)*'Cost drivers'!$E189 + SUM('Model coeffs'!D$6)*'Cost drivers'!$F189 + SUM('Model coeffs'!D$7)*'Cost drivers'!$G189 + SUM('Model coeffs'!D$8)*'Cost drivers'!$H189)</f>
        <v>0.49854549400724463</v>
      </c>
      <c r="E187" s="125">
        <f>EXP('Model coeffs'!E$9 + SUM('Model coeffs'!E$5)*'Cost drivers'!$E189 + SUM('Model coeffs'!E$6)*'Cost drivers'!$F189 + SUM('Model coeffs'!E$7)*'Cost drivers'!$G189 + SUM('Model coeffs'!E$8)*'Cost drivers'!$H189)</f>
        <v>0.55873465494243424</v>
      </c>
      <c r="F187" s="125">
        <f>EXP('Model coeffs'!F$9 + SUM('Model coeffs'!F$5)*'Cost drivers'!$E189 + SUM('Model coeffs'!F$6)*'Cost drivers'!$F189 + SUM('Model coeffs'!F$7)*'Cost drivers'!$G189 + SUM('Model coeffs'!F$8)*'Cost drivers'!$H189)</f>
        <v>0.52471387753308363</v>
      </c>
      <c r="G187" s="125">
        <f>EXP('Model coeffs'!G$9 + SUM('Model coeffs'!G$5)*'Cost drivers'!$E189 + SUM('Model coeffs'!G$6)*'Cost drivers'!$F189 + SUM('Model coeffs'!G$7)*'Cost drivers'!$G189 + SUM('Model coeffs'!G$8)*'Cost drivers'!$H189)</f>
        <v>0.52716608489808647</v>
      </c>
      <c r="H187" s="126">
        <f>INDEX('Cost drivers'!$I$8:$I$197, MATCH('Modelled costs'!$A187, 'Cost drivers'!$A$8:$A$197, 0))</f>
        <v>143.1</v>
      </c>
      <c r="J187" s="128">
        <f t="shared" si="16"/>
        <v>0.52729002784521228</v>
      </c>
      <c r="K187" s="128">
        <f t="shared" si="17"/>
        <v>75.455202984649873</v>
      </c>
      <c r="L187" s="129"/>
      <c r="M187" s="130" t="str">
        <f>IF(RIGHT(C187,2)&gt;=RIGHT(Controls!$E$39,2),K187*Controls!$F$24,"")</f>
        <v/>
      </c>
      <c r="O187" s="86"/>
      <c r="P187" s="86"/>
      <c r="Q187" s="86"/>
      <c r="R187" s="86"/>
      <c r="S187" s="86"/>
      <c r="T187" s="86"/>
      <c r="U187" s="86"/>
      <c r="V187" s="86"/>
    </row>
    <row r="188" spans="1:22" s="127" customFormat="1" ht="13.15">
      <c r="A188" s="123" t="str">
        <f t="shared" si="15"/>
        <v>YKY23</v>
      </c>
      <c r="B188" s="124" t="s">
        <v>132</v>
      </c>
      <c r="C188" s="123" t="s">
        <v>50</v>
      </c>
      <c r="D188" s="125">
        <f>EXP('Model coeffs'!D$9 + SUM('Model coeffs'!D$5)*'Cost drivers'!$E190 + SUM('Model coeffs'!D$6)*'Cost drivers'!$F190 + SUM('Model coeffs'!D$7)*'Cost drivers'!$G190 + SUM('Model coeffs'!D$8)*'Cost drivers'!$H190)</f>
        <v>0.50292234952502068</v>
      </c>
      <c r="E188" s="125">
        <f>EXP('Model coeffs'!E$9 + SUM('Model coeffs'!E$5)*'Cost drivers'!$E190 + SUM('Model coeffs'!E$6)*'Cost drivers'!$F190 + SUM('Model coeffs'!E$7)*'Cost drivers'!$G190 + SUM('Model coeffs'!E$8)*'Cost drivers'!$H190)</f>
        <v>0.55799117896938277</v>
      </c>
      <c r="F188" s="125">
        <f>EXP('Model coeffs'!F$9 + SUM('Model coeffs'!F$5)*'Cost drivers'!$E190 + SUM('Model coeffs'!F$6)*'Cost drivers'!$F190 + SUM('Model coeffs'!F$7)*'Cost drivers'!$G190 + SUM('Model coeffs'!F$8)*'Cost drivers'!$H190)</f>
        <v>0.52361159871244523</v>
      </c>
      <c r="G188" s="125">
        <f>EXP('Model coeffs'!G$9 + SUM('Model coeffs'!G$5)*'Cost drivers'!$E190 + SUM('Model coeffs'!G$6)*'Cost drivers'!$F190 + SUM('Model coeffs'!G$7)*'Cost drivers'!$G190 + SUM('Model coeffs'!G$8)*'Cost drivers'!$H190)</f>
        <v>0.52624312664855699</v>
      </c>
      <c r="H188" s="126">
        <f>INDEX('Cost drivers'!$I$8:$I$197, MATCH('Modelled costs'!$A188, 'Cost drivers'!$A$8:$A$197, 0))</f>
        <v>144.5</v>
      </c>
      <c r="J188" s="128">
        <f t="shared" si="16"/>
        <v>0.52769206346385145</v>
      </c>
      <c r="K188" s="128">
        <f t="shared" si="17"/>
        <v>76.251503170526533</v>
      </c>
      <c r="L188" s="129"/>
      <c r="M188" s="130" t="str">
        <f>IF(RIGHT(C188,2)&gt;=RIGHT(Controls!$E$39,2),K188*Controls!$F$24,"")</f>
        <v/>
      </c>
      <c r="O188" s="86"/>
      <c r="P188" s="86"/>
      <c r="Q188" s="86"/>
      <c r="R188" s="86"/>
      <c r="S188" s="86"/>
      <c r="T188" s="86"/>
      <c r="U188" s="86"/>
      <c r="V188" s="86"/>
    </row>
    <row r="189" spans="1:22" s="127" customFormat="1" ht="13.15">
      <c r="A189" s="123" t="str">
        <f t="shared" si="15"/>
        <v>YKY24</v>
      </c>
      <c r="B189" s="124" t="s">
        <v>132</v>
      </c>
      <c r="C189" s="123" t="s">
        <v>30</v>
      </c>
      <c r="D189" s="125">
        <f>EXP('Model coeffs'!D$9 + SUM('Model coeffs'!D$5)*'Cost drivers'!$E191 + SUM('Model coeffs'!D$6)*'Cost drivers'!$F191 + SUM('Model coeffs'!D$7)*'Cost drivers'!$G191 + SUM('Model coeffs'!D$8)*'Cost drivers'!$H191)</f>
        <v>0.50148521870474638</v>
      </c>
      <c r="E189" s="125">
        <f>EXP('Model coeffs'!E$9 + SUM('Model coeffs'!E$5)*'Cost drivers'!$E191 + SUM('Model coeffs'!E$6)*'Cost drivers'!$F191 + SUM('Model coeffs'!E$7)*'Cost drivers'!$G191 + SUM('Model coeffs'!E$8)*'Cost drivers'!$H191)</f>
        <v>0.55725103864234282</v>
      </c>
      <c r="F189" s="125">
        <f>EXP('Model coeffs'!F$9 + SUM('Model coeffs'!F$5)*'Cost drivers'!$E191 + SUM('Model coeffs'!F$6)*'Cost drivers'!$F191 + SUM('Model coeffs'!F$7)*'Cost drivers'!$G191 + SUM('Model coeffs'!F$8)*'Cost drivers'!$H191)</f>
        <v>0.52251511015184993</v>
      </c>
      <c r="G189" s="125">
        <f>EXP('Model coeffs'!G$9 + SUM('Model coeffs'!G$5)*'Cost drivers'!$E191 + SUM('Model coeffs'!G$6)*'Cost drivers'!$F191 + SUM('Model coeffs'!G$7)*'Cost drivers'!$G191 + SUM('Model coeffs'!G$8)*'Cost drivers'!$H191)</f>
        <v>0.52554709010394063</v>
      </c>
      <c r="H189" s="126">
        <f>INDEX('Cost drivers'!$I$8:$I$197, MATCH('Modelled costs'!$A189, 'Cost drivers'!$A$8:$A$197, 0))</f>
        <v>139.79999999999998</v>
      </c>
      <c r="J189" s="128">
        <f t="shared" si="16"/>
        <v>0.52669961440071988</v>
      </c>
      <c r="K189" s="128">
        <f t="shared" si="17"/>
        <v>73.63260609322063</v>
      </c>
      <c r="L189" s="129"/>
      <c r="M189" s="130" t="str">
        <f>IF(RIGHT(C189,2)&gt;=RIGHT(Controls!$E$39,2),K189*Controls!$F$24,"")</f>
        <v/>
      </c>
      <c r="O189" s="86"/>
      <c r="P189" s="86"/>
      <c r="Q189" s="86"/>
      <c r="R189" s="86"/>
      <c r="S189" s="86"/>
      <c r="T189" s="86"/>
      <c r="U189" s="86"/>
      <c r="V189" s="86"/>
    </row>
    <row r="190" spans="1:22" s="127" customFormat="1" ht="13.15">
      <c r="A190" s="123" t="str">
        <f t="shared" si="15"/>
        <v>YKY25</v>
      </c>
      <c r="B190" s="124" t="s">
        <v>132</v>
      </c>
      <c r="C190" s="123" t="s">
        <v>51</v>
      </c>
      <c r="D190" s="125">
        <f>EXP('Model coeffs'!D$9 + SUM('Model coeffs'!D$5)*'Cost drivers'!$E192 + SUM('Model coeffs'!D$6)*'Cost drivers'!$F192 + SUM('Model coeffs'!D$7)*'Cost drivers'!$G192 + SUM('Model coeffs'!D$8)*'Cost drivers'!$H192)</f>
        <v>0.50073602683846807</v>
      </c>
      <c r="E190" s="125">
        <f>EXP('Model coeffs'!E$9 + SUM('Model coeffs'!E$5)*'Cost drivers'!$E192 + SUM('Model coeffs'!E$6)*'Cost drivers'!$F192 + SUM('Model coeffs'!E$7)*'Cost drivers'!$G192 + SUM('Model coeffs'!E$8)*'Cost drivers'!$H192)</f>
        <v>0.5568430573948262</v>
      </c>
      <c r="F190" s="125">
        <f>EXP('Model coeffs'!F$9 + SUM('Model coeffs'!F$5)*'Cost drivers'!$E192 + SUM('Model coeffs'!F$6)*'Cost drivers'!$F192 + SUM('Model coeffs'!F$7)*'Cost drivers'!$G192 + SUM('Model coeffs'!F$8)*'Cost drivers'!$H192)</f>
        <v>0.52191106265342035</v>
      </c>
      <c r="G190" s="125">
        <f>EXP('Model coeffs'!G$9 + SUM('Model coeffs'!G$5)*'Cost drivers'!$E192 + SUM('Model coeffs'!G$6)*'Cost drivers'!$F192 + SUM('Model coeffs'!G$7)*'Cost drivers'!$G192 + SUM('Model coeffs'!G$8)*'Cost drivers'!$H192)</f>
        <v>0.52484765676948186</v>
      </c>
      <c r="H190" s="126">
        <f>INDEX('Cost drivers'!$I$8:$I$197, MATCH('Modelled costs'!$A190, 'Cost drivers'!$A$8:$A$197, 0))</f>
        <v>149.9</v>
      </c>
      <c r="J190" s="128">
        <f t="shared" si="16"/>
        <v>0.5260844509140491</v>
      </c>
      <c r="K190" s="128">
        <f t="shared" si="17"/>
        <v>78.860059192015967</v>
      </c>
      <c r="L190" s="129"/>
      <c r="M190" s="130">
        <f>IF(RIGHT(C190,2)&gt;=RIGHT(Controls!$E$39,2),K190*Controls!$F$24,"")</f>
        <v>73.023449586205658</v>
      </c>
      <c r="O190" s="86"/>
      <c r="P190" s="86"/>
      <c r="Q190" s="86"/>
      <c r="R190" s="86"/>
      <c r="S190" s="86"/>
      <c r="T190" s="86"/>
      <c r="U190" s="86"/>
      <c r="V190" s="86"/>
    </row>
    <row r="191" spans="1:22" s="127" customFormat="1" ht="13.15">
      <c r="A191" s="123" t="str">
        <f t="shared" si="15"/>
        <v>YKY26</v>
      </c>
      <c r="B191" s="124" t="s">
        <v>132</v>
      </c>
      <c r="C191" s="123" t="s">
        <v>52</v>
      </c>
      <c r="D191" s="125">
        <f>EXP('Model coeffs'!D$9 + SUM('Model coeffs'!D$5)*'Cost drivers'!$E193 + SUM('Model coeffs'!D$6)*'Cost drivers'!$F193 + SUM('Model coeffs'!D$7)*'Cost drivers'!$G193 + SUM('Model coeffs'!D$8)*'Cost drivers'!$H193)</f>
        <v>0.50066585746853687</v>
      </c>
      <c r="E191" s="125">
        <f>EXP('Model coeffs'!E$9 + SUM('Model coeffs'!E$5)*'Cost drivers'!$E193 + SUM('Model coeffs'!E$6)*'Cost drivers'!$F193 + SUM('Model coeffs'!E$7)*'Cost drivers'!$G193 + SUM('Model coeffs'!E$8)*'Cost drivers'!$H193)</f>
        <v>0.5563877021847401</v>
      </c>
      <c r="F191" s="125">
        <f>EXP('Model coeffs'!F$9 + SUM('Model coeffs'!F$5)*'Cost drivers'!$E193 + SUM('Model coeffs'!F$6)*'Cost drivers'!$F193 + SUM('Model coeffs'!F$7)*'Cost drivers'!$G193 + SUM('Model coeffs'!F$8)*'Cost drivers'!$H193)</f>
        <v>0.52123717709499362</v>
      </c>
      <c r="G191" s="125">
        <f>EXP('Model coeffs'!G$9 + SUM('Model coeffs'!G$5)*'Cost drivers'!$E193 + SUM('Model coeffs'!G$6)*'Cost drivers'!$F193 + SUM('Model coeffs'!G$7)*'Cost drivers'!$G193 + SUM('Model coeffs'!G$8)*'Cost drivers'!$H193)</f>
        <v>0.52439541110731192</v>
      </c>
      <c r="H191" s="126">
        <f>INDEX('Cost drivers'!$I$8:$I$197, MATCH('Modelled costs'!$A191, 'Cost drivers'!$A$8:$A$197, 0))</f>
        <v>163.9</v>
      </c>
      <c r="J191" s="128">
        <f t="shared" si="16"/>
        <v>0.52567153696389557</v>
      </c>
      <c r="K191" s="128">
        <f t="shared" si="17"/>
        <v>86.157564908382483</v>
      </c>
      <c r="L191" s="129"/>
      <c r="M191" s="130">
        <f>IF(RIGHT(C191,2)&gt;=RIGHT(Controls!$E$39,2),K191*Controls!$F$24,"")</f>
        <v>79.780850560082811</v>
      </c>
      <c r="O191" s="86"/>
      <c r="P191" s="86"/>
      <c r="Q191" s="86"/>
      <c r="R191" s="86"/>
      <c r="S191" s="86"/>
      <c r="T191" s="86"/>
      <c r="U191" s="86"/>
      <c r="V191" s="86"/>
    </row>
    <row r="192" spans="1:22" s="127" customFormat="1" ht="13.15">
      <c r="A192" s="123" t="str">
        <f t="shared" si="15"/>
        <v>YKY27</v>
      </c>
      <c r="B192" s="124" t="s">
        <v>132</v>
      </c>
      <c r="C192" s="123" t="s">
        <v>53</v>
      </c>
      <c r="D192" s="125">
        <f>EXP('Model coeffs'!D$9 + SUM('Model coeffs'!D$5)*'Cost drivers'!$E194 + SUM('Model coeffs'!D$6)*'Cost drivers'!$F194 + SUM('Model coeffs'!D$7)*'Cost drivers'!$G194 + SUM('Model coeffs'!D$8)*'Cost drivers'!$H194)</f>
        <v>0.50058397925357812</v>
      </c>
      <c r="E192" s="125">
        <f>EXP('Model coeffs'!E$9 + SUM('Model coeffs'!E$5)*'Cost drivers'!$E194 + SUM('Model coeffs'!E$6)*'Cost drivers'!$F194 + SUM('Model coeffs'!E$7)*'Cost drivers'!$G194 + SUM('Model coeffs'!E$8)*'Cost drivers'!$H194)</f>
        <v>0.55586716812929349</v>
      </c>
      <c r="F192" s="125">
        <f>EXP('Model coeffs'!F$9 + SUM('Model coeffs'!F$5)*'Cost drivers'!$E194 + SUM('Model coeffs'!F$6)*'Cost drivers'!$F194 + SUM('Model coeffs'!F$7)*'Cost drivers'!$G194 + SUM('Model coeffs'!F$8)*'Cost drivers'!$H194)</f>
        <v>0.52046722389665967</v>
      </c>
      <c r="G192" s="125">
        <f>EXP('Model coeffs'!G$9 + SUM('Model coeffs'!G$5)*'Cost drivers'!$E194 + SUM('Model coeffs'!G$6)*'Cost drivers'!$F194 + SUM('Model coeffs'!G$7)*'Cost drivers'!$G194 + SUM('Model coeffs'!G$8)*'Cost drivers'!$H194)</f>
        <v>0.52389481992583531</v>
      </c>
      <c r="H192" s="126">
        <f>INDEX('Cost drivers'!$I$8:$I$197, MATCH('Modelled costs'!$A192, 'Cost drivers'!$A$8:$A$197, 0))</f>
        <v>164.9</v>
      </c>
      <c r="J192" s="128">
        <f t="shared" si="16"/>
        <v>0.52520329780134167</v>
      </c>
      <c r="K192" s="128">
        <f t="shared" si="17"/>
        <v>86.606023807441247</v>
      </c>
      <c r="L192" s="129"/>
      <c r="M192" s="130">
        <f>IF(RIGHT(C192,2)&gt;=RIGHT(Controls!$E$39,2),K192*Controls!$F$24,"")</f>
        <v>80.196118011596695</v>
      </c>
      <c r="O192" s="86"/>
      <c r="P192" s="86"/>
      <c r="Q192" s="86"/>
      <c r="R192" s="86"/>
      <c r="S192" s="86"/>
      <c r="T192" s="86"/>
      <c r="U192" s="86"/>
      <c r="V192" s="86"/>
    </row>
    <row r="193" spans="1:22" s="127" customFormat="1" ht="13.15">
      <c r="A193" s="123" t="str">
        <f t="shared" si="15"/>
        <v>YKY28</v>
      </c>
      <c r="B193" s="124" t="s">
        <v>132</v>
      </c>
      <c r="C193" s="123" t="s">
        <v>54</v>
      </c>
      <c r="D193" s="125">
        <f>EXP('Model coeffs'!D$9 + SUM('Model coeffs'!D$5)*'Cost drivers'!$E195 + SUM('Model coeffs'!D$6)*'Cost drivers'!$F195 + SUM('Model coeffs'!D$7)*'Cost drivers'!$G195 + SUM('Model coeffs'!D$8)*'Cost drivers'!$H195)</f>
        <v>0.49879924553276533</v>
      </c>
      <c r="E193" s="125">
        <f>EXP('Model coeffs'!E$9 + SUM('Model coeffs'!E$5)*'Cost drivers'!$E195 + SUM('Model coeffs'!E$6)*'Cost drivers'!$F195 + SUM('Model coeffs'!E$7)*'Cost drivers'!$G195 + SUM('Model coeffs'!E$8)*'Cost drivers'!$H195)</f>
        <v>0.55536755436057572</v>
      </c>
      <c r="F193" s="125">
        <f>EXP('Model coeffs'!F$9 + SUM('Model coeffs'!F$5)*'Cost drivers'!$E195 + SUM('Model coeffs'!F$6)*'Cost drivers'!$F195 + SUM('Model coeffs'!F$7)*'Cost drivers'!$G195 + SUM('Model coeffs'!F$8)*'Cost drivers'!$H195)</f>
        <v>0.51972860790807518</v>
      </c>
      <c r="G193" s="125">
        <f>EXP('Model coeffs'!G$9 + SUM('Model coeffs'!G$5)*'Cost drivers'!$E195 + SUM('Model coeffs'!G$6)*'Cost drivers'!$F195 + SUM('Model coeffs'!G$7)*'Cost drivers'!$G195 + SUM('Model coeffs'!G$8)*'Cost drivers'!$H195)</f>
        <v>0.52341006077302987</v>
      </c>
      <c r="H193" s="126">
        <f>INDEX('Cost drivers'!$I$8:$I$197, MATCH('Modelled costs'!$A193, 'Cost drivers'!$A$8:$A$197, 0))</f>
        <v>165.8</v>
      </c>
      <c r="J193" s="128">
        <f t="shared" si="16"/>
        <v>0.52432636714361158</v>
      </c>
      <c r="K193" s="128">
        <f t="shared" si="17"/>
        <v>86.933311672410809</v>
      </c>
      <c r="L193" s="129"/>
      <c r="M193" s="130">
        <f>IF(RIGHT(C193,2)&gt;=RIGHT(Controls!$E$39,2),K193*Controls!$F$24,"")</f>
        <v>80.499182568644372</v>
      </c>
      <c r="O193" s="86"/>
      <c r="P193" s="86"/>
      <c r="Q193" s="86"/>
      <c r="R193" s="86"/>
      <c r="S193" s="86"/>
      <c r="T193" s="86"/>
      <c r="U193" s="86"/>
      <c r="V193" s="86"/>
    </row>
    <row r="194" spans="1:22" s="127" customFormat="1" ht="13.15">
      <c r="A194" s="123" t="str">
        <f t="shared" si="15"/>
        <v>YKY29</v>
      </c>
      <c r="B194" s="124" t="s">
        <v>132</v>
      </c>
      <c r="C194" s="123" t="s">
        <v>55</v>
      </c>
      <c r="D194" s="125">
        <f>EXP('Model coeffs'!D$9 + SUM('Model coeffs'!D$5)*'Cost drivers'!$E196 + SUM('Model coeffs'!D$6)*'Cost drivers'!$F196 + SUM('Model coeffs'!D$7)*'Cost drivers'!$G196 + SUM('Model coeffs'!D$8)*'Cost drivers'!$H196)</f>
        <v>0.49875224582766076</v>
      </c>
      <c r="E194" s="125">
        <f>EXP('Model coeffs'!E$9 + SUM('Model coeffs'!E$5)*'Cost drivers'!$E196 + SUM('Model coeffs'!E$6)*'Cost drivers'!$F196 + SUM('Model coeffs'!E$7)*'Cost drivers'!$G196 + SUM('Model coeffs'!E$8)*'Cost drivers'!$H196)</f>
        <v>0.55488779621681461</v>
      </c>
      <c r="F194" s="125">
        <f>EXP('Model coeffs'!F$9 + SUM('Model coeffs'!F$5)*'Cost drivers'!$E196 + SUM('Model coeffs'!F$6)*'Cost drivers'!$F196 + SUM('Model coeffs'!F$7)*'Cost drivers'!$G196 + SUM('Model coeffs'!F$8)*'Cost drivers'!$H196)</f>
        <v>0.51901970816847409</v>
      </c>
      <c r="G194" s="125">
        <f>EXP('Model coeffs'!G$9 + SUM('Model coeffs'!G$5)*'Cost drivers'!$E196 + SUM('Model coeffs'!G$6)*'Cost drivers'!$F196 + SUM('Model coeffs'!G$7)*'Cost drivers'!$G196 + SUM('Model coeffs'!G$8)*'Cost drivers'!$H196)</f>
        <v>0.52310890952800837</v>
      </c>
      <c r="H194" s="126">
        <f>INDEX('Cost drivers'!$I$8:$I$197, MATCH('Modelled costs'!$A194, 'Cost drivers'!$A$8:$A$197, 0))</f>
        <v>166.8</v>
      </c>
      <c r="J194" s="128">
        <f t="shared" si="16"/>
        <v>0.52394216493523937</v>
      </c>
      <c r="K194" s="128">
        <f t="shared" si="17"/>
        <v>87.393553111197932</v>
      </c>
      <c r="L194" s="129"/>
      <c r="M194" s="130">
        <f>IF(RIGHT(C194,2)&gt;=RIGHT(Controls!$E$39,2),K194*Controls!$F$24,"")</f>
        <v>80.925360507731654</v>
      </c>
      <c r="O194" s="86"/>
      <c r="P194" s="86"/>
      <c r="Q194" s="86"/>
      <c r="R194" s="86"/>
      <c r="S194" s="86"/>
      <c r="T194" s="86"/>
      <c r="U194" s="86"/>
      <c r="V194" s="86"/>
    </row>
    <row r="195" spans="1:22" s="127" customFormat="1" ht="13.15">
      <c r="A195" s="123" t="str">
        <f t="shared" si="15"/>
        <v>YKY30</v>
      </c>
      <c r="B195" s="124" t="s">
        <v>132</v>
      </c>
      <c r="C195" s="123" t="s">
        <v>56</v>
      </c>
      <c r="D195" s="125">
        <f>EXP('Model coeffs'!D$9 + SUM('Model coeffs'!D$5)*'Cost drivers'!$E197 + SUM('Model coeffs'!D$6)*'Cost drivers'!$F197 + SUM('Model coeffs'!D$7)*'Cost drivers'!$G197 + SUM('Model coeffs'!D$8)*'Cost drivers'!$H197)</f>
        <v>0.49869384933075317</v>
      </c>
      <c r="E195" s="125">
        <f>EXP('Model coeffs'!E$9 + SUM('Model coeffs'!E$5)*'Cost drivers'!$E197 + SUM('Model coeffs'!E$6)*'Cost drivers'!$F197 + SUM('Model coeffs'!E$7)*'Cost drivers'!$G197 + SUM('Model coeffs'!E$8)*'Cost drivers'!$H197)</f>
        <v>0.55442334860081965</v>
      </c>
      <c r="F195" s="125">
        <f>EXP('Model coeffs'!F$9 + SUM('Model coeffs'!F$5)*'Cost drivers'!$E197 + SUM('Model coeffs'!F$6)*'Cost drivers'!$F197 + SUM('Model coeffs'!F$7)*'Cost drivers'!$G197 + SUM('Model coeffs'!F$8)*'Cost drivers'!$H197)</f>
        <v>0.51833376973862466</v>
      </c>
      <c r="G195" s="125">
        <f>EXP('Model coeffs'!G$9 + SUM('Model coeffs'!G$5)*'Cost drivers'!$E197 + SUM('Model coeffs'!G$6)*'Cost drivers'!$F197 + SUM('Model coeffs'!G$7)*'Cost drivers'!$G197 + SUM('Model coeffs'!G$8)*'Cost drivers'!$H197)</f>
        <v>0.52265068618696542</v>
      </c>
      <c r="H195" s="126">
        <f>INDEX('Cost drivers'!$I$8:$I$197, MATCH('Modelled costs'!$A195, 'Cost drivers'!$A$8:$A$197, 0))</f>
        <v>167.8</v>
      </c>
      <c r="J195" s="128">
        <f t="shared" si="16"/>
        <v>0.52352541346429071</v>
      </c>
      <c r="K195" s="128">
        <f t="shared" si="17"/>
        <v>87.847564379307983</v>
      </c>
      <c r="L195" s="129"/>
      <c r="M195" s="130">
        <f>IF(RIGHT(C195,2)&gt;=RIGHT(Controls!$E$39,2),K195*Controls!$F$24,"")</f>
        <v>81.345769385027552</v>
      </c>
      <c r="O195" s="86"/>
      <c r="P195" s="86"/>
      <c r="Q195" s="86"/>
      <c r="R195" s="86"/>
      <c r="S195" s="86"/>
      <c r="T195" s="86"/>
      <c r="U195" s="86"/>
      <c r="V195" s="86"/>
    </row>
  </sheetData>
  <phoneticPr fontId="25" type="noConversion"/>
  <conditionalFormatting sqref="A4">
    <cfRule type="expression" dxfId="7" priority="3">
      <formula>A4=FALSE</formula>
    </cfRule>
    <cfRule type="expression" dxfId="6" priority="4">
      <formula>A4=TRUE</formula>
    </cfRule>
  </conditionalFormatting>
  <conditionalFormatting sqref="D2:G2">
    <cfRule type="cellIs" dxfId="5" priority="7" operator="equal">
      <formula>0</formula>
    </cfRule>
  </conditionalFormatting>
  <conditionalFormatting sqref="AA6:AA1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353E6-296E-4AF3-B7B3-08D2D202F52F}">
  <sheetPr>
    <tabColor rgb="FF98C561"/>
  </sheetPr>
  <dimension ref="A1:AP102"/>
  <sheetViews>
    <sheetView showGridLines="0" zoomScale="80" zoomScaleNormal="80" workbookViewId="0"/>
  </sheetViews>
  <sheetFormatPr defaultColWidth="9" defaultRowHeight="14.25"/>
  <cols>
    <col min="1" max="1" width="3" style="9" customWidth="1"/>
    <col min="2" max="2" width="12.75" style="9" customWidth="1"/>
    <col min="3" max="3" width="14.125" style="9" customWidth="1"/>
    <col min="4" max="4" width="13" style="9" customWidth="1"/>
    <col min="5" max="6" width="11.125" style="9" customWidth="1"/>
    <col min="7" max="17" width="11.125" style="15" customWidth="1"/>
    <col min="18" max="18" width="8.625" style="9" customWidth="1"/>
    <col min="19" max="25" width="9.125" style="9" customWidth="1"/>
    <col min="26" max="26" width="9" style="9"/>
    <col min="27" max="39" width="8.125" style="9" customWidth="1"/>
    <col min="40" max="16384" width="9" style="9"/>
  </cols>
  <sheetData>
    <row r="1" spans="1:19" ht="21">
      <c r="A1" s="8" t="s">
        <v>217</v>
      </c>
    </row>
    <row r="2" spans="1:19" ht="21">
      <c r="A2" s="10" t="s">
        <v>218</v>
      </c>
    </row>
    <row r="3" spans="1:19" s="107" customFormat="1" ht="13.15">
      <c r="A3" s="143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9" s="145" customFormat="1" ht="13.15">
      <c r="A4" s="144" t="s">
        <v>219</v>
      </c>
      <c r="B4" s="144"/>
      <c r="C4" s="144"/>
      <c r="D4" s="144"/>
      <c r="E4" s="144"/>
      <c r="F4" s="144"/>
      <c r="S4" s="144"/>
    </row>
    <row r="5" spans="1:19" s="107" customFormat="1" ht="13.5" thickBot="1">
      <c r="A5" s="143"/>
      <c r="E5" s="146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</row>
    <row r="6" spans="1:19" s="107" customFormat="1" ht="37.5" customHeight="1" thickBot="1">
      <c r="A6" s="143"/>
      <c r="B6" s="248" t="s">
        <v>220</v>
      </c>
      <c r="C6" s="249"/>
      <c r="D6" s="250"/>
      <c r="E6" s="225">
        <f xml:space="preserve"> C14</f>
        <v>0.92598776027293139</v>
      </c>
      <c r="F6" s="147"/>
      <c r="G6" s="224"/>
      <c r="H6" s="108"/>
      <c r="I6" s="108"/>
      <c r="J6" s="108"/>
      <c r="K6" s="108"/>
      <c r="L6" s="108"/>
      <c r="M6" s="108"/>
      <c r="N6" s="108"/>
      <c r="O6" s="108"/>
      <c r="P6" s="108"/>
      <c r="Q6" s="108"/>
    </row>
    <row r="7" spans="1:19" s="107" customFormat="1" ht="13.15">
      <c r="A7" s="143"/>
      <c r="B7" s="148"/>
      <c r="C7" s="148"/>
      <c r="D7" s="148"/>
      <c r="E7" s="14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</row>
    <row r="8" spans="1:19" s="107" customFormat="1" ht="48.75" customHeight="1">
      <c r="A8" s="143"/>
      <c r="B8" s="139" t="s">
        <v>221</v>
      </c>
      <c r="C8" s="139" t="s">
        <v>222</v>
      </c>
      <c r="D8" s="149" t="s">
        <v>223</v>
      </c>
      <c r="E8" s="150"/>
      <c r="F8" s="140"/>
      <c r="G8" s="251" t="s">
        <v>224</v>
      </c>
      <c r="H8" s="252"/>
      <c r="I8" s="151"/>
      <c r="J8" s="108"/>
      <c r="K8" s="108"/>
      <c r="L8" s="108"/>
      <c r="M8" s="108"/>
      <c r="N8" s="108"/>
    </row>
    <row r="9" spans="1:19" s="107" customFormat="1" ht="13.15">
      <c r="A9" s="143"/>
      <c r="B9" s="152">
        <v>0</v>
      </c>
      <c r="C9" s="153">
        <f t="shared" ref="C9:C11" si="0">PERCENTILE($D$40:$D$49,(1-B9))</f>
        <v>1.3042365719714146</v>
      </c>
      <c r="D9" s="154" t="s">
        <v>225</v>
      </c>
      <c r="E9" s="155"/>
      <c r="F9" s="140"/>
      <c r="G9" s="156"/>
      <c r="I9" s="157"/>
      <c r="J9" s="108"/>
      <c r="K9" s="108"/>
      <c r="L9" s="108"/>
      <c r="M9" s="108"/>
      <c r="N9" s="108"/>
    </row>
    <row r="10" spans="1:19" s="107" customFormat="1" ht="13.15">
      <c r="A10" s="143"/>
      <c r="B10" s="152">
        <v>0.25</v>
      </c>
      <c r="C10" s="153">
        <f t="shared" si="0"/>
        <v>1.2218142058086745</v>
      </c>
      <c r="D10" s="154" t="s">
        <v>226</v>
      </c>
      <c r="E10" s="155"/>
      <c r="F10" s="140"/>
      <c r="G10" s="158" t="s">
        <v>227</v>
      </c>
      <c r="H10" s="158" t="s">
        <v>228</v>
      </c>
      <c r="I10" s="157"/>
      <c r="J10" s="108"/>
      <c r="K10" s="108"/>
      <c r="L10" s="108"/>
      <c r="M10" s="108"/>
      <c r="N10" s="108"/>
    </row>
    <row r="11" spans="1:19" s="107" customFormat="1" ht="13.15">
      <c r="A11" s="143"/>
      <c r="B11" s="159">
        <v>0.33333333333333331</v>
      </c>
      <c r="C11" s="153">
        <f t="shared" si="0"/>
        <v>1.1347627983754867</v>
      </c>
      <c r="D11" s="154" t="s">
        <v>229</v>
      </c>
      <c r="E11" s="155"/>
      <c r="F11" s="140"/>
      <c r="G11" s="160" t="str">
        <f>Controls!$E$40</f>
        <v>2011-12</v>
      </c>
      <c r="H11" s="160" t="str">
        <f>Controls!$E$41</f>
        <v>2023-24</v>
      </c>
      <c r="I11" s="157"/>
      <c r="J11" s="108"/>
      <c r="K11" s="108"/>
      <c r="L11" s="108"/>
      <c r="M11" s="108"/>
      <c r="N11" s="108"/>
    </row>
    <row r="12" spans="1:19" s="107" customFormat="1" ht="13.15">
      <c r="A12" s="143"/>
      <c r="B12" s="152">
        <v>0.5</v>
      </c>
      <c r="C12" s="153">
        <f>PERCENTILE($D$40:$D$49,(1-B12))</f>
        <v>1.0676347295781143</v>
      </c>
      <c r="D12" s="154" t="s">
        <v>230</v>
      </c>
      <c r="E12" s="155"/>
      <c r="F12" s="86"/>
      <c r="G12" s="161"/>
      <c r="H12" s="162"/>
      <c r="I12" s="163"/>
      <c r="J12" s="108"/>
      <c r="K12" s="108"/>
      <c r="L12" s="108"/>
      <c r="M12" s="108"/>
      <c r="N12" s="108"/>
    </row>
    <row r="13" spans="1:19" s="107" customFormat="1" ht="13.15">
      <c r="A13" s="143"/>
      <c r="B13" s="152">
        <v>0.66666666666666663</v>
      </c>
      <c r="C13" s="153">
        <f>PERCENTILE($D$40:$D$49,(1-B13))</f>
        <v>0.93415151410693598</v>
      </c>
      <c r="D13" s="154" t="s">
        <v>231</v>
      </c>
      <c r="E13" s="155"/>
      <c r="F13" s="86"/>
      <c r="J13" s="108"/>
      <c r="K13" s="108"/>
      <c r="L13" s="108"/>
      <c r="M13" s="108"/>
      <c r="N13" s="108"/>
    </row>
    <row r="14" spans="1:19" s="107" customFormat="1" ht="13.15">
      <c r="A14" s="143"/>
      <c r="B14" s="164">
        <v>0.75</v>
      </c>
      <c r="C14" s="165">
        <f>PERCENTILE($D$40:$D$49,(1-B14))</f>
        <v>0.92598776027293139</v>
      </c>
      <c r="D14" s="166" t="s">
        <v>232</v>
      </c>
      <c r="E14" s="167"/>
      <c r="F14" s="86"/>
      <c r="J14" s="108"/>
      <c r="K14" s="108"/>
      <c r="L14" s="108"/>
      <c r="M14" s="108"/>
      <c r="N14" s="108"/>
    </row>
    <row r="15" spans="1:19" s="107" customFormat="1" ht="13.15">
      <c r="A15" s="143"/>
      <c r="B15" s="152">
        <v>1</v>
      </c>
      <c r="C15" s="153">
        <f>PERCENTILE($D$40:$D$49,(1-B15))</f>
        <v>0.73090812393964222</v>
      </c>
      <c r="D15" s="154" t="s">
        <v>233</v>
      </c>
      <c r="E15" s="155"/>
      <c r="F15" s="86"/>
      <c r="J15" s="108"/>
      <c r="K15" s="108"/>
      <c r="L15" s="108"/>
      <c r="M15" s="108"/>
      <c r="N15" s="108"/>
    </row>
    <row r="16" spans="1:19" s="107" customFormat="1" ht="13.15">
      <c r="A16" s="143"/>
      <c r="B16" s="168"/>
      <c r="C16" s="168"/>
      <c r="D16" s="168"/>
      <c r="E16" s="168"/>
      <c r="F16" s="168"/>
      <c r="G16" s="168"/>
      <c r="H16" s="108"/>
      <c r="I16" s="108"/>
      <c r="J16" s="108"/>
      <c r="K16" s="108"/>
      <c r="L16" s="108"/>
      <c r="M16" s="108"/>
      <c r="N16" s="108"/>
      <c r="O16" s="108"/>
      <c r="P16" s="108"/>
      <c r="Q16" s="108"/>
    </row>
    <row r="17" spans="1:42" s="145" customFormat="1" ht="13.15">
      <c r="A17" s="144" t="s">
        <v>234</v>
      </c>
      <c r="E17" s="144" t="str">
        <f>I8&amp;" years"</f>
        <v xml:space="preserve"> years</v>
      </c>
      <c r="F17" s="144"/>
      <c r="S17" s="144"/>
    </row>
    <row r="18" spans="1:42" s="168" customFormat="1" ht="13.15">
      <c r="B18" s="169"/>
      <c r="C18" s="169"/>
      <c r="D18" s="169"/>
      <c r="E18" s="169"/>
      <c r="F18" s="169"/>
      <c r="S18" s="170"/>
      <c r="AP18" s="171"/>
    </row>
    <row r="19" spans="1:42" s="168" customFormat="1" ht="58.9" customHeight="1">
      <c r="B19" s="253" t="s">
        <v>235</v>
      </c>
      <c r="C19" s="173" t="s">
        <v>236</v>
      </c>
      <c r="D19" s="174"/>
      <c r="E19" s="255" t="s">
        <v>212</v>
      </c>
      <c r="F19" s="255"/>
      <c r="G19" s="255"/>
      <c r="H19" s="255"/>
      <c r="I19" s="175" t="s">
        <v>237</v>
      </c>
      <c r="J19" s="86"/>
      <c r="Q19" s="107"/>
      <c r="R19" s="107"/>
      <c r="S19" s="107"/>
      <c r="T19" s="107"/>
      <c r="V19" s="108"/>
      <c r="W19" s="108"/>
      <c r="X19" s="108"/>
      <c r="Y19" s="108"/>
      <c r="Z19" s="108"/>
      <c r="AA19" s="108"/>
      <c r="AC19" s="107"/>
      <c r="AD19" s="107"/>
      <c r="AE19" s="108"/>
      <c r="AF19" s="108"/>
      <c r="AG19" s="108"/>
      <c r="AH19" s="108"/>
      <c r="AI19" s="108"/>
      <c r="AJ19" s="108"/>
      <c r="AK19" s="108"/>
      <c r="AL19" s="108"/>
      <c r="AM19" s="107"/>
      <c r="AN19" s="107"/>
      <c r="AO19" s="107"/>
    </row>
    <row r="20" spans="1:42" s="168" customFormat="1" ht="39.4">
      <c r="B20" s="253"/>
      <c r="C20" s="176" t="s">
        <v>85</v>
      </c>
      <c r="D20" s="176" t="s">
        <v>88</v>
      </c>
      <c r="E20" s="254" t="s">
        <v>214</v>
      </c>
      <c r="F20" s="254"/>
      <c r="G20" s="254"/>
      <c r="H20" s="254"/>
      <c r="I20" s="175"/>
      <c r="J20" s="86"/>
      <c r="Q20" s="107"/>
      <c r="R20" s="107"/>
      <c r="S20" s="107"/>
      <c r="AO20" s="107"/>
    </row>
    <row r="21" spans="1:42" s="107" customFormat="1" ht="61.5" customHeight="1">
      <c r="B21" s="253"/>
      <c r="C21" s="176" t="s">
        <v>238</v>
      </c>
      <c r="D21" s="176" t="s">
        <v>214</v>
      </c>
      <c r="E21" s="177" t="s">
        <v>15</v>
      </c>
      <c r="F21" s="177" t="s">
        <v>16</v>
      </c>
      <c r="G21" s="177" t="s">
        <v>17</v>
      </c>
      <c r="H21" s="177" t="s">
        <v>18</v>
      </c>
      <c r="I21" s="178" t="s">
        <v>239</v>
      </c>
      <c r="J21" s="108"/>
      <c r="K21" s="108"/>
      <c r="L21" s="108"/>
      <c r="M21" s="108"/>
      <c r="N21" s="108"/>
      <c r="O21" s="108"/>
      <c r="P21" s="108"/>
      <c r="S21" s="168"/>
      <c r="T21" s="168"/>
      <c r="U21" s="168"/>
    </row>
    <row r="22" spans="1:42" s="107" customFormat="1" ht="13.15">
      <c r="B22" s="172"/>
      <c r="C22" s="179"/>
      <c r="D22" s="179"/>
      <c r="E22" s="180">
        <f>INDEX(Controls!$C$5:$C$14, MATCH(Efficiency!E$21, Controls!$B$5:$B$14, 0))</f>
        <v>0.25</v>
      </c>
      <c r="F22" s="180">
        <f>INDEX(Controls!$C$5:$C$14, MATCH(Efficiency!F$21, Controls!$B$5:$B$14, 0))</f>
        <v>0.25</v>
      </c>
      <c r="G22" s="180">
        <f>INDEX(Controls!$C$5:$C$14, MATCH(Efficiency!G$21, Controls!$B$5:$B$14, 0))</f>
        <v>0.25</v>
      </c>
      <c r="H22" s="180">
        <f>INDEX(Controls!$C$5:$C$14, MATCH(Efficiency!H$21, Controls!$B$5:$B$14, 0))</f>
        <v>0.25</v>
      </c>
      <c r="I22" s="178"/>
      <c r="J22" s="108"/>
      <c r="K22" s="108"/>
      <c r="L22" s="108"/>
      <c r="M22" s="108"/>
      <c r="N22" s="108"/>
      <c r="O22" s="108"/>
      <c r="P22" s="108"/>
      <c r="S22" s="168"/>
      <c r="T22" s="168"/>
      <c r="U22" s="168"/>
    </row>
    <row r="23" spans="1:42" s="107" customFormat="1" ht="16.5" customHeight="1">
      <c r="B23" s="110" t="s">
        <v>57</v>
      </c>
      <c r="C23" s="181">
        <f>SUMIFS(Costs!D$6:D$195,Costs!$B$6:$B$195,Efficiency!$B23,Costs!$C$6:$C$195,"&gt;="&amp;Efficiency!$G$11,Costs!$C$6:$C$195,"&lt;="&amp;Efficiency!$H$11)</f>
        <v>1457.9853570690173</v>
      </c>
      <c r="D23" s="182">
        <f>SUMIFS(Costs!E$6:E$195,Costs!$B$6:$B$195,Efficiency!$B23,Costs!$C$6:$C$195,"&gt;="&amp;Efficiency!$G$11,Costs!$C$6:$C$195,"&lt;="&amp;Efficiency!$H$11)</f>
        <v>9.9286181630033195</v>
      </c>
      <c r="E23" s="183">
        <f>SUMIFS('Modelled costs'!D$6:D$195,'Modelled costs'!$B$6:$B$195,Efficiency!$B23,'Modelled costs'!$C$6:$C$195,"&gt;="&amp;Efficiency!$G$11,'Modelled costs'!$C$6:$C$195,"&lt;="&amp;Efficiency!$H$11)</f>
        <v>7.4463981762053546</v>
      </c>
      <c r="F23" s="183">
        <f>SUMIFS('Modelled costs'!E$6:E$195,'Modelled costs'!$B$6:$B$195,Efficiency!$B23,'Modelled costs'!$C$6:$C$195,"&gt;="&amp;Efficiency!$G$11,'Modelled costs'!$C$6:$C$195,"&lt;="&amp;Efficiency!$H$11)</f>
        <v>8.0619828923565624</v>
      </c>
      <c r="G23" s="183">
        <f>SUMIFS('Modelled costs'!F$6:F$195,'Modelled costs'!$B$6:$B$195,Efficiency!$B23,'Modelled costs'!$C$6:$C$195,"&gt;="&amp;Efficiency!$G$11,'Modelled costs'!$C$6:$C$195,"&lt;="&amp;Efficiency!$H$11)</f>
        <v>7.9927969296836485</v>
      </c>
      <c r="H23" s="183">
        <f>SUMIFS('Modelled costs'!G$6:G$195,'Modelled costs'!$B$6:$B$195,Efficiency!$B23,'Modelled costs'!$C$6:$C$195,"&gt;="&amp;Efficiency!$G$11,'Modelled costs'!$C$6:$C$195,"&lt;="&amp;Efficiency!$H$11)</f>
        <v>7.4920837950376402</v>
      </c>
      <c r="I23" s="184">
        <f t="shared" ref="I23:I32" si="1">SUMPRODUCT(E23:H23,$E$22:$H$22)</f>
        <v>7.7483154483208017</v>
      </c>
      <c r="J23" s="108"/>
      <c r="K23" s="108"/>
      <c r="L23" s="108"/>
      <c r="M23" s="108"/>
      <c r="N23" s="108"/>
      <c r="O23" s="108"/>
      <c r="P23" s="108"/>
      <c r="R23" s="185"/>
      <c r="S23" s="168"/>
      <c r="T23" s="168"/>
      <c r="U23" s="168"/>
    </row>
    <row r="24" spans="1:42" s="107" customFormat="1" ht="13.15">
      <c r="B24" s="186" t="s">
        <v>124</v>
      </c>
      <c r="C24" s="181">
        <f>SUMIFS(Costs!D$6:D$195,Costs!$B$6:$B$195,Efficiency!$B24,Costs!$C$6:$C$195,"&gt;="&amp;Efficiency!$G$11,Costs!$C$6:$C$195,"&lt;="&amp;Efficiency!$H$11)</f>
        <v>364.78800270466957</v>
      </c>
      <c r="D24" s="182">
        <f>SUMIFS(Costs!E$6:E$195,Costs!$B$6:$B$195,Efficiency!$B24,Costs!$C$6:$C$195,"&gt;="&amp;Efficiency!$G$11,Costs!$C$6:$C$195,"&lt;="&amp;Efficiency!$H$11)</f>
        <v>5.0861405532202051</v>
      </c>
      <c r="E24" s="183">
        <f>SUMIFS('Modelled costs'!D$6:D$195,'Modelled costs'!$B$6:$B$195,Efficiency!$B24,'Modelled costs'!$C$6:$C$195,"&gt;="&amp;Efficiency!$G$11,'Modelled costs'!$C$6:$C$195,"&lt;="&amp;Efficiency!$H$11)</f>
        <v>6.5729004424876862</v>
      </c>
      <c r="F24" s="183">
        <f>SUMIFS('Modelled costs'!E$6:E$195,'Modelled costs'!$B$6:$B$195,Efficiency!$B24,'Modelled costs'!$C$6:$C$195,"&gt;="&amp;Efficiency!$G$11,'Modelled costs'!$C$6:$C$195,"&lt;="&amp;Efficiency!$H$11)</f>
        <v>7.0245326246496935</v>
      </c>
      <c r="G24" s="183">
        <f>SUMIFS('Modelled costs'!F$6:F$195,'Modelled costs'!$B$6:$B$195,Efficiency!$B24,'Modelled costs'!$C$6:$C$195,"&gt;="&amp;Efficiency!$G$11,'Modelled costs'!$C$6:$C$195,"&lt;="&amp;Efficiency!$H$11)</f>
        <v>7.0702138033999304</v>
      </c>
      <c r="H24" s="183">
        <f>SUMIFS('Modelled costs'!G$6:G$195,'Modelled costs'!$B$6:$B$195,Efficiency!$B24,'Modelled costs'!$C$6:$C$195,"&gt;="&amp;Efficiency!$G$11,'Modelled costs'!$C$6:$C$195,"&lt;="&amp;Efficiency!$H$11)</f>
        <v>7.1669899962993986</v>
      </c>
      <c r="I24" s="184">
        <f t="shared" si="1"/>
        <v>6.9586592167091776</v>
      </c>
      <c r="J24" s="108"/>
      <c r="K24" s="108"/>
      <c r="L24" s="108"/>
      <c r="M24" s="108"/>
      <c r="N24" s="108"/>
      <c r="O24" s="108"/>
      <c r="P24" s="108"/>
      <c r="S24" s="168"/>
      <c r="T24" s="168"/>
      <c r="U24" s="168"/>
    </row>
    <row r="25" spans="1:42" s="107" customFormat="1" ht="13.15">
      <c r="B25" s="186" t="s">
        <v>125</v>
      </c>
      <c r="C25" s="181">
        <f>SUMIFS(Costs!D$6:D$195,Costs!$B$6:$B$195,Efficiency!$B25,Costs!$C$6:$C$195,"&gt;="&amp;Efficiency!$G$11,Costs!$C$6:$C$195,"&lt;="&amp;Efficiency!$H$11)</f>
        <v>1151.2499934537484</v>
      </c>
      <c r="D25" s="182">
        <f>SUMIFS(Costs!E$6:E$195,Costs!$B$6:$B$195,Efficiency!$B25,Costs!$C$6:$C$195,"&gt;="&amp;Efficiency!$G$11,Costs!$C$6:$C$195,"&lt;="&amp;Efficiency!$H$11)</f>
        <v>5.8956961045867997</v>
      </c>
      <c r="E25" s="183">
        <f>SUMIFS('Modelled costs'!D$6:D$195,'Modelled costs'!$B$6:$B$195,Efficiency!$B25,'Modelled costs'!$C$6:$C$195,"&gt;="&amp;Efficiency!$G$11,'Modelled costs'!$C$6:$C$195,"&lt;="&amp;Efficiency!$H$11)</f>
        <v>6.218205687769256</v>
      </c>
      <c r="F25" s="183">
        <f>SUMIFS('Modelled costs'!E$6:E$195,'Modelled costs'!$B$6:$B$195,Efficiency!$B25,'Modelled costs'!$C$6:$C$195,"&gt;="&amp;Efficiency!$G$11,'Modelled costs'!$C$6:$C$195,"&lt;="&amp;Efficiency!$H$11)</f>
        <v>6.4475399334544754</v>
      </c>
      <c r="G25" s="183">
        <f>SUMIFS('Modelled costs'!F$6:F$195,'Modelled costs'!$B$6:$B$195,Efficiency!$B25,'Modelled costs'!$C$6:$C$195,"&gt;="&amp;Efficiency!$G$11,'Modelled costs'!$C$6:$C$195,"&lt;="&amp;Efficiency!$H$11)</f>
        <v>6.5490427515783596</v>
      </c>
      <c r="H25" s="183">
        <f>SUMIFS('Modelled costs'!G$6:G$195,'Modelled costs'!$B$6:$B$195,Efficiency!$B25,'Modelled costs'!$C$6:$C$195,"&gt;="&amp;Efficiency!$G$11,'Modelled costs'!$C$6:$C$195,"&lt;="&amp;Efficiency!$H$11)</f>
        <v>6.3279819850434214</v>
      </c>
      <c r="I25" s="184">
        <f t="shared" si="1"/>
        <v>6.3856925894613781</v>
      </c>
      <c r="J25" s="108"/>
      <c r="K25" s="108"/>
      <c r="L25" s="108"/>
      <c r="M25" s="108"/>
      <c r="N25" s="108"/>
      <c r="O25" s="108"/>
      <c r="P25" s="108"/>
      <c r="S25" s="168"/>
      <c r="T25" s="168"/>
      <c r="U25" s="168"/>
    </row>
    <row r="26" spans="1:42" s="107" customFormat="1" ht="13.15">
      <c r="B26" s="186" t="s">
        <v>126</v>
      </c>
      <c r="C26" s="181">
        <f>SUMIFS(Costs!D$6:D$195,Costs!$B$6:$B$195,Efficiency!$B26,Costs!$C$6:$C$195,"&gt;="&amp;Efficiency!$G$11,Costs!$C$6:$C$195,"&lt;="&amp;Efficiency!$H$11)</f>
        <v>696.38699713017638</v>
      </c>
      <c r="D26" s="182">
        <f>SUMIFS(Costs!E$6:E$195,Costs!$B$6:$B$195,Efficiency!$B26,Costs!$C$6:$C$195,"&gt;="&amp;Efficiency!$G$11,Costs!$C$6:$C$195,"&lt;="&amp;Efficiency!$H$11)</f>
        <v>6.1612798185806854</v>
      </c>
      <c r="E26" s="183">
        <f>SUMIFS('Modelled costs'!D$6:D$195,'Modelled costs'!$B$6:$B$195,Efficiency!$B26,'Modelled costs'!$C$6:$C$195,"&gt;="&amp;Efficiency!$G$11,'Modelled costs'!$C$6:$C$195,"&lt;="&amp;Efficiency!$H$11)</f>
        <v>6.5455277778361722</v>
      </c>
      <c r="F26" s="183">
        <f>SUMIFS('Modelled costs'!E$6:E$195,'Modelled costs'!$B$6:$B$195,Efficiency!$B26,'Modelled costs'!$C$6:$C$195,"&gt;="&amp;Efficiency!$G$11,'Modelled costs'!$C$6:$C$195,"&lt;="&amp;Efficiency!$H$11)</f>
        <v>6.819775692968288</v>
      </c>
      <c r="G26" s="183">
        <f>SUMIFS('Modelled costs'!F$6:F$195,'Modelled costs'!$B$6:$B$195,Efficiency!$B26,'Modelled costs'!$C$6:$C$195,"&gt;="&amp;Efficiency!$G$11,'Modelled costs'!$C$6:$C$195,"&lt;="&amp;Efficiency!$H$11)</f>
        <v>6.5916161445774222</v>
      </c>
      <c r="H26" s="183">
        <f>SUMIFS('Modelled costs'!G$6:G$195,'Modelled costs'!$B$6:$B$195,Efficiency!$B26,'Modelled costs'!$C$6:$C$195,"&gt;="&amp;Efficiency!$G$11,'Modelled costs'!$C$6:$C$195,"&lt;="&amp;Efficiency!$H$11)</f>
        <v>6.425437959538792</v>
      </c>
      <c r="I26" s="184">
        <f t="shared" si="1"/>
        <v>6.5955893937301688</v>
      </c>
      <c r="J26" s="108"/>
      <c r="K26" s="108"/>
      <c r="L26" s="108"/>
      <c r="M26" s="108"/>
      <c r="N26" s="108"/>
      <c r="O26" s="108"/>
      <c r="P26" s="108"/>
      <c r="S26" s="168"/>
      <c r="T26" s="168"/>
      <c r="U26" s="168"/>
    </row>
    <row r="27" spans="1:42" s="107" customFormat="1" ht="13.15">
      <c r="B27" s="186" t="s">
        <v>127</v>
      </c>
      <c r="C27" s="181">
        <f>SUMIFS(Costs!D$6:D$195,Costs!$B$6:$B$195,Efficiency!$B27,Costs!$C$6:$C$195,"&gt;="&amp;Efficiency!$G$11,Costs!$C$6:$C$195,"&lt;="&amp;Efficiency!$H$11)</f>
        <v>1302.3465132362758</v>
      </c>
      <c r="D27" s="182">
        <f>SUMIFS(Costs!E$6:E$195,Costs!$B$6:$B$195,Efficiency!$B27,Costs!$C$6:$C$195,"&gt;="&amp;Efficiency!$G$11,Costs!$C$6:$C$195,"&lt;="&amp;Efficiency!$H$11)</f>
        <v>5.2990265874350166</v>
      </c>
      <c r="E27" s="183">
        <f>SUMIFS('Modelled costs'!D$6:D$195,'Modelled costs'!$B$6:$B$195,Efficiency!$B27,'Modelled costs'!$C$6:$C$195,"&gt;="&amp;Efficiency!$G$11,'Modelled costs'!$C$6:$C$195,"&lt;="&amp;Efficiency!$H$11)</f>
        <v>6.5300294447415617</v>
      </c>
      <c r="F27" s="183">
        <f>SUMIFS('Modelled costs'!E$6:E$195,'Modelled costs'!$B$6:$B$195,Efficiency!$B27,'Modelled costs'!$C$6:$C$195,"&gt;="&amp;Efficiency!$G$11,'Modelled costs'!$C$6:$C$195,"&lt;="&amp;Efficiency!$H$11)</f>
        <v>6.3034103740431666</v>
      </c>
      <c r="G27" s="183">
        <f>SUMIFS('Modelled costs'!F$6:F$195,'Modelled costs'!$B$6:$B$195,Efficiency!$B27,'Modelled costs'!$C$6:$C$195,"&gt;="&amp;Efficiency!$G$11,'Modelled costs'!$C$6:$C$195,"&lt;="&amp;Efficiency!$H$11)</f>
        <v>6.6762946800174126</v>
      </c>
      <c r="H27" s="183">
        <f>SUMIFS('Modelled costs'!G$6:G$195,'Modelled costs'!$B$6:$B$195,Efficiency!$B27,'Modelled costs'!$C$6:$C$195,"&gt;="&amp;Efficiency!$G$11,'Modelled costs'!$C$6:$C$195,"&lt;="&amp;Efficiency!$H$11)</f>
        <v>6.7899887536335859</v>
      </c>
      <c r="I27" s="184">
        <f t="shared" si="1"/>
        <v>6.5749308131089323</v>
      </c>
      <c r="J27" s="108"/>
      <c r="K27" s="108"/>
      <c r="L27" s="108"/>
      <c r="M27" s="108"/>
      <c r="N27" s="108"/>
      <c r="O27" s="108"/>
      <c r="P27" s="108"/>
      <c r="S27" s="168"/>
      <c r="T27" s="168"/>
      <c r="U27" s="168"/>
    </row>
    <row r="28" spans="1:42" s="107" customFormat="1" ht="15" customHeight="1">
      <c r="B28" s="186" t="s">
        <v>128</v>
      </c>
      <c r="C28" s="181">
        <f>SUMIFS(Costs!D$6:D$195,Costs!$B$6:$B$195,Efficiency!$B28,Costs!$C$6:$C$195,"&gt;="&amp;Efficiency!$G$11,Costs!$C$6:$C$195,"&lt;="&amp;Efficiency!$H$11)</f>
        <v>398.07543548005458</v>
      </c>
      <c r="D28" s="182">
        <f>SUMIFS(Costs!E$6:E$195,Costs!$B$6:$B$195,Efficiency!$B28,Costs!$C$6:$C$195,"&gt;="&amp;Efficiency!$G$11,Costs!$C$6:$C$195,"&lt;="&amp;Efficiency!$H$11)</f>
        <v>9.5778411146675495</v>
      </c>
      <c r="E28" s="183">
        <f>SUMIFS('Modelled costs'!D$6:D$195,'Modelled costs'!$B$6:$B$195,Efficiency!$B28,'Modelled costs'!$C$6:$C$195,"&gt;="&amp;Efficiency!$G$11,'Modelled costs'!$C$6:$C$195,"&lt;="&amp;Efficiency!$H$11)</f>
        <v>9.3963826356722855</v>
      </c>
      <c r="F28" s="183">
        <f>SUMIFS('Modelled costs'!E$6:E$195,'Modelled costs'!$B$6:$B$195,Efficiency!$B28,'Modelled costs'!$C$6:$C$195,"&gt;="&amp;Efficiency!$G$11,'Modelled costs'!$C$6:$C$195,"&lt;="&amp;Efficiency!$H$11)</f>
        <v>7.5974974528800017</v>
      </c>
      <c r="G28" s="183">
        <f>SUMIFS('Modelled costs'!F$6:F$195,'Modelled costs'!$B$6:$B$195,Efficiency!$B28,'Modelled costs'!$C$6:$C$195,"&gt;="&amp;Efficiency!$G$11,'Modelled costs'!$C$6:$C$195,"&lt;="&amp;Efficiency!$H$11)</f>
        <v>8.0896215490571404</v>
      </c>
      <c r="H28" s="183">
        <f>SUMIFS('Modelled costs'!G$6:G$195,'Modelled costs'!$B$6:$B$195,Efficiency!$B28,'Modelled costs'!$C$6:$C$195,"&gt;="&amp;Efficiency!$G$11,'Modelled costs'!$C$6:$C$195,"&lt;="&amp;Efficiency!$H$11)</f>
        <v>8.6780602619490583</v>
      </c>
      <c r="I28" s="184">
        <f t="shared" si="1"/>
        <v>8.4403904748896217</v>
      </c>
      <c r="J28" s="108"/>
      <c r="K28" s="108"/>
      <c r="L28" s="108"/>
      <c r="M28" s="108"/>
      <c r="N28" s="108"/>
      <c r="O28" s="108"/>
      <c r="P28" s="108"/>
      <c r="S28" s="168"/>
      <c r="T28" s="168"/>
      <c r="U28" s="168"/>
    </row>
    <row r="29" spans="1:42" s="107" customFormat="1" ht="13.15">
      <c r="B29" s="186" t="s">
        <v>129</v>
      </c>
      <c r="C29" s="181">
        <f>SUMIFS(Costs!D$6:D$195,Costs!$B$6:$B$195,Efficiency!$B29,Costs!$C$6:$C$195,"&gt;="&amp;Efficiency!$G$11,Costs!$C$6:$C$195,"&lt;="&amp;Efficiency!$H$11)</f>
        <v>2536.3764537327825</v>
      </c>
      <c r="D29" s="182">
        <f>SUMIFS(Costs!E$6:E$195,Costs!$B$6:$B$195,Efficiency!$B29,Costs!$C$6:$C$195,"&gt;="&amp;Efficiency!$G$11,Costs!$C$6:$C$195,"&lt;="&amp;Efficiency!$H$11)</f>
        <v>6.867918568761918</v>
      </c>
      <c r="E29" s="183">
        <f>SUMIFS('Modelled costs'!D$6:D$195,'Modelled costs'!$B$6:$B$195,Efficiency!$B29,'Modelled costs'!$C$6:$C$195,"&gt;="&amp;Efficiency!$G$11,'Modelled costs'!$C$6:$C$195,"&lt;="&amp;Efficiency!$H$11)</f>
        <v>6.0027837239315023</v>
      </c>
      <c r="F29" s="183">
        <f>SUMIFS('Modelled costs'!E$6:E$195,'Modelled costs'!$B$6:$B$195,Efficiency!$B29,'Modelled costs'!$C$6:$C$195,"&gt;="&amp;Efficiency!$G$11,'Modelled costs'!$C$6:$C$195,"&lt;="&amp;Efficiency!$H$11)</f>
        <v>5.0073627069906861</v>
      </c>
      <c r="G29" s="183">
        <f>SUMIFS('Modelled costs'!F$6:F$195,'Modelled costs'!$B$6:$B$195,Efficiency!$B29,'Modelled costs'!$C$6:$C$195,"&gt;="&amp;Efficiency!$G$11,'Modelled costs'!$C$6:$C$195,"&lt;="&amp;Efficiency!$H$11)</f>
        <v>4.8951380241626454</v>
      </c>
      <c r="H29" s="183">
        <f>SUMIFS('Modelled costs'!G$6:G$195,'Modelled costs'!$B$6:$B$195,Efficiency!$B29,'Modelled costs'!$C$6:$C$195,"&gt;="&amp;Efficiency!$G$11,'Modelled costs'!$C$6:$C$195,"&lt;="&amp;Efficiency!$H$11)</f>
        <v>5.158129089225576</v>
      </c>
      <c r="I29" s="184">
        <f t="shared" si="1"/>
        <v>5.2658533860776018</v>
      </c>
      <c r="J29" s="108"/>
      <c r="K29" s="108"/>
      <c r="L29" s="108"/>
      <c r="M29" s="108"/>
      <c r="N29" s="108"/>
      <c r="O29" s="108"/>
      <c r="P29" s="108"/>
      <c r="S29" s="168"/>
      <c r="T29" s="168"/>
      <c r="U29" s="168"/>
    </row>
    <row r="30" spans="1:42" s="107" customFormat="1" ht="13.15">
      <c r="B30" s="186" t="s">
        <v>130</v>
      </c>
      <c r="C30" s="181">
        <f>SUMIFS(Costs!D$6:D$195,Costs!$B$6:$B$195,Efficiency!$B30,Costs!$C$6:$C$195,"&gt;="&amp;Efficiency!$G$11,Costs!$C$6:$C$195,"&lt;="&amp;Efficiency!$H$11)</f>
        <v>602.37065078595288</v>
      </c>
      <c r="D30" s="182">
        <f>SUMIFS(Costs!E$6:E$195,Costs!$B$6:$B$195,Efficiency!$B30,Costs!$C$6:$C$195,"&gt;="&amp;Efficiency!$G$11,Costs!$C$6:$C$195,"&lt;="&amp;Efficiency!$H$11)</f>
        <v>8.416309397106005</v>
      </c>
      <c r="E30" s="183">
        <f>SUMIFS('Modelled costs'!D$6:D$195,'Modelled costs'!$B$6:$B$195,Efficiency!$B30,'Modelled costs'!$C$6:$C$195,"&gt;="&amp;Efficiency!$G$11,'Modelled costs'!$C$6:$C$195,"&lt;="&amp;Efficiency!$H$11)</f>
        <v>7.7497350122859778</v>
      </c>
      <c r="F30" s="183">
        <f>SUMIFS('Modelled costs'!E$6:E$195,'Modelled costs'!$B$6:$B$195,Efficiency!$B30,'Modelled costs'!$C$6:$C$195,"&gt;="&amp;Efficiency!$G$11,'Modelled costs'!$C$6:$C$195,"&lt;="&amp;Efficiency!$H$11)</f>
        <v>8.470983517080235</v>
      </c>
      <c r="G30" s="183">
        <f>SUMIFS('Modelled costs'!F$6:F$195,'Modelled costs'!$B$6:$B$195,Efficiency!$B30,'Modelled costs'!$C$6:$C$195,"&gt;="&amp;Efficiency!$G$11,'Modelled costs'!$C$6:$C$195,"&lt;="&amp;Efficiency!$H$11)</f>
        <v>8.4378271387570258</v>
      </c>
      <c r="H30" s="183">
        <f>SUMIFS('Modelled costs'!G$6:G$195,'Modelled costs'!$B$6:$B$195,Efficiency!$B30,'Modelled costs'!$C$6:$C$195,"&gt;="&amp;Efficiency!$G$11,'Modelled costs'!$C$6:$C$195,"&lt;="&amp;Efficiency!$H$11)</f>
        <v>8.0082372800699417</v>
      </c>
      <c r="I30" s="184">
        <f t="shared" si="1"/>
        <v>8.1666957370482951</v>
      </c>
      <c r="J30" s="108"/>
      <c r="K30" s="108"/>
      <c r="L30" s="108"/>
      <c r="M30" s="108"/>
      <c r="N30" s="108"/>
      <c r="O30" s="108"/>
      <c r="P30" s="108"/>
      <c r="S30" s="168"/>
      <c r="T30" s="168"/>
      <c r="U30" s="168"/>
    </row>
    <row r="31" spans="1:42" s="107" customFormat="1" ht="13.15">
      <c r="B31" s="186" t="s">
        <v>131</v>
      </c>
      <c r="C31" s="181">
        <f>SUMIFS(Costs!D$6:D$195,Costs!$B$6:$B$195,Efficiency!$B31,Costs!$C$6:$C$195,"&gt;="&amp;Efficiency!$G$11,Costs!$C$6:$C$195,"&lt;="&amp;Efficiency!$H$11)</f>
        <v>547.55162087530857</v>
      </c>
      <c r="D31" s="182">
        <f>SUMIFS(Costs!E$6:E$195,Costs!$B$6:$B$195,Efficiency!$B31,Costs!$C$6:$C$195,"&gt;="&amp;Efficiency!$G$11,Costs!$C$6:$C$195,"&lt;="&amp;Efficiency!$H$11)</f>
        <v>7.8468957991673438</v>
      </c>
      <c r="E31" s="183">
        <f>SUMIFS('Modelled costs'!D$6:D$195,'Modelled costs'!$B$6:$B$195,Efficiency!$B31,'Modelled costs'!$C$6:$C$195,"&gt;="&amp;Efficiency!$G$11,'Modelled costs'!$C$6:$C$195,"&lt;="&amp;Efficiency!$H$11)</f>
        <v>7.1206212497893606</v>
      </c>
      <c r="F31" s="183">
        <f>SUMIFS('Modelled costs'!E$6:E$195,'Modelled costs'!$B$6:$B$195,Efficiency!$B31,'Modelled costs'!$C$6:$C$195,"&gt;="&amp;Efficiency!$G$11,'Modelled costs'!$C$6:$C$195,"&lt;="&amp;Efficiency!$H$11)</f>
        <v>7.1370930851414913</v>
      </c>
      <c r="G31" s="183">
        <f>SUMIFS('Modelled costs'!F$6:F$195,'Modelled costs'!$B$6:$B$195,Efficiency!$B31,'Modelled costs'!$C$6:$C$195,"&gt;="&amp;Efficiency!$G$11,'Modelled costs'!$C$6:$C$195,"&lt;="&amp;Efficiency!$H$11)</f>
        <v>6.9886755053138865</v>
      </c>
      <c r="H31" s="183">
        <f>SUMIFS('Modelled costs'!G$6:G$195,'Modelled costs'!$B$6:$B$195,Efficiency!$B31,'Modelled costs'!$C$6:$C$195,"&gt;="&amp;Efficiency!$G$11,'Modelled costs'!$C$6:$C$195,"&lt;="&amp;Efficiency!$H$11)</f>
        <v>7.166257617348851</v>
      </c>
      <c r="I31" s="184">
        <f t="shared" si="1"/>
        <v>7.1031618643983974</v>
      </c>
      <c r="J31" s="108"/>
      <c r="K31" s="108"/>
      <c r="L31" s="108"/>
      <c r="M31" s="108"/>
      <c r="N31" s="108"/>
      <c r="O31" s="108"/>
      <c r="P31" s="108"/>
      <c r="S31" s="168"/>
      <c r="T31" s="168"/>
      <c r="U31" s="168"/>
    </row>
    <row r="32" spans="1:42" s="107" customFormat="1" ht="13.15">
      <c r="B32" s="186" t="s">
        <v>132</v>
      </c>
      <c r="C32" s="181">
        <f>SUMIFS(Costs!D$6:D$195,Costs!$B$6:$B$195,Efficiency!$B32,Costs!$C$6:$C$195,"&gt;="&amp;Efficiency!$G$11,Costs!$C$6:$C$195,"&lt;="&amp;Efficiency!$H$11)</f>
        <v>1248.710062525528</v>
      </c>
      <c r="D32" s="182">
        <f>SUMIFS(Costs!E$6:E$195,Costs!$B$6:$B$195,Efficiency!$B32,Costs!$C$6:$C$195,"&gt;="&amp;Efficiency!$G$11,Costs!$C$6:$C$195,"&lt;="&amp;Efficiency!$H$11)</f>
        <v>8.6481074122593569</v>
      </c>
      <c r="E32" s="183">
        <f>SUMIFS('Modelled costs'!D$6:D$195,'Modelled costs'!$B$6:$B$195,Efficiency!$B32,'Modelled costs'!$C$6:$C$195,"&gt;="&amp;Efficiency!$G$11,'Modelled costs'!$C$6:$C$195,"&lt;="&amp;Efficiency!$H$11)</f>
        <v>6.5087735258275243</v>
      </c>
      <c r="F32" s="183">
        <f>SUMIFS('Modelled costs'!E$6:E$195,'Modelled costs'!$B$6:$B$195,Efficiency!$B32,'Modelled costs'!$C$6:$C$195,"&gt;="&amp;Efficiency!$G$11,'Modelled costs'!$C$6:$C$195,"&lt;="&amp;Efficiency!$H$11)</f>
        <v>7.2979595344647672</v>
      </c>
      <c r="G32" s="183">
        <f>SUMIFS('Modelled costs'!F$6:F$195,'Modelled costs'!$B$6:$B$195,Efficiency!$B32,'Modelled costs'!$C$6:$C$195,"&gt;="&amp;Efficiency!$G$11,'Modelled costs'!$C$6:$C$195,"&lt;="&amp;Efficiency!$H$11)</f>
        <v>6.9303383549484066</v>
      </c>
      <c r="H32" s="183">
        <f>SUMIFS('Modelled costs'!G$6:G$195,'Modelled costs'!$B$6:$B$195,Efficiency!$B32,'Modelled costs'!$C$6:$C$195,"&gt;="&amp;Efficiency!$G$11,'Modelled costs'!$C$6:$C$195,"&lt;="&amp;Efficiency!$H$11)</f>
        <v>6.9184793357044336</v>
      </c>
      <c r="I32" s="184">
        <f t="shared" si="1"/>
        <v>6.9138876877362829</v>
      </c>
      <c r="J32" s="108"/>
      <c r="K32" s="108"/>
      <c r="L32" s="108"/>
      <c r="M32" s="108"/>
      <c r="N32" s="108"/>
      <c r="O32" s="108"/>
      <c r="P32" s="108"/>
      <c r="S32" s="168"/>
      <c r="T32" s="168"/>
      <c r="U32" s="168"/>
    </row>
    <row r="33" spans="1:39" s="107" customFormat="1" ht="13.15">
      <c r="O33" s="187"/>
      <c r="P33" s="187"/>
      <c r="Q33" s="187"/>
      <c r="R33" s="187"/>
      <c r="Z33" s="108"/>
    </row>
    <row r="34" spans="1:39" s="145" customFormat="1" ht="13.15">
      <c r="A34" s="144" t="s">
        <v>240</v>
      </c>
      <c r="B34" s="144"/>
      <c r="D34" s="144"/>
      <c r="E34" s="144" t="str">
        <f>E17</f>
        <v xml:space="preserve"> years</v>
      </c>
      <c r="F34" s="144"/>
      <c r="S34" s="144"/>
    </row>
    <row r="35" spans="1:39" s="108" customFormat="1" ht="13.15">
      <c r="A35" s="107"/>
      <c r="B35" s="107"/>
      <c r="C35" s="107"/>
      <c r="D35" s="107"/>
      <c r="E35" s="107"/>
      <c r="F35" s="107"/>
      <c r="G35" s="107"/>
      <c r="R35" s="107"/>
      <c r="S35" s="107"/>
      <c r="T35" s="107"/>
      <c r="U35" s="107"/>
      <c r="V35" s="107"/>
      <c r="W35" s="107"/>
      <c r="X35" s="107"/>
      <c r="Y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</row>
    <row r="36" spans="1:39" s="108" customFormat="1" ht="13.15">
      <c r="A36" s="107"/>
      <c r="B36" s="148" t="s">
        <v>241</v>
      </c>
      <c r="C36" s="107"/>
      <c r="D36" s="107"/>
      <c r="E36" s="148" t="s">
        <v>242</v>
      </c>
      <c r="F36" s="107"/>
      <c r="G36" s="107"/>
      <c r="R36" s="107"/>
      <c r="S36" s="107"/>
      <c r="T36" s="107"/>
      <c r="U36" s="107"/>
      <c r="V36" s="107"/>
      <c r="W36" s="107"/>
      <c r="X36" s="107"/>
      <c r="Y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</row>
    <row r="37" spans="1:39" s="108" customFormat="1" ht="13.15">
      <c r="A37" s="107"/>
      <c r="B37" s="107"/>
      <c r="C37" s="107"/>
      <c r="D37" s="107"/>
      <c r="E37" s="107"/>
      <c r="F37" s="107"/>
      <c r="G37" s="107"/>
      <c r="R37" s="107"/>
      <c r="S37" s="107"/>
      <c r="T37" s="107"/>
      <c r="U37" s="107"/>
      <c r="V37" s="107"/>
      <c r="W37" s="107"/>
      <c r="X37" s="107"/>
      <c r="Y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</row>
    <row r="38" spans="1:39" s="107" customFormat="1" ht="13.15">
      <c r="B38" s="98"/>
      <c r="C38" s="86"/>
      <c r="D38" s="188" t="s">
        <v>243</v>
      </c>
      <c r="E38" s="189"/>
      <c r="F38" s="190" t="s">
        <v>244</v>
      </c>
      <c r="G38" s="191"/>
      <c r="H38" s="108"/>
      <c r="I38" s="108"/>
      <c r="J38" s="108"/>
      <c r="K38" s="108"/>
    </row>
    <row r="39" spans="1:39" s="107" customFormat="1" ht="26.25">
      <c r="B39" s="98"/>
      <c r="C39" s="86"/>
      <c r="D39" s="188" t="s">
        <v>245</v>
      </c>
      <c r="E39" s="139" t="s">
        <v>246</v>
      </c>
      <c r="F39" s="139" t="s">
        <v>235</v>
      </c>
      <c r="G39" s="139" t="s">
        <v>247</v>
      </c>
      <c r="H39" s="108"/>
      <c r="I39" s="108"/>
      <c r="J39" s="108"/>
      <c r="K39" s="108"/>
    </row>
    <row r="40" spans="1:39" s="107" customFormat="1" ht="13.15">
      <c r="B40" s="110" t="s">
        <v>57</v>
      </c>
      <c r="C40" s="86"/>
      <c r="D40" s="192">
        <f t="shared" ref="D40:D49" si="2">D23/I23</f>
        <v>1.2813905460128148</v>
      </c>
      <c r="E40" s="193">
        <v>1</v>
      </c>
      <c r="F40" s="194" t="str">
        <f t="shared" ref="F40:F49" si="3">INDEX($B$40:$B$49,MATCH(G40,$D$40:$D$49,0),1)</f>
        <v>NES</v>
      </c>
      <c r="G40" s="192">
        <f t="shared" ref="G40:G49" si="4">SMALL($D$40:$D$49,$E40)</f>
        <v>0.73090812393964222</v>
      </c>
      <c r="H40" s="108"/>
      <c r="I40" s="108"/>
      <c r="J40" s="108"/>
      <c r="K40" s="108"/>
    </row>
    <row r="41" spans="1:39" s="107" customFormat="1" ht="13.15">
      <c r="B41" s="110" t="s">
        <v>124</v>
      </c>
      <c r="C41" s="86"/>
      <c r="D41" s="192">
        <f t="shared" si="2"/>
        <v>0.73090812393964222</v>
      </c>
      <c r="E41" s="193">
        <v>2</v>
      </c>
      <c r="F41" s="194" t="str">
        <f t="shared" si="3"/>
        <v>SVH</v>
      </c>
      <c r="G41" s="192">
        <f t="shared" si="4"/>
        <v>0.80594408337650492</v>
      </c>
      <c r="H41" s="108"/>
      <c r="I41" s="108"/>
      <c r="J41" s="108"/>
      <c r="K41" s="108"/>
    </row>
    <row r="42" spans="1:39" s="107" customFormat="1" ht="13.15">
      <c r="B42" s="110" t="s">
        <v>125</v>
      </c>
      <c r="C42" s="86"/>
      <c r="D42" s="192">
        <f t="shared" si="2"/>
        <v>0.92326650899492979</v>
      </c>
      <c r="E42" s="193">
        <v>3</v>
      </c>
      <c r="F42" s="194" t="str">
        <f t="shared" si="3"/>
        <v>NWT</v>
      </c>
      <c r="G42" s="192">
        <f t="shared" si="4"/>
        <v>0.92326650899492979</v>
      </c>
      <c r="H42" s="108"/>
      <c r="I42" s="108"/>
      <c r="J42" s="108"/>
      <c r="K42" s="108"/>
    </row>
    <row r="43" spans="1:39" s="107" customFormat="1" ht="13.15">
      <c r="B43" s="110" t="s">
        <v>126</v>
      </c>
      <c r="C43" s="86"/>
      <c r="D43" s="192">
        <f t="shared" si="2"/>
        <v>0.93415151410693598</v>
      </c>
      <c r="E43" s="193">
        <v>4</v>
      </c>
      <c r="F43" s="194" t="str">
        <f t="shared" si="3"/>
        <v>SRN</v>
      </c>
      <c r="G43" s="192">
        <f t="shared" si="4"/>
        <v>0.93415151410693598</v>
      </c>
      <c r="H43" s="108"/>
      <c r="I43" s="108"/>
      <c r="J43" s="108"/>
      <c r="K43" s="108"/>
    </row>
    <row r="44" spans="1:39" s="107" customFormat="1" ht="13.15">
      <c r="B44" s="110" t="s">
        <v>127</v>
      </c>
      <c r="C44" s="86"/>
      <c r="D44" s="192">
        <f t="shared" si="2"/>
        <v>0.80594408337650492</v>
      </c>
      <c r="E44" s="193">
        <v>5</v>
      </c>
      <c r="F44" s="194" t="str">
        <f t="shared" si="3"/>
        <v>WSH</v>
      </c>
      <c r="G44" s="192">
        <f t="shared" si="4"/>
        <v>1.0305648291665055</v>
      </c>
      <c r="H44" s="108"/>
      <c r="I44" s="108"/>
      <c r="J44" s="108"/>
      <c r="K44" s="108"/>
    </row>
    <row r="45" spans="1:39" s="107" customFormat="1" ht="13.15">
      <c r="B45" s="110" t="s">
        <v>128</v>
      </c>
      <c r="C45" s="86"/>
      <c r="D45" s="192">
        <f t="shared" si="2"/>
        <v>1.1347627983754867</v>
      </c>
      <c r="E45" s="193">
        <v>6</v>
      </c>
      <c r="F45" s="194" t="str">
        <f t="shared" si="3"/>
        <v>WSX</v>
      </c>
      <c r="G45" s="192">
        <f t="shared" si="4"/>
        <v>1.1047046299897232</v>
      </c>
      <c r="H45" s="108"/>
      <c r="I45" s="108"/>
      <c r="J45" s="108"/>
      <c r="K45" s="108"/>
    </row>
    <row r="46" spans="1:39" s="107" customFormat="1" ht="13.15">
      <c r="B46" s="110" t="s">
        <v>129</v>
      </c>
      <c r="C46" s="86"/>
      <c r="D46" s="192">
        <f t="shared" si="2"/>
        <v>1.3042365719714146</v>
      </c>
      <c r="E46" s="193">
        <v>7</v>
      </c>
      <c r="F46" s="194" t="str">
        <f t="shared" si="3"/>
        <v>SWB</v>
      </c>
      <c r="G46" s="192">
        <f t="shared" si="4"/>
        <v>1.1347627983754867</v>
      </c>
      <c r="H46" s="108"/>
      <c r="I46" s="108"/>
      <c r="J46" s="108"/>
      <c r="K46" s="108"/>
    </row>
    <row r="47" spans="1:39" s="107" customFormat="1" ht="13.15">
      <c r="B47" s="110" t="s">
        <v>130</v>
      </c>
      <c r="C47" s="86"/>
      <c r="D47" s="192">
        <f t="shared" si="2"/>
        <v>1.0305648291665055</v>
      </c>
      <c r="E47" s="193">
        <v>8</v>
      </c>
      <c r="F47" s="194" t="str">
        <f t="shared" si="3"/>
        <v>YKY</v>
      </c>
      <c r="G47" s="192">
        <f t="shared" si="4"/>
        <v>1.2508313416197372</v>
      </c>
      <c r="H47" s="108"/>
      <c r="I47" s="108"/>
      <c r="J47" s="108"/>
      <c r="K47" s="108"/>
    </row>
    <row r="48" spans="1:39" s="107" customFormat="1" ht="13.15">
      <c r="B48" s="110" t="s">
        <v>131</v>
      </c>
      <c r="C48" s="86"/>
      <c r="D48" s="192">
        <f t="shared" si="2"/>
        <v>1.1047046299897232</v>
      </c>
      <c r="E48" s="193">
        <v>9</v>
      </c>
      <c r="F48" s="194" t="str">
        <f t="shared" si="3"/>
        <v>ANH</v>
      </c>
      <c r="G48" s="192">
        <f t="shared" si="4"/>
        <v>1.2813905460128148</v>
      </c>
      <c r="H48" s="108"/>
      <c r="I48" s="108"/>
      <c r="J48" s="108"/>
      <c r="K48" s="108"/>
    </row>
    <row r="49" spans="1:23" s="107" customFormat="1" ht="13.15">
      <c r="B49" s="110" t="s">
        <v>132</v>
      </c>
      <c r="C49" s="86"/>
      <c r="D49" s="192">
        <f t="shared" si="2"/>
        <v>1.2508313416197372</v>
      </c>
      <c r="E49" s="193">
        <v>10</v>
      </c>
      <c r="F49" s="194" t="str">
        <f t="shared" si="3"/>
        <v>TMS</v>
      </c>
      <c r="G49" s="192">
        <f t="shared" si="4"/>
        <v>1.3042365719714146</v>
      </c>
      <c r="H49" s="108"/>
      <c r="I49" s="108"/>
      <c r="J49" s="108"/>
      <c r="K49" s="108"/>
    </row>
    <row r="50" spans="1:23" s="107" customFormat="1" ht="13.15">
      <c r="A50" s="195"/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08"/>
      <c r="N50" s="108"/>
      <c r="O50" s="108"/>
    </row>
    <row r="51" spans="1:23" s="107" customFormat="1" ht="13.15">
      <c r="B51" s="148" t="s">
        <v>248</v>
      </c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</row>
    <row r="52" spans="1:23" s="107" customFormat="1" ht="13.15"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</row>
    <row r="53" spans="1:23" s="107" customFormat="1" ht="13.15">
      <c r="E53" s="188" t="s">
        <v>15</v>
      </c>
      <c r="F53" s="188" t="s">
        <v>16</v>
      </c>
      <c r="G53" s="188" t="s">
        <v>17</v>
      </c>
      <c r="H53" s="188" t="s">
        <v>18</v>
      </c>
      <c r="I53" s="108"/>
      <c r="J53" s="108"/>
      <c r="K53" s="108"/>
      <c r="L53" s="108"/>
      <c r="M53" s="108"/>
      <c r="N53" s="108"/>
      <c r="O53" s="108"/>
      <c r="P53" s="108"/>
    </row>
    <row r="54" spans="1:23" s="107" customFormat="1" ht="13.15">
      <c r="B54" s="110" t="s">
        <v>57</v>
      </c>
      <c r="E54" s="192">
        <f t="shared" ref="E54:H63" si="5">$D23/E23</f>
        <v>1.3333450519379682</v>
      </c>
      <c r="F54" s="192">
        <f t="shared" si="5"/>
        <v>1.2315355038047133</v>
      </c>
      <c r="G54" s="192">
        <f t="shared" si="5"/>
        <v>1.2421957232680862</v>
      </c>
      <c r="H54" s="192">
        <f t="shared" si="5"/>
        <v>1.3252145110255589</v>
      </c>
      <c r="I54" s="108"/>
      <c r="J54" s="108"/>
      <c r="K54" s="108"/>
      <c r="L54" s="108"/>
      <c r="M54" s="108"/>
      <c r="N54" s="108"/>
      <c r="O54" s="108"/>
      <c r="P54" s="108"/>
      <c r="S54" s="108"/>
      <c r="T54" s="108"/>
      <c r="U54" s="108"/>
      <c r="V54" s="108"/>
      <c r="W54" s="108"/>
    </row>
    <row r="55" spans="1:23" s="107" customFormat="1" ht="13.15">
      <c r="B55" s="110" t="s">
        <v>124</v>
      </c>
      <c r="E55" s="192">
        <f t="shared" si="5"/>
        <v>0.77380459322691675</v>
      </c>
      <c r="F55" s="192">
        <f t="shared" si="5"/>
        <v>0.72405394422576919</v>
      </c>
      <c r="G55" s="192">
        <f t="shared" si="5"/>
        <v>0.71937577768502237</v>
      </c>
      <c r="H55" s="192">
        <f t="shared" si="5"/>
        <v>0.70966201373887527</v>
      </c>
      <c r="I55" s="108"/>
      <c r="J55" s="108"/>
      <c r="K55" s="108"/>
      <c r="L55" s="108"/>
      <c r="M55" s="108"/>
      <c r="N55" s="108"/>
      <c r="O55" s="108"/>
      <c r="P55" s="108"/>
      <c r="S55" s="108"/>
      <c r="T55" s="108"/>
      <c r="U55" s="108"/>
      <c r="V55" s="108"/>
      <c r="W55" s="108"/>
    </row>
    <row r="56" spans="1:23" s="107" customFormat="1" ht="13.15">
      <c r="B56" s="110" t="s">
        <v>125</v>
      </c>
      <c r="E56" s="192">
        <f t="shared" si="5"/>
        <v>0.94813462285160355</v>
      </c>
      <c r="F56" s="192">
        <f t="shared" si="5"/>
        <v>0.91441017278476822</v>
      </c>
      <c r="G56" s="192">
        <f t="shared" si="5"/>
        <v>0.90023784058607659</v>
      </c>
      <c r="H56" s="192">
        <f t="shared" si="5"/>
        <v>0.93168661328708646</v>
      </c>
      <c r="I56" s="108"/>
      <c r="J56" s="108"/>
      <c r="K56" s="108"/>
      <c r="L56" s="108"/>
      <c r="M56" s="108"/>
      <c r="N56" s="108"/>
      <c r="O56" s="108"/>
      <c r="P56" s="108"/>
      <c r="S56" s="108"/>
      <c r="T56" s="108"/>
      <c r="U56" s="108"/>
      <c r="V56" s="108"/>
      <c r="W56" s="108"/>
    </row>
    <row r="57" spans="1:23" s="107" customFormat="1" ht="13.15">
      <c r="B57" s="110" t="s">
        <v>126</v>
      </c>
      <c r="E57" s="192">
        <f t="shared" si="5"/>
        <v>0.94129610746491832</v>
      </c>
      <c r="F57" s="192">
        <f t="shared" si="5"/>
        <v>0.9034431770143756</v>
      </c>
      <c r="G57" s="192">
        <f t="shared" si="5"/>
        <v>0.93471459554714031</v>
      </c>
      <c r="H57" s="192">
        <f t="shared" si="5"/>
        <v>0.95888869480624983</v>
      </c>
      <c r="I57" s="108"/>
      <c r="J57" s="108"/>
      <c r="K57" s="108"/>
      <c r="L57" s="108"/>
      <c r="M57" s="108"/>
      <c r="N57" s="108"/>
      <c r="O57" s="108"/>
      <c r="P57" s="108"/>
      <c r="S57" s="108"/>
      <c r="T57" s="108"/>
      <c r="U57" s="108"/>
      <c r="V57" s="108"/>
      <c r="W57" s="108"/>
    </row>
    <row r="58" spans="1:23" s="107" customFormat="1" ht="13.15">
      <c r="B58" s="110" t="s">
        <v>127</v>
      </c>
      <c r="E58" s="192">
        <f t="shared" si="5"/>
        <v>0.81148586423330216</v>
      </c>
      <c r="F58" s="192">
        <f t="shared" si="5"/>
        <v>0.84066025738319294</v>
      </c>
      <c r="G58" s="192">
        <f t="shared" si="5"/>
        <v>0.79370771384542838</v>
      </c>
      <c r="H58" s="192">
        <f t="shared" si="5"/>
        <v>0.78041757942519452</v>
      </c>
      <c r="I58" s="108"/>
      <c r="J58" s="108"/>
      <c r="K58" s="108"/>
      <c r="L58" s="108"/>
      <c r="M58" s="108"/>
      <c r="N58" s="108"/>
      <c r="O58" s="108"/>
      <c r="P58" s="108"/>
      <c r="S58" s="108"/>
      <c r="T58" s="108"/>
      <c r="U58" s="108"/>
      <c r="V58" s="108"/>
      <c r="W58" s="108"/>
    </row>
    <row r="59" spans="1:23" s="107" customFormat="1" ht="13.15">
      <c r="B59" s="110" t="s">
        <v>128</v>
      </c>
      <c r="E59" s="192">
        <f t="shared" si="5"/>
        <v>1.0193115250869391</v>
      </c>
      <c r="F59" s="192">
        <f t="shared" si="5"/>
        <v>1.2606573643584249</v>
      </c>
      <c r="G59" s="192">
        <f t="shared" si="5"/>
        <v>1.1839665250822351</v>
      </c>
      <c r="H59" s="192">
        <f t="shared" si="5"/>
        <v>1.1036845591708768</v>
      </c>
      <c r="I59" s="108"/>
      <c r="J59" s="108"/>
      <c r="K59" s="108"/>
      <c r="L59" s="108"/>
      <c r="M59" s="108"/>
      <c r="N59" s="108"/>
      <c r="O59" s="108"/>
      <c r="P59" s="108"/>
      <c r="S59" s="108"/>
      <c r="T59" s="108"/>
      <c r="U59" s="108"/>
      <c r="V59" s="108"/>
      <c r="W59" s="108"/>
    </row>
    <row r="60" spans="1:23" s="107" customFormat="1" ht="13.15">
      <c r="B60" s="110" t="s">
        <v>129</v>
      </c>
      <c r="E60" s="192">
        <f t="shared" si="5"/>
        <v>1.1441222747008781</v>
      </c>
      <c r="F60" s="192">
        <f t="shared" si="5"/>
        <v>1.3715640289395743</v>
      </c>
      <c r="G60" s="192">
        <f t="shared" si="5"/>
        <v>1.4030081552065599</v>
      </c>
      <c r="H60" s="192">
        <f t="shared" si="5"/>
        <v>1.3314747362774986</v>
      </c>
      <c r="I60" s="108"/>
      <c r="J60" s="108"/>
      <c r="K60" s="108"/>
      <c r="L60" s="108"/>
      <c r="M60" s="108"/>
      <c r="N60" s="108"/>
      <c r="O60" s="108"/>
      <c r="P60" s="108"/>
      <c r="S60" s="108"/>
      <c r="T60" s="108"/>
      <c r="U60" s="108"/>
      <c r="V60" s="108"/>
      <c r="W60" s="108"/>
    </row>
    <row r="61" spans="1:23" s="107" customFormat="1" ht="13.15">
      <c r="B61" s="110" t="s">
        <v>130</v>
      </c>
      <c r="E61" s="192">
        <f t="shared" si="5"/>
        <v>1.0860125389788526</v>
      </c>
      <c r="F61" s="192">
        <f t="shared" si="5"/>
        <v>0.99354571758238119</v>
      </c>
      <c r="G61" s="192">
        <f t="shared" si="5"/>
        <v>0.99744984801215175</v>
      </c>
      <c r="H61" s="192">
        <f t="shared" si="5"/>
        <v>1.0509565467111759</v>
      </c>
      <c r="I61" s="108"/>
      <c r="J61" s="108"/>
      <c r="K61" s="108"/>
      <c r="L61" s="108"/>
      <c r="M61" s="108"/>
      <c r="N61" s="108"/>
      <c r="O61" s="108"/>
      <c r="P61" s="108"/>
      <c r="S61" s="108"/>
      <c r="T61" s="108"/>
      <c r="U61" s="108"/>
      <c r="V61" s="108"/>
      <c r="W61" s="108"/>
    </row>
    <row r="62" spans="1:23" s="107" customFormat="1" ht="13.15">
      <c r="B62" s="110" t="s">
        <v>131</v>
      </c>
      <c r="E62" s="192">
        <f t="shared" si="5"/>
        <v>1.1019959528670995</v>
      </c>
      <c r="F62" s="192">
        <f t="shared" si="5"/>
        <v>1.0994526350656082</v>
      </c>
      <c r="G62" s="192">
        <f t="shared" si="5"/>
        <v>1.1228015656472967</v>
      </c>
      <c r="H62" s="192">
        <f t="shared" si="5"/>
        <v>1.0949781905929157</v>
      </c>
      <c r="I62" s="108"/>
      <c r="J62" s="108"/>
      <c r="K62" s="108"/>
      <c r="L62" s="108"/>
      <c r="M62" s="108"/>
      <c r="N62" s="108"/>
      <c r="O62" s="108"/>
      <c r="P62" s="108"/>
      <c r="S62" s="108"/>
      <c r="T62" s="108"/>
      <c r="U62" s="108"/>
      <c r="V62" s="108"/>
      <c r="W62" s="108"/>
    </row>
    <row r="63" spans="1:23" s="107" customFormat="1" ht="13.15">
      <c r="B63" s="110" t="s">
        <v>132</v>
      </c>
      <c r="E63" s="192">
        <f t="shared" si="5"/>
        <v>1.3286846404998918</v>
      </c>
      <c r="F63" s="192">
        <f t="shared" si="5"/>
        <v>1.1850034754808503</v>
      </c>
      <c r="G63" s="192">
        <f t="shared" si="5"/>
        <v>1.2478622210536701</v>
      </c>
      <c r="H63" s="192">
        <f t="shared" si="5"/>
        <v>1.2500011913931393</v>
      </c>
      <c r="I63" s="108"/>
      <c r="J63" s="108"/>
      <c r="K63" s="108"/>
      <c r="L63" s="108"/>
      <c r="M63" s="108"/>
      <c r="N63" s="108"/>
      <c r="O63" s="108"/>
      <c r="P63" s="108"/>
      <c r="S63" s="108"/>
      <c r="T63" s="108"/>
      <c r="U63" s="108"/>
      <c r="V63" s="108"/>
      <c r="W63" s="108"/>
    </row>
    <row r="64" spans="1:23" s="107" customFormat="1" ht="13.15">
      <c r="G64" s="108"/>
      <c r="H64" s="108"/>
      <c r="I64" s="108"/>
      <c r="J64" s="108"/>
      <c r="K64" s="108"/>
      <c r="L64" s="108"/>
      <c r="M64" s="108"/>
      <c r="N64" s="108"/>
      <c r="O64" s="108"/>
      <c r="P64" s="108"/>
    </row>
    <row r="65" spans="1:19" s="107" customFormat="1" ht="13.15">
      <c r="G65" s="108"/>
      <c r="H65" s="108"/>
      <c r="I65" s="108"/>
      <c r="J65" s="108"/>
      <c r="K65" s="108"/>
      <c r="L65" s="108"/>
      <c r="M65" s="108"/>
      <c r="N65" s="108"/>
      <c r="O65" s="108"/>
      <c r="P65" s="108"/>
    </row>
    <row r="66" spans="1:19" s="197" customFormat="1" ht="13.15">
      <c r="A66" s="196" t="s">
        <v>31</v>
      </c>
      <c r="I66" s="198"/>
      <c r="J66" s="198"/>
      <c r="K66" s="198"/>
      <c r="L66" s="198"/>
      <c r="M66" s="198"/>
      <c r="N66" s="198"/>
      <c r="O66" s="198"/>
      <c r="P66" s="198"/>
    </row>
    <row r="67" spans="1:19">
      <c r="G67" s="9"/>
      <c r="H67" s="9"/>
      <c r="P67" s="9"/>
      <c r="Q67" s="9"/>
    </row>
    <row r="68" spans="1:19">
      <c r="G68" s="9"/>
      <c r="H68" s="9"/>
      <c r="I68" s="9"/>
      <c r="J68" s="9"/>
      <c r="K68" s="9"/>
      <c r="L68" s="9"/>
      <c r="M68" s="9"/>
    </row>
    <row r="69" spans="1:19" s="15" customForma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R69" s="9"/>
      <c r="S69" s="9"/>
    </row>
    <row r="70" spans="1:19" s="15" customForma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R70" s="9"/>
      <c r="S70" s="9"/>
    </row>
    <row r="71" spans="1:19" s="15" customFormat="1">
      <c r="A71" s="9"/>
      <c r="B71" s="9"/>
      <c r="C71" s="9"/>
      <c r="D71" s="9"/>
      <c r="E71" s="9"/>
      <c r="F71" s="9"/>
      <c r="G71" s="9"/>
      <c r="H71" s="9"/>
      <c r="I71" s="19"/>
      <c r="J71" s="19"/>
      <c r="L71" s="9"/>
      <c r="R71" s="9"/>
      <c r="S71" s="9"/>
    </row>
    <row r="72" spans="1:19" s="15" customFormat="1">
      <c r="A72" s="9"/>
      <c r="B72" s="9"/>
      <c r="C72" s="9"/>
      <c r="D72" s="9"/>
      <c r="E72" s="9"/>
      <c r="F72" s="9"/>
      <c r="G72" s="9"/>
      <c r="H72" s="9"/>
      <c r="I72" s="19"/>
      <c r="J72" s="19"/>
      <c r="L72" s="19"/>
      <c r="R72" s="9"/>
      <c r="S72" s="9"/>
    </row>
    <row r="73" spans="1:19" s="15" customFormat="1">
      <c r="A73" s="9"/>
      <c r="B73" s="9"/>
      <c r="C73" s="9"/>
      <c r="D73" s="9"/>
      <c r="E73" s="9"/>
      <c r="F73" s="9"/>
      <c r="G73" s="9"/>
      <c r="H73" s="9"/>
      <c r="I73" s="19"/>
      <c r="J73" s="19"/>
      <c r="L73" s="19"/>
      <c r="R73" s="9"/>
      <c r="S73" s="9"/>
    </row>
    <row r="74" spans="1:19" s="15" customFormat="1">
      <c r="A74" s="9"/>
      <c r="B74" s="9"/>
      <c r="C74" s="9"/>
      <c r="D74" s="9"/>
      <c r="E74" s="9"/>
      <c r="F74" s="9"/>
      <c r="G74" s="9"/>
      <c r="H74" s="9"/>
      <c r="I74" s="19"/>
      <c r="J74" s="19"/>
      <c r="L74" s="19"/>
      <c r="R74" s="9"/>
      <c r="S74" s="9"/>
    </row>
    <row r="75" spans="1:19" s="15" customFormat="1">
      <c r="A75" s="9"/>
      <c r="B75" s="9"/>
      <c r="C75" s="9"/>
      <c r="D75" s="9"/>
      <c r="E75" s="9"/>
      <c r="F75" s="9"/>
      <c r="G75" s="9"/>
      <c r="H75" s="9"/>
      <c r="I75" s="19"/>
      <c r="J75" s="19"/>
      <c r="L75" s="19"/>
      <c r="R75" s="9"/>
      <c r="S75" s="9"/>
    </row>
    <row r="76" spans="1:19" s="15" customFormat="1">
      <c r="A76" s="9"/>
      <c r="B76" s="9"/>
      <c r="C76" s="9"/>
      <c r="D76" s="9"/>
      <c r="E76" s="9"/>
      <c r="F76" s="9"/>
      <c r="G76" s="9"/>
      <c r="H76" s="9"/>
      <c r="R76" s="9"/>
      <c r="S76" s="9"/>
    </row>
    <row r="77" spans="1:19" s="15" customFormat="1">
      <c r="A77" s="9"/>
      <c r="B77" s="9"/>
      <c r="C77" s="9"/>
      <c r="D77" s="9"/>
      <c r="E77" s="9"/>
      <c r="F77" s="9"/>
      <c r="G77" s="9"/>
      <c r="H77" s="9"/>
      <c r="R77" s="9"/>
      <c r="S77" s="9"/>
    </row>
    <row r="78" spans="1:19">
      <c r="G78" s="9"/>
      <c r="H78" s="9"/>
    </row>
    <row r="79" spans="1:19">
      <c r="G79" s="9"/>
      <c r="H79" s="9"/>
    </row>
    <row r="80" spans="1:19">
      <c r="G80" s="9"/>
      <c r="H80" s="9"/>
    </row>
    <row r="81" spans="7:8">
      <c r="G81" s="9"/>
      <c r="H81" s="9"/>
    </row>
    <row r="82" spans="7:8">
      <c r="G82" s="9"/>
      <c r="H82" s="9"/>
    </row>
    <row r="83" spans="7:8">
      <c r="G83" s="9"/>
      <c r="H83" s="9"/>
    </row>
    <row r="84" spans="7:8">
      <c r="G84" s="9"/>
      <c r="H84" s="9"/>
    </row>
    <row r="85" spans="7:8">
      <c r="G85" s="9"/>
      <c r="H85" s="9"/>
    </row>
    <row r="86" spans="7:8">
      <c r="G86" s="9"/>
      <c r="H86" s="9"/>
    </row>
    <row r="87" spans="7:8">
      <c r="G87" s="9"/>
      <c r="H87" s="9"/>
    </row>
    <row r="88" spans="7:8">
      <c r="G88" s="9"/>
      <c r="H88" s="9"/>
    </row>
    <row r="89" spans="7:8">
      <c r="G89" s="9"/>
      <c r="H89" s="9"/>
    </row>
    <row r="90" spans="7:8">
      <c r="G90" s="9"/>
      <c r="H90" s="9"/>
    </row>
    <row r="91" spans="7:8">
      <c r="G91" s="9"/>
      <c r="H91" s="9"/>
    </row>
    <row r="92" spans="7:8">
      <c r="G92" s="9"/>
      <c r="H92" s="9"/>
    </row>
    <row r="93" spans="7:8">
      <c r="G93" s="9"/>
      <c r="H93" s="9"/>
    </row>
    <row r="94" spans="7:8">
      <c r="G94" s="9"/>
      <c r="H94" s="9"/>
    </row>
    <row r="95" spans="7:8">
      <c r="G95" s="9"/>
      <c r="H95" s="9"/>
    </row>
    <row r="96" spans="7:8">
      <c r="G96" s="9"/>
      <c r="H96" s="9"/>
    </row>
    <row r="97" spans="7:8">
      <c r="G97" s="9"/>
      <c r="H97" s="9"/>
    </row>
    <row r="98" spans="7:8">
      <c r="G98" s="9"/>
      <c r="H98" s="9"/>
    </row>
    <row r="99" spans="7:8">
      <c r="G99" s="9"/>
      <c r="H99" s="9"/>
    </row>
    <row r="100" spans="7:8">
      <c r="G100" s="9"/>
      <c r="H100" s="9"/>
    </row>
    <row r="101" spans="7:8">
      <c r="G101" s="9"/>
      <c r="H101" s="9"/>
    </row>
    <row r="102" spans="7:8">
      <c r="G102" s="9"/>
      <c r="H102" s="9"/>
    </row>
  </sheetData>
  <mergeCells count="5">
    <mergeCell ref="B6:D6"/>
    <mergeCell ref="G8:H8"/>
    <mergeCell ref="B19:B21"/>
    <mergeCell ref="E20:H20"/>
    <mergeCell ref="E19:H19"/>
  </mergeCells>
  <phoneticPr fontId="25" type="noConversion"/>
  <conditionalFormatting sqref="D40:D49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4:E63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2:H22">
    <cfRule type="cellIs" dxfId="4" priority="95" operator="equal">
      <formula>0</formula>
    </cfRule>
  </conditionalFormatting>
  <conditionalFormatting sqref="F54:F63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40:G49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54:G63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54:H6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70:H79">
    <cfRule type="colorScale" priority="77">
      <colorScale>
        <cfvo type="min"/>
        <cfvo type="percentile" val="50"/>
        <cfvo type="max"/>
        <color theme="9"/>
        <color rgb="FFFFC000"/>
        <color rgb="FFFF0000"/>
      </colorScale>
    </cfRule>
    <cfRule type="colorScale" priority="78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M54:O63">
    <cfRule type="colorScale" priority="1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1">
    <dataValidation type="list" allowBlank="1" showInputMessage="1" showErrorMessage="1" sqref="I8" xr:uid="{E2AADE4E-B43D-4774-AABB-EFE130A0BCBF}">
      <formula1>"5"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FD362-B8DF-429C-B38E-116FB8572279}">
  <sheetPr>
    <tabColor rgb="FF98C561"/>
  </sheetPr>
  <dimension ref="A1:AI73"/>
  <sheetViews>
    <sheetView showGridLines="0" zoomScale="80" zoomScaleNormal="80" workbookViewId="0"/>
  </sheetViews>
  <sheetFormatPr defaultRowHeight="14.25"/>
  <cols>
    <col min="1" max="1" width="4.125" style="3" customWidth="1"/>
    <col min="2" max="2" width="8.875" style="3" customWidth="1"/>
    <col min="3" max="8" width="11.625" style="3" customWidth="1"/>
    <col min="9" max="9" width="8.75" style="3"/>
    <col min="10" max="16" width="11.625" style="3" customWidth="1"/>
    <col min="17" max="19" width="9" style="3"/>
    <col min="20" max="20" width="10.75" style="3" customWidth="1"/>
    <col min="21" max="21" width="11.75" style="3" customWidth="1"/>
    <col min="22" max="22" width="10.5" style="3" customWidth="1"/>
    <col min="23" max="23" width="10.875" style="3" customWidth="1"/>
    <col min="24" max="24" width="10.625" style="3" customWidth="1"/>
    <col min="25" max="25" width="11.625" style="3" customWidth="1"/>
    <col min="26" max="26" width="11.125" style="3" customWidth="1"/>
    <col min="27" max="28" width="9" style="3"/>
    <col min="29" max="29" width="10.75" style="3" customWidth="1"/>
    <col min="30" max="30" width="13.375" style="3" customWidth="1"/>
    <col min="31" max="31" width="12" style="3" customWidth="1"/>
    <col min="32" max="32" width="11.5" style="3" customWidth="1"/>
    <col min="33" max="33" width="11.125" style="3" customWidth="1"/>
    <col min="34" max="34" width="11.25" style="3" customWidth="1"/>
    <col min="35" max="35" width="10.375" style="3" customWidth="1"/>
    <col min="36" max="16384" width="9" style="3"/>
  </cols>
  <sheetData>
    <row r="1" spans="1:14" s="2" customFormat="1" ht="21">
      <c r="A1" s="23" t="s">
        <v>249</v>
      </c>
    </row>
    <row r="2" spans="1:14" s="2" customFormat="1" ht="21">
      <c r="A2" s="10" t="s">
        <v>250</v>
      </c>
    </row>
    <row r="3" spans="1:14" s="2" customFormat="1">
      <c r="J3" s="3"/>
      <c r="K3" s="3"/>
      <c r="L3" s="3"/>
      <c r="M3" s="3"/>
      <c r="N3" s="3"/>
    </row>
    <row r="4" spans="1:14" s="86" customFormat="1" ht="13.15">
      <c r="B4" s="199" t="s">
        <v>251</v>
      </c>
    </row>
    <row r="5" spans="1:14" s="86" customFormat="1" ht="13.15"/>
    <row r="6" spans="1:14" s="86" customFormat="1" ht="14.25" customHeight="1">
      <c r="A6" s="200"/>
      <c r="B6" s="201"/>
      <c r="C6" s="256" t="s">
        <v>252</v>
      </c>
      <c r="D6" s="257"/>
      <c r="E6" s="257"/>
      <c r="F6" s="257"/>
      <c r="G6" s="257"/>
      <c r="H6" s="258"/>
    </row>
    <row r="7" spans="1:14" s="86" customFormat="1" ht="13.15">
      <c r="A7" s="107"/>
      <c r="B7" s="96" t="s">
        <v>235</v>
      </c>
      <c r="C7" s="96" t="s">
        <v>52</v>
      </c>
      <c r="D7" s="96" t="s">
        <v>53</v>
      </c>
      <c r="E7" s="96" t="s">
        <v>54</v>
      </c>
      <c r="F7" s="96" t="s">
        <v>55</v>
      </c>
      <c r="G7" s="96" t="s">
        <v>56</v>
      </c>
      <c r="H7" s="96" t="s">
        <v>253</v>
      </c>
    </row>
    <row r="8" spans="1:14" s="86" customFormat="1" ht="13.15">
      <c r="A8" s="202"/>
      <c r="B8" s="97" t="s">
        <v>57</v>
      </c>
      <c r="C8" s="203">
        <f>SUMIFS('Modelled costs'!$M$6:$M$195,'Modelled costs'!$B$6:$B$195,'Final allowances'!$B8,'Modelled costs'!$C$6:$C$195,'Final allowances'!C$7)</f>
        <v>84.65625605177199</v>
      </c>
      <c r="D8" s="203">
        <f>SUMIFS('Modelled costs'!$M$6:$M$195,'Modelled costs'!$B$6:$B$195,'Final allowances'!$B8,'Modelled costs'!$C$6:$C$195,'Final allowances'!D$7)</f>
        <v>85.300959294443132</v>
      </c>
      <c r="E8" s="203">
        <f>SUMIFS('Modelled costs'!$M$6:$M$195,'Modelled costs'!$B$6:$B$195,'Final allowances'!$B8,'Modelled costs'!$C$6:$C$195,'Final allowances'!E$7)</f>
        <v>85.913814218034148</v>
      </c>
      <c r="F8" s="203">
        <f>SUMIFS('Modelled costs'!$M$6:$M$195,'Modelled costs'!$B$6:$B$195,'Final allowances'!$B8,'Modelled costs'!$C$6:$C$195,'Final allowances'!F$7)</f>
        <v>87.688672454801889</v>
      </c>
      <c r="G8" s="203">
        <f>SUMIFS('Modelled costs'!$M$6:$M$195,'Modelled costs'!$B$6:$B$195,'Final allowances'!$B8,'Modelled costs'!$C$6:$C$195,'Final allowances'!G$7)</f>
        <v>89.484871173577943</v>
      </c>
      <c r="H8" s="204">
        <f>SUM(C8:G8)</f>
        <v>433.04457319262917</v>
      </c>
    </row>
    <row r="9" spans="1:14" s="86" customFormat="1" ht="13.15">
      <c r="A9" s="202"/>
      <c r="B9" s="97" t="s">
        <v>134</v>
      </c>
      <c r="C9" s="205">
        <f xml:space="preserve"> D27</f>
        <v>0.7525594058544034</v>
      </c>
      <c r="D9" s="205">
        <f xml:space="preserve"> E27</f>
        <v>0.75630748509155532</v>
      </c>
      <c r="E9" s="205">
        <f xml:space="preserve"> F27</f>
        <v>0.76281915952376478</v>
      </c>
      <c r="F9" s="205">
        <f xml:space="preserve"> G27</f>
        <v>0.7721873551537598</v>
      </c>
      <c r="G9" s="205">
        <f xml:space="preserve"> H27</f>
        <v>0.78251926675001804</v>
      </c>
      <c r="H9" s="204">
        <f>SUM(C9:G9)</f>
        <v>3.8263926723735011</v>
      </c>
    </row>
    <row r="10" spans="1:14" s="86" customFormat="1" ht="13.15">
      <c r="A10" s="202"/>
      <c r="B10" s="97" t="s">
        <v>124</v>
      </c>
      <c r="C10" s="203">
        <f>SUMIFS('Modelled costs'!$M$6:$M$195,'Modelled costs'!$B$6:$B$195,'Final allowances'!$B10,'Modelled costs'!$C$6:$C$195,'Final allowances'!C$7)</f>
        <v>34.757348719511675</v>
      </c>
      <c r="D10" s="203">
        <f>SUMIFS('Modelled costs'!$M$6:$M$195,'Modelled costs'!$B$6:$B$195,'Final allowances'!$B10,'Modelled costs'!$C$6:$C$195,'Final allowances'!D$7)</f>
        <v>34.92794167252174</v>
      </c>
      <c r="E10" s="203">
        <f>SUMIFS('Modelled costs'!$M$6:$M$195,'Modelled costs'!$B$6:$B$195,'Final allowances'!$B10,'Modelled costs'!$C$6:$C$195,'Final allowances'!E$7)</f>
        <v>35.07423274466877</v>
      </c>
      <c r="F10" s="203">
        <f>SUMIFS('Modelled costs'!$M$6:$M$195,'Modelled costs'!$B$6:$B$195,'Final allowances'!$B10,'Modelled costs'!$C$6:$C$195,'Final allowances'!F$7)</f>
        <v>35.342880168812783</v>
      </c>
      <c r="G10" s="203">
        <f>SUMIFS('Modelled costs'!$M$6:$M$195,'Modelled costs'!$B$6:$B$195,'Final allowances'!$B10,'Modelled costs'!$C$6:$C$195,'Final allowances'!G$7)</f>
        <v>35.409630775645191</v>
      </c>
      <c r="H10" s="204">
        <f t="shared" ref="H10:H19" si="0">SUM(C10:G10)</f>
        <v>175.51203408116012</v>
      </c>
    </row>
    <row r="11" spans="1:14" s="86" customFormat="1" ht="13.15">
      <c r="A11" s="202"/>
      <c r="B11" s="97" t="s">
        <v>125</v>
      </c>
      <c r="C11" s="203">
        <f>SUMIFS('Modelled costs'!$M$6:$M$195,'Modelled costs'!$B$6:$B$195,'Final allowances'!$B11,'Modelled costs'!$C$6:$C$195,'Final allowances'!C$7)</f>
        <v>95.902882158449898</v>
      </c>
      <c r="D11" s="203">
        <f>SUMIFS('Modelled costs'!$M$6:$M$195,'Modelled costs'!$B$6:$B$195,'Final allowances'!$B11,'Modelled costs'!$C$6:$C$195,'Final allowances'!D$7)</f>
        <v>96.40511271981336</v>
      </c>
      <c r="E11" s="203">
        <f>SUMIFS('Modelled costs'!$M$6:$M$195,'Modelled costs'!$B$6:$B$195,'Final allowances'!$B11,'Modelled costs'!$C$6:$C$195,'Final allowances'!E$7)</f>
        <v>96.717388707050588</v>
      </c>
      <c r="F11" s="203">
        <f>SUMIFS('Modelled costs'!$M$6:$M$195,'Modelled costs'!$B$6:$B$195,'Final allowances'!$B11,'Modelled costs'!$C$6:$C$195,'Final allowances'!F$7)</f>
        <v>96.98744291788995</v>
      </c>
      <c r="G11" s="203">
        <f>SUMIFS('Modelled costs'!$M$6:$M$195,'Modelled costs'!$B$6:$B$195,'Final allowances'!$B11,'Modelled costs'!$C$6:$C$195,'Final allowances'!G$7)</f>
        <v>97.232346116821773</v>
      </c>
      <c r="H11" s="204">
        <f t="shared" si="0"/>
        <v>483.24517262002558</v>
      </c>
    </row>
    <row r="12" spans="1:14" s="86" customFormat="1" ht="13.15">
      <c r="A12" s="202"/>
      <c r="B12" s="97" t="s">
        <v>126</v>
      </c>
      <c r="C12" s="203">
        <f>SUMIFS('Modelled costs'!$M$6:$M$195,'Modelled costs'!$B$6:$B$195,'Final allowances'!$B12,'Modelled costs'!$C$6:$C$195,'Final allowances'!C$7)</f>
        <v>52.914199643180773</v>
      </c>
      <c r="D12" s="203">
        <f>SUMIFS('Modelled costs'!$M$6:$M$195,'Modelled costs'!$B$6:$B$195,'Final allowances'!$B12,'Modelled costs'!$C$6:$C$195,'Final allowances'!D$7)</f>
        <v>53.224589330304219</v>
      </c>
      <c r="E12" s="203">
        <f>SUMIFS('Modelled costs'!$M$6:$M$195,'Modelled costs'!$B$6:$B$195,'Final allowances'!$B12,'Modelled costs'!$C$6:$C$195,'Final allowances'!E$7)</f>
        <v>53.601985956277147</v>
      </c>
      <c r="F12" s="203">
        <f>SUMIFS('Modelled costs'!$M$6:$M$195,'Modelled costs'!$B$6:$B$195,'Final allowances'!$B12,'Modelled costs'!$C$6:$C$195,'Final allowances'!F$7)</f>
        <v>53.877457390838117</v>
      </c>
      <c r="G12" s="203">
        <f>SUMIFS('Modelled costs'!$M$6:$M$195,'Modelled costs'!$B$6:$B$195,'Final allowances'!$B12,'Modelled costs'!$C$6:$C$195,'Final allowances'!G$7)</f>
        <v>54.968006108501754</v>
      </c>
      <c r="H12" s="204">
        <f t="shared" si="0"/>
        <v>268.58623842910202</v>
      </c>
    </row>
    <row r="13" spans="1:14" s="86" customFormat="1" ht="13.15">
      <c r="A13" s="202"/>
      <c r="B13" s="97" t="s">
        <v>133</v>
      </c>
      <c r="C13" s="205">
        <f xml:space="preserve"> D26</f>
        <v>124.04681782164825</v>
      </c>
      <c r="D13" s="205">
        <f xml:space="preserve"> E26</f>
        <v>124.66462592914804</v>
      </c>
      <c r="E13" s="205">
        <f xml:space="preserve"> F26</f>
        <v>125.73796643319652</v>
      </c>
      <c r="F13" s="205">
        <f xml:space="preserve"> G26</f>
        <v>127.28215662946704</v>
      </c>
      <c r="G13" s="205">
        <f xml:space="preserve"> H26</f>
        <v>128.98519926711148</v>
      </c>
      <c r="H13" s="204">
        <f t="shared" si="0"/>
        <v>630.71676608057135</v>
      </c>
    </row>
    <row r="14" spans="1:14" s="86" customFormat="1" ht="13.15">
      <c r="A14" s="202"/>
      <c r="B14" s="97" t="s">
        <v>128</v>
      </c>
      <c r="C14" s="203">
        <f>SUMIFS('Modelled costs'!$M$6:$M$195,'Modelled costs'!$B$6:$B$195,'Final allowances'!$B14,'Modelled costs'!$C$6:$C$195,'Final allowances'!C$7)</f>
        <v>28.369537691766595</v>
      </c>
      <c r="D14" s="203">
        <f>SUMIFS('Modelled costs'!$M$6:$M$195,'Modelled costs'!$B$6:$B$195,'Final allowances'!$B14,'Modelled costs'!$C$6:$C$195,'Final allowances'!D$7)</f>
        <v>29.083635331012665</v>
      </c>
      <c r="E14" s="203">
        <f>SUMIFS('Modelled costs'!$M$6:$M$195,'Modelled costs'!$B$6:$B$195,'Final allowances'!$B14,'Modelled costs'!$C$6:$C$195,'Final allowances'!E$7)</f>
        <v>30.032533124703324</v>
      </c>
      <c r="F14" s="203">
        <f>SUMIFS('Modelled costs'!$M$6:$M$195,'Modelled costs'!$B$6:$B$195,'Final allowances'!$B14,'Modelled costs'!$C$6:$C$195,'Final allowances'!F$7)</f>
        <v>30.758248076494642</v>
      </c>
      <c r="G14" s="203">
        <f>SUMIFS('Modelled costs'!$M$6:$M$195,'Modelled costs'!$B$6:$B$195,'Final allowances'!$B14,'Modelled costs'!$C$6:$C$195,'Final allowances'!G$7)</f>
        <v>31.413053932136698</v>
      </c>
      <c r="H14" s="204">
        <f t="shared" si="0"/>
        <v>149.65700815611393</v>
      </c>
    </row>
    <row r="15" spans="1:14" s="86" customFormat="1" ht="13.15">
      <c r="A15" s="202"/>
      <c r="B15" s="97" t="s">
        <v>129</v>
      </c>
      <c r="C15" s="203">
        <f>SUMIFS('Modelled costs'!$M$6:$M$195,'Modelled costs'!$B$6:$B$195,'Final allowances'!$B15,'Modelled costs'!$C$6:$C$195,'Final allowances'!C$7)</f>
        <v>136.42355943440859</v>
      </c>
      <c r="D15" s="203">
        <f>SUMIFS('Modelled costs'!$M$6:$M$195,'Modelled costs'!$B$6:$B$195,'Final allowances'!$B15,'Modelled costs'!$C$6:$C$195,'Final allowances'!D$7)</f>
        <v>137.07499782800446</v>
      </c>
      <c r="E15" s="203">
        <f>SUMIFS('Modelled costs'!$M$6:$M$195,'Modelled costs'!$B$6:$B$195,'Final allowances'!$B15,'Modelled costs'!$C$6:$C$195,'Final allowances'!E$7)</f>
        <v>137.81967992107451</v>
      </c>
      <c r="F15" s="203">
        <f>SUMIFS('Modelled costs'!$M$6:$M$195,'Modelled costs'!$B$6:$B$195,'Final allowances'!$B15,'Modelled costs'!$C$6:$C$195,'Final allowances'!F$7)</f>
        <v>138.50683395197046</v>
      </c>
      <c r="G15" s="203">
        <f>SUMIFS('Modelled costs'!$M$6:$M$195,'Modelled costs'!$B$6:$B$195,'Final allowances'!$B15,'Modelled costs'!$C$6:$C$195,'Final allowances'!G$7)</f>
        <v>139.22931034413475</v>
      </c>
      <c r="H15" s="204">
        <f t="shared" si="0"/>
        <v>689.05438147959285</v>
      </c>
    </row>
    <row r="16" spans="1:14" s="86" customFormat="1" ht="13.15">
      <c r="A16" s="202"/>
      <c r="B16" s="97" t="s">
        <v>130</v>
      </c>
      <c r="C16" s="203">
        <f>SUMIFS('Modelled costs'!$M$6:$M$195,'Modelled costs'!$B$6:$B$195,'Final allowances'!$B16,'Modelled costs'!$C$6:$C$195,'Final allowances'!C$7)</f>
        <v>44.543650900789494</v>
      </c>
      <c r="D16" s="203">
        <f>SUMIFS('Modelled costs'!$M$6:$M$195,'Modelled costs'!$B$6:$B$195,'Final allowances'!$B16,'Modelled costs'!$C$6:$C$195,'Final allowances'!D$7)</f>
        <v>44.835092834508814</v>
      </c>
      <c r="E16" s="203">
        <f>SUMIFS('Modelled costs'!$M$6:$M$195,'Modelled costs'!$B$6:$B$195,'Final allowances'!$B16,'Modelled costs'!$C$6:$C$195,'Final allowances'!E$7)</f>
        <v>45.103112386783593</v>
      </c>
      <c r="F16" s="203">
        <f>SUMIFS('Modelled costs'!$M$6:$M$195,'Modelled costs'!$B$6:$B$195,'Final allowances'!$B16,'Modelled costs'!$C$6:$C$195,'Final allowances'!F$7)</f>
        <v>45.428968061820143</v>
      </c>
      <c r="G16" s="203">
        <f>SUMIFS('Modelled costs'!$M$6:$M$195,'Modelled costs'!$B$6:$B$195,'Final allowances'!$B16,'Modelled costs'!$C$6:$C$195,'Final allowances'!G$7)</f>
        <v>45.736462242511024</v>
      </c>
      <c r="H16" s="204">
        <f t="shared" si="0"/>
        <v>225.64728642641307</v>
      </c>
    </row>
    <row r="17" spans="1:35" s="86" customFormat="1" ht="13.15">
      <c r="A17" s="202"/>
      <c r="B17" s="97" t="s">
        <v>131</v>
      </c>
      <c r="C17" s="203">
        <f>SUMIFS('Modelled costs'!$M$6:$M$195,'Modelled costs'!$B$6:$B$195,'Final allowances'!$B17,'Modelled costs'!$C$6:$C$195,'Final allowances'!C$7)</f>
        <v>36.291536322737507</v>
      </c>
      <c r="D17" s="203">
        <f>SUMIFS('Modelled costs'!$M$6:$M$195,'Modelled costs'!$B$6:$B$195,'Final allowances'!$B17,'Modelled costs'!$C$6:$C$195,'Final allowances'!D$7)</f>
        <v>36.410665171997898</v>
      </c>
      <c r="E17" s="203">
        <f>SUMIFS('Modelled costs'!$M$6:$M$195,'Modelled costs'!$B$6:$B$195,'Final allowances'!$B17,'Modelled costs'!$C$6:$C$195,'Final allowances'!E$7)</f>
        <v>36.568188197684897</v>
      </c>
      <c r="F17" s="203">
        <f>SUMIFS('Modelled costs'!$M$6:$M$195,'Modelled costs'!$B$6:$B$195,'Final allowances'!$B17,'Modelled costs'!$C$6:$C$195,'Final allowances'!F$7)</f>
        <v>36.774696510340938</v>
      </c>
      <c r="G17" s="203">
        <f>SUMIFS('Modelled costs'!$M$6:$M$195,'Modelled costs'!$B$6:$B$195,'Final allowances'!$B17,'Modelled costs'!$C$6:$C$195,'Final allowances'!G$7)</f>
        <v>37.004248621372831</v>
      </c>
      <c r="H17" s="204">
        <f t="shared" si="0"/>
        <v>183.04933482413406</v>
      </c>
    </row>
    <row r="18" spans="1:35" s="86" customFormat="1" ht="13.15">
      <c r="A18" s="202"/>
      <c r="B18" s="97" t="s">
        <v>132</v>
      </c>
      <c r="C18" s="203">
        <f>SUMIFS('Modelled costs'!$M$6:$M$195,'Modelled costs'!$B$6:$B$195,'Final allowances'!$B18,'Modelled costs'!$C$6:$C$195,'Final allowances'!C$7)</f>
        <v>79.780850560082811</v>
      </c>
      <c r="D18" s="203">
        <f>SUMIFS('Modelled costs'!$M$6:$M$195,'Modelled costs'!$B$6:$B$195,'Final allowances'!$B18,'Modelled costs'!$C$6:$C$195,'Final allowances'!D$7)</f>
        <v>80.196118011596695</v>
      </c>
      <c r="E18" s="203">
        <f>SUMIFS('Modelled costs'!$M$6:$M$195,'Modelled costs'!$B$6:$B$195,'Final allowances'!$B18,'Modelled costs'!$C$6:$C$195,'Final allowances'!E$7)</f>
        <v>80.499182568644372</v>
      </c>
      <c r="F18" s="203">
        <f>SUMIFS('Modelled costs'!$M$6:$M$195,'Modelled costs'!$B$6:$B$195,'Final allowances'!$B18,'Modelled costs'!$C$6:$C$195,'Final allowances'!F$7)</f>
        <v>80.925360507731654</v>
      </c>
      <c r="G18" s="203">
        <f>SUMIFS('Modelled costs'!$M$6:$M$195,'Modelled costs'!$B$6:$B$195,'Final allowances'!$B18,'Modelled costs'!$C$6:$C$195,'Final allowances'!G$7)</f>
        <v>81.345769385027552</v>
      </c>
      <c r="H18" s="204">
        <f t="shared" si="0"/>
        <v>402.74728103308303</v>
      </c>
    </row>
    <row r="19" spans="1:35" s="86" customFormat="1" ht="13.15">
      <c r="B19" s="204" t="s">
        <v>254</v>
      </c>
      <c r="C19" s="204">
        <f>SUM(C8:C18)</f>
        <v>718.43919871020205</v>
      </c>
      <c r="D19" s="204">
        <f>SUM(D8:D18)</f>
        <v>722.88004560844263</v>
      </c>
      <c r="E19" s="204">
        <f>SUM(E8:E18)</f>
        <v>727.83090341764159</v>
      </c>
      <c r="F19" s="204">
        <f>SUM(F8:F18)</f>
        <v>734.34490402532128</v>
      </c>
      <c r="G19" s="204">
        <f>SUM(G8:G18)</f>
        <v>741.59141723359107</v>
      </c>
      <c r="H19" s="204">
        <f t="shared" si="0"/>
        <v>3645.0864689951986</v>
      </c>
    </row>
    <row r="20" spans="1:35" s="86" customFormat="1" ht="13.15"/>
    <row r="21" spans="1:35" s="86" customFormat="1" ht="13.15"/>
    <row r="22" spans="1:35" s="86" customFormat="1" ht="13.15">
      <c r="B22" s="206" t="s">
        <v>255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</row>
    <row r="23" spans="1:35" s="208" customFormat="1" ht="13.15">
      <c r="A23" s="199"/>
      <c r="S23" s="199"/>
      <c r="AB23" s="199"/>
    </row>
    <row r="24" spans="1:35" s="86" customFormat="1" ht="60" customHeight="1">
      <c r="B24" s="98" t="s">
        <v>255</v>
      </c>
      <c r="C24" s="98" t="s">
        <v>252</v>
      </c>
      <c r="D24" s="158" t="s">
        <v>52</v>
      </c>
      <c r="E24" s="158" t="s">
        <v>53</v>
      </c>
      <c r="F24" s="158" t="s">
        <v>54</v>
      </c>
      <c r="G24" s="158" t="s">
        <v>55</v>
      </c>
      <c r="H24" s="158" t="s">
        <v>56</v>
      </c>
      <c r="I24" s="209"/>
      <c r="J24" s="210" t="s">
        <v>256</v>
      </c>
      <c r="K24" s="210" t="s">
        <v>257</v>
      </c>
      <c r="L24" s="211" t="s">
        <v>243</v>
      </c>
      <c r="V24" s="107"/>
      <c r="W24" s="107"/>
      <c r="X24" s="107"/>
      <c r="Y24" s="107"/>
      <c r="Z24" s="107"/>
      <c r="AE24" s="107"/>
      <c r="AF24" s="107"/>
      <c r="AG24" s="107"/>
      <c r="AH24" s="107"/>
      <c r="AI24" s="107"/>
    </row>
    <row r="25" spans="1:35" s="86" customFormat="1" ht="13.15">
      <c r="B25" s="98" t="s">
        <v>127</v>
      </c>
      <c r="C25" s="98" t="s">
        <v>258</v>
      </c>
      <c r="D25" s="212">
        <f>SUMIFS('Modelled costs'!$M$6:$M$195,'Modelled costs'!$B$6:$B$195,'Final allowances'!$B25,'Modelled costs'!$C$6:$C$195,'Final allowances'!D$24)</f>
        <v>124.79937722750265</v>
      </c>
      <c r="E25" s="212">
        <f>SUMIFS('Modelled costs'!$M$6:$M$195,'Modelled costs'!$B$6:$B$195,'Final allowances'!$B25,'Modelled costs'!$C$6:$C$195,'Final allowances'!E$24)</f>
        <v>125.4209334142396</v>
      </c>
      <c r="F25" s="212">
        <f>SUMIFS('Modelled costs'!$M$6:$M$195,'Modelled costs'!$B$6:$B$195,'Final allowances'!$B25,'Modelled costs'!$C$6:$C$195,'Final allowances'!F$24)</f>
        <v>126.50078559272028</v>
      </c>
      <c r="G25" s="212">
        <f>SUMIFS('Modelled costs'!$M$6:$M$195,'Modelled costs'!$B$6:$B$195,'Final allowances'!$B25,'Modelled costs'!$C$6:$C$195,'Final allowances'!G$24)</f>
        <v>128.0543439846208</v>
      </c>
      <c r="H25" s="212">
        <f>SUMIFS('Modelled costs'!$M$6:$M$195,'Modelled costs'!$B$6:$B$195,'Final allowances'!$B25,'Modelled costs'!$C$6:$C$195,'Final allowances'!H$24)</f>
        <v>129.76771853386151</v>
      </c>
      <c r="J25" s="213" t="s">
        <v>235</v>
      </c>
      <c r="K25" s="213" t="s">
        <v>259</v>
      </c>
      <c r="L25" s="214"/>
      <c r="V25" s="87"/>
      <c r="W25" s="87"/>
      <c r="X25" s="87"/>
      <c r="Y25" s="87"/>
      <c r="Z25" s="87"/>
      <c r="AE25" s="215"/>
      <c r="AF25" s="215"/>
      <c r="AG25" s="215"/>
      <c r="AH25" s="215"/>
      <c r="AI25" s="215"/>
    </row>
    <row r="26" spans="1:35" s="86" customFormat="1" ht="13.15">
      <c r="B26" s="98" t="s">
        <v>133</v>
      </c>
      <c r="C26" s="98" t="s">
        <v>258</v>
      </c>
      <c r="D26" s="216">
        <f>D25*(SUM($L$26:$L$30)/SUM($L$26:$L$35))</f>
        <v>124.04681782164825</v>
      </c>
      <c r="E26" s="216">
        <f t="shared" ref="E26:H26" si="1">E25*(SUM($L$26:$L$30)/SUM($L$26:$L$35))</f>
        <v>124.66462592914804</v>
      </c>
      <c r="F26" s="216">
        <f t="shared" si="1"/>
        <v>125.73796643319652</v>
      </c>
      <c r="G26" s="216">
        <f t="shared" si="1"/>
        <v>127.28215662946704</v>
      </c>
      <c r="H26" s="216">
        <f t="shared" si="1"/>
        <v>128.98519926711148</v>
      </c>
      <c r="J26" s="213" t="s">
        <v>133</v>
      </c>
      <c r="K26" s="213">
        <v>2026</v>
      </c>
      <c r="L26" s="226">
        <f>INDEX(Costs!$D$6:$D$233,MATCH($J26&amp;RIGHT($K26,2),Costs!$A$6:$A$233,0))</f>
        <v>140.69199512457394</v>
      </c>
      <c r="V26" s="87"/>
      <c r="W26" s="87"/>
      <c r="X26" s="87"/>
      <c r="Y26" s="87"/>
      <c r="Z26" s="87"/>
      <c r="AE26" s="215"/>
      <c r="AF26" s="215"/>
      <c r="AG26" s="215"/>
      <c r="AH26" s="215"/>
      <c r="AI26" s="215"/>
    </row>
    <row r="27" spans="1:35" s="86" customFormat="1" ht="13.15">
      <c r="B27" s="98" t="s">
        <v>134</v>
      </c>
      <c r="C27" s="98" t="s">
        <v>258</v>
      </c>
      <c r="D27" s="216">
        <f>D25*(SUM($L$31:$L$35)/SUM($L$26:$L$35))</f>
        <v>0.7525594058544034</v>
      </c>
      <c r="E27" s="216">
        <f t="shared" ref="E27:H27" si="2">E25*(SUM($L$31:$L$35)/SUM($L$26:$L$35))</f>
        <v>0.75630748509155532</v>
      </c>
      <c r="F27" s="216">
        <f t="shared" si="2"/>
        <v>0.76281915952376478</v>
      </c>
      <c r="G27" s="216">
        <f t="shared" si="2"/>
        <v>0.7721873551537598</v>
      </c>
      <c r="H27" s="216">
        <f t="shared" si="2"/>
        <v>0.78251926675001804</v>
      </c>
      <c r="J27" s="213" t="s">
        <v>133</v>
      </c>
      <c r="K27" s="213">
        <v>2027</v>
      </c>
      <c r="L27" s="226">
        <f>INDEX(Costs!$D$6:$D$233,MATCH($J27&amp;RIGHT($K27,2),Costs!$A$6:$A$233,0))</f>
        <v>102.08845864189428</v>
      </c>
      <c r="V27" s="87"/>
      <c r="W27" s="87"/>
      <c r="X27" s="87"/>
      <c r="Y27" s="87"/>
      <c r="Z27" s="87"/>
      <c r="AE27" s="215"/>
      <c r="AF27" s="215"/>
      <c r="AG27" s="215"/>
      <c r="AH27" s="215"/>
      <c r="AI27" s="215"/>
    </row>
    <row r="28" spans="1:35" s="86" customFormat="1" ht="13.15">
      <c r="J28" s="213" t="s">
        <v>133</v>
      </c>
      <c r="K28" s="213">
        <v>2028</v>
      </c>
      <c r="L28" s="226">
        <f>INDEX(Costs!$D$6:$D$233,MATCH($J28&amp;RIGHT($K28,2),Costs!$A$6:$A$233,0))</f>
        <v>108.79971179472518</v>
      </c>
      <c r="V28" s="87"/>
      <c r="W28" s="87"/>
      <c r="X28" s="87"/>
      <c r="Y28" s="87"/>
      <c r="Z28" s="87"/>
      <c r="AE28" s="215"/>
      <c r="AF28" s="215"/>
      <c r="AG28" s="215"/>
      <c r="AH28" s="215"/>
      <c r="AI28" s="215"/>
    </row>
    <row r="29" spans="1:35" s="86" customFormat="1" ht="13.15">
      <c r="D29" s="200" t="b">
        <f>D26+D27=D25</f>
        <v>1</v>
      </c>
      <c r="E29" s="200" t="b">
        <f t="shared" ref="E29:H29" si="3">E26+E27=E25</f>
        <v>1</v>
      </c>
      <c r="F29" s="200" t="b">
        <f t="shared" si="3"/>
        <v>1</v>
      </c>
      <c r="G29" s="200" t="b">
        <f t="shared" si="3"/>
        <v>1</v>
      </c>
      <c r="H29" s="200" t="b">
        <f t="shared" si="3"/>
        <v>1</v>
      </c>
      <c r="J29" s="213" t="s">
        <v>133</v>
      </c>
      <c r="K29" s="213">
        <v>2029</v>
      </c>
      <c r="L29" s="226">
        <f>INDEX(Costs!$D$6:$D$233,MATCH($J29&amp;RIGHT($K29,2),Costs!$A$6:$A$233,0))</f>
        <v>84.275193054521537</v>
      </c>
      <c r="V29" s="87"/>
      <c r="W29" s="87"/>
      <c r="X29" s="87"/>
      <c r="Y29" s="87"/>
      <c r="Z29" s="87"/>
      <c r="AE29" s="215"/>
      <c r="AF29" s="215"/>
      <c r="AG29" s="215"/>
      <c r="AH29" s="215"/>
      <c r="AI29" s="215"/>
    </row>
    <row r="30" spans="1:35" s="86" customFormat="1" ht="13.15">
      <c r="G30" s="217"/>
      <c r="J30" s="213" t="s">
        <v>133</v>
      </c>
      <c r="K30" s="213">
        <v>2030</v>
      </c>
      <c r="L30" s="226">
        <f>INDEX(Costs!$D$6:$D$233,MATCH($J30&amp;RIGHT($K30,2),Costs!$A$6:$A$233,0))</f>
        <v>57.602046572946293</v>
      </c>
      <c r="V30" s="87"/>
      <c r="W30" s="87"/>
      <c r="X30" s="87"/>
      <c r="Y30" s="87"/>
      <c r="Z30" s="87"/>
      <c r="AE30" s="215"/>
      <c r="AF30" s="215"/>
      <c r="AG30" s="215"/>
      <c r="AH30" s="215"/>
      <c r="AI30" s="215"/>
    </row>
    <row r="31" spans="1:35" s="86" customFormat="1" ht="13.15">
      <c r="J31" s="213" t="s">
        <v>134</v>
      </c>
      <c r="K31" s="213">
        <v>2026</v>
      </c>
      <c r="L31" s="226">
        <f>INDEX(Costs!$D$6:$D$233,MATCH($J31&amp;RIGHT($K31,2),Costs!$A$6:$A$233,0))</f>
        <v>0.54639414878089965</v>
      </c>
      <c r="V31" s="218"/>
      <c r="W31" s="218"/>
      <c r="X31" s="218"/>
      <c r="Y31" s="218"/>
      <c r="Z31" s="218"/>
      <c r="AE31" s="219"/>
      <c r="AF31" s="219"/>
      <c r="AG31" s="219"/>
      <c r="AH31" s="219"/>
      <c r="AI31" s="219"/>
    </row>
    <row r="32" spans="1:35" s="86" customFormat="1" ht="13.15">
      <c r="J32" s="213" t="s">
        <v>134</v>
      </c>
      <c r="K32" s="213">
        <v>2027</v>
      </c>
      <c r="L32" s="226">
        <f>INDEX(Costs!$D$6:$D$233,MATCH($J32&amp;RIGHT($K32,2),Costs!$A$6:$A$233,0))</f>
        <v>0.58103498550456389</v>
      </c>
      <c r="V32" s="87"/>
      <c r="W32" s="87"/>
      <c r="X32" s="87"/>
      <c r="Y32" s="87"/>
      <c r="Z32" s="87"/>
      <c r="AE32" s="215"/>
      <c r="AF32" s="215"/>
      <c r="AG32" s="215"/>
      <c r="AH32" s="215"/>
      <c r="AI32" s="215"/>
    </row>
    <row r="33" spans="1:35" s="86" customFormat="1" ht="13.15">
      <c r="J33" s="213" t="s">
        <v>134</v>
      </c>
      <c r="K33" s="213">
        <v>2028</v>
      </c>
      <c r="L33" s="226">
        <f>INDEX(Costs!$D$6:$D$233,MATCH($J33&amp;RIGHT($K33,2),Costs!$A$6:$A$233,0))</f>
        <v>0.59792385743219345</v>
      </c>
      <c r="V33" s="87"/>
      <c r="W33" s="87"/>
      <c r="X33" s="87"/>
      <c r="Y33" s="87"/>
      <c r="Z33" s="87"/>
      <c r="AE33" s="215"/>
      <c r="AF33" s="215"/>
      <c r="AG33" s="215"/>
      <c r="AH33" s="215"/>
      <c r="AI33" s="215"/>
    </row>
    <row r="34" spans="1:35" s="86" customFormat="1" ht="13.15">
      <c r="J34" s="213" t="s">
        <v>134</v>
      </c>
      <c r="K34" s="213">
        <v>2029</v>
      </c>
      <c r="L34" s="226">
        <f>INDEX(Costs!$D$6:$D$233,MATCH($J34&amp;RIGHT($K34,2),Costs!$A$6:$A$233,0))</f>
        <v>0.5933273119599427</v>
      </c>
      <c r="V34" s="87"/>
      <c r="W34" s="87"/>
      <c r="X34" s="87"/>
      <c r="Y34" s="87"/>
      <c r="Z34" s="87"/>
      <c r="AE34" s="215"/>
      <c r="AF34" s="215"/>
      <c r="AG34" s="215"/>
      <c r="AH34" s="215"/>
      <c r="AI34" s="215"/>
    </row>
    <row r="35" spans="1:35" s="86" customFormat="1" ht="13.15">
      <c r="J35" s="213" t="s">
        <v>134</v>
      </c>
      <c r="K35" s="213">
        <v>2030</v>
      </c>
      <c r="L35" s="226">
        <f>INDEX(Costs!$D$6:$D$233,MATCH($J35&amp;RIGHT($K35,2),Costs!$A$6:$A$233,0))</f>
        <v>0.67499594037697908</v>
      </c>
    </row>
    <row r="37" spans="1:35">
      <c r="A37" s="4"/>
      <c r="S37" s="4"/>
      <c r="AB37" s="4"/>
    </row>
    <row r="38" spans="1:35" s="5" customFormat="1">
      <c r="A38" s="24" t="s">
        <v>31</v>
      </c>
    </row>
    <row r="39" spans="1:35" ht="54.75" customHeight="1"/>
    <row r="40" spans="1:35">
      <c r="T40" s="9"/>
      <c r="U40" s="9"/>
      <c r="V40" s="9"/>
      <c r="W40" s="9"/>
      <c r="X40" s="9"/>
      <c r="Y40" s="9"/>
      <c r="Z40" s="26"/>
      <c r="AC40" s="9"/>
      <c r="AD40" s="9"/>
      <c r="AE40" s="9"/>
      <c r="AF40" s="9"/>
      <c r="AG40" s="9"/>
      <c r="AH40" s="9"/>
      <c r="AI40" s="26"/>
    </row>
    <row r="41" spans="1:35" ht="14.65" customHeight="1">
      <c r="Q41" s="27"/>
      <c r="R41" s="27"/>
      <c r="U41" s="28"/>
      <c r="V41" s="28"/>
      <c r="W41" s="28"/>
      <c r="X41" s="28"/>
      <c r="Y41" s="28"/>
      <c r="Z41" s="29"/>
      <c r="AD41" s="28"/>
      <c r="AE41" s="28"/>
      <c r="AF41" s="28"/>
      <c r="AG41" s="28"/>
      <c r="AH41" s="28"/>
      <c r="AI41" s="29"/>
    </row>
    <row r="42" spans="1:35" ht="15" customHeight="1">
      <c r="Q42" s="9"/>
      <c r="R42" s="9"/>
      <c r="U42" s="28"/>
      <c r="V42" s="28"/>
      <c r="W42" s="28"/>
      <c r="X42" s="28"/>
      <c r="Y42" s="28"/>
      <c r="Z42" s="29"/>
      <c r="AD42" s="28"/>
      <c r="AE42" s="28"/>
      <c r="AF42" s="28"/>
      <c r="AG42" s="28"/>
      <c r="AH42" s="28"/>
      <c r="AI42" s="29"/>
    </row>
    <row r="43" spans="1:35">
      <c r="U43" s="28"/>
      <c r="V43" s="28"/>
      <c r="W43" s="28"/>
      <c r="X43" s="28"/>
      <c r="Y43" s="28"/>
      <c r="Z43" s="29"/>
      <c r="AD43" s="28"/>
      <c r="AE43" s="28"/>
      <c r="AF43" s="28"/>
      <c r="AG43" s="28"/>
      <c r="AH43" s="28"/>
      <c r="AI43" s="29"/>
    </row>
    <row r="44" spans="1:35">
      <c r="U44" s="28"/>
      <c r="V44" s="28"/>
      <c r="W44" s="28"/>
      <c r="X44" s="28"/>
      <c r="Y44" s="28"/>
      <c r="Z44" s="29"/>
      <c r="AD44" s="28"/>
      <c r="AE44" s="28"/>
      <c r="AF44" s="28"/>
      <c r="AG44" s="28"/>
      <c r="AH44" s="28"/>
      <c r="AI44" s="29"/>
    </row>
    <row r="45" spans="1:35">
      <c r="U45" s="28"/>
      <c r="V45" s="28"/>
      <c r="W45" s="28"/>
      <c r="X45" s="28"/>
      <c r="Y45" s="28"/>
      <c r="Z45" s="29"/>
      <c r="AD45" s="28"/>
      <c r="AE45" s="28"/>
      <c r="AF45" s="28"/>
      <c r="AG45" s="28"/>
      <c r="AH45" s="28"/>
      <c r="AI45" s="29"/>
    </row>
    <row r="46" spans="1:35">
      <c r="U46" s="28"/>
      <c r="V46" s="28"/>
      <c r="W46" s="28"/>
      <c r="X46" s="28"/>
      <c r="Y46" s="28"/>
      <c r="Z46" s="29"/>
      <c r="AD46" s="28"/>
      <c r="AE46" s="28"/>
      <c r="AF46" s="28"/>
      <c r="AG46" s="28"/>
      <c r="AH46" s="28"/>
      <c r="AI46" s="29"/>
    </row>
    <row r="47" spans="1:35">
      <c r="U47" s="28"/>
      <c r="V47" s="28"/>
      <c r="W47" s="28"/>
      <c r="X47" s="28"/>
      <c r="Y47" s="28"/>
      <c r="Z47" s="29"/>
      <c r="AD47" s="28"/>
      <c r="AE47" s="28"/>
      <c r="AF47" s="28"/>
      <c r="AG47" s="28"/>
      <c r="AH47" s="28"/>
      <c r="AI47" s="29"/>
    </row>
    <row r="48" spans="1:35">
      <c r="U48" s="28"/>
      <c r="V48" s="28"/>
      <c r="W48" s="28"/>
      <c r="X48" s="28"/>
      <c r="Y48" s="28"/>
      <c r="Z48" s="29"/>
      <c r="AD48" s="28"/>
      <c r="AE48" s="28"/>
      <c r="AF48" s="28"/>
      <c r="AG48" s="28"/>
      <c r="AH48" s="28"/>
      <c r="AI48" s="29"/>
    </row>
    <row r="49" spans="1:35">
      <c r="U49" s="28"/>
      <c r="V49" s="28"/>
      <c r="W49" s="28"/>
      <c r="X49" s="28"/>
      <c r="Y49" s="28"/>
      <c r="Z49" s="29"/>
      <c r="AD49" s="28"/>
      <c r="AE49" s="28"/>
      <c r="AF49" s="28"/>
      <c r="AG49" s="28"/>
      <c r="AH49" s="28"/>
      <c r="AI49" s="29"/>
    </row>
    <row r="50" spans="1:35">
      <c r="U50" s="28"/>
      <c r="V50" s="28"/>
      <c r="W50" s="28"/>
      <c r="X50" s="28"/>
      <c r="Y50" s="28"/>
      <c r="Z50" s="29"/>
      <c r="AD50" s="28"/>
      <c r="AE50" s="28"/>
      <c r="AF50" s="28"/>
      <c r="AG50" s="28"/>
      <c r="AH50" s="28"/>
      <c r="AI50" s="29"/>
    </row>
    <row r="51" spans="1:35">
      <c r="U51" s="28"/>
      <c r="V51" s="28"/>
      <c r="W51" s="28"/>
      <c r="X51" s="28"/>
      <c r="Y51" s="28"/>
      <c r="Z51" s="29"/>
      <c r="AD51" s="28"/>
      <c r="AE51" s="28"/>
      <c r="AF51" s="28"/>
      <c r="AG51" s="28"/>
      <c r="AH51" s="28"/>
      <c r="AI51" s="29"/>
    </row>
    <row r="52" spans="1:35">
      <c r="T52" s="29"/>
      <c r="U52" s="28"/>
      <c r="V52" s="28"/>
      <c r="W52" s="28"/>
      <c r="X52" s="28"/>
      <c r="Y52" s="28"/>
      <c r="Z52" s="29"/>
      <c r="AC52" s="29"/>
      <c r="AD52" s="28"/>
      <c r="AE52" s="28"/>
      <c r="AF52" s="28"/>
      <c r="AG52" s="28"/>
      <c r="AH52" s="28"/>
      <c r="AI52" s="29"/>
    </row>
    <row r="53" spans="1:35">
      <c r="I53" s="25"/>
    </row>
    <row r="57" spans="1:35">
      <c r="A57" s="4"/>
    </row>
    <row r="73" spans="2:8">
      <c r="B73" s="30"/>
      <c r="C73" s="31"/>
      <c r="D73" s="31"/>
      <c r="E73" s="31"/>
      <c r="F73" s="31"/>
      <c r="G73" s="31"/>
      <c r="H73" s="30"/>
    </row>
  </sheetData>
  <mergeCells count="1">
    <mergeCell ref="C6:H6"/>
  </mergeCells>
  <conditionalFormatting sqref="D29:H29">
    <cfRule type="expression" dxfId="3" priority="1">
      <formula>D29=FALSE</formula>
    </cfRule>
    <cfRule type="expression" dxfId="2" priority="2">
      <formula>D29=TRUE</formula>
    </cfRule>
  </conditionalFormatting>
  <conditionalFormatting sqref="E29:H29">
    <cfRule type="expression" dxfId="1" priority="3">
      <formula>E29=FALSE</formula>
    </cfRule>
    <cfRule type="expression" dxfId="0" priority="4">
      <formula>E29=TRUE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5049-B974-4BBD-80AA-2474E00A6E87}">
  <sheetPr>
    <tabColor rgb="FF98C561"/>
  </sheetPr>
  <dimension ref="A1:G57"/>
  <sheetViews>
    <sheetView zoomScale="80" zoomScaleNormal="80" workbookViewId="0"/>
  </sheetViews>
  <sheetFormatPr defaultRowHeight="13.15"/>
  <cols>
    <col min="1" max="5" width="13.625" style="86" customWidth="1"/>
    <col min="6" max="6" width="19.25" style="86" bestFit="1" customWidth="1"/>
    <col min="7" max="7" width="19.625" style="86" bestFit="1" customWidth="1"/>
    <col min="8" max="16384" width="9" style="86"/>
  </cols>
  <sheetData>
    <row r="1" spans="1:7" ht="26.25">
      <c r="A1" s="97"/>
      <c r="B1" s="97"/>
      <c r="C1" s="97"/>
      <c r="D1" s="220" t="s">
        <v>260</v>
      </c>
      <c r="E1" s="220" t="s">
        <v>261</v>
      </c>
      <c r="F1" s="220" t="s">
        <v>262</v>
      </c>
      <c r="G1" s="220" t="s">
        <v>263</v>
      </c>
    </row>
    <row r="2" spans="1:7" ht="65.650000000000006">
      <c r="A2" s="221" t="s">
        <v>264</v>
      </c>
      <c r="B2" s="221" t="s">
        <v>265</v>
      </c>
      <c r="C2" s="221" t="s">
        <v>266</v>
      </c>
      <c r="D2" s="221" t="s">
        <v>267</v>
      </c>
      <c r="E2" s="221" t="s">
        <v>268</v>
      </c>
      <c r="F2" s="221" t="s">
        <v>269</v>
      </c>
      <c r="G2" s="221" t="s">
        <v>270</v>
      </c>
    </row>
    <row r="3" spans="1:7">
      <c r="A3" s="97" t="str">
        <f>B3&amp;RIGHT(C3,2)</f>
        <v>ANH26</v>
      </c>
      <c r="B3" s="97" t="s">
        <v>57</v>
      </c>
      <c r="C3" s="97" t="s">
        <v>52</v>
      </c>
      <c r="D3" s="222">
        <f>Controls!$F$24</f>
        <v>0.92598776027293139</v>
      </c>
      <c r="E3" s="222">
        <f>INDEX('Final allowances'!$C$8:$G$18,MATCH(Interface!$B3,'Final allowances'!$B$8:$B$18,0),MATCH(Interface!$C3,'Final allowances'!$C$7:$G$7,0))</f>
        <v>84.65625605177199</v>
      </c>
      <c r="F3" s="222" t="str">
        <f ca="1">CONCATENATE("[…]", TEXT(NOW(),"dd/mm/yyy hh:mm:ss"))</f>
        <v>[…]16/12/2024 09:44:42</v>
      </c>
      <c r="G3" s="222" t="e">
        <f ca="1">MID(CELL("filename"),SEARCH("[",CELL("filename"))+1,SEARCH("]",CELL("filename"))-SEARCH("[",CELL("filename"))-1)</f>
        <v>#VALUE!</v>
      </c>
    </row>
    <row r="4" spans="1:7">
      <c r="A4" s="97" t="str">
        <f t="shared" ref="A4:A57" si="0">B4&amp;RIGHT(C4,2)</f>
        <v>ANH27</v>
      </c>
      <c r="B4" s="97" t="s">
        <v>57</v>
      </c>
      <c r="C4" s="97" t="s">
        <v>53</v>
      </c>
      <c r="D4" s="222">
        <f>Controls!$F$24</f>
        <v>0.92598776027293139</v>
      </c>
      <c r="E4" s="222">
        <f>INDEX('Final allowances'!$C$8:$G$18,MATCH(Interface!$B4,'Final allowances'!$B$8:$B$18,0),MATCH(Interface!$C4,'Final allowances'!$C$7:$G$7,0))</f>
        <v>85.300959294443132</v>
      </c>
      <c r="F4" s="222" t="str">
        <f t="shared" ref="F4:F57" ca="1" si="1">CONCATENATE("[…]", TEXT(NOW(),"dd/mm/yyy hh:mm:ss"))</f>
        <v>[…]16/12/2024 09:44:42</v>
      </c>
      <c r="G4" s="222" t="e">
        <f t="shared" ref="G4:G57" ca="1" si="2">MID(CELL("filename"),SEARCH("[",CELL("filename"))+1,SEARCH("]",CELL("filename"))-SEARCH("[",CELL("filename"))-1)</f>
        <v>#VALUE!</v>
      </c>
    </row>
    <row r="5" spans="1:7">
      <c r="A5" s="97" t="str">
        <f t="shared" si="0"/>
        <v>ANH28</v>
      </c>
      <c r="B5" s="97" t="s">
        <v>57</v>
      </c>
      <c r="C5" s="97" t="s">
        <v>54</v>
      </c>
      <c r="D5" s="222">
        <f>Controls!$F$24</f>
        <v>0.92598776027293139</v>
      </c>
      <c r="E5" s="222">
        <f>INDEX('Final allowances'!$C$8:$G$18,MATCH(Interface!$B5,'Final allowances'!$B$8:$B$18,0),MATCH(Interface!$C5,'Final allowances'!$C$7:$G$7,0))</f>
        <v>85.913814218034148</v>
      </c>
      <c r="F5" s="222" t="str">
        <f t="shared" ca="1" si="1"/>
        <v>[…]16/12/2024 09:44:42</v>
      </c>
      <c r="G5" s="222" t="e">
        <f t="shared" ca="1" si="2"/>
        <v>#VALUE!</v>
      </c>
    </row>
    <row r="6" spans="1:7">
      <c r="A6" s="97" t="str">
        <f t="shared" si="0"/>
        <v>ANH29</v>
      </c>
      <c r="B6" s="97" t="s">
        <v>57</v>
      </c>
      <c r="C6" s="97" t="s">
        <v>55</v>
      </c>
      <c r="D6" s="222">
        <f>Controls!$F$24</f>
        <v>0.92598776027293139</v>
      </c>
      <c r="E6" s="222">
        <f>INDEX('Final allowances'!$C$8:$G$18,MATCH(Interface!$B6,'Final allowances'!$B$8:$B$18,0),MATCH(Interface!$C6,'Final allowances'!$C$7:$G$7,0))</f>
        <v>87.688672454801889</v>
      </c>
      <c r="F6" s="222" t="str">
        <f t="shared" ca="1" si="1"/>
        <v>[…]16/12/2024 09:44:42</v>
      </c>
      <c r="G6" s="222" t="e">
        <f t="shared" ca="1" si="2"/>
        <v>#VALUE!</v>
      </c>
    </row>
    <row r="7" spans="1:7">
      <c r="A7" s="97" t="str">
        <f t="shared" si="0"/>
        <v>ANH30</v>
      </c>
      <c r="B7" s="97" t="s">
        <v>57</v>
      </c>
      <c r="C7" s="97" t="s">
        <v>56</v>
      </c>
      <c r="D7" s="222">
        <f>Controls!$F$24</f>
        <v>0.92598776027293139</v>
      </c>
      <c r="E7" s="222">
        <f>INDEX('Final allowances'!$C$8:$G$18,MATCH(Interface!$B7,'Final allowances'!$B$8:$B$18,0),MATCH(Interface!$C7,'Final allowances'!$C$7:$G$7,0))</f>
        <v>89.484871173577943</v>
      </c>
      <c r="F7" s="222" t="str">
        <f t="shared" ca="1" si="1"/>
        <v>[…]16/12/2024 09:44:42</v>
      </c>
      <c r="G7" s="222" t="e">
        <f t="shared" ca="1" si="2"/>
        <v>#VALUE!</v>
      </c>
    </row>
    <row r="8" spans="1:7">
      <c r="A8" s="97" t="str">
        <f>B8&amp;RIGHT(C8,2)</f>
        <v>HDD26</v>
      </c>
      <c r="B8" s="97" t="s">
        <v>134</v>
      </c>
      <c r="C8" s="97" t="s">
        <v>52</v>
      </c>
      <c r="D8" s="222">
        <f>Controls!$F$24</f>
        <v>0.92598776027293139</v>
      </c>
      <c r="E8" s="222">
        <f>INDEX('Final allowances'!$C$8:$G$18,MATCH(Interface!$B8,'Final allowances'!$B$8:$B$18,0),MATCH(Interface!$C8,'Final allowances'!$C$7:$G$7,0))</f>
        <v>0.7525594058544034</v>
      </c>
      <c r="F8" s="222" t="str">
        <f t="shared" ca="1" si="1"/>
        <v>[…]16/12/2024 09:44:42</v>
      </c>
      <c r="G8" s="222" t="e">
        <f t="shared" ca="1" si="2"/>
        <v>#VALUE!</v>
      </c>
    </row>
    <row r="9" spans="1:7">
      <c r="A9" s="97" t="str">
        <f>B9&amp;RIGHT(C9,2)</f>
        <v>HDD27</v>
      </c>
      <c r="B9" s="97" t="s">
        <v>134</v>
      </c>
      <c r="C9" s="97" t="s">
        <v>53</v>
      </c>
      <c r="D9" s="222">
        <f>Controls!$F$24</f>
        <v>0.92598776027293139</v>
      </c>
      <c r="E9" s="222">
        <f>INDEX('Final allowances'!$C$8:$G$18,MATCH(Interface!$B9,'Final allowances'!$B$8:$B$18,0),MATCH(Interface!$C9,'Final allowances'!$C$7:$G$7,0))</f>
        <v>0.75630748509155532</v>
      </c>
      <c r="F9" s="222" t="str">
        <f t="shared" ca="1" si="1"/>
        <v>[…]16/12/2024 09:44:42</v>
      </c>
      <c r="G9" s="222" t="e">
        <f t="shared" ca="1" si="2"/>
        <v>#VALUE!</v>
      </c>
    </row>
    <row r="10" spans="1:7">
      <c r="A10" s="97" t="str">
        <f>B10&amp;RIGHT(C10,2)</f>
        <v>HDD28</v>
      </c>
      <c r="B10" s="97" t="s">
        <v>134</v>
      </c>
      <c r="C10" s="97" t="s">
        <v>54</v>
      </c>
      <c r="D10" s="222">
        <f>Controls!$F$24</f>
        <v>0.92598776027293139</v>
      </c>
      <c r="E10" s="222">
        <f>INDEX('Final allowances'!$C$8:$G$18,MATCH(Interface!$B10,'Final allowances'!$B$8:$B$18,0),MATCH(Interface!$C10,'Final allowances'!$C$7:$G$7,0))</f>
        <v>0.76281915952376478</v>
      </c>
      <c r="F10" s="222" t="str">
        <f t="shared" ca="1" si="1"/>
        <v>[…]16/12/2024 09:44:42</v>
      </c>
      <c r="G10" s="222" t="e">
        <f t="shared" ca="1" si="2"/>
        <v>#VALUE!</v>
      </c>
    </row>
    <row r="11" spans="1:7">
      <c r="A11" s="97" t="str">
        <f>B11&amp;RIGHT(C11,2)</f>
        <v>HDD29</v>
      </c>
      <c r="B11" s="97" t="s">
        <v>134</v>
      </c>
      <c r="C11" s="97" t="s">
        <v>55</v>
      </c>
      <c r="D11" s="222">
        <f>Controls!$F$24</f>
        <v>0.92598776027293139</v>
      </c>
      <c r="E11" s="222">
        <f>INDEX('Final allowances'!$C$8:$G$18,MATCH(Interface!$B11,'Final allowances'!$B$8:$B$18,0),MATCH(Interface!$C11,'Final allowances'!$C$7:$G$7,0))</f>
        <v>0.7721873551537598</v>
      </c>
      <c r="F11" s="222" t="str">
        <f t="shared" ca="1" si="1"/>
        <v>[…]16/12/2024 09:44:42</v>
      </c>
      <c r="G11" s="222" t="e">
        <f t="shared" ca="1" si="2"/>
        <v>#VALUE!</v>
      </c>
    </row>
    <row r="12" spans="1:7">
      <c r="A12" s="97" t="str">
        <f>B12&amp;RIGHT(C12,2)</f>
        <v>HDD30</v>
      </c>
      <c r="B12" s="97" t="s">
        <v>134</v>
      </c>
      <c r="C12" s="97" t="s">
        <v>56</v>
      </c>
      <c r="D12" s="222">
        <f>Controls!$F$24</f>
        <v>0.92598776027293139</v>
      </c>
      <c r="E12" s="222">
        <f>INDEX('Final allowances'!$C$8:$G$18,MATCH(Interface!$B12,'Final allowances'!$B$8:$B$18,0),MATCH(Interface!$C12,'Final allowances'!$C$7:$G$7,0))</f>
        <v>0.78251926675001804</v>
      </c>
      <c r="F12" s="222" t="str">
        <f t="shared" ca="1" si="1"/>
        <v>[…]16/12/2024 09:44:42</v>
      </c>
      <c r="G12" s="222" t="e">
        <f t="shared" ca="1" si="2"/>
        <v>#VALUE!</v>
      </c>
    </row>
    <row r="13" spans="1:7">
      <c r="A13" s="97" t="str">
        <f t="shared" si="0"/>
        <v>NES26</v>
      </c>
      <c r="B13" s="97" t="s">
        <v>124</v>
      </c>
      <c r="C13" s="97" t="s">
        <v>52</v>
      </c>
      <c r="D13" s="222">
        <f>Controls!$F$24</f>
        <v>0.92598776027293139</v>
      </c>
      <c r="E13" s="222">
        <f>INDEX('Final allowances'!$C$8:$G$18,MATCH(Interface!$B13,'Final allowances'!$B$8:$B$18,0),MATCH(Interface!$C13,'Final allowances'!$C$7:$G$7,0))</f>
        <v>34.757348719511675</v>
      </c>
      <c r="F13" s="222" t="str">
        <f t="shared" ca="1" si="1"/>
        <v>[…]16/12/2024 09:44:42</v>
      </c>
      <c r="G13" s="222" t="e">
        <f t="shared" ca="1" si="2"/>
        <v>#VALUE!</v>
      </c>
    </row>
    <row r="14" spans="1:7">
      <c r="A14" s="97" t="str">
        <f t="shared" si="0"/>
        <v>NES27</v>
      </c>
      <c r="B14" s="97" t="s">
        <v>124</v>
      </c>
      <c r="C14" s="97" t="s">
        <v>53</v>
      </c>
      <c r="D14" s="222">
        <f>Controls!$F$24</f>
        <v>0.92598776027293139</v>
      </c>
      <c r="E14" s="222">
        <f>INDEX('Final allowances'!$C$8:$G$18,MATCH(Interface!$B14,'Final allowances'!$B$8:$B$18,0),MATCH(Interface!$C14,'Final allowances'!$C$7:$G$7,0))</f>
        <v>34.92794167252174</v>
      </c>
      <c r="F14" s="222" t="str">
        <f t="shared" ca="1" si="1"/>
        <v>[…]16/12/2024 09:44:42</v>
      </c>
      <c r="G14" s="222" t="e">
        <f t="shared" ca="1" si="2"/>
        <v>#VALUE!</v>
      </c>
    </row>
    <row r="15" spans="1:7">
      <c r="A15" s="97" t="str">
        <f t="shared" si="0"/>
        <v>NES28</v>
      </c>
      <c r="B15" s="97" t="s">
        <v>124</v>
      </c>
      <c r="C15" s="97" t="s">
        <v>54</v>
      </c>
      <c r="D15" s="222">
        <f>Controls!$F$24</f>
        <v>0.92598776027293139</v>
      </c>
      <c r="E15" s="222">
        <f>INDEX('Final allowances'!$C$8:$G$18,MATCH(Interface!$B15,'Final allowances'!$B$8:$B$18,0),MATCH(Interface!$C15,'Final allowances'!$C$7:$G$7,0))</f>
        <v>35.07423274466877</v>
      </c>
      <c r="F15" s="222" t="str">
        <f t="shared" ca="1" si="1"/>
        <v>[…]16/12/2024 09:44:42</v>
      </c>
      <c r="G15" s="222" t="e">
        <f t="shared" ca="1" si="2"/>
        <v>#VALUE!</v>
      </c>
    </row>
    <row r="16" spans="1:7">
      <c r="A16" s="97" t="str">
        <f t="shared" si="0"/>
        <v>NES29</v>
      </c>
      <c r="B16" s="97" t="s">
        <v>124</v>
      </c>
      <c r="C16" s="97" t="s">
        <v>55</v>
      </c>
      <c r="D16" s="222">
        <f>Controls!$F$24</f>
        <v>0.92598776027293139</v>
      </c>
      <c r="E16" s="222">
        <f>INDEX('Final allowances'!$C$8:$G$18,MATCH(Interface!$B16,'Final allowances'!$B$8:$B$18,0),MATCH(Interface!$C16,'Final allowances'!$C$7:$G$7,0))</f>
        <v>35.342880168812783</v>
      </c>
      <c r="F16" s="222" t="str">
        <f t="shared" ca="1" si="1"/>
        <v>[…]16/12/2024 09:44:42</v>
      </c>
      <c r="G16" s="222" t="e">
        <f t="shared" ca="1" si="2"/>
        <v>#VALUE!</v>
      </c>
    </row>
    <row r="17" spans="1:7">
      <c r="A17" s="97" t="str">
        <f t="shared" si="0"/>
        <v>NES30</v>
      </c>
      <c r="B17" s="97" t="s">
        <v>124</v>
      </c>
      <c r="C17" s="97" t="s">
        <v>56</v>
      </c>
      <c r="D17" s="222">
        <f>Controls!$F$24</f>
        <v>0.92598776027293139</v>
      </c>
      <c r="E17" s="222">
        <f>INDEX('Final allowances'!$C$8:$G$18,MATCH(Interface!$B17,'Final allowances'!$B$8:$B$18,0),MATCH(Interface!$C17,'Final allowances'!$C$7:$G$7,0))</f>
        <v>35.409630775645191</v>
      </c>
      <c r="F17" s="222" t="str">
        <f t="shared" ca="1" si="1"/>
        <v>[…]16/12/2024 09:44:42</v>
      </c>
      <c r="G17" s="222" t="e">
        <f t="shared" ca="1" si="2"/>
        <v>#VALUE!</v>
      </c>
    </row>
    <row r="18" spans="1:7">
      <c r="A18" s="97" t="str">
        <f t="shared" si="0"/>
        <v>NWT26</v>
      </c>
      <c r="B18" s="97" t="s">
        <v>125</v>
      </c>
      <c r="C18" s="97" t="s">
        <v>52</v>
      </c>
      <c r="D18" s="222">
        <f>Controls!$F$24</f>
        <v>0.92598776027293139</v>
      </c>
      <c r="E18" s="222">
        <f>INDEX('Final allowances'!$C$8:$G$18,MATCH(Interface!$B18,'Final allowances'!$B$8:$B$18,0),MATCH(Interface!$C18,'Final allowances'!$C$7:$G$7,0))</f>
        <v>95.902882158449898</v>
      </c>
      <c r="F18" s="222" t="str">
        <f t="shared" ca="1" si="1"/>
        <v>[…]16/12/2024 09:44:42</v>
      </c>
      <c r="G18" s="222" t="e">
        <f t="shared" ca="1" si="2"/>
        <v>#VALUE!</v>
      </c>
    </row>
    <row r="19" spans="1:7">
      <c r="A19" s="97" t="str">
        <f t="shared" si="0"/>
        <v>NWT27</v>
      </c>
      <c r="B19" s="97" t="s">
        <v>125</v>
      </c>
      <c r="C19" s="97" t="s">
        <v>53</v>
      </c>
      <c r="D19" s="222">
        <f>Controls!$F$24</f>
        <v>0.92598776027293139</v>
      </c>
      <c r="E19" s="222">
        <f>INDEX('Final allowances'!$C$8:$G$18,MATCH(Interface!$B19,'Final allowances'!$B$8:$B$18,0),MATCH(Interface!$C19,'Final allowances'!$C$7:$G$7,0))</f>
        <v>96.40511271981336</v>
      </c>
      <c r="F19" s="222" t="str">
        <f t="shared" ca="1" si="1"/>
        <v>[…]16/12/2024 09:44:42</v>
      </c>
      <c r="G19" s="222" t="e">
        <f t="shared" ca="1" si="2"/>
        <v>#VALUE!</v>
      </c>
    </row>
    <row r="20" spans="1:7">
      <c r="A20" s="97" t="str">
        <f t="shared" si="0"/>
        <v>NWT28</v>
      </c>
      <c r="B20" s="97" t="s">
        <v>125</v>
      </c>
      <c r="C20" s="97" t="s">
        <v>54</v>
      </c>
      <c r="D20" s="222">
        <f>Controls!$F$24</f>
        <v>0.92598776027293139</v>
      </c>
      <c r="E20" s="222">
        <f>INDEX('Final allowances'!$C$8:$G$18,MATCH(Interface!$B20,'Final allowances'!$B$8:$B$18,0),MATCH(Interface!$C20,'Final allowances'!$C$7:$G$7,0))</f>
        <v>96.717388707050588</v>
      </c>
      <c r="F20" s="222" t="str">
        <f t="shared" ca="1" si="1"/>
        <v>[…]16/12/2024 09:44:42</v>
      </c>
      <c r="G20" s="222" t="e">
        <f t="shared" ca="1" si="2"/>
        <v>#VALUE!</v>
      </c>
    </row>
    <row r="21" spans="1:7">
      <c r="A21" s="97" t="str">
        <f t="shared" si="0"/>
        <v>NWT29</v>
      </c>
      <c r="B21" s="97" t="s">
        <v>125</v>
      </c>
      <c r="C21" s="97" t="s">
        <v>55</v>
      </c>
      <c r="D21" s="222">
        <f>Controls!$F$24</f>
        <v>0.92598776027293139</v>
      </c>
      <c r="E21" s="222">
        <f>INDEX('Final allowances'!$C$8:$G$18,MATCH(Interface!$B21,'Final allowances'!$B$8:$B$18,0),MATCH(Interface!$C21,'Final allowances'!$C$7:$G$7,0))</f>
        <v>96.98744291788995</v>
      </c>
      <c r="F21" s="222" t="str">
        <f t="shared" ca="1" si="1"/>
        <v>[…]16/12/2024 09:44:42</v>
      </c>
      <c r="G21" s="222" t="e">
        <f t="shared" ca="1" si="2"/>
        <v>#VALUE!</v>
      </c>
    </row>
    <row r="22" spans="1:7">
      <c r="A22" s="97" t="str">
        <f t="shared" si="0"/>
        <v>NWT30</v>
      </c>
      <c r="B22" s="97" t="s">
        <v>125</v>
      </c>
      <c r="C22" s="97" t="s">
        <v>56</v>
      </c>
      <c r="D22" s="222">
        <f>Controls!$F$24</f>
        <v>0.92598776027293139</v>
      </c>
      <c r="E22" s="222">
        <f>INDEX('Final allowances'!$C$8:$G$18,MATCH(Interface!$B22,'Final allowances'!$B$8:$B$18,0),MATCH(Interface!$C22,'Final allowances'!$C$7:$G$7,0))</f>
        <v>97.232346116821773</v>
      </c>
      <c r="F22" s="222" t="str">
        <f t="shared" ca="1" si="1"/>
        <v>[…]16/12/2024 09:44:42</v>
      </c>
      <c r="G22" s="222" t="e">
        <f t="shared" ca="1" si="2"/>
        <v>#VALUE!</v>
      </c>
    </row>
    <row r="23" spans="1:7">
      <c r="A23" s="97" t="str">
        <f t="shared" si="0"/>
        <v>SRN26</v>
      </c>
      <c r="B23" s="97" t="s">
        <v>126</v>
      </c>
      <c r="C23" s="97" t="s">
        <v>52</v>
      </c>
      <c r="D23" s="222">
        <f>Controls!$F$24</f>
        <v>0.92598776027293139</v>
      </c>
      <c r="E23" s="222">
        <f>INDEX('Final allowances'!$C$8:$G$18,MATCH(Interface!$B23,'Final allowances'!$B$8:$B$18,0),MATCH(Interface!$C23,'Final allowances'!$C$7:$G$7,0))</f>
        <v>52.914199643180773</v>
      </c>
      <c r="F23" s="222" t="str">
        <f t="shared" ca="1" si="1"/>
        <v>[…]16/12/2024 09:44:42</v>
      </c>
      <c r="G23" s="222" t="e">
        <f t="shared" ca="1" si="2"/>
        <v>#VALUE!</v>
      </c>
    </row>
    <row r="24" spans="1:7">
      <c r="A24" s="97" t="str">
        <f t="shared" si="0"/>
        <v>SRN27</v>
      </c>
      <c r="B24" s="97" t="s">
        <v>126</v>
      </c>
      <c r="C24" s="97" t="s">
        <v>53</v>
      </c>
      <c r="D24" s="222">
        <f>Controls!$F$24</f>
        <v>0.92598776027293139</v>
      </c>
      <c r="E24" s="222">
        <f>INDEX('Final allowances'!$C$8:$G$18,MATCH(Interface!$B24,'Final allowances'!$B$8:$B$18,0),MATCH(Interface!$C24,'Final allowances'!$C$7:$G$7,0))</f>
        <v>53.224589330304219</v>
      </c>
      <c r="F24" s="222" t="str">
        <f t="shared" ca="1" si="1"/>
        <v>[…]16/12/2024 09:44:42</v>
      </c>
      <c r="G24" s="222" t="e">
        <f t="shared" ca="1" si="2"/>
        <v>#VALUE!</v>
      </c>
    </row>
    <row r="25" spans="1:7">
      <c r="A25" s="97" t="str">
        <f t="shared" si="0"/>
        <v>SRN28</v>
      </c>
      <c r="B25" s="97" t="s">
        <v>126</v>
      </c>
      <c r="C25" s="97" t="s">
        <v>54</v>
      </c>
      <c r="D25" s="222">
        <f>Controls!$F$24</f>
        <v>0.92598776027293139</v>
      </c>
      <c r="E25" s="222">
        <f>INDEX('Final allowances'!$C$8:$G$18,MATCH(Interface!$B25,'Final allowances'!$B$8:$B$18,0),MATCH(Interface!$C25,'Final allowances'!$C$7:$G$7,0))</f>
        <v>53.601985956277147</v>
      </c>
      <c r="F25" s="222" t="str">
        <f t="shared" ca="1" si="1"/>
        <v>[…]16/12/2024 09:44:42</v>
      </c>
      <c r="G25" s="222" t="e">
        <f t="shared" ca="1" si="2"/>
        <v>#VALUE!</v>
      </c>
    </row>
    <row r="26" spans="1:7">
      <c r="A26" s="97" t="str">
        <f t="shared" si="0"/>
        <v>SRN29</v>
      </c>
      <c r="B26" s="97" t="s">
        <v>126</v>
      </c>
      <c r="C26" s="97" t="s">
        <v>55</v>
      </c>
      <c r="D26" s="222">
        <f>Controls!$F$24</f>
        <v>0.92598776027293139</v>
      </c>
      <c r="E26" s="222">
        <f>INDEX('Final allowances'!$C$8:$G$18,MATCH(Interface!$B26,'Final allowances'!$B$8:$B$18,0),MATCH(Interface!$C26,'Final allowances'!$C$7:$G$7,0))</f>
        <v>53.877457390838117</v>
      </c>
      <c r="F26" s="222" t="str">
        <f t="shared" ca="1" si="1"/>
        <v>[…]16/12/2024 09:44:42</v>
      </c>
      <c r="G26" s="222" t="e">
        <f t="shared" ca="1" si="2"/>
        <v>#VALUE!</v>
      </c>
    </row>
    <row r="27" spans="1:7">
      <c r="A27" s="97" t="str">
        <f t="shared" si="0"/>
        <v>SRN30</v>
      </c>
      <c r="B27" s="97" t="s">
        <v>126</v>
      </c>
      <c r="C27" s="97" t="s">
        <v>56</v>
      </c>
      <c r="D27" s="222">
        <f>Controls!$F$24</f>
        <v>0.92598776027293139</v>
      </c>
      <c r="E27" s="222">
        <f>INDEX('Final allowances'!$C$8:$G$18,MATCH(Interface!$B27,'Final allowances'!$B$8:$B$18,0),MATCH(Interface!$C27,'Final allowances'!$C$7:$G$7,0))</f>
        <v>54.968006108501754</v>
      </c>
      <c r="F27" s="222" t="str">
        <f t="shared" ca="1" si="1"/>
        <v>[…]16/12/2024 09:44:42</v>
      </c>
      <c r="G27" s="222" t="e">
        <f t="shared" ca="1" si="2"/>
        <v>#VALUE!</v>
      </c>
    </row>
    <row r="28" spans="1:7">
      <c r="A28" s="97" t="str">
        <f t="shared" si="0"/>
        <v>SVE26</v>
      </c>
      <c r="B28" s="97" t="s">
        <v>133</v>
      </c>
      <c r="C28" s="97" t="s">
        <v>52</v>
      </c>
      <c r="D28" s="222">
        <f>Controls!$F$24</f>
        <v>0.92598776027293139</v>
      </c>
      <c r="E28" s="222">
        <f>INDEX('Final allowances'!$C$8:$G$18,MATCH(Interface!$B28,'Final allowances'!$B$8:$B$18,0),MATCH(Interface!$C28,'Final allowances'!$C$7:$G$7,0))</f>
        <v>124.04681782164825</v>
      </c>
      <c r="F28" s="222" t="str">
        <f t="shared" ca="1" si="1"/>
        <v>[…]16/12/2024 09:44:42</v>
      </c>
      <c r="G28" s="222" t="e">
        <f t="shared" ca="1" si="2"/>
        <v>#VALUE!</v>
      </c>
    </row>
    <row r="29" spans="1:7">
      <c r="A29" s="97" t="str">
        <f t="shared" si="0"/>
        <v>SVE27</v>
      </c>
      <c r="B29" s="97" t="s">
        <v>133</v>
      </c>
      <c r="C29" s="97" t="s">
        <v>53</v>
      </c>
      <c r="D29" s="222">
        <f>Controls!$F$24</f>
        <v>0.92598776027293139</v>
      </c>
      <c r="E29" s="222">
        <f>INDEX('Final allowances'!$C$8:$G$18,MATCH(Interface!$B29,'Final allowances'!$B$8:$B$18,0),MATCH(Interface!$C29,'Final allowances'!$C$7:$G$7,0))</f>
        <v>124.66462592914804</v>
      </c>
      <c r="F29" s="222" t="str">
        <f t="shared" ca="1" si="1"/>
        <v>[…]16/12/2024 09:44:42</v>
      </c>
      <c r="G29" s="222" t="e">
        <f t="shared" ca="1" si="2"/>
        <v>#VALUE!</v>
      </c>
    </row>
    <row r="30" spans="1:7">
      <c r="A30" s="97" t="str">
        <f t="shared" si="0"/>
        <v>SVE28</v>
      </c>
      <c r="B30" s="97" t="s">
        <v>133</v>
      </c>
      <c r="C30" s="97" t="s">
        <v>54</v>
      </c>
      <c r="D30" s="222">
        <f>Controls!$F$24</f>
        <v>0.92598776027293139</v>
      </c>
      <c r="E30" s="222">
        <f>INDEX('Final allowances'!$C$8:$G$18,MATCH(Interface!$B30,'Final allowances'!$B$8:$B$18,0),MATCH(Interface!$C30,'Final allowances'!$C$7:$G$7,0))</f>
        <v>125.73796643319652</v>
      </c>
      <c r="F30" s="222" t="str">
        <f t="shared" ca="1" si="1"/>
        <v>[…]16/12/2024 09:44:42</v>
      </c>
      <c r="G30" s="222" t="e">
        <f t="shared" ca="1" si="2"/>
        <v>#VALUE!</v>
      </c>
    </row>
    <row r="31" spans="1:7">
      <c r="A31" s="97" t="str">
        <f t="shared" si="0"/>
        <v>SVE29</v>
      </c>
      <c r="B31" s="97" t="s">
        <v>133</v>
      </c>
      <c r="C31" s="97" t="s">
        <v>55</v>
      </c>
      <c r="D31" s="222">
        <f>Controls!$F$24</f>
        <v>0.92598776027293139</v>
      </c>
      <c r="E31" s="222">
        <f>INDEX('Final allowances'!$C$8:$G$18,MATCH(Interface!$B31,'Final allowances'!$B$8:$B$18,0),MATCH(Interface!$C31,'Final allowances'!$C$7:$G$7,0))</f>
        <v>127.28215662946704</v>
      </c>
      <c r="F31" s="222" t="str">
        <f t="shared" ca="1" si="1"/>
        <v>[…]16/12/2024 09:44:42</v>
      </c>
      <c r="G31" s="222" t="e">
        <f t="shared" ca="1" si="2"/>
        <v>#VALUE!</v>
      </c>
    </row>
    <row r="32" spans="1:7">
      <c r="A32" s="97" t="str">
        <f t="shared" si="0"/>
        <v>SVE30</v>
      </c>
      <c r="B32" s="97" t="s">
        <v>133</v>
      </c>
      <c r="C32" s="97" t="s">
        <v>56</v>
      </c>
      <c r="D32" s="222">
        <f>Controls!$F$24</f>
        <v>0.92598776027293139</v>
      </c>
      <c r="E32" s="222">
        <f>INDEX('Final allowances'!$C$8:$G$18,MATCH(Interface!$B32,'Final allowances'!$B$8:$B$18,0),MATCH(Interface!$C32,'Final allowances'!$C$7:$G$7,0))</f>
        <v>128.98519926711148</v>
      </c>
      <c r="F32" s="222" t="str">
        <f t="shared" ca="1" si="1"/>
        <v>[…]16/12/2024 09:44:42</v>
      </c>
      <c r="G32" s="222" t="e">
        <f t="shared" ca="1" si="2"/>
        <v>#VALUE!</v>
      </c>
    </row>
    <row r="33" spans="1:7">
      <c r="A33" s="97" t="str">
        <f t="shared" si="0"/>
        <v>SWB26</v>
      </c>
      <c r="B33" s="97" t="s">
        <v>128</v>
      </c>
      <c r="C33" s="97" t="s">
        <v>52</v>
      </c>
      <c r="D33" s="222">
        <f>Controls!$F$24</f>
        <v>0.92598776027293139</v>
      </c>
      <c r="E33" s="222">
        <f>INDEX('Final allowances'!$C$8:$G$18,MATCH(Interface!$B33,'Final allowances'!$B$8:$B$18,0),MATCH(Interface!$C33,'Final allowances'!$C$7:$G$7,0))</f>
        <v>28.369537691766595</v>
      </c>
      <c r="F33" s="222" t="str">
        <f t="shared" ca="1" si="1"/>
        <v>[…]16/12/2024 09:44:42</v>
      </c>
      <c r="G33" s="222" t="e">
        <f t="shared" ca="1" si="2"/>
        <v>#VALUE!</v>
      </c>
    </row>
    <row r="34" spans="1:7">
      <c r="A34" s="97" t="str">
        <f t="shared" si="0"/>
        <v>SWB27</v>
      </c>
      <c r="B34" s="97" t="s">
        <v>128</v>
      </c>
      <c r="C34" s="97" t="s">
        <v>53</v>
      </c>
      <c r="D34" s="222">
        <f>Controls!$F$24</f>
        <v>0.92598776027293139</v>
      </c>
      <c r="E34" s="222">
        <f>INDEX('Final allowances'!$C$8:$G$18,MATCH(Interface!$B34,'Final allowances'!$B$8:$B$18,0),MATCH(Interface!$C34,'Final allowances'!$C$7:$G$7,0))</f>
        <v>29.083635331012665</v>
      </c>
      <c r="F34" s="222" t="str">
        <f t="shared" ca="1" si="1"/>
        <v>[…]16/12/2024 09:44:42</v>
      </c>
      <c r="G34" s="222" t="e">
        <f t="shared" ca="1" si="2"/>
        <v>#VALUE!</v>
      </c>
    </row>
    <row r="35" spans="1:7">
      <c r="A35" s="97" t="str">
        <f t="shared" si="0"/>
        <v>SWB28</v>
      </c>
      <c r="B35" s="97" t="s">
        <v>128</v>
      </c>
      <c r="C35" s="97" t="s">
        <v>54</v>
      </c>
      <c r="D35" s="222">
        <f>Controls!$F$24</f>
        <v>0.92598776027293139</v>
      </c>
      <c r="E35" s="222">
        <f>INDEX('Final allowances'!$C$8:$G$18,MATCH(Interface!$B35,'Final allowances'!$B$8:$B$18,0),MATCH(Interface!$C35,'Final allowances'!$C$7:$G$7,0))</f>
        <v>30.032533124703324</v>
      </c>
      <c r="F35" s="222" t="str">
        <f t="shared" ca="1" si="1"/>
        <v>[…]16/12/2024 09:44:42</v>
      </c>
      <c r="G35" s="222" t="e">
        <f t="shared" ca="1" si="2"/>
        <v>#VALUE!</v>
      </c>
    </row>
    <row r="36" spans="1:7">
      <c r="A36" s="97" t="str">
        <f t="shared" si="0"/>
        <v>SWB29</v>
      </c>
      <c r="B36" s="97" t="s">
        <v>128</v>
      </c>
      <c r="C36" s="97" t="s">
        <v>55</v>
      </c>
      <c r="D36" s="222">
        <f>Controls!$F$24</f>
        <v>0.92598776027293139</v>
      </c>
      <c r="E36" s="222">
        <f>INDEX('Final allowances'!$C$8:$G$18,MATCH(Interface!$B36,'Final allowances'!$B$8:$B$18,0),MATCH(Interface!$C36,'Final allowances'!$C$7:$G$7,0))</f>
        <v>30.758248076494642</v>
      </c>
      <c r="F36" s="222" t="str">
        <f t="shared" ca="1" si="1"/>
        <v>[…]16/12/2024 09:44:42</v>
      </c>
      <c r="G36" s="222" t="e">
        <f t="shared" ca="1" si="2"/>
        <v>#VALUE!</v>
      </c>
    </row>
    <row r="37" spans="1:7">
      <c r="A37" s="97" t="str">
        <f t="shared" si="0"/>
        <v>SWB30</v>
      </c>
      <c r="B37" s="97" t="s">
        <v>128</v>
      </c>
      <c r="C37" s="97" t="s">
        <v>56</v>
      </c>
      <c r="D37" s="222">
        <f>Controls!$F$24</f>
        <v>0.92598776027293139</v>
      </c>
      <c r="E37" s="222">
        <f>INDEX('Final allowances'!$C$8:$G$18,MATCH(Interface!$B37,'Final allowances'!$B$8:$B$18,0),MATCH(Interface!$C37,'Final allowances'!$C$7:$G$7,0))</f>
        <v>31.413053932136698</v>
      </c>
      <c r="F37" s="222" t="str">
        <f t="shared" ca="1" si="1"/>
        <v>[…]16/12/2024 09:44:42</v>
      </c>
      <c r="G37" s="222" t="e">
        <f t="shared" ca="1" si="2"/>
        <v>#VALUE!</v>
      </c>
    </row>
    <row r="38" spans="1:7">
      <c r="A38" s="97" t="str">
        <f t="shared" si="0"/>
        <v>TMS26</v>
      </c>
      <c r="B38" s="97" t="s">
        <v>129</v>
      </c>
      <c r="C38" s="97" t="s">
        <v>52</v>
      </c>
      <c r="D38" s="222">
        <f>Controls!$F$24</f>
        <v>0.92598776027293139</v>
      </c>
      <c r="E38" s="222">
        <f>INDEX('Final allowances'!$C$8:$G$18,MATCH(Interface!$B38,'Final allowances'!$B$8:$B$18,0),MATCH(Interface!$C38,'Final allowances'!$C$7:$G$7,0))</f>
        <v>136.42355943440859</v>
      </c>
      <c r="F38" s="222" t="str">
        <f t="shared" ca="1" si="1"/>
        <v>[…]16/12/2024 09:44:42</v>
      </c>
      <c r="G38" s="222" t="e">
        <f t="shared" ca="1" si="2"/>
        <v>#VALUE!</v>
      </c>
    </row>
    <row r="39" spans="1:7">
      <c r="A39" s="97" t="str">
        <f t="shared" si="0"/>
        <v>TMS27</v>
      </c>
      <c r="B39" s="97" t="s">
        <v>129</v>
      </c>
      <c r="C39" s="97" t="s">
        <v>53</v>
      </c>
      <c r="D39" s="222">
        <f>Controls!$F$24</f>
        <v>0.92598776027293139</v>
      </c>
      <c r="E39" s="222">
        <f>INDEX('Final allowances'!$C$8:$G$18,MATCH(Interface!$B39,'Final allowances'!$B$8:$B$18,0),MATCH(Interface!$C39,'Final allowances'!$C$7:$G$7,0))</f>
        <v>137.07499782800446</v>
      </c>
      <c r="F39" s="222" t="str">
        <f t="shared" ca="1" si="1"/>
        <v>[…]16/12/2024 09:44:42</v>
      </c>
      <c r="G39" s="222" t="e">
        <f t="shared" ca="1" si="2"/>
        <v>#VALUE!</v>
      </c>
    </row>
    <row r="40" spans="1:7">
      <c r="A40" s="97" t="str">
        <f t="shared" si="0"/>
        <v>TMS28</v>
      </c>
      <c r="B40" s="97" t="s">
        <v>129</v>
      </c>
      <c r="C40" s="97" t="s">
        <v>54</v>
      </c>
      <c r="D40" s="222">
        <f>Controls!$F$24</f>
        <v>0.92598776027293139</v>
      </c>
      <c r="E40" s="222">
        <f>INDEX('Final allowances'!$C$8:$G$18,MATCH(Interface!$B40,'Final allowances'!$B$8:$B$18,0),MATCH(Interface!$C40,'Final allowances'!$C$7:$G$7,0))</f>
        <v>137.81967992107451</v>
      </c>
      <c r="F40" s="222" t="str">
        <f t="shared" ca="1" si="1"/>
        <v>[…]16/12/2024 09:44:42</v>
      </c>
      <c r="G40" s="222" t="e">
        <f t="shared" ca="1" si="2"/>
        <v>#VALUE!</v>
      </c>
    </row>
    <row r="41" spans="1:7">
      <c r="A41" s="97" t="str">
        <f t="shared" si="0"/>
        <v>TMS29</v>
      </c>
      <c r="B41" s="97" t="s">
        <v>129</v>
      </c>
      <c r="C41" s="97" t="s">
        <v>55</v>
      </c>
      <c r="D41" s="222">
        <f>Controls!$F$24</f>
        <v>0.92598776027293139</v>
      </c>
      <c r="E41" s="222">
        <f>INDEX('Final allowances'!$C$8:$G$18,MATCH(Interface!$B41,'Final allowances'!$B$8:$B$18,0),MATCH(Interface!$C41,'Final allowances'!$C$7:$G$7,0))</f>
        <v>138.50683395197046</v>
      </c>
      <c r="F41" s="222" t="str">
        <f t="shared" ca="1" si="1"/>
        <v>[…]16/12/2024 09:44:42</v>
      </c>
      <c r="G41" s="222" t="e">
        <f t="shared" ca="1" si="2"/>
        <v>#VALUE!</v>
      </c>
    </row>
    <row r="42" spans="1:7">
      <c r="A42" s="97" t="str">
        <f t="shared" si="0"/>
        <v>TMS30</v>
      </c>
      <c r="B42" s="97" t="s">
        <v>129</v>
      </c>
      <c r="C42" s="97" t="s">
        <v>56</v>
      </c>
      <c r="D42" s="222">
        <f>Controls!$F$24</f>
        <v>0.92598776027293139</v>
      </c>
      <c r="E42" s="222">
        <f>INDEX('Final allowances'!$C$8:$G$18,MATCH(Interface!$B42,'Final allowances'!$B$8:$B$18,0),MATCH(Interface!$C42,'Final allowances'!$C$7:$G$7,0))</f>
        <v>139.22931034413475</v>
      </c>
      <c r="F42" s="222" t="str">
        <f t="shared" ca="1" si="1"/>
        <v>[…]16/12/2024 09:44:42</v>
      </c>
      <c r="G42" s="222" t="e">
        <f t="shared" ca="1" si="2"/>
        <v>#VALUE!</v>
      </c>
    </row>
    <row r="43" spans="1:7">
      <c r="A43" s="97" t="str">
        <f t="shared" si="0"/>
        <v>WSH26</v>
      </c>
      <c r="B43" s="97" t="s">
        <v>130</v>
      </c>
      <c r="C43" s="97" t="s">
        <v>52</v>
      </c>
      <c r="D43" s="222">
        <f>Controls!$F$24</f>
        <v>0.92598776027293139</v>
      </c>
      <c r="E43" s="222">
        <f>INDEX('Final allowances'!$C$8:$G$18,MATCH(Interface!$B43,'Final allowances'!$B$8:$B$18,0),MATCH(Interface!$C43,'Final allowances'!$C$7:$G$7,0))</f>
        <v>44.543650900789494</v>
      </c>
      <c r="F43" s="222" t="str">
        <f t="shared" ca="1" si="1"/>
        <v>[…]16/12/2024 09:44:42</v>
      </c>
      <c r="G43" s="222" t="e">
        <f t="shared" ca="1" si="2"/>
        <v>#VALUE!</v>
      </c>
    </row>
    <row r="44" spans="1:7">
      <c r="A44" s="97" t="str">
        <f t="shared" si="0"/>
        <v>WSH27</v>
      </c>
      <c r="B44" s="97" t="s">
        <v>130</v>
      </c>
      <c r="C44" s="97" t="s">
        <v>53</v>
      </c>
      <c r="D44" s="222">
        <f>Controls!$F$24</f>
        <v>0.92598776027293139</v>
      </c>
      <c r="E44" s="222">
        <f>INDEX('Final allowances'!$C$8:$G$18,MATCH(Interface!$B44,'Final allowances'!$B$8:$B$18,0),MATCH(Interface!$C44,'Final allowances'!$C$7:$G$7,0))</f>
        <v>44.835092834508814</v>
      </c>
      <c r="F44" s="222" t="str">
        <f t="shared" ca="1" si="1"/>
        <v>[…]16/12/2024 09:44:42</v>
      </c>
      <c r="G44" s="222" t="e">
        <f t="shared" ca="1" si="2"/>
        <v>#VALUE!</v>
      </c>
    </row>
    <row r="45" spans="1:7">
      <c r="A45" s="97" t="str">
        <f t="shared" si="0"/>
        <v>WSH28</v>
      </c>
      <c r="B45" s="97" t="s">
        <v>130</v>
      </c>
      <c r="C45" s="97" t="s">
        <v>54</v>
      </c>
      <c r="D45" s="222">
        <f>Controls!$F$24</f>
        <v>0.92598776027293139</v>
      </c>
      <c r="E45" s="222">
        <f>INDEX('Final allowances'!$C$8:$G$18,MATCH(Interface!$B45,'Final allowances'!$B$8:$B$18,0),MATCH(Interface!$C45,'Final allowances'!$C$7:$G$7,0))</f>
        <v>45.103112386783593</v>
      </c>
      <c r="F45" s="222" t="str">
        <f t="shared" ca="1" si="1"/>
        <v>[…]16/12/2024 09:44:42</v>
      </c>
      <c r="G45" s="222" t="e">
        <f t="shared" ca="1" si="2"/>
        <v>#VALUE!</v>
      </c>
    </row>
    <row r="46" spans="1:7">
      <c r="A46" s="97" t="str">
        <f t="shared" si="0"/>
        <v>WSH29</v>
      </c>
      <c r="B46" s="97" t="s">
        <v>130</v>
      </c>
      <c r="C46" s="97" t="s">
        <v>55</v>
      </c>
      <c r="D46" s="222">
        <f>Controls!$F$24</f>
        <v>0.92598776027293139</v>
      </c>
      <c r="E46" s="222">
        <f>INDEX('Final allowances'!$C$8:$G$18,MATCH(Interface!$B46,'Final allowances'!$B$8:$B$18,0),MATCH(Interface!$C46,'Final allowances'!$C$7:$G$7,0))</f>
        <v>45.428968061820143</v>
      </c>
      <c r="F46" s="222" t="str">
        <f t="shared" ca="1" si="1"/>
        <v>[…]16/12/2024 09:44:42</v>
      </c>
      <c r="G46" s="222" t="e">
        <f t="shared" ca="1" si="2"/>
        <v>#VALUE!</v>
      </c>
    </row>
    <row r="47" spans="1:7">
      <c r="A47" s="97" t="str">
        <f t="shared" si="0"/>
        <v>WSH30</v>
      </c>
      <c r="B47" s="97" t="s">
        <v>130</v>
      </c>
      <c r="C47" s="97" t="s">
        <v>56</v>
      </c>
      <c r="D47" s="222">
        <f>Controls!$F$24</f>
        <v>0.92598776027293139</v>
      </c>
      <c r="E47" s="222">
        <f>INDEX('Final allowances'!$C$8:$G$18,MATCH(Interface!$B47,'Final allowances'!$B$8:$B$18,0),MATCH(Interface!$C47,'Final allowances'!$C$7:$G$7,0))</f>
        <v>45.736462242511024</v>
      </c>
      <c r="F47" s="222" t="str">
        <f t="shared" ca="1" si="1"/>
        <v>[…]16/12/2024 09:44:42</v>
      </c>
      <c r="G47" s="222" t="e">
        <f t="shared" ca="1" si="2"/>
        <v>#VALUE!</v>
      </c>
    </row>
    <row r="48" spans="1:7">
      <c r="A48" s="97" t="str">
        <f t="shared" si="0"/>
        <v>WSX26</v>
      </c>
      <c r="B48" s="97" t="s">
        <v>131</v>
      </c>
      <c r="C48" s="97" t="s">
        <v>52</v>
      </c>
      <c r="D48" s="222">
        <f>Controls!$F$24</f>
        <v>0.92598776027293139</v>
      </c>
      <c r="E48" s="222">
        <f>INDEX('Final allowances'!$C$8:$G$18,MATCH(Interface!$B48,'Final allowances'!$B$8:$B$18,0),MATCH(Interface!$C48,'Final allowances'!$C$7:$G$7,0))</f>
        <v>36.291536322737507</v>
      </c>
      <c r="F48" s="222" t="str">
        <f t="shared" ca="1" si="1"/>
        <v>[…]16/12/2024 09:44:42</v>
      </c>
      <c r="G48" s="222" t="e">
        <f t="shared" ca="1" si="2"/>
        <v>#VALUE!</v>
      </c>
    </row>
    <row r="49" spans="1:7">
      <c r="A49" s="97" t="str">
        <f t="shared" si="0"/>
        <v>WSX27</v>
      </c>
      <c r="B49" s="97" t="s">
        <v>131</v>
      </c>
      <c r="C49" s="97" t="s">
        <v>53</v>
      </c>
      <c r="D49" s="222">
        <f>Controls!$F$24</f>
        <v>0.92598776027293139</v>
      </c>
      <c r="E49" s="222">
        <f>INDEX('Final allowances'!$C$8:$G$18,MATCH(Interface!$B49,'Final allowances'!$B$8:$B$18,0),MATCH(Interface!$C49,'Final allowances'!$C$7:$G$7,0))</f>
        <v>36.410665171997898</v>
      </c>
      <c r="F49" s="222" t="str">
        <f t="shared" ca="1" si="1"/>
        <v>[…]16/12/2024 09:44:42</v>
      </c>
      <c r="G49" s="222" t="e">
        <f t="shared" ca="1" si="2"/>
        <v>#VALUE!</v>
      </c>
    </row>
    <row r="50" spans="1:7">
      <c r="A50" s="97" t="str">
        <f t="shared" si="0"/>
        <v>WSX28</v>
      </c>
      <c r="B50" s="97" t="s">
        <v>131</v>
      </c>
      <c r="C50" s="97" t="s">
        <v>54</v>
      </c>
      <c r="D50" s="222">
        <f>Controls!$F$24</f>
        <v>0.92598776027293139</v>
      </c>
      <c r="E50" s="222">
        <f>INDEX('Final allowances'!$C$8:$G$18,MATCH(Interface!$B50,'Final allowances'!$B$8:$B$18,0),MATCH(Interface!$C50,'Final allowances'!$C$7:$G$7,0))</f>
        <v>36.568188197684897</v>
      </c>
      <c r="F50" s="222" t="str">
        <f t="shared" ca="1" si="1"/>
        <v>[…]16/12/2024 09:44:42</v>
      </c>
      <c r="G50" s="222" t="e">
        <f t="shared" ca="1" si="2"/>
        <v>#VALUE!</v>
      </c>
    </row>
    <row r="51" spans="1:7">
      <c r="A51" s="97" t="str">
        <f t="shared" si="0"/>
        <v>WSX29</v>
      </c>
      <c r="B51" s="97" t="s">
        <v>131</v>
      </c>
      <c r="C51" s="97" t="s">
        <v>55</v>
      </c>
      <c r="D51" s="222">
        <f>Controls!$F$24</f>
        <v>0.92598776027293139</v>
      </c>
      <c r="E51" s="222">
        <f>INDEX('Final allowances'!$C$8:$G$18,MATCH(Interface!$B51,'Final allowances'!$B$8:$B$18,0),MATCH(Interface!$C51,'Final allowances'!$C$7:$G$7,0))</f>
        <v>36.774696510340938</v>
      </c>
      <c r="F51" s="222" t="str">
        <f t="shared" ca="1" si="1"/>
        <v>[…]16/12/2024 09:44:42</v>
      </c>
      <c r="G51" s="222" t="e">
        <f t="shared" ca="1" si="2"/>
        <v>#VALUE!</v>
      </c>
    </row>
    <row r="52" spans="1:7">
      <c r="A52" s="97" t="str">
        <f t="shared" si="0"/>
        <v>WSX30</v>
      </c>
      <c r="B52" s="97" t="s">
        <v>131</v>
      </c>
      <c r="C52" s="97" t="s">
        <v>56</v>
      </c>
      <c r="D52" s="222">
        <f>Controls!$F$24</f>
        <v>0.92598776027293139</v>
      </c>
      <c r="E52" s="222">
        <f>INDEX('Final allowances'!$C$8:$G$18,MATCH(Interface!$B52,'Final allowances'!$B$8:$B$18,0),MATCH(Interface!$C52,'Final allowances'!$C$7:$G$7,0))</f>
        <v>37.004248621372831</v>
      </c>
      <c r="F52" s="222" t="str">
        <f t="shared" ca="1" si="1"/>
        <v>[…]16/12/2024 09:44:42</v>
      </c>
      <c r="G52" s="222" t="e">
        <f t="shared" ca="1" si="2"/>
        <v>#VALUE!</v>
      </c>
    </row>
    <row r="53" spans="1:7">
      <c r="A53" s="97" t="str">
        <f t="shared" si="0"/>
        <v>YKY26</v>
      </c>
      <c r="B53" s="97" t="s">
        <v>132</v>
      </c>
      <c r="C53" s="97" t="s">
        <v>52</v>
      </c>
      <c r="D53" s="222">
        <f>Controls!$F$24</f>
        <v>0.92598776027293139</v>
      </c>
      <c r="E53" s="222">
        <f>INDEX('Final allowances'!$C$8:$G$18,MATCH(Interface!$B53,'Final allowances'!$B$8:$B$18,0),MATCH(Interface!$C53,'Final allowances'!$C$7:$G$7,0))</f>
        <v>79.780850560082811</v>
      </c>
      <c r="F53" s="222" t="str">
        <f t="shared" ca="1" si="1"/>
        <v>[…]16/12/2024 09:44:42</v>
      </c>
      <c r="G53" s="222" t="e">
        <f t="shared" ca="1" si="2"/>
        <v>#VALUE!</v>
      </c>
    </row>
    <row r="54" spans="1:7">
      <c r="A54" s="97" t="str">
        <f t="shared" si="0"/>
        <v>YKY27</v>
      </c>
      <c r="B54" s="97" t="s">
        <v>132</v>
      </c>
      <c r="C54" s="97" t="s">
        <v>53</v>
      </c>
      <c r="D54" s="222">
        <f>Controls!$F$24</f>
        <v>0.92598776027293139</v>
      </c>
      <c r="E54" s="222">
        <f>INDEX('Final allowances'!$C$8:$G$18,MATCH(Interface!$B54,'Final allowances'!$B$8:$B$18,0),MATCH(Interface!$C54,'Final allowances'!$C$7:$G$7,0))</f>
        <v>80.196118011596695</v>
      </c>
      <c r="F54" s="222" t="str">
        <f t="shared" ca="1" si="1"/>
        <v>[…]16/12/2024 09:44:42</v>
      </c>
      <c r="G54" s="222" t="e">
        <f t="shared" ca="1" si="2"/>
        <v>#VALUE!</v>
      </c>
    </row>
    <row r="55" spans="1:7">
      <c r="A55" s="97" t="str">
        <f t="shared" si="0"/>
        <v>YKY28</v>
      </c>
      <c r="B55" s="97" t="s">
        <v>132</v>
      </c>
      <c r="C55" s="97" t="s">
        <v>54</v>
      </c>
      <c r="D55" s="222">
        <f>Controls!$F$24</f>
        <v>0.92598776027293139</v>
      </c>
      <c r="E55" s="222">
        <f>INDEX('Final allowances'!$C$8:$G$18,MATCH(Interface!$B55,'Final allowances'!$B$8:$B$18,0),MATCH(Interface!$C55,'Final allowances'!$C$7:$G$7,0))</f>
        <v>80.499182568644372</v>
      </c>
      <c r="F55" s="222" t="str">
        <f t="shared" ca="1" si="1"/>
        <v>[…]16/12/2024 09:44:42</v>
      </c>
      <c r="G55" s="222" t="e">
        <f t="shared" ca="1" si="2"/>
        <v>#VALUE!</v>
      </c>
    </row>
    <row r="56" spans="1:7">
      <c r="A56" s="97" t="str">
        <f t="shared" si="0"/>
        <v>YKY29</v>
      </c>
      <c r="B56" s="97" t="s">
        <v>132</v>
      </c>
      <c r="C56" s="97" t="s">
        <v>55</v>
      </c>
      <c r="D56" s="222">
        <f>Controls!$F$24</f>
        <v>0.92598776027293139</v>
      </c>
      <c r="E56" s="222">
        <f>INDEX('Final allowances'!$C$8:$G$18,MATCH(Interface!$B56,'Final allowances'!$B$8:$B$18,0),MATCH(Interface!$C56,'Final allowances'!$C$7:$G$7,0))</f>
        <v>80.925360507731654</v>
      </c>
      <c r="F56" s="222" t="str">
        <f t="shared" ca="1" si="1"/>
        <v>[…]16/12/2024 09:44:42</v>
      </c>
      <c r="G56" s="222" t="e">
        <f t="shared" ca="1" si="2"/>
        <v>#VALUE!</v>
      </c>
    </row>
    <row r="57" spans="1:7">
      <c r="A57" s="97" t="str">
        <f t="shared" si="0"/>
        <v>YKY30</v>
      </c>
      <c r="B57" s="97" t="s">
        <v>132</v>
      </c>
      <c r="C57" s="97" t="s">
        <v>56</v>
      </c>
      <c r="D57" s="222">
        <f>Controls!$F$24</f>
        <v>0.92598776027293139</v>
      </c>
      <c r="E57" s="222">
        <f>INDEX('Final allowances'!$C$8:$G$18,MATCH(Interface!$B57,'Final allowances'!$B$8:$B$18,0),MATCH(Interface!$C57,'Final allowances'!$C$7:$G$7,0))</f>
        <v>81.345769385027552</v>
      </c>
      <c r="F57" s="222" t="str">
        <f t="shared" ca="1" si="1"/>
        <v>[…]16/12/2024 09:44:42</v>
      </c>
      <c r="G57" s="222" t="e">
        <f t="shared" ca="1" si="2"/>
        <v>#VALUE!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840F3-6183-44C8-B8F3-92EFE04701E7}">
  <sheetPr>
    <tabColor rgb="FFCCCCCE"/>
    <outlinePr summaryBelow="0" summaryRight="0"/>
  </sheetPr>
  <dimension ref="A1:AX28"/>
  <sheetViews>
    <sheetView showGridLines="0" zoomScale="80" zoomScaleNormal="80" workbookViewId="0"/>
  </sheetViews>
  <sheetFormatPr defaultColWidth="0" defaultRowHeight="13.15" customHeight="1" zeroHeight="1"/>
  <cols>
    <col min="1" max="4" width="1.375" style="63" customWidth="1"/>
    <col min="5" max="5" width="2.375" style="63" customWidth="1"/>
    <col min="6" max="6" width="4" style="63" customWidth="1"/>
    <col min="7" max="7" width="2.375" style="63" customWidth="1"/>
    <col min="8" max="8" width="27.5" style="63" customWidth="1"/>
    <col min="9" max="9" width="2.375" style="63" customWidth="1"/>
    <col min="10" max="10" width="4" style="63" customWidth="1"/>
    <col min="11" max="11" width="2.375" style="63" customWidth="1"/>
    <col min="12" max="12" width="27.5" style="63" customWidth="1"/>
    <col min="13" max="13" width="2.375" style="63" customWidth="1"/>
    <col min="14" max="14" width="4" style="63" customWidth="1"/>
    <col min="15" max="16" width="2.375" style="63" customWidth="1"/>
    <col min="17" max="17" width="27.5" style="63" customWidth="1"/>
    <col min="18" max="20" width="2.375" style="45" hidden="1" customWidth="1"/>
    <col min="21" max="21" width="4" style="45" hidden="1" customWidth="1"/>
    <col min="22" max="22" width="2.375" style="45" hidden="1" customWidth="1"/>
    <col min="23" max="23" width="27.5" style="45" hidden="1" customWidth="1"/>
    <col min="24" max="24" width="2.375" style="45" hidden="1" customWidth="1"/>
    <col min="25" max="25" width="4" style="45" hidden="1" customWidth="1"/>
    <col min="26" max="26" width="2.375" style="45" hidden="1" customWidth="1"/>
    <col min="27" max="27" width="27.5" style="45" hidden="1" customWidth="1"/>
    <col min="28" max="28" width="2.375" style="45" hidden="1" customWidth="1"/>
    <col min="29" max="29" width="4" style="45" hidden="1" customWidth="1"/>
    <col min="30" max="30" width="5.125" style="45" hidden="1" customWidth="1"/>
    <col min="31" max="32" width="2.375" style="45" hidden="1" customWidth="1"/>
    <col min="33" max="33" width="27.5" style="45" hidden="1" customWidth="1"/>
    <col min="34" max="34" width="2.375" style="45" hidden="1" customWidth="1"/>
    <col min="35" max="35" width="5.125" style="45" hidden="1" customWidth="1"/>
    <col min="36" max="36" width="2.375" style="45" hidden="1" customWidth="1"/>
    <col min="37" max="37" width="27.5" style="45" hidden="1" customWidth="1"/>
    <col min="38" max="39" width="2.375" style="45" hidden="1" customWidth="1"/>
    <col min="40" max="40" width="6.25" style="45" hidden="1" customWidth="1"/>
    <col min="41" max="50" width="6.375" style="45" hidden="1" customWidth="1"/>
    <col min="51" max="16384" width="6.25" style="45" hidden="1"/>
  </cols>
  <sheetData>
    <row r="1" spans="1:17" ht="30.75">
      <c r="A1" s="33" t="e">
        <f ca="1" xml:space="preserve"> RIGHT(CELL("filename", A1), LEN(CELL("filename", A1)) - SEARCH("]", CELL("filename", A1)))</f>
        <v>#VALUE!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>
      <c r="A2" s="46"/>
      <c r="B2" s="47"/>
      <c r="C2" s="47"/>
      <c r="D2" s="47"/>
      <c r="E2" s="47"/>
      <c r="F2" s="47"/>
      <c r="G2" s="47"/>
      <c r="H2" s="48"/>
      <c r="I2" s="47"/>
      <c r="J2" s="47"/>
      <c r="K2" s="47"/>
      <c r="L2" s="47"/>
      <c r="M2" s="47"/>
      <c r="N2" s="47"/>
      <c r="O2" s="47"/>
      <c r="P2" s="47"/>
      <c r="Q2" s="47"/>
    </row>
    <row r="3" spans="1:17" s="50" customFormat="1" ht="14.25">
      <c r="A3" s="49" t="s">
        <v>9</v>
      </c>
    </row>
    <row r="4" spans="1:17">
      <c r="A4" s="46"/>
      <c r="B4" s="47"/>
      <c r="C4" s="47"/>
      <c r="D4" s="47"/>
      <c r="E4" s="47"/>
      <c r="F4" s="47"/>
      <c r="G4" s="47"/>
      <c r="H4" s="48"/>
      <c r="I4" s="47"/>
      <c r="J4" s="47"/>
      <c r="K4" s="47"/>
      <c r="L4" s="47"/>
      <c r="M4" s="47"/>
      <c r="N4" s="47"/>
      <c r="O4" s="47"/>
      <c r="P4" s="47"/>
      <c r="Q4" s="47"/>
    </row>
    <row r="5" spans="1:17">
      <c r="A5" s="51"/>
      <c r="B5" s="52"/>
      <c r="C5" s="52"/>
      <c r="D5" s="52"/>
      <c r="E5" s="52"/>
      <c r="F5" s="53"/>
      <c r="G5" s="54"/>
      <c r="H5" s="54"/>
      <c r="I5" s="54"/>
      <c r="J5" s="54"/>
      <c r="K5" s="55"/>
      <c r="L5" s="53"/>
      <c r="M5" s="55"/>
      <c r="N5" s="55"/>
      <c r="O5" s="55"/>
      <c r="P5" s="54"/>
      <c r="Q5" s="54"/>
    </row>
    <row r="6" spans="1:17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8"/>
      <c r="M6" s="47"/>
      <c r="N6" s="47"/>
      <c r="O6" s="47"/>
      <c r="P6" s="47"/>
      <c r="Q6" s="47"/>
    </row>
    <row r="7" spans="1:17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8"/>
      <c r="M7" s="47"/>
      <c r="N7" s="47"/>
      <c r="O7" s="47"/>
      <c r="P7" s="47"/>
      <c r="Q7" s="47"/>
    </row>
    <row r="8" spans="1:17">
      <c r="A8" s="46"/>
      <c r="B8" s="47"/>
      <c r="C8" s="47"/>
      <c r="D8" s="47"/>
      <c r="E8" s="47"/>
      <c r="F8" s="47"/>
      <c r="G8" s="47"/>
      <c r="H8" s="56"/>
      <c r="I8" s="47"/>
      <c r="J8" s="47"/>
      <c r="K8" s="47"/>
      <c r="L8" s="48"/>
      <c r="M8" s="47"/>
      <c r="N8" s="47"/>
      <c r="O8" s="47"/>
      <c r="P8" s="47"/>
      <c r="Q8" s="56"/>
    </row>
    <row r="9" spans="1:17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8"/>
      <c r="M9" s="47"/>
      <c r="N9" s="47"/>
      <c r="O9" s="47"/>
      <c r="P9" s="47"/>
      <c r="Q9" s="47"/>
    </row>
    <row r="10" spans="1:17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8"/>
      <c r="M10" s="47"/>
      <c r="N10" s="47"/>
      <c r="O10" s="47"/>
      <c r="P10" s="47"/>
      <c r="Q10" s="47"/>
    </row>
    <row r="11" spans="1:17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8"/>
      <c r="M11" s="47"/>
      <c r="N11" s="47"/>
      <c r="O11" s="47"/>
      <c r="P11" s="47"/>
      <c r="Q11" s="47"/>
    </row>
    <row r="12" spans="1:17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8"/>
      <c r="M12" s="47"/>
      <c r="N12" s="47"/>
      <c r="O12" s="47"/>
      <c r="P12" s="47"/>
      <c r="Q12" s="47"/>
    </row>
    <row r="13" spans="1:17">
      <c r="A13" s="51"/>
      <c r="B13" s="52"/>
      <c r="C13" s="52"/>
      <c r="D13" s="52"/>
      <c r="E13" s="52"/>
      <c r="F13" s="57"/>
      <c r="G13" s="58"/>
      <c r="H13" s="58"/>
      <c r="I13" s="58"/>
      <c r="J13" s="58"/>
      <c r="K13" s="58"/>
      <c r="L13" s="57"/>
      <c r="M13" s="58"/>
      <c r="N13" s="58"/>
      <c r="O13" s="58"/>
      <c r="P13" s="58"/>
      <c r="Q13" s="58"/>
    </row>
    <row r="14" spans="1:17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8"/>
      <c r="M14" s="47"/>
      <c r="N14" s="47"/>
      <c r="O14" s="47"/>
      <c r="P14" s="47"/>
      <c r="Q14" s="47"/>
    </row>
    <row r="15" spans="1:17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8"/>
      <c r="M15" s="47"/>
      <c r="N15" s="47"/>
      <c r="O15" s="47"/>
      <c r="P15" s="47"/>
      <c r="Q15" s="47"/>
    </row>
    <row r="16" spans="1:17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8"/>
      <c r="M16" s="47"/>
      <c r="N16" s="47"/>
      <c r="O16" s="47"/>
      <c r="P16" s="47"/>
      <c r="Q16" s="47"/>
    </row>
    <row r="17" spans="1:17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8"/>
      <c r="M17" s="47"/>
      <c r="N17" s="47"/>
      <c r="O17" s="47"/>
      <c r="P17" s="47"/>
      <c r="Q17" s="47"/>
    </row>
    <row r="18" spans="1:17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>
      <c r="A19" s="46"/>
      <c r="B19" s="47"/>
      <c r="C19" s="47"/>
      <c r="D19" s="47"/>
      <c r="E19" s="47"/>
      <c r="F19" s="47"/>
      <c r="G19" s="47"/>
      <c r="H19" s="56"/>
      <c r="I19" s="47"/>
      <c r="J19" s="47"/>
      <c r="K19" s="47"/>
      <c r="L19" s="56"/>
      <c r="M19" s="47"/>
      <c r="N19" s="47"/>
      <c r="O19" s="47"/>
      <c r="P19" s="47"/>
      <c r="Q19" s="56"/>
    </row>
    <row r="20" spans="1:17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</row>
    <row r="21" spans="1:17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8"/>
      <c r="M21" s="47"/>
      <c r="N21" s="47"/>
      <c r="O21" s="47"/>
      <c r="P21" s="47"/>
      <c r="Q21" s="47"/>
    </row>
    <row r="22" spans="1:17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8"/>
      <c r="M22" s="47"/>
      <c r="N22" s="47"/>
      <c r="O22" s="47"/>
      <c r="P22" s="47"/>
      <c r="Q22" s="47"/>
    </row>
    <row r="23" spans="1:17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8"/>
      <c r="M23" s="47"/>
      <c r="N23" s="47"/>
      <c r="O23" s="47"/>
      <c r="P23" s="47"/>
      <c r="Q23" s="47"/>
    </row>
    <row r="24" spans="1:17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8"/>
      <c r="M24" s="47"/>
      <c r="N24" s="47"/>
      <c r="O24" s="47"/>
      <c r="P24" s="47"/>
      <c r="Q24" s="47"/>
    </row>
    <row r="25" spans="1:17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8"/>
      <c r="M25" s="47"/>
      <c r="N25" s="47"/>
      <c r="O25" s="47"/>
      <c r="P25" s="47"/>
      <c r="Q25" s="47"/>
    </row>
    <row r="26" spans="1:17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8"/>
      <c r="M26" s="47"/>
      <c r="N26" s="47"/>
      <c r="O26" s="47"/>
      <c r="P26" s="47"/>
      <c r="Q26" s="47"/>
    </row>
    <row r="27" spans="1:17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8"/>
      <c r="M27" s="47"/>
      <c r="N27" s="47"/>
      <c r="O27" s="47"/>
      <c r="P27" s="47"/>
      <c r="Q27" s="47"/>
    </row>
    <row r="28" spans="1:17">
      <c r="A28" s="59" t="s">
        <v>10</v>
      </c>
      <c r="B28" s="59"/>
      <c r="C28" s="60"/>
      <c r="D28" s="61"/>
      <c r="E28" s="60"/>
      <c r="F28" s="62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</row>
  </sheetData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6DB22-1A8D-4EB9-962B-F6D9F6C3057A}">
  <sheetPr codeName="Sheet4">
    <tabColor rgb="FFCCCCCE"/>
  </sheetPr>
  <dimension ref="A1:O44"/>
  <sheetViews>
    <sheetView showGridLines="0" zoomScale="80" zoomScaleNormal="80" workbookViewId="0"/>
  </sheetViews>
  <sheetFormatPr defaultColWidth="9" defaultRowHeight="13.15"/>
  <cols>
    <col min="1" max="1" width="2.75" style="64" customWidth="1"/>
    <col min="2" max="2" width="10.625" style="64" customWidth="1"/>
    <col min="3" max="3" width="11.75" style="64" customWidth="1"/>
    <col min="4" max="4" width="12.125" style="64" customWidth="1"/>
    <col min="5" max="5" width="13.375" style="64" customWidth="1"/>
    <col min="6" max="6" width="11.25" style="64" customWidth="1"/>
    <col min="7" max="7" width="10.625" style="64" bestFit="1" customWidth="1"/>
    <col min="8" max="8" width="9" style="64"/>
    <col min="9" max="13" width="12.125" style="64" customWidth="1"/>
    <col min="14" max="16384" width="9" style="64"/>
  </cols>
  <sheetData>
    <row r="1" spans="1:5" ht="18">
      <c r="A1" s="85" t="s">
        <v>11</v>
      </c>
    </row>
    <row r="3" spans="1:5">
      <c r="B3" s="65" t="s">
        <v>12</v>
      </c>
      <c r="E3" s="65"/>
    </row>
    <row r="4" spans="1:5">
      <c r="B4" s="65"/>
    </row>
    <row r="5" spans="1:5" ht="13.15" customHeight="1">
      <c r="B5" s="240" t="s">
        <v>13</v>
      </c>
      <c r="C5" s="66"/>
      <c r="D5" s="67"/>
    </row>
    <row r="6" spans="1:5">
      <c r="B6" s="241"/>
      <c r="C6" s="66" t="s">
        <v>14</v>
      </c>
      <c r="D6" s="67" t="str">
        <f>IF(($C$11*100)+($C$12*100) +($C$13*100)+($C$14*100)=100,"OK","error")</f>
        <v>OK</v>
      </c>
    </row>
    <row r="7" spans="1:5">
      <c r="B7" s="68"/>
      <c r="C7" s="68"/>
    </row>
    <row r="8" spans="1:5">
      <c r="B8" s="68"/>
      <c r="C8" s="68"/>
    </row>
    <row r="9" spans="1:5">
      <c r="B9" s="68"/>
      <c r="C9" s="68"/>
    </row>
    <row r="10" spans="1:5">
      <c r="B10" s="69"/>
      <c r="C10" s="69"/>
    </row>
    <row r="11" spans="1:5">
      <c r="B11" s="70" t="s">
        <v>15</v>
      </c>
      <c r="C11" s="71">
        <f>100%/COUNTA($B$11:$B$14)</f>
        <v>0.25</v>
      </c>
    </row>
    <row r="12" spans="1:5">
      <c r="B12" s="72" t="s">
        <v>16</v>
      </c>
      <c r="C12" s="73">
        <f>100%/COUNTA($B$11:$B$14)</f>
        <v>0.25</v>
      </c>
    </row>
    <row r="13" spans="1:5">
      <c r="B13" s="72" t="s">
        <v>17</v>
      </c>
      <c r="C13" s="73">
        <f>100%/COUNTA($B$11:$B$14)</f>
        <v>0.25</v>
      </c>
    </row>
    <row r="14" spans="1:5">
      <c r="B14" s="72" t="s">
        <v>18</v>
      </c>
      <c r="C14" s="73">
        <f>100%/COUNTA($B$11:$B$14)</f>
        <v>0.25</v>
      </c>
    </row>
    <row r="15" spans="1:5">
      <c r="B15" s="65"/>
    </row>
    <row r="16" spans="1:5">
      <c r="B16" s="65"/>
    </row>
    <row r="17" spans="2:15">
      <c r="B17" s="65" t="s">
        <v>19</v>
      </c>
    </row>
    <row r="18" spans="2:15">
      <c r="B18" s="65"/>
    </row>
    <row r="19" spans="2:15" ht="13.5" customHeight="1">
      <c r="B19" s="74" t="s">
        <v>20</v>
      </c>
      <c r="C19" s="75"/>
      <c r="D19" s="75"/>
      <c r="E19" s="223">
        <f>Efficiency!$E$6</f>
        <v>0.92598776027293139</v>
      </c>
      <c r="F19" s="64" t="s">
        <v>21</v>
      </c>
    </row>
    <row r="20" spans="2:15" ht="13.5" customHeight="1">
      <c r="B20" s="74" t="s">
        <v>22</v>
      </c>
      <c r="C20" s="75"/>
      <c r="D20" s="75"/>
      <c r="E20" s="76"/>
    </row>
    <row r="21" spans="2:15">
      <c r="C21" s="77"/>
    </row>
    <row r="22" spans="2:15">
      <c r="B22" s="65"/>
      <c r="F22" s="65" t="s">
        <v>23</v>
      </c>
    </row>
    <row r="23" spans="2:15" ht="13.15" customHeight="1">
      <c r="F23" s="64" t="s">
        <v>24</v>
      </c>
    </row>
    <row r="24" spans="2:15">
      <c r="B24" s="78" t="str">
        <f>IF($F$23="Historical",$B$19,$B$20)</f>
        <v>Within sector catch-up - historical</v>
      </c>
      <c r="C24" s="78"/>
      <c r="D24" s="78"/>
      <c r="F24" s="76">
        <f>IF(F23="Historical",$E$19,$E$20)</f>
        <v>0.92598776027293139</v>
      </c>
      <c r="O24" s="65"/>
    </row>
    <row r="25" spans="2:15" ht="40.9" customHeight="1">
      <c r="B25" s="235"/>
      <c r="C25" s="236"/>
      <c r="D25" s="236"/>
      <c r="E25" s="236"/>
      <c r="F25" s="236"/>
    </row>
    <row r="26" spans="2:15">
      <c r="B26" s="235"/>
      <c r="C26" s="237"/>
      <c r="D26" s="238"/>
      <c r="E26" s="238"/>
      <c r="F26" s="238"/>
    </row>
    <row r="27" spans="2:15">
      <c r="B27" s="235"/>
      <c r="C27" s="237"/>
      <c r="D27" s="238"/>
      <c r="E27" s="238"/>
      <c r="F27" s="238"/>
    </row>
    <row r="28" spans="2:15">
      <c r="B28" s="235"/>
      <c r="C28" s="237"/>
      <c r="D28" s="238"/>
      <c r="E28" s="238"/>
      <c r="F28" s="238"/>
    </row>
    <row r="29" spans="2:15">
      <c r="B29" s="235"/>
      <c r="C29" s="237"/>
      <c r="D29" s="238"/>
      <c r="E29" s="238"/>
      <c r="F29" s="238"/>
      <c r="G29" s="239"/>
    </row>
    <row r="30" spans="2:15">
      <c r="B30" s="235"/>
      <c r="C30" s="237"/>
      <c r="D30" s="238"/>
      <c r="E30" s="238"/>
      <c r="F30" s="238"/>
    </row>
    <row r="31" spans="2:15">
      <c r="B31" s="235"/>
      <c r="C31" s="237"/>
      <c r="D31" s="238"/>
      <c r="E31" s="238"/>
      <c r="F31" s="238"/>
    </row>
    <row r="32" spans="2:15">
      <c r="B32" s="235"/>
      <c r="C32" s="237"/>
      <c r="D32" s="238"/>
      <c r="E32" s="238"/>
      <c r="F32" s="238"/>
    </row>
    <row r="33" spans="1:6">
      <c r="B33" s="235"/>
      <c r="C33" s="237"/>
      <c r="D33" s="238"/>
      <c r="E33" s="238"/>
      <c r="F33" s="238"/>
    </row>
    <row r="34" spans="1:6">
      <c r="B34" s="235"/>
      <c r="C34" s="238"/>
      <c r="D34" s="238"/>
      <c r="E34" s="238"/>
      <c r="F34" s="238"/>
    </row>
    <row r="36" spans="1:6">
      <c r="C36" s="79"/>
      <c r="D36" s="80"/>
    </row>
    <row r="37" spans="1:6">
      <c r="B37" s="65" t="s">
        <v>25</v>
      </c>
      <c r="C37" s="79"/>
      <c r="D37" s="80"/>
    </row>
    <row r="39" spans="1:6">
      <c r="B39" s="74" t="s">
        <v>26</v>
      </c>
      <c r="C39" s="75"/>
      <c r="D39" s="75"/>
      <c r="E39" s="81">
        <v>2025</v>
      </c>
    </row>
    <row r="40" spans="1:6">
      <c r="B40" s="74" t="s">
        <v>27</v>
      </c>
      <c r="C40" s="75"/>
      <c r="D40" s="75"/>
      <c r="E40" s="82" t="s">
        <v>28</v>
      </c>
    </row>
    <row r="41" spans="1:6">
      <c r="B41" s="74" t="s">
        <v>29</v>
      </c>
      <c r="C41" s="75"/>
      <c r="D41" s="75"/>
      <c r="E41" s="82" t="s">
        <v>30</v>
      </c>
    </row>
    <row r="44" spans="1:6" s="84" customFormat="1">
      <c r="A44" s="83" t="s">
        <v>31</v>
      </c>
    </row>
  </sheetData>
  <dataConsolidate/>
  <mergeCells count="1">
    <mergeCell ref="B5:B6"/>
  </mergeCells>
  <phoneticPr fontId="25" type="noConversion"/>
  <conditionalFormatting sqref="C11:C14">
    <cfRule type="cellIs" dxfId="14" priority="16" operator="equal">
      <formula>0</formula>
    </cfRule>
  </conditionalFormatting>
  <conditionalFormatting sqref="D5:D6">
    <cfRule type="expression" dxfId="13" priority="7">
      <formula>D5="error"</formula>
    </cfRule>
    <cfRule type="expression" dxfId="12" priority="8">
      <formula>D5="OK"</formula>
    </cfRule>
  </conditionalFormatting>
  <conditionalFormatting sqref="D5:D14 D36:D37">
    <cfRule type="expression" dxfId="11" priority="21">
      <formula>D5="error"</formula>
    </cfRule>
    <cfRule type="expression" dxfId="10" priority="22">
      <formula>D5="OK"</formula>
    </cfRule>
  </conditionalFormatting>
  <dataValidations disablePrompts="1" count="2">
    <dataValidation type="list" allowBlank="1" showInputMessage="1" showErrorMessage="1" sqref="R25 S30" xr:uid="{F4892F6C-B701-482E-A53D-AD3B624D4076}">
      <formula1>"Forward looking, Historical"</formula1>
    </dataValidation>
    <dataValidation type="list" allowBlank="1" showInputMessage="1" showErrorMessage="1" sqref="F23" xr:uid="{D4CB0816-F0B9-4C83-8FFF-FFF412C34BBF}">
      <formula1>"Historical, Forward looking"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172CD-06F0-47AC-9AC7-26F28AD43141}">
  <sheetPr>
    <tabColor rgb="FFFFDB8E"/>
  </sheetPr>
  <dimension ref="A1"/>
  <sheetViews>
    <sheetView zoomScale="80" zoomScaleNormal="80" workbookViewId="0"/>
  </sheetViews>
  <sheetFormatPr defaultRowHeight="13.5"/>
  <sheetData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55960-1C15-4A94-AED8-7473F3B2B3F7}">
  <sheetPr>
    <tabColor rgb="FFFFDB8E"/>
  </sheetPr>
  <dimension ref="A2:X328"/>
  <sheetViews>
    <sheetView zoomScale="80" zoomScaleNormal="80" workbookViewId="0"/>
  </sheetViews>
  <sheetFormatPr defaultRowHeight="14.25"/>
  <cols>
    <col min="1" max="5" width="9" style="228"/>
    <col min="6" max="24" width="12.5" style="228" bestFit="1" customWidth="1"/>
    <col min="25" max="16384" width="9" style="228"/>
  </cols>
  <sheetData>
    <row r="2" spans="1:24">
      <c r="C2" s="229" t="s">
        <v>32</v>
      </c>
      <c r="E2" s="229" t="s">
        <v>33</v>
      </c>
      <c r="H2" s="228" t="s">
        <v>34</v>
      </c>
      <c r="I2" s="228">
        <v>28097</v>
      </c>
    </row>
    <row r="4" spans="1:24">
      <c r="A4" s="230" t="s">
        <v>35</v>
      </c>
      <c r="B4" s="230" t="s">
        <v>36</v>
      </c>
      <c r="C4" s="230" t="s">
        <v>37</v>
      </c>
      <c r="D4" s="230" t="s">
        <v>38</v>
      </c>
      <c r="E4" s="230" t="s">
        <v>39</v>
      </c>
      <c r="F4" s="230" t="s">
        <v>28</v>
      </c>
      <c r="G4" s="230" t="s">
        <v>40</v>
      </c>
      <c r="H4" s="230" t="s">
        <v>41</v>
      </c>
      <c r="I4" s="230" t="s">
        <v>42</v>
      </c>
      <c r="J4" s="230" t="s">
        <v>43</v>
      </c>
      <c r="K4" s="230" t="s">
        <v>44</v>
      </c>
      <c r="L4" s="230" t="s">
        <v>45</v>
      </c>
      <c r="M4" s="230" t="s">
        <v>46</v>
      </c>
      <c r="N4" s="230" t="s">
        <v>47</v>
      </c>
      <c r="O4" s="230" t="s">
        <v>48</v>
      </c>
      <c r="P4" s="230" t="s">
        <v>49</v>
      </c>
      <c r="Q4" s="230" t="s">
        <v>50</v>
      </c>
      <c r="R4" s="230" t="s">
        <v>30</v>
      </c>
      <c r="S4" s="230" t="s">
        <v>51</v>
      </c>
      <c r="T4" s="230" t="s">
        <v>52</v>
      </c>
      <c r="U4" s="230" t="s">
        <v>53</v>
      </c>
      <c r="V4" s="230" t="s">
        <v>54</v>
      </c>
      <c r="W4" s="230" t="s">
        <v>55</v>
      </c>
      <c r="X4" s="230" t="s">
        <v>56</v>
      </c>
    </row>
    <row r="5" spans="1:24">
      <c r="A5" s="228" t="s">
        <v>57</v>
      </c>
      <c r="B5" s="228" t="s">
        <v>58</v>
      </c>
      <c r="C5" s="228" t="s">
        <v>59</v>
      </c>
      <c r="D5" s="228" t="s">
        <v>60</v>
      </c>
      <c r="E5" s="228" t="s">
        <v>61</v>
      </c>
      <c r="F5" s="231">
        <v>706.13932490189302</v>
      </c>
      <c r="G5" s="231">
        <v>711.92446703888095</v>
      </c>
      <c r="H5" s="231">
        <v>716.98794862019997</v>
      </c>
      <c r="I5" s="231">
        <v>723.49990782393195</v>
      </c>
      <c r="J5" s="231">
        <v>729.49109349428102</v>
      </c>
      <c r="K5" s="231">
        <v>734.74408471597508</v>
      </c>
      <c r="L5" s="231">
        <v>737.28148755891198</v>
      </c>
      <c r="M5" s="231">
        <v>739.56051393996597</v>
      </c>
      <c r="N5" s="231">
        <v>738.74923302691604</v>
      </c>
      <c r="O5" s="231">
        <v>739.51535948936703</v>
      </c>
      <c r="P5" s="231">
        <v>744.44871037768507</v>
      </c>
      <c r="Q5" s="231">
        <v>749.92296797297217</v>
      </c>
      <c r="R5" s="231">
        <v>750.16335767059365</v>
      </c>
      <c r="S5" s="231">
        <v>766.02351521698176</v>
      </c>
      <c r="T5" s="231">
        <v>770.72085610526187</v>
      </c>
      <c r="U5" s="231">
        <v>775.41062321413699</v>
      </c>
      <c r="V5" s="231">
        <v>779.8445330716487</v>
      </c>
      <c r="W5" s="231">
        <v>784.18104206832197</v>
      </c>
      <c r="X5" s="231">
        <v>788.49889744251459</v>
      </c>
    </row>
    <row r="6" spans="1:24">
      <c r="A6" s="228" t="s">
        <v>57</v>
      </c>
      <c r="B6" s="228" t="s">
        <v>62</v>
      </c>
      <c r="C6" s="228" t="s">
        <v>63</v>
      </c>
      <c r="D6" s="228" t="s">
        <v>64</v>
      </c>
      <c r="E6" s="228" t="s">
        <v>61</v>
      </c>
      <c r="F6" s="231">
        <v>21334.45106726154</v>
      </c>
      <c r="G6" s="231">
        <v>21478.475052696711</v>
      </c>
      <c r="H6" s="231">
        <v>22497.06119477583</v>
      </c>
      <c r="I6" s="231">
        <v>24277.029635786999</v>
      </c>
      <c r="J6" s="231">
        <v>22877.068690376178</v>
      </c>
      <c r="K6" s="231">
        <v>22431.911602636908</v>
      </c>
      <c r="L6" s="231">
        <v>22624</v>
      </c>
      <c r="M6" s="231">
        <v>22668.315671852019</v>
      </c>
      <c r="N6" s="231">
        <v>22528.001935692711</v>
      </c>
      <c r="O6" s="231">
        <v>22725</v>
      </c>
      <c r="P6" s="231">
        <v>22704</v>
      </c>
      <c r="Q6" s="231">
        <v>22852</v>
      </c>
      <c r="R6" s="231">
        <v>22638</v>
      </c>
      <c r="S6" s="231">
        <v>22887</v>
      </c>
      <c r="T6" s="231">
        <v>22879.416079565206</v>
      </c>
      <c r="U6" s="231">
        <v>22599.341406748983</v>
      </c>
      <c r="V6" s="231">
        <v>22494.451546691285</v>
      </c>
      <c r="W6" s="231">
        <v>22493.483242274902</v>
      </c>
      <c r="X6" s="231">
        <v>22596.335359215529</v>
      </c>
    </row>
    <row r="7" spans="1:24">
      <c r="A7" s="228" t="s">
        <v>57</v>
      </c>
      <c r="B7" s="228" t="s">
        <v>65</v>
      </c>
      <c r="C7" s="228" t="s">
        <v>66</v>
      </c>
      <c r="D7" s="228" t="s">
        <v>64</v>
      </c>
      <c r="E7" s="228" t="s">
        <v>61</v>
      </c>
      <c r="F7" s="231">
        <v>404224.712697173</v>
      </c>
      <c r="G7" s="231">
        <v>405368.16698184598</v>
      </c>
      <c r="H7" s="231">
        <v>416936.54324143199</v>
      </c>
      <c r="I7" s="231">
        <v>418401.08980411798</v>
      </c>
      <c r="J7" s="231">
        <v>416515.72869037598</v>
      </c>
      <c r="K7" s="231">
        <v>418392.80279376102</v>
      </c>
      <c r="L7" s="231">
        <v>417968.25183640298</v>
      </c>
      <c r="M7" s="231">
        <v>428974.87010462506</v>
      </c>
      <c r="N7" s="231">
        <v>434524.86663031002</v>
      </c>
      <c r="O7" s="231">
        <v>429160</v>
      </c>
      <c r="P7" s="231">
        <v>435842</v>
      </c>
      <c r="Q7" s="231">
        <v>447380</v>
      </c>
      <c r="R7" s="231">
        <v>453882</v>
      </c>
      <c r="S7" s="231">
        <v>460214.40092077921</v>
      </c>
      <c r="T7" s="231">
        <v>463897.06397711561</v>
      </c>
      <c r="U7" s="231">
        <v>467320.98529453838</v>
      </c>
      <c r="V7" s="231">
        <v>470351.07228432532</v>
      </c>
      <c r="W7" s="231">
        <v>472914.8568445202</v>
      </c>
      <c r="X7" s="231">
        <v>475075.54682036507</v>
      </c>
    </row>
    <row r="8" spans="1:24">
      <c r="A8" s="228" t="s">
        <v>57</v>
      </c>
      <c r="B8" s="228" t="s">
        <v>67</v>
      </c>
      <c r="C8" s="228" t="s">
        <v>68</v>
      </c>
      <c r="D8" s="228" t="s">
        <v>60</v>
      </c>
      <c r="E8" s="228" t="s">
        <v>61</v>
      </c>
      <c r="F8" s="231">
        <v>1787.0235259251799</v>
      </c>
      <c r="G8" s="231">
        <v>1804.79084744835</v>
      </c>
      <c r="H8" s="231">
        <v>1820.2890340107899</v>
      </c>
      <c r="I8" s="231">
        <v>1838.3594163975999</v>
      </c>
      <c r="J8" s="231">
        <v>1859.1144929054201</v>
      </c>
      <c r="K8" s="231">
        <v>1877.72664868279</v>
      </c>
      <c r="L8" s="231">
        <v>1885.8731353257001</v>
      </c>
      <c r="M8" s="231">
        <v>1893.0931276746001</v>
      </c>
      <c r="N8" s="231">
        <v>1895.40775073952</v>
      </c>
      <c r="O8" s="231">
        <v>1897.3983828355999</v>
      </c>
      <c r="P8" s="231">
        <v>1910.0560401477057</v>
      </c>
      <c r="Q8" s="231">
        <v>1924.1015192242937</v>
      </c>
      <c r="R8" s="231">
        <v>1924.7182948161249</v>
      </c>
      <c r="S8" s="231">
        <v>1965.411212000176</v>
      </c>
      <c r="T8" s="231">
        <v>1977.463330851642</v>
      </c>
      <c r="U8" s="231">
        <v>1989.4960174132837</v>
      </c>
      <c r="V8" s="231">
        <v>2000.8722427821397</v>
      </c>
      <c r="W8" s="231">
        <v>2011.9985636243753</v>
      </c>
      <c r="X8" s="231">
        <v>2023.077024266448</v>
      </c>
    </row>
    <row r="9" spans="1:24">
      <c r="A9" s="228" t="s">
        <v>57</v>
      </c>
      <c r="B9" s="228" t="s">
        <v>69</v>
      </c>
      <c r="C9" s="228" t="s">
        <v>70</v>
      </c>
      <c r="D9" s="228" t="s">
        <v>64</v>
      </c>
      <c r="E9" s="228" t="s">
        <v>61</v>
      </c>
      <c r="F9" s="231">
        <v>31347.3868178335</v>
      </c>
      <c r="G9" s="231">
        <v>31297.943275616501</v>
      </c>
      <c r="H9" s="231">
        <v>31521.778828443799</v>
      </c>
      <c r="I9" s="231">
        <v>55875.312907398999</v>
      </c>
      <c r="J9" s="231">
        <v>56006.54</v>
      </c>
      <c r="K9" s="231">
        <v>57727.414337472903</v>
      </c>
      <c r="L9" s="231">
        <v>62795</v>
      </c>
      <c r="M9" s="231">
        <v>85653.397759706408</v>
      </c>
      <c r="N9" s="231">
        <v>88782.534235526487</v>
      </c>
      <c r="O9" s="231">
        <v>87912</v>
      </c>
      <c r="P9" s="231">
        <v>86458</v>
      </c>
      <c r="Q9" s="231">
        <v>90680</v>
      </c>
      <c r="R9" s="231">
        <v>91435</v>
      </c>
      <c r="S9" s="231">
        <v>93281</v>
      </c>
      <c r="T9" s="231">
        <v>95970.139264745405</v>
      </c>
      <c r="U9" s="231">
        <v>96677.937238838407</v>
      </c>
      <c r="V9" s="231">
        <v>97305.725860017716</v>
      </c>
      <c r="W9" s="231">
        <v>97836.114136065415</v>
      </c>
      <c r="X9" s="231">
        <v>98403.142127354178</v>
      </c>
    </row>
    <row r="10" spans="1:24">
      <c r="A10" s="228" t="s">
        <v>57</v>
      </c>
      <c r="B10" s="228" t="s">
        <v>71</v>
      </c>
      <c r="C10" s="228" t="s">
        <v>72</v>
      </c>
      <c r="D10" s="228" t="s">
        <v>73</v>
      </c>
      <c r="E10" s="228" t="s">
        <v>61</v>
      </c>
      <c r="F10" s="232">
        <v>5.2778690656759411</v>
      </c>
      <c r="G10" s="232">
        <v>5.2985105398418231</v>
      </c>
      <c r="H10" s="232">
        <v>5.3957998068182382</v>
      </c>
      <c r="I10" s="232">
        <v>5.8023342260300357</v>
      </c>
      <c r="J10" s="232">
        <v>5.4924861450747837</v>
      </c>
      <c r="K10" s="232">
        <v>5.3614477717711368</v>
      </c>
      <c r="L10" s="232">
        <v>5.4128513112175964</v>
      </c>
      <c r="M10" s="232">
        <v>5.2842992099568251</v>
      </c>
      <c r="N10" s="232">
        <v>5.184513860022502</v>
      </c>
      <c r="O10" s="232">
        <v>5.2952278870351384</v>
      </c>
      <c r="P10" s="232">
        <v>5.209227197011761</v>
      </c>
      <c r="Q10" s="232">
        <v>5.1079619115740531</v>
      </c>
      <c r="R10" s="232">
        <v>4.9876399592845715</v>
      </c>
      <c r="S10" s="232">
        <v>4.9731168677487219</v>
      </c>
      <c r="T10" s="232">
        <v>4.9320027773863782</v>
      </c>
      <c r="U10" s="232">
        <v>4.83593549570758</v>
      </c>
      <c r="V10" s="232">
        <v>4.7824811873913369</v>
      </c>
      <c r="W10" s="232">
        <v>4.7563494605266898</v>
      </c>
      <c r="X10" s="232">
        <v>4.7563667527092548</v>
      </c>
    </row>
    <row r="11" spans="1:24">
      <c r="A11" s="228" t="s">
        <v>57</v>
      </c>
      <c r="B11" s="228" t="s">
        <v>74</v>
      </c>
      <c r="C11" s="228" t="s">
        <v>75</v>
      </c>
      <c r="D11" s="228" t="s">
        <v>73</v>
      </c>
      <c r="E11" s="228" t="s">
        <v>61</v>
      </c>
      <c r="F11" s="232">
        <v>7.7549407132160058</v>
      </c>
      <c r="G11" s="232">
        <v>7.720868539985319</v>
      </c>
      <c r="H11" s="232">
        <v>7.5603300644699649</v>
      </c>
      <c r="I11" s="232">
        <v>13.354485509002389</v>
      </c>
      <c r="J11" s="232">
        <v>13.446440588473768</v>
      </c>
      <c r="K11" s="232">
        <v>13.797420498633327</v>
      </c>
      <c r="L11" s="232">
        <v>15.023868373758351</v>
      </c>
      <c r="M11" s="232">
        <v>19.966996607240869</v>
      </c>
      <c r="N11" s="232">
        <v>20.432095158103323</v>
      </c>
      <c r="O11" s="232">
        <v>20.484667722993755</v>
      </c>
      <c r="P11" s="232">
        <v>19.837005153243606</v>
      </c>
      <c r="Q11" s="232">
        <v>20.269122446242569</v>
      </c>
      <c r="R11" s="232">
        <v>20.145103793496986</v>
      </c>
      <c r="S11" s="232">
        <v>20.269031089285118</v>
      </c>
      <c r="T11" s="232">
        <v>20.6878091536013</v>
      </c>
      <c r="U11" s="232">
        <v>20.687694385884512</v>
      </c>
      <c r="V11" s="232">
        <v>20.687892851490471</v>
      </c>
      <c r="W11" s="232">
        <v>20.687891852006441</v>
      </c>
      <c r="X11" s="232">
        <v>20.713156630762615</v>
      </c>
    </row>
    <row r="12" spans="1:24">
      <c r="A12" s="228" t="s">
        <v>57</v>
      </c>
      <c r="B12" s="228" t="s">
        <v>76</v>
      </c>
      <c r="C12" s="228" t="s">
        <v>77</v>
      </c>
      <c r="D12" s="228" t="s">
        <v>60</v>
      </c>
      <c r="E12" s="228" t="s">
        <v>61</v>
      </c>
      <c r="F12" s="231">
        <v>35.006210219491308</v>
      </c>
      <c r="G12" s="231">
        <v>35.24187475679382</v>
      </c>
      <c r="H12" s="231">
        <v>35.317693295426317</v>
      </c>
      <c r="I12" s="231">
        <v>35.530269007199401</v>
      </c>
      <c r="J12" s="231">
        <v>35.407281695068562</v>
      </c>
      <c r="K12" s="231">
        <v>35.710171987278258</v>
      </c>
      <c r="L12" s="231">
        <v>36.059489669897218</v>
      </c>
      <c r="M12" s="231">
        <v>36.457270607755078</v>
      </c>
      <c r="N12" s="231">
        <v>36.580233420508215</v>
      </c>
      <c r="O12" s="231">
        <v>37.042088722663756</v>
      </c>
      <c r="P12" s="231">
        <v>37.289198696730139</v>
      </c>
      <c r="Q12" s="231">
        <v>37.563402515397755</v>
      </c>
      <c r="R12" s="231">
        <v>37.575443558755467</v>
      </c>
      <c r="S12" s="231">
        <v>38.178719087850844</v>
      </c>
      <c r="T12" s="231">
        <v>38.413106472458722</v>
      </c>
      <c r="U12" s="231">
        <v>38.647076903374526</v>
      </c>
      <c r="V12" s="231">
        <v>38.868307283006317</v>
      </c>
      <c r="W12" s="231">
        <v>39.08465784228548</v>
      </c>
      <c r="X12" s="231">
        <v>39.30008805850148</v>
      </c>
    </row>
    <row r="13" spans="1:24">
      <c r="A13" s="228" t="s">
        <v>57</v>
      </c>
      <c r="B13" s="228" t="s">
        <v>78</v>
      </c>
      <c r="C13" s="228" t="s">
        <v>79</v>
      </c>
      <c r="D13" s="228" t="s">
        <v>60</v>
      </c>
      <c r="E13" s="228" t="s">
        <v>61</v>
      </c>
      <c r="F13" s="231">
        <v>2658071</v>
      </c>
      <c r="G13" s="231">
        <v>2676627</v>
      </c>
      <c r="H13" s="231">
        <v>2690725</v>
      </c>
      <c r="I13" s="231">
        <v>2712195.9999999898</v>
      </c>
      <c r="J13" s="231">
        <v>2711447</v>
      </c>
      <c r="K13" s="231">
        <v>2743415</v>
      </c>
      <c r="L13" s="231">
        <v>2756272</v>
      </c>
      <c r="M13" s="231">
        <v>2791479</v>
      </c>
      <c r="N13" s="231">
        <v>2811447</v>
      </c>
      <c r="O13" s="231">
        <v>2852389</v>
      </c>
      <c r="P13" s="231">
        <v>2872648</v>
      </c>
      <c r="Q13" s="231">
        <v>2903050</v>
      </c>
      <c r="R13" s="231">
        <v>2922618</v>
      </c>
      <c r="S13" s="231">
        <v>2973434.9999999995</v>
      </c>
      <c r="T13" s="231">
        <v>2995915.0000000005</v>
      </c>
      <c r="U13" s="231">
        <v>3017757</v>
      </c>
      <c r="V13" s="231">
        <v>3038802</v>
      </c>
      <c r="W13" s="231">
        <v>3059078</v>
      </c>
      <c r="X13" s="231">
        <v>3079437.0000000005</v>
      </c>
    </row>
    <row r="14" spans="1:24">
      <c r="A14" s="228" t="s">
        <v>57</v>
      </c>
      <c r="B14" s="228" t="s">
        <v>80</v>
      </c>
      <c r="C14" s="228" t="s">
        <v>81</v>
      </c>
      <c r="D14" s="228" t="s">
        <v>60</v>
      </c>
      <c r="E14" s="228" t="s">
        <v>61</v>
      </c>
      <c r="F14" s="231">
        <v>1.5278656838714411</v>
      </c>
      <c r="G14" s="231">
        <v>1.5282779889186386</v>
      </c>
      <c r="H14" s="231">
        <v>1.5264026873866419</v>
      </c>
      <c r="I14" s="231">
        <v>1.5297740883460211</v>
      </c>
      <c r="J14" s="231">
        <v>1.5572979246236773</v>
      </c>
      <c r="K14" s="231">
        <v>1.5808635141540588</v>
      </c>
      <c r="L14" s="231">
        <v>1.5479454922236409</v>
      </c>
      <c r="M14" s="231">
        <v>1.5916203039413501</v>
      </c>
      <c r="N14" s="231">
        <v>1.5733505080864463</v>
      </c>
      <c r="O14" s="231">
        <v>1.569269128876422</v>
      </c>
      <c r="P14" s="231">
        <v>1.5701805625868088</v>
      </c>
      <c r="Q14" s="231">
        <v>1.5550307955074789</v>
      </c>
      <c r="R14" s="231">
        <v>1.5683778606325505</v>
      </c>
      <c r="S14" s="231">
        <v>1.5724814462905421</v>
      </c>
      <c r="T14" s="231">
        <v>1.5702636167812083</v>
      </c>
      <c r="U14" s="231">
        <v>1.5696996862393546</v>
      </c>
      <c r="V14" s="231">
        <v>1.5688905374638664</v>
      </c>
      <c r="W14" s="231">
        <v>1.5735294117647058</v>
      </c>
      <c r="X14" s="231">
        <v>1.5746263894738186</v>
      </c>
    </row>
    <row r="15" spans="1:24">
      <c r="A15" s="228" t="s">
        <v>57</v>
      </c>
      <c r="B15" s="228" t="s">
        <v>82</v>
      </c>
      <c r="C15" s="228" t="s">
        <v>83</v>
      </c>
      <c r="D15" s="228" t="s">
        <v>84</v>
      </c>
      <c r="E15" s="228" t="s">
        <v>61</v>
      </c>
      <c r="F15" s="231">
        <v>116013</v>
      </c>
      <c r="G15" s="231">
        <v>116073</v>
      </c>
      <c r="H15" s="231">
        <v>116291</v>
      </c>
      <c r="I15" s="231">
        <v>116775</v>
      </c>
      <c r="J15" s="231">
        <v>119256</v>
      </c>
      <c r="K15" s="231">
        <v>121449</v>
      </c>
      <c r="L15" s="231">
        <v>118320</v>
      </c>
      <c r="M15" s="231">
        <v>121868</v>
      </c>
      <c r="N15" s="231">
        <v>120923</v>
      </c>
      <c r="O15" s="231">
        <v>120840</v>
      </c>
      <c r="P15" s="231">
        <v>120962</v>
      </c>
      <c r="Q15" s="231">
        <v>120179</v>
      </c>
      <c r="R15" s="231">
        <v>121988.42999999977</v>
      </c>
      <c r="S15" s="231">
        <v>122468</v>
      </c>
      <c r="T15" s="231">
        <v>122468</v>
      </c>
      <c r="U15" s="231">
        <v>122570</v>
      </c>
      <c r="V15" s="231">
        <v>122659</v>
      </c>
      <c r="W15" s="231">
        <v>123157</v>
      </c>
      <c r="X15" s="231">
        <v>123383</v>
      </c>
    </row>
    <row r="16" spans="1:24">
      <c r="A16" s="228" t="s">
        <v>57</v>
      </c>
      <c r="B16" s="228" t="s">
        <v>85</v>
      </c>
      <c r="C16" s="228" t="s">
        <v>86</v>
      </c>
      <c r="D16" s="228" t="s">
        <v>87</v>
      </c>
      <c r="E16" s="228" t="s">
        <v>61</v>
      </c>
      <c r="F16" s="231">
        <v>118.90573569487645</v>
      </c>
      <c r="G16" s="231">
        <v>151.78275418141843</v>
      </c>
      <c r="H16" s="231">
        <v>137.09464585823144</v>
      </c>
      <c r="I16" s="231">
        <v>114.28322845850224</v>
      </c>
      <c r="J16" s="231">
        <v>92.009811019665918</v>
      </c>
      <c r="K16" s="231">
        <v>106.09790568129056</v>
      </c>
      <c r="L16" s="231">
        <v>110.74891684649035</v>
      </c>
      <c r="M16" s="231">
        <v>105.6207248735156</v>
      </c>
      <c r="N16" s="231">
        <v>108.68399530371856</v>
      </c>
      <c r="O16" s="231">
        <v>90.367258076834915</v>
      </c>
      <c r="P16" s="231">
        <v>106.73257122024708</v>
      </c>
      <c r="Q16" s="231">
        <v>102.09310322017795</v>
      </c>
      <c r="R16" s="231">
        <v>113.56470663404772</v>
      </c>
      <c r="S16" s="231">
        <v>101.78012625201853</v>
      </c>
      <c r="T16" s="231">
        <v>78.959232077716578</v>
      </c>
      <c r="U16" s="231">
        <v>83.255184044876017</v>
      </c>
      <c r="V16" s="231">
        <v>85.350737383812486</v>
      </c>
      <c r="W16" s="231">
        <v>90.948737383812485</v>
      </c>
      <c r="X16" s="231">
        <v>86.147737383812498</v>
      </c>
    </row>
    <row r="17" spans="1:24">
      <c r="A17" s="228" t="s">
        <v>57</v>
      </c>
      <c r="B17" s="228" t="s">
        <v>88</v>
      </c>
      <c r="C17" s="228" t="s">
        <v>89</v>
      </c>
      <c r="D17" s="228" t="s">
        <v>87</v>
      </c>
      <c r="E17" s="228" t="s">
        <v>61</v>
      </c>
      <c r="F17" s="231">
        <v>0.82803437113423717</v>
      </c>
      <c r="G17" s="231">
        <v>1.0757105186493157</v>
      </c>
      <c r="H17" s="231">
        <v>0.95138546744088448</v>
      </c>
      <c r="I17" s="231">
        <v>0.77375239308396915</v>
      </c>
      <c r="J17" s="231">
        <v>0.61014463540892516</v>
      </c>
      <c r="K17" s="231">
        <v>0.72077381576963695</v>
      </c>
      <c r="L17" s="231">
        <v>0.7777311576298479</v>
      </c>
      <c r="M17" s="231">
        <v>0.6994435010444271</v>
      </c>
      <c r="N17" s="231">
        <v>0.7288944610867194</v>
      </c>
      <c r="O17" s="231">
        <v>0.61474325222336679</v>
      </c>
      <c r="P17" s="231">
        <v>0.70497074782197544</v>
      </c>
      <c r="Q17" s="231">
        <v>0.68935248629424684</v>
      </c>
      <c r="R17" s="231">
        <v>0.75368135541576664</v>
      </c>
      <c r="S17" s="231">
        <v>0.6718160148648088</v>
      </c>
      <c r="T17" s="231">
        <v>0.50637300409844666</v>
      </c>
      <c r="U17" s="231">
        <v>0.52861351408368928</v>
      </c>
      <c r="V17" s="231">
        <v>0.53705404246321276</v>
      </c>
      <c r="W17" s="231">
        <v>0.55984656793580101</v>
      </c>
      <c r="X17" s="231">
        <v>0.51901851513531105</v>
      </c>
    </row>
    <row r="18" spans="1:24">
      <c r="A18" s="228" t="s">
        <v>57</v>
      </c>
      <c r="B18" s="228" t="s">
        <v>90</v>
      </c>
      <c r="C18" s="228" t="s">
        <v>91</v>
      </c>
      <c r="D18" s="228" t="s">
        <v>87</v>
      </c>
      <c r="E18" s="228" t="s">
        <v>61</v>
      </c>
      <c r="F18" s="231">
        <v>141.63421364610645</v>
      </c>
      <c r="G18" s="231">
        <v>164.40331228850508</v>
      </c>
      <c r="H18" s="231">
        <v>159.96853186109192</v>
      </c>
      <c r="I18" s="231">
        <v>167.81991650335519</v>
      </c>
      <c r="J18" s="231">
        <v>167.54625668468441</v>
      </c>
      <c r="K18" s="231">
        <v>195.34932927746996</v>
      </c>
      <c r="L18" s="231">
        <v>206.46226670591653</v>
      </c>
      <c r="M18" s="231">
        <v>156.06451074375903</v>
      </c>
      <c r="N18" s="231">
        <v>165.30939225967225</v>
      </c>
      <c r="O18" s="231">
        <v>144.97146054004756</v>
      </c>
      <c r="P18" s="231">
        <v>148.8956491480169</v>
      </c>
      <c r="Q18" s="231">
        <v>175.79278961999302</v>
      </c>
      <c r="R18" s="231">
        <v>181.82831256122665</v>
      </c>
      <c r="S18" s="231">
        <v>226.44300823507058</v>
      </c>
      <c r="T18" s="231">
        <v>194.96427191861369</v>
      </c>
      <c r="U18" s="231">
        <v>210.13571591508122</v>
      </c>
      <c r="V18" s="231">
        <v>217.08829645722432</v>
      </c>
      <c r="W18" s="231">
        <v>207.60146718392318</v>
      </c>
      <c r="X18" s="231">
        <v>194.87046280427253</v>
      </c>
    </row>
    <row r="19" spans="1:24">
      <c r="A19" s="228" t="s">
        <v>57</v>
      </c>
      <c r="B19" s="228" t="s">
        <v>92</v>
      </c>
      <c r="C19" s="228" t="s">
        <v>93</v>
      </c>
      <c r="D19" s="228" t="s">
        <v>87</v>
      </c>
      <c r="E19" s="228" t="s">
        <v>61</v>
      </c>
      <c r="F19" s="231">
        <v>162.56409218195222</v>
      </c>
      <c r="G19" s="231">
        <v>179.24757023981499</v>
      </c>
      <c r="H19" s="231">
        <v>163.72412620003308</v>
      </c>
      <c r="I19" s="231">
        <v>171.49807927163462</v>
      </c>
      <c r="J19" s="231">
        <v>172.948908420582</v>
      </c>
      <c r="K19" s="231">
        <v>170.22041681879546</v>
      </c>
      <c r="L19" s="231">
        <v>146.75458494261991</v>
      </c>
      <c r="M19" s="231">
        <v>198.79511368737843</v>
      </c>
      <c r="N19" s="231">
        <v>203.13129563008067</v>
      </c>
      <c r="O19" s="231">
        <v>200.82928260514441</v>
      </c>
      <c r="P19" s="231">
        <v>202.90199950224613</v>
      </c>
      <c r="Q19" s="231">
        <v>220.98126247652172</v>
      </c>
      <c r="R19" s="231">
        <v>236.66901056808734</v>
      </c>
      <c r="S19" s="231">
        <v>251.50135526620826</v>
      </c>
      <c r="T19" s="231">
        <v>239.35648326315879</v>
      </c>
      <c r="U19" s="231">
        <v>242.89613988307383</v>
      </c>
      <c r="V19" s="231">
        <v>243.97636494975603</v>
      </c>
      <c r="W19" s="231">
        <v>240.67266214265041</v>
      </c>
      <c r="X19" s="231">
        <v>238.9125354980373</v>
      </c>
    </row>
    <row r="20" spans="1:24">
      <c r="A20" s="228" t="s">
        <v>57</v>
      </c>
      <c r="B20" s="228" t="s">
        <v>94</v>
      </c>
      <c r="C20" s="228" t="s">
        <v>95</v>
      </c>
      <c r="D20" s="228" t="s">
        <v>87</v>
      </c>
      <c r="E20" s="228" t="s">
        <v>61</v>
      </c>
      <c r="F20" s="231">
        <v>304.19830582805866</v>
      </c>
      <c r="G20" s="231">
        <v>343.65088252832004</v>
      </c>
      <c r="H20" s="231">
        <v>323.69265806112503</v>
      </c>
      <c r="I20" s="231">
        <v>339.31799577498981</v>
      </c>
      <c r="J20" s="231">
        <v>340.49516510526644</v>
      </c>
      <c r="K20" s="231">
        <v>365.56974609626542</v>
      </c>
      <c r="L20" s="231">
        <v>353.21685164853648</v>
      </c>
      <c r="M20" s="231">
        <v>354.85962443113749</v>
      </c>
      <c r="N20" s="231">
        <v>368.44068788975289</v>
      </c>
      <c r="O20" s="231">
        <v>345.80074314519197</v>
      </c>
      <c r="P20" s="231">
        <v>351.797648650263</v>
      </c>
      <c r="Q20" s="231">
        <v>396.77405209651477</v>
      </c>
      <c r="R20" s="231">
        <v>418.497323129314</v>
      </c>
      <c r="S20" s="231">
        <v>477.94436350127887</v>
      </c>
      <c r="T20" s="231">
        <v>434.32075518177248</v>
      </c>
      <c r="U20" s="231">
        <v>453.03185579815505</v>
      </c>
      <c r="V20" s="231">
        <v>461.06466140698035</v>
      </c>
      <c r="W20" s="231">
        <v>448.27412932657359</v>
      </c>
      <c r="X20" s="231">
        <v>433.78299830230981</v>
      </c>
    </row>
    <row r="21" spans="1:24">
      <c r="A21" s="228" t="s">
        <v>57</v>
      </c>
      <c r="B21" s="228" t="s">
        <v>96</v>
      </c>
      <c r="C21" s="228" t="s">
        <v>97</v>
      </c>
      <c r="D21" s="228" t="s">
        <v>98</v>
      </c>
      <c r="E21" s="228" t="s">
        <v>61</v>
      </c>
      <c r="F21" s="231">
        <v>75931.41283600009</v>
      </c>
      <c r="G21" s="231">
        <v>75950.187623999998</v>
      </c>
      <c r="H21" s="231">
        <v>76186.317648000302</v>
      </c>
      <c r="I21" s="231">
        <v>76334.80060200009</v>
      </c>
      <c r="J21" s="231">
        <v>76578.795947999693</v>
      </c>
      <c r="K21" s="231">
        <v>76824.468977000215</v>
      </c>
      <c r="L21" s="231">
        <v>76436.800000000003</v>
      </c>
      <c r="M21" s="231">
        <v>76568.513041845901</v>
      </c>
      <c r="N21" s="231">
        <v>76857</v>
      </c>
      <c r="O21" s="231">
        <v>77004</v>
      </c>
      <c r="P21" s="231">
        <v>77037</v>
      </c>
      <c r="Q21" s="231">
        <v>77284</v>
      </c>
      <c r="R21" s="231">
        <v>77780</v>
      </c>
      <c r="S21" s="231">
        <v>77882</v>
      </c>
      <c r="T21" s="231">
        <v>77992</v>
      </c>
      <c r="U21" s="231">
        <v>78085</v>
      </c>
      <c r="V21" s="231">
        <v>78182</v>
      </c>
      <c r="W21" s="231">
        <v>78268</v>
      </c>
      <c r="X21" s="231">
        <v>78357</v>
      </c>
    </row>
    <row r="22" spans="1:24">
      <c r="A22" s="228" t="s">
        <v>57</v>
      </c>
      <c r="B22" s="228" t="s">
        <v>99</v>
      </c>
      <c r="C22" s="228" t="s">
        <v>100</v>
      </c>
      <c r="D22" s="228" t="s">
        <v>101</v>
      </c>
      <c r="E22" s="228" t="s">
        <v>61</v>
      </c>
      <c r="F22" s="231">
        <v>143.6</v>
      </c>
      <c r="G22" s="231">
        <v>141.1</v>
      </c>
      <c r="H22" s="231">
        <v>144.1</v>
      </c>
      <c r="I22" s="231">
        <v>147.69999999999999</v>
      </c>
      <c r="J22" s="231">
        <v>150.80000000000001</v>
      </c>
      <c r="K22" s="231">
        <v>147.19999999999999</v>
      </c>
      <c r="L22" s="231">
        <v>142.4</v>
      </c>
      <c r="M22" s="231">
        <v>151.0068</v>
      </c>
      <c r="N22" s="231">
        <v>149.108</v>
      </c>
      <c r="O22" s="231">
        <v>147</v>
      </c>
      <c r="P22" s="231">
        <v>151.4</v>
      </c>
      <c r="Q22" s="231">
        <v>148.1</v>
      </c>
      <c r="R22" s="231">
        <v>150.68</v>
      </c>
      <c r="S22" s="231">
        <v>151.5</v>
      </c>
      <c r="T22" s="231">
        <v>155.9309667747724</v>
      </c>
      <c r="U22" s="231">
        <v>157.4972675248238</v>
      </c>
      <c r="V22" s="231">
        <v>158.92392689634929</v>
      </c>
      <c r="W22" s="231">
        <v>162.4529694254405</v>
      </c>
      <c r="X22" s="231">
        <v>165.98201195453171</v>
      </c>
    </row>
    <row r="23" spans="1:24">
      <c r="A23" s="228" t="s">
        <v>57</v>
      </c>
      <c r="B23" s="228" t="s">
        <v>102</v>
      </c>
      <c r="C23" s="228" t="s">
        <v>103</v>
      </c>
      <c r="D23" s="228" t="s">
        <v>60</v>
      </c>
      <c r="E23" s="228" t="s">
        <v>61</v>
      </c>
      <c r="F23" s="231">
        <v>4.2813002361486959E-4</v>
      </c>
      <c r="G23" s="231">
        <v>4.2329394420664515E-4</v>
      </c>
      <c r="H23" s="231">
        <v>4.2144775107080806E-4</v>
      </c>
      <c r="I23" s="231">
        <v>4.1774267051496438E-4</v>
      </c>
      <c r="J23" s="231">
        <v>4.2043971355516075E-4</v>
      </c>
      <c r="K23" s="231">
        <v>4.148114667303343E-4</v>
      </c>
      <c r="L23" s="231">
        <v>4.1287652307174326E-4</v>
      </c>
      <c r="M23" s="231">
        <v>4.0659449703902482E-4</v>
      </c>
      <c r="N23" s="231">
        <v>4.02639637169045E-4</v>
      </c>
      <c r="O23" s="231">
        <v>3.9686031603683789E-4</v>
      </c>
      <c r="P23" s="231">
        <v>3.9336528526989734E-4</v>
      </c>
      <c r="Q23" s="231">
        <v>3.8959025852121045E-4</v>
      </c>
      <c r="R23" s="231">
        <v>3.8698180877555673E-4</v>
      </c>
      <c r="S23" s="231">
        <v>3.7734135772263396E-4</v>
      </c>
      <c r="T23" s="231">
        <v>3.7450995772576987E-4</v>
      </c>
      <c r="U23" s="231">
        <v>3.717993198259502E-4</v>
      </c>
      <c r="V23" s="231">
        <v>3.6922445095139463E-4</v>
      </c>
      <c r="W23" s="231">
        <v>3.6677717926774013E-4</v>
      </c>
      <c r="X23" s="231">
        <v>3.6435231504979639E-4</v>
      </c>
    </row>
    <row r="24" spans="1:24">
      <c r="A24" s="228" t="s">
        <v>57</v>
      </c>
      <c r="B24" s="228" t="s">
        <v>104</v>
      </c>
      <c r="C24" s="228" t="s">
        <v>105</v>
      </c>
      <c r="D24" s="228" t="s">
        <v>60</v>
      </c>
      <c r="E24" s="228" t="s">
        <v>61</v>
      </c>
      <c r="F24" s="231">
        <v>1138</v>
      </c>
      <c r="G24" s="231">
        <v>1133</v>
      </c>
      <c r="H24" s="231">
        <v>1134</v>
      </c>
      <c r="I24" s="231">
        <v>1133</v>
      </c>
      <c r="J24" s="231">
        <v>1140</v>
      </c>
      <c r="K24" s="231">
        <v>1138</v>
      </c>
      <c r="L24" s="231">
        <v>1138</v>
      </c>
      <c r="M24" s="231">
        <v>1135</v>
      </c>
      <c r="N24" s="231">
        <v>1132</v>
      </c>
      <c r="O24" s="231">
        <v>1132</v>
      </c>
      <c r="P24" s="231">
        <v>1130</v>
      </c>
      <c r="Q24" s="231">
        <v>1131</v>
      </c>
      <c r="R24" s="231">
        <v>1131</v>
      </c>
      <c r="S24" s="231">
        <v>1122</v>
      </c>
      <c r="T24" s="231">
        <v>1122</v>
      </c>
      <c r="U24" s="231">
        <v>1122</v>
      </c>
      <c r="V24" s="231">
        <v>1122</v>
      </c>
      <c r="W24" s="231">
        <v>1122</v>
      </c>
      <c r="X24" s="231">
        <v>1122</v>
      </c>
    </row>
    <row r="25" spans="1:24">
      <c r="A25" s="228" t="s">
        <v>57</v>
      </c>
      <c r="B25" s="228" t="s">
        <v>106</v>
      </c>
      <c r="C25" s="228" t="s">
        <v>107</v>
      </c>
      <c r="D25" s="228" t="s">
        <v>60</v>
      </c>
      <c r="E25" s="228" t="s">
        <v>61</v>
      </c>
      <c r="F25" s="231">
        <v>2.3061464467017713E-2</v>
      </c>
      <c r="G25" s="231">
        <v>4.7673335918651506E-2</v>
      </c>
      <c r="H25" s="231">
        <v>3.4733572233626289E-2</v>
      </c>
      <c r="I25" s="231">
        <v>3.5574408314560178E-2</v>
      </c>
      <c r="J25" s="231">
        <v>3.2916318151735235E-2</v>
      </c>
      <c r="K25" s="231">
        <v>2.9421656677206368E-2</v>
      </c>
      <c r="L25" s="231">
        <v>3.456088353874303E-2</v>
      </c>
      <c r="M25" s="231">
        <v>2.6820333812432397E-2</v>
      </c>
      <c r="N25" s="231">
        <v>3.9899688542260531E-2</v>
      </c>
      <c r="O25" s="231">
        <v>3.7612328543660957E-2</v>
      </c>
      <c r="P25" s="231">
        <v>3.0286677284969709E-2</v>
      </c>
      <c r="Q25" s="231">
        <v>2.9829063777592403E-2</v>
      </c>
      <c r="R25" s="231">
        <v>4.4395250860590534E-2</v>
      </c>
      <c r="S25" s="231">
        <v>3.3719469041412958E-2</v>
      </c>
      <c r="T25" s="231">
        <v>3.3671673288686872E-2</v>
      </c>
      <c r="U25" s="231">
        <v>3.363136972978694E-2</v>
      </c>
      <c r="V25" s="231">
        <v>3.3589435353565261E-2</v>
      </c>
      <c r="W25" s="231">
        <v>3.3552343783965793E-2</v>
      </c>
      <c r="X25" s="231">
        <v>3.3514044477872693E-2</v>
      </c>
    </row>
    <row r="26" spans="1:24">
      <c r="A26" s="228" t="s">
        <v>57</v>
      </c>
      <c r="B26" s="228" t="s">
        <v>108</v>
      </c>
      <c r="C26" s="228" t="s">
        <v>109</v>
      </c>
      <c r="D26" s="228" t="s">
        <v>110</v>
      </c>
      <c r="E26" s="228" t="s">
        <v>61</v>
      </c>
      <c r="F26" s="231">
        <v>1751.0895790478687</v>
      </c>
      <c r="G26" s="231">
        <v>3620.7988076835604</v>
      </c>
      <c r="H26" s="231">
        <v>2646.2229672408157</v>
      </c>
      <c r="I26" s="231">
        <v>2715.5653652260853</v>
      </c>
      <c r="J26" s="231">
        <v>2520.6920111011709</v>
      </c>
      <c r="K26" s="231">
        <v>2260.3031506499915</v>
      </c>
      <c r="L26" s="231">
        <v>2641.7233428741933</v>
      </c>
      <c r="M26" s="231">
        <v>2053.5930793038906</v>
      </c>
      <c r="N26" s="231">
        <v>3066.5703622925175</v>
      </c>
      <c r="O26" s="231">
        <v>2896.2997471760682</v>
      </c>
      <c r="P26" s="231">
        <v>2333.1947580022115</v>
      </c>
      <c r="Q26" s="231">
        <v>2305.3093649874513</v>
      </c>
      <c r="R26" s="231">
        <v>3453.0626119367316</v>
      </c>
      <c r="S26" s="231">
        <v>2613.0565338952561</v>
      </c>
      <c r="T26" s="231">
        <v>2613.0565338952561</v>
      </c>
      <c r="U26" s="231">
        <v>2613.0565338952561</v>
      </c>
      <c r="V26" s="231">
        <v>2613.0565338952561</v>
      </c>
      <c r="W26" s="231">
        <v>2613.0565338952561</v>
      </c>
      <c r="X26" s="231">
        <v>2613.0565338952561</v>
      </c>
    </row>
    <row r="27" spans="1:24">
      <c r="A27" s="228" t="s">
        <v>57</v>
      </c>
      <c r="B27" s="228" t="s">
        <v>111</v>
      </c>
      <c r="C27" s="228" t="s">
        <v>112</v>
      </c>
      <c r="D27" s="228" t="s">
        <v>60</v>
      </c>
      <c r="E27" s="228" t="s">
        <v>61</v>
      </c>
      <c r="F27" s="231">
        <v>6195.5871476488346</v>
      </c>
      <c r="G27" s="231">
        <v>6167.4810794283258</v>
      </c>
      <c r="H27" s="231">
        <v>6370.0432249888636</v>
      </c>
      <c r="I27" s="231">
        <v>6368.1699652374573</v>
      </c>
      <c r="J27" s="231">
        <v>6344.1080470322649</v>
      </c>
      <c r="K27" s="231">
        <v>6383.4384196922529</v>
      </c>
      <c r="L27" s="231">
        <v>6332.536800625473</v>
      </c>
      <c r="M27" s="231">
        <v>6623.7848258644999</v>
      </c>
      <c r="N27" s="231">
        <v>6603.1982450030346</v>
      </c>
      <c r="O27" s="231">
        <v>6468.2904808580706</v>
      </c>
      <c r="P27" s="231">
        <v>6662.5432467058235</v>
      </c>
      <c r="Q27" s="231">
        <v>7196.7162280060866</v>
      </c>
      <c r="R27" s="231">
        <v>7294.1055589938751</v>
      </c>
      <c r="S27" s="231">
        <v>6775.8499851899942</v>
      </c>
      <c r="T27" s="231">
        <v>6775.8499851899942</v>
      </c>
      <c r="U27" s="231">
        <v>6775.8499851899942</v>
      </c>
      <c r="V27" s="231">
        <v>6775.8499851899942</v>
      </c>
      <c r="W27" s="231">
        <v>6775.8499851899942</v>
      </c>
      <c r="X27" s="231">
        <v>6775.8499851899942</v>
      </c>
    </row>
    <row r="28" spans="1:24">
      <c r="A28" s="228" t="s">
        <v>57</v>
      </c>
      <c r="B28" s="228" t="s">
        <v>113</v>
      </c>
      <c r="C28" s="228" t="s">
        <v>114</v>
      </c>
      <c r="D28" s="228" t="s">
        <v>115</v>
      </c>
      <c r="E28" s="228" t="s">
        <v>61</v>
      </c>
      <c r="F28" s="233" t="s">
        <v>116</v>
      </c>
      <c r="G28" s="233" t="s">
        <v>116</v>
      </c>
      <c r="H28" s="233" t="s">
        <v>116</v>
      </c>
      <c r="I28" s="233" t="s">
        <v>116</v>
      </c>
      <c r="J28" s="233" t="s">
        <v>116</v>
      </c>
      <c r="K28" s="233" t="s">
        <v>116</v>
      </c>
      <c r="L28" s="233" t="s">
        <v>116</v>
      </c>
      <c r="M28" s="233" t="s">
        <v>116</v>
      </c>
      <c r="N28" s="233" t="s">
        <v>116</v>
      </c>
      <c r="O28" s="233" t="s">
        <v>116</v>
      </c>
      <c r="P28" s="233" t="s">
        <v>116</v>
      </c>
      <c r="Q28" s="233" t="s">
        <v>116</v>
      </c>
      <c r="R28" s="233" t="s">
        <v>116</v>
      </c>
      <c r="S28" s="233" t="s">
        <v>116</v>
      </c>
      <c r="T28" s="233" t="s">
        <v>116</v>
      </c>
      <c r="U28" s="233" t="s">
        <v>116</v>
      </c>
      <c r="V28" s="233" t="s">
        <v>116</v>
      </c>
      <c r="W28" s="233" t="s">
        <v>116</v>
      </c>
      <c r="X28" s="233" t="s">
        <v>116</v>
      </c>
    </row>
    <row r="29" spans="1:24">
      <c r="A29" s="228" t="s">
        <v>57</v>
      </c>
      <c r="B29" s="228" t="s">
        <v>117</v>
      </c>
      <c r="C29" s="228" t="s">
        <v>118</v>
      </c>
      <c r="D29" s="228" t="s">
        <v>115</v>
      </c>
      <c r="E29" s="228" t="s">
        <v>61</v>
      </c>
      <c r="F29" s="233" t="s">
        <v>119</v>
      </c>
      <c r="G29" s="233" t="s">
        <v>119</v>
      </c>
      <c r="H29" s="233" t="s">
        <v>119</v>
      </c>
      <c r="I29" s="233" t="s">
        <v>119</v>
      </c>
      <c r="J29" s="233" t="s">
        <v>119</v>
      </c>
      <c r="K29" s="233" t="s">
        <v>119</v>
      </c>
      <c r="L29" s="233" t="s">
        <v>119</v>
      </c>
      <c r="M29" s="233" t="s">
        <v>119</v>
      </c>
      <c r="N29" s="233" t="s">
        <v>119</v>
      </c>
      <c r="O29" s="233" t="s">
        <v>119</v>
      </c>
      <c r="P29" s="233" t="s">
        <v>119</v>
      </c>
      <c r="Q29" s="233" t="s">
        <v>119</v>
      </c>
      <c r="R29" s="233" t="s">
        <v>119</v>
      </c>
      <c r="S29" s="233" t="s">
        <v>119</v>
      </c>
      <c r="T29" s="233" t="s">
        <v>119</v>
      </c>
      <c r="U29" s="233" t="s">
        <v>119</v>
      </c>
      <c r="V29" s="233" t="s">
        <v>119</v>
      </c>
      <c r="W29" s="233" t="s">
        <v>119</v>
      </c>
      <c r="X29" s="233" t="s">
        <v>119</v>
      </c>
    </row>
    <row r="30" spans="1:24">
      <c r="A30" s="228" t="s">
        <v>57</v>
      </c>
      <c r="B30" s="228" t="s">
        <v>120</v>
      </c>
      <c r="C30" s="228" t="s">
        <v>121</v>
      </c>
      <c r="D30" s="228" t="s">
        <v>115</v>
      </c>
      <c r="E30" s="228" t="s">
        <v>61</v>
      </c>
      <c r="F30" s="234">
        <v>0</v>
      </c>
      <c r="G30" s="234">
        <v>0</v>
      </c>
      <c r="H30" s="234">
        <v>0</v>
      </c>
      <c r="I30" s="234">
        <v>0</v>
      </c>
      <c r="J30" s="234">
        <v>0</v>
      </c>
      <c r="K30" s="234">
        <v>0</v>
      </c>
      <c r="L30" s="234">
        <v>0</v>
      </c>
      <c r="M30" s="234">
        <v>0</v>
      </c>
      <c r="N30" s="234">
        <v>0</v>
      </c>
      <c r="O30" s="234">
        <v>0</v>
      </c>
      <c r="P30" s="234">
        <v>0</v>
      </c>
      <c r="Q30" s="234">
        <v>0</v>
      </c>
      <c r="R30" s="234">
        <v>0</v>
      </c>
      <c r="S30" s="234">
        <v>0</v>
      </c>
      <c r="T30" s="234">
        <v>0</v>
      </c>
      <c r="U30" s="234">
        <v>0</v>
      </c>
      <c r="V30" s="234">
        <v>0</v>
      </c>
      <c r="W30" s="234">
        <v>0</v>
      </c>
      <c r="X30" s="234">
        <v>0</v>
      </c>
    </row>
    <row r="31" spans="1:24">
      <c r="A31" s="228" t="s">
        <v>57</v>
      </c>
      <c r="B31" s="228" t="s">
        <v>122</v>
      </c>
      <c r="C31" s="228" t="s">
        <v>123</v>
      </c>
      <c r="D31" s="228" t="s">
        <v>60</v>
      </c>
      <c r="E31" s="228" t="s">
        <v>61</v>
      </c>
      <c r="F31" s="234">
        <v>0</v>
      </c>
      <c r="G31" s="234">
        <v>0</v>
      </c>
      <c r="H31" s="234">
        <v>0</v>
      </c>
      <c r="I31" s="234">
        <v>0</v>
      </c>
      <c r="J31" s="234">
        <v>0</v>
      </c>
      <c r="K31" s="234">
        <v>0</v>
      </c>
      <c r="L31" s="234">
        <v>0</v>
      </c>
      <c r="M31" s="234">
        <v>0</v>
      </c>
      <c r="N31" s="234">
        <v>0</v>
      </c>
      <c r="O31" s="234">
        <v>0</v>
      </c>
      <c r="P31" s="234">
        <v>0</v>
      </c>
      <c r="Q31" s="234">
        <v>0</v>
      </c>
      <c r="R31" s="234">
        <v>0</v>
      </c>
      <c r="S31" s="234">
        <v>0</v>
      </c>
      <c r="T31" s="234">
        <v>0</v>
      </c>
      <c r="U31" s="234">
        <v>0</v>
      </c>
      <c r="V31" s="234">
        <v>0</v>
      </c>
      <c r="W31" s="234">
        <v>0</v>
      </c>
      <c r="X31" s="234">
        <v>0</v>
      </c>
    </row>
    <row r="32" spans="1:24">
      <c r="A32" s="228" t="s">
        <v>124</v>
      </c>
      <c r="B32" s="228" t="s">
        <v>58</v>
      </c>
      <c r="C32" s="228" t="s">
        <v>59</v>
      </c>
      <c r="D32" s="228" t="s">
        <v>60</v>
      </c>
      <c r="E32" s="228" t="s">
        <v>61</v>
      </c>
      <c r="F32" s="231">
        <v>1245.8980764738401</v>
      </c>
      <c r="G32" s="231">
        <v>1251.1084530093599</v>
      </c>
      <c r="H32" s="231">
        <v>1258.24365436475</v>
      </c>
      <c r="I32" s="231">
        <v>1263.8876855988101</v>
      </c>
      <c r="J32" s="231">
        <v>1268.00732724666</v>
      </c>
      <c r="K32" s="231">
        <v>1276.0768155496301</v>
      </c>
      <c r="L32" s="231">
        <v>1280.1261799909901</v>
      </c>
      <c r="M32" s="231">
        <v>1288.40972521762</v>
      </c>
      <c r="N32" s="231">
        <v>1294.82645408897</v>
      </c>
      <c r="O32" s="231">
        <v>1301.4439914689499</v>
      </c>
      <c r="P32" s="231">
        <v>1307.2393166417849</v>
      </c>
      <c r="Q32" s="231">
        <v>1314.7825266382088</v>
      </c>
      <c r="R32" s="231">
        <v>1322.0657915190889</v>
      </c>
      <c r="S32" s="231">
        <v>1323.8802574923025</v>
      </c>
      <c r="T32" s="231">
        <v>1327.9856817175089</v>
      </c>
      <c r="U32" s="231">
        <v>1332.3091739725623</v>
      </c>
      <c r="V32" s="231">
        <v>1336.2603499255067</v>
      </c>
      <c r="W32" s="231">
        <v>1339.9078186519939</v>
      </c>
      <c r="X32" s="231">
        <v>1343.2075074578015</v>
      </c>
    </row>
    <row r="33" spans="1:24">
      <c r="A33" s="228" t="s">
        <v>124</v>
      </c>
      <c r="B33" s="228" t="s">
        <v>62</v>
      </c>
      <c r="C33" s="228" t="s">
        <v>63</v>
      </c>
      <c r="D33" s="228" t="s">
        <v>64</v>
      </c>
      <c r="E33" s="228" t="s">
        <v>61</v>
      </c>
      <c r="F33" s="231">
        <v>4919</v>
      </c>
      <c r="G33" s="231">
        <v>4901</v>
      </c>
      <c r="H33" s="231">
        <v>4912</v>
      </c>
      <c r="I33" s="231">
        <v>4612</v>
      </c>
      <c r="J33" s="231">
        <v>4567</v>
      </c>
      <c r="K33" s="231">
        <v>4630</v>
      </c>
      <c r="L33" s="231">
        <v>4578</v>
      </c>
      <c r="M33" s="231">
        <v>4614</v>
      </c>
      <c r="N33" s="231">
        <v>4605.7801429781193</v>
      </c>
      <c r="O33" s="231">
        <v>4315</v>
      </c>
      <c r="P33" s="231">
        <v>4622</v>
      </c>
      <c r="Q33" s="231">
        <v>5022</v>
      </c>
      <c r="R33" s="231">
        <v>5401</v>
      </c>
      <c r="S33" s="231">
        <v>4279</v>
      </c>
      <c r="T33" s="231">
        <v>4286</v>
      </c>
      <c r="U33" s="231">
        <v>4297</v>
      </c>
      <c r="V33" s="231">
        <v>4183</v>
      </c>
      <c r="W33" s="231">
        <v>4179</v>
      </c>
      <c r="X33" s="231">
        <v>3966</v>
      </c>
    </row>
    <row r="34" spans="1:24">
      <c r="A34" s="228" t="s">
        <v>124</v>
      </c>
      <c r="B34" s="228" t="s">
        <v>65</v>
      </c>
      <c r="C34" s="228" t="s">
        <v>66</v>
      </c>
      <c r="D34" s="228" t="s">
        <v>64</v>
      </c>
      <c r="E34" s="228" t="s">
        <v>61</v>
      </c>
      <c r="F34" s="231">
        <v>189823</v>
      </c>
      <c r="G34" s="231">
        <v>192338.374837974</v>
      </c>
      <c r="H34" s="231">
        <v>186893.2</v>
      </c>
      <c r="I34" s="231">
        <v>187500.79999999999</v>
      </c>
      <c r="J34" s="231">
        <v>178979</v>
      </c>
      <c r="K34" s="231">
        <v>177756</v>
      </c>
      <c r="L34" s="231">
        <v>177871</v>
      </c>
      <c r="M34" s="231">
        <v>178351</v>
      </c>
      <c r="N34" s="231">
        <v>179826.50846210899</v>
      </c>
      <c r="O34" s="231">
        <v>167700</v>
      </c>
      <c r="P34" s="231">
        <v>180523</v>
      </c>
      <c r="Q34" s="231">
        <v>178637</v>
      </c>
      <c r="R34" s="231">
        <v>171776.65778916262</v>
      </c>
      <c r="S34" s="231">
        <v>181829</v>
      </c>
      <c r="T34" s="231">
        <v>182218</v>
      </c>
      <c r="U34" s="231">
        <v>182591</v>
      </c>
      <c r="V34" s="231">
        <v>182937</v>
      </c>
      <c r="W34" s="231">
        <v>183259</v>
      </c>
      <c r="X34" s="231">
        <v>183550</v>
      </c>
    </row>
    <row r="35" spans="1:24">
      <c r="A35" s="228" t="s">
        <v>124</v>
      </c>
      <c r="B35" s="228" t="s">
        <v>67</v>
      </c>
      <c r="C35" s="228" t="s">
        <v>68</v>
      </c>
      <c r="D35" s="228" t="s">
        <v>60</v>
      </c>
      <c r="E35" s="228" t="s">
        <v>61</v>
      </c>
      <c r="F35" s="231">
        <v>2500.5210765326101</v>
      </c>
      <c r="G35" s="231">
        <v>2510.84569949253</v>
      </c>
      <c r="H35" s="231">
        <v>2522.3599230906798</v>
      </c>
      <c r="I35" s="231">
        <v>2532.9961481738101</v>
      </c>
      <c r="J35" s="231">
        <v>2539.52133930028</v>
      </c>
      <c r="K35" s="231">
        <v>2554.8045177345698</v>
      </c>
      <c r="L35" s="231">
        <v>2565.0029193043401</v>
      </c>
      <c r="M35" s="231">
        <v>2579.5158788549302</v>
      </c>
      <c r="N35" s="231">
        <v>2583.1521370124201</v>
      </c>
      <c r="O35" s="231">
        <v>2593.1115922468498</v>
      </c>
      <c r="P35" s="231">
        <v>2604.6587083617401</v>
      </c>
      <c r="Q35" s="231">
        <v>2619.688464088993</v>
      </c>
      <c r="R35" s="231">
        <v>2634.2002822815666</v>
      </c>
      <c r="S35" s="231">
        <v>2637.8155840384761</v>
      </c>
      <c r="T35" s="231">
        <v>2645.9955927205688</v>
      </c>
      <c r="U35" s="231">
        <v>2654.6100993447953</v>
      </c>
      <c r="V35" s="231">
        <v>2662.4827701886811</v>
      </c>
      <c r="W35" s="231">
        <v>2669.7503080151346</v>
      </c>
      <c r="X35" s="231">
        <v>2676.3248985078758</v>
      </c>
    </row>
    <row r="36" spans="1:24">
      <c r="A36" s="228" t="s">
        <v>124</v>
      </c>
      <c r="B36" s="228" t="s">
        <v>69</v>
      </c>
      <c r="C36" s="228" t="s">
        <v>70</v>
      </c>
      <c r="D36" s="228" t="s">
        <v>64</v>
      </c>
      <c r="E36" s="228" t="s">
        <v>61</v>
      </c>
      <c r="F36" s="231">
        <v>4140</v>
      </c>
      <c r="G36" s="231">
        <v>3527.63001943788</v>
      </c>
      <c r="H36" s="231">
        <v>4088.4</v>
      </c>
      <c r="I36" s="231">
        <v>3692.4</v>
      </c>
      <c r="J36" s="231">
        <v>4484</v>
      </c>
      <c r="K36" s="231">
        <v>4283</v>
      </c>
      <c r="L36" s="231">
        <v>6048</v>
      </c>
      <c r="M36" s="231">
        <v>6527</v>
      </c>
      <c r="N36" s="231">
        <v>6721.2495905903897</v>
      </c>
      <c r="O36" s="231">
        <v>5971</v>
      </c>
      <c r="P36" s="231">
        <v>6605</v>
      </c>
      <c r="Q36" s="231">
        <v>5021</v>
      </c>
      <c r="R36" s="231">
        <v>5480</v>
      </c>
      <c r="S36" s="231">
        <v>9737</v>
      </c>
      <c r="T36" s="231">
        <v>11150</v>
      </c>
      <c r="U36" s="231">
        <v>13704</v>
      </c>
      <c r="V36" s="231">
        <v>13711</v>
      </c>
      <c r="W36" s="231">
        <v>13715</v>
      </c>
      <c r="X36" s="231">
        <v>14874</v>
      </c>
    </row>
    <row r="37" spans="1:24">
      <c r="A37" s="228" t="s">
        <v>124</v>
      </c>
      <c r="B37" s="228" t="s">
        <v>71</v>
      </c>
      <c r="C37" s="228" t="s">
        <v>72</v>
      </c>
      <c r="D37" s="228" t="s">
        <v>73</v>
      </c>
      <c r="E37" s="228" t="s">
        <v>61</v>
      </c>
      <c r="F37" s="232">
        <v>2.5913614261706961</v>
      </c>
      <c r="G37" s="232">
        <v>2.5481134506458245</v>
      </c>
      <c r="H37" s="232">
        <v>2.6282390156517197</v>
      </c>
      <c r="I37" s="232">
        <v>2.4597228385158894</v>
      </c>
      <c r="J37" s="232">
        <v>2.5516960090289924</v>
      </c>
      <c r="K37" s="232">
        <v>2.6046940750241903</v>
      </c>
      <c r="L37" s="232">
        <v>2.5737753765369278</v>
      </c>
      <c r="M37" s="232">
        <v>2.5870334340710173</v>
      </c>
      <c r="N37" s="232">
        <v>2.5612353720077916</v>
      </c>
      <c r="O37" s="232">
        <v>2.5730471079308286</v>
      </c>
      <c r="P37" s="232">
        <v>2.5603385718163336</v>
      </c>
      <c r="Q37" s="232">
        <v>2.8112876951583381</v>
      </c>
      <c r="R37" s="232">
        <v>3.1441990253583505</v>
      </c>
      <c r="S37" s="232">
        <v>2.3533099780563056</v>
      </c>
      <c r="T37" s="232">
        <v>2.3521276712509191</v>
      </c>
      <c r="U37" s="232">
        <v>2.3533470981592739</v>
      </c>
      <c r="V37" s="232">
        <v>2.2865795328446405</v>
      </c>
      <c r="W37" s="232">
        <v>2.2803791355404099</v>
      </c>
      <c r="X37" s="232">
        <v>2.1607191500953418</v>
      </c>
    </row>
    <row r="38" spans="1:24">
      <c r="A38" s="228" t="s">
        <v>124</v>
      </c>
      <c r="B38" s="228" t="s">
        <v>74</v>
      </c>
      <c r="C38" s="228" t="s">
        <v>75</v>
      </c>
      <c r="D38" s="228" t="s">
        <v>73</v>
      </c>
      <c r="E38" s="228" t="s">
        <v>61</v>
      </c>
      <c r="F38" s="232">
        <v>2.1809791226563693</v>
      </c>
      <c r="G38" s="232">
        <v>1.8340749849891154</v>
      </c>
      <c r="H38" s="232">
        <v>2.1875595259752627</v>
      </c>
      <c r="I38" s="232">
        <v>1.9692715977745161</v>
      </c>
      <c r="J38" s="232">
        <v>2.5053218534017958</v>
      </c>
      <c r="K38" s="232">
        <v>2.4094826616260492</v>
      </c>
      <c r="L38" s="232">
        <v>3.4002170112047496</v>
      </c>
      <c r="M38" s="232">
        <v>3.6596374564762741</v>
      </c>
      <c r="N38" s="232">
        <v>3.7376300346767923</v>
      </c>
      <c r="O38" s="232">
        <v>3.5605247465712582</v>
      </c>
      <c r="P38" s="232">
        <v>3.6588135583831423</v>
      </c>
      <c r="Q38" s="232">
        <v>2.8107279007148578</v>
      </c>
      <c r="R38" s="232">
        <v>3.190188975923673</v>
      </c>
      <c r="S38" s="232">
        <v>5.3550313756331498</v>
      </c>
      <c r="T38" s="232">
        <v>6.1190442217563579</v>
      </c>
      <c r="U38" s="232">
        <v>7.5052987277576655</v>
      </c>
      <c r="V38" s="232">
        <v>7.4949299485615271</v>
      </c>
      <c r="W38" s="232">
        <v>7.483943489814961</v>
      </c>
      <c r="X38" s="232">
        <v>8.1035140288749652</v>
      </c>
    </row>
    <row r="39" spans="1:24">
      <c r="A39" s="228" t="s">
        <v>124</v>
      </c>
      <c r="B39" s="228" t="s">
        <v>76</v>
      </c>
      <c r="C39" s="228" t="s">
        <v>77</v>
      </c>
      <c r="D39" s="228" t="s">
        <v>60</v>
      </c>
      <c r="E39" s="228" t="s">
        <v>61</v>
      </c>
      <c r="F39" s="231">
        <v>41.289736542200174</v>
      </c>
      <c r="G39" s="231">
        <v>41.367633270827753</v>
      </c>
      <c r="H39" s="231">
        <v>41.427806412745163</v>
      </c>
      <c r="I39" s="231">
        <v>41.524395134340331</v>
      </c>
      <c r="J39" s="231">
        <v>41.667512097447023</v>
      </c>
      <c r="K39" s="231">
        <v>41.88363405930027</v>
      </c>
      <c r="L39" s="231">
        <v>42.097215746353157</v>
      </c>
      <c r="M39" s="231">
        <v>42.232923179248424</v>
      </c>
      <c r="N39" s="231">
        <v>42.640138178436189</v>
      </c>
      <c r="O39" s="231">
        <v>42.775953565505802</v>
      </c>
      <c r="P39" s="231">
        <v>42.966434724983429</v>
      </c>
      <c r="Q39" s="231">
        <v>43.214365487011605</v>
      </c>
      <c r="R39" s="231">
        <v>43.453752354515721</v>
      </c>
      <c r="S39" s="231">
        <v>43.513390351022025</v>
      </c>
      <c r="T39" s="231">
        <v>43.648327726103311</v>
      </c>
      <c r="U39" s="231">
        <v>43.790432576681056</v>
      </c>
      <c r="V39" s="231">
        <v>43.920300108591924</v>
      </c>
      <c r="W39" s="231">
        <v>44.040185369808384</v>
      </c>
      <c r="X39" s="231">
        <v>44.148639775885833</v>
      </c>
    </row>
    <row r="40" spans="1:24">
      <c r="A40" s="228" t="s">
        <v>124</v>
      </c>
      <c r="B40" s="228" t="s">
        <v>78</v>
      </c>
      <c r="C40" s="228" t="s">
        <v>79</v>
      </c>
      <c r="D40" s="228" t="s">
        <v>60</v>
      </c>
      <c r="E40" s="228" t="s">
        <v>61</v>
      </c>
      <c r="F40" s="231">
        <v>1231838</v>
      </c>
      <c r="G40" s="231">
        <v>1235403</v>
      </c>
      <c r="H40" s="231">
        <v>1237780</v>
      </c>
      <c r="I40" s="231">
        <v>1242576</v>
      </c>
      <c r="J40" s="231">
        <v>1248567</v>
      </c>
      <c r="K40" s="231">
        <v>1255797</v>
      </c>
      <c r="L40" s="231">
        <v>1264011</v>
      </c>
      <c r="M40" s="231">
        <v>1269944</v>
      </c>
      <c r="N40" s="231">
        <v>1283724</v>
      </c>
      <c r="O40" s="231">
        <v>1289695</v>
      </c>
      <c r="P40" s="231">
        <v>1296727</v>
      </c>
      <c r="Q40" s="231">
        <v>1306672.7692307699</v>
      </c>
      <c r="R40" s="231">
        <v>1314954.0000000002</v>
      </c>
      <c r="S40" s="231">
        <v>1317716</v>
      </c>
      <c r="T40" s="231">
        <v>1323330.0000000002</v>
      </c>
      <c r="U40" s="231">
        <v>1329171</v>
      </c>
      <c r="V40" s="231">
        <v>1334694</v>
      </c>
      <c r="W40" s="231">
        <v>1339952.0000000002</v>
      </c>
      <c r="X40" s="231">
        <v>1344797</v>
      </c>
    </row>
    <row r="41" spans="1:24">
      <c r="A41" s="228" t="s">
        <v>124</v>
      </c>
      <c r="B41" s="228" t="s">
        <v>80</v>
      </c>
      <c r="C41" s="228" t="s">
        <v>81</v>
      </c>
      <c r="D41" s="228" t="s">
        <v>60</v>
      </c>
      <c r="E41" s="228" t="s">
        <v>61</v>
      </c>
      <c r="F41" s="231">
        <v>1.4985926124555877</v>
      </c>
      <c r="G41" s="231">
        <v>1.4973638494508437</v>
      </c>
      <c r="H41" s="231">
        <v>1.4969387509204097</v>
      </c>
      <c r="I41" s="231">
        <v>1.4949137147440184</v>
      </c>
      <c r="J41" s="231">
        <v>1.4931440013348907</v>
      </c>
      <c r="K41" s="231">
        <v>1.4925231297735384</v>
      </c>
      <c r="L41" s="231">
        <v>1.4906747485512555</v>
      </c>
      <c r="M41" s="231">
        <v>1.4891586298636514</v>
      </c>
      <c r="N41" s="231">
        <v>1.4895369693748755</v>
      </c>
      <c r="O41" s="231">
        <v>1.4715091210613598</v>
      </c>
      <c r="P41" s="231">
        <v>1.4862160371106694</v>
      </c>
      <c r="Q41" s="231">
        <v>1.4876145120216953</v>
      </c>
      <c r="R41" s="231">
        <v>1.4871015498496414</v>
      </c>
      <c r="S41" s="231">
        <v>1.5179143413796519</v>
      </c>
      <c r="T41" s="231">
        <v>1.5323240319282274</v>
      </c>
      <c r="U41" s="231">
        <v>1.5305571113234278</v>
      </c>
      <c r="V41" s="231">
        <v>1.5386159465596103</v>
      </c>
      <c r="W41" s="231">
        <v>1.5367617252977199</v>
      </c>
      <c r="X41" s="231">
        <v>1.5359151692893565</v>
      </c>
    </row>
    <row r="42" spans="1:24">
      <c r="A42" s="228" t="s">
        <v>124</v>
      </c>
      <c r="B42" s="228" t="s">
        <v>82</v>
      </c>
      <c r="C42" s="228" t="s">
        <v>83</v>
      </c>
      <c r="D42" s="228" t="s">
        <v>84</v>
      </c>
      <c r="E42" s="228" t="s">
        <v>61</v>
      </c>
      <c r="F42" s="231">
        <v>44709.012000000002</v>
      </c>
      <c r="G42" s="231">
        <v>44717.273999999998</v>
      </c>
      <c r="H42" s="231">
        <v>44725.536</v>
      </c>
      <c r="I42" s="231">
        <v>44733.798000000003</v>
      </c>
      <c r="J42" s="231">
        <v>44742.06</v>
      </c>
      <c r="K42" s="231">
        <v>44750.321000000004</v>
      </c>
      <c r="L42" s="231">
        <v>44759</v>
      </c>
      <c r="M42" s="231">
        <v>44779</v>
      </c>
      <c r="N42" s="231">
        <v>44844</v>
      </c>
      <c r="O42" s="231">
        <v>44366</v>
      </c>
      <c r="P42" s="231">
        <v>44854</v>
      </c>
      <c r="Q42" s="231">
        <v>44981</v>
      </c>
      <c r="R42" s="231">
        <v>45001.18</v>
      </c>
      <c r="S42" s="231">
        <v>45967</v>
      </c>
      <c r="T42" s="231">
        <v>46457</v>
      </c>
      <c r="U42" s="231">
        <v>46457</v>
      </c>
      <c r="V42" s="231">
        <v>46757</v>
      </c>
      <c r="W42" s="231">
        <v>46757</v>
      </c>
      <c r="X42" s="231">
        <v>46785</v>
      </c>
    </row>
    <row r="43" spans="1:24">
      <c r="A43" s="228" t="s">
        <v>124</v>
      </c>
      <c r="B43" s="228" t="s">
        <v>85</v>
      </c>
      <c r="C43" s="228" t="s">
        <v>86</v>
      </c>
      <c r="D43" s="228" t="s">
        <v>87</v>
      </c>
      <c r="E43" s="228" t="s">
        <v>61</v>
      </c>
      <c r="F43" s="231">
        <v>49.721140761685938</v>
      </c>
      <c r="G43" s="231">
        <v>44.333218291630715</v>
      </c>
      <c r="H43" s="231">
        <v>37.536443542934407</v>
      </c>
      <c r="I43" s="231">
        <v>38.290048466616526</v>
      </c>
      <c r="J43" s="231">
        <v>26.635961730449246</v>
      </c>
      <c r="K43" s="231">
        <v>22.423169881001222</v>
      </c>
      <c r="L43" s="231">
        <v>22.764971213817368</v>
      </c>
      <c r="M43" s="231">
        <v>25.393672878170996</v>
      </c>
      <c r="N43" s="231">
        <v>31.75117253060283</v>
      </c>
      <c r="O43" s="231">
        <v>13.238091728404488</v>
      </c>
      <c r="P43" s="231">
        <v>14.509380801532338</v>
      </c>
      <c r="Q43" s="231">
        <v>15.795</v>
      </c>
      <c r="R43" s="231">
        <v>22.395730877823411</v>
      </c>
      <c r="S43" s="231">
        <v>22.846000000000004</v>
      </c>
      <c r="T43" s="231">
        <v>32.122</v>
      </c>
      <c r="U43" s="231">
        <v>32.315000000000005</v>
      </c>
      <c r="V43" s="231">
        <v>32.505000000000003</v>
      </c>
      <c r="W43" s="231">
        <v>32.735999999999997</v>
      </c>
      <c r="X43" s="231">
        <v>32.869999999999997</v>
      </c>
    </row>
    <row r="44" spans="1:24">
      <c r="A44" s="228" t="s">
        <v>124</v>
      </c>
      <c r="B44" s="228" t="s">
        <v>88</v>
      </c>
      <c r="C44" s="228" t="s">
        <v>89</v>
      </c>
      <c r="D44" s="228" t="s">
        <v>87</v>
      </c>
      <c r="E44" s="228" t="s">
        <v>61</v>
      </c>
      <c r="F44" s="231">
        <v>0.64994955244033903</v>
      </c>
      <c r="G44" s="231">
        <v>0.59269008411271007</v>
      </c>
      <c r="H44" s="231">
        <v>0.49717143765476035</v>
      </c>
      <c r="I44" s="231">
        <v>0.54700069238023608</v>
      </c>
      <c r="J44" s="231">
        <v>0.39055662361362531</v>
      </c>
      <c r="K44" s="231">
        <v>0.33121373531759557</v>
      </c>
      <c r="L44" s="231">
        <v>0.32382604856070224</v>
      </c>
      <c r="M44" s="231">
        <v>0.36173323188277773</v>
      </c>
      <c r="N44" s="231">
        <v>0.46419842880998285</v>
      </c>
      <c r="O44" s="231">
        <v>0.18911559612006412</v>
      </c>
      <c r="P44" s="231">
        <v>0.19740654151744677</v>
      </c>
      <c r="Q44" s="231">
        <v>0.2262893982808023</v>
      </c>
      <c r="R44" s="231">
        <v>0.31498918252916192</v>
      </c>
      <c r="S44" s="231">
        <v>0.32359773371104822</v>
      </c>
      <c r="T44" s="231">
        <v>0.45306064880112829</v>
      </c>
      <c r="U44" s="231">
        <v>0.45322580645161298</v>
      </c>
      <c r="V44" s="231">
        <v>0.45334728033472804</v>
      </c>
      <c r="W44" s="231">
        <v>0.45278008298755185</v>
      </c>
      <c r="X44" s="231">
        <v>0.4527548209366391</v>
      </c>
    </row>
    <row r="45" spans="1:24">
      <c r="A45" s="228" t="s">
        <v>124</v>
      </c>
      <c r="B45" s="228" t="s">
        <v>90</v>
      </c>
      <c r="C45" s="228" t="s">
        <v>91</v>
      </c>
      <c r="D45" s="228" t="s">
        <v>87</v>
      </c>
      <c r="E45" s="228" t="s">
        <v>61</v>
      </c>
      <c r="F45" s="231">
        <v>91.402877971193746</v>
      </c>
      <c r="G45" s="231">
        <v>99.646551768766187</v>
      </c>
      <c r="H45" s="231">
        <v>113.45040652467881</v>
      </c>
      <c r="I45" s="231">
        <v>142.67774713796274</v>
      </c>
      <c r="J45" s="231">
        <v>92.373377703826947</v>
      </c>
      <c r="K45" s="231">
        <v>89.124014827143739</v>
      </c>
      <c r="L45" s="231">
        <v>85.69862905805212</v>
      </c>
      <c r="M45" s="231">
        <v>83.857153930472904</v>
      </c>
      <c r="N45" s="231">
        <v>80.762469782123361</v>
      </c>
      <c r="O45" s="231">
        <v>88.140046971664233</v>
      </c>
      <c r="P45" s="231">
        <v>88.776003757182835</v>
      </c>
      <c r="Q45" s="231">
        <v>87.917999999999992</v>
      </c>
      <c r="R45" s="231">
        <v>94.087082263860353</v>
      </c>
      <c r="S45" s="231">
        <v>83.632000000000005</v>
      </c>
      <c r="T45" s="231">
        <v>89.218599999999995</v>
      </c>
      <c r="U45" s="231">
        <v>89.332599999999999</v>
      </c>
      <c r="V45" s="231">
        <v>89.436599999999999</v>
      </c>
      <c r="W45" s="231">
        <v>89.529600000000002</v>
      </c>
      <c r="X45" s="231">
        <v>89.61160000000001</v>
      </c>
    </row>
    <row r="46" spans="1:24">
      <c r="A46" s="228" t="s">
        <v>124</v>
      </c>
      <c r="B46" s="228" t="s">
        <v>92</v>
      </c>
      <c r="C46" s="228" t="s">
        <v>93</v>
      </c>
      <c r="D46" s="228" t="s">
        <v>87</v>
      </c>
      <c r="E46" s="228" t="s">
        <v>61</v>
      </c>
      <c r="F46" s="231">
        <v>57.814035963594577</v>
      </c>
      <c r="G46" s="231">
        <v>58.425576358930115</v>
      </c>
      <c r="H46" s="231">
        <v>65.51781566937116</v>
      </c>
      <c r="I46" s="231">
        <v>61.106890198044624</v>
      </c>
      <c r="J46" s="231">
        <v>66.216480033277861</v>
      </c>
      <c r="K46" s="231">
        <v>69.42155231842429</v>
      </c>
      <c r="L46" s="231">
        <v>75.071748760594915</v>
      </c>
      <c r="M46" s="231">
        <v>75.931313028499815</v>
      </c>
      <c r="N46" s="231">
        <v>72.632569096928194</v>
      </c>
      <c r="O46" s="231">
        <v>78.339190407087727</v>
      </c>
      <c r="P46" s="231">
        <v>78.648044791513172</v>
      </c>
      <c r="Q46" s="231">
        <v>77.297999999999973</v>
      </c>
      <c r="R46" s="231">
        <v>82.555715798254624</v>
      </c>
      <c r="S46" s="231">
        <v>90.984844044799999</v>
      </c>
      <c r="T46" s="231">
        <v>111.71599999999999</v>
      </c>
      <c r="U46" s="231">
        <v>111.82700000000001</v>
      </c>
      <c r="V46" s="231">
        <v>111.92999999999999</v>
      </c>
      <c r="W46" s="231">
        <v>112.02300000000001</v>
      </c>
      <c r="X46" s="231">
        <v>112.10600000000001</v>
      </c>
    </row>
    <row r="47" spans="1:24">
      <c r="A47" s="228" t="s">
        <v>124</v>
      </c>
      <c r="B47" s="228" t="s">
        <v>94</v>
      </c>
      <c r="C47" s="228" t="s">
        <v>95</v>
      </c>
      <c r="D47" s="228" t="s">
        <v>87</v>
      </c>
      <c r="E47" s="228" t="s">
        <v>61</v>
      </c>
      <c r="F47" s="231">
        <v>149.21691393478832</v>
      </c>
      <c r="G47" s="231">
        <v>158.07212812769632</v>
      </c>
      <c r="H47" s="231">
        <v>178.96822219404999</v>
      </c>
      <c r="I47" s="231">
        <v>203.78463733600736</v>
      </c>
      <c r="J47" s="231">
        <v>158.58985773710481</v>
      </c>
      <c r="K47" s="231">
        <v>158.54556714556804</v>
      </c>
      <c r="L47" s="231">
        <v>160.77037781864703</v>
      </c>
      <c r="M47" s="231">
        <v>159.78846695897272</v>
      </c>
      <c r="N47" s="231">
        <v>153.39503887905155</v>
      </c>
      <c r="O47" s="231">
        <v>166.47923737875198</v>
      </c>
      <c r="P47" s="231">
        <v>167.42404854869602</v>
      </c>
      <c r="Q47" s="231">
        <v>165.21599999999995</v>
      </c>
      <c r="R47" s="231">
        <v>176.64279806211499</v>
      </c>
      <c r="S47" s="231">
        <v>174.61684404480002</v>
      </c>
      <c r="T47" s="231">
        <v>200.93459999999999</v>
      </c>
      <c r="U47" s="231">
        <v>201.15960000000001</v>
      </c>
      <c r="V47" s="231">
        <v>201.36660000000001</v>
      </c>
      <c r="W47" s="231">
        <v>201.55260000000001</v>
      </c>
      <c r="X47" s="231">
        <v>201.7176</v>
      </c>
    </row>
    <row r="48" spans="1:24">
      <c r="A48" s="228" t="s">
        <v>124</v>
      </c>
      <c r="B48" s="228" t="s">
        <v>96</v>
      </c>
      <c r="C48" s="228" t="s">
        <v>97</v>
      </c>
      <c r="D48" s="228" t="s">
        <v>98</v>
      </c>
      <c r="E48" s="228" t="s">
        <v>61</v>
      </c>
      <c r="F48" s="231">
        <v>29834</v>
      </c>
      <c r="G48" s="231">
        <v>29864</v>
      </c>
      <c r="H48" s="231">
        <v>29878</v>
      </c>
      <c r="I48" s="231">
        <v>29924</v>
      </c>
      <c r="J48" s="231">
        <v>29965</v>
      </c>
      <c r="K48" s="231">
        <v>29983</v>
      </c>
      <c r="L48" s="231">
        <v>30026</v>
      </c>
      <c r="M48" s="231">
        <v>30070</v>
      </c>
      <c r="N48" s="231">
        <v>30106</v>
      </c>
      <c r="O48" s="231">
        <v>30150</v>
      </c>
      <c r="P48" s="231">
        <v>30180</v>
      </c>
      <c r="Q48" s="231">
        <v>30237</v>
      </c>
      <c r="R48" s="231">
        <v>30261</v>
      </c>
      <c r="S48" s="231">
        <v>30283</v>
      </c>
      <c r="T48" s="231">
        <v>30318</v>
      </c>
      <c r="U48" s="231">
        <v>30353</v>
      </c>
      <c r="V48" s="231">
        <v>30389</v>
      </c>
      <c r="W48" s="231">
        <v>30425.666666666672</v>
      </c>
      <c r="X48" s="231">
        <v>30460.666666666672</v>
      </c>
    </row>
    <row r="49" spans="1:24">
      <c r="A49" s="228" t="s">
        <v>124</v>
      </c>
      <c r="B49" s="228" t="s">
        <v>99</v>
      </c>
      <c r="C49" s="228" t="s">
        <v>100</v>
      </c>
      <c r="D49" s="228" t="s">
        <v>101</v>
      </c>
      <c r="E49" s="228" t="s">
        <v>61</v>
      </c>
      <c r="F49" s="231">
        <v>76.5</v>
      </c>
      <c r="G49" s="231">
        <v>74.8</v>
      </c>
      <c r="H49" s="231">
        <v>75.5</v>
      </c>
      <c r="I49" s="231">
        <v>70</v>
      </c>
      <c r="J49" s="231">
        <v>68.2</v>
      </c>
      <c r="K49" s="231">
        <v>67.7</v>
      </c>
      <c r="L49" s="231">
        <v>70.3</v>
      </c>
      <c r="M49" s="231">
        <v>70.2</v>
      </c>
      <c r="N49" s="231">
        <v>68.400000000000006</v>
      </c>
      <c r="O49" s="231">
        <v>70</v>
      </c>
      <c r="P49" s="231">
        <v>73.5</v>
      </c>
      <c r="Q49" s="231">
        <v>69.8</v>
      </c>
      <c r="R49" s="231">
        <v>71.099999999999994</v>
      </c>
      <c r="S49" s="231">
        <v>70.599999999999994</v>
      </c>
      <c r="T49" s="231">
        <v>70.900000000000006</v>
      </c>
      <c r="U49" s="231">
        <v>71.3</v>
      </c>
      <c r="V49" s="231">
        <v>71.7</v>
      </c>
      <c r="W49" s="231">
        <v>72.3</v>
      </c>
      <c r="X49" s="231">
        <v>72.599999999999994</v>
      </c>
    </row>
    <row r="50" spans="1:24">
      <c r="A50" s="228" t="s">
        <v>124</v>
      </c>
      <c r="B50" s="228" t="s">
        <v>102</v>
      </c>
      <c r="C50" s="228" t="s">
        <v>103</v>
      </c>
      <c r="D50" s="228" t="s">
        <v>60</v>
      </c>
      <c r="E50" s="228" t="s">
        <v>61</v>
      </c>
      <c r="F50" s="231">
        <v>3.3608315379132645E-4</v>
      </c>
      <c r="G50" s="231">
        <v>3.3511331929742764E-4</v>
      </c>
      <c r="H50" s="231">
        <v>3.3285398051349996E-4</v>
      </c>
      <c r="I50" s="231">
        <v>3.3237403587386207E-4</v>
      </c>
      <c r="J50" s="231">
        <v>3.2997828710834098E-4</v>
      </c>
      <c r="K50" s="231">
        <v>3.2807850313386637E-4</v>
      </c>
      <c r="L50" s="231">
        <v>3.2673766288426285E-4</v>
      </c>
      <c r="M50" s="231">
        <v>3.2363631782188819E-4</v>
      </c>
      <c r="N50" s="231">
        <v>3.1938329422835437E-4</v>
      </c>
      <c r="O50" s="231">
        <v>3.1790462085997079E-4</v>
      </c>
      <c r="P50" s="231">
        <v>3.177230056904807E-4</v>
      </c>
      <c r="Q50" s="231">
        <v>3.160699524205517E-4</v>
      </c>
      <c r="R50" s="231">
        <v>3.1407942787352251E-4</v>
      </c>
      <c r="S50" s="231">
        <v>3.0962665703383735E-4</v>
      </c>
      <c r="T50" s="231">
        <v>3.0831311917662256E-4</v>
      </c>
      <c r="U50" s="231">
        <v>3.0695824690728278E-4</v>
      </c>
      <c r="V50" s="231">
        <v>3.0568804534972059E-4</v>
      </c>
      <c r="W50" s="231">
        <v>3.0448851899172503E-4</v>
      </c>
      <c r="X50" s="231">
        <v>3.0116069562915445E-4</v>
      </c>
    </row>
    <row r="51" spans="1:24">
      <c r="A51" s="228" t="s">
        <v>124</v>
      </c>
      <c r="B51" s="228" t="s">
        <v>104</v>
      </c>
      <c r="C51" s="228" t="s">
        <v>105</v>
      </c>
      <c r="D51" s="228" t="s">
        <v>60</v>
      </c>
      <c r="E51" s="228" t="s">
        <v>61</v>
      </c>
      <c r="F51" s="231">
        <v>414</v>
      </c>
      <c r="G51" s="231">
        <v>414</v>
      </c>
      <c r="H51" s="231">
        <v>412</v>
      </c>
      <c r="I51" s="231">
        <v>413</v>
      </c>
      <c r="J51" s="231">
        <v>412</v>
      </c>
      <c r="K51" s="231">
        <v>412</v>
      </c>
      <c r="L51" s="231">
        <v>413</v>
      </c>
      <c r="M51" s="231">
        <v>411</v>
      </c>
      <c r="N51" s="231">
        <v>410</v>
      </c>
      <c r="O51" s="231">
        <v>410</v>
      </c>
      <c r="P51" s="231">
        <v>412</v>
      </c>
      <c r="Q51" s="231">
        <v>413</v>
      </c>
      <c r="R51" s="231">
        <v>413</v>
      </c>
      <c r="S51" s="231">
        <v>408</v>
      </c>
      <c r="T51" s="231">
        <v>408</v>
      </c>
      <c r="U51" s="231">
        <v>408</v>
      </c>
      <c r="V51" s="231">
        <v>408</v>
      </c>
      <c r="W51" s="231">
        <v>408</v>
      </c>
      <c r="X51" s="231">
        <v>405</v>
      </c>
    </row>
    <row r="52" spans="1:24">
      <c r="A52" s="228" t="s">
        <v>124</v>
      </c>
      <c r="B52" s="228" t="s">
        <v>106</v>
      </c>
      <c r="C52" s="228" t="s">
        <v>107</v>
      </c>
      <c r="D52" s="228" t="s">
        <v>60</v>
      </c>
      <c r="E52" s="228" t="s">
        <v>61</v>
      </c>
      <c r="F52" s="231">
        <v>2.5240087521916543E-2</v>
      </c>
      <c r="G52" s="231">
        <v>5.4176280518379569E-2</v>
      </c>
      <c r="H52" s="231">
        <v>3.4901864771878545E-2</v>
      </c>
      <c r="I52" s="231">
        <v>2.924065893030901E-2</v>
      </c>
      <c r="J52" s="231">
        <v>4.0365799462571544E-2</v>
      </c>
      <c r="K52" s="231">
        <v>3.0838065451276753E-2</v>
      </c>
      <c r="L52" s="231">
        <v>3.6047164779712322E-2</v>
      </c>
      <c r="M52" s="231">
        <v>2.5854288826380058E-2</v>
      </c>
      <c r="N52" s="231">
        <v>4.220374015388581E-2</v>
      </c>
      <c r="O52" s="231">
        <v>3.8730120948506676E-2</v>
      </c>
      <c r="P52" s="231">
        <v>2.9133762415675224E-2</v>
      </c>
      <c r="Q52" s="231">
        <v>3.0026824306485473E-2</v>
      </c>
      <c r="R52" s="231">
        <v>4.5850527869139228E-2</v>
      </c>
      <c r="S52" s="231">
        <v>3.5109772936889314E-2</v>
      </c>
      <c r="T52" s="231">
        <v>3.5069241171839141E-2</v>
      </c>
      <c r="U52" s="231">
        <v>3.5028802881027214E-2</v>
      </c>
      <c r="V52" s="231">
        <v>3.4987306388753137E-2</v>
      </c>
      <c r="W52" s="231">
        <v>3.4945142385742922E-2</v>
      </c>
      <c r="X52" s="231">
        <v>3.4904989620969738E-2</v>
      </c>
    </row>
    <row r="53" spans="1:24">
      <c r="A53" s="228" t="s">
        <v>124</v>
      </c>
      <c r="B53" s="228" t="s">
        <v>108</v>
      </c>
      <c r="C53" s="228" t="s">
        <v>109</v>
      </c>
      <c r="D53" s="228" t="s">
        <v>110</v>
      </c>
      <c r="E53" s="228" t="s">
        <v>61</v>
      </c>
      <c r="F53" s="231">
        <v>753.01277112885816</v>
      </c>
      <c r="G53" s="231">
        <v>1617.9204414008875</v>
      </c>
      <c r="H53" s="231">
        <v>1042.7979156541871</v>
      </c>
      <c r="I53" s="231">
        <v>874.99747783056682</v>
      </c>
      <c r="J53" s="231">
        <v>1209.5611808959563</v>
      </c>
      <c r="K53" s="231">
        <v>924.61771642563087</v>
      </c>
      <c r="L53" s="231">
        <v>1082.3521696756422</v>
      </c>
      <c r="M53" s="231">
        <v>777.43846500924838</v>
      </c>
      <c r="N53" s="231">
        <v>1270.5858010728862</v>
      </c>
      <c r="O53" s="231">
        <v>1167.7131465974762</v>
      </c>
      <c r="P53" s="231">
        <v>879.25694970507823</v>
      </c>
      <c r="Q53" s="231">
        <v>907.92108655520121</v>
      </c>
      <c r="R53" s="231">
        <v>1387.4828238480222</v>
      </c>
      <c r="S53" s="231">
        <v>1063.2292538478191</v>
      </c>
      <c r="T53" s="231">
        <v>1063.2292538478191</v>
      </c>
      <c r="U53" s="231">
        <v>1063.2292538478191</v>
      </c>
      <c r="V53" s="231">
        <v>1063.2292538478191</v>
      </c>
      <c r="W53" s="231">
        <v>1063.2292538478191</v>
      </c>
      <c r="X53" s="231">
        <v>1063.2292538478191</v>
      </c>
    </row>
    <row r="54" spans="1:24">
      <c r="A54" s="228" t="s">
        <v>124</v>
      </c>
      <c r="B54" s="228" t="s">
        <v>111</v>
      </c>
      <c r="C54" s="228" t="s">
        <v>112</v>
      </c>
      <c r="D54" s="228" t="s">
        <v>60</v>
      </c>
      <c r="E54" s="228" t="s">
        <v>61</v>
      </c>
      <c r="F54" s="231">
        <v>24695.27410507997</v>
      </c>
      <c r="G54" s="231">
        <v>24608.623394480092</v>
      </c>
      <c r="H54" s="231">
        <v>24421.955907464657</v>
      </c>
      <c r="I54" s="231">
        <v>26264.198278284781</v>
      </c>
      <c r="J54" s="231">
        <v>24064.544726402481</v>
      </c>
      <c r="K54" s="231">
        <v>23773.917762535304</v>
      </c>
      <c r="L54" s="231">
        <v>23316.466235406464</v>
      </c>
      <c r="M54" s="231">
        <v>23576.731564298287</v>
      </c>
      <c r="N54" s="231">
        <v>24187.530139527149</v>
      </c>
      <c r="O54" s="231">
        <v>22700.498957452361</v>
      </c>
      <c r="P54" s="231">
        <v>20496.278940726963</v>
      </c>
      <c r="Q54" s="231">
        <v>23745.384784255733</v>
      </c>
      <c r="R54" s="231">
        <v>21568.610801921692</v>
      </c>
      <c r="S54" s="231">
        <v>22314.054227478351</v>
      </c>
      <c r="T54" s="231">
        <v>22314.054227478351</v>
      </c>
      <c r="U54" s="231">
        <v>22314.054227478351</v>
      </c>
      <c r="V54" s="231">
        <v>22314.054227478351</v>
      </c>
      <c r="W54" s="231">
        <v>22314.054227478351</v>
      </c>
      <c r="X54" s="231">
        <v>22314.054227478351</v>
      </c>
    </row>
    <row r="55" spans="1:24">
      <c r="A55" s="228" t="s">
        <v>124</v>
      </c>
      <c r="B55" s="228" t="s">
        <v>113</v>
      </c>
      <c r="C55" s="228" t="s">
        <v>114</v>
      </c>
      <c r="D55" s="228" t="s">
        <v>115</v>
      </c>
      <c r="E55" s="228" t="s">
        <v>61</v>
      </c>
      <c r="F55" s="233" t="s">
        <v>116</v>
      </c>
      <c r="G55" s="233" t="s">
        <v>116</v>
      </c>
      <c r="H55" s="233" t="s">
        <v>116</v>
      </c>
      <c r="I55" s="233" t="s">
        <v>116</v>
      </c>
      <c r="J55" s="233" t="s">
        <v>116</v>
      </c>
      <c r="K55" s="233" t="s">
        <v>116</v>
      </c>
      <c r="L55" s="233" t="s">
        <v>116</v>
      </c>
      <c r="M55" s="233" t="s">
        <v>116</v>
      </c>
      <c r="N55" s="233" t="s">
        <v>116</v>
      </c>
      <c r="O55" s="233" t="s">
        <v>116</v>
      </c>
      <c r="P55" s="233" t="s">
        <v>116</v>
      </c>
      <c r="Q55" s="233" t="s">
        <v>116</v>
      </c>
      <c r="R55" s="233" t="s">
        <v>116</v>
      </c>
      <c r="S55" s="233" t="s">
        <v>116</v>
      </c>
      <c r="T55" s="233" t="s">
        <v>116</v>
      </c>
      <c r="U55" s="233" t="s">
        <v>116</v>
      </c>
      <c r="V55" s="233" t="s">
        <v>116</v>
      </c>
      <c r="W55" s="233" t="s">
        <v>116</v>
      </c>
      <c r="X55" s="233" t="s">
        <v>116</v>
      </c>
    </row>
    <row r="56" spans="1:24">
      <c r="A56" s="228" t="s">
        <v>124</v>
      </c>
      <c r="B56" s="228" t="s">
        <v>117</v>
      </c>
      <c r="C56" s="228" t="s">
        <v>118</v>
      </c>
      <c r="D56" s="228" t="s">
        <v>115</v>
      </c>
      <c r="E56" s="228" t="s">
        <v>61</v>
      </c>
      <c r="F56" s="233" t="s">
        <v>119</v>
      </c>
      <c r="G56" s="233" t="s">
        <v>119</v>
      </c>
      <c r="H56" s="233" t="s">
        <v>119</v>
      </c>
      <c r="I56" s="233" t="s">
        <v>119</v>
      </c>
      <c r="J56" s="233" t="s">
        <v>119</v>
      </c>
      <c r="K56" s="233" t="s">
        <v>119</v>
      </c>
      <c r="L56" s="233" t="s">
        <v>119</v>
      </c>
      <c r="M56" s="233" t="s">
        <v>119</v>
      </c>
      <c r="N56" s="233" t="s">
        <v>119</v>
      </c>
      <c r="O56" s="233" t="s">
        <v>119</v>
      </c>
      <c r="P56" s="233" t="s">
        <v>119</v>
      </c>
      <c r="Q56" s="233" t="s">
        <v>119</v>
      </c>
      <c r="R56" s="233" t="s">
        <v>119</v>
      </c>
      <c r="S56" s="233" t="s">
        <v>119</v>
      </c>
      <c r="T56" s="233" t="s">
        <v>119</v>
      </c>
      <c r="U56" s="233" t="s">
        <v>119</v>
      </c>
      <c r="V56" s="233" t="s">
        <v>119</v>
      </c>
      <c r="W56" s="233" t="s">
        <v>119</v>
      </c>
      <c r="X56" s="233" t="s">
        <v>119</v>
      </c>
    </row>
    <row r="57" spans="1:24">
      <c r="A57" s="228" t="s">
        <v>124</v>
      </c>
      <c r="B57" s="228" t="s">
        <v>120</v>
      </c>
      <c r="C57" s="228" t="s">
        <v>121</v>
      </c>
      <c r="D57" s="228" t="s">
        <v>115</v>
      </c>
      <c r="E57" s="228" t="s">
        <v>61</v>
      </c>
      <c r="F57" s="234">
        <v>0</v>
      </c>
      <c r="G57" s="234">
        <v>0</v>
      </c>
      <c r="H57" s="234">
        <v>0</v>
      </c>
      <c r="I57" s="234">
        <v>0</v>
      </c>
      <c r="J57" s="234">
        <v>0</v>
      </c>
      <c r="K57" s="234">
        <v>0</v>
      </c>
      <c r="L57" s="234">
        <v>0</v>
      </c>
      <c r="M57" s="234">
        <v>0</v>
      </c>
      <c r="N57" s="234">
        <v>0</v>
      </c>
      <c r="O57" s="234">
        <v>0</v>
      </c>
      <c r="P57" s="234">
        <v>0</v>
      </c>
      <c r="Q57" s="234">
        <v>0</v>
      </c>
      <c r="R57" s="234">
        <v>0</v>
      </c>
      <c r="S57" s="234">
        <v>0</v>
      </c>
      <c r="T57" s="234">
        <v>0</v>
      </c>
      <c r="U57" s="234">
        <v>0</v>
      </c>
      <c r="V57" s="234">
        <v>0</v>
      </c>
      <c r="W57" s="234">
        <v>0</v>
      </c>
      <c r="X57" s="234">
        <v>0</v>
      </c>
    </row>
    <row r="58" spans="1:24">
      <c r="A58" s="228" t="s">
        <v>124</v>
      </c>
      <c r="B58" s="228" t="s">
        <v>122</v>
      </c>
      <c r="C58" s="228" t="s">
        <v>123</v>
      </c>
      <c r="D58" s="228" t="s">
        <v>60</v>
      </c>
      <c r="E58" s="228" t="s">
        <v>61</v>
      </c>
      <c r="F58" s="234">
        <v>0</v>
      </c>
      <c r="G58" s="234">
        <v>0</v>
      </c>
      <c r="H58" s="234">
        <v>0</v>
      </c>
      <c r="I58" s="234">
        <v>0</v>
      </c>
      <c r="J58" s="234">
        <v>0</v>
      </c>
      <c r="K58" s="234">
        <v>0</v>
      </c>
      <c r="L58" s="234">
        <v>0</v>
      </c>
      <c r="M58" s="234">
        <v>0</v>
      </c>
      <c r="N58" s="234">
        <v>0</v>
      </c>
      <c r="O58" s="234">
        <v>0</v>
      </c>
      <c r="P58" s="234">
        <v>0</v>
      </c>
      <c r="Q58" s="234">
        <v>0</v>
      </c>
      <c r="R58" s="234">
        <v>0</v>
      </c>
      <c r="S58" s="234">
        <v>0</v>
      </c>
      <c r="T58" s="234">
        <v>0</v>
      </c>
      <c r="U58" s="234">
        <v>0</v>
      </c>
      <c r="V58" s="234">
        <v>0</v>
      </c>
      <c r="W58" s="234">
        <v>0</v>
      </c>
      <c r="X58" s="234">
        <v>0</v>
      </c>
    </row>
    <row r="59" spans="1:24">
      <c r="A59" s="228" t="s">
        <v>125</v>
      </c>
      <c r="B59" s="228" t="s">
        <v>58</v>
      </c>
      <c r="C59" s="228" t="s">
        <v>59</v>
      </c>
      <c r="D59" s="228" t="s">
        <v>60</v>
      </c>
      <c r="E59" s="228" t="s">
        <v>61</v>
      </c>
      <c r="F59" s="231">
        <v>1737.7612286088099</v>
      </c>
      <c r="G59" s="231">
        <v>1752.1932851040999</v>
      </c>
      <c r="H59" s="231">
        <v>1759.07136156451</v>
      </c>
      <c r="I59" s="231">
        <v>1770.1233070743999</v>
      </c>
      <c r="J59" s="231">
        <v>1790.64244688437</v>
      </c>
      <c r="K59" s="231">
        <v>1813.5945178613299</v>
      </c>
      <c r="L59" s="231">
        <v>1825.3436932340901</v>
      </c>
      <c r="M59" s="231">
        <v>1833.2202470843699</v>
      </c>
      <c r="N59" s="231">
        <v>1846.7322231569301</v>
      </c>
      <c r="O59" s="231">
        <v>1853.6909691649901</v>
      </c>
      <c r="P59" s="231">
        <v>1876.0317800075543</v>
      </c>
      <c r="Q59" s="231">
        <v>1882.6323321469495</v>
      </c>
      <c r="R59" s="231">
        <v>1888.2600352033487</v>
      </c>
      <c r="S59" s="231">
        <v>1899.5074305189637</v>
      </c>
      <c r="T59" s="231">
        <v>1909.9479132321651</v>
      </c>
      <c r="U59" s="231">
        <v>1921.413392353491</v>
      </c>
      <c r="V59" s="231">
        <v>1935.8379524028735</v>
      </c>
      <c r="W59" s="231">
        <v>1951.3031412731057</v>
      </c>
      <c r="X59" s="231">
        <v>1966.3512008570635</v>
      </c>
    </row>
    <row r="60" spans="1:24">
      <c r="A60" s="228" t="s">
        <v>125</v>
      </c>
      <c r="B60" s="228" t="s">
        <v>62</v>
      </c>
      <c r="C60" s="228" t="s">
        <v>63</v>
      </c>
      <c r="D60" s="228" t="s">
        <v>64</v>
      </c>
      <c r="E60" s="228" t="s">
        <v>61</v>
      </c>
      <c r="F60" s="231">
        <v>7416.6875237245404</v>
      </c>
      <c r="G60" s="231">
        <v>7596.5046346888003</v>
      </c>
      <c r="H60" s="231">
        <v>7769.75643942852</v>
      </c>
      <c r="I60" s="231">
        <v>7626.7742743503204</v>
      </c>
      <c r="J60" s="231">
        <v>7650.1363670969795</v>
      </c>
      <c r="K60" s="231">
        <v>7644.6614592895303</v>
      </c>
      <c r="L60" s="231">
        <v>7579.2442572498612</v>
      </c>
      <c r="M60" s="231">
        <v>7511.6720873145596</v>
      </c>
      <c r="N60" s="231">
        <v>7680.7915584009297</v>
      </c>
      <c r="O60" s="231">
        <v>8107.2628212768514</v>
      </c>
      <c r="P60" s="231">
        <v>8531.3198220653394</v>
      </c>
      <c r="Q60" s="231">
        <v>7891.7066742815205</v>
      </c>
      <c r="R60" s="231">
        <v>7928.9185668868076</v>
      </c>
      <c r="S60" s="231">
        <v>8136.7955614678085</v>
      </c>
      <c r="T60" s="231">
        <v>8179.493685902713</v>
      </c>
      <c r="U60" s="231">
        <v>8098.7601252612894</v>
      </c>
      <c r="V60" s="231">
        <v>8009.899223641919</v>
      </c>
      <c r="W60" s="231">
        <v>8048.7790122538263</v>
      </c>
      <c r="X60" s="231">
        <v>8090.7213250606537</v>
      </c>
    </row>
    <row r="61" spans="1:24">
      <c r="A61" s="228" t="s">
        <v>125</v>
      </c>
      <c r="B61" s="228" t="s">
        <v>65</v>
      </c>
      <c r="C61" s="228" t="s">
        <v>66</v>
      </c>
      <c r="D61" s="228" t="s">
        <v>64</v>
      </c>
      <c r="E61" s="228" t="s">
        <v>61</v>
      </c>
      <c r="F61" s="231">
        <v>520728.717970055</v>
      </c>
      <c r="G61" s="231">
        <v>539578.97742377198</v>
      </c>
      <c r="H61" s="231">
        <v>527276.62581953395</v>
      </c>
      <c r="I61" s="231">
        <v>528452.44496618898</v>
      </c>
      <c r="J61" s="231">
        <v>525404.64990582399</v>
      </c>
      <c r="K61" s="231">
        <v>537708.88442341401</v>
      </c>
      <c r="L61" s="231">
        <v>546892.69000325003</v>
      </c>
      <c r="M61" s="231">
        <v>550281.45140341995</v>
      </c>
      <c r="N61" s="231">
        <v>546253.46396590397</v>
      </c>
      <c r="O61" s="231">
        <v>547298.00288086501</v>
      </c>
      <c r="P61" s="231">
        <v>556198.37517420202</v>
      </c>
      <c r="Q61" s="231">
        <v>554122.23477649002</v>
      </c>
      <c r="R61" s="231">
        <v>544817.91410909686</v>
      </c>
      <c r="S61" s="231">
        <v>561280.97228213516</v>
      </c>
      <c r="T61" s="231">
        <v>563967.93538356095</v>
      </c>
      <c r="U61" s="231">
        <v>566569.42263351113</v>
      </c>
      <c r="V61" s="231">
        <v>569196.31451192696</v>
      </c>
      <c r="W61" s="231">
        <v>571679.87593088509</v>
      </c>
      <c r="X61" s="231">
        <v>574054.91612335201</v>
      </c>
    </row>
    <row r="62" spans="1:24">
      <c r="A62" s="228" t="s">
        <v>125</v>
      </c>
      <c r="B62" s="228" t="s">
        <v>67</v>
      </c>
      <c r="C62" s="228" t="s">
        <v>68</v>
      </c>
      <c r="D62" s="228" t="s">
        <v>60</v>
      </c>
      <c r="E62" s="228" t="s">
        <v>61</v>
      </c>
      <c r="F62" s="231">
        <v>2974.0203131968801</v>
      </c>
      <c r="G62" s="231">
        <v>2994.8494296741401</v>
      </c>
      <c r="H62" s="231">
        <v>3005.3718522479999</v>
      </c>
      <c r="I62" s="231">
        <v>3023.37946038162</v>
      </c>
      <c r="J62" s="231">
        <v>3060.60175772814</v>
      </c>
      <c r="K62" s="231">
        <v>3105.6686641208398</v>
      </c>
      <c r="L62" s="231">
        <v>3131.67619874313</v>
      </c>
      <c r="M62" s="231">
        <v>3155.0543177681402</v>
      </c>
      <c r="N62" s="231">
        <v>3185.7124130738398</v>
      </c>
      <c r="O62" s="231">
        <v>3210.9032037472598</v>
      </c>
      <c r="P62" s="231">
        <v>3249.6012296328877</v>
      </c>
      <c r="Q62" s="231">
        <v>3261.0344913595882</v>
      </c>
      <c r="R62" s="231">
        <v>3270.7826155475536</v>
      </c>
      <c r="S62" s="231">
        <v>3290.2649878811617</v>
      </c>
      <c r="T62" s="231">
        <v>3308.3496524504603</v>
      </c>
      <c r="U62" s="231">
        <v>3328.2097824589405</v>
      </c>
      <c r="V62" s="231">
        <v>3353.1955362041131</v>
      </c>
      <c r="W62" s="231">
        <v>3379.9838333453313</v>
      </c>
      <c r="X62" s="231">
        <v>3406.0495927043876</v>
      </c>
    </row>
    <row r="63" spans="1:24">
      <c r="A63" s="228" t="s">
        <v>125</v>
      </c>
      <c r="B63" s="228" t="s">
        <v>69</v>
      </c>
      <c r="C63" s="228" t="s">
        <v>70</v>
      </c>
      <c r="D63" s="228" t="s">
        <v>64</v>
      </c>
      <c r="E63" s="228" t="s">
        <v>61</v>
      </c>
      <c r="F63" s="231">
        <v>209281.02473595366</v>
      </c>
      <c r="G63" s="231">
        <v>214694.72231535282</v>
      </c>
      <c r="H63" s="231">
        <v>224886.87408537141</v>
      </c>
      <c r="I63" s="231">
        <v>235640.05222034967</v>
      </c>
      <c r="J63" s="231">
        <v>230143.4060373753</v>
      </c>
      <c r="K63" s="231">
        <v>239497.875946304</v>
      </c>
      <c r="L63" s="231">
        <v>248578.82304195518</v>
      </c>
      <c r="M63" s="231">
        <v>256090.84120453559</v>
      </c>
      <c r="N63" s="231">
        <v>251459.89929690131</v>
      </c>
      <c r="O63" s="231">
        <v>252360.9181569622</v>
      </c>
      <c r="P63" s="231">
        <v>260932.02928518882</v>
      </c>
      <c r="Q63" s="231">
        <v>264468.22566238191</v>
      </c>
      <c r="R63" s="231">
        <v>256837.28513685893</v>
      </c>
      <c r="S63" s="231">
        <v>287758.40243456973</v>
      </c>
      <c r="T63" s="231">
        <v>289516.84799626487</v>
      </c>
      <c r="U63" s="231">
        <v>293148.65498064598</v>
      </c>
      <c r="V63" s="231">
        <v>294354.83734678419</v>
      </c>
      <c r="W63" s="231">
        <v>295490.04095946631</v>
      </c>
      <c r="X63" s="231">
        <v>311309.53802275151</v>
      </c>
    </row>
    <row r="64" spans="1:24">
      <c r="A64" s="228" t="s">
        <v>125</v>
      </c>
      <c r="B64" s="228" t="s">
        <v>71</v>
      </c>
      <c r="C64" s="228" t="s">
        <v>72</v>
      </c>
      <c r="D64" s="228" t="s">
        <v>73</v>
      </c>
      <c r="E64" s="228" t="s">
        <v>61</v>
      </c>
      <c r="F64" s="232">
        <v>1.4242900895953745</v>
      </c>
      <c r="G64" s="232">
        <v>1.4078577840371815</v>
      </c>
      <c r="H64" s="232">
        <v>1.4735636019048193</v>
      </c>
      <c r="I64" s="232">
        <v>1.4432281176858384</v>
      </c>
      <c r="J64" s="232">
        <v>1.4560465668638878</v>
      </c>
      <c r="K64" s="232">
        <v>1.4217100889986058</v>
      </c>
      <c r="L64" s="232">
        <v>1.385874120424762</v>
      </c>
      <c r="M64" s="232">
        <v>1.3650600194058939</v>
      </c>
      <c r="N64" s="232">
        <v>1.4060856479768427</v>
      </c>
      <c r="O64" s="232">
        <v>1.481325124265368</v>
      </c>
      <c r="P64" s="232">
        <v>1.533862773222471</v>
      </c>
      <c r="Q64" s="232">
        <v>1.4241815576060954</v>
      </c>
      <c r="R64" s="232">
        <v>1.4553336741601861</v>
      </c>
      <c r="S64" s="232">
        <v>1.4496831290011634</v>
      </c>
      <c r="T64" s="232">
        <v>1.4503472932977557</v>
      </c>
      <c r="U64" s="232">
        <v>1.4294382650614772</v>
      </c>
      <c r="V64" s="232">
        <v>1.4072296357909884</v>
      </c>
      <c r="W64" s="232">
        <v>1.4079171492870437</v>
      </c>
      <c r="X64" s="232">
        <v>1.4093984909489274</v>
      </c>
    </row>
    <row r="65" spans="1:24">
      <c r="A65" s="228" t="s">
        <v>125</v>
      </c>
      <c r="B65" s="228" t="s">
        <v>74</v>
      </c>
      <c r="C65" s="228" t="s">
        <v>75</v>
      </c>
      <c r="D65" s="228" t="s">
        <v>73</v>
      </c>
      <c r="E65" s="228" t="s">
        <v>61</v>
      </c>
      <c r="F65" s="232">
        <v>40.190029378788473</v>
      </c>
      <c r="G65" s="232">
        <v>39.789304494481236</v>
      </c>
      <c r="H65" s="232">
        <v>42.650643528116753</v>
      </c>
      <c r="I65" s="232">
        <v>44.590587945037548</v>
      </c>
      <c r="J65" s="232">
        <v>43.803077509616124</v>
      </c>
      <c r="K65" s="232">
        <v>44.540434961032481</v>
      </c>
      <c r="L65" s="232">
        <v>45.452943070143789</v>
      </c>
      <c r="M65" s="232">
        <v>46.538156165614858</v>
      </c>
      <c r="N65" s="232">
        <v>46.033556926349654</v>
      </c>
      <c r="O65" s="232">
        <v>46.110330538132033</v>
      </c>
      <c r="P65" s="232">
        <v>46.913482838468305</v>
      </c>
      <c r="Q65" s="232">
        <v>47.727416274688458</v>
      </c>
      <c r="R65" s="232">
        <v>47.141857579490058</v>
      </c>
      <c r="S65" s="232">
        <v>51.268155637730075</v>
      </c>
      <c r="T65" s="232">
        <v>51.33569301229177</v>
      </c>
      <c r="U65" s="232">
        <v>51.740994707769644</v>
      </c>
      <c r="V65" s="232">
        <v>51.714115120226467</v>
      </c>
      <c r="W65" s="232">
        <v>51.688025659169853</v>
      </c>
      <c r="X65" s="232">
        <v>54.229922831260595</v>
      </c>
    </row>
    <row r="66" spans="1:24">
      <c r="A66" s="228" t="s">
        <v>125</v>
      </c>
      <c r="B66" s="228" t="s">
        <v>76</v>
      </c>
      <c r="C66" s="228" t="s">
        <v>77</v>
      </c>
      <c r="D66" s="228" t="s">
        <v>60</v>
      </c>
      <c r="E66" s="228" t="s">
        <v>61</v>
      </c>
      <c r="F66" s="231">
        <v>41.945643336719755</v>
      </c>
      <c r="G66" s="231">
        <v>42.010930534230688</v>
      </c>
      <c r="H66" s="231">
        <v>42.002504465978014</v>
      </c>
      <c r="I66" s="231">
        <v>42.106909257284713</v>
      </c>
      <c r="J66" s="231">
        <v>42.340196186954756</v>
      </c>
      <c r="K66" s="231">
        <v>42.540391304910059</v>
      </c>
      <c r="L66" s="231">
        <v>42.871836977462856</v>
      </c>
      <c r="M66" s="231">
        <v>42.579092878073638</v>
      </c>
      <c r="N66" s="231">
        <v>42.932515415421776</v>
      </c>
      <c r="O66" s="231">
        <v>43.03493118657348</v>
      </c>
      <c r="P66" s="231">
        <v>43.553591132192729</v>
      </c>
      <c r="Q66" s="231">
        <v>43.706828274649226</v>
      </c>
      <c r="R66" s="231">
        <v>43.837479940865038</v>
      </c>
      <c r="S66" s="231">
        <v>44.098597296177893</v>
      </c>
      <c r="T66" s="231">
        <v>44.340981524504599</v>
      </c>
      <c r="U66" s="231">
        <v>44.607161871291098</v>
      </c>
      <c r="V66" s="231">
        <v>44.942039668856999</v>
      </c>
      <c r="W66" s="231">
        <v>45.301076503954491</v>
      </c>
      <c r="X66" s="231">
        <v>45.650429346180836</v>
      </c>
    </row>
    <row r="67" spans="1:24">
      <c r="A67" s="228" t="s">
        <v>125</v>
      </c>
      <c r="B67" s="228" t="s">
        <v>78</v>
      </c>
      <c r="C67" s="228" t="s">
        <v>79</v>
      </c>
      <c r="D67" s="228" t="s">
        <v>60</v>
      </c>
      <c r="E67" s="228" t="s">
        <v>61</v>
      </c>
      <c r="F67" s="231">
        <v>3214621</v>
      </c>
      <c r="G67" s="231">
        <v>3224149</v>
      </c>
      <c r="H67" s="231">
        <v>3234092</v>
      </c>
      <c r="I67" s="231">
        <v>3246474</v>
      </c>
      <c r="J67" s="231">
        <v>3268339.5</v>
      </c>
      <c r="K67" s="231">
        <v>3289691</v>
      </c>
      <c r="L67" s="231">
        <v>3315665</v>
      </c>
      <c r="M67" s="231">
        <v>3342033</v>
      </c>
      <c r="N67" s="231">
        <v>3376857</v>
      </c>
      <c r="O67" s="231">
        <v>3405225</v>
      </c>
      <c r="P67" s="231">
        <v>3434070</v>
      </c>
      <c r="Q67" s="231">
        <v>3454544</v>
      </c>
      <c r="R67" s="231">
        <v>3469342</v>
      </c>
      <c r="S67" s="231">
        <v>3495716.3576143612</v>
      </c>
      <c r="T67" s="231">
        <v>3520061.983159645</v>
      </c>
      <c r="U67" s="231">
        <v>3546355.5498043778</v>
      </c>
      <c r="V67" s="231">
        <v>3578180.2587717678</v>
      </c>
      <c r="W67" s="231">
        <v>3612008.7627182519</v>
      </c>
      <c r="X67" s="231">
        <v>3645147.1130694379</v>
      </c>
    </row>
    <row r="68" spans="1:24">
      <c r="A68" s="228" t="s">
        <v>125</v>
      </c>
      <c r="B68" s="228" t="s">
        <v>80</v>
      </c>
      <c r="C68" s="228" t="s">
        <v>81</v>
      </c>
      <c r="D68" s="228" t="s">
        <v>60</v>
      </c>
      <c r="E68" s="228" t="s">
        <v>61</v>
      </c>
      <c r="F68" s="231">
        <v>1.2316249190525543</v>
      </c>
      <c r="G68" s="231">
        <v>1.2317337887922757</v>
      </c>
      <c r="H68" s="231">
        <v>1.2304929128884048</v>
      </c>
      <c r="I68" s="231">
        <v>1.2319206791970045</v>
      </c>
      <c r="J68" s="231">
        <v>1.23236295466515</v>
      </c>
      <c r="K68" s="231">
        <v>1.2677968731815183</v>
      </c>
      <c r="L68" s="231">
        <v>1.2684932569596192</v>
      </c>
      <c r="M68" s="231">
        <v>1.2526054274429863</v>
      </c>
      <c r="N68" s="231">
        <v>1.3548534740321658</v>
      </c>
      <c r="O68" s="231">
        <v>1.3418428602120642</v>
      </c>
      <c r="P68" s="231">
        <v>1.3665072862632694</v>
      </c>
      <c r="Q68" s="231">
        <v>1.3350624375308393</v>
      </c>
      <c r="R68" s="231">
        <v>1.3316106695644483</v>
      </c>
      <c r="S68" s="231">
        <v>1.3316899401944555</v>
      </c>
      <c r="T68" s="231">
        <v>1.3320031509778092</v>
      </c>
      <c r="U68" s="231">
        <v>1.3323192670329862</v>
      </c>
      <c r="V68" s="231">
        <v>1.3326382821532621</v>
      </c>
      <c r="W68" s="231">
        <v>1.3329601901788948</v>
      </c>
      <c r="X68" s="231">
        <v>1.3332849849967963</v>
      </c>
    </row>
    <row r="69" spans="1:24">
      <c r="A69" s="228" t="s">
        <v>125</v>
      </c>
      <c r="B69" s="228" t="s">
        <v>82</v>
      </c>
      <c r="C69" s="228" t="s">
        <v>83</v>
      </c>
      <c r="D69" s="228" t="s">
        <v>84</v>
      </c>
      <c r="E69" s="228" t="s">
        <v>61</v>
      </c>
      <c r="F69" s="231">
        <v>94389</v>
      </c>
      <c r="G69" s="231">
        <v>94530</v>
      </c>
      <c r="H69" s="231">
        <v>94745</v>
      </c>
      <c r="I69" s="231">
        <v>94982</v>
      </c>
      <c r="J69" s="231">
        <v>95129</v>
      </c>
      <c r="K69" s="231">
        <v>98040</v>
      </c>
      <c r="L69" s="231">
        <v>98104</v>
      </c>
      <c r="M69" s="231">
        <v>98317</v>
      </c>
      <c r="N69" s="231">
        <v>106566</v>
      </c>
      <c r="O69" s="231">
        <v>106176</v>
      </c>
      <c r="P69" s="231">
        <v>107745</v>
      </c>
      <c r="Q69" s="231">
        <v>105522</v>
      </c>
      <c r="R69" s="231">
        <v>105385</v>
      </c>
      <c r="S69" s="231">
        <v>105563.68212672661</v>
      </c>
      <c r="T69" s="231">
        <v>105742.6672121514</v>
      </c>
      <c r="U69" s="231">
        <v>105921.9557699463</v>
      </c>
      <c r="V69" s="231">
        <v>106101.5483146539</v>
      </c>
      <c r="W69" s="231">
        <v>106281.4453616895</v>
      </c>
      <c r="X69" s="231">
        <v>106461.64742734221</v>
      </c>
    </row>
    <row r="70" spans="1:24">
      <c r="A70" s="228" t="s">
        <v>125</v>
      </c>
      <c r="B70" s="228" t="s">
        <v>85</v>
      </c>
      <c r="C70" s="228" t="s">
        <v>86</v>
      </c>
      <c r="D70" s="228" t="s">
        <v>87</v>
      </c>
      <c r="E70" s="228" t="s">
        <v>61</v>
      </c>
      <c r="F70" s="231">
        <v>108.23878582464012</v>
      </c>
      <c r="G70" s="231">
        <v>86.49269943755381</v>
      </c>
      <c r="H70" s="231">
        <v>77.333834619646282</v>
      </c>
      <c r="I70" s="231">
        <v>110.29995338573977</v>
      </c>
      <c r="J70" s="231">
        <v>112.40030145708965</v>
      </c>
      <c r="K70" s="231">
        <v>84.553891632301955</v>
      </c>
      <c r="L70" s="231">
        <v>72.939750790138845</v>
      </c>
      <c r="M70" s="231">
        <v>95.1005555441441</v>
      </c>
      <c r="N70" s="231">
        <v>87.029425099289242</v>
      </c>
      <c r="O70" s="231">
        <v>84.373087838586429</v>
      </c>
      <c r="P70" s="231">
        <v>75.157177450834865</v>
      </c>
      <c r="Q70" s="231">
        <v>79.777788232873789</v>
      </c>
      <c r="R70" s="231">
        <v>77.55274214090943</v>
      </c>
      <c r="S70" s="231">
        <v>90.316848318994261</v>
      </c>
      <c r="T70" s="231">
        <v>83.201918588061574</v>
      </c>
      <c r="U70" s="231">
        <v>85.911586387003581</v>
      </c>
      <c r="V70" s="231">
        <v>93.808795434070646</v>
      </c>
      <c r="W70" s="231">
        <v>94.934415745123218</v>
      </c>
      <c r="X70" s="231">
        <v>102.17710631637719</v>
      </c>
    </row>
    <row r="71" spans="1:24">
      <c r="A71" s="228" t="s">
        <v>125</v>
      </c>
      <c r="B71" s="228" t="s">
        <v>88</v>
      </c>
      <c r="C71" s="228" t="s">
        <v>89</v>
      </c>
      <c r="D71" s="228" t="s">
        <v>87</v>
      </c>
      <c r="E71" s="228" t="s">
        <v>61</v>
      </c>
      <c r="F71" s="231">
        <v>0.57776963592546193</v>
      </c>
      <c r="G71" s="231">
        <v>0.45832931190513537</v>
      </c>
      <c r="H71" s="231">
        <v>0.40720235168178548</v>
      </c>
      <c r="I71" s="231">
        <v>0.57601496378749462</v>
      </c>
      <c r="J71" s="231">
        <v>0.58280774373685396</v>
      </c>
      <c r="K71" s="231">
        <v>0.43509124213888289</v>
      </c>
      <c r="L71" s="231">
        <v>0.37278063818657931</v>
      </c>
      <c r="M71" s="231">
        <v>0.48204167301517131</v>
      </c>
      <c r="N71" s="231">
        <v>0.4378266244380068</v>
      </c>
      <c r="O71" s="231">
        <v>0.42102549333373135</v>
      </c>
      <c r="P71" s="231">
        <v>0.37315884895751344</v>
      </c>
      <c r="Q71" s="231">
        <v>0.39030395991167965</v>
      </c>
      <c r="R71" s="231">
        <v>0.38134361756850421</v>
      </c>
      <c r="S71" s="231">
        <v>0.43116986578073957</v>
      </c>
      <c r="T71" s="231">
        <v>0.39051897135435992</v>
      </c>
      <c r="U71" s="231">
        <v>0.40051172760283887</v>
      </c>
      <c r="V71" s="231">
        <v>0.43498623911894635</v>
      </c>
      <c r="W71" s="231">
        <v>0.43822499854360841</v>
      </c>
      <c r="X71" s="231">
        <v>0.46977083145029225</v>
      </c>
    </row>
    <row r="72" spans="1:24">
      <c r="A72" s="228" t="s">
        <v>125</v>
      </c>
      <c r="B72" s="228" t="s">
        <v>90</v>
      </c>
      <c r="C72" s="228" t="s">
        <v>91</v>
      </c>
      <c r="D72" s="228" t="s">
        <v>87</v>
      </c>
      <c r="E72" s="228" t="s">
        <v>61</v>
      </c>
      <c r="F72" s="231">
        <v>214.15409224880696</v>
      </c>
      <c r="G72" s="231">
        <v>226.44625368752941</v>
      </c>
      <c r="H72" s="231">
        <v>224.19042813024154</v>
      </c>
      <c r="I72" s="231">
        <v>206.6506474962512</v>
      </c>
      <c r="J72" s="231">
        <v>182.66524177325601</v>
      </c>
      <c r="K72" s="231">
        <v>198.43113490830876</v>
      </c>
      <c r="L72" s="231">
        <v>198.75754478081274</v>
      </c>
      <c r="M72" s="231">
        <v>200.26218969047261</v>
      </c>
      <c r="N72" s="231">
        <v>220.58300410927171</v>
      </c>
      <c r="O72" s="231">
        <v>211.15943245693282</v>
      </c>
      <c r="P72" s="231">
        <v>198.23259234359182</v>
      </c>
      <c r="Q72" s="231">
        <v>200.20307571043193</v>
      </c>
      <c r="R72" s="231">
        <v>228.73635081142754</v>
      </c>
      <c r="S72" s="231">
        <v>185.72263345516183</v>
      </c>
      <c r="T72" s="231">
        <v>202.73712518033571</v>
      </c>
      <c r="U72" s="231">
        <v>209.44053131541068</v>
      </c>
      <c r="V72" s="231">
        <v>196.26742222143247</v>
      </c>
      <c r="W72" s="231">
        <v>215.22404866762332</v>
      </c>
      <c r="X72" s="231">
        <v>209.15599951134485</v>
      </c>
    </row>
    <row r="73" spans="1:24">
      <c r="A73" s="228" t="s">
        <v>125</v>
      </c>
      <c r="B73" s="228" t="s">
        <v>92</v>
      </c>
      <c r="C73" s="228" t="s">
        <v>93</v>
      </c>
      <c r="D73" s="228" t="s">
        <v>87</v>
      </c>
      <c r="E73" s="228" t="s">
        <v>61</v>
      </c>
      <c r="F73" s="231">
        <v>220.38357124609331</v>
      </c>
      <c r="G73" s="231">
        <v>249.26348913008238</v>
      </c>
      <c r="H73" s="231">
        <v>282.96882859912807</v>
      </c>
      <c r="I73" s="231">
        <v>296.50106983241608</v>
      </c>
      <c r="J73" s="231">
        <v>318.45388723000599</v>
      </c>
      <c r="K73" s="231">
        <v>332.60451743264309</v>
      </c>
      <c r="L73" s="231">
        <v>288.62509273302766</v>
      </c>
      <c r="M73" s="231">
        <v>214.02219000141059</v>
      </c>
      <c r="N73" s="231">
        <v>204.72550615834669</v>
      </c>
      <c r="O73" s="231">
        <v>247.93405949203472</v>
      </c>
      <c r="P73" s="231">
        <v>258.18642218277557</v>
      </c>
      <c r="Q73" s="231">
        <v>244.99022708517887</v>
      </c>
      <c r="R73" s="231">
        <v>311.50695851771991</v>
      </c>
      <c r="S73" s="231">
        <v>235.41827818094526</v>
      </c>
      <c r="T73" s="231">
        <v>281.14873765647297</v>
      </c>
      <c r="U73" s="231">
        <v>296.31687889781364</v>
      </c>
      <c r="V73" s="231">
        <v>291.53468392619578</v>
      </c>
      <c r="W73" s="231">
        <v>253.87761964073346</v>
      </c>
      <c r="X73" s="231">
        <v>251.42592484399071</v>
      </c>
    </row>
    <row r="74" spans="1:24">
      <c r="A74" s="228" t="s">
        <v>125</v>
      </c>
      <c r="B74" s="228" t="s">
        <v>94</v>
      </c>
      <c r="C74" s="228" t="s">
        <v>95</v>
      </c>
      <c r="D74" s="228" t="s">
        <v>87</v>
      </c>
      <c r="E74" s="228" t="s">
        <v>61</v>
      </c>
      <c r="F74" s="231">
        <v>434.53766349490024</v>
      </c>
      <c r="G74" s="231">
        <v>475.70974281761175</v>
      </c>
      <c r="H74" s="231">
        <v>507.15925672936964</v>
      </c>
      <c r="I74" s="231">
        <v>503.15171732866725</v>
      </c>
      <c r="J74" s="231">
        <v>501.119129003262</v>
      </c>
      <c r="K74" s="231">
        <v>531.03565234095186</v>
      </c>
      <c r="L74" s="231">
        <v>487.38263751384039</v>
      </c>
      <c r="M74" s="231">
        <v>414.2843796918832</v>
      </c>
      <c r="N74" s="231">
        <v>425.30851026761843</v>
      </c>
      <c r="O74" s="231">
        <v>459.09349194896754</v>
      </c>
      <c r="P74" s="231">
        <v>456.41901452636739</v>
      </c>
      <c r="Q74" s="231">
        <v>445.1933027956108</v>
      </c>
      <c r="R74" s="231">
        <v>540.24330932914745</v>
      </c>
      <c r="S74" s="231">
        <v>421.14091163610709</v>
      </c>
      <c r="T74" s="231">
        <v>483.88586283680866</v>
      </c>
      <c r="U74" s="231">
        <v>505.75741021322432</v>
      </c>
      <c r="V74" s="231">
        <v>487.80210614762825</v>
      </c>
      <c r="W74" s="231">
        <v>469.10166830835681</v>
      </c>
      <c r="X74" s="231">
        <v>460.58192435533556</v>
      </c>
    </row>
    <row r="75" spans="1:24">
      <c r="A75" s="228" t="s">
        <v>125</v>
      </c>
      <c r="B75" s="228" t="s">
        <v>96</v>
      </c>
      <c r="C75" s="228" t="s">
        <v>97</v>
      </c>
      <c r="D75" s="228" t="s">
        <v>98</v>
      </c>
      <c r="E75" s="228" t="s">
        <v>61</v>
      </c>
      <c r="F75" s="231">
        <v>76637.780333813105</v>
      </c>
      <c r="G75" s="231">
        <v>76745.4793074138</v>
      </c>
      <c r="H75" s="231">
        <v>76997.599098396895</v>
      </c>
      <c r="I75" s="231">
        <v>77100.743257196998</v>
      </c>
      <c r="J75" s="231">
        <v>77192.356066762703</v>
      </c>
      <c r="K75" s="231">
        <v>77331</v>
      </c>
      <c r="L75" s="231">
        <v>77339</v>
      </c>
      <c r="M75" s="231">
        <v>78490</v>
      </c>
      <c r="N75" s="231">
        <v>78655</v>
      </c>
      <c r="O75" s="231">
        <v>79127</v>
      </c>
      <c r="P75" s="231">
        <v>78847</v>
      </c>
      <c r="Q75" s="231">
        <v>79039</v>
      </c>
      <c r="R75" s="231">
        <v>79141</v>
      </c>
      <c r="S75" s="231">
        <v>79270.465999999986</v>
      </c>
      <c r="T75" s="231">
        <v>79386.198999999993</v>
      </c>
      <c r="U75" s="231">
        <v>79501.932000000001</v>
      </c>
      <c r="V75" s="231">
        <v>79617.665000000008</v>
      </c>
      <c r="W75" s="231">
        <v>79733.398000000001</v>
      </c>
      <c r="X75" s="231">
        <v>79849.130999999994</v>
      </c>
    </row>
    <row r="76" spans="1:24">
      <c r="A76" s="228" t="s">
        <v>125</v>
      </c>
      <c r="B76" s="228" t="s">
        <v>99</v>
      </c>
      <c r="C76" s="228" t="s">
        <v>100</v>
      </c>
      <c r="D76" s="228" t="s">
        <v>101</v>
      </c>
      <c r="E76" s="228" t="s">
        <v>61</v>
      </c>
      <c r="F76" s="231">
        <v>187.339</v>
      </c>
      <c r="G76" s="231">
        <v>188.71299999999999</v>
      </c>
      <c r="H76" s="231">
        <v>189.91499999999999</v>
      </c>
      <c r="I76" s="231">
        <v>191.488</v>
      </c>
      <c r="J76" s="231">
        <v>192.86</v>
      </c>
      <c r="K76" s="231">
        <v>194.33600000000001</v>
      </c>
      <c r="L76" s="231">
        <v>195.66399999999999</v>
      </c>
      <c r="M76" s="231">
        <v>197.28700000000001</v>
      </c>
      <c r="N76" s="231">
        <v>198.77600000000001</v>
      </c>
      <c r="O76" s="231">
        <v>200.399</v>
      </c>
      <c r="P76" s="231">
        <v>201.40799999999999</v>
      </c>
      <c r="Q76" s="231">
        <v>204.39912587852399</v>
      </c>
      <c r="R76" s="231">
        <v>203.36709090713424</v>
      </c>
      <c r="S76" s="231">
        <v>209.46929617971631</v>
      </c>
      <c r="T76" s="231">
        <v>213.05474174406629</v>
      </c>
      <c r="U76" s="231">
        <v>214.50454622441529</v>
      </c>
      <c r="V76" s="231">
        <v>215.65922550579529</v>
      </c>
      <c r="W76" s="231">
        <v>216.63395758030029</v>
      </c>
      <c r="X76" s="231">
        <v>217.50415197327729</v>
      </c>
    </row>
    <row r="77" spans="1:24">
      <c r="A77" s="228" t="s">
        <v>125</v>
      </c>
      <c r="B77" s="228" t="s">
        <v>102</v>
      </c>
      <c r="C77" s="228" t="s">
        <v>103</v>
      </c>
      <c r="D77" s="228" t="s">
        <v>60</v>
      </c>
      <c r="E77" s="228" t="s">
        <v>61</v>
      </c>
      <c r="F77" s="231">
        <v>1.7762591608777521E-4</v>
      </c>
      <c r="G77" s="231">
        <v>1.7679083689990755E-4</v>
      </c>
      <c r="H77" s="231">
        <v>1.7624730527146415E-4</v>
      </c>
      <c r="I77" s="231">
        <v>1.7465102138504728E-4</v>
      </c>
      <c r="J77" s="231">
        <v>1.7378855531991093E-4</v>
      </c>
      <c r="K77" s="231">
        <v>1.7235661343269017E-4</v>
      </c>
      <c r="L77" s="231">
        <v>1.7130801815020517E-4</v>
      </c>
      <c r="M77" s="231">
        <v>1.7025564977964013E-4</v>
      </c>
      <c r="N77" s="231">
        <v>1.687960135711995E-4</v>
      </c>
      <c r="O77" s="231">
        <v>1.6650882100301741E-4</v>
      </c>
      <c r="P77" s="231">
        <v>1.6481900485429825E-4</v>
      </c>
      <c r="Q77" s="231">
        <v>1.6905270275903274E-4</v>
      </c>
      <c r="R77" s="231">
        <v>1.6804339266639033E-4</v>
      </c>
      <c r="S77" s="231">
        <v>1.6648948039857094E-4</v>
      </c>
      <c r="T77" s="231">
        <v>1.6533799767854958E-4</v>
      </c>
      <c r="U77" s="231">
        <v>1.6411214042881401E-4</v>
      </c>
      <c r="V77" s="231">
        <v>1.6181409491056363E-4</v>
      </c>
      <c r="W77" s="231">
        <v>1.6029861443754304E-4</v>
      </c>
      <c r="X77" s="231">
        <v>1.5939000045207016E-4</v>
      </c>
    </row>
    <row r="78" spans="1:24">
      <c r="A78" s="228" t="s">
        <v>125</v>
      </c>
      <c r="B78" s="228" t="s">
        <v>104</v>
      </c>
      <c r="C78" s="228" t="s">
        <v>105</v>
      </c>
      <c r="D78" s="228" t="s">
        <v>60</v>
      </c>
      <c r="E78" s="228" t="s">
        <v>61</v>
      </c>
      <c r="F78" s="231">
        <v>571</v>
      </c>
      <c r="G78" s="231">
        <v>570</v>
      </c>
      <c r="H78" s="231">
        <v>570</v>
      </c>
      <c r="I78" s="231">
        <v>567</v>
      </c>
      <c r="J78" s="231">
        <v>568</v>
      </c>
      <c r="K78" s="231">
        <v>567</v>
      </c>
      <c r="L78" s="231">
        <v>568</v>
      </c>
      <c r="M78" s="231">
        <v>569</v>
      </c>
      <c r="N78" s="231">
        <v>570</v>
      </c>
      <c r="O78" s="231">
        <v>567</v>
      </c>
      <c r="P78" s="231">
        <v>566</v>
      </c>
      <c r="Q78" s="231">
        <v>584</v>
      </c>
      <c r="R78" s="231">
        <v>583</v>
      </c>
      <c r="S78" s="231">
        <v>582</v>
      </c>
      <c r="T78" s="231">
        <v>582</v>
      </c>
      <c r="U78" s="231">
        <v>582</v>
      </c>
      <c r="V78" s="231">
        <v>579</v>
      </c>
      <c r="W78" s="231">
        <v>579</v>
      </c>
      <c r="X78" s="231">
        <v>581</v>
      </c>
    </row>
    <row r="79" spans="1:24">
      <c r="A79" s="228" t="s">
        <v>125</v>
      </c>
      <c r="B79" s="228" t="s">
        <v>106</v>
      </c>
      <c r="C79" s="228" t="s">
        <v>107</v>
      </c>
      <c r="D79" s="228" t="s">
        <v>60</v>
      </c>
      <c r="E79" s="228" t="s">
        <v>61</v>
      </c>
      <c r="F79" s="231">
        <v>5.7439468854098556E-2</v>
      </c>
      <c r="G79" s="231">
        <v>7.9099146501015877E-2</v>
      </c>
      <c r="H79" s="231">
        <v>6.0257574434709124E-2</v>
      </c>
      <c r="I79" s="231">
        <v>5.6373257597644118E-2</v>
      </c>
      <c r="J79" s="231">
        <v>7.073678264372274E-2</v>
      </c>
      <c r="K79" s="231">
        <v>5.7268067024180823E-2</v>
      </c>
      <c r="L79" s="231">
        <v>6.4417777832596626E-2</v>
      </c>
      <c r="M79" s="231">
        <v>5.0668110118383056E-2</v>
      </c>
      <c r="N79" s="231">
        <v>7.8035597869051537E-2</v>
      </c>
      <c r="O79" s="231">
        <v>6.9813381083821041E-2</v>
      </c>
      <c r="P79" s="231">
        <v>5.8210553607404764E-2</v>
      </c>
      <c r="Q79" s="231">
        <v>5.5545217491048231E-2</v>
      </c>
      <c r="R79" s="231">
        <v>8.0214894430854305E-2</v>
      </c>
      <c r="S79" s="231">
        <v>6.0851233334265203E-2</v>
      </c>
      <c r="T79" s="231">
        <v>6.0762521494220109E-2</v>
      </c>
      <c r="U79" s="231">
        <v>6.067406793437341E-2</v>
      </c>
      <c r="V79" s="231">
        <v>6.0585871528409357E-2</v>
      </c>
      <c r="W79" s="231">
        <v>6.0497931156551679E-2</v>
      </c>
      <c r="X79" s="231">
        <v>6.0410245705516015E-2</v>
      </c>
    </row>
    <row r="80" spans="1:24">
      <c r="A80" s="228" t="s">
        <v>125</v>
      </c>
      <c r="B80" s="228" t="s">
        <v>108</v>
      </c>
      <c r="C80" s="228" t="s">
        <v>109</v>
      </c>
      <c r="D80" s="228" t="s">
        <v>110</v>
      </c>
      <c r="E80" s="228" t="s">
        <v>61</v>
      </c>
      <c r="F80" s="231">
        <v>4402.0333965313048</v>
      </c>
      <c r="G80" s="231">
        <v>6070.5019110278063</v>
      </c>
      <c r="H80" s="231">
        <v>4639.6885589655431</v>
      </c>
      <c r="I80" s="231">
        <v>4346.4200606077893</v>
      </c>
      <c r="J80" s="231">
        <v>5460.3389128514455</v>
      </c>
      <c r="K80" s="231">
        <v>4428.5968910469273</v>
      </c>
      <c r="L80" s="231">
        <v>4982.0065197951908</v>
      </c>
      <c r="M80" s="231">
        <v>3976.9399631918859</v>
      </c>
      <c r="N80" s="231">
        <v>6137.8899503902485</v>
      </c>
      <c r="O80" s="231">
        <v>5524.1234050195071</v>
      </c>
      <c r="P80" s="231">
        <v>4589.7275202830433</v>
      </c>
      <c r="Q80" s="231">
        <v>4390.2384452749611</v>
      </c>
      <c r="R80" s="231">
        <v>6348.2869601522407</v>
      </c>
      <c r="S80" s="231">
        <v>4823.7056230819353</v>
      </c>
      <c r="T80" s="231">
        <v>4823.7056230819353</v>
      </c>
      <c r="U80" s="231">
        <v>4823.7056230819353</v>
      </c>
      <c r="V80" s="231">
        <v>4823.7056230819353</v>
      </c>
      <c r="W80" s="231">
        <v>4823.7056230819353</v>
      </c>
      <c r="X80" s="231">
        <v>4823.7056230819353</v>
      </c>
    </row>
    <row r="81" spans="1:24">
      <c r="A81" s="228" t="s">
        <v>125</v>
      </c>
      <c r="B81" s="228" t="s">
        <v>111</v>
      </c>
      <c r="C81" s="228" t="s">
        <v>112</v>
      </c>
      <c r="D81" s="228" t="s">
        <v>60</v>
      </c>
      <c r="E81" s="228" t="s">
        <v>61</v>
      </c>
      <c r="F81" s="231">
        <v>17890.925141105145</v>
      </c>
      <c r="G81" s="231">
        <v>18139.98629244421</v>
      </c>
      <c r="H81" s="231">
        <v>17293.781105483286</v>
      </c>
      <c r="I81" s="231">
        <v>17458.672797161085</v>
      </c>
      <c r="J81" s="231">
        <v>16905.486442964651</v>
      </c>
      <c r="K81" s="231">
        <v>17983.053439739844</v>
      </c>
      <c r="L81" s="231">
        <v>18771.907447205194</v>
      </c>
      <c r="M81" s="231">
        <v>19304.732830450648</v>
      </c>
      <c r="N81" s="231">
        <v>18736.353530417517</v>
      </c>
      <c r="O81" s="231">
        <v>19211.269387744531</v>
      </c>
      <c r="P81" s="231">
        <v>19681.186106780275</v>
      </c>
      <c r="Q81" s="231">
        <v>19596.372475199918</v>
      </c>
      <c r="R81" s="231">
        <v>18765.918514481829</v>
      </c>
      <c r="S81" s="231">
        <v>19496.275989908245</v>
      </c>
      <c r="T81" s="231">
        <v>19496.275989908245</v>
      </c>
      <c r="U81" s="231">
        <v>19496.275989908245</v>
      </c>
      <c r="V81" s="231">
        <v>19496.275989908245</v>
      </c>
      <c r="W81" s="231">
        <v>19496.275989908245</v>
      </c>
      <c r="X81" s="231">
        <v>19496.275989908245</v>
      </c>
    </row>
    <row r="82" spans="1:24">
      <c r="A82" s="228" t="s">
        <v>125</v>
      </c>
      <c r="B82" s="228" t="s">
        <v>113</v>
      </c>
      <c r="C82" s="228" t="s">
        <v>114</v>
      </c>
      <c r="D82" s="228" t="s">
        <v>115</v>
      </c>
      <c r="E82" s="228" t="s">
        <v>61</v>
      </c>
      <c r="F82" s="233" t="s">
        <v>116</v>
      </c>
      <c r="G82" s="233" t="s">
        <v>116</v>
      </c>
      <c r="H82" s="233" t="s">
        <v>116</v>
      </c>
      <c r="I82" s="233" t="s">
        <v>116</v>
      </c>
      <c r="J82" s="233" t="s">
        <v>116</v>
      </c>
      <c r="K82" s="233" t="s">
        <v>116</v>
      </c>
      <c r="L82" s="233" t="s">
        <v>116</v>
      </c>
      <c r="M82" s="233" t="s">
        <v>116</v>
      </c>
      <c r="N82" s="233" t="s">
        <v>116</v>
      </c>
      <c r="O82" s="233" t="s">
        <v>116</v>
      </c>
      <c r="P82" s="233" t="s">
        <v>116</v>
      </c>
      <c r="Q82" s="233" t="s">
        <v>116</v>
      </c>
      <c r="R82" s="233" t="s">
        <v>116</v>
      </c>
      <c r="S82" s="233" t="s">
        <v>116</v>
      </c>
      <c r="T82" s="233" t="s">
        <v>116</v>
      </c>
      <c r="U82" s="233" t="s">
        <v>116</v>
      </c>
      <c r="V82" s="233" t="s">
        <v>116</v>
      </c>
      <c r="W82" s="233" t="s">
        <v>116</v>
      </c>
      <c r="X82" s="233" t="s">
        <v>116</v>
      </c>
    </row>
    <row r="83" spans="1:24">
      <c r="A83" s="228" t="s">
        <v>125</v>
      </c>
      <c r="B83" s="228" t="s">
        <v>117</v>
      </c>
      <c r="C83" s="228" t="s">
        <v>118</v>
      </c>
      <c r="D83" s="228" t="s">
        <v>115</v>
      </c>
      <c r="E83" s="228" t="s">
        <v>61</v>
      </c>
      <c r="F83" s="233" t="s">
        <v>119</v>
      </c>
      <c r="G83" s="233" t="s">
        <v>119</v>
      </c>
      <c r="H83" s="233" t="s">
        <v>119</v>
      </c>
      <c r="I83" s="233" t="s">
        <v>119</v>
      </c>
      <c r="J83" s="233" t="s">
        <v>119</v>
      </c>
      <c r="K83" s="233" t="s">
        <v>119</v>
      </c>
      <c r="L83" s="233" t="s">
        <v>119</v>
      </c>
      <c r="M83" s="233" t="s">
        <v>119</v>
      </c>
      <c r="N83" s="233" t="s">
        <v>119</v>
      </c>
      <c r="O83" s="233" t="s">
        <v>119</v>
      </c>
      <c r="P83" s="233" t="s">
        <v>119</v>
      </c>
      <c r="Q83" s="233" t="s">
        <v>119</v>
      </c>
      <c r="R83" s="233" t="s">
        <v>119</v>
      </c>
      <c r="S83" s="233" t="s">
        <v>119</v>
      </c>
      <c r="T83" s="233" t="s">
        <v>119</v>
      </c>
      <c r="U83" s="233" t="s">
        <v>119</v>
      </c>
      <c r="V83" s="233" t="s">
        <v>119</v>
      </c>
      <c r="W83" s="233" t="s">
        <v>119</v>
      </c>
      <c r="X83" s="233" t="s">
        <v>119</v>
      </c>
    </row>
    <row r="84" spans="1:24">
      <c r="A84" s="228" t="s">
        <v>125</v>
      </c>
      <c r="B84" s="228" t="s">
        <v>120</v>
      </c>
      <c r="C84" s="228" t="s">
        <v>121</v>
      </c>
      <c r="D84" s="228" t="s">
        <v>115</v>
      </c>
      <c r="E84" s="228" t="s">
        <v>61</v>
      </c>
      <c r="F84" s="234">
        <v>0</v>
      </c>
      <c r="G84" s="234">
        <v>0</v>
      </c>
      <c r="H84" s="234">
        <v>0</v>
      </c>
      <c r="I84" s="234">
        <v>0</v>
      </c>
      <c r="J84" s="234">
        <v>0</v>
      </c>
      <c r="K84" s="234">
        <v>0</v>
      </c>
      <c r="L84" s="234">
        <v>0</v>
      </c>
      <c r="M84" s="234">
        <v>0</v>
      </c>
      <c r="N84" s="234">
        <v>0</v>
      </c>
      <c r="O84" s="234">
        <v>0</v>
      </c>
      <c r="P84" s="234">
        <v>0</v>
      </c>
      <c r="Q84" s="234">
        <v>0</v>
      </c>
      <c r="R84" s="234">
        <v>0</v>
      </c>
      <c r="S84" s="234">
        <v>0</v>
      </c>
      <c r="T84" s="234">
        <v>0</v>
      </c>
      <c r="U84" s="234">
        <v>0</v>
      </c>
      <c r="V84" s="234">
        <v>0</v>
      </c>
      <c r="W84" s="234">
        <v>0</v>
      </c>
      <c r="X84" s="234">
        <v>0</v>
      </c>
    </row>
    <row r="85" spans="1:24">
      <c r="A85" s="228" t="s">
        <v>125</v>
      </c>
      <c r="B85" s="228" t="s">
        <v>122</v>
      </c>
      <c r="C85" s="228" t="s">
        <v>123</v>
      </c>
      <c r="D85" s="228" t="s">
        <v>60</v>
      </c>
      <c r="E85" s="228" t="s">
        <v>61</v>
      </c>
      <c r="F85" s="234">
        <v>0</v>
      </c>
      <c r="G85" s="234">
        <v>0</v>
      </c>
      <c r="H85" s="234">
        <v>0</v>
      </c>
      <c r="I85" s="234">
        <v>0</v>
      </c>
      <c r="J85" s="234">
        <v>0</v>
      </c>
      <c r="K85" s="234">
        <v>0</v>
      </c>
      <c r="L85" s="234">
        <v>0</v>
      </c>
      <c r="M85" s="234">
        <v>0</v>
      </c>
      <c r="N85" s="234">
        <v>0</v>
      </c>
      <c r="O85" s="234">
        <v>0</v>
      </c>
      <c r="P85" s="234">
        <v>0</v>
      </c>
      <c r="Q85" s="234">
        <v>0</v>
      </c>
      <c r="R85" s="234">
        <v>0</v>
      </c>
      <c r="S85" s="234">
        <v>0</v>
      </c>
      <c r="T85" s="234">
        <v>0</v>
      </c>
      <c r="U85" s="234">
        <v>0</v>
      </c>
      <c r="V85" s="234">
        <v>0</v>
      </c>
      <c r="W85" s="234">
        <v>0</v>
      </c>
      <c r="X85" s="234">
        <v>0</v>
      </c>
    </row>
    <row r="86" spans="1:24">
      <c r="A86" s="228" t="s">
        <v>126</v>
      </c>
      <c r="B86" s="228" t="s">
        <v>58</v>
      </c>
      <c r="C86" s="228" t="s">
        <v>59</v>
      </c>
      <c r="D86" s="228" t="s">
        <v>60</v>
      </c>
      <c r="E86" s="228" t="s">
        <v>61</v>
      </c>
      <c r="F86" s="231">
        <v>1392.88704435964</v>
      </c>
      <c r="G86" s="231">
        <v>1404.4586078058601</v>
      </c>
      <c r="H86" s="231">
        <v>1410.7285963761799</v>
      </c>
      <c r="I86" s="231">
        <v>1422.28836543638</v>
      </c>
      <c r="J86" s="231">
        <v>1438.9800943817199</v>
      </c>
      <c r="K86" s="231">
        <v>1456.57646726609</v>
      </c>
      <c r="L86" s="231">
        <v>1462.57676045222</v>
      </c>
      <c r="M86" s="231">
        <v>1464.8666746859899</v>
      </c>
      <c r="N86" s="231">
        <v>1463.44208734841</v>
      </c>
      <c r="O86" s="231">
        <v>1462.6444287874201</v>
      </c>
      <c r="P86" s="231">
        <v>1467.5387177915079</v>
      </c>
      <c r="Q86" s="231">
        <v>1472.6467869028615</v>
      </c>
      <c r="R86" s="231">
        <v>1483.8890278363399</v>
      </c>
      <c r="S86" s="231">
        <v>1493.0467410869558</v>
      </c>
      <c r="T86" s="231">
        <v>1508.3751520952376</v>
      </c>
      <c r="U86" s="231">
        <v>1514.7385157987285</v>
      </c>
      <c r="V86" s="231">
        <v>1521.5419487451732</v>
      </c>
      <c r="W86" s="231">
        <v>1527.9720445433693</v>
      </c>
      <c r="X86" s="231">
        <v>1534.322607551883</v>
      </c>
    </row>
    <row r="87" spans="1:24">
      <c r="A87" s="228" t="s">
        <v>126</v>
      </c>
      <c r="B87" s="228" t="s">
        <v>62</v>
      </c>
      <c r="C87" s="228" t="s">
        <v>63</v>
      </c>
      <c r="D87" s="228" t="s">
        <v>64</v>
      </c>
      <c r="E87" s="228" t="s">
        <v>61</v>
      </c>
      <c r="F87" s="231">
        <v>7452.24</v>
      </c>
      <c r="G87" s="231">
        <v>7449.7800000000007</v>
      </c>
      <c r="H87" s="231">
        <v>7417.4240863026616</v>
      </c>
      <c r="I87" s="231">
        <v>7409.5060646175352</v>
      </c>
      <c r="J87" s="231">
        <v>7407.6759079405756</v>
      </c>
      <c r="K87" s="231">
        <v>7668.0740767107854</v>
      </c>
      <c r="L87" s="231">
        <v>7470.3013020094095</v>
      </c>
      <c r="M87" s="231">
        <v>7392</v>
      </c>
      <c r="N87" s="231">
        <v>7543</v>
      </c>
      <c r="O87" s="231">
        <v>7549</v>
      </c>
      <c r="P87" s="231">
        <v>7411.3717987752352</v>
      </c>
      <c r="Q87" s="231">
        <v>7217</v>
      </c>
      <c r="R87" s="231">
        <v>7248</v>
      </c>
      <c r="S87" s="231">
        <v>7021.25</v>
      </c>
      <c r="T87" s="231">
        <v>7063.77</v>
      </c>
      <c r="U87" s="231">
        <v>6976.6200000000008</v>
      </c>
      <c r="V87" s="231">
        <v>6990.6</v>
      </c>
      <c r="W87" s="231">
        <v>7021.1299999999992</v>
      </c>
      <c r="X87" s="231">
        <v>6810.59</v>
      </c>
    </row>
    <row r="88" spans="1:24">
      <c r="A88" s="228" t="s">
        <v>126</v>
      </c>
      <c r="B88" s="228" t="s">
        <v>65</v>
      </c>
      <c r="C88" s="228" t="s">
        <v>66</v>
      </c>
      <c r="D88" s="228" t="s">
        <v>64</v>
      </c>
      <c r="E88" s="228" t="s">
        <v>61</v>
      </c>
      <c r="F88" s="231">
        <v>278857.02186400001</v>
      </c>
      <c r="G88" s="231">
        <v>285068.67696000001</v>
      </c>
      <c r="H88" s="231">
        <v>282099.00201356597</v>
      </c>
      <c r="I88" s="231">
        <v>285740.26520263503</v>
      </c>
      <c r="J88" s="231">
        <v>288944.13839263999</v>
      </c>
      <c r="K88" s="231">
        <v>292473.47070827603</v>
      </c>
      <c r="L88" s="231">
        <v>296193.98744535999</v>
      </c>
      <c r="M88" s="231">
        <v>297940.92778740497</v>
      </c>
      <c r="N88" s="231">
        <v>300315.32803904603</v>
      </c>
      <c r="O88" s="231">
        <v>300770.20850154199</v>
      </c>
      <c r="P88" s="231">
        <v>295908.16676915402</v>
      </c>
      <c r="Q88" s="231">
        <v>299376</v>
      </c>
      <c r="R88" s="231">
        <v>302050</v>
      </c>
      <c r="S88" s="231">
        <v>309020.89</v>
      </c>
      <c r="T88" s="231">
        <v>311628.25</v>
      </c>
      <c r="U88" s="231">
        <v>313861.86</v>
      </c>
      <c r="V88" s="231">
        <v>315875.25</v>
      </c>
      <c r="W88" s="231">
        <v>317650.39</v>
      </c>
      <c r="X88" s="231">
        <v>319424.07</v>
      </c>
    </row>
    <row r="89" spans="1:24">
      <c r="A89" s="228" t="s">
        <v>126</v>
      </c>
      <c r="B89" s="228" t="s">
        <v>67</v>
      </c>
      <c r="C89" s="228" t="s">
        <v>68</v>
      </c>
      <c r="D89" s="228" t="s">
        <v>60</v>
      </c>
      <c r="E89" s="228" t="s">
        <v>61</v>
      </c>
      <c r="F89" s="231">
        <v>2925.1014951424299</v>
      </c>
      <c r="G89" s="231">
        <v>2959.2287621416999</v>
      </c>
      <c r="H89" s="231">
        <v>2983.11566998547</v>
      </c>
      <c r="I89" s="231">
        <v>3016.29718815665</v>
      </c>
      <c r="J89" s="231">
        <v>3055.6495952425898</v>
      </c>
      <c r="K89" s="231">
        <v>3094.4790816358</v>
      </c>
      <c r="L89" s="231">
        <v>3107.3393201282802</v>
      </c>
      <c r="M89" s="231">
        <v>3116.3471371427599</v>
      </c>
      <c r="N89" s="231">
        <v>3119.4817573631699</v>
      </c>
      <c r="O89" s="231">
        <v>3122.26125233526</v>
      </c>
      <c r="P89" s="231">
        <v>3132.7089377839116</v>
      </c>
      <c r="Q89" s="231">
        <v>3143.6129729319837</v>
      </c>
      <c r="R89" s="231">
        <v>3167.6114325474327</v>
      </c>
      <c r="S89" s="231">
        <v>3187.1601162053603</v>
      </c>
      <c r="T89" s="231">
        <v>3219.8811951012776</v>
      </c>
      <c r="U89" s="231">
        <v>3233.464868299553</v>
      </c>
      <c r="V89" s="231">
        <v>3247.9879435278608</v>
      </c>
      <c r="W89" s="231">
        <v>3261.7140676386639</v>
      </c>
      <c r="X89" s="231">
        <v>3275.270415594287</v>
      </c>
    </row>
    <row r="90" spans="1:24">
      <c r="A90" s="228" t="s">
        <v>126</v>
      </c>
      <c r="B90" s="228" t="s">
        <v>69</v>
      </c>
      <c r="C90" s="228" t="s">
        <v>70</v>
      </c>
      <c r="D90" s="228" t="s">
        <v>64</v>
      </c>
      <c r="E90" s="228" t="s">
        <v>61</v>
      </c>
      <c r="F90" s="231">
        <v>31011.593455999999</v>
      </c>
      <c r="G90" s="231">
        <v>31779.983976</v>
      </c>
      <c r="H90" s="231">
        <v>37405.344220241102</v>
      </c>
      <c r="I90" s="231">
        <v>39906.519566347299</v>
      </c>
      <c r="J90" s="231">
        <v>40619.465815222502</v>
      </c>
      <c r="K90" s="231">
        <v>40718.861032349101</v>
      </c>
      <c r="L90" s="231">
        <v>44062.836052680403</v>
      </c>
      <c r="M90" s="231">
        <v>44363.989414478303</v>
      </c>
      <c r="N90" s="231">
        <v>46465.538808839803</v>
      </c>
      <c r="O90" s="231">
        <v>46532.4</v>
      </c>
      <c r="P90" s="231">
        <v>46539.402877289998</v>
      </c>
      <c r="Q90" s="231">
        <v>47151</v>
      </c>
      <c r="R90" s="231">
        <v>47348</v>
      </c>
      <c r="S90" s="231">
        <v>51486.93</v>
      </c>
      <c r="T90" s="231">
        <v>52165.07</v>
      </c>
      <c r="U90" s="231">
        <v>52720.18</v>
      </c>
      <c r="V90" s="231">
        <v>53190.58</v>
      </c>
      <c r="W90" s="231">
        <v>54001.16</v>
      </c>
      <c r="X90" s="231">
        <v>54851.770000000004</v>
      </c>
    </row>
    <row r="91" spans="1:24">
      <c r="A91" s="228" t="s">
        <v>126</v>
      </c>
      <c r="B91" s="228" t="s">
        <v>71</v>
      </c>
      <c r="C91" s="228" t="s">
        <v>72</v>
      </c>
      <c r="D91" s="228" t="s">
        <v>73</v>
      </c>
      <c r="E91" s="228" t="s">
        <v>61</v>
      </c>
      <c r="F91" s="232">
        <v>2.6724232906835299</v>
      </c>
      <c r="G91" s="232">
        <v>2.6133281563745188</v>
      </c>
      <c r="H91" s="232">
        <v>2.6293691340127325</v>
      </c>
      <c r="I91" s="232">
        <v>2.5930913374644713</v>
      </c>
      <c r="J91" s="232">
        <v>2.5637052023787534</v>
      </c>
      <c r="K91" s="232">
        <v>2.6218015802052723</v>
      </c>
      <c r="L91" s="232">
        <v>2.5220975504735672</v>
      </c>
      <c r="M91" s="232">
        <v>2.481028724349863</v>
      </c>
      <c r="N91" s="232">
        <v>2.5116933089140505</v>
      </c>
      <c r="O91" s="232">
        <v>2.5098895391301022</v>
      </c>
      <c r="P91" s="232">
        <v>2.5046188754084127</v>
      </c>
      <c r="Q91" s="232">
        <v>2.4106808829031054</v>
      </c>
      <c r="R91" s="232">
        <v>2.3996027147823207</v>
      </c>
      <c r="S91" s="232">
        <v>2.2720955855120342</v>
      </c>
      <c r="T91" s="232">
        <v>2.2667296690848793</v>
      </c>
      <c r="U91" s="232">
        <v>2.2228314074223614</v>
      </c>
      <c r="V91" s="232">
        <v>2.2130888697357585</v>
      </c>
      <c r="W91" s="232">
        <v>2.21033256090131</v>
      </c>
      <c r="X91" s="232">
        <v>2.1321467727839045</v>
      </c>
    </row>
    <row r="92" spans="1:24">
      <c r="A92" s="228" t="s">
        <v>126</v>
      </c>
      <c r="B92" s="228" t="s">
        <v>74</v>
      </c>
      <c r="C92" s="228" t="s">
        <v>75</v>
      </c>
      <c r="D92" s="228" t="s">
        <v>73</v>
      </c>
      <c r="E92" s="228" t="s">
        <v>61</v>
      </c>
      <c r="F92" s="232">
        <v>11.120965593301255</v>
      </c>
      <c r="G92" s="232">
        <v>11.148185172395937</v>
      </c>
      <c r="H92" s="232">
        <v>13.259651382404503</v>
      </c>
      <c r="I92" s="232">
        <v>13.966011943765528</v>
      </c>
      <c r="J92" s="232">
        <v>14.057895772235941</v>
      </c>
      <c r="K92" s="232">
        <v>13.922240856150545</v>
      </c>
      <c r="L92" s="232">
        <v>14.876343855834968</v>
      </c>
      <c r="M92" s="232">
        <v>14.890196437239437</v>
      </c>
      <c r="N92" s="232">
        <v>15.47225015527629</v>
      </c>
      <c r="O92" s="232">
        <v>15.471080141822437</v>
      </c>
      <c r="P92" s="232">
        <v>15.727650705090761</v>
      </c>
      <c r="Q92" s="232">
        <v>15.749759499759501</v>
      </c>
      <c r="R92" s="232">
        <v>15.675550405561994</v>
      </c>
      <c r="S92" s="232">
        <v>16.661310502341767</v>
      </c>
      <c r="T92" s="232">
        <v>16.739518962096664</v>
      </c>
      <c r="U92" s="232">
        <v>16.797255964773804</v>
      </c>
      <c r="V92" s="232">
        <v>16.839109743482595</v>
      </c>
      <c r="W92" s="232">
        <v>17.000186903595491</v>
      </c>
      <c r="X92" s="232">
        <v>17.172084120022639</v>
      </c>
    </row>
    <row r="93" spans="1:24">
      <c r="A93" s="228" t="s">
        <v>126</v>
      </c>
      <c r="B93" s="228" t="s">
        <v>76</v>
      </c>
      <c r="C93" s="228" t="s">
        <v>77</v>
      </c>
      <c r="D93" s="228" t="s">
        <v>60</v>
      </c>
      <c r="E93" s="228" t="s">
        <v>61</v>
      </c>
      <c r="F93" s="231">
        <v>48.639016376076817</v>
      </c>
      <c r="G93" s="231">
        <v>48.934033238244162</v>
      </c>
      <c r="H93" s="231">
        <v>49.088902101632598</v>
      </c>
      <c r="I93" s="231">
        <v>49.153800678461259</v>
      </c>
      <c r="J93" s="231">
        <v>49.433935499555034</v>
      </c>
      <c r="K93" s="231">
        <v>49.76720247451955</v>
      </c>
      <c r="L93" s="231">
        <v>49.915960648440858</v>
      </c>
      <c r="M93" s="231">
        <v>50.141187753968858</v>
      </c>
      <c r="N93" s="231">
        <v>50.36739990425076</v>
      </c>
      <c r="O93" s="231">
        <v>50.450081586544499</v>
      </c>
      <c r="P93" s="231">
        <v>50.618897243107767</v>
      </c>
      <c r="Q93" s="231">
        <v>50.795086683511371</v>
      </c>
      <c r="R93" s="231">
        <v>51.182858284829251</v>
      </c>
      <c r="S93" s="231">
        <v>51.561666043147518</v>
      </c>
      <c r="T93" s="231">
        <v>52.11423733877794</v>
      </c>
      <c r="U93" s="231">
        <v>52.359923436412451</v>
      </c>
      <c r="V93" s="231">
        <v>52.61965504405012</v>
      </c>
      <c r="W93" s="231">
        <v>52.87053693104388</v>
      </c>
      <c r="X93" s="231">
        <v>53.11094070794271</v>
      </c>
    </row>
    <row r="94" spans="1:24">
      <c r="A94" s="228" t="s">
        <v>126</v>
      </c>
      <c r="B94" s="228" t="s">
        <v>78</v>
      </c>
      <c r="C94" s="228" t="s">
        <v>79</v>
      </c>
      <c r="D94" s="228" t="s">
        <v>60</v>
      </c>
      <c r="E94" s="228" t="s">
        <v>61</v>
      </c>
      <c r="F94" s="231">
        <v>1892916.70205859</v>
      </c>
      <c r="G94" s="231">
        <v>1915212</v>
      </c>
      <c r="H94" s="231">
        <v>1927812</v>
      </c>
      <c r="I94" s="231">
        <v>1937283.99999999</v>
      </c>
      <c r="J94" s="231">
        <v>1948051.5</v>
      </c>
      <c r="K94" s="231">
        <v>1962918</v>
      </c>
      <c r="L94" s="231">
        <v>1973727</v>
      </c>
      <c r="M94" s="231">
        <v>1986644</v>
      </c>
      <c r="N94" s="231">
        <v>1998931</v>
      </c>
      <c r="O94" s="231">
        <v>2009679</v>
      </c>
      <c r="P94" s="231">
        <v>2019694</v>
      </c>
      <c r="Q94" s="231">
        <v>2030432</v>
      </c>
      <c r="R94" s="231">
        <v>2048900.9999999998</v>
      </c>
      <c r="S94" s="231">
        <v>2067364.9999999998</v>
      </c>
      <c r="T94" s="231">
        <v>2093011.9999999998</v>
      </c>
      <c r="U94" s="231">
        <v>2106335</v>
      </c>
      <c r="V94" s="231">
        <v>2120308.9999999995</v>
      </c>
      <c r="W94" s="231">
        <v>2133802</v>
      </c>
      <c r="X94" s="231">
        <v>2147116</v>
      </c>
    </row>
    <row r="95" spans="1:24">
      <c r="A95" s="228" t="s">
        <v>126</v>
      </c>
      <c r="B95" s="228" t="s">
        <v>80</v>
      </c>
      <c r="C95" s="228" t="s">
        <v>81</v>
      </c>
      <c r="D95" s="228" t="s">
        <v>60</v>
      </c>
      <c r="E95" s="228" t="s">
        <v>61</v>
      </c>
      <c r="F95" s="231">
        <v>3.0252846651109033</v>
      </c>
      <c r="G95" s="231">
        <v>3.0134151280128543</v>
      </c>
      <c r="H95" s="231">
        <v>3.0277157811511306</v>
      </c>
      <c r="I95" s="231">
        <v>3.0183164309981301</v>
      </c>
      <c r="J95" s="231">
        <v>3.0273371571721595</v>
      </c>
      <c r="K95" s="231">
        <v>3.1645200547639574</v>
      </c>
      <c r="L95" s="231">
        <v>3.2914949040236716</v>
      </c>
      <c r="M95" s="231">
        <v>3.4002422957522525</v>
      </c>
      <c r="N95" s="231">
        <v>3.3095472068939453</v>
      </c>
      <c r="O95" s="231">
        <v>3.3134429521777333</v>
      </c>
      <c r="P95" s="231">
        <v>3.4267507368421057</v>
      </c>
      <c r="Q95" s="231">
        <v>3.4686413328997072</v>
      </c>
      <c r="R95" s="231">
        <v>3.4458794434313407</v>
      </c>
      <c r="S95" s="231">
        <v>3.4726524504302283</v>
      </c>
      <c r="T95" s="231">
        <v>3.4989044370300282</v>
      </c>
      <c r="U95" s="231">
        <v>3.5251566073381726</v>
      </c>
      <c r="V95" s="231">
        <v>3.5512346444968359</v>
      </c>
      <c r="W95" s="231">
        <v>3.5774920092172748</v>
      </c>
      <c r="X95" s="231">
        <v>3.6033096692804314</v>
      </c>
    </row>
    <row r="96" spans="1:24">
      <c r="A96" s="228" t="s">
        <v>126</v>
      </c>
      <c r="B96" s="228" t="s">
        <v>82</v>
      </c>
      <c r="C96" s="228" t="s">
        <v>83</v>
      </c>
      <c r="D96" s="228" t="s">
        <v>84</v>
      </c>
      <c r="E96" s="228" t="s">
        <v>61</v>
      </c>
      <c r="F96" s="231">
        <v>117737</v>
      </c>
      <c r="G96" s="231">
        <v>117941</v>
      </c>
      <c r="H96" s="231">
        <v>118904</v>
      </c>
      <c r="I96" s="231">
        <v>118960</v>
      </c>
      <c r="J96" s="231">
        <v>119298.79</v>
      </c>
      <c r="K96" s="231">
        <v>124815</v>
      </c>
      <c r="L96" s="231">
        <v>130149</v>
      </c>
      <c r="M96" s="231">
        <v>134721</v>
      </c>
      <c r="N96" s="231">
        <v>131346</v>
      </c>
      <c r="O96" s="231">
        <v>131991</v>
      </c>
      <c r="P96" s="231">
        <v>136727.35440000001</v>
      </c>
      <c r="Q96" s="231">
        <v>138652</v>
      </c>
      <c r="R96" s="231">
        <v>137942</v>
      </c>
      <c r="S96" s="231">
        <v>139236</v>
      </c>
      <c r="T96" s="231">
        <v>140523</v>
      </c>
      <c r="U96" s="231">
        <v>141810</v>
      </c>
      <c r="V96" s="231">
        <v>143097</v>
      </c>
      <c r="W96" s="231">
        <v>144384</v>
      </c>
      <c r="X96" s="231">
        <v>145671</v>
      </c>
    </row>
    <row r="97" spans="1:24">
      <c r="A97" s="228" t="s">
        <v>126</v>
      </c>
      <c r="B97" s="228" t="s">
        <v>85</v>
      </c>
      <c r="C97" s="228" t="s">
        <v>86</v>
      </c>
      <c r="D97" s="228" t="s">
        <v>87</v>
      </c>
      <c r="E97" s="228" t="s">
        <v>61</v>
      </c>
      <c r="F97" s="231">
        <v>57.536140319872743</v>
      </c>
      <c r="G97" s="231">
        <v>55.449645383951683</v>
      </c>
      <c r="H97" s="231">
        <v>55.412426048005408</v>
      </c>
      <c r="I97" s="231">
        <v>46.096362079050721</v>
      </c>
      <c r="J97" s="231">
        <v>42.515092762063226</v>
      </c>
      <c r="K97" s="231">
        <v>49.725999589659409</v>
      </c>
      <c r="L97" s="231">
        <v>47.996285383016158</v>
      </c>
      <c r="M97" s="231">
        <v>58.92127466332601</v>
      </c>
      <c r="N97" s="231">
        <v>54.142501347293873</v>
      </c>
      <c r="O97" s="231">
        <v>48.646801344229729</v>
      </c>
      <c r="P97" s="231">
        <v>55.828320686606737</v>
      </c>
      <c r="Q97" s="231">
        <v>60.046999999999997</v>
      </c>
      <c r="R97" s="231">
        <v>64.069147523100611</v>
      </c>
      <c r="S97" s="231">
        <v>44.414999999999999</v>
      </c>
      <c r="T97" s="231">
        <v>55.499037566372614</v>
      </c>
      <c r="U97" s="231">
        <v>51.210900674679827</v>
      </c>
      <c r="V97" s="231">
        <v>47.243487437604045</v>
      </c>
      <c r="W97" s="231">
        <v>40.008968973056149</v>
      </c>
      <c r="X97" s="231">
        <v>40.231243912195843</v>
      </c>
    </row>
    <row r="98" spans="1:24">
      <c r="A98" s="228" t="s">
        <v>126</v>
      </c>
      <c r="B98" s="228" t="s">
        <v>88</v>
      </c>
      <c r="C98" s="228" t="s">
        <v>89</v>
      </c>
      <c r="D98" s="228" t="s">
        <v>87</v>
      </c>
      <c r="E98" s="228" t="s">
        <v>61</v>
      </c>
      <c r="F98" s="231">
        <v>0.56665196253457106</v>
      </c>
      <c r="G98" s="231">
        <v>0.55549078233990523</v>
      </c>
      <c r="H98" s="231">
        <v>0.49337938998508984</v>
      </c>
      <c r="I98" s="231">
        <v>0.39869537683622552</v>
      </c>
      <c r="J98" s="231">
        <v>0.34959907214037567</v>
      </c>
      <c r="K98" s="231">
        <v>0.41695105348487277</v>
      </c>
      <c r="L98" s="231">
        <v>0.40333012926904332</v>
      </c>
      <c r="M98" s="231">
        <v>0.50446296800792823</v>
      </c>
      <c r="N98" s="231">
        <v>0.46594235238635079</v>
      </c>
      <c r="O98" s="231">
        <v>0.43318612060756662</v>
      </c>
      <c r="P98" s="231">
        <v>0.47881850008380333</v>
      </c>
      <c r="Q98" s="231">
        <v>0.53902154398563729</v>
      </c>
      <c r="R98" s="231">
        <v>0.55575056691931635</v>
      </c>
      <c r="S98" s="231">
        <v>0.39169844265943288</v>
      </c>
      <c r="T98" s="231">
        <v>0.48550775863965645</v>
      </c>
      <c r="U98" s="231">
        <v>0.44468741179587873</v>
      </c>
      <c r="V98" s="231">
        <v>0.40679781294865125</v>
      </c>
      <c r="W98" s="231">
        <v>0.34236742863724606</v>
      </c>
      <c r="X98" s="231">
        <v>0.33651923818272161</v>
      </c>
    </row>
    <row r="99" spans="1:24">
      <c r="A99" s="228" t="s">
        <v>126</v>
      </c>
      <c r="B99" s="228" t="s">
        <v>90</v>
      </c>
      <c r="C99" s="228" t="s">
        <v>91</v>
      </c>
      <c r="D99" s="228" t="s">
        <v>87</v>
      </c>
      <c r="E99" s="228" t="s">
        <v>61</v>
      </c>
      <c r="F99" s="231">
        <v>137.00446649425331</v>
      </c>
      <c r="G99" s="231">
        <v>150.71432294911332</v>
      </c>
      <c r="H99" s="231">
        <v>222.30069763009911</v>
      </c>
      <c r="I99" s="231">
        <v>149.66994891467471</v>
      </c>
      <c r="J99" s="231">
        <v>118.72791146172392</v>
      </c>
      <c r="K99" s="231">
        <v>157.19923710272002</v>
      </c>
      <c r="L99" s="231">
        <v>171.92083979131104</v>
      </c>
      <c r="M99" s="231">
        <v>146.272807973792</v>
      </c>
      <c r="N99" s="231">
        <v>172.06035845987054</v>
      </c>
      <c r="O99" s="231">
        <v>185.07504047964557</v>
      </c>
      <c r="P99" s="231">
        <v>197.83838220126711</v>
      </c>
      <c r="Q99" s="231">
        <v>235.072</v>
      </c>
      <c r="R99" s="231">
        <v>255.5953763475359</v>
      </c>
      <c r="S99" s="231">
        <v>206.32300000000001</v>
      </c>
      <c r="T99" s="231">
        <v>216.55143426104465</v>
      </c>
      <c r="U99" s="231">
        <v>209.74173978697749</v>
      </c>
      <c r="V99" s="231">
        <v>211.78284170993629</v>
      </c>
      <c r="W99" s="231">
        <v>200.66951083166197</v>
      </c>
      <c r="X99" s="231">
        <v>197.22925492915425</v>
      </c>
    </row>
    <row r="100" spans="1:24">
      <c r="A100" s="228" t="s">
        <v>126</v>
      </c>
      <c r="B100" s="228" t="s">
        <v>92</v>
      </c>
      <c r="C100" s="228" t="s">
        <v>93</v>
      </c>
      <c r="D100" s="228" t="s">
        <v>87</v>
      </c>
      <c r="E100" s="228" t="s">
        <v>61</v>
      </c>
      <c r="F100" s="231">
        <v>132.39574710612348</v>
      </c>
      <c r="G100" s="231">
        <v>123.11258283002591</v>
      </c>
      <c r="H100" s="231">
        <v>148.7169434584178</v>
      </c>
      <c r="I100" s="231">
        <v>136.54694702097436</v>
      </c>
      <c r="J100" s="231">
        <v>146.47936397670549</v>
      </c>
      <c r="K100" s="231">
        <v>153.47360196963476</v>
      </c>
      <c r="L100" s="231">
        <v>172.93208140092753</v>
      </c>
      <c r="M100" s="231">
        <v>170.48650250548073</v>
      </c>
      <c r="N100" s="231">
        <v>204.5536211409655</v>
      </c>
      <c r="O100" s="231">
        <v>135.19340563659969</v>
      </c>
      <c r="P100" s="231">
        <v>242.0093796964785</v>
      </c>
      <c r="Q100" s="231">
        <v>266.98500000000001</v>
      </c>
      <c r="R100" s="231">
        <v>262.08348723049284</v>
      </c>
      <c r="S100" s="231">
        <v>201.589</v>
      </c>
      <c r="T100" s="231">
        <v>165.86495796358915</v>
      </c>
      <c r="U100" s="231">
        <v>181.58064806584241</v>
      </c>
      <c r="V100" s="231">
        <v>188.3068466294099</v>
      </c>
      <c r="W100" s="231">
        <v>165.59408899901084</v>
      </c>
      <c r="X100" s="231">
        <v>157.53704619260421</v>
      </c>
    </row>
    <row r="101" spans="1:24">
      <c r="A101" s="228" t="s">
        <v>126</v>
      </c>
      <c r="B101" s="228" t="s">
        <v>94</v>
      </c>
      <c r="C101" s="228" t="s">
        <v>95</v>
      </c>
      <c r="D101" s="228" t="s">
        <v>87</v>
      </c>
      <c r="E101" s="228" t="s">
        <v>61</v>
      </c>
      <c r="F101" s="231">
        <v>269.40021360037679</v>
      </c>
      <c r="G101" s="231">
        <v>273.82690577913922</v>
      </c>
      <c r="H101" s="231">
        <v>371.01764108851694</v>
      </c>
      <c r="I101" s="231">
        <v>286.21689593564906</v>
      </c>
      <c r="J101" s="231">
        <v>265.20727543842941</v>
      </c>
      <c r="K101" s="231">
        <v>310.6728390723548</v>
      </c>
      <c r="L101" s="231">
        <v>344.85292119223857</v>
      </c>
      <c r="M101" s="231">
        <v>316.7593104792727</v>
      </c>
      <c r="N101" s="231">
        <v>376.61397960083605</v>
      </c>
      <c r="O101" s="231">
        <v>320.26844611624529</v>
      </c>
      <c r="P101" s="231">
        <v>439.84776189774561</v>
      </c>
      <c r="Q101" s="231">
        <v>502.05700000000002</v>
      </c>
      <c r="R101" s="231">
        <v>517.67886357802877</v>
      </c>
      <c r="S101" s="231">
        <v>407.91200000000003</v>
      </c>
      <c r="T101" s="231">
        <v>382.4163922246338</v>
      </c>
      <c r="U101" s="231">
        <v>391.32238785281993</v>
      </c>
      <c r="V101" s="231">
        <v>400.0896883393462</v>
      </c>
      <c r="W101" s="231">
        <v>366.26359983067277</v>
      </c>
      <c r="X101" s="231">
        <v>354.76630112175849</v>
      </c>
    </row>
    <row r="102" spans="1:24">
      <c r="A102" s="228" t="s">
        <v>126</v>
      </c>
      <c r="B102" s="228" t="s">
        <v>96</v>
      </c>
      <c r="C102" s="228" t="s">
        <v>97</v>
      </c>
      <c r="D102" s="228" t="s">
        <v>98</v>
      </c>
      <c r="E102" s="228" t="s">
        <v>61</v>
      </c>
      <c r="F102" s="231">
        <v>38917.660000000003</v>
      </c>
      <c r="G102" s="231">
        <v>39138.6499999999</v>
      </c>
      <c r="H102" s="231">
        <v>39271.85</v>
      </c>
      <c r="I102" s="231">
        <v>39412.699999999997</v>
      </c>
      <c r="J102" s="231">
        <v>39407.17</v>
      </c>
      <c r="K102" s="231">
        <v>39442</v>
      </c>
      <c r="L102" s="231">
        <v>39541</v>
      </c>
      <c r="M102" s="231">
        <v>39621</v>
      </c>
      <c r="N102" s="231">
        <v>39687</v>
      </c>
      <c r="O102" s="231">
        <v>39835</v>
      </c>
      <c r="P102" s="231">
        <v>39900</v>
      </c>
      <c r="Q102" s="231">
        <v>39973</v>
      </c>
      <c r="R102" s="231">
        <v>40031</v>
      </c>
      <c r="S102" s="231">
        <v>40095</v>
      </c>
      <c r="T102" s="231">
        <v>40162</v>
      </c>
      <c r="U102" s="231">
        <v>40228</v>
      </c>
      <c r="V102" s="231">
        <v>40295</v>
      </c>
      <c r="W102" s="231">
        <v>40359</v>
      </c>
      <c r="X102" s="231">
        <v>40427</v>
      </c>
    </row>
    <row r="103" spans="1:24">
      <c r="A103" s="228" t="s">
        <v>126</v>
      </c>
      <c r="B103" s="228" t="s">
        <v>99</v>
      </c>
      <c r="C103" s="228" t="s">
        <v>100</v>
      </c>
      <c r="D103" s="228" t="s">
        <v>101</v>
      </c>
      <c r="E103" s="228" t="s">
        <v>61</v>
      </c>
      <c r="F103" s="231">
        <v>101.53700000000001</v>
      </c>
      <c r="G103" s="231">
        <v>99.820999999999998</v>
      </c>
      <c r="H103" s="231">
        <v>112.312</v>
      </c>
      <c r="I103" s="231">
        <v>115.61799999999999</v>
      </c>
      <c r="J103" s="231">
        <v>121.611</v>
      </c>
      <c r="K103" s="231">
        <v>119.261</v>
      </c>
      <c r="L103" s="231">
        <v>119</v>
      </c>
      <c r="M103" s="231">
        <v>116.8</v>
      </c>
      <c r="N103" s="231">
        <v>116.2</v>
      </c>
      <c r="O103" s="231">
        <v>112.3</v>
      </c>
      <c r="P103" s="231">
        <v>116.5959976</v>
      </c>
      <c r="Q103" s="231">
        <v>111.4</v>
      </c>
      <c r="R103" s="231">
        <v>115.2839985</v>
      </c>
      <c r="S103" s="231">
        <v>113.3908005823173</v>
      </c>
      <c r="T103" s="231">
        <v>114.311329898981</v>
      </c>
      <c r="U103" s="231">
        <v>115.1615703891046</v>
      </c>
      <c r="V103" s="231">
        <v>116.135057598177</v>
      </c>
      <c r="W103" s="231">
        <v>116.85974081210711</v>
      </c>
      <c r="X103" s="231">
        <v>119.55109648248779</v>
      </c>
    </row>
    <row r="104" spans="1:24">
      <c r="A104" s="228" t="s">
        <v>126</v>
      </c>
      <c r="B104" s="228" t="s">
        <v>102</v>
      </c>
      <c r="C104" s="228" t="s">
        <v>103</v>
      </c>
      <c r="D104" s="228" t="s">
        <v>60</v>
      </c>
      <c r="E104" s="228" t="s">
        <v>61</v>
      </c>
      <c r="F104" s="231">
        <v>1.9493726247895858E-4</v>
      </c>
      <c r="G104" s="231">
        <v>1.9214583033105474E-4</v>
      </c>
      <c r="H104" s="231">
        <v>1.9088998304813955E-4</v>
      </c>
      <c r="I104" s="231">
        <v>1.8892428781737828E-4</v>
      </c>
      <c r="J104" s="231">
        <v>1.873667097610099E-4</v>
      </c>
      <c r="K104" s="231">
        <v>1.8594765548025948E-4</v>
      </c>
      <c r="L104" s="231">
        <v>1.8492932406558759E-4</v>
      </c>
      <c r="M104" s="231">
        <v>1.8372692842804248E-4</v>
      </c>
      <c r="N104" s="231">
        <v>1.8359813320219657E-4</v>
      </c>
      <c r="O104" s="231">
        <v>1.8261622876091155E-4</v>
      </c>
      <c r="P104" s="231">
        <v>1.8171069478841844E-4</v>
      </c>
      <c r="Q104" s="231">
        <v>1.7877968826338433E-4</v>
      </c>
      <c r="R104" s="231">
        <v>1.7716815014488257E-4</v>
      </c>
      <c r="S104" s="231">
        <v>1.726835851434072E-4</v>
      </c>
      <c r="T104" s="231">
        <v>1.7008980359405491E-4</v>
      </c>
      <c r="U104" s="231">
        <v>1.6901395077231304E-4</v>
      </c>
      <c r="V104" s="231">
        <v>1.6742842670573019E-4</v>
      </c>
      <c r="W104" s="231">
        <v>1.6636970065638705E-4</v>
      </c>
      <c r="X104" s="231">
        <v>1.625436166467019E-4</v>
      </c>
    </row>
    <row r="105" spans="1:24">
      <c r="A105" s="228" t="s">
        <v>126</v>
      </c>
      <c r="B105" s="228" t="s">
        <v>104</v>
      </c>
      <c r="C105" s="228" t="s">
        <v>105</v>
      </c>
      <c r="D105" s="228" t="s">
        <v>60</v>
      </c>
      <c r="E105" s="228" t="s">
        <v>61</v>
      </c>
      <c r="F105" s="231">
        <v>369</v>
      </c>
      <c r="G105" s="231">
        <v>368</v>
      </c>
      <c r="H105" s="231">
        <v>368</v>
      </c>
      <c r="I105" s="231">
        <v>366</v>
      </c>
      <c r="J105" s="231">
        <v>365</v>
      </c>
      <c r="K105" s="231">
        <v>365</v>
      </c>
      <c r="L105" s="231">
        <v>365</v>
      </c>
      <c r="M105" s="231">
        <v>365</v>
      </c>
      <c r="N105" s="231">
        <v>367</v>
      </c>
      <c r="O105" s="231">
        <v>367</v>
      </c>
      <c r="P105" s="231">
        <v>367</v>
      </c>
      <c r="Q105" s="231">
        <v>363</v>
      </c>
      <c r="R105" s="231">
        <v>363</v>
      </c>
      <c r="S105" s="231">
        <v>357</v>
      </c>
      <c r="T105" s="231">
        <v>356</v>
      </c>
      <c r="U105" s="231">
        <v>356</v>
      </c>
      <c r="V105" s="231">
        <v>355</v>
      </c>
      <c r="W105" s="231">
        <v>355</v>
      </c>
      <c r="X105" s="231">
        <v>349</v>
      </c>
    </row>
    <row r="106" spans="1:24">
      <c r="A106" s="228" t="s">
        <v>126</v>
      </c>
      <c r="B106" s="228" t="s">
        <v>106</v>
      </c>
      <c r="C106" s="228" t="s">
        <v>107</v>
      </c>
      <c r="D106" s="228" t="s">
        <v>60</v>
      </c>
      <c r="E106" s="228" t="s">
        <v>61</v>
      </c>
      <c r="F106" s="231">
        <v>4.18190629976758E-2</v>
      </c>
      <c r="G106" s="231">
        <v>8.5723277661074612E-2</v>
      </c>
      <c r="H106" s="231">
        <v>7.8017801695022121E-2</v>
      </c>
      <c r="I106" s="231">
        <v>6.4770496122696503E-2</v>
      </c>
      <c r="J106" s="231">
        <v>6.4693936811803437E-2</v>
      </c>
      <c r="K106" s="231">
        <v>4.7526690918874313E-2</v>
      </c>
      <c r="L106" s="231">
        <v>5.9789596947078257E-2</v>
      </c>
      <c r="M106" s="231">
        <v>5.3623539791896498E-2</v>
      </c>
      <c r="N106" s="231">
        <v>7.3706044485313829E-2</v>
      </c>
      <c r="O106" s="231">
        <v>6.2080227116366786E-2</v>
      </c>
      <c r="P106" s="231">
        <v>5.6115322218253827E-2</v>
      </c>
      <c r="Q106" s="231">
        <v>6.6132664982159056E-2</v>
      </c>
      <c r="R106" s="231">
        <v>8.570330884881211E-2</v>
      </c>
      <c r="S106" s="231">
        <v>6.1509360848904987E-2</v>
      </c>
      <c r="T106" s="231">
        <v>6.1379397497289066E-2</v>
      </c>
      <c r="U106" s="231">
        <v>6.1248462902603037E-2</v>
      </c>
      <c r="V106" s="231">
        <v>6.1118085738433255E-2</v>
      </c>
      <c r="W106" s="231">
        <v>6.0988262452600632E-2</v>
      </c>
      <c r="X106" s="231">
        <v>6.0861989645767715E-2</v>
      </c>
    </row>
    <row r="107" spans="1:24">
      <c r="A107" s="228" t="s">
        <v>126</v>
      </c>
      <c r="B107" s="228" t="s">
        <v>108</v>
      </c>
      <c r="C107" s="228" t="s">
        <v>109</v>
      </c>
      <c r="D107" s="228" t="s">
        <v>110</v>
      </c>
      <c r="E107" s="228" t="s">
        <v>61</v>
      </c>
      <c r="F107" s="231">
        <v>1627.5000752621277</v>
      </c>
      <c r="G107" s="231">
        <v>3355.0933612296094</v>
      </c>
      <c r="H107" s="231">
        <v>3063.9034054966542</v>
      </c>
      <c r="I107" s="231">
        <v>2552.7801325350001</v>
      </c>
      <c r="J107" s="231">
        <v>2549.404965911996</v>
      </c>
      <c r="K107" s="231">
        <v>1874.5477432222406</v>
      </c>
      <c r="L107" s="231">
        <v>2364.1404528844214</v>
      </c>
      <c r="M107" s="231">
        <v>2124.6182700947311</v>
      </c>
      <c r="N107" s="231">
        <v>2925.1717874886499</v>
      </c>
      <c r="O107" s="231">
        <v>2472.965847180471</v>
      </c>
      <c r="P107" s="231">
        <v>2239.0013565083277</v>
      </c>
      <c r="Q107" s="231">
        <v>2643.5210173318437</v>
      </c>
      <c r="R107" s="231">
        <v>3430.7891565267973</v>
      </c>
      <c r="S107" s="231">
        <v>2469.2317819184418</v>
      </c>
      <c r="T107" s="231">
        <v>2469.2317819184418</v>
      </c>
      <c r="U107" s="231">
        <v>2469.2317819184418</v>
      </c>
      <c r="V107" s="231">
        <v>2469.2317819184418</v>
      </c>
      <c r="W107" s="231">
        <v>2469.2317819184418</v>
      </c>
      <c r="X107" s="231">
        <v>2469.2317819184418</v>
      </c>
    </row>
    <row r="108" spans="1:24">
      <c r="A108" s="228" t="s">
        <v>126</v>
      </c>
      <c r="B108" s="228" t="s">
        <v>111</v>
      </c>
      <c r="C108" s="228" t="s">
        <v>112</v>
      </c>
      <c r="D108" s="228" t="s">
        <v>60</v>
      </c>
      <c r="E108" s="228" t="s">
        <v>61</v>
      </c>
      <c r="F108" s="231">
        <v>7323.819183541973</v>
      </c>
      <c r="G108" s="231">
        <v>7305.1282348698624</v>
      </c>
      <c r="H108" s="231">
        <v>7522.3069127645585</v>
      </c>
      <c r="I108" s="231">
        <v>7657.862273005695</v>
      </c>
      <c r="J108" s="231">
        <v>7714.1664140350586</v>
      </c>
      <c r="K108" s="231">
        <v>7757.8618939131738</v>
      </c>
      <c r="L108" s="231">
        <v>7790.0610780502284</v>
      </c>
      <c r="M108" s="231">
        <v>7904.4398691876222</v>
      </c>
      <c r="N108" s="231">
        <v>7976.6879609922917</v>
      </c>
      <c r="O108" s="231">
        <v>8043.774719209604</v>
      </c>
      <c r="P108" s="231">
        <v>7923.6627139446391</v>
      </c>
      <c r="Q108" s="231">
        <v>8003.4142653353692</v>
      </c>
      <c r="R108" s="231">
        <v>8024.5585927135407</v>
      </c>
      <c r="S108" s="231">
        <v>7990.2838994965377</v>
      </c>
      <c r="T108" s="231">
        <v>7990.2838994965377</v>
      </c>
      <c r="U108" s="231">
        <v>7990.2838994965377</v>
      </c>
      <c r="V108" s="231">
        <v>7990.2838994965377</v>
      </c>
      <c r="W108" s="231">
        <v>7990.2838994965377</v>
      </c>
      <c r="X108" s="231">
        <v>7990.2838994965377</v>
      </c>
    </row>
    <row r="109" spans="1:24">
      <c r="A109" s="228" t="s">
        <v>126</v>
      </c>
      <c r="B109" s="228" t="s">
        <v>113</v>
      </c>
      <c r="C109" s="228" t="s">
        <v>114</v>
      </c>
      <c r="D109" s="228" t="s">
        <v>115</v>
      </c>
      <c r="E109" s="228" t="s">
        <v>61</v>
      </c>
      <c r="F109" s="233" t="s">
        <v>116</v>
      </c>
      <c r="G109" s="233" t="s">
        <v>116</v>
      </c>
      <c r="H109" s="233" t="s">
        <v>116</v>
      </c>
      <c r="I109" s="233" t="s">
        <v>116</v>
      </c>
      <c r="J109" s="233" t="s">
        <v>116</v>
      </c>
      <c r="K109" s="233" t="s">
        <v>116</v>
      </c>
      <c r="L109" s="233" t="s">
        <v>116</v>
      </c>
      <c r="M109" s="233" t="s">
        <v>116</v>
      </c>
      <c r="N109" s="233" t="s">
        <v>116</v>
      </c>
      <c r="O109" s="233" t="s">
        <v>116</v>
      </c>
      <c r="P109" s="233" t="s">
        <v>116</v>
      </c>
      <c r="Q109" s="233" t="s">
        <v>116</v>
      </c>
      <c r="R109" s="233" t="s">
        <v>116</v>
      </c>
      <c r="S109" s="233" t="s">
        <v>116</v>
      </c>
      <c r="T109" s="233" t="s">
        <v>116</v>
      </c>
      <c r="U109" s="233" t="s">
        <v>116</v>
      </c>
      <c r="V109" s="233" t="s">
        <v>116</v>
      </c>
      <c r="W109" s="233" t="s">
        <v>116</v>
      </c>
      <c r="X109" s="233" t="s">
        <v>116</v>
      </c>
    </row>
    <row r="110" spans="1:24">
      <c r="A110" s="228" t="s">
        <v>126</v>
      </c>
      <c r="B110" s="228" t="s">
        <v>117</v>
      </c>
      <c r="C110" s="228" t="s">
        <v>118</v>
      </c>
      <c r="D110" s="228" t="s">
        <v>115</v>
      </c>
      <c r="E110" s="228" t="s">
        <v>61</v>
      </c>
      <c r="F110" s="233" t="s">
        <v>119</v>
      </c>
      <c r="G110" s="233" t="s">
        <v>119</v>
      </c>
      <c r="H110" s="233" t="s">
        <v>119</v>
      </c>
      <c r="I110" s="233" t="s">
        <v>119</v>
      </c>
      <c r="J110" s="233" t="s">
        <v>119</v>
      </c>
      <c r="K110" s="233" t="s">
        <v>119</v>
      </c>
      <c r="L110" s="233" t="s">
        <v>119</v>
      </c>
      <c r="M110" s="233" t="s">
        <v>119</v>
      </c>
      <c r="N110" s="233" t="s">
        <v>119</v>
      </c>
      <c r="O110" s="233" t="s">
        <v>119</v>
      </c>
      <c r="P110" s="233" t="s">
        <v>119</v>
      </c>
      <c r="Q110" s="233" t="s">
        <v>119</v>
      </c>
      <c r="R110" s="233" t="s">
        <v>119</v>
      </c>
      <c r="S110" s="233" t="s">
        <v>119</v>
      </c>
      <c r="T110" s="233" t="s">
        <v>119</v>
      </c>
      <c r="U110" s="233" t="s">
        <v>119</v>
      </c>
      <c r="V110" s="233" t="s">
        <v>119</v>
      </c>
      <c r="W110" s="233" t="s">
        <v>119</v>
      </c>
      <c r="X110" s="233" t="s">
        <v>119</v>
      </c>
    </row>
    <row r="111" spans="1:24">
      <c r="A111" s="228" t="s">
        <v>126</v>
      </c>
      <c r="B111" s="228" t="s">
        <v>120</v>
      </c>
      <c r="C111" s="228" t="s">
        <v>121</v>
      </c>
      <c r="D111" s="228" t="s">
        <v>115</v>
      </c>
      <c r="E111" s="228" t="s">
        <v>61</v>
      </c>
      <c r="F111" s="234">
        <v>0</v>
      </c>
      <c r="G111" s="234">
        <v>0</v>
      </c>
      <c r="H111" s="234">
        <v>0</v>
      </c>
      <c r="I111" s="234">
        <v>0</v>
      </c>
      <c r="J111" s="234">
        <v>0</v>
      </c>
      <c r="K111" s="234">
        <v>0</v>
      </c>
      <c r="L111" s="234">
        <v>0</v>
      </c>
      <c r="M111" s="234">
        <v>0</v>
      </c>
      <c r="N111" s="234">
        <v>0</v>
      </c>
      <c r="O111" s="234">
        <v>0</v>
      </c>
      <c r="P111" s="234">
        <v>0</v>
      </c>
      <c r="Q111" s="234">
        <v>0</v>
      </c>
      <c r="R111" s="234">
        <v>0</v>
      </c>
      <c r="S111" s="234">
        <v>0</v>
      </c>
      <c r="T111" s="234">
        <v>0</v>
      </c>
      <c r="U111" s="234">
        <v>0</v>
      </c>
      <c r="V111" s="234">
        <v>0</v>
      </c>
      <c r="W111" s="234">
        <v>0</v>
      </c>
      <c r="X111" s="234">
        <v>0</v>
      </c>
    </row>
    <row r="112" spans="1:24">
      <c r="A112" s="228" t="s">
        <v>126</v>
      </c>
      <c r="B112" s="228" t="s">
        <v>122</v>
      </c>
      <c r="C112" s="228" t="s">
        <v>123</v>
      </c>
      <c r="D112" s="228" t="s">
        <v>60</v>
      </c>
      <c r="E112" s="228" t="s">
        <v>61</v>
      </c>
      <c r="F112" s="234">
        <v>0</v>
      </c>
      <c r="G112" s="234">
        <v>0</v>
      </c>
      <c r="H112" s="234">
        <v>0</v>
      </c>
      <c r="I112" s="234">
        <v>0</v>
      </c>
      <c r="J112" s="234">
        <v>0</v>
      </c>
      <c r="K112" s="234">
        <v>0</v>
      </c>
      <c r="L112" s="234">
        <v>0</v>
      </c>
      <c r="M112" s="234">
        <v>0</v>
      </c>
      <c r="N112" s="234">
        <v>0</v>
      </c>
      <c r="O112" s="234">
        <v>0</v>
      </c>
      <c r="P112" s="234">
        <v>0</v>
      </c>
      <c r="Q112" s="234">
        <v>0</v>
      </c>
      <c r="R112" s="234">
        <v>0</v>
      </c>
      <c r="S112" s="234">
        <v>0</v>
      </c>
      <c r="T112" s="234">
        <v>0</v>
      </c>
      <c r="U112" s="234">
        <v>0</v>
      </c>
      <c r="V112" s="234">
        <v>0</v>
      </c>
      <c r="W112" s="234">
        <v>0</v>
      </c>
      <c r="X112" s="234">
        <v>0</v>
      </c>
    </row>
    <row r="113" spans="1:24">
      <c r="A113" s="228" t="s">
        <v>127</v>
      </c>
      <c r="B113" s="228" t="s">
        <v>58</v>
      </c>
      <c r="C113" s="228" t="s">
        <v>59</v>
      </c>
      <c r="D113" s="228" t="s">
        <v>60</v>
      </c>
      <c r="E113" s="228" t="s">
        <v>61</v>
      </c>
      <c r="F113" s="231">
        <v>1898.8496747126201</v>
      </c>
      <c r="G113" s="231">
        <v>1917.57635294999</v>
      </c>
      <c r="H113" s="231">
        <v>1930.51579498668</v>
      </c>
      <c r="I113" s="231">
        <v>1948.1026534891</v>
      </c>
      <c r="J113" s="231">
        <v>1971.3656682776</v>
      </c>
      <c r="K113" s="231">
        <v>2000.1312558300699</v>
      </c>
      <c r="L113" s="231">
        <v>2018.0934366435799</v>
      </c>
      <c r="M113" s="231">
        <v>2026.26805061287</v>
      </c>
      <c r="N113" s="231">
        <v>2026.9961526556799</v>
      </c>
      <c r="O113" s="231">
        <v>2030.96258532962</v>
      </c>
      <c r="P113" s="231">
        <v>2037.5219268183041</v>
      </c>
      <c r="Q113" s="231">
        <v>2040.9100313044048</v>
      </c>
      <c r="R113" s="231">
        <v>2055.5003094136164</v>
      </c>
      <c r="S113" s="231">
        <v>0</v>
      </c>
      <c r="T113" s="231">
        <v>0</v>
      </c>
      <c r="U113" s="231">
        <v>0</v>
      </c>
      <c r="V113" s="231">
        <v>0</v>
      </c>
      <c r="W113" s="231">
        <v>0</v>
      </c>
      <c r="X113" s="231">
        <v>0</v>
      </c>
    </row>
    <row r="114" spans="1:24">
      <c r="A114" s="228" t="s">
        <v>127</v>
      </c>
      <c r="B114" s="228" t="s">
        <v>62</v>
      </c>
      <c r="C114" s="228" t="s">
        <v>63</v>
      </c>
      <c r="D114" s="228" t="s">
        <v>64</v>
      </c>
      <c r="E114" s="228" t="s">
        <v>61</v>
      </c>
      <c r="F114" s="231">
        <v>15568.78770679144</v>
      </c>
      <c r="G114" s="231">
        <v>15724.75091586071</v>
      </c>
      <c r="H114" s="231">
        <v>15430.22503617525</v>
      </c>
      <c r="I114" s="231">
        <v>15397.776900546261</v>
      </c>
      <c r="J114" s="231">
        <v>15396.440822623988</v>
      </c>
      <c r="K114" s="231">
        <v>15150.026468786849</v>
      </c>
      <c r="L114" s="231">
        <v>15315.699587741841</v>
      </c>
      <c r="M114" s="231">
        <v>15251.554843663793</v>
      </c>
      <c r="N114" s="231">
        <v>15553.28408054293</v>
      </c>
      <c r="O114" s="231">
        <v>15538</v>
      </c>
      <c r="P114" s="231">
        <v>15191.740999999998</v>
      </c>
      <c r="Q114" s="231">
        <v>15462.350150485418</v>
      </c>
      <c r="R114" s="231">
        <v>15130.027</v>
      </c>
      <c r="S114" s="231">
        <v>14714.649382245738</v>
      </c>
      <c r="T114" s="231">
        <v>14837.123184876775</v>
      </c>
      <c r="U114" s="231">
        <v>14848.299048092413</v>
      </c>
      <c r="V114" s="231">
        <v>14845.409850457063</v>
      </c>
      <c r="W114" s="231">
        <v>14836.476970550681</v>
      </c>
      <c r="X114" s="231">
        <v>14821.975427969477</v>
      </c>
    </row>
    <row r="115" spans="1:24">
      <c r="A115" s="228" t="s">
        <v>127</v>
      </c>
      <c r="B115" s="228" t="s">
        <v>65</v>
      </c>
      <c r="C115" s="228" t="s">
        <v>66</v>
      </c>
      <c r="D115" s="228" t="s">
        <v>64</v>
      </c>
      <c r="E115" s="228" t="s">
        <v>61</v>
      </c>
      <c r="F115" s="231">
        <v>599825.67477130843</v>
      </c>
      <c r="G115" s="231">
        <v>608287.35020618094</v>
      </c>
      <c r="H115" s="231">
        <v>611618.48864900705</v>
      </c>
      <c r="I115" s="231">
        <v>608549.26208934363</v>
      </c>
      <c r="J115" s="231">
        <v>609769.95406159211</v>
      </c>
      <c r="K115" s="231">
        <v>611764.9166505218</v>
      </c>
      <c r="L115" s="231">
        <v>616828.450042877</v>
      </c>
      <c r="M115" s="231">
        <v>629762.3706306353</v>
      </c>
      <c r="N115" s="231">
        <v>632980.99279713165</v>
      </c>
      <c r="O115" s="231">
        <v>623154.35887696198</v>
      </c>
      <c r="P115" s="231">
        <v>623649.72883755097</v>
      </c>
      <c r="Q115" s="231">
        <v>632291.95700342453</v>
      </c>
      <c r="R115" s="231">
        <v>630682.27099999995</v>
      </c>
      <c r="S115" s="231">
        <v>633391.65151372633</v>
      </c>
      <c r="T115" s="231">
        <v>638010.06519968226</v>
      </c>
      <c r="U115" s="231">
        <v>641971.88380063279</v>
      </c>
      <c r="V115" s="231">
        <v>645836.11094296339</v>
      </c>
      <c r="W115" s="231">
        <v>656055.56693585543</v>
      </c>
      <c r="X115" s="231">
        <v>659819.46564501396</v>
      </c>
    </row>
    <row r="116" spans="1:24">
      <c r="A116" s="228" t="s">
        <v>127</v>
      </c>
      <c r="B116" s="228" t="s">
        <v>67</v>
      </c>
      <c r="C116" s="228" t="s">
        <v>68</v>
      </c>
      <c r="D116" s="228" t="s">
        <v>60</v>
      </c>
      <c r="E116" s="228" t="s">
        <v>61</v>
      </c>
      <c r="F116" s="231">
        <v>2815.0053859244899</v>
      </c>
      <c r="G116" s="231">
        <v>2844.2861559339599</v>
      </c>
      <c r="H116" s="231">
        <v>2864.7356275196698</v>
      </c>
      <c r="I116" s="231">
        <v>2892.4192187850199</v>
      </c>
      <c r="J116" s="231">
        <v>2927.75044623032</v>
      </c>
      <c r="K116" s="231">
        <v>2973.7473687275501</v>
      </c>
      <c r="L116" s="231">
        <v>3005.5562793570102</v>
      </c>
      <c r="M116" s="231">
        <v>3029.1392433182</v>
      </c>
      <c r="N116" s="231">
        <v>3040.3499084506102</v>
      </c>
      <c r="O116" s="231">
        <v>3051.6228989272799</v>
      </c>
      <c r="P116" s="231">
        <v>3061.4786376953593</v>
      </c>
      <c r="Q116" s="231">
        <v>3066.5694342016204</v>
      </c>
      <c r="R116" s="231">
        <v>3088.4920570511995</v>
      </c>
      <c r="S116" s="231">
        <v>0</v>
      </c>
      <c r="T116" s="231">
        <v>0</v>
      </c>
      <c r="U116" s="231">
        <v>0</v>
      </c>
      <c r="V116" s="231">
        <v>0</v>
      </c>
      <c r="W116" s="231">
        <v>0</v>
      </c>
      <c r="X116" s="231">
        <v>0</v>
      </c>
    </row>
    <row r="117" spans="1:24">
      <c r="A117" s="228" t="s">
        <v>127</v>
      </c>
      <c r="B117" s="228" t="s">
        <v>69</v>
      </c>
      <c r="C117" s="228" t="s">
        <v>70</v>
      </c>
      <c r="D117" s="228" t="s">
        <v>64</v>
      </c>
      <c r="E117" s="228" t="s">
        <v>61</v>
      </c>
      <c r="F117" s="231">
        <v>267572.19480931695</v>
      </c>
      <c r="G117" s="231">
        <v>273209.57409489417</v>
      </c>
      <c r="H117" s="231">
        <v>279602.62777750811</v>
      </c>
      <c r="I117" s="231">
        <v>282079.77270597371</v>
      </c>
      <c r="J117" s="231">
        <v>281410.34032297001</v>
      </c>
      <c r="K117" s="231">
        <v>278928.28784636181</v>
      </c>
      <c r="L117" s="231">
        <v>284273.87954685144</v>
      </c>
      <c r="M117" s="231">
        <v>295266.65463958</v>
      </c>
      <c r="N117" s="231">
        <v>310694.00246199244</v>
      </c>
      <c r="O117" s="231">
        <v>304816.35916475998</v>
      </c>
      <c r="P117" s="231">
        <v>306373.28576651047</v>
      </c>
      <c r="Q117" s="231">
        <v>309867.5774908067</v>
      </c>
      <c r="R117" s="231">
        <v>311848</v>
      </c>
      <c r="S117" s="231">
        <v>344031</v>
      </c>
      <c r="T117" s="231">
        <v>342813</v>
      </c>
      <c r="U117" s="231">
        <v>345291</v>
      </c>
      <c r="V117" s="231">
        <v>347209</v>
      </c>
      <c r="W117" s="231">
        <v>356045</v>
      </c>
      <c r="X117" s="231">
        <v>399016</v>
      </c>
    </row>
    <row r="118" spans="1:24">
      <c r="A118" s="228" t="s">
        <v>127</v>
      </c>
      <c r="B118" s="228" t="s">
        <v>71</v>
      </c>
      <c r="C118" s="228" t="s">
        <v>72</v>
      </c>
      <c r="D118" s="228" t="s">
        <v>73</v>
      </c>
      <c r="E118" s="228" t="s">
        <v>61</v>
      </c>
      <c r="F118" s="232">
        <v>2.5955520681450071</v>
      </c>
      <c r="G118" s="232">
        <v>2.5850859648044224</v>
      </c>
      <c r="H118" s="232">
        <v>2.5228513072354621</v>
      </c>
      <c r="I118" s="232">
        <v>2.5302432949603428</v>
      </c>
      <c r="J118" s="232">
        <v>2.5249589160748993</v>
      </c>
      <c r="K118" s="232">
        <v>2.4764457811237133</v>
      </c>
      <c r="L118" s="232">
        <v>2.4829755480113178</v>
      </c>
      <c r="M118" s="232">
        <v>2.4217951968757832</v>
      </c>
      <c r="N118" s="232">
        <v>2.4571486754781131</v>
      </c>
      <c r="O118" s="232">
        <v>2.4934432020988053</v>
      </c>
      <c r="P118" s="232">
        <v>2.4359412499571795</v>
      </c>
      <c r="Q118" s="232">
        <v>2.4454446999080952</v>
      </c>
      <c r="R118" s="232">
        <v>2.3989935496379289</v>
      </c>
      <c r="S118" s="232">
        <v>2.3231517730111499</v>
      </c>
      <c r="T118" s="232">
        <v>2.3255312093286649</v>
      </c>
      <c r="U118" s="232">
        <v>2.312920460034293</v>
      </c>
      <c r="V118" s="232">
        <v>2.2986342198768948</v>
      </c>
      <c r="W118" s="232">
        <v>2.2614665156863594</v>
      </c>
      <c r="X118" s="232">
        <v>2.2463683173517905</v>
      </c>
    </row>
    <row r="119" spans="1:24">
      <c r="A119" s="228" t="s">
        <v>127</v>
      </c>
      <c r="B119" s="228" t="s">
        <v>74</v>
      </c>
      <c r="C119" s="228" t="s">
        <v>75</v>
      </c>
      <c r="D119" s="228" t="s">
        <v>73</v>
      </c>
      <c r="E119" s="228" t="s">
        <v>61</v>
      </c>
      <c r="F119" s="232">
        <v>44.608326396053727</v>
      </c>
      <c r="G119" s="232">
        <v>44.914557898054085</v>
      </c>
      <c r="H119" s="232">
        <v>45.71520203634087</v>
      </c>
      <c r="I119" s="232">
        <v>46.352824706007183</v>
      </c>
      <c r="J119" s="232">
        <v>46.150247064246969</v>
      </c>
      <c r="K119" s="232">
        <v>45.594031343530439</v>
      </c>
      <c r="L119" s="232">
        <v>46.086376127283202</v>
      </c>
      <c r="M119" s="232">
        <v>46.885407640965283</v>
      </c>
      <c r="N119" s="232">
        <v>49.084254661272077</v>
      </c>
      <c r="O119" s="232">
        <v>48.915064914910452</v>
      </c>
      <c r="P119" s="232">
        <v>49.125858891588635</v>
      </c>
      <c r="Q119" s="232">
        <v>49.007040823251913</v>
      </c>
      <c r="R119" s="232">
        <v>49.446133867936176</v>
      </c>
      <c r="S119" s="232">
        <v>54.315682749813526</v>
      </c>
      <c r="T119" s="232">
        <v>53.731597461978517</v>
      </c>
      <c r="U119" s="232">
        <v>53.78600040172968</v>
      </c>
      <c r="V119" s="232">
        <v>53.761162331578504</v>
      </c>
      <c r="W119" s="232">
        <v>54.270555413915353</v>
      </c>
      <c r="X119" s="232">
        <v>60.473511433909792</v>
      </c>
    </row>
    <row r="120" spans="1:24">
      <c r="A120" s="228" t="s">
        <v>127</v>
      </c>
      <c r="B120" s="228" t="s">
        <v>76</v>
      </c>
      <c r="C120" s="228" t="s">
        <v>77</v>
      </c>
      <c r="D120" s="228" t="s">
        <v>60</v>
      </c>
      <c r="E120" s="228" t="s">
        <v>61</v>
      </c>
      <c r="F120" s="231">
        <v>42.65050820720375</v>
      </c>
      <c r="G120" s="231">
        <v>42.611158743710412</v>
      </c>
      <c r="H120" s="231">
        <v>42.604482648970915</v>
      </c>
      <c r="I120" s="231">
        <v>42.925820592490098</v>
      </c>
      <c r="J120" s="231">
        <v>43.199472069145457</v>
      </c>
      <c r="K120" s="231">
        <v>43.516396643046079</v>
      </c>
      <c r="L120" s="231">
        <v>43.932200325438437</v>
      </c>
      <c r="M120" s="231">
        <v>44.983385909131904</v>
      </c>
      <c r="N120" s="231">
        <v>45.555868559547847</v>
      </c>
      <c r="O120" s="231">
        <v>45.333387157543463</v>
      </c>
      <c r="P120" s="231">
        <v>45.479799095091195</v>
      </c>
      <c r="Q120" s="231">
        <v>45.555425427899131</v>
      </c>
      <c r="R120" s="231">
        <v>45.881096974504096</v>
      </c>
      <c r="S120" s="231">
        <v>45.804220914403864</v>
      </c>
      <c r="T120" s="231">
        <v>45.895251495207241</v>
      </c>
      <c r="U120" s="231">
        <v>45.988877965574801</v>
      </c>
      <c r="V120" s="231">
        <v>46.078486371428312</v>
      </c>
      <c r="W120" s="231">
        <v>46.162347435180067</v>
      </c>
      <c r="X120" s="231">
        <v>46.246155342228143</v>
      </c>
    </row>
    <row r="121" spans="1:24">
      <c r="A121" s="228" t="s">
        <v>127</v>
      </c>
      <c r="B121" s="228" t="s">
        <v>78</v>
      </c>
      <c r="C121" s="228" t="s">
        <v>79</v>
      </c>
      <c r="D121" s="228" t="s">
        <v>60</v>
      </c>
      <c r="E121" s="228" t="s">
        <v>61</v>
      </c>
      <c r="F121" s="231">
        <v>3931966</v>
      </c>
      <c r="G121" s="231">
        <v>3959798</v>
      </c>
      <c r="H121" s="231">
        <v>3977974</v>
      </c>
      <c r="I121" s="231">
        <v>3998069</v>
      </c>
      <c r="J121" s="231">
        <v>4029312</v>
      </c>
      <c r="K121" s="231">
        <v>4078664</v>
      </c>
      <c r="L121" s="231">
        <v>4130813</v>
      </c>
      <c r="M121" s="231">
        <v>4171055.9999999995</v>
      </c>
      <c r="N121" s="231">
        <v>4230941.2141629541</v>
      </c>
      <c r="O121" s="231">
        <v>4211245</v>
      </c>
      <c r="P121" s="231">
        <v>4226574.1693041101</v>
      </c>
      <c r="Q121" s="231">
        <v>4239889</v>
      </c>
      <c r="R121" s="231">
        <v>4280522.8233333342</v>
      </c>
      <c r="S121" s="231">
        <v>4294603.7529345062</v>
      </c>
      <c r="T121" s="231">
        <v>4318559.5846930202</v>
      </c>
      <c r="U121" s="231">
        <v>4342499.8018994005</v>
      </c>
      <c r="V121" s="231">
        <v>4365890.5052064611</v>
      </c>
      <c r="W121" s="231">
        <v>4388469.7212728281</v>
      </c>
      <c r="X121" s="231">
        <v>4410819.5580756934</v>
      </c>
    </row>
    <row r="122" spans="1:24">
      <c r="A122" s="228" t="s">
        <v>127</v>
      </c>
      <c r="B122" s="228" t="s">
        <v>80</v>
      </c>
      <c r="C122" s="228" t="s">
        <v>81</v>
      </c>
      <c r="D122" s="228" t="s">
        <v>60</v>
      </c>
      <c r="E122" s="228" t="s">
        <v>61</v>
      </c>
      <c r="F122" s="231">
        <v>1.0716519884286382</v>
      </c>
      <c r="G122" s="231">
        <v>1.1991463850899564</v>
      </c>
      <c r="H122" s="231">
        <v>1.2035836445911219</v>
      </c>
      <c r="I122" s="231">
        <v>1.2263207845326285</v>
      </c>
      <c r="J122" s="231">
        <v>1.2495229696448453</v>
      </c>
      <c r="K122" s="231">
        <v>1.2806822023489561</v>
      </c>
      <c r="L122" s="231">
        <v>1.1152328586469844</v>
      </c>
      <c r="M122" s="231">
        <v>1.1167830307357025</v>
      </c>
      <c r="N122" s="231">
        <v>1.1411090699891659</v>
      </c>
      <c r="O122" s="231">
        <v>1.1399537111792883</v>
      </c>
      <c r="P122" s="231">
        <v>1.1480744192052339</v>
      </c>
      <c r="Q122" s="231">
        <v>1.1478967669843454</v>
      </c>
      <c r="R122" s="231">
        <v>1.1901174755616533</v>
      </c>
      <c r="S122" s="231">
        <v>1.1900703924914675</v>
      </c>
      <c r="T122" s="231">
        <v>1.1876062744431219</v>
      </c>
      <c r="U122" s="231">
        <v>1.1861795075456711</v>
      </c>
      <c r="V122" s="231">
        <v>1.1866341597272794</v>
      </c>
      <c r="W122" s="231">
        <v>1.1874781730587172</v>
      </c>
      <c r="X122" s="231">
        <v>1.1880872747098357</v>
      </c>
    </row>
    <row r="123" spans="1:24">
      <c r="A123" s="228" t="s">
        <v>127</v>
      </c>
      <c r="B123" s="228" t="s">
        <v>82</v>
      </c>
      <c r="C123" s="228" t="s">
        <v>83</v>
      </c>
      <c r="D123" s="228" t="s">
        <v>84</v>
      </c>
      <c r="E123" s="228" t="s">
        <v>61</v>
      </c>
      <c r="F123" s="231">
        <v>98795.989999999496</v>
      </c>
      <c r="G123" s="231">
        <v>111435.069999999</v>
      </c>
      <c r="H123" s="231">
        <v>112378.41999999899</v>
      </c>
      <c r="I123" s="231">
        <v>114218.319999999</v>
      </c>
      <c r="J123" s="231">
        <v>116545.819999999</v>
      </c>
      <c r="K123" s="231">
        <v>120034.579999999</v>
      </c>
      <c r="L123" s="231">
        <v>104862</v>
      </c>
      <c r="M123" s="231">
        <v>103553</v>
      </c>
      <c r="N123" s="231">
        <v>105979</v>
      </c>
      <c r="O123" s="231">
        <v>105896</v>
      </c>
      <c r="P123" s="231">
        <v>106694</v>
      </c>
      <c r="Q123" s="231">
        <v>106835.90000000001</v>
      </c>
      <c r="R123" s="231">
        <v>111033.2</v>
      </c>
      <c r="S123" s="231">
        <v>111581</v>
      </c>
      <c r="T123" s="231">
        <v>111749</v>
      </c>
      <c r="U123" s="231">
        <v>112005</v>
      </c>
      <c r="V123" s="231">
        <v>112432.4</v>
      </c>
      <c r="W123" s="231">
        <v>112888.8</v>
      </c>
      <c r="X123" s="231">
        <v>113316.2</v>
      </c>
    </row>
    <row r="124" spans="1:24">
      <c r="A124" s="228" t="s">
        <v>127</v>
      </c>
      <c r="B124" s="228" t="s">
        <v>85</v>
      </c>
      <c r="C124" s="228" t="s">
        <v>86</v>
      </c>
      <c r="D124" s="228" t="s">
        <v>87</v>
      </c>
      <c r="E124" s="228" t="s">
        <v>61</v>
      </c>
      <c r="F124" s="231">
        <v>89.9021056838166</v>
      </c>
      <c r="G124" s="231">
        <v>87.095041801862834</v>
      </c>
      <c r="H124" s="231">
        <v>141.90398628083864</v>
      </c>
      <c r="I124" s="231">
        <v>110.52517251732856</v>
      </c>
      <c r="J124" s="231">
        <v>88.211248037825172</v>
      </c>
      <c r="K124" s="231">
        <v>104.21711639253745</v>
      </c>
      <c r="L124" s="231">
        <v>107.93821845514155</v>
      </c>
      <c r="M124" s="231">
        <v>113.28195388349512</v>
      </c>
      <c r="N124" s="231">
        <v>122.258837862807</v>
      </c>
      <c r="O124" s="231">
        <v>138.85843656915901</v>
      </c>
      <c r="P124" s="231">
        <v>74.92579416531602</v>
      </c>
      <c r="Q124" s="231">
        <v>66.210697502999992</v>
      </c>
      <c r="R124" s="231">
        <v>57.017904083147783</v>
      </c>
      <c r="S124" s="231">
        <v>14.579845315606125</v>
      </c>
      <c r="T124" s="231">
        <v>141.23838927335484</v>
      </c>
      <c r="U124" s="231">
        <v>102.66949362739885</v>
      </c>
      <c r="V124" s="231">
        <v>109.39763565215736</v>
      </c>
      <c r="W124" s="231">
        <v>84.868520366481462</v>
      </c>
      <c r="X124" s="231">
        <v>58.277042513323266</v>
      </c>
    </row>
    <row r="125" spans="1:24">
      <c r="A125" s="228" t="s">
        <v>127</v>
      </c>
      <c r="B125" s="228" t="s">
        <v>88</v>
      </c>
      <c r="C125" s="228" t="s">
        <v>89</v>
      </c>
      <c r="D125" s="228" t="s">
        <v>87</v>
      </c>
      <c r="E125" s="228" t="s">
        <v>61</v>
      </c>
      <c r="F125" s="231">
        <v>0.36478704960126984</v>
      </c>
      <c r="G125" s="231">
        <v>0.35060189218424692</v>
      </c>
      <c r="H125" s="231">
        <v>0.59378928615299842</v>
      </c>
      <c r="I125" s="231">
        <v>0.45586739652663583</v>
      </c>
      <c r="J125" s="231">
        <v>0.3636446940989998</v>
      </c>
      <c r="K125" s="231">
        <v>0.43215799951395373</v>
      </c>
      <c r="L125" s="231">
        <v>0.45008428698199121</v>
      </c>
      <c r="M125" s="231">
        <v>0.47331498979639858</v>
      </c>
      <c r="N125" s="231">
        <v>0.50543781957197786</v>
      </c>
      <c r="O125" s="231">
        <v>0.55146321115631058</v>
      </c>
      <c r="P125" s="231">
        <v>0.28661079552182706</v>
      </c>
      <c r="Q125" s="231">
        <v>0.25310867197905113</v>
      </c>
      <c r="R125" s="231">
        <v>0.21815849434935636</v>
      </c>
      <c r="S125" s="231">
        <v>5.4516322597988803E-2</v>
      </c>
      <c r="T125" s="231">
        <v>0.52405621043135631</v>
      </c>
      <c r="U125" s="231">
        <v>0.37879830883780574</v>
      </c>
      <c r="V125" s="231">
        <v>0.3998597743051916</v>
      </c>
      <c r="W125" s="231">
        <v>0.30614140526109757</v>
      </c>
      <c r="X125" s="231">
        <v>0.2072957084385276</v>
      </c>
    </row>
    <row r="126" spans="1:24">
      <c r="A126" s="228" t="s">
        <v>127</v>
      </c>
      <c r="B126" s="228" t="s">
        <v>90</v>
      </c>
      <c r="C126" s="228" t="s">
        <v>91</v>
      </c>
      <c r="D126" s="228" t="s">
        <v>87</v>
      </c>
      <c r="E126" s="228" t="s">
        <v>61</v>
      </c>
      <c r="F126" s="231">
        <v>182.01922734785262</v>
      </c>
      <c r="G126" s="231">
        <v>201.1771855178211</v>
      </c>
      <c r="H126" s="231">
        <v>203.64961261386037</v>
      </c>
      <c r="I126" s="231">
        <v>212.33684120176423</v>
      </c>
      <c r="J126" s="231">
        <v>207.60335872727831</v>
      </c>
      <c r="K126" s="231">
        <v>209.13872584021391</v>
      </c>
      <c r="L126" s="231">
        <v>213.58025007551009</v>
      </c>
      <c r="M126" s="231">
        <v>176.53157293590013</v>
      </c>
      <c r="N126" s="231">
        <v>208.43558165101248</v>
      </c>
      <c r="O126" s="231">
        <v>235.17657717864503</v>
      </c>
      <c r="P126" s="231">
        <v>226.3524318550169</v>
      </c>
      <c r="Q126" s="231">
        <v>231.82102698800003</v>
      </c>
      <c r="R126" s="231">
        <v>284.20730107802876</v>
      </c>
      <c r="S126" s="231">
        <v>226.45692295662255</v>
      </c>
      <c r="T126" s="231">
        <v>278.0457427250501</v>
      </c>
      <c r="U126" s="231">
        <v>301.43621153498253</v>
      </c>
      <c r="V126" s="231">
        <v>311.47873892569538</v>
      </c>
      <c r="W126" s="231">
        <v>315.69444867690441</v>
      </c>
      <c r="X126" s="231">
        <v>331.79955320988961</v>
      </c>
    </row>
    <row r="127" spans="1:24">
      <c r="A127" s="228" t="s">
        <v>127</v>
      </c>
      <c r="B127" s="228" t="s">
        <v>92</v>
      </c>
      <c r="C127" s="228" t="s">
        <v>93</v>
      </c>
      <c r="D127" s="228" t="s">
        <v>87</v>
      </c>
      <c r="E127" s="228" t="s">
        <v>61</v>
      </c>
      <c r="F127" s="231">
        <v>217.29482748617139</v>
      </c>
      <c r="G127" s="231">
        <v>233.63460180403376</v>
      </c>
      <c r="H127" s="231">
        <v>233.76041250462933</v>
      </c>
      <c r="I127" s="231">
        <v>222.43742734087994</v>
      </c>
      <c r="J127" s="231">
        <v>206.38563927749954</v>
      </c>
      <c r="K127" s="231">
        <v>211.01741397132827</v>
      </c>
      <c r="L127" s="231">
        <v>204.13740004797697</v>
      </c>
      <c r="M127" s="231">
        <v>229.08292867209514</v>
      </c>
      <c r="N127" s="231">
        <v>230.48700400338757</v>
      </c>
      <c r="O127" s="231">
        <v>190.88157717864502</v>
      </c>
      <c r="P127" s="231">
        <v>247.43394541034326</v>
      </c>
      <c r="Q127" s="231">
        <v>225.93440690400001</v>
      </c>
      <c r="R127" s="231">
        <v>283.14177379159554</v>
      </c>
      <c r="S127" s="231">
        <v>221.52892376668484</v>
      </c>
      <c r="T127" s="231">
        <v>308.04113632779132</v>
      </c>
      <c r="U127" s="231">
        <v>298.17513040822507</v>
      </c>
      <c r="V127" s="231">
        <v>288.57142856154479</v>
      </c>
      <c r="W127" s="231">
        <v>296.92768382883798</v>
      </c>
      <c r="X127" s="231">
        <v>293.19177558548955</v>
      </c>
    </row>
    <row r="128" spans="1:24">
      <c r="A128" s="228" t="s">
        <v>127</v>
      </c>
      <c r="B128" s="228" t="s">
        <v>94</v>
      </c>
      <c r="C128" s="228" t="s">
        <v>95</v>
      </c>
      <c r="D128" s="228" t="s">
        <v>87</v>
      </c>
      <c r="E128" s="228" t="s">
        <v>61</v>
      </c>
      <c r="F128" s="231">
        <v>399.31405483402398</v>
      </c>
      <c r="G128" s="231">
        <v>434.81178732185487</v>
      </c>
      <c r="H128" s="231">
        <v>437.41002511848967</v>
      </c>
      <c r="I128" s="231">
        <v>434.77426854264417</v>
      </c>
      <c r="J128" s="231">
        <v>413.98899800477784</v>
      </c>
      <c r="K128" s="231">
        <v>420.15613981154218</v>
      </c>
      <c r="L128" s="231">
        <v>417.71765012348703</v>
      </c>
      <c r="M128" s="231">
        <v>405.61450160799529</v>
      </c>
      <c r="N128" s="231">
        <v>438.92258565440005</v>
      </c>
      <c r="O128" s="231">
        <v>426.05815435729005</v>
      </c>
      <c r="P128" s="231">
        <v>473.78637726536016</v>
      </c>
      <c r="Q128" s="231">
        <v>457.75543389200004</v>
      </c>
      <c r="R128" s="231">
        <v>567.34907486962425</v>
      </c>
      <c r="S128" s="231">
        <v>447.98584672330742</v>
      </c>
      <c r="T128" s="231">
        <v>586.08687905284137</v>
      </c>
      <c r="U128" s="231">
        <v>599.61134194320766</v>
      </c>
      <c r="V128" s="231">
        <v>600.05016748724017</v>
      </c>
      <c r="W128" s="231">
        <v>612.62213250574246</v>
      </c>
      <c r="X128" s="231">
        <v>624.9913287953791</v>
      </c>
    </row>
    <row r="129" spans="1:24">
      <c r="A129" s="228" t="s">
        <v>127</v>
      </c>
      <c r="B129" s="228" t="s">
        <v>96</v>
      </c>
      <c r="C129" s="228" t="s">
        <v>97</v>
      </c>
      <c r="D129" s="228" t="s">
        <v>98</v>
      </c>
      <c r="E129" s="228" t="s">
        <v>61</v>
      </c>
      <c r="F129" s="231">
        <v>92190.366897806001</v>
      </c>
      <c r="G129" s="231">
        <v>92928.662743405992</v>
      </c>
      <c r="H129" s="231">
        <v>93369.846379206894</v>
      </c>
      <c r="I129" s="231">
        <v>93139.023198998897</v>
      </c>
      <c r="J129" s="231">
        <v>93272.250955998898</v>
      </c>
      <c r="K129" s="231">
        <v>93727.061857998997</v>
      </c>
      <c r="L129" s="231">
        <v>94027</v>
      </c>
      <c r="M129" s="231">
        <v>92724.367356999006</v>
      </c>
      <c r="N129" s="231">
        <v>92873.681216999001</v>
      </c>
      <c r="O129" s="231">
        <v>92895</v>
      </c>
      <c r="P129" s="231">
        <v>92933</v>
      </c>
      <c r="Q129" s="231">
        <v>93071</v>
      </c>
      <c r="R129" s="231">
        <v>93296</v>
      </c>
      <c r="S129" s="231">
        <v>93760</v>
      </c>
      <c r="T129" s="231">
        <v>94096</v>
      </c>
      <c r="U129" s="231">
        <v>94425</v>
      </c>
      <c r="V129" s="231">
        <v>94749</v>
      </c>
      <c r="W129" s="231">
        <v>95066</v>
      </c>
      <c r="X129" s="231">
        <v>95377</v>
      </c>
    </row>
    <row r="130" spans="1:24">
      <c r="A130" s="228" t="s">
        <v>127</v>
      </c>
      <c r="B130" s="228" t="s">
        <v>99</v>
      </c>
      <c r="C130" s="228" t="s">
        <v>100</v>
      </c>
      <c r="D130" s="228" t="s">
        <v>101</v>
      </c>
      <c r="E130" s="228" t="s">
        <v>61</v>
      </c>
      <c r="F130" s="231">
        <v>246.45092467532501</v>
      </c>
      <c r="G130" s="231">
        <v>248.41577796189699</v>
      </c>
      <c r="H130" s="231">
        <v>238.980375008442</v>
      </c>
      <c r="I130" s="231">
        <v>242.45026812500001</v>
      </c>
      <c r="J130" s="231">
        <v>242.57537500000001</v>
      </c>
      <c r="K130" s="231">
        <v>241.155125</v>
      </c>
      <c r="L130" s="231">
        <v>239.81778875000001</v>
      </c>
      <c r="M130" s="231">
        <v>239.337346852726</v>
      </c>
      <c r="N130" s="231">
        <v>241.887</v>
      </c>
      <c r="O130" s="231">
        <v>251.8</v>
      </c>
      <c r="P130" s="231">
        <v>261.41999999999996</v>
      </c>
      <c r="Q130" s="231">
        <v>261.59000000000003</v>
      </c>
      <c r="R130" s="231">
        <v>261.36</v>
      </c>
      <c r="S130" s="231">
        <v>267.44</v>
      </c>
      <c r="T130" s="231">
        <v>269.51</v>
      </c>
      <c r="U130" s="231">
        <v>271.03999999999996</v>
      </c>
      <c r="V130" s="231">
        <v>273.58999999999997</v>
      </c>
      <c r="W130" s="231">
        <v>277.21999999999997</v>
      </c>
      <c r="X130" s="231">
        <v>281.13</v>
      </c>
    </row>
    <row r="131" spans="1:24">
      <c r="A131" s="228" t="s">
        <v>127</v>
      </c>
      <c r="B131" s="228" t="s">
        <v>102</v>
      </c>
      <c r="C131" s="228" t="s">
        <v>103</v>
      </c>
      <c r="D131" s="228" t="s">
        <v>60</v>
      </c>
      <c r="E131" s="228" t="s">
        <v>61</v>
      </c>
      <c r="F131" s="231">
        <v>2.6017518971425491E-4</v>
      </c>
      <c r="G131" s="231">
        <v>2.5834651161498644E-4</v>
      </c>
      <c r="H131" s="231">
        <v>2.5616054805788072E-4</v>
      </c>
      <c r="I131" s="231">
        <v>2.5487303996004073E-4</v>
      </c>
      <c r="J131" s="231">
        <v>2.5190404714253944E-4</v>
      </c>
      <c r="K131" s="231">
        <v>2.4836564129822905E-4</v>
      </c>
      <c r="L131" s="231">
        <v>2.445039269509416E-4</v>
      </c>
      <c r="M131" s="231">
        <v>2.4238466230134531E-4</v>
      </c>
      <c r="N131" s="231">
        <v>2.3871756871001988E-4</v>
      </c>
      <c r="O131" s="231">
        <v>2.3935914438604262E-4</v>
      </c>
      <c r="P131" s="231">
        <v>2.3825442537207358E-4</v>
      </c>
      <c r="Q131" s="231">
        <v>2.3703450727129884E-4</v>
      </c>
      <c r="R131" s="231">
        <v>2.3478440402693266E-4</v>
      </c>
      <c r="S131" s="231">
        <v>2.3005614879484487E-4</v>
      </c>
      <c r="T131" s="231">
        <v>2.2877998569289878E-4</v>
      </c>
      <c r="U131" s="231">
        <v>2.2774900290551848E-4</v>
      </c>
      <c r="V131" s="231">
        <v>2.2629976606645976E-4</v>
      </c>
      <c r="W131" s="231">
        <v>2.2513542595742038E-4</v>
      </c>
      <c r="X131" s="231">
        <v>2.2399465382597387E-4</v>
      </c>
    </row>
    <row r="132" spans="1:24">
      <c r="A132" s="228" t="s">
        <v>127</v>
      </c>
      <c r="B132" s="228" t="s">
        <v>104</v>
      </c>
      <c r="C132" s="228" t="s">
        <v>105</v>
      </c>
      <c r="D132" s="228" t="s">
        <v>60</v>
      </c>
      <c r="E132" s="228" t="s">
        <v>61</v>
      </c>
      <c r="F132" s="231">
        <v>1023</v>
      </c>
      <c r="G132" s="231">
        <v>1023</v>
      </c>
      <c r="H132" s="231">
        <v>1019</v>
      </c>
      <c r="I132" s="231">
        <v>1019</v>
      </c>
      <c r="J132" s="231">
        <v>1015</v>
      </c>
      <c r="K132" s="231">
        <v>1013</v>
      </c>
      <c r="L132" s="231">
        <v>1010</v>
      </c>
      <c r="M132" s="231">
        <v>1011</v>
      </c>
      <c r="N132" s="231">
        <v>1010</v>
      </c>
      <c r="O132" s="231">
        <v>1008</v>
      </c>
      <c r="P132" s="231">
        <v>1007</v>
      </c>
      <c r="Q132" s="231">
        <v>1005</v>
      </c>
      <c r="R132" s="231">
        <v>1005</v>
      </c>
      <c r="S132" s="231">
        <v>988</v>
      </c>
      <c r="T132" s="231">
        <v>988</v>
      </c>
      <c r="U132" s="231">
        <v>989</v>
      </c>
      <c r="V132" s="231">
        <v>988</v>
      </c>
      <c r="W132" s="231">
        <v>988</v>
      </c>
      <c r="X132" s="231">
        <v>988</v>
      </c>
    </row>
    <row r="133" spans="1:24">
      <c r="A133" s="228" t="s">
        <v>127</v>
      </c>
      <c r="B133" s="228" t="s">
        <v>106</v>
      </c>
      <c r="C133" s="228" t="s">
        <v>107</v>
      </c>
      <c r="D133" s="228" t="s">
        <v>60</v>
      </c>
      <c r="E133" s="228" t="s">
        <v>61</v>
      </c>
      <c r="F133" s="231">
        <v>2.7840391442766583E-2</v>
      </c>
      <c r="G133" s="231">
        <v>6.071386776921478E-2</v>
      </c>
      <c r="H133" s="231">
        <v>4.6299679619772098E-2</v>
      </c>
      <c r="I133" s="231">
        <v>4.2146864059686248E-2</v>
      </c>
      <c r="J133" s="231">
        <v>4.3321379972911689E-2</v>
      </c>
      <c r="K133" s="231">
        <v>3.873529862233617E-2</v>
      </c>
      <c r="L133" s="231">
        <v>4.0912402908539917E-2</v>
      </c>
      <c r="M133" s="231">
        <v>3.4438837785159583E-2</v>
      </c>
      <c r="N133" s="231">
        <v>5.8980148163578869E-2</v>
      </c>
      <c r="O133" s="231">
        <v>4.487806819336345E-2</v>
      </c>
      <c r="P133" s="231">
        <v>3.9943089310709036E-2</v>
      </c>
      <c r="Q133" s="231">
        <v>3.9309132316034529E-2</v>
      </c>
      <c r="R133" s="231">
        <v>5.7898736037975178E-2</v>
      </c>
      <c r="S133" s="231">
        <v>0</v>
      </c>
      <c r="T133" s="231">
        <v>0</v>
      </c>
      <c r="U133" s="231">
        <v>0</v>
      </c>
      <c r="V133" s="231">
        <v>0</v>
      </c>
      <c r="W133" s="231">
        <v>0</v>
      </c>
      <c r="X133" s="231">
        <v>0</v>
      </c>
    </row>
    <row r="134" spans="1:24">
      <c r="A134" s="228" t="s">
        <v>127</v>
      </c>
      <c r="B134" s="228" t="s">
        <v>108</v>
      </c>
      <c r="C134" s="228" t="s">
        <v>109</v>
      </c>
      <c r="D134" s="228" t="s">
        <v>110</v>
      </c>
      <c r="E134" s="228" t="s">
        <v>61</v>
      </c>
      <c r="F134" s="231">
        <v>2566.6159016871898</v>
      </c>
      <c r="G134" s="231">
        <v>5642.0585417731072</v>
      </c>
      <c r="H134" s="231">
        <v>4322.9939735046173</v>
      </c>
      <c r="I134" s="231">
        <v>3925.5177494201703</v>
      </c>
      <c r="J134" s="231">
        <v>4040.682624593604</v>
      </c>
      <c r="K134" s="231">
        <v>3630.5457300637654</v>
      </c>
      <c r="L134" s="231">
        <v>3846.870508281283</v>
      </c>
      <c r="M134" s="231">
        <v>3193.319446139235</v>
      </c>
      <c r="N134" s="231">
        <v>5477.703478675593</v>
      </c>
      <c r="O134" s="231">
        <v>4168.9481448224979</v>
      </c>
      <c r="P134" s="231">
        <v>3712.0311189121226</v>
      </c>
      <c r="Q134" s="231">
        <v>3658.5402537856498</v>
      </c>
      <c r="R134" s="231">
        <v>5401.7204773989324</v>
      </c>
      <c r="S134" s="231">
        <v>0</v>
      </c>
      <c r="T134" s="231">
        <v>0</v>
      </c>
      <c r="U134" s="231">
        <v>0</v>
      </c>
      <c r="V134" s="231">
        <v>0</v>
      </c>
      <c r="W134" s="231">
        <v>0</v>
      </c>
      <c r="X134" s="231">
        <v>0</v>
      </c>
    </row>
    <row r="135" spans="1:24">
      <c r="A135" s="228" t="s">
        <v>127</v>
      </c>
      <c r="B135" s="228" t="s">
        <v>111</v>
      </c>
      <c r="C135" s="228" t="s">
        <v>112</v>
      </c>
      <c r="D135" s="228" t="s">
        <v>60</v>
      </c>
      <c r="E135" s="228" t="s">
        <v>61</v>
      </c>
      <c r="F135" s="231">
        <v>25577.806132014135</v>
      </c>
      <c r="G135" s="231">
        <v>26064.523171514134</v>
      </c>
      <c r="H135" s="231">
        <v>26691.625635635697</v>
      </c>
      <c r="I135" s="231">
        <v>27293.784695107421</v>
      </c>
      <c r="J135" s="231">
        <v>27597.129115983902</v>
      </c>
      <c r="K135" s="231">
        <v>26572.15539069134</v>
      </c>
      <c r="L135" s="231">
        <v>27141.311348481311</v>
      </c>
      <c r="M135" s="231">
        <v>28843.826037638872</v>
      </c>
      <c r="N135" s="231">
        <v>30052.180577748786</v>
      </c>
      <c r="O135" s="231">
        <v>28809.005202251185</v>
      </c>
      <c r="P135" s="231">
        <v>28561.881765726906</v>
      </c>
      <c r="Q135" s="231">
        <v>29188.807388853289</v>
      </c>
      <c r="R135" s="231">
        <v>29768.315713826338</v>
      </c>
      <c r="S135" s="231">
        <v>0</v>
      </c>
      <c r="T135" s="231">
        <v>0</v>
      </c>
      <c r="U135" s="231">
        <v>0</v>
      </c>
      <c r="V135" s="231">
        <v>0</v>
      </c>
      <c r="W135" s="231">
        <v>0</v>
      </c>
      <c r="X135" s="231">
        <v>0</v>
      </c>
    </row>
    <row r="136" spans="1:24">
      <c r="A136" s="228" t="s">
        <v>127</v>
      </c>
      <c r="B136" s="228" t="s">
        <v>113</v>
      </c>
      <c r="C136" s="228" t="s">
        <v>114</v>
      </c>
      <c r="D136" s="228" t="s">
        <v>115</v>
      </c>
      <c r="E136" s="228" t="s">
        <v>61</v>
      </c>
      <c r="F136" s="233" t="s">
        <v>116</v>
      </c>
      <c r="G136" s="233" t="s">
        <v>116</v>
      </c>
      <c r="H136" s="233" t="s">
        <v>116</v>
      </c>
      <c r="I136" s="233" t="s">
        <v>116</v>
      </c>
      <c r="J136" s="233" t="s">
        <v>116</v>
      </c>
      <c r="K136" s="233" t="s">
        <v>116</v>
      </c>
      <c r="L136" s="233" t="s">
        <v>116</v>
      </c>
      <c r="M136" s="233" t="s">
        <v>116</v>
      </c>
      <c r="N136" s="233" t="s">
        <v>116</v>
      </c>
      <c r="O136" s="233" t="s">
        <v>116</v>
      </c>
      <c r="P136" s="233" t="s">
        <v>116</v>
      </c>
      <c r="Q136" s="233" t="s">
        <v>116</v>
      </c>
      <c r="R136" s="233" t="s">
        <v>116</v>
      </c>
      <c r="S136" s="233" t="s">
        <v>116</v>
      </c>
      <c r="T136" s="233" t="s">
        <v>116</v>
      </c>
      <c r="U136" s="233" t="s">
        <v>116</v>
      </c>
      <c r="V136" s="233" t="s">
        <v>116</v>
      </c>
      <c r="W136" s="233" t="s">
        <v>116</v>
      </c>
      <c r="X136" s="233" t="s">
        <v>116</v>
      </c>
    </row>
    <row r="137" spans="1:24">
      <c r="A137" s="228" t="s">
        <v>127</v>
      </c>
      <c r="B137" s="228" t="s">
        <v>117</v>
      </c>
      <c r="C137" s="228" t="s">
        <v>118</v>
      </c>
      <c r="D137" s="228" t="s">
        <v>115</v>
      </c>
      <c r="E137" s="228" t="s">
        <v>61</v>
      </c>
      <c r="F137" s="233" t="s">
        <v>119</v>
      </c>
      <c r="G137" s="233" t="s">
        <v>119</v>
      </c>
      <c r="H137" s="233" t="s">
        <v>119</v>
      </c>
      <c r="I137" s="233" t="s">
        <v>119</v>
      </c>
      <c r="J137" s="233" t="s">
        <v>119</v>
      </c>
      <c r="K137" s="233" t="s">
        <v>119</v>
      </c>
      <c r="L137" s="233" t="s">
        <v>119</v>
      </c>
      <c r="M137" s="233" t="s">
        <v>119</v>
      </c>
      <c r="N137" s="233" t="s">
        <v>119</v>
      </c>
      <c r="O137" s="233" t="s">
        <v>119</v>
      </c>
      <c r="P137" s="233" t="s">
        <v>119</v>
      </c>
      <c r="Q137" s="233" t="s">
        <v>119</v>
      </c>
      <c r="R137" s="233" t="s">
        <v>119</v>
      </c>
      <c r="S137" s="233" t="s">
        <v>119</v>
      </c>
      <c r="T137" s="233" t="s">
        <v>119</v>
      </c>
      <c r="U137" s="233" t="s">
        <v>119</v>
      </c>
      <c r="V137" s="233" t="s">
        <v>119</v>
      </c>
      <c r="W137" s="233" t="s">
        <v>119</v>
      </c>
      <c r="X137" s="233" t="s">
        <v>119</v>
      </c>
    </row>
    <row r="138" spans="1:24">
      <c r="A138" s="228" t="s">
        <v>127</v>
      </c>
      <c r="B138" s="228" t="s">
        <v>120</v>
      </c>
      <c r="C138" s="228" t="s">
        <v>121</v>
      </c>
      <c r="D138" s="228" t="s">
        <v>115</v>
      </c>
      <c r="E138" s="228" t="s">
        <v>61</v>
      </c>
      <c r="F138" s="234">
        <v>0</v>
      </c>
      <c r="G138" s="234">
        <v>0</v>
      </c>
      <c r="H138" s="234">
        <v>0</v>
      </c>
      <c r="I138" s="234">
        <v>0</v>
      </c>
      <c r="J138" s="234">
        <v>0</v>
      </c>
      <c r="K138" s="234">
        <v>0</v>
      </c>
      <c r="L138" s="234">
        <v>0</v>
      </c>
      <c r="M138" s="234">
        <v>0</v>
      </c>
      <c r="N138" s="234">
        <v>0</v>
      </c>
      <c r="O138" s="234">
        <v>0</v>
      </c>
      <c r="P138" s="234">
        <v>0</v>
      </c>
      <c r="Q138" s="234">
        <v>0</v>
      </c>
      <c r="R138" s="234">
        <v>0</v>
      </c>
      <c r="S138" s="234">
        <v>0</v>
      </c>
      <c r="T138" s="234">
        <v>0</v>
      </c>
      <c r="U138" s="234">
        <v>0</v>
      </c>
      <c r="V138" s="234">
        <v>0</v>
      </c>
      <c r="W138" s="234">
        <v>0</v>
      </c>
      <c r="X138" s="234">
        <v>0</v>
      </c>
    </row>
    <row r="139" spans="1:24">
      <c r="A139" s="228" t="s">
        <v>127</v>
      </c>
      <c r="B139" s="228" t="s">
        <v>122</v>
      </c>
      <c r="C139" s="228" t="s">
        <v>123</v>
      </c>
      <c r="D139" s="228" t="s">
        <v>60</v>
      </c>
      <c r="E139" s="228" t="s">
        <v>61</v>
      </c>
      <c r="F139" s="234">
        <v>0</v>
      </c>
      <c r="G139" s="234">
        <v>0</v>
      </c>
      <c r="H139" s="234">
        <v>0</v>
      </c>
      <c r="I139" s="234">
        <v>0</v>
      </c>
      <c r="J139" s="234">
        <v>0</v>
      </c>
      <c r="K139" s="234">
        <v>0</v>
      </c>
      <c r="L139" s="234">
        <v>0</v>
      </c>
      <c r="M139" s="234">
        <v>0</v>
      </c>
      <c r="N139" s="234">
        <v>0</v>
      </c>
      <c r="O139" s="234">
        <v>0</v>
      </c>
      <c r="P139" s="234">
        <v>0</v>
      </c>
      <c r="Q139" s="234">
        <v>0</v>
      </c>
      <c r="R139" s="234">
        <v>0</v>
      </c>
      <c r="S139" s="234">
        <v>0</v>
      </c>
      <c r="T139" s="234">
        <v>0</v>
      </c>
      <c r="U139" s="234">
        <v>0</v>
      </c>
      <c r="V139" s="234">
        <v>0</v>
      </c>
      <c r="W139" s="234">
        <v>0</v>
      </c>
      <c r="X139" s="234">
        <v>0</v>
      </c>
    </row>
    <row r="140" spans="1:24">
      <c r="A140" s="228" t="s">
        <v>128</v>
      </c>
      <c r="B140" s="228" t="s">
        <v>58</v>
      </c>
      <c r="C140" s="228" t="s">
        <v>59</v>
      </c>
      <c r="D140" s="228" t="s">
        <v>60</v>
      </c>
      <c r="E140" s="228" t="s">
        <v>61</v>
      </c>
      <c r="F140" s="231">
        <v>902.06733545747204</v>
      </c>
      <c r="G140" s="231">
        <v>908.12485634175198</v>
      </c>
      <c r="H140" s="231">
        <v>914.73797314423302</v>
      </c>
      <c r="I140" s="231">
        <v>924.41065626594195</v>
      </c>
      <c r="J140" s="231">
        <v>931.29522477153796</v>
      </c>
      <c r="K140" s="231">
        <v>936.72605248145203</v>
      </c>
      <c r="L140" s="231">
        <v>939.21584842131301</v>
      </c>
      <c r="M140" s="231">
        <v>940.00925277149804</v>
      </c>
      <c r="N140" s="231">
        <v>936.75738572410796</v>
      </c>
      <c r="O140" s="231">
        <v>940.24097813550702</v>
      </c>
      <c r="P140" s="231">
        <v>942.39290513597575</v>
      </c>
      <c r="Q140" s="231">
        <v>949.03360363764295</v>
      </c>
      <c r="R140" s="231">
        <v>955.25389203579743</v>
      </c>
      <c r="S140" s="231">
        <v>974.66503783902067</v>
      </c>
      <c r="T140" s="231">
        <v>982.34258411077712</v>
      </c>
      <c r="U140" s="231">
        <v>988.02027382503763</v>
      </c>
      <c r="V140" s="231">
        <v>992.92032046284271</v>
      </c>
      <c r="W140" s="231">
        <v>998.09219868134414</v>
      </c>
      <c r="X140" s="231">
        <v>1000.8847927589186</v>
      </c>
    </row>
    <row r="141" spans="1:24">
      <c r="A141" s="228" t="s">
        <v>128</v>
      </c>
      <c r="B141" s="228" t="s">
        <v>62</v>
      </c>
      <c r="C141" s="228" t="s">
        <v>63</v>
      </c>
      <c r="D141" s="228" t="s">
        <v>64</v>
      </c>
      <c r="E141" s="228" t="s">
        <v>61</v>
      </c>
      <c r="F141" s="231">
        <v>10419.201829430051</v>
      </c>
      <c r="G141" s="231">
        <v>10751.79161188234</v>
      </c>
      <c r="H141" s="231">
        <v>10939.992587730248</v>
      </c>
      <c r="I141" s="231">
        <v>11065.452249302751</v>
      </c>
      <c r="J141" s="231">
        <v>11273.464357652079</v>
      </c>
      <c r="K141" s="231">
        <v>10446.252271624729</v>
      </c>
      <c r="L141" s="231">
        <v>10790</v>
      </c>
      <c r="M141" s="231">
        <v>10802.0705576566</v>
      </c>
      <c r="N141" s="231">
        <v>11134</v>
      </c>
      <c r="O141" s="231">
        <v>11221.888470810001</v>
      </c>
      <c r="P141" s="231">
        <v>11212</v>
      </c>
      <c r="Q141" s="231">
        <v>11251</v>
      </c>
      <c r="R141" s="231">
        <v>11227</v>
      </c>
      <c r="S141" s="231">
        <v>11264</v>
      </c>
      <c r="T141" s="231">
        <v>11418</v>
      </c>
      <c r="U141" s="231">
        <v>11435</v>
      </c>
      <c r="V141" s="231">
        <v>11445</v>
      </c>
      <c r="W141" s="231">
        <v>11459</v>
      </c>
      <c r="X141" s="231">
        <v>11392</v>
      </c>
    </row>
    <row r="142" spans="1:24">
      <c r="A142" s="228" t="s">
        <v>128</v>
      </c>
      <c r="B142" s="228" t="s">
        <v>65</v>
      </c>
      <c r="C142" s="228" t="s">
        <v>66</v>
      </c>
      <c r="D142" s="228" t="s">
        <v>64</v>
      </c>
      <c r="E142" s="228" t="s">
        <v>61</v>
      </c>
      <c r="F142" s="231">
        <v>101069.597154167</v>
      </c>
      <c r="G142" s="231">
        <v>99953.601654689701</v>
      </c>
      <c r="H142" s="231">
        <v>102307.01437155499</v>
      </c>
      <c r="I142" s="231">
        <v>103367.08734590199</v>
      </c>
      <c r="J142" s="231">
        <v>105258.061090387</v>
      </c>
      <c r="K142" s="231">
        <v>105401.214356621</v>
      </c>
      <c r="L142" s="231">
        <v>106304</v>
      </c>
      <c r="M142" s="231">
        <v>106736.57373880901</v>
      </c>
      <c r="N142" s="231">
        <v>108672.67841079101</v>
      </c>
      <c r="O142" s="231">
        <v>109286.83454261</v>
      </c>
      <c r="P142" s="231">
        <v>110077</v>
      </c>
      <c r="Q142" s="231">
        <v>111634</v>
      </c>
      <c r="R142" s="231">
        <v>111661</v>
      </c>
      <c r="S142" s="231">
        <v>112375</v>
      </c>
      <c r="T142" s="231">
        <v>113738</v>
      </c>
      <c r="U142" s="231">
        <v>115075</v>
      </c>
      <c r="V142" s="231">
        <v>116395</v>
      </c>
      <c r="W142" s="231">
        <v>117654</v>
      </c>
      <c r="X142" s="231">
        <v>118861</v>
      </c>
    </row>
    <row r="143" spans="1:24">
      <c r="A143" s="228" t="s">
        <v>128</v>
      </c>
      <c r="B143" s="228" t="s">
        <v>67</v>
      </c>
      <c r="C143" s="228" t="s">
        <v>68</v>
      </c>
      <c r="D143" s="228" t="s">
        <v>60</v>
      </c>
      <c r="E143" s="228" t="s">
        <v>61</v>
      </c>
      <c r="F143" s="231">
        <v>1767.72548200285</v>
      </c>
      <c r="G143" s="231">
        <v>1770.48056113912</v>
      </c>
      <c r="H143" s="231">
        <v>1790.56382817434</v>
      </c>
      <c r="I143" s="231">
        <v>1806.14671152355</v>
      </c>
      <c r="J143" s="231">
        <v>1805.21988740493</v>
      </c>
      <c r="K143" s="231">
        <v>1817.36418837461</v>
      </c>
      <c r="L143" s="231">
        <v>1822.4724064278901</v>
      </c>
      <c r="M143" s="231">
        <v>1825.00219168993</v>
      </c>
      <c r="N143" s="231">
        <v>1815.7511548299999</v>
      </c>
      <c r="O143" s="231">
        <v>1824.6460166213401</v>
      </c>
      <c r="P143" s="231">
        <v>1828.8220790572184</v>
      </c>
      <c r="Q143" s="231">
        <v>1841.709120092888</v>
      </c>
      <c r="R143" s="231">
        <v>1853.7803068544299</v>
      </c>
      <c r="S143" s="231">
        <v>1891.4498731587423</v>
      </c>
      <c r="T143" s="231">
        <v>1906.3490368284283</v>
      </c>
      <c r="U143" s="231">
        <v>1917.3672482887296</v>
      </c>
      <c r="V143" s="231">
        <v>1926.8763537062148</v>
      </c>
      <c r="W143" s="231">
        <v>1936.9129796449745</v>
      </c>
      <c r="X143" s="231">
        <v>1942.3323304052344</v>
      </c>
    </row>
    <row r="144" spans="1:24">
      <c r="A144" s="228" t="s">
        <v>128</v>
      </c>
      <c r="B144" s="228" t="s">
        <v>69</v>
      </c>
      <c r="C144" s="228" t="s">
        <v>70</v>
      </c>
      <c r="D144" s="228" t="s">
        <v>64</v>
      </c>
      <c r="E144" s="228" t="s">
        <v>61</v>
      </c>
      <c r="F144" s="231">
        <v>627.39793449926083</v>
      </c>
      <c r="G144" s="231">
        <v>735.195261359798</v>
      </c>
      <c r="H144" s="231">
        <v>751.27106674062804</v>
      </c>
      <c r="I144" s="231">
        <v>1009.1170516197971</v>
      </c>
      <c r="J144" s="231">
        <v>1043.947786108884</v>
      </c>
      <c r="K144" s="231">
        <v>1041.5183874555071</v>
      </c>
      <c r="L144" s="231">
        <v>2480</v>
      </c>
      <c r="M144" s="231">
        <v>2421.6543366799315</v>
      </c>
      <c r="N144" s="231">
        <v>2438</v>
      </c>
      <c r="O144" s="231">
        <v>2438.29199823</v>
      </c>
      <c r="P144" s="231">
        <v>2405</v>
      </c>
      <c r="Q144" s="231">
        <v>2443</v>
      </c>
      <c r="R144" s="231">
        <v>2369</v>
      </c>
      <c r="S144" s="231">
        <v>2765</v>
      </c>
      <c r="T144" s="231">
        <v>2804</v>
      </c>
      <c r="U144" s="231">
        <v>2842</v>
      </c>
      <c r="V144" s="231">
        <v>2878</v>
      </c>
      <c r="W144" s="231">
        <v>2913</v>
      </c>
      <c r="X144" s="231">
        <v>2947</v>
      </c>
    </row>
    <row r="145" spans="1:24">
      <c r="A145" s="228" t="s">
        <v>128</v>
      </c>
      <c r="B145" s="228" t="s">
        <v>71</v>
      </c>
      <c r="C145" s="228" t="s">
        <v>72</v>
      </c>
      <c r="D145" s="228" t="s">
        <v>73</v>
      </c>
      <c r="E145" s="228" t="s">
        <v>61</v>
      </c>
      <c r="F145" s="232">
        <v>10.308937724899675</v>
      </c>
      <c r="G145" s="232">
        <v>10.756782581008554</v>
      </c>
      <c r="H145" s="232">
        <v>10.693296696156894</v>
      </c>
      <c r="I145" s="232">
        <v>10.705005368172873</v>
      </c>
      <c r="J145" s="232">
        <v>10.710309729125024</v>
      </c>
      <c r="K145" s="232">
        <v>9.9109410981549342</v>
      </c>
      <c r="L145" s="232">
        <v>10.150135460565926</v>
      </c>
      <c r="M145" s="232">
        <v>10.120308512141241</v>
      </c>
      <c r="N145" s="232">
        <v>10.245445463221797</v>
      </c>
      <c r="O145" s="232">
        <v>10.268289421846767</v>
      </c>
      <c r="P145" s="232">
        <v>10.185597354579068</v>
      </c>
      <c r="Q145" s="232">
        <v>10.078470716806708</v>
      </c>
      <c r="R145" s="232">
        <v>10.054540081138445</v>
      </c>
      <c r="S145" s="232">
        <v>10.023581757508342</v>
      </c>
      <c r="T145" s="232">
        <v>10.038861242504705</v>
      </c>
      <c r="U145" s="232">
        <v>9.9369976102541813</v>
      </c>
      <c r="V145" s="232">
        <v>9.8328966020877182</v>
      </c>
      <c r="W145" s="232">
        <v>9.7395753650534616</v>
      </c>
      <c r="X145" s="232">
        <v>9.5843043555076939</v>
      </c>
    </row>
    <row r="146" spans="1:24">
      <c r="A146" s="228" t="s">
        <v>128</v>
      </c>
      <c r="B146" s="228" t="s">
        <v>74</v>
      </c>
      <c r="C146" s="228" t="s">
        <v>75</v>
      </c>
      <c r="D146" s="228" t="s">
        <v>73</v>
      </c>
      <c r="E146" s="228" t="s">
        <v>61</v>
      </c>
      <c r="F146" s="232">
        <v>0.62075832116185869</v>
      </c>
      <c r="G146" s="232">
        <v>0.73553653814264885</v>
      </c>
      <c r="H146" s="232">
        <v>0.73432996882519541</v>
      </c>
      <c r="I146" s="232">
        <v>0.97624599621632224</v>
      </c>
      <c r="J146" s="232">
        <v>0.99179841932716883</v>
      </c>
      <c r="K146" s="232">
        <v>0.98814647802023348</v>
      </c>
      <c r="L146" s="232">
        <v>2.3329319686935581</v>
      </c>
      <c r="M146" s="232">
        <v>2.2688140080324009</v>
      </c>
      <c r="N146" s="232">
        <v>2.2434341691516742</v>
      </c>
      <c r="O146" s="232">
        <v>2.2310939908130751</v>
      </c>
      <c r="P146" s="232">
        <v>2.1848342523869655</v>
      </c>
      <c r="Q146" s="232">
        <v>2.1884013830911728</v>
      </c>
      <c r="R146" s="232">
        <v>2.1216002006071948</v>
      </c>
      <c r="S146" s="232">
        <v>2.4605116796440489</v>
      </c>
      <c r="T146" s="232">
        <v>2.4653150222441051</v>
      </c>
      <c r="U146" s="232">
        <v>2.4696936780360632</v>
      </c>
      <c r="V146" s="232">
        <v>2.4726148030413677</v>
      </c>
      <c r="W146" s="232">
        <v>2.4759039216686216</v>
      </c>
      <c r="X146" s="232">
        <v>2.4793666551686426</v>
      </c>
    </row>
    <row r="147" spans="1:24">
      <c r="A147" s="228" t="s">
        <v>128</v>
      </c>
      <c r="B147" s="228" t="s">
        <v>76</v>
      </c>
      <c r="C147" s="228" t="s">
        <v>77</v>
      </c>
      <c r="D147" s="228" t="s">
        <v>60</v>
      </c>
      <c r="E147" s="228" t="s">
        <v>61</v>
      </c>
      <c r="F147" s="231">
        <v>31.236608437979207</v>
      </c>
      <c r="G147" s="231">
        <v>31.515462695413781</v>
      </c>
      <c r="H147" s="231">
        <v>31.658403076995803</v>
      </c>
      <c r="I147" s="231">
        <v>31.853891774413391</v>
      </c>
      <c r="J147" s="231">
        <v>32.009114612104206</v>
      </c>
      <c r="K147" s="231">
        <v>32.417729240108677</v>
      </c>
      <c r="L147" s="231">
        <v>32.861218738992605</v>
      </c>
      <c r="M147" s="231">
        <v>33.30847934138238</v>
      </c>
      <c r="N147" s="231">
        <v>33.591157601997281</v>
      </c>
      <c r="O147" s="231">
        <v>33.690374003678727</v>
      </c>
      <c r="P147" s="231">
        <v>33.767481072143418</v>
      </c>
      <c r="Q147" s="231">
        <v>34.005428174396386</v>
      </c>
      <c r="R147" s="231">
        <v>34.228311294168648</v>
      </c>
      <c r="S147" s="231">
        <v>31.826459011657395</v>
      </c>
      <c r="T147" s="231">
        <v>32.187527375107692</v>
      </c>
      <c r="U147" s="231">
        <v>32.432297764835916</v>
      </c>
      <c r="V147" s="231">
        <v>32.701621384027703</v>
      </c>
      <c r="W147" s="231">
        <v>32.905475481913761</v>
      </c>
      <c r="X147" s="231">
        <v>32.943003303916534</v>
      </c>
    </row>
    <row r="148" spans="1:24">
      <c r="A148" s="228" t="s">
        <v>128</v>
      </c>
      <c r="B148" s="228" t="s">
        <v>78</v>
      </c>
      <c r="C148" s="228" t="s">
        <v>79</v>
      </c>
      <c r="D148" s="228" t="s">
        <v>60</v>
      </c>
      <c r="E148" s="228" t="s">
        <v>61</v>
      </c>
      <c r="F148" s="231">
        <v>703460.91666666698</v>
      </c>
      <c r="G148" s="231">
        <v>708940.33333333302</v>
      </c>
      <c r="H148" s="231">
        <v>714175.58333333291</v>
      </c>
      <c r="I148" s="231">
        <v>720614.66666666709</v>
      </c>
      <c r="J148" s="231">
        <v>724318.25</v>
      </c>
      <c r="K148" s="231">
        <v>733502.99242424301</v>
      </c>
      <c r="L148" s="231">
        <v>746344</v>
      </c>
      <c r="M148" s="231">
        <v>758087.33333333302</v>
      </c>
      <c r="N148" s="231">
        <v>765306</v>
      </c>
      <c r="O148" s="231">
        <v>769286</v>
      </c>
      <c r="P148" s="231">
        <v>776044.25</v>
      </c>
      <c r="Q148" s="231">
        <v>783077</v>
      </c>
      <c r="R148" s="231">
        <v>789475.99999999988</v>
      </c>
      <c r="S148" s="231">
        <v>809569.63787952915</v>
      </c>
      <c r="T148" s="231">
        <v>821296.94850324793</v>
      </c>
      <c r="U148" s="231">
        <v>832310.05753898411</v>
      </c>
      <c r="V148" s="231">
        <v>842557.27495947375</v>
      </c>
      <c r="W148" s="231">
        <v>851988.57117771113</v>
      </c>
      <c r="X148" s="231">
        <v>860899.5053412508</v>
      </c>
    </row>
    <row r="149" spans="1:24">
      <c r="A149" s="228" t="s">
        <v>128</v>
      </c>
      <c r="B149" s="228" t="s">
        <v>80</v>
      </c>
      <c r="C149" s="228" t="s">
        <v>81</v>
      </c>
      <c r="D149" s="228" t="s">
        <v>60</v>
      </c>
      <c r="E149" s="228" t="s">
        <v>61</v>
      </c>
      <c r="F149" s="231">
        <v>1.8418411751123425</v>
      </c>
      <c r="G149" s="231">
        <v>1.8440986885974662</v>
      </c>
      <c r="H149" s="231">
        <v>1.8392379027253223</v>
      </c>
      <c r="I149" s="231">
        <v>1.8340590120455298</v>
      </c>
      <c r="J149" s="231">
        <v>1.8331307863976842</v>
      </c>
      <c r="K149" s="231">
        <v>1.8588740685741563</v>
      </c>
      <c r="L149" s="231">
        <v>1.8509598450158506</v>
      </c>
      <c r="M149" s="231">
        <v>1.8730565884534827</v>
      </c>
      <c r="N149" s="231">
        <v>1.8574847166478807</v>
      </c>
      <c r="O149" s="231">
        <v>1.7106069895769467</v>
      </c>
      <c r="P149" s="231">
        <v>1.7169523975285006</v>
      </c>
      <c r="Q149" s="231">
        <v>1.7128712871287128</v>
      </c>
      <c r="R149" s="231">
        <v>1.7115543030565792</v>
      </c>
      <c r="S149" s="231">
        <v>1.5643354169123718</v>
      </c>
      <c r="T149" s="231">
        <v>1.5732481580184983</v>
      </c>
      <c r="U149" s="231">
        <v>1.5804075906947745</v>
      </c>
      <c r="V149" s="231">
        <v>1.5900640403648361</v>
      </c>
      <c r="W149" s="231">
        <v>1.5950100417117257</v>
      </c>
      <c r="X149" s="231">
        <v>1.6042551563157694</v>
      </c>
    </row>
    <row r="150" spans="1:24">
      <c r="A150" s="228" t="s">
        <v>128</v>
      </c>
      <c r="B150" s="228" t="s">
        <v>82</v>
      </c>
      <c r="C150" s="228" t="s">
        <v>83</v>
      </c>
      <c r="D150" s="228" t="s">
        <v>84</v>
      </c>
      <c r="E150" s="228" t="s">
        <v>61</v>
      </c>
      <c r="F150" s="231">
        <v>41479</v>
      </c>
      <c r="G150" s="231">
        <v>41483</v>
      </c>
      <c r="H150" s="231">
        <v>41491</v>
      </c>
      <c r="I150" s="231">
        <v>41491</v>
      </c>
      <c r="J150" s="231">
        <v>41481</v>
      </c>
      <c r="K150" s="231">
        <v>42060</v>
      </c>
      <c r="L150" s="231">
        <v>42039</v>
      </c>
      <c r="M150" s="231">
        <v>42630</v>
      </c>
      <c r="N150" s="231">
        <v>42319</v>
      </c>
      <c r="O150" s="231">
        <v>39060</v>
      </c>
      <c r="P150" s="231">
        <v>39459</v>
      </c>
      <c r="Q150" s="231">
        <v>39444</v>
      </c>
      <c r="R150" s="231">
        <v>39477</v>
      </c>
      <c r="S150" s="231">
        <v>39792</v>
      </c>
      <c r="T150" s="231">
        <v>40143</v>
      </c>
      <c r="U150" s="231">
        <v>40558</v>
      </c>
      <c r="V150" s="231">
        <v>40968</v>
      </c>
      <c r="W150" s="231">
        <v>41298</v>
      </c>
      <c r="X150" s="231">
        <v>41924</v>
      </c>
    </row>
    <row r="151" spans="1:24">
      <c r="A151" s="228" t="s">
        <v>128</v>
      </c>
      <c r="B151" s="228" t="s">
        <v>85</v>
      </c>
      <c r="C151" s="228" t="s">
        <v>86</v>
      </c>
      <c r="D151" s="228" t="s">
        <v>87</v>
      </c>
      <c r="E151" s="228" t="s">
        <v>61</v>
      </c>
      <c r="F151" s="231">
        <v>31.487011575505861</v>
      </c>
      <c r="G151" s="231">
        <v>30.722410698878342</v>
      </c>
      <c r="H151" s="231">
        <v>31.341932048681535</v>
      </c>
      <c r="I151" s="231">
        <v>34.174059496949944</v>
      </c>
      <c r="J151" s="231">
        <v>36.928468801996665</v>
      </c>
      <c r="K151" s="231">
        <v>36.367824784571184</v>
      </c>
      <c r="L151" s="231">
        <v>26.060118743003354</v>
      </c>
      <c r="M151" s="231">
        <v>28.889551362355146</v>
      </c>
      <c r="N151" s="231">
        <v>28.472840095465404</v>
      </c>
      <c r="O151" s="231">
        <v>26.390478118078359</v>
      </c>
      <c r="P151" s="231">
        <v>30.102151908059518</v>
      </c>
      <c r="Q151" s="231">
        <v>28.142000000000007</v>
      </c>
      <c r="R151" s="231">
        <v>28.996587846509243</v>
      </c>
      <c r="S151" s="231">
        <v>37.191999999999993</v>
      </c>
      <c r="T151" s="231">
        <v>37.866033530000003</v>
      </c>
      <c r="U151" s="231">
        <v>41.587776629000004</v>
      </c>
      <c r="V151" s="231">
        <v>45.695620366</v>
      </c>
      <c r="W151" s="231">
        <v>43.563136738000004</v>
      </c>
      <c r="X151" s="231">
        <v>41.637509814000005</v>
      </c>
    </row>
    <row r="152" spans="1:24">
      <c r="A152" s="228" t="s">
        <v>128</v>
      </c>
      <c r="B152" s="228" t="s">
        <v>88</v>
      </c>
      <c r="C152" s="228" t="s">
        <v>89</v>
      </c>
      <c r="D152" s="228" t="s">
        <v>87</v>
      </c>
      <c r="E152" s="228" t="s">
        <v>61</v>
      </c>
      <c r="F152" s="231">
        <v>0.6601050644760138</v>
      </c>
      <c r="G152" s="231">
        <v>0.67969935174509599</v>
      </c>
      <c r="H152" s="231">
        <v>0.73919651058211167</v>
      </c>
      <c r="I152" s="231">
        <v>0.82514147906485291</v>
      </c>
      <c r="J152" s="231">
        <v>0.9743659314510994</v>
      </c>
      <c r="K152" s="231">
        <v>0.9063406465775603</v>
      </c>
      <c r="L152" s="231">
        <v>0.66310734715021258</v>
      </c>
      <c r="M152" s="231">
        <v>0.75429638021815071</v>
      </c>
      <c r="N152" s="231">
        <v>0.71360501492394501</v>
      </c>
      <c r="O152" s="231">
        <v>0.61659995602986828</v>
      </c>
      <c r="P152" s="231">
        <v>0.70828592724845929</v>
      </c>
      <c r="Q152" s="231">
        <v>0.63669683257918563</v>
      </c>
      <c r="R152" s="231">
        <v>0.70040067262099626</v>
      </c>
      <c r="S152" s="231">
        <v>0.80328293736501066</v>
      </c>
      <c r="T152" s="231">
        <v>0.7917457769832309</v>
      </c>
      <c r="U152" s="231">
        <v>0.84577854078623593</v>
      </c>
      <c r="V152" s="231">
        <v>0.89736499677938819</v>
      </c>
      <c r="W152" s="231">
        <v>0.83302680443637067</v>
      </c>
      <c r="X152" s="231">
        <v>0.77681921294776124</v>
      </c>
    </row>
    <row r="153" spans="1:24">
      <c r="A153" s="228" t="s">
        <v>128</v>
      </c>
      <c r="B153" s="228" t="s">
        <v>90</v>
      </c>
      <c r="C153" s="228" t="s">
        <v>91</v>
      </c>
      <c r="D153" s="228" t="s">
        <v>87</v>
      </c>
      <c r="E153" s="228" t="s">
        <v>61</v>
      </c>
      <c r="F153" s="231">
        <v>57.828387381814949</v>
      </c>
      <c r="G153" s="231">
        <v>67.543186798964626</v>
      </c>
      <c r="H153" s="231">
        <v>79.38308908045974</v>
      </c>
      <c r="I153" s="231">
        <v>63.28579802791009</v>
      </c>
      <c r="J153" s="231">
        <v>56.003816971713796</v>
      </c>
      <c r="K153" s="231">
        <v>67.076843660237969</v>
      </c>
      <c r="L153" s="231">
        <v>64.591266991843909</v>
      </c>
      <c r="M153" s="231">
        <v>64.004402207954911</v>
      </c>
      <c r="N153" s="231">
        <v>59.447625298329363</v>
      </c>
      <c r="O153" s="231">
        <v>69.60852287481859</v>
      </c>
      <c r="P153" s="231">
        <v>83.962748637100304</v>
      </c>
      <c r="Q153" s="231">
        <v>78.374000000000009</v>
      </c>
      <c r="R153" s="231">
        <v>86.23938622946612</v>
      </c>
      <c r="S153" s="231">
        <v>59.445000000000007</v>
      </c>
      <c r="T153" s="231">
        <v>68.571797409999988</v>
      </c>
      <c r="U153" s="231">
        <v>67.198782010000002</v>
      </c>
      <c r="V153" s="231">
        <v>67.231896757999991</v>
      </c>
      <c r="W153" s="231">
        <v>71.383117885999994</v>
      </c>
      <c r="X153" s="231">
        <v>69.439085216999999</v>
      </c>
    </row>
    <row r="154" spans="1:24">
      <c r="A154" s="228" t="s">
        <v>128</v>
      </c>
      <c r="B154" s="228" t="s">
        <v>92</v>
      </c>
      <c r="C154" s="228" t="s">
        <v>93</v>
      </c>
      <c r="D154" s="228" t="s">
        <v>87</v>
      </c>
      <c r="E154" s="228" t="s">
        <v>61</v>
      </c>
      <c r="F154" s="231">
        <v>61.24011089511351</v>
      </c>
      <c r="G154" s="231">
        <v>63.567210526315797</v>
      </c>
      <c r="H154" s="231">
        <v>61.963833248816762</v>
      </c>
      <c r="I154" s="231">
        <v>61.900229798612855</v>
      </c>
      <c r="J154" s="231">
        <v>75.620876039933449</v>
      </c>
      <c r="K154" s="231">
        <v>79.920030775543694</v>
      </c>
      <c r="L154" s="231">
        <v>65.501535263073734</v>
      </c>
      <c r="M154" s="231">
        <v>62.263399232696514</v>
      </c>
      <c r="N154" s="231">
        <v>61.024271306490128</v>
      </c>
      <c r="O154" s="231">
        <v>66.522002978690907</v>
      </c>
      <c r="P154" s="231">
        <v>79.65855643141299</v>
      </c>
      <c r="Q154" s="231">
        <v>109.65700000000001</v>
      </c>
      <c r="R154" s="231">
        <v>130.02087044404516</v>
      </c>
      <c r="S154" s="231">
        <v>70.786000000000001</v>
      </c>
      <c r="T154" s="231">
        <v>76.013185147999991</v>
      </c>
      <c r="U154" s="231">
        <v>77.071912580999992</v>
      </c>
      <c r="V154" s="231">
        <v>79.208597513000001</v>
      </c>
      <c r="W154" s="231">
        <v>73.59339235600001</v>
      </c>
      <c r="X154" s="231">
        <v>73.670259969999989</v>
      </c>
    </row>
    <row r="155" spans="1:24">
      <c r="A155" s="228" t="s">
        <v>128</v>
      </c>
      <c r="B155" s="228" t="s">
        <v>94</v>
      </c>
      <c r="C155" s="228" t="s">
        <v>95</v>
      </c>
      <c r="D155" s="228" t="s">
        <v>87</v>
      </c>
      <c r="E155" s="228" t="s">
        <v>61</v>
      </c>
      <c r="F155" s="231">
        <v>119.06849827692847</v>
      </c>
      <c r="G155" s="231">
        <v>131.11039732528042</v>
      </c>
      <c r="H155" s="231">
        <v>141.34692232927651</v>
      </c>
      <c r="I155" s="231">
        <v>125.18602782652295</v>
      </c>
      <c r="J155" s="231">
        <v>131.62469301164725</v>
      </c>
      <c r="K155" s="231">
        <v>146.99687443578165</v>
      </c>
      <c r="L155" s="231">
        <v>130.09280225491764</v>
      </c>
      <c r="M155" s="231">
        <v>126.26780144065143</v>
      </c>
      <c r="N155" s="231">
        <v>120.47189660481949</v>
      </c>
      <c r="O155" s="231">
        <v>136.13052585350948</v>
      </c>
      <c r="P155" s="231">
        <v>163.62130506851329</v>
      </c>
      <c r="Q155" s="231">
        <v>188.03100000000001</v>
      </c>
      <c r="R155" s="231">
        <v>216.26025667351126</v>
      </c>
      <c r="S155" s="231">
        <v>130.23099999999999</v>
      </c>
      <c r="T155" s="231">
        <v>144.58498255799998</v>
      </c>
      <c r="U155" s="231">
        <v>144.27069459099999</v>
      </c>
      <c r="V155" s="231">
        <v>146.44049427099998</v>
      </c>
      <c r="W155" s="231">
        <v>144.97651024200002</v>
      </c>
      <c r="X155" s="231">
        <v>143.10934518699997</v>
      </c>
    </row>
    <row r="156" spans="1:24">
      <c r="A156" s="228" t="s">
        <v>128</v>
      </c>
      <c r="B156" s="228" t="s">
        <v>96</v>
      </c>
      <c r="C156" s="228" t="s">
        <v>97</v>
      </c>
      <c r="D156" s="228" t="s">
        <v>98</v>
      </c>
      <c r="E156" s="228" t="s">
        <v>61</v>
      </c>
      <c r="F156" s="231">
        <v>22520.400000000001</v>
      </c>
      <c r="G156" s="231">
        <v>22495</v>
      </c>
      <c r="H156" s="231">
        <v>22558.799999999999</v>
      </c>
      <c r="I156" s="231">
        <v>22622.5</v>
      </c>
      <c r="J156" s="231">
        <v>22628.5</v>
      </c>
      <c r="K156" s="231">
        <v>22626.6</v>
      </c>
      <c r="L156" s="231">
        <v>22712</v>
      </c>
      <c r="M156" s="231">
        <v>22759.59</v>
      </c>
      <c r="N156" s="231">
        <v>22782.959999999999</v>
      </c>
      <c r="O156" s="231">
        <v>22834</v>
      </c>
      <c r="P156" s="231">
        <v>22982</v>
      </c>
      <c r="Q156" s="231">
        <v>23028</v>
      </c>
      <c r="R156" s="231">
        <v>23065</v>
      </c>
      <c r="S156" s="231">
        <v>25437</v>
      </c>
      <c r="T156" s="231">
        <v>25516</v>
      </c>
      <c r="U156" s="231">
        <v>25663</v>
      </c>
      <c r="V156" s="231">
        <v>25765</v>
      </c>
      <c r="W156" s="231">
        <v>25892</v>
      </c>
      <c r="X156" s="231">
        <v>26133</v>
      </c>
    </row>
    <row r="157" spans="1:24">
      <c r="A157" s="228" t="s">
        <v>128</v>
      </c>
      <c r="B157" s="228" t="s">
        <v>99</v>
      </c>
      <c r="C157" s="228" t="s">
        <v>100</v>
      </c>
      <c r="D157" s="228" t="s">
        <v>101</v>
      </c>
      <c r="E157" s="228" t="s">
        <v>61</v>
      </c>
      <c r="F157" s="231">
        <v>47.7</v>
      </c>
      <c r="G157" s="231">
        <v>45.2</v>
      </c>
      <c r="H157" s="231">
        <v>42.4</v>
      </c>
      <c r="I157" s="231">
        <v>41.415999999999997</v>
      </c>
      <c r="J157" s="231">
        <v>37.9</v>
      </c>
      <c r="K157" s="231">
        <v>40.125999999999998</v>
      </c>
      <c r="L157" s="231">
        <v>39.299999999999997</v>
      </c>
      <c r="M157" s="231">
        <v>38.299999999999997</v>
      </c>
      <c r="N157" s="231">
        <v>39.9</v>
      </c>
      <c r="O157" s="231">
        <v>42.8</v>
      </c>
      <c r="P157" s="231">
        <v>42.5</v>
      </c>
      <c r="Q157" s="231">
        <v>44.2</v>
      </c>
      <c r="R157" s="231">
        <v>41.4</v>
      </c>
      <c r="S157" s="231">
        <v>46.3</v>
      </c>
      <c r="T157" s="231">
        <v>47.826000000000001</v>
      </c>
      <c r="U157" s="231">
        <v>49.170999999999999</v>
      </c>
      <c r="V157" s="231">
        <v>50.921999999999997</v>
      </c>
      <c r="W157" s="231">
        <v>52.295000000000002</v>
      </c>
      <c r="X157" s="231">
        <v>53.6</v>
      </c>
    </row>
    <row r="158" spans="1:24">
      <c r="A158" s="228" t="s">
        <v>128</v>
      </c>
      <c r="B158" s="228" t="s">
        <v>102</v>
      </c>
      <c r="C158" s="228" t="s">
        <v>103</v>
      </c>
      <c r="D158" s="228" t="s">
        <v>60</v>
      </c>
      <c r="E158" s="228" t="s">
        <v>61</v>
      </c>
      <c r="F158" s="231">
        <v>9.0267985748082862E-4</v>
      </c>
      <c r="G158" s="231">
        <v>8.9852413531745304E-4</v>
      </c>
      <c r="H158" s="231">
        <v>8.9333773779020546E-4</v>
      </c>
      <c r="I158" s="231">
        <v>9.0339543463820659E-4</v>
      </c>
      <c r="J158" s="231">
        <v>8.9601497684201666E-4</v>
      </c>
      <c r="K158" s="231">
        <v>8.8343197872764803E-4</v>
      </c>
      <c r="L158" s="231">
        <v>8.7225193744439565E-4</v>
      </c>
      <c r="M158" s="231">
        <v>8.5742100074661612E-4</v>
      </c>
      <c r="N158" s="231">
        <v>8.493334692266884E-4</v>
      </c>
      <c r="O158" s="231">
        <v>8.4883905335596905E-4</v>
      </c>
      <c r="P158" s="231">
        <v>8.4144686337151527E-4</v>
      </c>
      <c r="Q158" s="231">
        <v>8.3644392569313106E-4</v>
      </c>
      <c r="R158" s="231">
        <v>8.2966423298491665E-4</v>
      </c>
      <c r="S158" s="231">
        <v>8.0783662009977799E-4</v>
      </c>
      <c r="T158" s="231">
        <v>7.963015096937422E-4</v>
      </c>
      <c r="U158" s="231">
        <v>7.8576486499968515E-4</v>
      </c>
      <c r="V158" s="231">
        <v>7.762083592850786E-4</v>
      </c>
      <c r="W158" s="231">
        <v>7.6761593068786144E-4</v>
      </c>
      <c r="X158" s="231">
        <v>7.5850897340353125E-4</v>
      </c>
    </row>
    <row r="159" spans="1:24">
      <c r="A159" s="228" t="s">
        <v>128</v>
      </c>
      <c r="B159" s="228" t="s">
        <v>104</v>
      </c>
      <c r="C159" s="228" t="s">
        <v>105</v>
      </c>
      <c r="D159" s="228" t="s">
        <v>60</v>
      </c>
      <c r="E159" s="228" t="s">
        <v>61</v>
      </c>
      <c r="F159" s="231">
        <v>635</v>
      </c>
      <c r="G159" s="231">
        <v>637</v>
      </c>
      <c r="H159" s="231">
        <v>638</v>
      </c>
      <c r="I159" s="231">
        <v>651</v>
      </c>
      <c r="J159" s="231">
        <v>649</v>
      </c>
      <c r="K159" s="231">
        <v>648</v>
      </c>
      <c r="L159" s="231">
        <v>651</v>
      </c>
      <c r="M159" s="231">
        <v>650</v>
      </c>
      <c r="N159" s="231">
        <v>650</v>
      </c>
      <c r="O159" s="231">
        <v>653</v>
      </c>
      <c r="P159" s="231">
        <v>653</v>
      </c>
      <c r="Q159" s="231">
        <v>655</v>
      </c>
      <c r="R159" s="231">
        <v>655</v>
      </c>
      <c r="S159" s="231">
        <v>654</v>
      </c>
      <c r="T159" s="231">
        <v>654</v>
      </c>
      <c r="U159" s="231">
        <v>654</v>
      </c>
      <c r="V159" s="231">
        <v>654</v>
      </c>
      <c r="W159" s="231">
        <v>654</v>
      </c>
      <c r="X159" s="231">
        <v>653</v>
      </c>
    </row>
    <row r="160" spans="1:24">
      <c r="A160" s="228" t="s">
        <v>128</v>
      </c>
      <c r="B160" s="228" t="s">
        <v>106</v>
      </c>
      <c r="C160" s="228" t="s">
        <v>107</v>
      </c>
      <c r="D160" s="228" t="s">
        <v>60</v>
      </c>
      <c r="E160" s="228" t="s">
        <v>61</v>
      </c>
      <c r="F160" s="231">
        <v>3.0612309968916205E-2</v>
      </c>
      <c r="G160" s="231">
        <v>6.0986116414362204E-2</v>
      </c>
      <c r="H160" s="231">
        <v>4.942810464899941E-2</v>
      </c>
      <c r="I160" s="231">
        <v>3.9148965524272064E-2</v>
      </c>
      <c r="J160" s="231">
        <v>4.7012483599778658E-2</v>
      </c>
      <c r="K160" s="231">
        <v>3.2748655279996319E-2</v>
      </c>
      <c r="L160" s="231">
        <v>4.4223750523628209E-2</v>
      </c>
      <c r="M160" s="231">
        <v>3.7902704899143547E-2</v>
      </c>
      <c r="N160" s="231">
        <v>5.2165884327648938E-2</v>
      </c>
      <c r="O160" s="231">
        <v>4.3889847763259868E-2</v>
      </c>
      <c r="P160" s="231">
        <v>4.0308528737590825E-2</v>
      </c>
      <c r="Q160" s="231">
        <v>4.1706276111085697E-2</v>
      </c>
      <c r="R160" s="231">
        <v>5.5579031074291782E-2</v>
      </c>
      <c r="S160" s="231">
        <v>4.1311182991597833E-2</v>
      </c>
      <c r="T160" s="231">
        <v>4.104206629787123E-2</v>
      </c>
      <c r="U160" s="231">
        <v>4.073307243420797E-2</v>
      </c>
      <c r="V160" s="231">
        <v>4.0437232198641558E-2</v>
      </c>
      <c r="W160" s="231">
        <v>4.0197898372506799E-2</v>
      </c>
      <c r="X160" s="231">
        <v>3.9893127803717121E-2</v>
      </c>
    </row>
    <row r="161" spans="1:24">
      <c r="A161" s="228" t="s">
        <v>128</v>
      </c>
      <c r="B161" s="228" t="s">
        <v>108</v>
      </c>
      <c r="C161" s="228" t="s">
        <v>109</v>
      </c>
      <c r="D161" s="228" t="s">
        <v>110</v>
      </c>
      <c r="E161" s="228" t="s">
        <v>61</v>
      </c>
      <c r="F161" s="231">
        <v>689.40146542398054</v>
      </c>
      <c r="G161" s="231">
        <v>1371.8826887410778</v>
      </c>
      <c r="H161" s="231">
        <v>1115.0387271558479</v>
      </c>
      <c r="I161" s="231">
        <v>885.64747257284478</v>
      </c>
      <c r="J161" s="231">
        <v>1063.8219851375914</v>
      </c>
      <c r="K161" s="231">
        <v>740.99072355836461</v>
      </c>
      <c r="L161" s="231">
        <v>1004.4098218926439</v>
      </c>
      <c r="M161" s="231">
        <v>862.65002339549847</v>
      </c>
      <c r="N161" s="231">
        <v>1188.4932560014527</v>
      </c>
      <c r="O161" s="231">
        <v>1002.1807838262758</v>
      </c>
      <c r="P161" s="231">
        <v>926.37060744731241</v>
      </c>
      <c r="Q161" s="231">
        <v>960.4121262860815</v>
      </c>
      <c r="R161" s="231">
        <v>1281.93035172854</v>
      </c>
      <c r="S161" s="231">
        <v>957.63453292822942</v>
      </c>
      <c r="T161" s="231">
        <v>957.63453292822942</v>
      </c>
      <c r="U161" s="231">
        <v>957.63453292822942</v>
      </c>
      <c r="V161" s="231">
        <v>957.63453292822942</v>
      </c>
      <c r="W161" s="231">
        <v>957.63453292822942</v>
      </c>
      <c r="X161" s="231">
        <v>957.63453292822942</v>
      </c>
    </row>
    <row r="162" spans="1:24">
      <c r="A162" s="228" t="s">
        <v>128</v>
      </c>
      <c r="B162" s="228" t="s">
        <v>111</v>
      </c>
      <c r="C162" s="228" t="s">
        <v>112</v>
      </c>
      <c r="D162" s="228" t="s">
        <v>60</v>
      </c>
      <c r="E162" s="228" t="s">
        <v>61</v>
      </c>
      <c r="F162" s="231">
        <v>3098.289129983265</v>
      </c>
      <c r="G162" s="231">
        <v>3134.5555684057194</v>
      </c>
      <c r="H162" s="231">
        <v>3249.5863985917035</v>
      </c>
      <c r="I162" s="231">
        <v>3268.4067967706101</v>
      </c>
      <c r="J162" s="231">
        <v>3300.7162535093348</v>
      </c>
      <c r="K162" s="231">
        <v>3320.7455961622577</v>
      </c>
      <c r="L162" s="231">
        <v>3390.1140884799111</v>
      </c>
      <c r="M162" s="231">
        <v>3396.1620405631329</v>
      </c>
      <c r="N162" s="231">
        <v>3527.6518107625784</v>
      </c>
      <c r="O162" s="231">
        <v>3453.2944371882477</v>
      </c>
      <c r="P162" s="231">
        <v>3453.4562459297345</v>
      </c>
      <c r="Q162" s="231">
        <v>3487.352069755214</v>
      </c>
      <c r="R162" s="231">
        <v>3478.2503899320345</v>
      </c>
      <c r="S162" s="231">
        <v>3464.7009176243987</v>
      </c>
      <c r="T162" s="231">
        <v>3464.7009176243987</v>
      </c>
      <c r="U162" s="231">
        <v>3464.7009176243987</v>
      </c>
      <c r="V162" s="231">
        <v>3464.7009176243987</v>
      </c>
      <c r="W162" s="231">
        <v>3464.7009176243987</v>
      </c>
      <c r="X162" s="231">
        <v>3464.7009176243987</v>
      </c>
    </row>
    <row r="163" spans="1:24">
      <c r="A163" s="228" t="s">
        <v>128</v>
      </c>
      <c r="B163" s="228" t="s">
        <v>113</v>
      </c>
      <c r="C163" s="228" t="s">
        <v>114</v>
      </c>
      <c r="D163" s="228" t="s">
        <v>115</v>
      </c>
      <c r="E163" s="228" t="s">
        <v>61</v>
      </c>
      <c r="F163" s="233" t="s">
        <v>116</v>
      </c>
      <c r="G163" s="233" t="s">
        <v>116</v>
      </c>
      <c r="H163" s="233" t="s">
        <v>116</v>
      </c>
      <c r="I163" s="233" t="s">
        <v>116</v>
      </c>
      <c r="J163" s="233" t="s">
        <v>116</v>
      </c>
      <c r="K163" s="233" t="s">
        <v>116</v>
      </c>
      <c r="L163" s="233" t="s">
        <v>116</v>
      </c>
      <c r="M163" s="233" t="s">
        <v>116</v>
      </c>
      <c r="N163" s="233" t="s">
        <v>116</v>
      </c>
      <c r="O163" s="233" t="s">
        <v>116</v>
      </c>
      <c r="P163" s="233" t="s">
        <v>116</v>
      </c>
      <c r="Q163" s="233" t="s">
        <v>116</v>
      </c>
      <c r="R163" s="233" t="s">
        <v>116</v>
      </c>
      <c r="S163" s="233" t="s">
        <v>116</v>
      </c>
      <c r="T163" s="233" t="s">
        <v>116</v>
      </c>
      <c r="U163" s="233" t="s">
        <v>116</v>
      </c>
      <c r="V163" s="233" t="s">
        <v>116</v>
      </c>
      <c r="W163" s="233" t="s">
        <v>116</v>
      </c>
      <c r="X163" s="233" t="s">
        <v>116</v>
      </c>
    </row>
    <row r="164" spans="1:24">
      <c r="A164" s="228" t="s">
        <v>128</v>
      </c>
      <c r="B164" s="228" t="s">
        <v>117</v>
      </c>
      <c r="C164" s="228" t="s">
        <v>118</v>
      </c>
      <c r="D164" s="228" t="s">
        <v>115</v>
      </c>
      <c r="E164" s="228" t="s">
        <v>61</v>
      </c>
      <c r="F164" s="233" t="s">
        <v>119</v>
      </c>
      <c r="G164" s="233" t="s">
        <v>119</v>
      </c>
      <c r="H164" s="233" t="s">
        <v>119</v>
      </c>
      <c r="I164" s="233" t="s">
        <v>119</v>
      </c>
      <c r="J164" s="233" t="s">
        <v>119</v>
      </c>
      <c r="K164" s="233" t="s">
        <v>119</v>
      </c>
      <c r="L164" s="233" t="s">
        <v>119</v>
      </c>
      <c r="M164" s="233" t="s">
        <v>119</v>
      </c>
      <c r="N164" s="233" t="s">
        <v>119</v>
      </c>
      <c r="O164" s="233" t="s">
        <v>119</v>
      </c>
      <c r="P164" s="233" t="s">
        <v>119</v>
      </c>
      <c r="Q164" s="233" t="s">
        <v>119</v>
      </c>
      <c r="R164" s="233" t="s">
        <v>119</v>
      </c>
      <c r="S164" s="233" t="s">
        <v>119</v>
      </c>
      <c r="T164" s="233" t="s">
        <v>119</v>
      </c>
      <c r="U164" s="233" t="s">
        <v>119</v>
      </c>
      <c r="V164" s="233" t="s">
        <v>119</v>
      </c>
      <c r="W164" s="233" t="s">
        <v>119</v>
      </c>
      <c r="X164" s="233" t="s">
        <v>119</v>
      </c>
    </row>
    <row r="165" spans="1:24">
      <c r="A165" s="228" t="s">
        <v>128</v>
      </c>
      <c r="B165" s="228" t="s">
        <v>120</v>
      </c>
      <c r="C165" s="228" t="s">
        <v>121</v>
      </c>
      <c r="D165" s="228" t="s">
        <v>115</v>
      </c>
      <c r="E165" s="228" t="s">
        <v>61</v>
      </c>
      <c r="F165" s="234">
        <v>0</v>
      </c>
      <c r="G165" s="234">
        <v>0</v>
      </c>
      <c r="H165" s="234">
        <v>0</v>
      </c>
      <c r="I165" s="234">
        <v>0</v>
      </c>
      <c r="J165" s="234">
        <v>0</v>
      </c>
      <c r="K165" s="234">
        <v>0</v>
      </c>
      <c r="L165" s="234">
        <v>0</v>
      </c>
      <c r="M165" s="234">
        <v>0</v>
      </c>
      <c r="N165" s="234">
        <v>0</v>
      </c>
      <c r="O165" s="234">
        <v>0</v>
      </c>
      <c r="P165" s="234">
        <v>0</v>
      </c>
      <c r="Q165" s="234">
        <v>0</v>
      </c>
      <c r="R165" s="234">
        <v>0</v>
      </c>
      <c r="S165" s="234">
        <v>0</v>
      </c>
      <c r="T165" s="234">
        <v>0</v>
      </c>
      <c r="U165" s="234">
        <v>0</v>
      </c>
      <c r="V165" s="234">
        <v>0</v>
      </c>
      <c r="W165" s="234">
        <v>0</v>
      </c>
      <c r="X165" s="234">
        <v>0</v>
      </c>
    </row>
    <row r="166" spans="1:24">
      <c r="A166" s="228" t="s">
        <v>128</v>
      </c>
      <c r="B166" s="228" t="s">
        <v>122</v>
      </c>
      <c r="C166" s="228" t="s">
        <v>123</v>
      </c>
      <c r="D166" s="228" t="s">
        <v>60</v>
      </c>
      <c r="E166" s="228" t="s">
        <v>61</v>
      </c>
      <c r="F166" s="234">
        <v>0</v>
      </c>
      <c r="G166" s="234">
        <v>0</v>
      </c>
      <c r="H166" s="234">
        <v>0</v>
      </c>
      <c r="I166" s="234">
        <v>0</v>
      </c>
      <c r="J166" s="234">
        <v>0</v>
      </c>
      <c r="K166" s="234">
        <v>0</v>
      </c>
      <c r="L166" s="234">
        <v>0</v>
      </c>
      <c r="M166" s="234">
        <v>0</v>
      </c>
      <c r="N166" s="234">
        <v>0</v>
      </c>
      <c r="O166" s="234">
        <v>0</v>
      </c>
      <c r="P166" s="234">
        <v>0</v>
      </c>
      <c r="Q166" s="234">
        <v>0</v>
      </c>
      <c r="R166" s="234">
        <v>0</v>
      </c>
      <c r="S166" s="234">
        <v>0</v>
      </c>
      <c r="T166" s="234">
        <v>0</v>
      </c>
      <c r="U166" s="234">
        <v>0</v>
      </c>
      <c r="V166" s="234">
        <v>0</v>
      </c>
      <c r="W166" s="234">
        <v>0</v>
      </c>
      <c r="X166" s="234">
        <v>0</v>
      </c>
    </row>
    <row r="167" spans="1:24">
      <c r="A167" s="228" t="s">
        <v>129</v>
      </c>
      <c r="B167" s="228" t="s">
        <v>58</v>
      </c>
      <c r="C167" s="228" t="s">
        <v>59</v>
      </c>
      <c r="D167" s="228" t="s">
        <v>60</v>
      </c>
      <c r="E167" s="228" t="s">
        <v>61</v>
      </c>
      <c r="F167" s="231">
        <v>4673.26867217986</v>
      </c>
      <c r="G167" s="231">
        <v>4744.2683892817004</v>
      </c>
      <c r="H167" s="231">
        <v>4820.5474666600303</v>
      </c>
      <c r="I167" s="231">
        <v>4908.8033958332799</v>
      </c>
      <c r="J167" s="231">
        <v>5006.46326290458</v>
      </c>
      <c r="K167" s="231">
        <v>5075.6029300138198</v>
      </c>
      <c r="L167" s="231">
        <v>5117.6038443465204</v>
      </c>
      <c r="M167" s="231">
        <v>5191.8478942094898</v>
      </c>
      <c r="N167" s="231">
        <v>5233.2307252832197</v>
      </c>
      <c r="O167" s="231">
        <v>5270.77672864538</v>
      </c>
      <c r="P167" s="231">
        <v>5309.8632560514516</v>
      </c>
      <c r="Q167" s="231">
        <v>5353.736631206626</v>
      </c>
      <c r="R167" s="231">
        <v>5391.2608655785061</v>
      </c>
      <c r="S167" s="231">
        <v>5489.1050973859146</v>
      </c>
      <c r="T167" s="231">
        <v>5564.4980877148746</v>
      </c>
      <c r="U167" s="231">
        <v>5638.4583079735767</v>
      </c>
      <c r="V167" s="231">
        <v>5710.5990677612626</v>
      </c>
      <c r="W167" s="231">
        <v>5778.6953642758472</v>
      </c>
      <c r="X167" s="231">
        <v>5843.0503608841955</v>
      </c>
    </row>
    <row r="168" spans="1:24">
      <c r="A168" s="228" t="s">
        <v>129</v>
      </c>
      <c r="B168" s="228" t="s">
        <v>62</v>
      </c>
      <c r="C168" s="228" t="s">
        <v>63</v>
      </c>
      <c r="D168" s="228" t="s">
        <v>64</v>
      </c>
      <c r="E168" s="228" t="s">
        <v>61</v>
      </c>
      <c r="F168" s="231">
        <v>5938.2</v>
      </c>
      <c r="G168" s="231">
        <v>6466.8732726574017</v>
      </c>
      <c r="H168" s="231">
        <v>6469.3185023298456</v>
      </c>
      <c r="I168" s="231">
        <v>6316.1677144452588</v>
      </c>
      <c r="J168" s="231">
        <v>6559.3448009329513</v>
      </c>
      <c r="K168" s="231">
        <v>6558.1357339762144</v>
      </c>
      <c r="L168" s="231">
        <v>6572.8931531233839</v>
      </c>
      <c r="M168" s="231">
        <v>6335.4366648277828</v>
      </c>
      <c r="N168" s="231">
        <v>6416.1162262832904</v>
      </c>
      <c r="O168" s="231">
        <v>6489.9</v>
      </c>
      <c r="P168" s="231">
        <v>6425.2</v>
      </c>
      <c r="Q168" s="231">
        <v>6979.7322015813679</v>
      </c>
      <c r="R168" s="231">
        <v>6724</v>
      </c>
      <c r="S168" s="231">
        <v>6999.7275983310874</v>
      </c>
      <c r="T168" s="231">
        <v>7029.8677750338857</v>
      </c>
      <c r="U168" s="231">
        <v>6948.6160907888107</v>
      </c>
      <c r="V168" s="231">
        <v>6976.1747184847191</v>
      </c>
      <c r="W168" s="231">
        <v>6890.5189793984282</v>
      </c>
      <c r="X168" s="231">
        <v>6790.806971055822</v>
      </c>
    </row>
    <row r="169" spans="1:24">
      <c r="A169" s="228" t="s">
        <v>129</v>
      </c>
      <c r="B169" s="228" t="s">
        <v>65</v>
      </c>
      <c r="C169" s="228" t="s">
        <v>66</v>
      </c>
      <c r="D169" s="228" t="s">
        <v>64</v>
      </c>
      <c r="E169" s="228" t="s">
        <v>61</v>
      </c>
      <c r="F169" s="231">
        <v>903147.06304175302</v>
      </c>
      <c r="G169" s="231">
        <v>916517.14736516494</v>
      </c>
      <c r="H169" s="231">
        <v>925393.53322649898</v>
      </c>
      <c r="I169" s="231">
        <v>932932.57642796205</v>
      </c>
      <c r="J169" s="231">
        <v>949120.96509447298</v>
      </c>
      <c r="K169" s="231">
        <v>960571.53308466799</v>
      </c>
      <c r="L169" s="231">
        <v>970153.85295849317</v>
      </c>
      <c r="M169" s="231">
        <v>955325.48458737601</v>
      </c>
      <c r="N169" s="231">
        <v>981891.93038907403</v>
      </c>
      <c r="O169" s="231">
        <v>954117.071028498</v>
      </c>
      <c r="P169" s="231">
        <v>968344.904646802</v>
      </c>
      <c r="Q169" s="231">
        <v>1004201.40755403</v>
      </c>
      <c r="R169" s="231">
        <v>1009461</v>
      </c>
      <c r="S169" s="231">
        <v>1027134.885919454</v>
      </c>
      <c r="T169" s="231">
        <v>1036534.9126053801</v>
      </c>
      <c r="U169" s="231">
        <v>1044888.684775059</v>
      </c>
      <c r="V169" s="231">
        <v>1052785.4238411791</v>
      </c>
      <c r="W169" s="231">
        <v>1060305.719243577</v>
      </c>
      <c r="X169" s="231">
        <v>1066421.572899099</v>
      </c>
    </row>
    <row r="170" spans="1:24">
      <c r="A170" s="228" t="s">
        <v>129</v>
      </c>
      <c r="B170" s="228" t="s">
        <v>67</v>
      </c>
      <c r="C170" s="228" t="s">
        <v>68</v>
      </c>
      <c r="D170" s="228" t="s">
        <v>60</v>
      </c>
      <c r="E170" s="228" t="s">
        <v>61</v>
      </c>
      <c r="F170" s="231">
        <v>6114.5637317454302</v>
      </c>
      <c r="G170" s="231">
        <v>6202.5419892562004</v>
      </c>
      <c r="H170" s="231">
        <v>6296.2567959007602</v>
      </c>
      <c r="I170" s="231">
        <v>6405.1946804395602</v>
      </c>
      <c r="J170" s="231">
        <v>6518.3971854380497</v>
      </c>
      <c r="K170" s="231">
        <v>6603.7584254302201</v>
      </c>
      <c r="L170" s="231">
        <v>6653.9787831759104</v>
      </c>
      <c r="M170" s="231">
        <v>6741.8128347988904</v>
      </c>
      <c r="N170" s="231">
        <v>6789.3244032269204</v>
      </c>
      <c r="O170" s="231">
        <v>6839.7293892507796</v>
      </c>
      <c r="P170" s="231">
        <v>6890.4508073617253</v>
      </c>
      <c r="Q170" s="231">
        <v>6947.3839746923768</v>
      </c>
      <c r="R170" s="231">
        <v>6996.0780518380898</v>
      </c>
      <c r="S170" s="231">
        <v>7123.0475863707716</v>
      </c>
      <c r="T170" s="231">
        <v>7220.882816023729</v>
      </c>
      <c r="U170" s="231">
        <v>7316.8587827896208</v>
      </c>
      <c r="V170" s="231">
        <v>7410.4736900956132</v>
      </c>
      <c r="W170" s="231">
        <v>7498.8402183225908</v>
      </c>
      <c r="X170" s="231">
        <v>7582.3517735085716</v>
      </c>
    </row>
    <row r="171" spans="1:24">
      <c r="A171" s="228" t="s">
        <v>129</v>
      </c>
      <c r="B171" s="228" t="s">
        <v>69</v>
      </c>
      <c r="C171" s="228" t="s">
        <v>70</v>
      </c>
      <c r="D171" s="228" t="s">
        <v>64</v>
      </c>
      <c r="E171" s="228" t="s">
        <v>61</v>
      </c>
      <c r="F171" s="231">
        <v>323079.58924983151</v>
      </c>
      <c r="G171" s="231">
        <v>350222.58777190652</v>
      </c>
      <c r="H171" s="231">
        <v>471458.9116233894</v>
      </c>
      <c r="I171" s="231">
        <v>798614.47613595729</v>
      </c>
      <c r="J171" s="231">
        <v>811234.14944007667</v>
      </c>
      <c r="K171" s="231">
        <v>822534.50714293006</v>
      </c>
      <c r="L171" s="231">
        <v>832859.21390042594</v>
      </c>
      <c r="M171" s="231">
        <v>822882.11025476397</v>
      </c>
      <c r="N171" s="231">
        <v>845744.32433768292</v>
      </c>
      <c r="O171" s="231">
        <v>812895.29999999993</v>
      </c>
      <c r="P171" s="231">
        <v>839165</v>
      </c>
      <c r="Q171" s="231">
        <v>871994.91998718213</v>
      </c>
      <c r="R171" s="231">
        <v>876815</v>
      </c>
      <c r="S171" s="231">
        <v>892993.18458757573</v>
      </c>
      <c r="T171" s="231">
        <v>901934.82240785437</v>
      </c>
      <c r="U171" s="231">
        <v>909437.77628049743</v>
      </c>
      <c r="V171" s="231">
        <v>916492.65730317321</v>
      </c>
      <c r="W171" s="231">
        <v>923264.05633556028</v>
      </c>
      <c r="X171" s="231">
        <v>928766.80544591846</v>
      </c>
    </row>
    <row r="172" spans="1:24">
      <c r="A172" s="228" t="s">
        <v>129</v>
      </c>
      <c r="B172" s="228" t="s">
        <v>71</v>
      </c>
      <c r="C172" s="228" t="s">
        <v>72</v>
      </c>
      <c r="D172" s="228" t="s">
        <v>73</v>
      </c>
      <c r="E172" s="228" t="s">
        <v>61</v>
      </c>
      <c r="F172" s="232">
        <v>0.65750089249035992</v>
      </c>
      <c r="G172" s="232">
        <v>0.70559217481621506</v>
      </c>
      <c r="H172" s="232">
        <v>0.69908836295557053</v>
      </c>
      <c r="I172" s="232">
        <v>0.67702295686026703</v>
      </c>
      <c r="J172" s="232">
        <v>0.69109681928478439</v>
      </c>
      <c r="K172" s="232">
        <v>0.68273267613044686</v>
      </c>
      <c r="L172" s="232">
        <v>0.67751039003548608</v>
      </c>
      <c r="M172" s="232">
        <v>0.66317048660794209</v>
      </c>
      <c r="N172" s="232">
        <v>0.65344423634695814</v>
      </c>
      <c r="O172" s="232">
        <v>0.68019954752556311</v>
      </c>
      <c r="P172" s="232">
        <v>0.66352391272648381</v>
      </c>
      <c r="Q172" s="232">
        <v>0.69505301915301598</v>
      </c>
      <c r="R172" s="232">
        <v>0.66609804638316883</v>
      </c>
      <c r="S172" s="232">
        <v>0.68148085458758278</v>
      </c>
      <c r="T172" s="232">
        <v>0.67820848960735691</v>
      </c>
      <c r="U172" s="232">
        <v>0.66501017687684993</v>
      </c>
      <c r="V172" s="232">
        <v>0.66263975170092493</v>
      </c>
      <c r="W172" s="232">
        <v>0.64986153090960697</v>
      </c>
      <c r="X172" s="232">
        <v>0.63678447094752688</v>
      </c>
    </row>
    <row r="173" spans="1:24">
      <c r="A173" s="228" t="s">
        <v>129</v>
      </c>
      <c r="B173" s="228" t="s">
        <v>74</v>
      </c>
      <c r="C173" s="228" t="s">
        <v>75</v>
      </c>
      <c r="D173" s="228" t="s">
        <v>73</v>
      </c>
      <c r="E173" s="228" t="s">
        <v>61</v>
      </c>
      <c r="F173" s="232">
        <v>35.772644619107325</v>
      </c>
      <c r="G173" s="232">
        <v>38.212333373002181</v>
      </c>
      <c r="H173" s="232">
        <v>50.946856088305438</v>
      </c>
      <c r="I173" s="232">
        <v>85.602592975551829</v>
      </c>
      <c r="J173" s="232">
        <v>85.47215573931912</v>
      </c>
      <c r="K173" s="232">
        <v>85.629698446459074</v>
      </c>
      <c r="L173" s="232">
        <v>85.84815814116638</v>
      </c>
      <c r="M173" s="232">
        <v>86.13630888431527</v>
      </c>
      <c r="N173" s="232">
        <v>86.134155721450668</v>
      </c>
      <c r="O173" s="232">
        <v>85.19869570342486</v>
      </c>
      <c r="P173" s="232">
        <v>86.659721755450391</v>
      </c>
      <c r="Q173" s="232">
        <v>86.834664184661108</v>
      </c>
      <c r="R173" s="232">
        <v>86.859720187307872</v>
      </c>
      <c r="S173" s="232">
        <v>86.940205890115436</v>
      </c>
      <c r="T173" s="232">
        <v>87.014418080795565</v>
      </c>
      <c r="U173" s="232">
        <v>87.036809713015415</v>
      </c>
      <c r="V173" s="232">
        <v>87.054079259500952</v>
      </c>
      <c r="W173" s="232">
        <v>87.075268913405239</v>
      </c>
      <c r="X173" s="232">
        <v>87.091899587237165</v>
      </c>
    </row>
    <row r="174" spans="1:24">
      <c r="A174" s="228" t="s">
        <v>129</v>
      </c>
      <c r="B174" s="228" t="s">
        <v>76</v>
      </c>
      <c r="C174" s="228" t="s">
        <v>77</v>
      </c>
      <c r="D174" s="228" t="s">
        <v>60</v>
      </c>
      <c r="E174" s="228" t="s">
        <v>61</v>
      </c>
      <c r="F174" s="231">
        <v>51.521197778627339</v>
      </c>
      <c r="G174" s="231">
        <v>51.729371604520765</v>
      </c>
      <c r="H174" s="231">
        <v>51.996447580245132</v>
      </c>
      <c r="I174" s="231">
        <v>52.291879883694371</v>
      </c>
      <c r="J174" s="231">
        <v>52.774417223546848</v>
      </c>
      <c r="K174" s="231">
        <v>53.216617634662313</v>
      </c>
      <c r="L174" s="231">
        <v>53.573118593033719</v>
      </c>
      <c r="M174" s="231">
        <v>54.096281557369196</v>
      </c>
      <c r="N174" s="231">
        <v>54.758988035987329</v>
      </c>
      <c r="O174" s="231">
        <v>55.273800506402907</v>
      </c>
      <c r="P174" s="231">
        <v>55.683694726848572</v>
      </c>
      <c r="Q174" s="231">
        <v>56.14378786126084</v>
      </c>
      <c r="R174" s="231">
        <v>56.537298562170363</v>
      </c>
      <c r="S174" s="231">
        <v>57.122945210022159</v>
      </c>
      <c r="T174" s="231">
        <v>57.902954135695474</v>
      </c>
      <c r="U174" s="231">
        <v>58.663536856792049</v>
      </c>
      <c r="V174" s="231">
        <v>59.402485523484238</v>
      </c>
      <c r="W174" s="231">
        <v>60.106638772342514</v>
      </c>
      <c r="X174" s="231">
        <v>60.778364152489168</v>
      </c>
    </row>
    <row r="175" spans="1:24">
      <c r="A175" s="228" t="s">
        <v>129</v>
      </c>
      <c r="B175" s="228" t="s">
        <v>78</v>
      </c>
      <c r="C175" s="228" t="s">
        <v>79</v>
      </c>
      <c r="D175" s="228" t="s">
        <v>60</v>
      </c>
      <c r="E175" s="228" t="s">
        <v>61</v>
      </c>
      <c r="F175" s="231">
        <v>5598146</v>
      </c>
      <c r="G175" s="231">
        <v>5626013</v>
      </c>
      <c r="H175" s="231">
        <v>5654531</v>
      </c>
      <c r="I175" s="231">
        <v>5689333</v>
      </c>
      <c r="J175" s="231">
        <v>5744204</v>
      </c>
      <c r="K175" s="231">
        <v>5795378</v>
      </c>
      <c r="L175" s="231">
        <v>5838399</v>
      </c>
      <c r="M175" s="231">
        <v>5899939</v>
      </c>
      <c r="N175" s="231">
        <v>5976431</v>
      </c>
      <c r="O175" s="231">
        <v>6037733</v>
      </c>
      <c r="P175" s="231">
        <v>6085769</v>
      </c>
      <c r="Q175" s="231">
        <v>6139595.5</v>
      </c>
      <c r="R175" s="231">
        <v>6185237</v>
      </c>
      <c r="S175" s="231">
        <v>6251249.5090587754</v>
      </c>
      <c r="T175" s="231">
        <v>6339215.4187759403</v>
      </c>
      <c r="U175" s="231">
        <v>6424889.2200927222</v>
      </c>
      <c r="V175" s="231">
        <v>6508314.5214095032</v>
      </c>
      <c r="W175" s="231">
        <v>6587807.8227262842</v>
      </c>
      <c r="X175" s="231">
        <v>6663800.6240430651</v>
      </c>
    </row>
    <row r="176" spans="1:24">
      <c r="A176" s="228" t="s">
        <v>129</v>
      </c>
      <c r="B176" s="228" t="s">
        <v>80</v>
      </c>
      <c r="C176" s="228" t="s">
        <v>81</v>
      </c>
      <c r="D176" s="228" t="s">
        <v>60</v>
      </c>
      <c r="E176" s="228" t="s">
        <v>61</v>
      </c>
      <c r="F176" s="231">
        <v>1.1991388692910563</v>
      </c>
      <c r="G176" s="231">
        <v>1.1990134479504972</v>
      </c>
      <c r="H176" s="231">
        <v>1.2000083495473646</v>
      </c>
      <c r="I176" s="231">
        <v>1.2003450381917939</v>
      </c>
      <c r="J176" s="231">
        <v>1.2268421880466516</v>
      </c>
      <c r="K176" s="231">
        <v>1.2732404630012066</v>
      </c>
      <c r="L176" s="231">
        <v>1.3242703868351637</v>
      </c>
      <c r="M176" s="231">
        <v>1.2971780612187358</v>
      </c>
      <c r="N176" s="231">
        <v>1.2734320597716855</v>
      </c>
      <c r="O176" s="231">
        <v>1.2674720263568267</v>
      </c>
      <c r="P176" s="231">
        <v>1.268952023464532</v>
      </c>
      <c r="Q176" s="231">
        <v>1.266509898737916</v>
      </c>
      <c r="R176" s="231">
        <v>1.2667068856774619</v>
      </c>
      <c r="S176" s="231">
        <v>1.2675607790331174</v>
      </c>
      <c r="T176" s="231">
        <v>1.2704048931949061</v>
      </c>
      <c r="U176" s="231">
        <v>1.2720422709842631</v>
      </c>
      <c r="V176" s="231">
        <v>1.2742307671149329</v>
      </c>
      <c r="W176" s="231">
        <v>1.274565787037669</v>
      </c>
      <c r="X176" s="231">
        <v>1.2761911442288167</v>
      </c>
    </row>
    <row r="177" spans="1:24">
      <c r="A177" s="228" t="s">
        <v>129</v>
      </c>
      <c r="B177" s="228" t="s">
        <v>82</v>
      </c>
      <c r="C177" s="228" t="s">
        <v>83</v>
      </c>
      <c r="D177" s="228" t="s">
        <v>84</v>
      </c>
      <c r="E177" s="228" t="s">
        <v>61</v>
      </c>
      <c r="F177" s="231">
        <v>130295</v>
      </c>
      <c r="G177" s="231">
        <v>130403</v>
      </c>
      <c r="H177" s="231">
        <v>130499</v>
      </c>
      <c r="I177" s="231">
        <v>130597</v>
      </c>
      <c r="J177" s="231">
        <v>133535</v>
      </c>
      <c r="K177" s="231">
        <v>138658</v>
      </c>
      <c r="L177" s="231">
        <v>144319</v>
      </c>
      <c r="M177" s="231">
        <v>141475</v>
      </c>
      <c r="N177" s="231">
        <v>138983.19</v>
      </c>
      <c r="O177" s="231">
        <v>138450</v>
      </c>
      <c r="P177" s="231">
        <v>138686</v>
      </c>
      <c r="Q177" s="231">
        <v>138499</v>
      </c>
      <c r="R177" s="231">
        <v>138579</v>
      </c>
      <c r="S177" s="231">
        <v>138715.51385348919</v>
      </c>
      <c r="T177" s="231">
        <v>139083.92770697831</v>
      </c>
      <c r="U177" s="231">
        <v>139315.3415604675</v>
      </c>
      <c r="V177" s="231">
        <v>139608.54553741339</v>
      </c>
      <c r="W177" s="231">
        <v>139694.9593909026</v>
      </c>
      <c r="X177" s="231">
        <v>139922.8732443917</v>
      </c>
    </row>
    <row r="178" spans="1:24">
      <c r="A178" s="228" t="s">
        <v>129</v>
      </c>
      <c r="B178" s="228" t="s">
        <v>85</v>
      </c>
      <c r="C178" s="228" t="s">
        <v>86</v>
      </c>
      <c r="D178" s="228" t="s">
        <v>87</v>
      </c>
      <c r="E178" s="228" t="s">
        <v>61</v>
      </c>
      <c r="F178" s="231">
        <v>221.51850265966871</v>
      </c>
      <c r="G178" s="231">
        <v>194.19124816613061</v>
      </c>
      <c r="H178" s="231">
        <v>289.95986288266982</v>
      </c>
      <c r="I178" s="231">
        <v>207.15800540678401</v>
      </c>
      <c r="J178" s="231">
        <v>220.66776613422311</v>
      </c>
      <c r="K178" s="231">
        <v>223.46187998588044</v>
      </c>
      <c r="L178" s="231">
        <v>176.57076250015621</v>
      </c>
      <c r="M178" s="231">
        <v>141.45590318411826</v>
      </c>
      <c r="N178" s="231">
        <v>119.33652371411137</v>
      </c>
      <c r="O178" s="231">
        <v>143.88460360497973</v>
      </c>
      <c r="P178" s="231">
        <v>184.13066671578019</v>
      </c>
      <c r="Q178" s="231">
        <v>180.11439215097047</v>
      </c>
      <c r="R178" s="231">
        <v>233.92633662731006</v>
      </c>
      <c r="S178" s="231">
        <v>135.244</v>
      </c>
      <c r="T178" s="231">
        <v>215.97197013335685</v>
      </c>
      <c r="U178" s="231">
        <v>218.70443781742341</v>
      </c>
      <c r="V178" s="231">
        <v>214.62436755688557</v>
      </c>
      <c r="W178" s="231">
        <v>268.91962421106257</v>
      </c>
      <c r="X178" s="231">
        <v>325.451143217587</v>
      </c>
    </row>
    <row r="179" spans="1:24">
      <c r="A179" s="228" t="s">
        <v>129</v>
      </c>
      <c r="B179" s="228" t="s">
        <v>88</v>
      </c>
      <c r="C179" s="228" t="s">
        <v>89</v>
      </c>
      <c r="D179" s="228" t="s">
        <v>87</v>
      </c>
      <c r="E179" s="228" t="s">
        <v>61</v>
      </c>
      <c r="F179" s="231">
        <v>0.58185822495775008</v>
      </c>
      <c r="G179" s="231">
        <v>0.51753439068020002</v>
      </c>
      <c r="H179" s="231">
        <v>0.80546277389787069</v>
      </c>
      <c r="I179" s="231">
        <v>0.57334805630939167</v>
      </c>
      <c r="J179" s="231">
        <v>0.56298125629069162</v>
      </c>
      <c r="K179" s="231">
        <v>0.58411655161744014</v>
      </c>
      <c r="L179" s="231">
        <v>0.48217029628660901</v>
      </c>
      <c r="M179" s="231">
        <v>0.37841317990318729</v>
      </c>
      <c r="N179" s="231">
        <v>0.32114242118975067</v>
      </c>
      <c r="O179" s="231">
        <v>0.41669447901818629</v>
      </c>
      <c r="P179" s="231">
        <v>0.49541317446168881</v>
      </c>
      <c r="Q179" s="231">
        <v>0.50894148672215456</v>
      </c>
      <c r="R179" s="231">
        <v>0.63984227742699684</v>
      </c>
      <c r="S179" s="231">
        <v>0.36901500682128241</v>
      </c>
      <c r="T179" s="231">
        <v>0.58560729428784397</v>
      </c>
      <c r="U179" s="231">
        <v>0.58918221394780013</v>
      </c>
      <c r="V179" s="231">
        <v>0.57416898757861312</v>
      </c>
      <c r="W179" s="231">
        <v>0.71464157377375115</v>
      </c>
      <c r="X179" s="231">
        <v>0.85893677280967806</v>
      </c>
    </row>
    <row r="180" spans="1:24">
      <c r="A180" s="228" t="s">
        <v>129</v>
      </c>
      <c r="B180" s="228" t="s">
        <v>90</v>
      </c>
      <c r="C180" s="228" t="s">
        <v>91</v>
      </c>
      <c r="D180" s="228" t="s">
        <v>87</v>
      </c>
      <c r="E180" s="228" t="s">
        <v>61</v>
      </c>
      <c r="F180" s="231">
        <v>229.05170654496487</v>
      </c>
      <c r="G180" s="231">
        <v>312.02565656355279</v>
      </c>
      <c r="H180" s="231">
        <v>311.70757176869245</v>
      </c>
      <c r="I180" s="231">
        <v>402.38517929596082</v>
      </c>
      <c r="J180" s="231">
        <v>345.84654843399852</v>
      </c>
      <c r="K180" s="231">
        <v>346.62399390915476</v>
      </c>
      <c r="L180" s="231">
        <v>336.15506429351473</v>
      </c>
      <c r="M180" s="231">
        <v>386.91586903977139</v>
      </c>
      <c r="N180" s="231">
        <v>385.1267378563752</v>
      </c>
      <c r="O180" s="231">
        <v>354.5306112650544</v>
      </c>
      <c r="P180" s="231">
        <v>380.69906953923459</v>
      </c>
      <c r="Q180" s="231">
        <v>418.65499999999992</v>
      </c>
      <c r="R180" s="231">
        <v>496.05056404004102</v>
      </c>
      <c r="S180" s="231">
        <v>743.05974867675366</v>
      </c>
      <c r="T180" s="231">
        <v>666.25369015104718</v>
      </c>
      <c r="U180" s="231">
        <v>617.05621023486572</v>
      </c>
      <c r="V180" s="231">
        <v>560.54136378835449</v>
      </c>
      <c r="W180" s="231">
        <v>542.7753560197533</v>
      </c>
      <c r="X180" s="231">
        <v>524.90767342580386</v>
      </c>
    </row>
    <row r="181" spans="1:24">
      <c r="A181" s="228" t="s">
        <v>129</v>
      </c>
      <c r="B181" s="228" t="s">
        <v>92</v>
      </c>
      <c r="C181" s="228" t="s">
        <v>93</v>
      </c>
      <c r="D181" s="228" t="s">
        <v>87</v>
      </c>
      <c r="E181" s="228" t="s">
        <v>61</v>
      </c>
      <c r="F181" s="231">
        <v>245.89093387950902</v>
      </c>
      <c r="G181" s="231">
        <v>250.76487567030836</v>
      </c>
      <c r="H181" s="231">
        <v>253.30180882681856</v>
      </c>
      <c r="I181" s="231">
        <v>299.18729618325398</v>
      </c>
      <c r="J181" s="231">
        <v>317.28444993302827</v>
      </c>
      <c r="K181" s="231">
        <v>335.42342745943841</v>
      </c>
      <c r="L181" s="231">
        <v>327.5267350261658</v>
      </c>
      <c r="M181" s="231">
        <v>324.82075562436302</v>
      </c>
      <c r="N181" s="231">
        <v>285.82875295555692</v>
      </c>
      <c r="O181" s="231">
        <v>313.47629802184366</v>
      </c>
      <c r="P181" s="231">
        <v>384.91465227641072</v>
      </c>
      <c r="Q181" s="231">
        <v>355.95660784902952</v>
      </c>
      <c r="R181" s="231">
        <v>383.92600295174537</v>
      </c>
      <c r="S181" s="231">
        <v>241.35725132324649</v>
      </c>
      <c r="T181" s="231">
        <v>498.94575104854823</v>
      </c>
      <c r="U181" s="231">
        <v>426.91752159041084</v>
      </c>
      <c r="V181" s="231">
        <v>369.59644354926786</v>
      </c>
      <c r="W181" s="231">
        <v>353.94478629056948</v>
      </c>
      <c r="X181" s="231">
        <v>348.11523010672704</v>
      </c>
    </row>
    <row r="182" spans="1:24">
      <c r="A182" s="228" t="s">
        <v>129</v>
      </c>
      <c r="B182" s="228" t="s">
        <v>94</v>
      </c>
      <c r="C182" s="228" t="s">
        <v>95</v>
      </c>
      <c r="D182" s="228" t="s">
        <v>87</v>
      </c>
      <c r="E182" s="228" t="s">
        <v>61</v>
      </c>
      <c r="F182" s="231">
        <v>474.94264042447389</v>
      </c>
      <c r="G182" s="231">
        <v>562.79053223386109</v>
      </c>
      <c r="H182" s="231">
        <v>565.00938059551095</v>
      </c>
      <c r="I182" s="231">
        <v>701.57247547921475</v>
      </c>
      <c r="J182" s="231">
        <v>663.13099836702679</v>
      </c>
      <c r="K182" s="231">
        <v>682.04742136859318</v>
      </c>
      <c r="L182" s="231">
        <v>663.68179931968052</v>
      </c>
      <c r="M182" s="231">
        <v>711.73662466413441</v>
      </c>
      <c r="N182" s="231">
        <v>670.95549081193212</v>
      </c>
      <c r="O182" s="231">
        <v>668.00690928689801</v>
      </c>
      <c r="P182" s="231">
        <v>765.61372181564525</v>
      </c>
      <c r="Q182" s="231">
        <v>774.6116078490295</v>
      </c>
      <c r="R182" s="231">
        <v>879.9765669917864</v>
      </c>
      <c r="S182" s="231">
        <v>984.41700000000014</v>
      </c>
      <c r="T182" s="231">
        <v>1165.1994411995954</v>
      </c>
      <c r="U182" s="231">
        <v>1043.9737318252764</v>
      </c>
      <c r="V182" s="231">
        <v>930.13780733762235</v>
      </c>
      <c r="W182" s="231">
        <v>896.72014231032279</v>
      </c>
      <c r="X182" s="231">
        <v>873.0229035325309</v>
      </c>
    </row>
    <row r="183" spans="1:24">
      <c r="A183" s="228" t="s">
        <v>129</v>
      </c>
      <c r="B183" s="228" t="s">
        <v>96</v>
      </c>
      <c r="C183" s="228" t="s">
        <v>97</v>
      </c>
      <c r="D183" s="228" t="s">
        <v>98</v>
      </c>
      <c r="E183" s="228" t="s">
        <v>61</v>
      </c>
      <c r="F183" s="231">
        <v>108657.14</v>
      </c>
      <c r="G183" s="231">
        <v>108758.58</v>
      </c>
      <c r="H183" s="231">
        <v>108748.4099999999</v>
      </c>
      <c r="I183" s="231">
        <v>108799.55</v>
      </c>
      <c r="J183" s="231">
        <v>108844.48</v>
      </c>
      <c r="K183" s="231">
        <v>108901.66</v>
      </c>
      <c r="L183" s="231">
        <v>108980.01</v>
      </c>
      <c r="M183" s="231">
        <v>109063.67</v>
      </c>
      <c r="N183" s="231">
        <v>109140.64</v>
      </c>
      <c r="O183" s="231">
        <v>109233.18000000001</v>
      </c>
      <c r="P183" s="231">
        <v>109291.76000000001</v>
      </c>
      <c r="Q183" s="231">
        <v>109354.85</v>
      </c>
      <c r="R183" s="231">
        <v>109401</v>
      </c>
      <c r="S183" s="231">
        <v>109435</v>
      </c>
      <c r="T183" s="231">
        <v>109480</v>
      </c>
      <c r="U183" s="231">
        <v>109521</v>
      </c>
      <c r="V183" s="231">
        <v>109563</v>
      </c>
      <c r="W183" s="231">
        <v>109602</v>
      </c>
      <c r="X183" s="231">
        <v>109641</v>
      </c>
    </row>
    <row r="184" spans="1:24">
      <c r="A184" s="228" t="s">
        <v>129</v>
      </c>
      <c r="B184" s="228" t="s">
        <v>99</v>
      </c>
      <c r="C184" s="228" t="s">
        <v>100</v>
      </c>
      <c r="D184" s="228" t="s">
        <v>101</v>
      </c>
      <c r="E184" s="228" t="s">
        <v>61</v>
      </c>
      <c r="F184" s="231">
        <v>380.70872449341698</v>
      </c>
      <c r="G184" s="231">
        <v>375.22385306781899</v>
      </c>
      <c r="H184" s="231">
        <v>359.99163745267703</v>
      </c>
      <c r="I184" s="231">
        <v>361.31282408149798</v>
      </c>
      <c r="J184" s="231">
        <v>391.96290048470598</v>
      </c>
      <c r="K184" s="231">
        <v>382.563855393425</v>
      </c>
      <c r="L184" s="231">
        <v>366.2</v>
      </c>
      <c r="M184" s="231">
        <v>373.813362474077</v>
      </c>
      <c r="N184" s="231">
        <v>371.6</v>
      </c>
      <c r="O184" s="231">
        <v>345.3</v>
      </c>
      <c r="P184" s="231">
        <v>371.67091269999997</v>
      </c>
      <c r="Q184" s="231">
        <v>353.9</v>
      </c>
      <c r="R184" s="231">
        <v>365.6</v>
      </c>
      <c r="S184" s="231">
        <v>366.5</v>
      </c>
      <c r="T184" s="231">
        <v>368.8</v>
      </c>
      <c r="U184" s="231">
        <v>371.2</v>
      </c>
      <c r="V184" s="231">
        <v>373.8</v>
      </c>
      <c r="W184" s="231">
        <v>376.3</v>
      </c>
      <c r="X184" s="231">
        <v>378.9</v>
      </c>
    </row>
    <row r="185" spans="1:24">
      <c r="A185" s="228" t="s">
        <v>129</v>
      </c>
      <c r="B185" s="228" t="s">
        <v>102</v>
      </c>
      <c r="C185" s="228" t="s">
        <v>103</v>
      </c>
      <c r="D185" s="228" t="s">
        <v>60</v>
      </c>
      <c r="E185" s="228" t="s">
        <v>61</v>
      </c>
      <c r="F185" s="231">
        <v>6.2520698817072654E-5</v>
      </c>
      <c r="G185" s="231">
        <v>6.2211018708986269E-5</v>
      </c>
      <c r="H185" s="231">
        <v>6.189726433545063E-5</v>
      </c>
      <c r="I185" s="231">
        <v>6.1167099904329728E-5</v>
      </c>
      <c r="J185" s="231">
        <v>6.0930983648909403E-5</v>
      </c>
      <c r="K185" s="231">
        <v>6.0565505822053365E-5</v>
      </c>
      <c r="L185" s="231">
        <v>6.0119221039877541E-5</v>
      </c>
      <c r="M185" s="231">
        <v>6.0000620345396791E-5</v>
      </c>
      <c r="N185" s="231">
        <v>5.9232675822744377E-5</v>
      </c>
      <c r="O185" s="231">
        <v>5.8631277666634146E-5</v>
      </c>
      <c r="P185" s="231">
        <v>5.8004173342760788E-5</v>
      </c>
      <c r="Q185" s="231">
        <v>5.7658521640391455E-5</v>
      </c>
      <c r="R185" s="231">
        <v>5.6909702894165574E-5</v>
      </c>
      <c r="S185" s="231">
        <v>5.6468710693512174E-5</v>
      </c>
      <c r="T185" s="231">
        <v>5.5685124527312866E-5</v>
      </c>
      <c r="U185" s="231">
        <v>5.4942581561726229E-5</v>
      </c>
      <c r="V185" s="231">
        <v>5.4238312982383484E-5</v>
      </c>
      <c r="W185" s="231">
        <v>5.3583833879039182E-5</v>
      </c>
      <c r="X185" s="231">
        <v>5.297277333393982E-5</v>
      </c>
    </row>
    <row r="186" spans="1:24">
      <c r="A186" s="228" t="s">
        <v>129</v>
      </c>
      <c r="B186" s="228" t="s">
        <v>104</v>
      </c>
      <c r="C186" s="228" t="s">
        <v>105</v>
      </c>
      <c r="D186" s="228" t="s">
        <v>60</v>
      </c>
      <c r="E186" s="228" t="s">
        <v>61</v>
      </c>
      <c r="F186" s="231">
        <v>350</v>
      </c>
      <c r="G186" s="231">
        <v>350</v>
      </c>
      <c r="H186" s="231">
        <v>350</v>
      </c>
      <c r="I186" s="231">
        <v>348</v>
      </c>
      <c r="J186" s="231">
        <v>350</v>
      </c>
      <c r="K186" s="231">
        <v>351</v>
      </c>
      <c r="L186" s="231">
        <v>351</v>
      </c>
      <c r="M186" s="231">
        <v>354</v>
      </c>
      <c r="N186" s="231">
        <v>354</v>
      </c>
      <c r="O186" s="231">
        <v>354</v>
      </c>
      <c r="P186" s="231">
        <v>353</v>
      </c>
      <c r="Q186" s="231">
        <v>354</v>
      </c>
      <c r="R186" s="231">
        <v>352</v>
      </c>
      <c r="S186" s="231">
        <v>353</v>
      </c>
      <c r="T186" s="231">
        <v>353</v>
      </c>
      <c r="U186" s="231">
        <v>353</v>
      </c>
      <c r="V186" s="231">
        <v>353</v>
      </c>
      <c r="W186" s="231">
        <v>353</v>
      </c>
      <c r="X186" s="231">
        <v>353</v>
      </c>
    </row>
    <row r="187" spans="1:24">
      <c r="A187" s="228" t="s">
        <v>129</v>
      </c>
      <c r="B187" s="228" t="s">
        <v>106</v>
      </c>
      <c r="C187" s="228" t="s">
        <v>107</v>
      </c>
      <c r="D187" s="228" t="s">
        <v>60</v>
      </c>
      <c r="E187" s="228" t="s">
        <v>61</v>
      </c>
      <c r="F187" s="231">
        <v>2.3580046813813572E-2</v>
      </c>
      <c r="G187" s="231">
        <v>4.5577337040204655E-2</v>
      </c>
      <c r="H187" s="231">
        <v>4.0673905448951587E-2</v>
      </c>
      <c r="I187" s="231">
        <v>3.4471467638882487E-2</v>
      </c>
      <c r="J187" s="231">
        <v>3.3305247502858092E-2</v>
      </c>
      <c r="K187" s="231">
        <v>2.7948166547268449E-2</v>
      </c>
      <c r="L187" s="231">
        <v>3.2780327485541619E-2</v>
      </c>
      <c r="M187" s="231">
        <v>2.8067660693921005E-2</v>
      </c>
      <c r="N187" s="231">
        <v>3.9284620943509582E-2</v>
      </c>
      <c r="O187" s="231">
        <v>3.5953548602711674E-2</v>
      </c>
      <c r="P187" s="231">
        <v>3.2465718325709561E-2</v>
      </c>
      <c r="Q187" s="231">
        <v>3.3753327575309286E-2</v>
      </c>
      <c r="R187" s="231">
        <v>4.3976442509058987E-2</v>
      </c>
      <c r="S187" s="231">
        <v>3.4098440174316673E-2</v>
      </c>
      <c r="T187" s="231">
        <v>3.4084424556780644E-2</v>
      </c>
      <c r="U187" s="231">
        <v>3.4071664799228872E-2</v>
      </c>
      <c r="V187" s="231">
        <v>3.4058603730058007E-2</v>
      </c>
      <c r="W187" s="231">
        <v>3.4046484557547718E-2</v>
      </c>
      <c r="X187" s="231">
        <v>3.4034374006770687E-2</v>
      </c>
    </row>
    <row r="188" spans="1:24">
      <c r="A188" s="228" t="s">
        <v>129</v>
      </c>
      <c r="B188" s="228" t="s">
        <v>108</v>
      </c>
      <c r="C188" s="228" t="s">
        <v>109</v>
      </c>
      <c r="D188" s="228" t="s">
        <v>110</v>
      </c>
      <c r="E188" s="228" t="s">
        <v>61</v>
      </c>
      <c r="F188" s="231">
        <v>2562.1404478550953</v>
      </c>
      <c r="G188" s="231">
        <v>4956.9264566740612</v>
      </c>
      <c r="H188" s="231">
        <v>4423.2225460638174</v>
      </c>
      <c r="I188" s="231">
        <v>3750.4801669499775</v>
      </c>
      <c r="J188" s="231">
        <v>3625.0923457198874</v>
      </c>
      <c r="K188" s="231">
        <v>3043.6017309540025</v>
      </c>
      <c r="L188" s="231">
        <v>3572.4004171776005</v>
      </c>
      <c r="M188" s="231">
        <v>3061.1620835937715</v>
      </c>
      <c r="N188" s="231">
        <v>4287.5486719320397</v>
      </c>
      <c r="O188" s="231">
        <v>3927.3204461587529</v>
      </c>
      <c r="P188" s="231">
        <v>3548.2354954810512</v>
      </c>
      <c r="Q188" s="231">
        <v>3691.090073998811</v>
      </c>
      <c r="R188" s="231">
        <v>4811.0667869335621</v>
      </c>
      <c r="S188" s="231">
        <v>3731.5628004763457</v>
      </c>
      <c r="T188" s="231">
        <v>3731.5628004763457</v>
      </c>
      <c r="U188" s="231">
        <v>3731.5628004763457</v>
      </c>
      <c r="V188" s="231">
        <v>3731.5628004763457</v>
      </c>
      <c r="W188" s="231">
        <v>3731.5628004763457</v>
      </c>
      <c r="X188" s="231">
        <v>3731.5628004763457</v>
      </c>
    </row>
    <row r="189" spans="1:24">
      <c r="A189" s="228" t="s">
        <v>129</v>
      </c>
      <c r="B189" s="228" t="s">
        <v>111</v>
      </c>
      <c r="C189" s="228" t="s">
        <v>112</v>
      </c>
      <c r="D189" s="228" t="s">
        <v>60</v>
      </c>
      <c r="E189" s="228" t="s">
        <v>61</v>
      </c>
      <c r="F189" s="231">
        <v>82299.300470144517</v>
      </c>
      <c r="G189" s="231">
        <v>84048.497481608996</v>
      </c>
      <c r="H189" s="231">
        <v>85292.442773900155</v>
      </c>
      <c r="I189" s="231">
        <v>87442.299094552232</v>
      </c>
      <c r="J189" s="231">
        <v>87565.73165103294</v>
      </c>
      <c r="K189" s="231">
        <v>88251.578386681489</v>
      </c>
      <c r="L189" s="231">
        <v>92448.300736341756</v>
      </c>
      <c r="M189" s="231">
        <v>92324.627595758648</v>
      </c>
      <c r="N189" s="231">
        <v>94234.327632119443</v>
      </c>
      <c r="O189" s="231">
        <v>72802.205356525214</v>
      </c>
      <c r="P189" s="231">
        <v>93163.69777131232</v>
      </c>
      <c r="Q189" s="231">
        <v>96980.675670977449</v>
      </c>
      <c r="R189" s="231">
        <v>96889.290616801401</v>
      </c>
      <c r="S189" s="231">
        <v>87648.859599604999</v>
      </c>
      <c r="T189" s="231">
        <v>87648.859599604999</v>
      </c>
      <c r="U189" s="231">
        <v>87648.859599604999</v>
      </c>
      <c r="V189" s="231">
        <v>87648.859599604999</v>
      </c>
      <c r="W189" s="231">
        <v>87648.859599604999</v>
      </c>
      <c r="X189" s="231">
        <v>87648.859599604999</v>
      </c>
    </row>
    <row r="190" spans="1:24">
      <c r="A190" s="228" t="s">
        <v>129</v>
      </c>
      <c r="B190" s="228" t="s">
        <v>113</v>
      </c>
      <c r="C190" s="228" t="s">
        <v>114</v>
      </c>
      <c r="D190" s="228" t="s">
        <v>115</v>
      </c>
      <c r="E190" s="228" t="s">
        <v>61</v>
      </c>
      <c r="F190" s="233" t="s">
        <v>116</v>
      </c>
      <c r="G190" s="233" t="s">
        <v>116</v>
      </c>
      <c r="H190" s="233" t="s">
        <v>116</v>
      </c>
      <c r="I190" s="233" t="s">
        <v>116</v>
      </c>
      <c r="J190" s="233" t="s">
        <v>116</v>
      </c>
      <c r="K190" s="233" t="s">
        <v>116</v>
      </c>
      <c r="L190" s="233" t="s">
        <v>116</v>
      </c>
      <c r="M190" s="233" t="s">
        <v>116</v>
      </c>
      <c r="N190" s="233" t="s">
        <v>116</v>
      </c>
      <c r="O190" s="233" t="s">
        <v>116</v>
      </c>
      <c r="P190" s="233" t="s">
        <v>116</v>
      </c>
      <c r="Q190" s="233" t="s">
        <v>116</v>
      </c>
      <c r="R190" s="233" t="s">
        <v>116</v>
      </c>
      <c r="S190" s="233" t="s">
        <v>116</v>
      </c>
      <c r="T190" s="233" t="s">
        <v>116</v>
      </c>
      <c r="U190" s="233" t="s">
        <v>116</v>
      </c>
      <c r="V190" s="233" t="s">
        <v>116</v>
      </c>
      <c r="W190" s="233" t="s">
        <v>116</v>
      </c>
      <c r="X190" s="233" t="s">
        <v>116</v>
      </c>
    </row>
    <row r="191" spans="1:24">
      <c r="A191" s="228" t="s">
        <v>129</v>
      </c>
      <c r="B191" s="228" t="s">
        <v>117</v>
      </c>
      <c r="C191" s="228" t="s">
        <v>118</v>
      </c>
      <c r="D191" s="228" t="s">
        <v>115</v>
      </c>
      <c r="E191" s="228" t="s">
        <v>61</v>
      </c>
      <c r="F191" s="233" t="s">
        <v>119</v>
      </c>
      <c r="G191" s="233" t="s">
        <v>119</v>
      </c>
      <c r="H191" s="233" t="s">
        <v>119</v>
      </c>
      <c r="I191" s="233" t="s">
        <v>119</v>
      </c>
      <c r="J191" s="233" t="s">
        <v>119</v>
      </c>
      <c r="K191" s="233" t="s">
        <v>119</v>
      </c>
      <c r="L191" s="233" t="s">
        <v>119</v>
      </c>
      <c r="M191" s="233" t="s">
        <v>119</v>
      </c>
      <c r="N191" s="233" t="s">
        <v>119</v>
      </c>
      <c r="O191" s="233" t="s">
        <v>119</v>
      </c>
      <c r="P191" s="233" t="s">
        <v>119</v>
      </c>
      <c r="Q191" s="233" t="s">
        <v>119</v>
      </c>
      <c r="R191" s="233" t="s">
        <v>119</v>
      </c>
      <c r="S191" s="233" t="s">
        <v>119</v>
      </c>
      <c r="T191" s="233" t="s">
        <v>119</v>
      </c>
      <c r="U191" s="233" t="s">
        <v>119</v>
      </c>
      <c r="V191" s="233" t="s">
        <v>119</v>
      </c>
      <c r="W191" s="233" t="s">
        <v>119</v>
      </c>
      <c r="X191" s="233" t="s">
        <v>119</v>
      </c>
    </row>
    <row r="192" spans="1:24">
      <c r="A192" s="228" t="s">
        <v>129</v>
      </c>
      <c r="B192" s="228" t="s">
        <v>120</v>
      </c>
      <c r="C192" s="228" t="s">
        <v>121</v>
      </c>
      <c r="D192" s="228" t="s">
        <v>115</v>
      </c>
      <c r="E192" s="228" t="s">
        <v>61</v>
      </c>
      <c r="F192" s="234">
        <v>0</v>
      </c>
      <c r="G192" s="234">
        <v>0</v>
      </c>
      <c r="H192" s="234">
        <v>0</v>
      </c>
      <c r="I192" s="234">
        <v>0</v>
      </c>
      <c r="J192" s="234">
        <v>0</v>
      </c>
      <c r="K192" s="234">
        <v>0</v>
      </c>
      <c r="L192" s="234">
        <v>0</v>
      </c>
      <c r="M192" s="234">
        <v>0</v>
      </c>
      <c r="N192" s="234">
        <v>0</v>
      </c>
      <c r="O192" s="234">
        <v>0</v>
      </c>
      <c r="P192" s="234">
        <v>0</v>
      </c>
      <c r="Q192" s="234">
        <v>0</v>
      </c>
      <c r="R192" s="234">
        <v>0</v>
      </c>
      <c r="S192" s="234">
        <v>0</v>
      </c>
      <c r="T192" s="234">
        <v>0</v>
      </c>
      <c r="U192" s="234">
        <v>0</v>
      </c>
      <c r="V192" s="234">
        <v>0</v>
      </c>
      <c r="W192" s="234">
        <v>0</v>
      </c>
      <c r="X192" s="234">
        <v>0</v>
      </c>
    </row>
    <row r="193" spans="1:24">
      <c r="A193" s="228" t="s">
        <v>129</v>
      </c>
      <c r="B193" s="228" t="s">
        <v>122</v>
      </c>
      <c r="C193" s="228" t="s">
        <v>123</v>
      </c>
      <c r="D193" s="228" t="s">
        <v>60</v>
      </c>
      <c r="E193" s="228" t="s">
        <v>61</v>
      </c>
      <c r="F193" s="234">
        <v>0</v>
      </c>
      <c r="G193" s="234">
        <v>0</v>
      </c>
      <c r="H193" s="234">
        <v>0</v>
      </c>
      <c r="I193" s="234">
        <v>0</v>
      </c>
      <c r="J193" s="234">
        <v>0</v>
      </c>
      <c r="K193" s="234">
        <v>0</v>
      </c>
      <c r="L193" s="234">
        <v>0</v>
      </c>
      <c r="M193" s="234">
        <v>0</v>
      </c>
      <c r="N193" s="234">
        <v>0</v>
      </c>
      <c r="O193" s="234">
        <v>0</v>
      </c>
      <c r="P193" s="234">
        <v>0</v>
      </c>
      <c r="Q193" s="234">
        <v>0</v>
      </c>
      <c r="R193" s="234">
        <v>0</v>
      </c>
      <c r="S193" s="234">
        <v>0</v>
      </c>
      <c r="T193" s="234">
        <v>0</v>
      </c>
      <c r="U193" s="234">
        <v>0</v>
      </c>
      <c r="V193" s="234">
        <v>0</v>
      </c>
      <c r="W193" s="234">
        <v>0</v>
      </c>
      <c r="X193" s="234">
        <v>0</v>
      </c>
    </row>
    <row r="194" spans="1:24">
      <c r="A194" s="228" t="s">
        <v>130</v>
      </c>
      <c r="B194" s="228" t="s">
        <v>58</v>
      </c>
      <c r="C194" s="228" t="s">
        <v>59</v>
      </c>
      <c r="D194" s="228" t="s">
        <v>60</v>
      </c>
      <c r="E194" s="228" t="s">
        <v>61</v>
      </c>
      <c r="F194" s="231">
        <v>575.030192867913</v>
      </c>
      <c r="G194" s="231">
        <v>579.55791228442104</v>
      </c>
      <c r="H194" s="231">
        <v>584.47828829633102</v>
      </c>
      <c r="I194" s="231">
        <v>588.550094751801</v>
      </c>
      <c r="J194" s="231">
        <v>592.97315376250504</v>
      </c>
      <c r="K194" s="231">
        <v>599.10853622802802</v>
      </c>
      <c r="L194" s="231">
        <v>602.25393530230599</v>
      </c>
      <c r="M194" s="231">
        <v>605.17745795763597</v>
      </c>
      <c r="N194" s="231">
        <v>609.79480070941804</v>
      </c>
      <c r="O194" s="231">
        <v>613.175792792837</v>
      </c>
      <c r="P194" s="231">
        <v>612.91350533577508</v>
      </c>
      <c r="Q194" s="231">
        <v>613.43415141312005</v>
      </c>
      <c r="R194" s="231">
        <v>611.07718124195458</v>
      </c>
      <c r="S194" s="231">
        <v>613.17840658260741</v>
      </c>
      <c r="T194" s="231">
        <v>615.74240022533741</v>
      </c>
      <c r="U194" s="231">
        <v>618.14028975094482</v>
      </c>
      <c r="V194" s="231">
        <v>620.50791105504697</v>
      </c>
      <c r="W194" s="231">
        <v>622.5952804448865</v>
      </c>
      <c r="X194" s="231">
        <v>624.83263251492497</v>
      </c>
    </row>
    <row r="195" spans="1:24">
      <c r="A195" s="228" t="s">
        <v>130</v>
      </c>
      <c r="B195" s="228" t="s">
        <v>62</v>
      </c>
      <c r="C195" s="228" t="s">
        <v>63</v>
      </c>
      <c r="D195" s="228" t="s">
        <v>64</v>
      </c>
      <c r="E195" s="228" t="s">
        <v>61</v>
      </c>
      <c r="F195" s="231">
        <v>14885</v>
      </c>
      <c r="G195" s="231">
        <v>16279.6575467</v>
      </c>
      <c r="H195" s="231">
        <v>16289</v>
      </c>
      <c r="I195" s="231">
        <v>16265</v>
      </c>
      <c r="J195" s="231">
        <v>15206</v>
      </c>
      <c r="K195" s="231">
        <v>15597</v>
      </c>
      <c r="L195" s="231">
        <v>15094.93680251303</v>
      </c>
      <c r="M195" s="231">
        <v>14326</v>
      </c>
      <c r="N195" s="231">
        <v>14953</v>
      </c>
      <c r="O195" s="231">
        <v>12935</v>
      </c>
      <c r="P195" s="231">
        <v>14907</v>
      </c>
      <c r="Q195" s="231">
        <v>14104</v>
      </c>
      <c r="R195" s="231">
        <v>13880</v>
      </c>
      <c r="S195" s="231">
        <v>13951</v>
      </c>
      <c r="T195" s="231">
        <v>14056</v>
      </c>
      <c r="U195" s="231">
        <v>14015</v>
      </c>
      <c r="V195" s="231">
        <v>13878</v>
      </c>
      <c r="W195" s="231">
        <v>13979</v>
      </c>
      <c r="X195" s="231">
        <v>14056.60322876538</v>
      </c>
    </row>
    <row r="196" spans="1:24">
      <c r="A196" s="228" t="s">
        <v>130</v>
      </c>
      <c r="B196" s="228" t="s">
        <v>65</v>
      </c>
      <c r="C196" s="228" t="s">
        <v>66</v>
      </c>
      <c r="D196" s="228" t="s">
        <v>64</v>
      </c>
      <c r="E196" s="228" t="s">
        <v>61</v>
      </c>
      <c r="F196" s="231">
        <v>233763</v>
      </c>
      <c r="G196" s="231">
        <v>229479.62860669999</v>
      </c>
      <c r="H196" s="231">
        <v>231765</v>
      </c>
      <c r="I196" s="231">
        <v>252859</v>
      </c>
      <c r="J196" s="231">
        <v>249143</v>
      </c>
      <c r="K196" s="231">
        <v>250452</v>
      </c>
      <c r="L196" s="231">
        <v>245516.472242424</v>
      </c>
      <c r="M196" s="231">
        <v>246023</v>
      </c>
      <c r="N196" s="231">
        <v>246797</v>
      </c>
      <c r="O196" s="231">
        <v>234352</v>
      </c>
      <c r="P196" s="231">
        <v>248377</v>
      </c>
      <c r="Q196" s="231">
        <v>243469</v>
      </c>
      <c r="R196" s="231">
        <v>246370</v>
      </c>
      <c r="S196" s="231">
        <v>247818</v>
      </c>
      <c r="T196" s="231">
        <v>249263</v>
      </c>
      <c r="U196" s="231">
        <v>250705</v>
      </c>
      <c r="V196" s="231">
        <v>252143</v>
      </c>
      <c r="W196" s="231">
        <v>253588</v>
      </c>
      <c r="X196" s="231">
        <v>255030.0115063354</v>
      </c>
    </row>
    <row r="197" spans="1:24">
      <c r="A197" s="228" t="s">
        <v>130</v>
      </c>
      <c r="B197" s="228" t="s">
        <v>67</v>
      </c>
      <c r="C197" s="228" t="s">
        <v>68</v>
      </c>
      <c r="D197" s="228" t="s">
        <v>60</v>
      </c>
      <c r="E197" s="228" t="s">
        <v>61</v>
      </c>
      <c r="F197" s="231">
        <v>1570.0142493338301</v>
      </c>
      <c r="G197" s="231">
        <v>1582.5483353118</v>
      </c>
      <c r="H197" s="231">
        <v>1599.76964533878</v>
      </c>
      <c r="I197" s="231">
        <v>1607.8787775190001</v>
      </c>
      <c r="J197" s="231">
        <v>1619.09510137301</v>
      </c>
      <c r="K197" s="231">
        <v>1635.8480542523901</v>
      </c>
      <c r="L197" s="231">
        <v>1637.90451015189</v>
      </c>
      <c r="M197" s="231">
        <v>1643.20351695676</v>
      </c>
      <c r="N197" s="231">
        <v>1647.63280357332</v>
      </c>
      <c r="O197" s="231">
        <v>1652.40196417634</v>
      </c>
      <c r="P197" s="231">
        <v>1651.6951451624095</v>
      </c>
      <c r="Q197" s="231">
        <v>1653.0981956594408</v>
      </c>
      <c r="R197" s="231">
        <v>1646.7465715638452</v>
      </c>
      <c r="S197" s="231">
        <v>1652.4090078845252</v>
      </c>
      <c r="T197" s="231">
        <v>1659.3185241785156</v>
      </c>
      <c r="U197" s="231">
        <v>1665.7804188073701</v>
      </c>
      <c r="V197" s="231">
        <v>1672.1607458511123</v>
      </c>
      <c r="W197" s="231">
        <v>1677.7858427976539</v>
      </c>
      <c r="X197" s="231">
        <v>1683.815116944709</v>
      </c>
    </row>
    <row r="198" spans="1:24">
      <c r="A198" s="228" t="s">
        <v>130</v>
      </c>
      <c r="B198" s="228" t="s">
        <v>69</v>
      </c>
      <c r="C198" s="228" t="s">
        <v>70</v>
      </c>
      <c r="D198" s="228" t="s">
        <v>64</v>
      </c>
      <c r="E198" s="228" t="s">
        <v>61</v>
      </c>
      <c r="F198" s="231">
        <v>3420</v>
      </c>
      <c r="G198" s="231">
        <v>3421.8226338999998</v>
      </c>
      <c r="H198" s="231">
        <v>3588</v>
      </c>
      <c r="I198" s="231">
        <v>3655</v>
      </c>
      <c r="J198" s="231">
        <v>4709</v>
      </c>
      <c r="K198" s="231">
        <v>4935</v>
      </c>
      <c r="L198" s="231">
        <v>5060.4513260337699</v>
      </c>
      <c r="M198" s="231">
        <v>5023</v>
      </c>
      <c r="N198" s="231">
        <v>5345</v>
      </c>
      <c r="O198" s="231">
        <v>5207</v>
      </c>
      <c r="P198" s="231">
        <v>5489</v>
      </c>
      <c r="Q198" s="231">
        <v>5578</v>
      </c>
      <c r="R198" s="231">
        <v>5063</v>
      </c>
      <c r="S198" s="231">
        <v>5584</v>
      </c>
      <c r="T198" s="231">
        <v>5625</v>
      </c>
      <c r="U198" s="231">
        <v>6353</v>
      </c>
      <c r="V198" s="231">
        <v>7885</v>
      </c>
      <c r="W198" s="231">
        <v>7943</v>
      </c>
      <c r="X198" s="231">
        <v>8295.3752521979804</v>
      </c>
    </row>
    <row r="199" spans="1:24">
      <c r="A199" s="228" t="s">
        <v>130</v>
      </c>
      <c r="B199" s="228" t="s">
        <v>71</v>
      </c>
      <c r="C199" s="228" t="s">
        <v>72</v>
      </c>
      <c r="D199" s="228" t="s">
        <v>73</v>
      </c>
      <c r="E199" s="228" t="s">
        <v>61</v>
      </c>
      <c r="F199" s="232">
        <v>6.3675603068064666</v>
      </c>
      <c r="G199" s="232">
        <v>7.0941624080285317</v>
      </c>
      <c r="H199" s="232">
        <v>7.0282398118784108</v>
      </c>
      <c r="I199" s="232">
        <v>6.432438631806658</v>
      </c>
      <c r="J199" s="232">
        <v>6.1033221884620481</v>
      </c>
      <c r="K199" s="232">
        <v>6.2275406065832977</v>
      </c>
      <c r="L199" s="232">
        <v>6.1482379021836975</v>
      </c>
      <c r="M199" s="232">
        <v>5.8230328058758731</v>
      </c>
      <c r="N199" s="232">
        <v>6.0588256745422351</v>
      </c>
      <c r="O199" s="232">
        <v>5.5194749778111554</v>
      </c>
      <c r="P199" s="232">
        <v>6.0017634483064057</v>
      </c>
      <c r="Q199" s="232">
        <v>5.7929346241205231</v>
      </c>
      <c r="R199" s="232">
        <v>5.6338028169014089</v>
      </c>
      <c r="S199" s="232">
        <v>5.6295345777949946</v>
      </c>
      <c r="T199" s="232">
        <v>5.6390238422870622</v>
      </c>
      <c r="U199" s="232">
        <v>5.5902355357890743</v>
      </c>
      <c r="V199" s="232">
        <v>5.5040195444648479</v>
      </c>
      <c r="W199" s="232">
        <v>5.5124848178935908</v>
      </c>
      <c r="X199" s="232">
        <v>5.5117447337825123</v>
      </c>
    </row>
    <row r="200" spans="1:24">
      <c r="A200" s="228" t="s">
        <v>130</v>
      </c>
      <c r="B200" s="228" t="s">
        <v>74</v>
      </c>
      <c r="C200" s="228" t="s">
        <v>75</v>
      </c>
      <c r="D200" s="228" t="s">
        <v>73</v>
      </c>
      <c r="E200" s="228" t="s">
        <v>61</v>
      </c>
      <c r="F200" s="232">
        <v>1.4630202384466318</v>
      </c>
      <c r="G200" s="232">
        <v>1.4911226127895585</v>
      </c>
      <c r="H200" s="232">
        <v>1.5481198627920523</v>
      </c>
      <c r="I200" s="232">
        <v>1.4454696095452406</v>
      </c>
      <c r="J200" s="232">
        <v>1.8900791914683535</v>
      </c>
      <c r="K200" s="232">
        <v>1.9704374490920415</v>
      </c>
      <c r="L200" s="232">
        <v>2.0611453397868384</v>
      </c>
      <c r="M200" s="232">
        <v>2.0416790300093894</v>
      </c>
      <c r="N200" s="232">
        <v>2.1657475577093726</v>
      </c>
      <c r="O200" s="232">
        <v>2.2218713729774016</v>
      </c>
      <c r="P200" s="232">
        <v>2.2099469757666772</v>
      </c>
      <c r="Q200" s="232">
        <v>2.2910514274917957</v>
      </c>
      <c r="R200" s="232">
        <v>2.0550391687299592</v>
      </c>
      <c r="S200" s="232">
        <v>2.2532665101001541</v>
      </c>
      <c r="T200" s="232">
        <v>2.2566526118998809</v>
      </c>
      <c r="U200" s="232">
        <v>2.5340539678107734</v>
      </c>
      <c r="V200" s="232">
        <v>3.1271936956409654</v>
      </c>
      <c r="W200" s="232">
        <v>3.1322460053314827</v>
      </c>
      <c r="X200" s="232">
        <v>3.2527055161866345</v>
      </c>
    </row>
    <row r="201" spans="1:24">
      <c r="A201" s="228" t="s">
        <v>130</v>
      </c>
      <c r="B201" s="228" t="s">
        <v>76</v>
      </c>
      <c r="C201" s="228" t="s">
        <v>77</v>
      </c>
      <c r="D201" s="228" t="s">
        <v>60</v>
      </c>
      <c r="E201" s="228" t="s">
        <v>61</v>
      </c>
      <c r="F201" s="231">
        <v>39.185878116560055</v>
      </c>
      <c r="G201" s="231">
        <v>39.225869275282783</v>
      </c>
      <c r="H201" s="231">
        <v>39.392690203920303</v>
      </c>
      <c r="I201" s="231">
        <v>39.31661433295357</v>
      </c>
      <c r="J201" s="231">
        <v>39.758447942036106</v>
      </c>
      <c r="K201" s="231">
        <v>39.819870703379152</v>
      </c>
      <c r="L201" s="231">
        <v>39.986458907887481</v>
      </c>
      <c r="M201" s="231">
        <v>39.999780545344819</v>
      </c>
      <c r="N201" s="231">
        <v>39.976303576303579</v>
      </c>
      <c r="O201" s="231">
        <v>40.070550812897615</v>
      </c>
      <c r="P201" s="231">
        <v>40.053410535999348</v>
      </c>
      <c r="Q201" s="231">
        <v>40.087434343434346</v>
      </c>
      <c r="R201" s="231">
        <v>39.933408215661103</v>
      </c>
      <c r="S201" s="231">
        <v>39.931386122796738</v>
      </c>
      <c r="T201" s="231">
        <v>40.102535480784567</v>
      </c>
      <c r="U201" s="231">
        <v>40.264947742585811</v>
      </c>
      <c r="V201" s="231">
        <v>40.423034154090551</v>
      </c>
      <c r="W201" s="231">
        <v>40.572357122096861</v>
      </c>
      <c r="X201" s="231">
        <v>40.72340313307663</v>
      </c>
    </row>
    <row r="202" spans="1:24">
      <c r="A202" s="228" t="s">
        <v>130</v>
      </c>
      <c r="B202" s="228" t="s">
        <v>78</v>
      </c>
      <c r="C202" s="228" t="s">
        <v>79</v>
      </c>
      <c r="D202" s="228" t="s">
        <v>60</v>
      </c>
      <c r="E202" s="228" t="s">
        <v>61</v>
      </c>
      <c r="F202" s="231">
        <v>1401623.99999999</v>
      </c>
      <c r="G202" s="231">
        <v>1405862.99999999</v>
      </c>
      <c r="H202" s="231">
        <v>1415234</v>
      </c>
      <c r="I202" s="231">
        <v>1414887</v>
      </c>
      <c r="J202" s="231">
        <v>1433299.99999999</v>
      </c>
      <c r="K202" s="231">
        <v>1438234</v>
      </c>
      <c r="L202" s="231">
        <v>1449909</v>
      </c>
      <c r="M202" s="231">
        <v>1458152</v>
      </c>
      <c r="N202" s="231">
        <v>1464332</v>
      </c>
      <c r="O202" s="231">
        <v>1473875</v>
      </c>
      <c r="P202" s="231">
        <v>1480334</v>
      </c>
      <c r="Q202" s="231">
        <v>1488246</v>
      </c>
      <c r="R202" s="231">
        <v>1493190</v>
      </c>
      <c r="S202" s="231">
        <v>1499743</v>
      </c>
      <c r="T202" s="231">
        <v>1508898.0000000002</v>
      </c>
      <c r="U202" s="231">
        <v>1517908</v>
      </c>
      <c r="V202" s="231">
        <v>1526778</v>
      </c>
      <c r="W202" s="231">
        <v>1535542</v>
      </c>
      <c r="X202" s="231">
        <v>1544149.9999999998</v>
      </c>
    </row>
    <row r="203" spans="1:24">
      <c r="A203" s="228" t="s">
        <v>130</v>
      </c>
      <c r="B203" s="228" t="s">
        <v>80</v>
      </c>
      <c r="C203" s="228" t="s">
        <v>81</v>
      </c>
      <c r="D203" s="228" t="s">
        <v>60</v>
      </c>
      <c r="E203" s="228" t="s">
        <v>61</v>
      </c>
      <c r="F203" s="231">
        <v>1.4201562264108745</v>
      </c>
      <c r="G203" s="231">
        <v>1.5639421655013088</v>
      </c>
      <c r="H203" s="231">
        <v>1.5651760506436694</v>
      </c>
      <c r="I203" s="231">
        <v>1.6151943757467975</v>
      </c>
      <c r="J203" s="231">
        <v>1.6277856988310746</v>
      </c>
      <c r="K203" s="231">
        <v>1.7045281503938425</v>
      </c>
      <c r="L203" s="231">
        <v>1.6719525648097078</v>
      </c>
      <c r="M203" s="231">
        <v>1.5552751412739343</v>
      </c>
      <c r="N203" s="231">
        <v>1.6699699699699699</v>
      </c>
      <c r="O203" s="231">
        <v>1.69349138165407</v>
      </c>
      <c r="P203" s="231">
        <v>1.7188776752617765</v>
      </c>
      <c r="Q203" s="231">
        <v>1.7501683501683503</v>
      </c>
      <c r="R203" s="231">
        <v>1.7222667950363715</v>
      </c>
      <c r="S203" s="231">
        <v>1.714654667447681</v>
      </c>
      <c r="T203" s="231">
        <v>1.7142667304523467</v>
      </c>
      <c r="U203" s="231">
        <v>1.7170406918138894</v>
      </c>
      <c r="V203" s="231">
        <v>1.7198040773100345</v>
      </c>
      <c r="W203" s="231">
        <v>1.7223293788147014</v>
      </c>
      <c r="X203" s="231">
        <v>1.72511735851047</v>
      </c>
    </row>
    <row r="204" spans="1:24">
      <c r="A204" s="228" t="s">
        <v>130</v>
      </c>
      <c r="B204" s="228" t="s">
        <v>82</v>
      </c>
      <c r="C204" s="228" t="s">
        <v>83</v>
      </c>
      <c r="D204" s="228" t="s">
        <v>84</v>
      </c>
      <c r="E204" s="228" t="s">
        <v>61</v>
      </c>
      <c r="F204" s="231">
        <v>50797</v>
      </c>
      <c r="G204" s="231">
        <v>56052</v>
      </c>
      <c r="H204" s="231">
        <v>56231</v>
      </c>
      <c r="I204" s="231">
        <v>58126</v>
      </c>
      <c r="J204" s="231">
        <v>58682</v>
      </c>
      <c r="K204" s="231">
        <v>61565</v>
      </c>
      <c r="L204" s="231">
        <v>60625</v>
      </c>
      <c r="M204" s="231">
        <v>56696</v>
      </c>
      <c r="N204" s="231">
        <v>61171</v>
      </c>
      <c r="O204" s="231">
        <v>62290</v>
      </c>
      <c r="P204" s="231">
        <v>63528</v>
      </c>
      <c r="Q204" s="231">
        <v>64975</v>
      </c>
      <c r="R204" s="231">
        <v>64399</v>
      </c>
      <c r="S204" s="231">
        <v>64399</v>
      </c>
      <c r="T204" s="231">
        <v>64501</v>
      </c>
      <c r="U204" s="231">
        <v>64729</v>
      </c>
      <c r="V204" s="231">
        <v>64957</v>
      </c>
      <c r="W204" s="231">
        <v>65185</v>
      </c>
      <c r="X204" s="231">
        <v>65413</v>
      </c>
    </row>
    <row r="205" spans="1:24">
      <c r="A205" s="228" t="s">
        <v>130</v>
      </c>
      <c r="B205" s="228" t="s">
        <v>85</v>
      </c>
      <c r="C205" s="228" t="s">
        <v>86</v>
      </c>
      <c r="D205" s="228" t="s">
        <v>87</v>
      </c>
      <c r="E205" s="228" t="s">
        <v>61</v>
      </c>
      <c r="F205" s="231">
        <v>38.795797472828468</v>
      </c>
      <c r="G205" s="231">
        <v>29.131076198015535</v>
      </c>
      <c r="H205" s="231">
        <v>26.654209269776871</v>
      </c>
      <c r="I205" s="231">
        <v>29.990404705022154</v>
      </c>
      <c r="J205" s="231">
        <v>30.397462175540756</v>
      </c>
      <c r="K205" s="231">
        <v>44.709037985227731</v>
      </c>
      <c r="L205" s="231">
        <v>68.468466735966743</v>
      </c>
      <c r="M205" s="231">
        <v>93.795668258690881</v>
      </c>
      <c r="N205" s="231">
        <v>79.620055046577889</v>
      </c>
      <c r="O205" s="231">
        <v>52.267851905598384</v>
      </c>
      <c r="P205" s="231">
        <v>33.827665758066885</v>
      </c>
      <c r="Q205" s="231">
        <v>38.024999999999999</v>
      </c>
      <c r="R205" s="231">
        <v>36.687955274640665</v>
      </c>
      <c r="S205" s="231">
        <v>35.383000000000003</v>
      </c>
      <c r="T205" s="231">
        <v>40.598000000000006</v>
      </c>
      <c r="U205" s="231">
        <v>41.77300000000001</v>
      </c>
      <c r="V205" s="231">
        <v>44.825000000000003</v>
      </c>
      <c r="W205" s="231">
        <v>39.964999999999996</v>
      </c>
      <c r="X205" s="231">
        <v>34.588999999999999</v>
      </c>
    </row>
    <row r="206" spans="1:24">
      <c r="A206" s="228" t="s">
        <v>130</v>
      </c>
      <c r="B206" s="228" t="s">
        <v>88</v>
      </c>
      <c r="C206" s="228" t="s">
        <v>89</v>
      </c>
      <c r="D206" s="228" t="s">
        <v>87</v>
      </c>
      <c r="E206" s="228" t="s">
        <v>61</v>
      </c>
      <c r="F206" s="231">
        <v>0.5487382952309543</v>
      </c>
      <c r="G206" s="231">
        <v>0.46759351842721569</v>
      </c>
      <c r="H206" s="231">
        <v>0.41517459921770827</v>
      </c>
      <c r="I206" s="231">
        <v>0.46641375902056231</v>
      </c>
      <c r="J206" s="231">
        <v>0.45100092248576784</v>
      </c>
      <c r="K206" s="231">
        <v>0.64422244935486639</v>
      </c>
      <c r="L206" s="231">
        <v>0.95095092688842697</v>
      </c>
      <c r="M206" s="231">
        <v>1.2472828225889745</v>
      </c>
      <c r="N206" s="231">
        <v>1.0340266889165959</v>
      </c>
      <c r="O206" s="231">
        <v>0.73929069173406481</v>
      </c>
      <c r="P206" s="231">
        <v>0.43932033452034919</v>
      </c>
      <c r="Q206" s="231">
        <v>0.51177658142664872</v>
      </c>
      <c r="R206" s="231">
        <v>0.50051780729386997</v>
      </c>
      <c r="S206" s="231">
        <v>0.46057101798651995</v>
      </c>
      <c r="T206" s="231">
        <v>0.52414544590707457</v>
      </c>
      <c r="U206" s="231">
        <v>0.5349546019183733</v>
      </c>
      <c r="V206" s="231">
        <v>0.56943484623671214</v>
      </c>
      <c r="W206" s="231">
        <v>0.50365596384615952</v>
      </c>
      <c r="X206" s="231">
        <v>0.43246412907033149</v>
      </c>
    </row>
    <row r="207" spans="1:24">
      <c r="A207" s="228" t="s">
        <v>130</v>
      </c>
      <c r="B207" s="228" t="s">
        <v>90</v>
      </c>
      <c r="C207" s="228" t="s">
        <v>91</v>
      </c>
      <c r="D207" s="228" t="s">
        <v>87</v>
      </c>
      <c r="E207" s="228" t="s">
        <v>61</v>
      </c>
      <c r="F207" s="231">
        <v>92.964573208447447</v>
      </c>
      <c r="G207" s="231">
        <v>127.33952588438312</v>
      </c>
      <c r="H207" s="231">
        <v>120.03182540990531</v>
      </c>
      <c r="I207" s="231">
        <v>117.06712483955876</v>
      </c>
      <c r="J207" s="231">
        <v>106.69938428161393</v>
      </c>
      <c r="K207" s="231">
        <v>114.15825907755436</v>
      </c>
      <c r="L207" s="231">
        <v>99.70566248200862</v>
      </c>
      <c r="M207" s="231">
        <v>118.18820662386467</v>
      </c>
      <c r="N207" s="231">
        <v>130.81110348487181</v>
      </c>
      <c r="O207" s="231">
        <v>105.95773581302984</v>
      </c>
      <c r="P207" s="231">
        <v>94.499698320318217</v>
      </c>
      <c r="Q207" s="231">
        <v>86.394999999999996</v>
      </c>
      <c r="R207" s="231">
        <v>93.740316991786443</v>
      </c>
      <c r="S207" s="231">
        <v>90.085000000000008</v>
      </c>
      <c r="T207" s="231">
        <v>122.739</v>
      </c>
      <c r="U207" s="231">
        <v>117.26700000000001</v>
      </c>
      <c r="V207" s="231">
        <v>117.64</v>
      </c>
      <c r="W207" s="231">
        <v>115.61100000000002</v>
      </c>
      <c r="X207" s="231">
        <v>114.75299999999999</v>
      </c>
    </row>
    <row r="208" spans="1:24">
      <c r="A208" s="228" t="s">
        <v>130</v>
      </c>
      <c r="B208" s="228" t="s">
        <v>92</v>
      </c>
      <c r="C208" s="228" t="s">
        <v>93</v>
      </c>
      <c r="D208" s="228" t="s">
        <v>87</v>
      </c>
      <c r="E208" s="228" t="s">
        <v>61</v>
      </c>
      <c r="F208" s="231">
        <v>100.0933140408235</v>
      </c>
      <c r="G208" s="231">
        <v>135.72716695427093</v>
      </c>
      <c r="H208" s="231">
        <v>127.2195926301555</v>
      </c>
      <c r="I208" s="231">
        <v>125.69065597058579</v>
      </c>
      <c r="J208" s="231">
        <v>105.14841930116472</v>
      </c>
      <c r="K208" s="231">
        <v>120.20903241690601</v>
      </c>
      <c r="L208" s="231">
        <v>112.66075163921316</v>
      </c>
      <c r="M208" s="231">
        <v>129.77639641403067</v>
      </c>
      <c r="N208" s="231">
        <v>121.87348602663795</v>
      </c>
      <c r="O208" s="231">
        <v>101.8810937141984</v>
      </c>
      <c r="P208" s="231">
        <v>117.13668189185205</v>
      </c>
      <c r="Q208" s="231">
        <v>118.179</v>
      </c>
      <c r="R208" s="231">
        <v>127.20411319301846</v>
      </c>
      <c r="S208" s="231">
        <v>123.398</v>
      </c>
      <c r="T208" s="231">
        <v>114.818</v>
      </c>
      <c r="U208" s="231">
        <v>123.17400000000001</v>
      </c>
      <c r="V208" s="231">
        <v>120.798</v>
      </c>
      <c r="W208" s="231">
        <v>114.97399999999999</v>
      </c>
      <c r="X208" s="231">
        <v>106.889</v>
      </c>
    </row>
    <row r="209" spans="1:24">
      <c r="A209" s="228" t="s">
        <v>130</v>
      </c>
      <c r="B209" s="228" t="s">
        <v>94</v>
      </c>
      <c r="C209" s="228" t="s">
        <v>95</v>
      </c>
      <c r="D209" s="228" t="s">
        <v>87</v>
      </c>
      <c r="E209" s="228" t="s">
        <v>61</v>
      </c>
      <c r="F209" s="231">
        <v>193.05788724927095</v>
      </c>
      <c r="G209" s="231">
        <v>263.06669283865403</v>
      </c>
      <c r="H209" s="231">
        <v>247.2514180400608</v>
      </c>
      <c r="I209" s="231">
        <v>242.75778081014454</v>
      </c>
      <c r="J209" s="231">
        <v>211.84780358277865</v>
      </c>
      <c r="K209" s="231">
        <v>234.36729149446037</v>
      </c>
      <c r="L209" s="231">
        <v>212.36641412122179</v>
      </c>
      <c r="M209" s="231">
        <v>247.96460303789536</v>
      </c>
      <c r="N209" s="231">
        <v>252.68458951150976</v>
      </c>
      <c r="O209" s="231">
        <v>207.83882952722826</v>
      </c>
      <c r="P209" s="231">
        <v>211.63638021217025</v>
      </c>
      <c r="Q209" s="231">
        <v>204.57400000000001</v>
      </c>
      <c r="R209" s="231">
        <v>220.9444301848049</v>
      </c>
      <c r="S209" s="231">
        <v>213.483</v>
      </c>
      <c r="T209" s="231">
        <v>237.55700000000002</v>
      </c>
      <c r="U209" s="231">
        <v>240.44100000000003</v>
      </c>
      <c r="V209" s="231">
        <v>238.43799999999999</v>
      </c>
      <c r="W209" s="231">
        <v>230.58500000000001</v>
      </c>
      <c r="X209" s="231">
        <v>221.642</v>
      </c>
    </row>
    <row r="210" spans="1:24">
      <c r="A210" s="228" t="s">
        <v>130</v>
      </c>
      <c r="B210" s="228" t="s">
        <v>96</v>
      </c>
      <c r="C210" s="228" t="s">
        <v>97</v>
      </c>
      <c r="D210" s="228" t="s">
        <v>98</v>
      </c>
      <c r="E210" s="228" t="s">
        <v>61</v>
      </c>
      <c r="F210" s="231">
        <v>35768.6</v>
      </c>
      <c r="G210" s="231">
        <v>35840.199999999997</v>
      </c>
      <c r="H210" s="231">
        <v>35926.309999999896</v>
      </c>
      <c r="I210" s="231">
        <v>35987</v>
      </c>
      <c r="J210" s="231">
        <v>36050.199999999997</v>
      </c>
      <c r="K210" s="231">
        <v>36118.5</v>
      </c>
      <c r="L210" s="231">
        <v>36260</v>
      </c>
      <c r="M210" s="231">
        <v>36454</v>
      </c>
      <c r="N210" s="231">
        <v>36630</v>
      </c>
      <c r="O210" s="231">
        <v>36782</v>
      </c>
      <c r="P210" s="231">
        <v>36959</v>
      </c>
      <c r="Q210" s="231">
        <v>37125</v>
      </c>
      <c r="R210" s="231">
        <v>37392</v>
      </c>
      <c r="S210" s="231">
        <v>37558</v>
      </c>
      <c r="T210" s="231">
        <v>37626</v>
      </c>
      <c r="U210" s="231">
        <v>37698</v>
      </c>
      <c r="V210" s="231">
        <v>37770</v>
      </c>
      <c r="W210" s="231">
        <v>37847</v>
      </c>
      <c r="X210" s="231">
        <v>37918</v>
      </c>
    </row>
    <row r="211" spans="1:24">
      <c r="A211" s="228" t="s">
        <v>130</v>
      </c>
      <c r="B211" s="228" t="s">
        <v>99</v>
      </c>
      <c r="C211" s="228" t="s">
        <v>100</v>
      </c>
      <c r="D211" s="228" t="s">
        <v>101</v>
      </c>
      <c r="E211" s="228" t="s">
        <v>61</v>
      </c>
      <c r="F211" s="231">
        <v>70.7</v>
      </c>
      <c r="G211" s="231">
        <v>62.3</v>
      </c>
      <c r="H211" s="231">
        <v>64.2</v>
      </c>
      <c r="I211" s="231">
        <v>64.3</v>
      </c>
      <c r="J211" s="231">
        <v>67.400000000000006</v>
      </c>
      <c r="K211" s="231">
        <v>69.400000000000006</v>
      </c>
      <c r="L211" s="231">
        <v>72</v>
      </c>
      <c r="M211" s="231">
        <v>75.2</v>
      </c>
      <c r="N211" s="231">
        <v>77</v>
      </c>
      <c r="O211" s="231">
        <v>70.7</v>
      </c>
      <c r="P211" s="231">
        <v>77</v>
      </c>
      <c r="Q211" s="231">
        <v>74.3</v>
      </c>
      <c r="R211" s="231">
        <v>73.3</v>
      </c>
      <c r="S211" s="231">
        <v>76.82419999999999</v>
      </c>
      <c r="T211" s="231">
        <v>77.455600000000004</v>
      </c>
      <c r="U211" s="231">
        <v>78.086999999999989</v>
      </c>
      <c r="V211" s="231">
        <v>78.718400000000003</v>
      </c>
      <c r="W211" s="231">
        <v>79.349800000000016</v>
      </c>
      <c r="X211" s="231">
        <v>79.981200000000001</v>
      </c>
    </row>
    <row r="212" spans="1:24">
      <c r="A212" s="228" t="s">
        <v>130</v>
      </c>
      <c r="B212" s="228" t="s">
        <v>102</v>
      </c>
      <c r="C212" s="228" t="s">
        <v>103</v>
      </c>
      <c r="D212" s="228" t="s">
        <v>60</v>
      </c>
      <c r="E212" s="228" t="s">
        <v>61</v>
      </c>
      <c r="F212" s="231">
        <v>5.9645097401300631E-4</v>
      </c>
      <c r="G212" s="231">
        <v>5.9607515099266851E-4</v>
      </c>
      <c r="H212" s="231">
        <v>5.89301839837087E-4</v>
      </c>
      <c r="I212" s="231">
        <v>5.8873959545885997E-4</v>
      </c>
      <c r="J212" s="231">
        <v>5.8257168771367186E-4</v>
      </c>
      <c r="K212" s="231">
        <v>5.8057311953409532E-4</v>
      </c>
      <c r="L212" s="231">
        <v>5.7589821154293132E-4</v>
      </c>
      <c r="M212" s="231">
        <v>5.7264263259248691E-4</v>
      </c>
      <c r="N212" s="231">
        <v>5.6954297249530849E-4</v>
      </c>
      <c r="O212" s="231">
        <v>5.6246289542871686E-4</v>
      </c>
      <c r="P212" s="231">
        <v>5.5933323155450058E-4</v>
      </c>
      <c r="Q212" s="231">
        <v>5.5635963409275083E-4</v>
      </c>
      <c r="R212" s="231">
        <v>5.5451750949309867E-4</v>
      </c>
      <c r="S212" s="231">
        <v>5.5142781129833575E-4</v>
      </c>
      <c r="T212" s="231">
        <v>5.4808211025529879E-4</v>
      </c>
      <c r="U212" s="231">
        <v>5.4351120094234956E-4</v>
      </c>
      <c r="V212" s="231">
        <v>5.3773371112237668E-4</v>
      </c>
      <c r="W212" s="231">
        <v>5.3466463307418489E-4</v>
      </c>
      <c r="X212" s="231">
        <v>5.2844607065375782E-4</v>
      </c>
    </row>
    <row r="213" spans="1:24">
      <c r="A213" s="228" t="s">
        <v>130</v>
      </c>
      <c r="B213" s="228" t="s">
        <v>104</v>
      </c>
      <c r="C213" s="228" t="s">
        <v>105</v>
      </c>
      <c r="D213" s="228" t="s">
        <v>60</v>
      </c>
      <c r="E213" s="228" t="s">
        <v>61</v>
      </c>
      <c r="F213" s="231">
        <v>836</v>
      </c>
      <c r="G213" s="231">
        <v>838</v>
      </c>
      <c r="H213" s="231">
        <v>834</v>
      </c>
      <c r="I213" s="231">
        <v>833</v>
      </c>
      <c r="J213" s="231">
        <v>835</v>
      </c>
      <c r="K213" s="231">
        <v>835</v>
      </c>
      <c r="L213" s="231">
        <v>835</v>
      </c>
      <c r="M213" s="231">
        <v>835</v>
      </c>
      <c r="N213" s="231">
        <v>834</v>
      </c>
      <c r="O213" s="231">
        <v>829</v>
      </c>
      <c r="P213" s="231">
        <v>828</v>
      </c>
      <c r="Q213" s="231">
        <v>828</v>
      </c>
      <c r="R213" s="231">
        <v>828</v>
      </c>
      <c r="S213" s="231">
        <v>827</v>
      </c>
      <c r="T213" s="231">
        <v>827</v>
      </c>
      <c r="U213" s="231">
        <v>825</v>
      </c>
      <c r="V213" s="231">
        <v>821</v>
      </c>
      <c r="W213" s="231">
        <v>821</v>
      </c>
      <c r="X213" s="231">
        <v>816</v>
      </c>
    </row>
    <row r="214" spans="1:24">
      <c r="A214" s="228" t="s">
        <v>130</v>
      </c>
      <c r="B214" s="228" t="s">
        <v>106</v>
      </c>
      <c r="C214" s="228" t="s">
        <v>107</v>
      </c>
      <c r="D214" s="228" t="s">
        <v>60</v>
      </c>
      <c r="E214" s="228" t="s">
        <v>61</v>
      </c>
      <c r="F214" s="231">
        <v>8.0346668639046326E-2</v>
      </c>
      <c r="G214" s="231">
        <v>0.13078661898370744</v>
      </c>
      <c r="H214" s="231">
        <v>0.11466569711994805</v>
      </c>
      <c r="I214" s="231">
        <v>9.6438860730365117E-2</v>
      </c>
      <c r="J214" s="231">
        <v>0.1144939650260707</v>
      </c>
      <c r="K214" s="231">
        <v>8.2778028784728133E-2</v>
      </c>
      <c r="L214" s="231">
        <v>9.3327650760442235E-2</v>
      </c>
      <c r="M214" s="231">
        <v>8.7695061739660449E-2</v>
      </c>
      <c r="N214" s="231">
        <v>0.12839388264021978</v>
      </c>
      <c r="O214" s="231">
        <v>0.11115080720545796</v>
      </c>
      <c r="P214" s="231">
        <v>9.0989397025554614E-2</v>
      </c>
      <c r="Q214" s="231">
        <v>9.6183339338993742E-2</v>
      </c>
      <c r="R214" s="231">
        <v>0.12226361050721761</v>
      </c>
      <c r="S214" s="231">
        <v>9.7952644817429046E-2</v>
      </c>
      <c r="T214" s="231">
        <v>9.7775274704586246E-2</v>
      </c>
      <c r="U214" s="231">
        <v>9.7588169859968835E-2</v>
      </c>
      <c r="V214" s="231">
        <v>9.7401779743250844E-2</v>
      </c>
      <c r="W214" s="231">
        <v>9.7203232143308282E-2</v>
      </c>
      <c r="X214" s="231">
        <v>9.7020871739498665E-2</v>
      </c>
    </row>
    <row r="215" spans="1:24">
      <c r="A215" s="228" t="s">
        <v>130</v>
      </c>
      <c r="B215" s="228" t="s">
        <v>108</v>
      </c>
      <c r="C215" s="228" t="s">
        <v>109</v>
      </c>
      <c r="D215" s="228" t="s">
        <v>110</v>
      </c>
      <c r="E215" s="228" t="s">
        <v>61</v>
      </c>
      <c r="F215" s="231">
        <v>2873.8878518825923</v>
      </c>
      <c r="G215" s="231">
        <v>4687.4185816998715</v>
      </c>
      <c r="H215" s="231">
        <v>4119.5153810973488</v>
      </c>
      <c r="I215" s="231">
        <v>3470.5452811036494</v>
      </c>
      <c r="J215" s="231">
        <v>4127.5303379828538</v>
      </c>
      <c r="K215" s="231">
        <v>2989.8182326612032</v>
      </c>
      <c r="L215" s="231">
        <v>3384.0606165736353</v>
      </c>
      <c r="M215" s="231">
        <v>3196.8357806575818</v>
      </c>
      <c r="N215" s="231">
        <v>4703.0679211112501</v>
      </c>
      <c r="O215" s="231">
        <v>4088.3489906311547</v>
      </c>
      <c r="P215" s="231">
        <v>3362.8771246674728</v>
      </c>
      <c r="Q215" s="231">
        <v>3570.8064729601429</v>
      </c>
      <c r="R215" s="231">
        <v>4571.6809240858811</v>
      </c>
      <c r="S215" s="231">
        <v>3671.7548909813272</v>
      </c>
      <c r="T215" s="231">
        <v>3671.7548909813272</v>
      </c>
      <c r="U215" s="231">
        <v>3671.7548909813272</v>
      </c>
      <c r="V215" s="231">
        <v>3671.7548909813272</v>
      </c>
      <c r="W215" s="231">
        <v>3671.7548909813272</v>
      </c>
      <c r="X215" s="231">
        <v>3671.7548909813272</v>
      </c>
    </row>
    <row r="216" spans="1:24">
      <c r="A216" s="228" t="s">
        <v>130</v>
      </c>
      <c r="B216" s="228" t="s">
        <v>111</v>
      </c>
      <c r="C216" s="228" t="s">
        <v>112</v>
      </c>
      <c r="D216" s="228" t="s">
        <v>60</v>
      </c>
      <c r="E216" s="228" t="s">
        <v>61</v>
      </c>
      <c r="F216" s="231">
        <v>16853.606905738172</v>
      </c>
      <c r="G216" s="231">
        <v>15471.097798875609</v>
      </c>
      <c r="H216" s="231">
        <v>16014.450763565019</v>
      </c>
      <c r="I216" s="231">
        <v>18204.454949526946</v>
      </c>
      <c r="J216" s="231">
        <v>17763.476295709883</v>
      </c>
      <c r="K216" s="231">
        <v>18282.119530540098</v>
      </c>
      <c r="L216" s="231">
        <v>17419.875776800498</v>
      </c>
      <c r="M216" s="231">
        <v>17534.817219309167</v>
      </c>
      <c r="N216" s="231">
        <v>17581.065406232636</v>
      </c>
      <c r="O216" s="231">
        <v>17012.975265433735</v>
      </c>
      <c r="P216" s="231">
        <v>17860.151233754663</v>
      </c>
      <c r="Q216" s="231">
        <v>17198.930391382411</v>
      </c>
      <c r="R216" s="231">
        <v>17632.778549871855</v>
      </c>
      <c r="S216" s="231">
        <v>17357.352296856934</v>
      </c>
      <c r="T216" s="231">
        <v>17357.352296856934</v>
      </c>
      <c r="U216" s="231">
        <v>17357.352296856934</v>
      </c>
      <c r="V216" s="231">
        <v>17357.352296856934</v>
      </c>
      <c r="W216" s="231">
        <v>17357.352296856934</v>
      </c>
      <c r="X216" s="231">
        <v>17357.352296856934</v>
      </c>
    </row>
    <row r="217" spans="1:24">
      <c r="A217" s="228" t="s">
        <v>130</v>
      </c>
      <c r="B217" s="228" t="s">
        <v>113</v>
      </c>
      <c r="C217" s="228" t="s">
        <v>114</v>
      </c>
      <c r="D217" s="228" t="s">
        <v>115</v>
      </c>
      <c r="E217" s="228" t="s">
        <v>61</v>
      </c>
      <c r="F217" s="233" t="s">
        <v>116</v>
      </c>
      <c r="G217" s="233" t="s">
        <v>116</v>
      </c>
      <c r="H217" s="233" t="s">
        <v>116</v>
      </c>
      <c r="I217" s="233" t="s">
        <v>116</v>
      </c>
      <c r="J217" s="233" t="s">
        <v>116</v>
      </c>
      <c r="K217" s="233" t="s">
        <v>116</v>
      </c>
      <c r="L217" s="233" t="s">
        <v>116</v>
      </c>
      <c r="M217" s="233" t="s">
        <v>116</v>
      </c>
      <c r="N217" s="233" t="s">
        <v>116</v>
      </c>
      <c r="O217" s="233" t="s">
        <v>116</v>
      </c>
      <c r="P217" s="233" t="s">
        <v>116</v>
      </c>
      <c r="Q217" s="233" t="s">
        <v>116</v>
      </c>
      <c r="R217" s="233" t="s">
        <v>116</v>
      </c>
      <c r="S217" s="233" t="s">
        <v>116</v>
      </c>
      <c r="T217" s="233" t="s">
        <v>116</v>
      </c>
      <c r="U217" s="233" t="s">
        <v>116</v>
      </c>
      <c r="V217" s="233" t="s">
        <v>116</v>
      </c>
      <c r="W217" s="233" t="s">
        <v>116</v>
      </c>
      <c r="X217" s="233" t="s">
        <v>116</v>
      </c>
    </row>
    <row r="218" spans="1:24">
      <c r="A218" s="228" t="s">
        <v>130</v>
      </c>
      <c r="B218" s="228" t="s">
        <v>117</v>
      </c>
      <c r="C218" s="228" t="s">
        <v>118</v>
      </c>
      <c r="D218" s="228" t="s">
        <v>115</v>
      </c>
      <c r="E218" s="228" t="s">
        <v>61</v>
      </c>
      <c r="F218" s="233" t="s">
        <v>119</v>
      </c>
      <c r="G218" s="233" t="s">
        <v>119</v>
      </c>
      <c r="H218" s="233" t="s">
        <v>119</v>
      </c>
      <c r="I218" s="233" t="s">
        <v>119</v>
      </c>
      <c r="J218" s="233" t="s">
        <v>119</v>
      </c>
      <c r="K218" s="233" t="s">
        <v>119</v>
      </c>
      <c r="L218" s="233" t="s">
        <v>119</v>
      </c>
      <c r="M218" s="233" t="s">
        <v>119</v>
      </c>
      <c r="N218" s="233" t="s">
        <v>119</v>
      </c>
      <c r="O218" s="233" t="s">
        <v>119</v>
      </c>
      <c r="P218" s="233" t="s">
        <v>119</v>
      </c>
      <c r="Q218" s="233" t="s">
        <v>119</v>
      </c>
      <c r="R218" s="233" t="s">
        <v>119</v>
      </c>
      <c r="S218" s="233" t="s">
        <v>119</v>
      </c>
      <c r="T218" s="233" t="s">
        <v>119</v>
      </c>
      <c r="U218" s="233" t="s">
        <v>119</v>
      </c>
      <c r="V218" s="233" t="s">
        <v>119</v>
      </c>
      <c r="W218" s="233" t="s">
        <v>119</v>
      </c>
      <c r="X218" s="233" t="s">
        <v>119</v>
      </c>
    </row>
    <row r="219" spans="1:24">
      <c r="A219" s="228" t="s">
        <v>130</v>
      </c>
      <c r="B219" s="228" t="s">
        <v>120</v>
      </c>
      <c r="C219" s="228" t="s">
        <v>121</v>
      </c>
      <c r="D219" s="228" t="s">
        <v>115</v>
      </c>
      <c r="E219" s="228" t="s">
        <v>61</v>
      </c>
      <c r="F219" s="234">
        <v>0</v>
      </c>
      <c r="G219" s="234">
        <v>0</v>
      </c>
      <c r="H219" s="234">
        <v>0</v>
      </c>
      <c r="I219" s="234">
        <v>0</v>
      </c>
      <c r="J219" s="234">
        <v>0</v>
      </c>
      <c r="K219" s="234">
        <v>0</v>
      </c>
      <c r="L219" s="234">
        <v>0</v>
      </c>
      <c r="M219" s="234">
        <v>0</v>
      </c>
      <c r="N219" s="234">
        <v>0</v>
      </c>
      <c r="O219" s="234">
        <v>0</v>
      </c>
      <c r="P219" s="234">
        <v>0</v>
      </c>
      <c r="Q219" s="234">
        <v>0</v>
      </c>
      <c r="R219" s="234">
        <v>0</v>
      </c>
      <c r="S219" s="234">
        <v>0</v>
      </c>
      <c r="T219" s="234">
        <v>0</v>
      </c>
      <c r="U219" s="234">
        <v>0</v>
      </c>
      <c r="V219" s="234">
        <v>0</v>
      </c>
      <c r="W219" s="234">
        <v>0</v>
      </c>
      <c r="X219" s="234">
        <v>0</v>
      </c>
    </row>
    <row r="220" spans="1:24">
      <c r="A220" s="228" t="s">
        <v>130</v>
      </c>
      <c r="B220" s="228" t="s">
        <v>122</v>
      </c>
      <c r="C220" s="228" t="s">
        <v>123</v>
      </c>
      <c r="D220" s="228" t="s">
        <v>60</v>
      </c>
      <c r="E220" s="228" t="s">
        <v>61</v>
      </c>
      <c r="F220" s="234">
        <v>0</v>
      </c>
      <c r="G220" s="234">
        <v>0</v>
      </c>
      <c r="H220" s="234">
        <v>0</v>
      </c>
      <c r="I220" s="234">
        <v>0</v>
      </c>
      <c r="J220" s="234">
        <v>0</v>
      </c>
      <c r="K220" s="234">
        <v>0</v>
      </c>
      <c r="L220" s="234">
        <v>0</v>
      </c>
      <c r="M220" s="234">
        <v>0</v>
      </c>
      <c r="N220" s="234">
        <v>0</v>
      </c>
      <c r="O220" s="234">
        <v>0</v>
      </c>
      <c r="P220" s="234">
        <v>0</v>
      </c>
      <c r="Q220" s="234">
        <v>0</v>
      </c>
      <c r="R220" s="234">
        <v>0</v>
      </c>
      <c r="S220" s="234">
        <v>0</v>
      </c>
      <c r="T220" s="234">
        <v>0</v>
      </c>
      <c r="U220" s="234">
        <v>0</v>
      </c>
      <c r="V220" s="234">
        <v>0</v>
      </c>
      <c r="W220" s="234">
        <v>0</v>
      </c>
      <c r="X220" s="234">
        <v>0</v>
      </c>
    </row>
    <row r="221" spans="1:24">
      <c r="A221" s="228" t="s">
        <v>131</v>
      </c>
      <c r="B221" s="228" t="s">
        <v>58</v>
      </c>
      <c r="C221" s="228" t="s">
        <v>59</v>
      </c>
      <c r="D221" s="228" t="s">
        <v>60</v>
      </c>
      <c r="E221" s="228" t="s">
        <v>61</v>
      </c>
      <c r="F221" s="231">
        <v>1133.5610115040099</v>
      </c>
      <c r="G221" s="231">
        <v>1147.93633309493</v>
      </c>
      <c r="H221" s="231">
        <v>1161.7812575738701</v>
      </c>
      <c r="I221" s="231">
        <v>1176.44483376004</v>
      </c>
      <c r="J221" s="231">
        <v>1193.5186302376601</v>
      </c>
      <c r="K221" s="231">
        <v>1207.63381205216</v>
      </c>
      <c r="L221" s="231">
        <v>1215.1688432733199</v>
      </c>
      <c r="M221" s="231">
        <v>1223.1954131786399</v>
      </c>
      <c r="N221" s="231">
        <v>1220.35984117059</v>
      </c>
      <c r="O221" s="231">
        <v>1226.4989286821101</v>
      </c>
      <c r="P221" s="231">
        <v>1235.1882771561452</v>
      </c>
      <c r="Q221" s="231">
        <v>1243.2364652232193</v>
      </c>
      <c r="R221" s="231">
        <v>1249.460260176028</v>
      </c>
      <c r="S221" s="231">
        <v>1257.1431207837222</v>
      </c>
      <c r="T221" s="231">
        <v>1264.785530750863</v>
      </c>
      <c r="U221" s="231">
        <v>1272.1584382647602</v>
      </c>
      <c r="V221" s="231">
        <v>1279.4842749288432</v>
      </c>
      <c r="W221" s="231">
        <v>1286.6292754450426</v>
      </c>
      <c r="X221" s="231">
        <v>1293.4355375312086</v>
      </c>
    </row>
    <row r="222" spans="1:24">
      <c r="A222" s="228" t="s">
        <v>131</v>
      </c>
      <c r="B222" s="228" t="s">
        <v>62</v>
      </c>
      <c r="C222" s="228" t="s">
        <v>63</v>
      </c>
      <c r="D222" s="228" t="s">
        <v>64</v>
      </c>
      <c r="E222" s="228" t="s">
        <v>61</v>
      </c>
      <c r="F222" s="231">
        <v>8054.5304748750004</v>
      </c>
      <c r="G222" s="231">
        <v>8141.9513291666499</v>
      </c>
      <c r="H222" s="231">
        <v>8124.7828874999959</v>
      </c>
      <c r="I222" s="231">
        <v>8025.6498749999901</v>
      </c>
      <c r="J222" s="231">
        <v>8439.4704874999934</v>
      </c>
      <c r="K222" s="231">
        <v>8253.5865749999975</v>
      </c>
      <c r="L222" s="231">
        <v>8134.4661624999999</v>
      </c>
      <c r="M222" s="231">
        <v>8252.0478208333407</v>
      </c>
      <c r="N222" s="231">
        <v>8290.1743541666619</v>
      </c>
      <c r="O222" s="231">
        <v>8472</v>
      </c>
      <c r="P222" s="231">
        <v>8369</v>
      </c>
      <c r="Q222" s="231">
        <v>8296</v>
      </c>
      <c r="R222" s="231">
        <v>8092</v>
      </c>
      <c r="S222" s="231">
        <v>8354</v>
      </c>
      <c r="T222" s="231">
        <v>8184</v>
      </c>
      <c r="U222" s="231">
        <v>7980</v>
      </c>
      <c r="V222" s="231">
        <v>7906</v>
      </c>
      <c r="W222" s="231">
        <v>7817</v>
      </c>
      <c r="X222" s="231">
        <v>7857</v>
      </c>
    </row>
    <row r="223" spans="1:24">
      <c r="A223" s="228" t="s">
        <v>131</v>
      </c>
      <c r="B223" s="228" t="s">
        <v>65</v>
      </c>
      <c r="C223" s="228" t="s">
        <v>66</v>
      </c>
      <c r="D223" s="228" t="s">
        <v>64</v>
      </c>
      <c r="E223" s="228" t="s">
        <v>61</v>
      </c>
      <c r="F223" s="231">
        <v>177644.36255654099</v>
      </c>
      <c r="G223" s="231">
        <v>178550.089079167</v>
      </c>
      <c r="H223" s="231">
        <v>173656.0673125</v>
      </c>
      <c r="I223" s="231">
        <v>178049.20592916699</v>
      </c>
      <c r="J223" s="231">
        <v>182141.48159166699</v>
      </c>
      <c r="K223" s="231">
        <v>185627.53273750001</v>
      </c>
      <c r="L223" s="231">
        <v>182334.07745000001</v>
      </c>
      <c r="M223" s="231">
        <v>190107.85829583299</v>
      </c>
      <c r="N223" s="231">
        <v>197210.27732917399</v>
      </c>
      <c r="O223" s="231">
        <v>204338</v>
      </c>
      <c r="P223" s="231">
        <v>204351</v>
      </c>
      <c r="Q223" s="231">
        <v>204890</v>
      </c>
      <c r="R223" s="231">
        <v>205943</v>
      </c>
      <c r="S223" s="231">
        <v>209387</v>
      </c>
      <c r="T223" s="231">
        <v>210770</v>
      </c>
      <c r="U223" s="231">
        <v>212033</v>
      </c>
      <c r="V223" s="231">
        <v>213309</v>
      </c>
      <c r="W223" s="231">
        <v>214594</v>
      </c>
      <c r="X223" s="231">
        <v>215884</v>
      </c>
    </row>
    <row r="224" spans="1:24">
      <c r="A224" s="228" t="s">
        <v>131</v>
      </c>
      <c r="B224" s="228" t="s">
        <v>67</v>
      </c>
      <c r="C224" s="228" t="s">
        <v>68</v>
      </c>
      <c r="D224" s="228" t="s">
        <v>60</v>
      </c>
      <c r="E224" s="228" t="s">
        <v>61</v>
      </c>
      <c r="F224" s="231">
        <v>2493.64121147173</v>
      </c>
      <c r="G224" s="231">
        <v>2523.6959538115402</v>
      </c>
      <c r="H224" s="231">
        <v>2557.2722796974399</v>
      </c>
      <c r="I224" s="231">
        <v>2584.5710798751702</v>
      </c>
      <c r="J224" s="231">
        <v>2616.7088737485801</v>
      </c>
      <c r="K224" s="231">
        <v>2644.9639512006402</v>
      </c>
      <c r="L224" s="231">
        <v>2662.6205467227001</v>
      </c>
      <c r="M224" s="231">
        <v>2686.7489197026198</v>
      </c>
      <c r="N224" s="231">
        <v>2685.3909633938501</v>
      </c>
      <c r="O224" s="231">
        <v>2701.1945271908598</v>
      </c>
      <c r="P224" s="231">
        <v>2720.3316173211697</v>
      </c>
      <c r="Q224" s="231">
        <v>2738.0566401908945</v>
      </c>
      <c r="R224" s="231">
        <v>2751.7636891509369</v>
      </c>
      <c r="S224" s="231">
        <v>2768.6841287382526</v>
      </c>
      <c r="T224" s="231">
        <v>2785.5154813754471</v>
      </c>
      <c r="U224" s="231">
        <v>2801.7532920740855</v>
      </c>
      <c r="V224" s="231">
        <v>2817.8874357258683</v>
      </c>
      <c r="W224" s="231">
        <v>2833.6233127330106</v>
      </c>
      <c r="X224" s="231">
        <v>2848.6131651232881</v>
      </c>
    </row>
    <row r="225" spans="1:24">
      <c r="A225" s="228" t="s">
        <v>131</v>
      </c>
      <c r="B225" s="228" t="s">
        <v>69</v>
      </c>
      <c r="C225" s="228" t="s">
        <v>70</v>
      </c>
      <c r="D225" s="228" t="s">
        <v>64</v>
      </c>
      <c r="E225" s="228" t="s">
        <v>61</v>
      </c>
      <c r="F225" s="231">
        <v>2572.5301052916602</v>
      </c>
      <c r="G225" s="231">
        <v>2600.7288250000001</v>
      </c>
      <c r="H225" s="231">
        <v>2670.0333999999998</v>
      </c>
      <c r="I225" s="231">
        <v>7788.4559458333397</v>
      </c>
      <c r="J225" s="231">
        <v>7809.897208333341</v>
      </c>
      <c r="K225" s="231">
        <v>8558.0460208333407</v>
      </c>
      <c r="L225" s="231">
        <v>11216.0049958333</v>
      </c>
      <c r="M225" s="231">
        <v>11729.0681458333</v>
      </c>
      <c r="N225" s="231">
        <v>14709.4488291667</v>
      </c>
      <c r="O225" s="231">
        <v>14604</v>
      </c>
      <c r="P225" s="231">
        <v>14489</v>
      </c>
      <c r="Q225" s="231">
        <v>14327</v>
      </c>
      <c r="R225" s="231">
        <v>14841</v>
      </c>
      <c r="S225" s="231">
        <v>17344</v>
      </c>
      <c r="T225" s="231">
        <v>17424</v>
      </c>
      <c r="U225" s="231">
        <v>17690</v>
      </c>
      <c r="V225" s="231">
        <v>17771</v>
      </c>
      <c r="W225" s="231">
        <v>19299</v>
      </c>
      <c r="X225" s="231">
        <v>21295</v>
      </c>
    </row>
    <row r="226" spans="1:24">
      <c r="A226" s="228" t="s">
        <v>131</v>
      </c>
      <c r="B226" s="228" t="s">
        <v>71</v>
      </c>
      <c r="C226" s="228" t="s">
        <v>72</v>
      </c>
      <c r="D226" s="228" t="s">
        <v>73</v>
      </c>
      <c r="E226" s="228" t="s">
        <v>61</v>
      </c>
      <c r="F226" s="232">
        <v>4.5340760376290516</v>
      </c>
      <c r="G226" s="232">
        <v>4.5600376741098154</v>
      </c>
      <c r="H226" s="232">
        <v>4.6786634139763006</v>
      </c>
      <c r="I226" s="232">
        <v>4.5075460084853285</v>
      </c>
      <c r="J226" s="232">
        <v>4.6334697696266574</v>
      </c>
      <c r="K226" s="232">
        <v>4.4463159388492093</v>
      </c>
      <c r="L226" s="232">
        <v>4.4612977871515263</v>
      </c>
      <c r="M226" s="232">
        <v>4.3407189449223411</v>
      </c>
      <c r="N226" s="232">
        <v>4.2037232878736326</v>
      </c>
      <c r="O226" s="232">
        <v>4.146071704724525</v>
      </c>
      <c r="P226" s="232">
        <v>4.0954044756326118</v>
      </c>
      <c r="Q226" s="232">
        <v>4.0490019034603932</v>
      </c>
      <c r="R226" s="232">
        <v>3.9292425574066612</v>
      </c>
      <c r="S226" s="232">
        <v>3.9897414834731859</v>
      </c>
      <c r="T226" s="232">
        <v>3.8829055368411063</v>
      </c>
      <c r="U226" s="232">
        <v>3.7635651054317014</v>
      </c>
      <c r="V226" s="232">
        <v>3.7063602567167822</v>
      </c>
      <c r="W226" s="232">
        <v>3.6426927127505895</v>
      </c>
      <c r="X226" s="232">
        <v>3.6394545218728576</v>
      </c>
    </row>
    <row r="227" spans="1:24">
      <c r="A227" s="228" t="s">
        <v>131</v>
      </c>
      <c r="B227" s="228" t="s">
        <v>74</v>
      </c>
      <c r="C227" s="228" t="s">
        <v>75</v>
      </c>
      <c r="D227" s="228" t="s">
        <v>73</v>
      </c>
      <c r="E227" s="228" t="s">
        <v>61</v>
      </c>
      <c r="F227" s="232">
        <v>1.4481349524800542</v>
      </c>
      <c r="G227" s="232">
        <v>1.456582205258306</v>
      </c>
      <c r="H227" s="232">
        <v>1.5375410956388778</v>
      </c>
      <c r="I227" s="232">
        <v>4.3743278186434642</v>
      </c>
      <c r="J227" s="232">
        <v>4.287819084420275</v>
      </c>
      <c r="K227" s="232">
        <v>4.6103322576266006</v>
      </c>
      <c r="L227" s="232">
        <v>6.1513487509809979</v>
      </c>
      <c r="M227" s="232">
        <v>6.1696913799225062</v>
      </c>
      <c r="N227" s="232">
        <v>7.4587638273102721</v>
      </c>
      <c r="O227" s="232">
        <v>7.1469819612602654</v>
      </c>
      <c r="P227" s="232">
        <v>7.0902515769435919</v>
      </c>
      <c r="Q227" s="232">
        <v>6.9925325784567329</v>
      </c>
      <c r="R227" s="232">
        <v>7.2063629256638979</v>
      </c>
      <c r="S227" s="232">
        <v>8.2832267523771783</v>
      </c>
      <c r="T227" s="232">
        <v>8.2668311429520323</v>
      </c>
      <c r="U227" s="232">
        <v>8.3430409417402007</v>
      </c>
      <c r="V227" s="232">
        <v>8.3311065168370764</v>
      </c>
      <c r="W227" s="232">
        <v>8.9932616941759793</v>
      </c>
      <c r="X227" s="232">
        <v>9.8640936799392271</v>
      </c>
    </row>
    <row r="228" spans="1:24">
      <c r="A228" s="228" t="s">
        <v>131</v>
      </c>
      <c r="B228" s="228" t="s">
        <v>76</v>
      </c>
      <c r="C228" s="228" t="s">
        <v>77</v>
      </c>
      <c r="D228" s="228" t="s">
        <v>60</v>
      </c>
      <c r="E228" s="228" t="s">
        <v>61</v>
      </c>
      <c r="F228" s="231">
        <v>34.576167083332848</v>
      </c>
      <c r="G228" s="231">
        <v>34.568150621797926</v>
      </c>
      <c r="H228" s="231">
        <v>34.779277772009685</v>
      </c>
      <c r="I228" s="231">
        <v>34.949745138016432</v>
      </c>
      <c r="J228" s="231">
        <v>35.156423983886995</v>
      </c>
      <c r="K228" s="231">
        <v>35.370595931147342</v>
      </c>
      <c r="L228" s="231">
        <v>35.433139816892442</v>
      </c>
      <c r="M228" s="231">
        <v>35.874547744746145</v>
      </c>
      <c r="N228" s="231">
        <v>36.031221334444929</v>
      </c>
      <c r="O228" s="231">
        <v>36.188472595444907</v>
      </c>
      <c r="P228" s="231">
        <v>36.444856226748016</v>
      </c>
      <c r="Q228" s="231">
        <v>36.682322095243521</v>
      </c>
      <c r="R228" s="231">
        <v>36.865958320129096</v>
      </c>
      <c r="S228" s="231">
        <v>36.932450294288515</v>
      </c>
      <c r="T228" s="231">
        <v>37.044242594806768</v>
      </c>
      <c r="U228" s="231">
        <v>37.163293596861898</v>
      </c>
      <c r="V228" s="231">
        <v>37.281928611287881</v>
      </c>
      <c r="W228" s="231">
        <v>37.39077954946233</v>
      </c>
      <c r="X228" s="231">
        <v>37.483711020264167</v>
      </c>
    </row>
    <row r="229" spans="1:24">
      <c r="A229" s="228" t="s">
        <v>131</v>
      </c>
      <c r="B229" s="228" t="s">
        <v>78</v>
      </c>
      <c r="C229" s="228" t="s">
        <v>79</v>
      </c>
      <c r="D229" s="228" t="s">
        <v>60</v>
      </c>
      <c r="E229" s="228" t="s">
        <v>61</v>
      </c>
      <c r="F229" s="231">
        <v>1185549</v>
      </c>
      <c r="G229" s="231">
        <v>1194462</v>
      </c>
      <c r="H229" s="231">
        <v>1202569</v>
      </c>
      <c r="I229" s="231">
        <v>1210396</v>
      </c>
      <c r="J229" s="231">
        <v>1220295.99999999</v>
      </c>
      <c r="K229" s="231">
        <v>1230391.99999999</v>
      </c>
      <c r="L229" s="231">
        <v>1238193</v>
      </c>
      <c r="M229" s="231">
        <v>1249447</v>
      </c>
      <c r="N229" s="231">
        <v>1258523</v>
      </c>
      <c r="O229" s="231">
        <v>1265356</v>
      </c>
      <c r="P229" s="231">
        <v>1276441</v>
      </c>
      <c r="Q229" s="231">
        <v>1287146</v>
      </c>
      <c r="R229" s="231">
        <v>1295388.0000000002</v>
      </c>
      <c r="S229" s="231">
        <v>1299656.1946841876</v>
      </c>
      <c r="T229" s="231">
        <v>1305533.4227896964</v>
      </c>
      <c r="U229" s="231">
        <v>1311684.1950426537</v>
      </c>
      <c r="V229" s="231">
        <v>1317838.4430550747</v>
      </c>
      <c r="W229" s="231">
        <v>1323664.5332172983</v>
      </c>
      <c r="X229" s="231">
        <v>1328943.4550353738</v>
      </c>
    </row>
    <row r="230" spans="1:24">
      <c r="A230" s="228" t="s">
        <v>131</v>
      </c>
      <c r="B230" s="228" t="s">
        <v>80</v>
      </c>
      <c r="C230" s="228" t="s">
        <v>81</v>
      </c>
      <c r="D230" s="228" t="s">
        <v>60</v>
      </c>
      <c r="E230" s="228" t="s">
        <v>61</v>
      </c>
      <c r="F230" s="231">
        <v>1.3893765872881623</v>
      </c>
      <c r="G230" s="231">
        <v>1.3835514037083587</v>
      </c>
      <c r="H230" s="231">
        <v>1.3831091439814189</v>
      </c>
      <c r="I230" s="231">
        <v>1.3834993576836996</v>
      </c>
      <c r="J230" s="231">
        <v>1.3811106562371527</v>
      </c>
      <c r="K230" s="231">
        <v>1.4097447430311225</v>
      </c>
      <c r="L230" s="231">
        <v>1.3949638412236176</v>
      </c>
      <c r="M230" s="231">
        <v>1.3948989081558381</v>
      </c>
      <c r="N230" s="231">
        <v>1.3769486851492814</v>
      </c>
      <c r="O230" s="231">
        <v>1.3913830460233707</v>
      </c>
      <c r="P230" s="231">
        <v>1.3357099295052892</v>
      </c>
      <c r="Q230" s="231">
        <v>1.3554105275157458</v>
      </c>
      <c r="R230" s="231">
        <v>1.3860378908068869</v>
      </c>
      <c r="S230" s="231">
        <v>1.3855463872592437</v>
      </c>
      <c r="T230" s="231">
        <v>1.385050331874043</v>
      </c>
      <c r="U230" s="231">
        <v>1.3845498192520578</v>
      </c>
      <c r="V230" s="231">
        <v>1.3839713041003514</v>
      </c>
      <c r="W230" s="231">
        <v>1.3833885701409554</v>
      </c>
      <c r="X230" s="231">
        <v>1.3827282919788333</v>
      </c>
    </row>
    <row r="231" spans="1:24">
      <c r="A231" s="228" t="s">
        <v>131</v>
      </c>
      <c r="B231" s="228" t="s">
        <v>82</v>
      </c>
      <c r="C231" s="228" t="s">
        <v>83</v>
      </c>
      <c r="D231" s="228" t="s">
        <v>84</v>
      </c>
      <c r="E231" s="228" t="s">
        <v>61</v>
      </c>
      <c r="F231" s="231">
        <v>47639</v>
      </c>
      <c r="G231" s="231">
        <v>47807</v>
      </c>
      <c r="H231" s="231">
        <v>47824</v>
      </c>
      <c r="I231" s="231">
        <v>47914</v>
      </c>
      <c r="J231" s="231">
        <v>47939</v>
      </c>
      <c r="K231" s="231">
        <v>49039</v>
      </c>
      <c r="L231" s="231">
        <v>48746.300000000301</v>
      </c>
      <c r="M231" s="231">
        <v>48581.860000000401</v>
      </c>
      <c r="N231" s="231">
        <v>48095</v>
      </c>
      <c r="O231" s="231">
        <v>48650.710000000297</v>
      </c>
      <c r="P231" s="231">
        <v>46781.771000000299</v>
      </c>
      <c r="Q231" s="231">
        <v>47560</v>
      </c>
      <c r="R231" s="231">
        <v>48702.297000000101</v>
      </c>
      <c r="S231" s="231">
        <v>48757.5</v>
      </c>
      <c r="T231" s="231">
        <v>48812.7</v>
      </c>
      <c r="U231" s="231">
        <v>48867.899999999987</v>
      </c>
      <c r="V231" s="231">
        <v>48920.499999999993</v>
      </c>
      <c r="W231" s="231">
        <v>48973.099999999991</v>
      </c>
      <c r="X231" s="231">
        <v>49023.099999999991</v>
      </c>
    </row>
    <row r="232" spans="1:24">
      <c r="A232" s="228" t="s">
        <v>131</v>
      </c>
      <c r="B232" s="228" t="s">
        <v>85</v>
      </c>
      <c r="C232" s="228" t="s">
        <v>86</v>
      </c>
      <c r="D232" s="228" t="s">
        <v>87</v>
      </c>
      <c r="E232" s="228" t="s">
        <v>61</v>
      </c>
      <c r="F232" s="231">
        <v>24.412454014157959</v>
      </c>
      <c r="G232" s="231">
        <v>34.103131833399345</v>
      </c>
      <c r="H232" s="231">
        <v>39.870564247535746</v>
      </c>
      <c r="I232" s="231">
        <v>43.657523845591108</v>
      </c>
      <c r="J232" s="231">
        <v>40.712772182196623</v>
      </c>
      <c r="K232" s="231">
        <v>41.204221049584461</v>
      </c>
      <c r="L232" s="231">
        <v>43.604395976685957</v>
      </c>
      <c r="M232" s="231">
        <v>49.569385515149357</v>
      </c>
      <c r="N232" s="231">
        <v>44.340804618630173</v>
      </c>
      <c r="O232" s="231">
        <v>35.290401960401745</v>
      </c>
      <c r="P232" s="231">
        <v>36.387966643212827</v>
      </c>
      <c r="Q232" s="231">
        <v>51.510316750570126</v>
      </c>
      <c r="R232" s="231">
        <v>62.887682238193015</v>
      </c>
      <c r="S232" s="231">
        <v>56.725421972042525</v>
      </c>
      <c r="T232" s="231">
        <v>47.93366640161976</v>
      </c>
      <c r="U232" s="231">
        <v>57.067441116380316</v>
      </c>
      <c r="V232" s="231">
        <v>53.683082804822618</v>
      </c>
      <c r="W232" s="231">
        <v>66.525441590271029</v>
      </c>
      <c r="X232" s="231">
        <v>68.335081916725983</v>
      </c>
    </row>
    <row r="233" spans="1:24">
      <c r="A233" s="228" t="s">
        <v>131</v>
      </c>
      <c r="B233" s="228" t="s">
        <v>88</v>
      </c>
      <c r="C233" s="228" t="s">
        <v>89</v>
      </c>
      <c r="D233" s="228" t="s">
        <v>87</v>
      </c>
      <c r="E233" s="228" t="s">
        <v>61</v>
      </c>
      <c r="F233" s="231">
        <v>0.36006569342415867</v>
      </c>
      <c r="G233" s="231">
        <v>0.49281982418207143</v>
      </c>
      <c r="H233" s="231">
        <v>0.57699803542019901</v>
      </c>
      <c r="I233" s="231">
        <v>0.58996653845393388</v>
      </c>
      <c r="J233" s="231">
        <v>0.60225994352361878</v>
      </c>
      <c r="K233" s="231">
        <v>0.60416746407015331</v>
      </c>
      <c r="L233" s="231">
        <v>0.58240144218894019</v>
      </c>
      <c r="M233" s="231">
        <v>0.70756802436835331</v>
      </c>
      <c r="N233" s="231">
        <v>0.64099464573372134</v>
      </c>
      <c r="O233" s="231">
        <v>0.5132925393859431</v>
      </c>
      <c r="P233" s="231">
        <v>0.51831018649971983</v>
      </c>
      <c r="Q233" s="231">
        <v>0.73347264268625234</v>
      </c>
      <c r="R233" s="231">
        <v>0.92457881923027885</v>
      </c>
      <c r="S233" s="231">
        <v>0.79059743773647662</v>
      </c>
      <c r="T233" s="231">
        <v>0.65786727336164885</v>
      </c>
      <c r="U233" s="231">
        <v>0.77891540308045204</v>
      </c>
      <c r="V233" s="231">
        <v>0.72855078324957345</v>
      </c>
      <c r="W233" s="231">
        <v>0.89650386364515589</v>
      </c>
      <c r="X233" s="231">
        <v>0.91460629679595384</v>
      </c>
    </row>
    <row r="234" spans="1:24">
      <c r="A234" s="228" t="s">
        <v>131</v>
      </c>
      <c r="B234" s="228" t="s">
        <v>90</v>
      </c>
      <c r="C234" s="228" t="s">
        <v>91</v>
      </c>
      <c r="D234" s="228" t="s">
        <v>87</v>
      </c>
      <c r="E234" s="228" t="s">
        <v>61</v>
      </c>
      <c r="F234" s="231">
        <v>65.571457302976128</v>
      </c>
      <c r="G234" s="231">
        <v>74.830179602271997</v>
      </c>
      <c r="H234" s="231">
        <v>74.118396420840369</v>
      </c>
      <c r="I234" s="231">
        <v>66.319534066946531</v>
      </c>
      <c r="J234" s="231">
        <v>72.17707175293279</v>
      </c>
      <c r="K234" s="231">
        <v>74.212595588528004</v>
      </c>
      <c r="L234" s="231">
        <v>70.504109406970812</v>
      </c>
      <c r="M234" s="231">
        <v>75.783141296888857</v>
      </c>
      <c r="N234" s="231">
        <v>73.355999637994842</v>
      </c>
      <c r="O234" s="231">
        <v>82.925577293661377</v>
      </c>
      <c r="P234" s="231">
        <v>87.192324294332067</v>
      </c>
      <c r="Q234" s="231">
        <v>83.932000000000002</v>
      </c>
      <c r="R234" s="231">
        <v>93.702260557115366</v>
      </c>
      <c r="S234" s="231">
        <v>92.162905954025547</v>
      </c>
      <c r="T234" s="231">
        <v>111.30991432604976</v>
      </c>
      <c r="U234" s="231">
        <v>116.11945559568308</v>
      </c>
      <c r="V234" s="231">
        <v>104.38694310696999</v>
      </c>
      <c r="W234" s="231">
        <v>101.62999365386993</v>
      </c>
      <c r="X234" s="231">
        <v>100.58377772648106</v>
      </c>
    </row>
    <row r="235" spans="1:24">
      <c r="A235" s="228" t="s">
        <v>131</v>
      </c>
      <c r="B235" s="228" t="s">
        <v>92</v>
      </c>
      <c r="C235" s="228" t="s">
        <v>93</v>
      </c>
      <c r="D235" s="228" t="s">
        <v>87</v>
      </c>
      <c r="E235" s="228" t="s">
        <v>61</v>
      </c>
      <c r="F235" s="231">
        <v>67.610071409432365</v>
      </c>
      <c r="G235" s="231">
        <v>81.965419012490329</v>
      </c>
      <c r="H235" s="231">
        <v>71.432273834917908</v>
      </c>
      <c r="I235" s="231">
        <v>66.803774288363769</v>
      </c>
      <c r="J235" s="231">
        <v>56.597629852698596</v>
      </c>
      <c r="K235" s="231">
        <v>65.714881310644216</v>
      </c>
      <c r="L235" s="231">
        <v>94.419653109650469</v>
      </c>
      <c r="M235" s="231">
        <v>87.241016472075188</v>
      </c>
      <c r="N235" s="231">
        <v>92.467620171498837</v>
      </c>
      <c r="O235" s="231">
        <v>86.073538185167223</v>
      </c>
      <c r="P235" s="231">
        <v>80.762285457133189</v>
      </c>
      <c r="Q235" s="231">
        <v>84.696683249429881</v>
      </c>
      <c r="R235" s="231">
        <v>95.849332007186874</v>
      </c>
      <c r="S235" s="231">
        <v>94.246542732196417</v>
      </c>
      <c r="T235" s="231">
        <v>129.53584568706884</v>
      </c>
      <c r="U235" s="231">
        <v>91.843590463551891</v>
      </c>
      <c r="V235" s="231">
        <v>97.307044846812829</v>
      </c>
      <c r="W235" s="231">
        <v>90.743787666198813</v>
      </c>
      <c r="X235" s="231">
        <v>96.187416976252351</v>
      </c>
    </row>
    <row r="236" spans="1:24">
      <c r="A236" s="228" t="s">
        <v>131</v>
      </c>
      <c r="B236" s="228" t="s">
        <v>94</v>
      </c>
      <c r="C236" s="228" t="s">
        <v>95</v>
      </c>
      <c r="D236" s="228" t="s">
        <v>87</v>
      </c>
      <c r="E236" s="228" t="s">
        <v>61</v>
      </c>
      <c r="F236" s="231">
        <v>133.18152871240849</v>
      </c>
      <c r="G236" s="231">
        <v>156.79559861476233</v>
      </c>
      <c r="H236" s="231">
        <v>145.55067025575829</v>
      </c>
      <c r="I236" s="231">
        <v>133.12330835531031</v>
      </c>
      <c r="J236" s="231">
        <v>128.77470160563138</v>
      </c>
      <c r="K236" s="231">
        <v>139.92747689917223</v>
      </c>
      <c r="L236" s="231">
        <v>164.92376251662128</v>
      </c>
      <c r="M236" s="231">
        <v>163.02415776896405</v>
      </c>
      <c r="N236" s="231">
        <v>165.82361980949366</v>
      </c>
      <c r="O236" s="231">
        <v>168.9991154788286</v>
      </c>
      <c r="P236" s="231">
        <v>167.95460975146526</v>
      </c>
      <c r="Q236" s="231">
        <v>168.62868324942988</v>
      </c>
      <c r="R236" s="231">
        <v>189.55159256430224</v>
      </c>
      <c r="S236" s="231">
        <v>186.40944868622196</v>
      </c>
      <c r="T236" s="231">
        <v>240.84576001311859</v>
      </c>
      <c r="U236" s="231">
        <v>207.96304605923496</v>
      </c>
      <c r="V236" s="231">
        <v>201.69398795378282</v>
      </c>
      <c r="W236" s="231">
        <v>192.37378132006876</v>
      </c>
      <c r="X236" s="231">
        <v>196.7711947027334</v>
      </c>
    </row>
    <row r="237" spans="1:24">
      <c r="A237" s="228" t="s">
        <v>131</v>
      </c>
      <c r="B237" s="228" t="s">
        <v>96</v>
      </c>
      <c r="C237" s="228" t="s">
        <v>97</v>
      </c>
      <c r="D237" s="228" t="s">
        <v>98</v>
      </c>
      <c r="E237" s="228" t="s">
        <v>61</v>
      </c>
      <c r="F237" s="231">
        <v>34288.04</v>
      </c>
      <c r="G237" s="231">
        <v>34553.83</v>
      </c>
      <c r="H237" s="231">
        <v>34577.17</v>
      </c>
      <c r="I237" s="231">
        <v>34632.47</v>
      </c>
      <c r="J237" s="231">
        <v>34710.47</v>
      </c>
      <c r="K237" s="231">
        <v>34785.729999999996</v>
      </c>
      <c r="L237" s="231">
        <v>34944.490000000005</v>
      </c>
      <c r="M237" s="231">
        <v>34828.229999999996</v>
      </c>
      <c r="N237" s="231">
        <v>34928.68</v>
      </c>
      <c r="O237" s="231">
        <v>34965.72</v>
      </c>
      <c r="P237" s="231">
        <v>35023.9</v>
      </c>
      <c r="Q237" s="231">
        <v>35089</v>
      </c>
      <c r="R237" s="231">
        <v>35137.781818971693</v>
      </c>
      <c r="S237" s="231">
        <v>35190.08850829416</v>
      </c>
      <c r="T237" s="231">
        <v>35242.545975895293</v>
      </c>
      <c r="U237" s="231">
        <v>35295.154656405735</v>
      </c>
      <c r="V237" s="231">
        <v>35347.914985708965</v>
      </c>
      <c r="W237" s="231">
        <v>35400.827400944952</v>
      </c>
      <c r="X237" s="231">
        <v>35453.892340513732</v>
      </c>
    </row>
    <row r="238" spans="1:24">
      <c r="A238" s="228" t="s">
        <v>131</v>
      </c>
      <c r="B238" s="228" t="s">
        <v>99</v>
      </c>
      <c r="C238" s="228" t="s">
        <v>100</v>
      </c>
      <c r="D238" s="228" t="s">
        <v>101</v>
      </c>
      <c r="E238" s="228" t="s">
        <v>61</v>
      </c>
      <c r="F238" s="231">
        <v>67.8</v>
      </c>
      <c r="G238" s="231">
        <v>69.2</v>
      </c>
      <c r="H238" s="231">
        <v>69.099999999999994</v>
      </c>
      <c r="I238" s="231">
        <v>74</v>
      </c>
      <c r="J238" s="231">
        <v>67.599999999999994</v>
      </c>
      <c r="K238" s="231">
        <v>68.2</v>
      </c>
      <c r="L238" s="231">
        <v>74.87</v>
      </c>
      <c r="M238" s="231">
        <v>70.055999999999997</v>
      </c>
      <c r="N238" s="231">
        <v>69.174999999999997</v>
      </c>
      <c r="O238" s="231">
        <v>68.753</v>
      </c>
      <c r="P238" s="231">
        <v>70.204999999999998</v>
      </c>
      <c r="Q238" s="231">
        <v>70.227999999999994</v>
      </c>
      <c r="R238" s="231">
        <v>68.017654017369381</v>
      </c>
      <c r="S238" s="231">
        <v>71.750070597813334</v>
      </c>
      <c r="T238" s="231">
        <v>72.862214526469117</v>
      </c>
      <c r="U238" s="231">
        <v>73.265262043464787</v>
      </c>
      <c r="V238" s="231">
        <v>73.684750657158872</v>
      </c>
      <c r="W238" s="231">
        <v>74.205415378558129</v>
      </c>
      <c r="X238" s="231">
        <v>74.7152978895042</v>
      </c>
    </row>
    <row r="239" spans="1:24">
      <c r="A239" s="228" t="s">
        <v>131</v>
      </c>
      <c r="B239" s="228" t="s">
        <v>102</v>
      </c>
      <c r="C239" s="228" t="s">
        <v>103</v>
      </c>
      <c r="D239" s="228" t="s">
        <v>60</v>
      </c>
      <c r="E239" s="228" t="s">
        <v>61</v>
      </c>
      <c r="F239" s="231">
        <v>3.4161388521267361E-4</v>
      </c>
      <c r="G239" s="231">
        <v>3.4073917797301209E-4</v>
      </c>
      <c r="H239" s="231">
        <v>3.3844211849798226E-4</v>
      </c>
      <c r="I239" s="231">
        <v>3.362535897342688E-4</v>
      </c>
      <c r="J239" s="231">
        <v>3.3516458301920463E-4</v>
      </c>
      <c r="K239" s="231">
        <v>3.2997613768620353E-4</v>
      </c>
      <c r="L239" s="231">
        <v>3.238590429763373E-4</v>
      </c>
      <c r="M239" s="231">
        <v>3.2094198473404636E-4</v>
      </c>
      <c r="N239" s="231">
        <v>3.1783288823485946E-4</v>
      </c>
      <c r="O239" s="231">
        <v>3.1611657114677611E-4</v>
      </c>
      <c r="P239" s="231">
        <v>3.1180446256427052E-4</v>
      </c>
      <c r="Q239" s="231">
        <v>3.0921123167068848E-4</v>
      </c>
      <c r="R239" s="231">
        <v>3.0724385280703534E-4</v>
      </c>
      <c r="S239" s="231">
        <v>3.0623483474159313E-4</v>
      </c>
      <c r="T239" s="231">
        <v>3.0485623198335564E-4</v>
      </c>
      <c r="U239" s="231">
        <v>3.0266431622825968E-4</v>
      </c>
      <c r="V239" s="231">
        <v>3.0125088708116306E-4</v>
      </c>
      <c r="W239" s="231">
        <v>2.9992493568974912E-4</v>
      </c>
      <c r="X239" s="231">
        <v>2.9873355295574459E-4</v>
      </c>
    </row>
    <row r="240" spans="1:24">
      <c r="A240" s="228" t="s">
        <v>131</v>
      </c>
      <c r="B240" s="228" t="s">
        <v>104</v>
      </c>
      <c r="C240" s="228" t="s">
        <v>105</v>
      </c>
      <c r="D240" s="228" t="s">
        <v>60</v>
      </c>
      <c r="E240" s="228" t="s">
        <v>61</v>
      </c>
      <c r="F240" s="231">
        <v>405</v>
      </c>
      <c r="G240" s="231">
        <v>407</v>
      </c>
      <c r="H240" s="231">
        <v>407</v>
      </c>
      <c r="I240" s="231">
        <v>407</v>
      </c>
      <c r="J240" s="231">
        <v>409</v>
      </c>
      <c r="K240" s="231">
        <v>406</v>
      </c>
      <c r="L240" s="231">
        <v>401</v>
      </c>
      <c r="M240" s="231">
        <v>401</v>
      </c>
      <c r="N240" s="231">
        <v>400</v>
      </c>
      <c r="O240" s="231">
        <v>400</v>
      </c>
      <c r="P240" s="231">
        <v>398</v>
      </c>
      <c r="Q240" s="231">
        <v>398</v>
      </c>
      <c r="R240" s="231">
        <v>398</v>
      </c>
      <c r="S240" s="231">
        <v>398</v>
      </c>
      <c r="T240" s="231">
        <v>398</v>
      </c>
      <c r="U240" s="231">
        <v>397</v>
      </c>
      <c r="V240" s="231">
        <v>397</v>
      </c>
      <c r="W240" s="231">
        <v>397</v>
      </c>
      <c r="X240" s="231">
        <v>397</v>
      </c>
    </row>
    <row r="241" spans="1:24">
      <c r="A241" s="228" t="s">
        <v>131</v>
      </c>
      <c r="B241" s="228" t="s">
        <v>106</v>
      </c>
      <c r="C241" s="228" t="s">
        <v>107</v>
      </c>
      <c r="D241" s="228" t="s">
        <v>60</v>
      </c>
      <c r="E241" s="228" t="s">
        <v>61</v>
      </c>
      <c r="F241" s="231">
        <v>3.4712195624387446E-2</v>
      </c>
      <c r="G241" s="231">
        <v>6.8862384811152089E-2</v>
      </c>
      <c r="H241" s="231">
        <v>5.4123811007943418E-2</v>
      </c>
      <c r="I241" s="231">
        <v>4.4958823027881241E-2</v>
      </c>
      <c r="J241" s="231">
        <v>4.7198453155145093E-2</v>
      </c>
      <c r="K241" s="231">
        <v>3.7167175998725856E-2</v>
      </c>
      <c r="L241" s="231">
        <v>4.4705629521096094E-2</v>
      </c>
      <c r="M241" s="231">
        <v>3.7245175209006991E-2</v>
      </c>
      <c r="N241" s="231">
        <v>5.6884015007847309E-2</v>
      </c>
      <c r="O241" s="231">
        <v>4.8726769415048561E-2</v>
      </c>
      <c r="P241" s="231">
        <v>4.1077912296741313E-2</v>
      </c>
      <c r="Q241" s="231">
        <v>4.6787165001810849E-2</v>
      </c>
      <c r="R241" s="231">
        <v>6.4768104218951211E-2</v>
      </c>
      <c r="S241" s="231">
        <v>4.6141035704461979E-2</v>
      </c>
      <c r="T241" s="231">
        <v>4.6091342685804705E-2</v>
      </c>
      <c r="U241" s="231">
        <v>4.6041653249828993E-2</v>
      </c>
      <c r="V241" s="231">
        <v>4.5991967504048839E-2</v>
      </c>
      <c r="W241" s="231">
        <v>4.5942285555946129E-2</v>
      </c>
      <c r="X241" s="231">
        <v>4.5892607512969891E-2</v>
      </c>
    </row>
    <row r="242" spans="1:24">
      <c r="A242" s="228" t="s">
        <v>131</v>
      </c>
      <c r="B242" s="228" t="s">
        <v>108</v>
      </c>
      <c r="C242" s="228" t="s">
        <v>109</v>
      </c>
      <c r="D242" s="228" t="s">
        <v>110</v>
      </c>
      <c r="E242" s="228" t="s">
        <v>61</v>
      </c>
      <c r="F242" s="231">
        <v>1190.2131520568219</v>
      </c>
      <c r="G242" s="231">
        <v>2379.4591381591313</v>
      </c>
      <c r="H242" s="231">
        <v>1871.4482142695308</v>
      </c>
      <c r="I242" s="231">
        <v>1557.0350897484063</v>
      </c>
      <c r="J242" s="231">
        <v>1638.2804922880691</v>
      </c>
      <c r="K242" s="231">
        <v>1292.8873491541578</v>
      </c>
      <c r="L242" s="231">
        <v>1562.2154237436475</v>
      </c>
      <c r="M242" s="231">
        <v>1297.1835285695934</v>
      </c>
      <c r="N242" s="231">
        <v>1986.8835573242961</v>
      </c>
      <c r="O242" s="231">
        <v>1703.7665758711519</v>
      </c>
      <c r="P242" s="231">
        <v>1438.7086924898381</v>
      </c>
      <c r="Q242" s="231">
        <v>1641.7148327485409</v>
      </c>
      <c r="R242" s="231">
        <v>2275.8075148739276</v>
      </c>
      <c r="S242" s="231">
        <v>1622.4978574503712</v>
      </c>
      <c r="T242" s="231">
        <v>1622.4978574503712</v>
      </c>
      <c r="U242" s="231">
        <v>1622.4978574503712</v>
      </c>
      <c r="V242" s="231">
        <v>1622.4978574503712</v>
      </c>
      <c r="W242" s="231">
        <v>1622.4978574503712</v>
      </c>
      <c r="X242" s="231">
        <v>1622.4978574503712</v>
      </c>
    </row>
    <row r="243" spans="1:24">
      <c r="A243" s="228" t="s">
        <v>131</v>
      </c>
      <c r="B243" s="228" t="s">
        <v>111</v>
      </c>
      <c r="C243" s="228" t="s">
        <v>112</v>
      </c>
      <c r="D243" s="228" t="s">
        <v>60</v>
      </c>
      <c r="E243" s="228" t="s">
        <v>61</v>
      </c>
      <c r="F243" s="231">
        <v>12861.627323613304</v>
      </c>
      <c r="G243" s="231">
        <v>12254.83716098092</v>
      </c>
      <c r="H243" s="231">
        <v>11791.53931671938</v>
      </c>
      <c r="I243" s="231">
        <v>12113.776151952632</v>
      </c>
      <c r="J243" s="231">
        <v>12977.868812159642</v>
      </c>
      <c r="K243" s="231">
        <v>13231.252009958273</v>
      </c>
      <c r="L243" s="231">
        <v>13170.480241056335</v>
      </c>
      <c r="M243" s="231">
        <v>13568.311709869182</v>
      </c>
      <c r="N243" s="231">
        <v>14016.862467495665</v>
      </c>
      <c r="O243" s="231">
        <v>14719.931521482242</v>
      </c>
      <c r="P243" s="231">
        <v>14864.552925686576</v>
      </c>
      <c r="Q243" s="231">
        <v>14882.985020774609</v>
      </c>
      <c r="R243" s="231">
        <v>14708.642328908818</v>
      </c>
      <c r="S243" s="231">
        <v>14822.489822647807</v>
      </c>
      <c r="T243" s="231">
        <v>14822.489822647807</v>
      </c>
      <c r="U243" s="231">
        <v>14822.489822647807</v>
      </c>
      <c r="V243" s="231">
        <v>14822.489822647807</v>
      </c>
      <c r="W243" s="231">
        <v>14822.489822647807</v>
      </c>
      <c r="X243" s="231">
        <v>14822.489822647807</v>
      </c>
    </row>
    <row r="244" spans="1:24">
      <c r="A244" s="228" t="s">
        <v>131</v>
      </c>
      <c r="B244" s="228" t="s">
        <v>113</v>
      </c>
      <c r="C244" s="228" t="s">
        <v>114</v>
      </c>
      <c r="D244" s="228" t="s">
        <v>115</v>
      </c>
      <c r="E244" s="228" t="s">
        <v>61</v>
      </c>
      <c r="F244" s="233" t="s">
        <v>116</v>
      </c>
      <c r="G244" s="233" t="s">
        <v>116</v>
      </c>
      <c r="H244" s="233" t="s">
        <v>116</v>
      </c>
      <c r="I244" s="233" t="s">
        <v>116</v>
      </c>
      <c r="J244" s="233" t="s">
        <v>116</v>
      </c>
      <c r="K244" s="233" t="s">
        <v>116</v>
      </c>
      <c r="L244" s="233" t="s">
        <v>116</v>
      </c>
      <c r="M244" s="233" t="s">
        <v>116</v>
      </c>
      <c r="N244" s="233" t="s">
        <v>116</v>
      </c>
      <c r="O244" s="233" t="s">
        <v>116</v>
      </c>
      <c r="P244" s="233" t="s">
        <v>116</v>
      </c>
      <c r="Q244" s="233" t="s">
        <v>116</v>
      </c>
      <c r="R244" s="233" t="s">
        <v>116</v>
      </c>
      <c r="S244" s="233" t="s">
        <v>116</v>
      </c>
      <c r="T244" s="233" t="s">
        <v>116</v>
      </c>
      <c r="U244" s="233" t="s">
        <v>116</v>
      </c>
      <c r="V244" s="233" t="s">
        <v>116</v>
      </c>
      <c r="W244" s="233" t="s">
        <v>116</v>
      </c>
      <c r="X244" s="233" t="s">
        <v>116</v>
      </c>
    </row>
    <row r="245" spans="1:24">
      <c r="A245" s="228" t="s">
        <v>131</v>
      </c>
      <c r="B245" s="228" t="s">
        <v>117</v>
      </c>
      <c r="C245" s="228" t="s">
        <v>118</v>
      </c>
      <c r="D245" s="228" t="s">
        <v>115</v>
      </c>
      <c r="E245" s="228" t="s">
        <v>61</v>
      </c>
      <c r="F245" s="233" t="s">
        <v>119</v>
      </c>
      <c r="G245" s="233" t="s">
        <v>119</v>
      </c>
      <c r="H245" s="233" t="s">
        <v>119</v>
      </c>
      <c r="I245" s="233" t="s">
        <v>119</v>
      </c>
      <c r="J245" s="233" t="s">
        <v>119</v>
      </c>
      <c r="K245" s="233" t="s">
        <v>119</v>
      </c>
      <c r="L245" s="233" t="s">
        <v>119</v>
      </c>
      <c r="M245" s="233" t="s">
        <v>119</v>
      </c>
      <c r="N245" s="233" t="s">
        <v>119</v>
      </c>
      <c r="O245" s="233" t="s">
        <v>119</v>
      </c>
      <c r="P245" s="233" t="s">
        <v>119</v>
      </c>
      <c r="Q245" s="233" t="s">
        <v>119</v>
      </c>
      <c r="R245" s="233" t="s">
        <v>119</v>
      </c>
      <c r="S245" s="233" t="s">
        <v>119</v>
      </c>
      <c r="T245" s="233" t="s">
        <v>119</v>
      </c>
      <c r="U245" s="233" t="s">
        <v>119</v>
      </c>
      <c r="V245" s="233" t="s">
        <v>119</v>
      </c>
      <c r="W245" s="233" t="s">
        <v>119</v>
      </c>
      <c r="X245" s="233" t="s">
        <v>119</v>
      </c>
    </row>
    <row r="246" spans="1:24">
      <c r="A246" s="228" t="s">
        <v>131</v>
      </c>
      <c r="B246" s="228" t="s">
        <v>120</v>
      </c>
      <c r="C246" s="228" t="s">
        <v>121</v>
      </c>
      <c r="D246" s="228" t="s">
        <v>115</v>
      </c>
      <c r="E246" s="228" t="s">
        <v>61</v>
      </c>
      <c r="F246" s="234">
        <v>0</v>
      </c>
      <c r="G246" s="234">
        <v>0</v>
      </c>
      <c r="H246" s="234">
        <v>0</v>
      </c>
      <c r="I246" s="234">
        <v>0</v>
      </c>
      <c r="J246" s="234">
        <v>0</v>
      </c>
      <c r="K246" s="234">
        <v>0</v>
      </c>
      <c r="L246" s="234">
        <v>0</v>
      </c>
      <c r="M246" s="234">
        <v>0</v>
      </c>
      <c r="N246" s="234">
        <v>0</v>
      </c>
      <c r="O246" s="234">
        <v>0</v>
      </c>
      <c r="P246" s="234">
        <v>0</v>
      </c>
      <c r="Q246" s="234">
        <v>0</v>
      </c>
      <c r="R246" s="234">
        <v>0</v>
      </c>
      <c r="S246" s="234">
        <v>0</v>
      </c>
      <c r="T246" s="234">
        <v>0</v>
      </c>
      <c r="U246" s="234">
        <v>0</v>
      </c>
      <c r="V246" s="234">
        <v>0</v>
      </c>
      <c r="W246" s="234">
        <v>0</v>
      </c>
      <c r="X246" s="234">
        <v>0</v>
      </c>
    </row>
    <row r="247" spans="1:24">
      <c r="A247" s="228" t="s">
        <v>131</v>
      </c>
      <c r="B247" s="228" t="s">
        <v>122</v>
      </c>
      <c r="C247" s="228" t="s">
        <v>123</v>
      </c>
      <c r="D247" s="228" t="s">
        <v>60</v>
      </c>
      <c r="E247" s="228" t="s">
        <v>61</v>
      </c>
      <c r="F247" s="234">
        <v>0</v>
      </c>
      <c r="G247" s="234">
        <v>0</v>
      </c>
      <c r="H247" s="234">
        <v>0</v>
      </c>
      <c r="I247" s="234">
        <v>0</v>
      </c>
      <c r="J247" s="234">
        <v>0</v>
      </c>
      <c r="K247" s="234">
        <v>0</v>
      </c>
      <c r="L247" s="234">
        <v>0</v>
      </c>
      <c r="M247" s="234">
        <v>0</v>
      </c>
      <c r="N247" s="234">
        <v>0</v>
      </c>
      <c r="O247" s="234">
        <v>0</v>
      </c>
      <c r="P247" s="234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</row>
    <row r="248" spans="1:24">
      <c r="A248" s="228" t="s">
        <v>132</v>
      </c>
      <c r="B248" s="228" t="s">
        <v>58</v>
      </c>
      <c r="C248" s="228" t="s">
        <v>59</v>
      </c>
      <c r="D248" s="228" t="s">
        <v>60</v>
      </c>
      <c r="E248" s="228" t="s">
        <v>61</v>
      </c>
      <c r="F248" s="231">
        <v>1063.8364977378001</v>
      </c>
      <c r="G248" s="231">
        <v>1070.2969682109399</v>
      </c>
      <c r="H248" s="231">
        <v>1074.48034457878</v>
      </c>
      <c r="I248" s="231">
        <v>1079.31275974761</v>
      </c>
      <c r="J248" s="231">
        <v>1087.6979884508401</v>
      </c>
      <c r="K248" s="231">
        <v>1095.6330827960401</v>
      </c>
      <c r="L248" s="231">
        <v>1101.02930513929</v>
      </c>
      <c r="M248" s="231">
        <v>1105.9584755764499</v>
      </c>
      <c r="N248" s="231">
        <v>1108.4984668754901</v>
      </c>
      <c r="O248" s="231">
        <v>1112.3721649148699</v>
      </c>
      <c r="P248" s="231">
        <v>1119.1046731580493</v>
      </c>
      <c r="Q248" s="231">
        <v>1125.1798700596714</v>
      </c>
      <c r="R248" s="231">
        <v>1131.2686793698508</v>
      </c>
      <c r="S248" s="231">
        <v>1136.6220866995841</v>
      </c>
      <c r="T248" s="231">
        <v>1141.3161575242736</v>
      </c>
      <c r="U248" s="231">
        <v>1145.7823293187532</v>
      </c>
      <c r="V248" s="231">
        <v>1150.0940168390011</v>
      </c>
      <c r="W248" s="231">
        <v>1154.2578625890967</v>
      </c>
      <c r="X248" s="231">
        <v>1158.3102767070311</v>
      </c>
    </row>
    <row r="249" spans="1:24">
      <c r="A249" s="228" t="s">
        <v>132</v>
      </c>
      <c r="B249" s="228" t="s">
        <v>62</v>
      </c>
      <c r="C249" s="228" t="s">
        <v>63</v>
      </c>
      <c r="D249" s="228" t="s">
        <v>64</v>
      </c>
      <c r="E249" s="228" t="s">
        <v>61</v>
      </c>
      <c r="F249" s="231">
        <v>8761</v>
      </c>
      <c r="G249" s="231">
        <v>8583</v>
      </c>
      <c r="H249" s="231">
        <v>8739</v>
      </c>
      <c r="I249" s="231">
        <v>8762</v>
      </c>
      <c r="J249" s="231">
        <v>8602</v>
      </c>
      <c r="K249" s="231">
        <v>8677</v>
      </c>
      <c r="L249" s="231">
        <v>8717</v>
      </c>
      <c r="M249" s="231">
        <v>8771</v>
      </c>
      <c r="N249" s="231">
        <v>8808</v>
      </c>
      <c r="O249" s="231">
        <v>8730</v>
      </c>
      <c r="P249" s="231">
        <v>8404</v>
      </c>
      <c r="Q249" s="231">
        <v>9106</v>
      </c>
      <c r="R249" s="231">
        <v>8916</v>
      </c>
      <c r="S249" s="231">
        <v>8842.0230363615156</v>
      </c>
      <c r="T249" s="231">
        <v>8864.5349835553679</v>
      </c>
      <c r="U249" s="231">
        <v>8886.0513579651215</v>
      </c>
      <c r="V249" s="231">
        <v>8641.6964748658465</v>
      </c>
      <c r="W249" s="231">
        <v>8652.3070783363983</v>
      </c>
      <c r="X249" s="231">
        <v>8660.479629842901</v>
      </c>
    </row>
    <row r="250" spans="1:24">
      <c r="A250" s="228" t="s">
        <v>132</v>
      </c>
      <c r="B250" s="228" t="s">
        <v>65</v>
      </c>
      <c r="C250" s="228" t="s">
        <v>66</v>
      </c>
      <c r="D250" s="228" t="s">
        <v>64</v>
      </c>
      <c r="E250" s="228" t="s">
        <v>61</v>
      </c>
      <c r="F250" s="231">
        <v>368209</v>
      </c>
      <c r="G250" s="231">
        <v>361870</v>
      </c>
      <c r="H250" s="231">
        <v>360188</v>
      </c>
      <c r="I250" s="231">
        <v>363398</v>
      </c>
      <c r="J250" s="231">
        <v>362695</v>
      </c>
      <c r="K250" s="231">
        <v>366339</v>
      </c>
      <c r="L250" s="231">
        <v>356577</v>
      </c>
      <c r="M250" s="231">
        <v>358599</v>
      </c>
      <c r="N250" s="231">
        <v>361199</v>
      </c>
      <c r="O250" s="231">
        <v>349010</v>
      </c>
      <c r="P250" s="231">
        <v>360964</v>
      </c>
      <c r="Q250" s="231">
        <v>361870</v>
      </c>
      <c r="R250" s="231">
        <v>363211</v>
      </c>
      <c r="S250" s="231">
        <v>364982.57228833082</v>
      </c>
      <c r="T250" s="231">
        <v>366368.0546922973</v>
      </c>
      <c r="U250" s="231">
        <v>367792.49555476662</v>
      </c>
      <c r="V250" s="231">
        <v>369435.26189990802</v>
      </c>
      <c r="W250" s="231">
        <v>370209.90480116068</v>
      </c>
      <c r="X250" s="231">
        <v>370959.66738922062</v>
      </c>
    </row>
    <row r="251" spans="1:24">
      <c r="A251" s="228" t="s">
        <v>132</v>
      </c>
      <c r="B251" s="228" t="s">
        <v>67</v>
      </c>
      <c r="C251" s="228" t="s">
        <v>68</v>
      </c>
      <c r="D251" s="228" t="s">
        <v>60</v>
      </c>
      <c r="E251" s="228" t="s">
        <v>61</v>
      </c>
      <c r="F251" s="231">
        <v>2541.8817413934498</v>
      </c>
      <c r="G251" s="231">
        <v>2575.3520489062398</v>
      </c>
      <c r="H251" s="231">
        <v>2593.9574945393906</v>
      </c>
      <c r="I251" s="231">
        <v>2611.6238614220701</v>
      </c>
      <c r="J251" s="231">
        <v>2644.7365713016702</v>
      </c>
      <c r="K251" s="231">
        <v>2680.4768497489199</v>
      </c>
      <c r="L251" s="231">
        <v>2704.2359695427199</v>
      </c>
      <c r="M251" s="231">
        <v>2736.04205929308</v>
      </c>
      <c r="N251" s="231">
        <v>2761.32351146678</v>
      </c>
      <c r="O251" s="231">
        <v>2795.16311349119</v>
      </c>
      <c r="P251" s="231">
        <v>2812.0805259329609</v>
      </c>
      <c r="Q251" s="231">
        <v>2827.3462497816959</v>
      </c>
      <c r="R251" s="231">
        <v>2842.6461788213605</v>
      </c>
      <c r="S251" s="231">
        <v>2856.0981935081072</v>
      </c>
      <c r="T251" s="231">
        <v>2867.8934307813192</v>
      </c>
      <c r="U251" s="231">
        <v>2879.1160045315346</v>
      </c>
      <c r="V251" s="231">
        <v>2889.9503909838595</v>
      </c>
      <c r="W251" s="231">
        <v>2900.4132813887318</v>
      </c>
      <c r="X251" s="231">
        <v>2910.5961669555491</v>
      </c>
    </row>
    <row r="252" spans="1:24">
      <c r="A252" s="228" t="s">
        <v>132</v>
      </c>
      <c r="B252" s="228" t="s">
        <v>69</v>
      </c>
      <c r="C252" s="228" t="s">
        <v>70</v>
      </c>
      <c r="D252" s="228" t="s">
        <v>64</v>
      </c>
      <c r="E252" s="228" t="s">
        <v>61</v>
      </c>
      <c r="F252" s="231">
        <v>36156</v>
      </c>
      <c r="G252" s="231">
        <v>43296</v>
      </c>
      <c r="H252" s="231">
        <v>100747</v>
      </c>
      <c r="I252" s="231">
        <v>100861</v>
      </c>
      <c r="J252" s="231">
        <v>102818</v>
      </c>
      <c r="K252" s="231">
        <v>102964</v>
      </c>
      <c r="L252" s="231">
        <v>100417</v>
      </c>
      <c r="M252" s="231">
        <v>101110</v>
      </c>
      <c r="N252" s="231">
        <v>146254</v>
      </c>
      <c r="O252" s="231">
        <v>150392</v>
      </c>
      <c r="P252" s="231">
        <v>157207</v>
      </c>
      <c r="Q252" s="231">
        <v>156659</v>
      </c>
      <c r="R252" s="231">
        <v>156247</v>
      </c>
      <c r="S252" s="231">
        <v>162380.04810493006</v>
      </c>
      <c r="T252" s="231">
        <v>173012.67251159015</v>
      </c>
      <c r="U252" s="231">
        <v>173729.18510907225</v>
      </c>
      <c r="V252" s="231">
        <v>174480.7599913805</v>
      </c>
      <c r="W252" s="231">
        <v>174950.43678201459</v>
      </c>
      <c r="X252" s="231">
        <v>177718.2091548969</v>
      </c>
    </row>
    <row r="253" spans="1:24">
      <c r="A253" s="228" t="s">
        <v>132</v>
      </c>
      <c r="B253" s="228" t="s">
        <v>71</v>
      </c>
      <c r="C253" s="228" t="s">
        <v>72</v>
      </c>
      <c r="D253" s="228" t="s">
        <v>73</v>
      </c>
      <c r="E253" s="228" t="s">
        <v>61</v>
      </c>
      <c r="F253" s="232">
        <v>2.3793552031590752</v>
      </c>
      <c r="G253" s="232">
        <v>2.3718462431259844</v>
      </c>
      <c r="H253" s="232">
        <v>2.4262329672282252</v>
      </c>
      <c r="I253" s="232">
        <v>2.4111304960401543</v>
      </c>
      <c r="J253" s="232">
        <v>2.3716897117412703</v>
      </c>
      <c r="K253" s="232">
        <v>2.3685711867969284</v>
      </c>
      <c r="L253" s="232">
        <v>2.4446332769640216</v>
      </c>
      <c r="M253" s="232">
        <v>2.4459075457544497</v>
      </c>
      <c r="N253" s="232">
        <v>2.4385449572119526</v>
      </c>
      <c r="O253" s="232">
        <v>2.501360992521704</v>
      </c>
      <c r="P253" s="232">
        <v>2.3282100154031982</v>
      </c>
      <c r="Q253" s="232">
        <v>2.516373283223257</v>
      </c>
      <c r="R253" s="232">
        <v>2.454771468925776</v>
      </c>
      <c r="S253" s="232">
        <v>2.4225877364293571</v>
      </c>
      <c r="T253" s="232">
        <v>2.4195709396662468</v>
      </c>
      <c r="U253" s="232">
        <v>2.4160502091163338</v>
      </c>
      <c r="V253" s="232">
        <v>2.3391639526838568</v>
      </c>
      <c r="W253" s="232">
        <v>2.3371354915486506</v>
      </c>
      <c r="X253" s="232">
        <v>2.3346148897519092</v>
      </c>
    </row>
    <row r="254" spans="1:24">
      <c r="A254" s="228" t="s">
        <v>132</v>
      </c>
      <c r="B254" s="228" t="s">
        <v>74</v>
      </c>
      <c r="C254" s="228" t="s">
        <v>75</v>
      </c>
      <c r="D254" s="228" t="s">
        <v>73</v>
      </c>
      <c r="E254" s="228" t="s">
        <v>61</v>
      </c>
      <c r="F254" s="232">
        <v>9.8194232080150137</v>
      </c>
      <c r="G254" s="232">
        <v>11.964517644457953</v>
      </c>
      <c r="H254" s="232">
        <v>27.970670871878021</v>
      </c>
      <c r="I254" s="232">
        <v>27.754968381774255</v>
      </c>
      <c r="J254" s="232">
        <v>28.348336756779112</v>
      </c>
      <c r="K254" s="232">
        <v>28.106207638280388</v>
      </c>
      <c r="L254" s="232">
        <v>28.161378888711273</v>
      </c>
      <c r="M254" s="232">
        <v>28.195839921472171</v>
      </c>
      <c r="N254" s="232">
        <v>40.491252744332073</v>
      </c>
      <c r="O254" s="232">
        <v>43.091028910346409</v>
      </c>
      <c r="P254" s="232">
        <v>43.55198856395652</v>
      </c>
      <c r="Q254" s="232">
        <v>43.291513526957189</v>
      </c>
      <c r="R254" s="232">
        <v>43.018245592782158</v>
      </c>
      <c r="S254" s="232">
        <v>44.489808674111771</v>
      </c>
      <c r="T254" s="232">
        <v>47.223733154600183</v>
      </c>
      <c r="U254" s="232">
        <v>47.235652496667889</v>
      </c>
      <c r="V254" s="232">
        <v>47.229048763258824</v>
      </c>
      <c r="W254" s="232">
        <v>47.257092398967622</v>
      </c>
      <c r="X254" s="232">
        <v>47.907690452080963</v>
      </c>
    </row>
    <row r="255" spans="1:24">
      <c r="A255" s="228" t="s">
        <v>132</v>
      </c>
      <c r="B255" s="228" t="s">
        <v>76</v>
      </c>
      <c r="C255" s="228" t="s">
        <v>77</v>
      </c>
      <c r="D255" s="228" t="s">
        <v>60</v>
      </c>
      <c r="E255" s="228" t="s">
        <v>61</v>
      </c>
      <c r="F255" s="231">
        <v>42.732422059434555</v>
      </c>
      <c r="G255" s="231">
        <v>42.84992811688673</v>
      </c>
      <c r="H255" s="231">
        <v>42.938980040789147</v>
      </c>
      <c r="I255" s="231">
        <v>43.065662471163144</v>
      </c>
      <c r="J255" s="231">
        <v>43.280335785633383</v>
      </c>
      <c r="K255" s="231">
        <v>43.498859737554604</v>
      </c>
      <c r="L255" s="231">
        <v>43.684371651614882</v>
      </c>
      <c r="M255" s="231">
        <v>43.967422469487978</v>
      </c>
      <c r="N255" s="231">
        <v>44.212539424639203</v>
      </c>
      <c r="O255" s="231">
        <v>44.456044900062999</v>
      </c>
      <c r="P255" s="231">
        <v>44.725110144761686</v>
      </c>
      <c r="Q255" s="231">
        <v>44.967905887727717</v>
      </c>
      <c r="R255" s="231">
        <v>45.211245651719359</v>
      </c>
      <c r="S255" s="231">
        <v>45.346081286321748</v>
      </c>
      <c r="T255" s="231">
        <v>45.497165972795102</v>
      </c>
      <c r="U255" s="231">
        <v>45.670645780438342</v>
      </c>
      <c r="V255" s="231">
        <v>45.837929237444101</v>
      </c>
      <c r="W255" s="231">
        <v>45.999283639209395</v>
      </c>
      <c r="X255" s="231">
        <v>46.156163443780613</v>
      </c>
    </row>
    <row r="256" spans="1:24">
      <c r="A256" s="228" t="s">
        <v>132</v>
      </c>
      <c r="B256" s="228" t="s">
        <v>78</v>
      </c>
      <c r="C256" s="228" t="s">
        <v>79</v>
      </c>
      <c r="D256" s="228" t="s">
        <v>60</v>
      </c>
      <c r="E256" s="228" t="s">
        <v>61</v>
      </c>
      <c r="F256" s="231">
        <v>2222495</v>
      </c>
      <c r="G256" s="231">
        <v>2230116</v>
      </c>
      <c r="H256" s="231">
        <v>2236741</v>
      </c>
      <c r="I256" s="231">
        <v>2244730</v>
      </c>
      <c r="J256" s="231">
        <v>2258368</v>
      </c>
      <c r="K256" s="231">
        <v>2271915.1739725997</v>
      </c>
      <c r="L256" s="231">
        <v>2283120</v>
      </c>
      <c r="M256" s="231">
        <v>2299162</v>
      </c>
      <c r="N256" s="231">
        <v>2312979</v>
      </c>
      <c r="O256" s="231">
        <v>2328741</v>
      </c>
      <c r="P256" s="231">
        <v>2344982.25</v>
      </c>
      <c r="Q256" s="231">
        <v>2362299</v>
      </c>
      <c r="R256" s="231">
        <v>2378428.0000000005</v>
      </c>
      <c r="S256" s="231">
        <v>2386851.8089687522</v>
      </c>
      <c r="T256" s="231">
        <v>2397453.5624439484</v>
      </c>
      <c r="U256" s="231">
        <v>2409254.3159191441</v>
      </c>
      <c r="V256" s="231">
        <v>2420748.0365243657</v>
      </c>
      <c r="W256" s="231">
        <v>2431947.7735645743</v>
      </c>
      <c r="X256" s="231">
        <v>2442929.4721298078</v>
      </c>
    </row>
    <row r="257" spans="1:24">
      <c r="A257" s="228" t="s">
        <v>132</v>
      </c>
      <c r="B257" s="228" t="s">
        <v>80</v>
      </c>
      <c r="C257" s="228" t="s">
        <v>81</v>
      </c>
      <c r="D257" s="228" t="s">
        <v>60</v>
      </c>
      <c r="E257" s="228" t="s">
        <v>61</v>
      </c>
      <c r="F257" s="231">
        <v>1.2732463835454368</v>
      </c>
      <c r="G257" s="231">
        <v>1.2717888854466459</v>
      </c>
      <c r="H257" s="231">
        <v>1.2783744559053689</v>
      </c>
      <c r="I257" s="231">
        <v>1.2908014935971488</v>
      </c>
      <c r="J257" s="231">
        <v>1.2915101121383314</v>
      </c>
      <c r="K257" s="231">
        <v>1.3355912198987725</v>
      </c>
      <c r="L257" s="231">
        <v>1.3397749885198225</v>
      </c>
      <c r="M257" s="231">
        <v>1.3500049971396118</v>
      </c>
      <c r="N257" s="231">
        <v>1.3383924304692727</v>
      </c>
      <c r="O257" s="231">
        <v>1.4488860889983393</v>
      </c>
      <c r="P257" s="231">
        <v>1.6953138410482349</v>
      </c>
      <c r="Q257" s="231">
        <v>1.6867683170578494</v>
      </c>
      <c r="R257" s="231">
        <v>1.718839698139031</v>
      </c>
      <c r="S257" s="231">
        <v>1.7178815596116264</v>
      </c>
      <c r="T257" s="231">
        <v>1.7174824903271384</v>
      </c>
      <c r="U257" s="231">
        <v>1.7174634288347836</v>
      </c>
      <c r="V257" s="231">
        <v>1.7170657005754815</v>
      </c>
      <c r="W257" s="231">
        <v>1.7166688483987516</v>
      </c>
      <c r="X257" s="231">
        <v>1.7166885324960652</v>
      </c>
    </row>
    <row r="258" spans="1:24">
      <c r="A258" s="228" t="s">
        <v>132</v>
      </c>
      <c r="B258" s="228" t="s">
        <v>82</v>
      </c>
      <c r="C258" s="228" t="s">
        <v>83</v>
      </c>
      <c r="D258" s="228" t="s">
        <v>84</v>
      </c>
      <c r="E258" s="228" t="s">
        <v>61</v>
      </c>
      <c r="F258" s="231">
        <v>66221</v>
      </c>
      <c r="G258" s="231">
        <v>66190</v>
      </c>
      <c r="H258" s="231">
        <v>66592</v>
      </c>
      <c r="I258" s="231">
        <v>67281</v>
      </c>
      <c r="J258" s="231">
        <v>67391</v>
      </c>
      <c r="K258" s="231">
        <v>69757</v>
      </c>
      <c r="L258" s="231">
        <v>70022</v>
      </c>
      <c r="M258" s="231">
        <v>70595</v>
      </c>
      <c r="N258" s="231">
        <v>70018</v>
      </c>
      <c r="O258" s="231">
        <v>75897</v>
      </c>
      <c r="P258" s="231">
        <v>88887</v>
      </c>
      <c r="Q258" s="231">
        <v>88611</v>
      </c>
      <c r="R258" s="231">
        <v>90423</v>
      </c>
      <c r="S258" s="231">
        <v>90423</v>
      </c>
      <c r="T258" s="231">
        <v>90502</v>
      </c>
      <c r="U258" s="231">
        <v>90601</v>
      </c>
      <c r="V258" s="231">
        <v>90680</v>
      </c>
      <c r="W258" s="231">
        <v>90759</v>
      </c>
      <c r="X258" s="231">
        <v>90860</v>
      </c>
    </row>
    <row r="259" spans="1:24">
      <c r="A259" s="228" t="s">
        <v>132</v>
      </c>
      <c r="B259" s="228" t="s">
        <v>85</v>
      </c>
      <c r="C259" s="228" t="s">
        <v>86</v>
      </c>
      <c r="D259" s="228" t="s">
        <v>87</v>
      </c>
      <c r="E259" s="228" t="s">
        <v>61</v>
      </c>
      <c r="F259" s="231">
        <v>96.917157025280432</v>
      </c>
      <c r="G259" s="231">
        <v>108.68840710362792</v>
      </c>
      <c r="H259" s="231">
        <v>93.410002786469278</v>
      </c>
      <c r="I259" s="231">
        <v>77.18365229669682</v>
      </c>
      <c r="J259" s="231">
        <v>81.991694753744966</v>
      </c>
      <c r="K259" s="231">
        <v>146.52806778230664</v>
      </c>
      <c r="L259" s="231">
        <v>132.90743203262434</v>
      </c>
      <c r="M259" s="231">
        <v>127.28577883586905</v>
      </c>
      <c r="N259" s="231">
        <v>138.65732042497501</v>
      </c>
      <c r="O259" s="231">
        <v>83.755542274497827</v>
      </c>
      <c r="P259" s="231">
        <v>55.383434507145999</v>
      </c>
      <c r="Q259" s="231">
        <v>60.381999999999998</v>
      </c>
      <c r="R259" s="231">
        <v>45.619572702289496</v>
      </c>
      <c r="S259" s="231">
        <v>41.762169750681409</v>
      </c>
      <c r="T259" s="231">
        <v>67.452733801153087</v>
      </c>
      <c r="U259" s="231">
        <v>71.300244438500854</v>
      </c>
      <c r="V259" s="231">
        <v>71.288863647991647</v>
      </c>
      <c r="W259" s="231">
        <v>67.416431849041118</v>
      </c>
      <c r="X259" s="231">
        <v>59.895282282054865</v>
      </c>
    </row>
    <row r="260" spans="1:24">
      <c r="A260" s="228" t="s">
        <v>132</v>
      </c>
      <c r="B260" s="228" t="s">
        <v>88</v>
      </c>
      <c r="C260" s="228" t="s">
        <v>89</v>
      </c>
      <c r="D260" s="228" t="s">
        <v>87</v>
      </c>
      <c r="E260" s="228" t="s">
        <v>61</v>
      </c>
      <c r="F260" s="231">
        <v>0.62933218847584693</v>
      </c>
      <c r="G260" s="231">
        <v>0.68703165046541048</v>
      </c>
      <c r="H260" s="231">
        <v>0.68633359872497635</v>
      </c>
      <c r="I260" s="231">
        <v>0.54934983841065355</v>
      </c>
      <c r="J260" s="231">
        <v>0.6617570198042424</v>
      </c>
      <c r="K260" s="231">
        <v>1.0297123526514871</v>
      </c>
      <c r="L260" s="231">
        <v>0.90659912709839252</v>
      </c>
      <c r="M260" s="231">
        <v>0.86647909350489483</v>
      </c>
      <c r="N260" s="231">
        <v>0.9324634863818092</v>
      </c>
      <c r="O260" s="231">
        <v>0.56783418491184967</v>
      </c>
      <c r="P260" s="231">
        <v>0.38702609718480785</v>
      </c>
      <c r="Q260" s="231">
        <v>0.41786851211072662</v>
      </c>
      <c r="R260" s="231">
        <v>0.32632026253425966</v>
      </c>
      <c r="S260" s="231">
        <v>0.27860019847018952</v>
      </c>
      <c r="T260" s="231">
        <v>0.41154810128830438</v>
      </c>
      <c r="U260" s="231">
        <v>0.43238474492723378</v>
      </c>
      <c r="V260" s="231">
        <v>0.42996902079608951</v>
      </c>
      <c r="W260" s="231">
        <v>0.40417525089353185</v>
      </c>
      <c r="X260" s="231">
        <v>0.35694447128757367</v>
      </c>
    </row>
    <row r="261" spans="1:24">
      <c r="A261" s="228" t="s">
        <v>132</v>
      </c>
      <c r="B261" s="228" t="s">
        <v>90</v>
      </c>
      <c r="C261" s="228" t="s">
        <v>91</v>
      </c>
      <c r="D261" s="228" t="s">
        <v>87</v>
      </c>
      <c r="E261" s="228" t="s">
        <v>61</v>
      </c>
      <c r="F261" s="231">
        <v>129.9445654160655</v>
      </c>
      <c r="G261" s="231">
        <v>122.07257015258355</v>
      </c>
      <c r="H261" s="231">
        <v>143.252534151806</v>
      </c>
      <c r="I261" s="231">
        <v>121.91537634409799</v>
      </c>
      <c r="J261" s="231">
        <v>112.04362089584534</v>
      </c>
      <c r="K261" s="231">
        <v>110.93107109153125</v>
      </c>
      <c r="L261" s="231">
        <v>120.05411772762272</v>
      </c>
      <c r="M261" s="231">
        <v>133.13071519852244</v>
      </c>
      <c r="N261" s="231">
        <v>142.01638658196552</v>
      </c>
      <c r="O261" s="231">
        <v>176.93383989776794</v>
      </c>
      <c r="P261" s="231">
        <v>192.65046230191538</v>
      </c>
      <c r="Q261" s="231">
        <v>159.1576340088339</v>
      </c>
      <c r="R261" s="231">
        <v>199.14005427483696</v>
      </c>
      <c r="S261" s="231">
        <v>183.8754071203096</v>
      </c>
      <c r="T261" s="231">
        <v>149.58735446613696</v>
      </c>
      <c r="U261" s="231">
        <v>152.39362572359605</v>
      </c>
      <c r="V261" s="231">
        <v>156.17863636240247</v>
      </c>
      <c r="W261" s="231">
        <v>141.47738801586098</v>
      </c>
      <c r="X261" s="231">
        <v>183.76265982957275</v>
      </c>
    </row>
    <row r="262" spans="1:24">
      <c r="A262" s="228" t="s">
        <v>132</v>
      </c>
      <c r="B262" s="228" t="s">
        <v>92</v>
      </c>
      <c r="C262" s="228" t="s">
        <v>93</v>
      </c>
      <c r="D262" s="228" t="s">
        <v>87</v>
      </c>
      <c r="E262" s="228" t="s">
        <v>61</v>
      </c>
      <c r="F262" s="231">
        <v>139.54229964372468</v>
      </c>
      <c r="G262" s="231">
        <v>146.49858012113992</v>
      </c>
      <c r="H262" s="231">
        <v>126.55635714326969</v>
      </c>
      <c r="I262" s="231">
        <v>108.77287269146994</v>
      </c>
      <c r="J262" s="231">
        <v>133.88407582670203</v>
      </c>
      <c r="K262" s="231">
        <v>176.84051984541478</v>
      </c>
      <c r="L262" s="231">
        <v>158.4740460578922</v>
      </c>
      <c r="M262" s="231">
        <v>180.48751928242871</v>
      </c>
      <c r="N262" s="231">
        <v>161.14868157671876</v>
      </c>
      <c r="O262" s="231">
        <v>175.402741923165</v>
      </c>
      <c r="P262" s="231">
        <v>152.82329748047738</v>
      </c>
      <c r="Q262" s="231">
        <v>150.71400000000003</v>
      </c>
      <c r="R262" s="231">
        <v>174.92389613677744</v>
      </c>
      <c r="S262" s="231">
        <v>132.80651036655516</v>
      </c>
      <c r="T262" s="231">
        <v>164.24578163918918</v>
      </c>
      <c r="U262" s="231">
        <v>175.01303401592941</v>
      </c>
      <c r="V262" s="231">
        <v>209.88267985244744</v>
      </c>
      <c r="W262" s="231">
        <v>169.38595502336784</v>
      </c>
      <c r="X262" s="231">
        <v>175.70444031546151</v>
      </c>
    </row>
    <row r="263" spans="1:24">
      <c r="A263" s="228" t="s">
        <v>132</v>
      </c>
      <c r="B263" s="228" t="s">
        <v>94</v>
      </c>
      <c r="C263" s="228" t="s">
        <v>95</v>
      </c>
      <c r="D263" s="228" t="s">
        <v>87</v>
      </c>
      <c r="E263" s="228" t="s">
        <v>61</v>
      </c>
      <c r="F263" s="231">
        <v>269.48686505979015</v>
      </c>
      <c r="G263" s="231">
        <v>268.57115027372345</v>
      </c>
      <c r="H263" s="231">
        <v>269.80889129507568</v>
      </c>
      <c r="I263" s="231">
        <v>230.68824903556794</v>
      </c>
      <c r="J263" s="231">
        <v>245.92769672254735</v>
      </c>
      <c r="K263" s="231">
        <v>287.77159093694604</v>
      </c>
      <c r="L263" s="231">
        <v>278.52816378551495</v>
      </c>
      <c r="M263" s="231">
        <v>313.61823448095117</v>
      </c>
      <c r="N263" s="231">
        <v>303.16506815868428</v>
      </c>
      <c r="O263" s="231">
        <v>352.33658182093291</v>
      </c>
      <c r="P263" s="231">
        <v>345.47375978239279</v>
      </c>
      <c r="Q263" s="231">
        <v>309.87163400883389</v>
      </c>
      <c r="R263" s="231">
        <v>374.06395041161443</v>
      </c>
      <c r="S263" s="231">
        <v>316.68191748686479</v>
      </c>
      <c r="T263" s="231">
        <v>313.83313610532616</v>
      </c>
      <c r="U263" s="231">
        <v>327.40665973952548</v>
      </c>
      <c r="V263" s="231">
        <v>366.06131621484991</v>
      </c>
      <c r="W263" s="231">
        <v>310.86334303922882</v>
      </c>
      <c r="X263" s="231">
        <v>359.46710014503424</v>
      </c>
    </row>
    <row r="264" spans="1:24">
      <c r="A264" s="228" t="s">
        <v>132</v>
      </c>
      <c r="B264" s="228" t="s">
        <v>96</v>
      </c>
      <c r="C264" s="228" t="s">
        <v>97</v>
      </c>
      <c r="D264" s="228" t="s">
        <v>98</v>
      </c>
      <c r="E264" s="228" t="s">
        <v>61</v>
      </c>
      <c r="F264" s="231">
        <v>52009.572425097605</v>
      </c>
      <c r="G264" s="231">
        <v>52044.801426892795</v>
      </c>
      <c r="H264" s="231">
        <v>52091.153489795201</v>
      </c>
      <c r="I264" s="231">
        <v>52123.4289964325</v>
      </c>
      <c r="J264" s="231">
        <v>52180.001818508303</v>
      </c>
      <c r="K264" s="231">
        <v>52229.304116934101</v>
      </c>
      <c r="L264" s="231">
        <v>52264</v>
      </c>
      <c r="M264" s="231">
        <v>52292.399027838095</v>
      </c>
      <c r="N264" s="231">
        <v>52315</v>
      </c>
      <c r="O264" s="231">
        <v>52383</v>
      </c>
      <c r="P264" s="231">
        <v>52431</v>
      </c>
      <c r="Q264" s="231">
        <v>52533</v>
      </c>
      <c r="R264" s="231">
        <v>52607</v>
      </c>
      <c r="S264" s="231">
        <v>52636.341250698664</v>
      </c>
      <c r="T264" s="231">
        <v>52694.569237070697</v>
      </c>
      <c r="U264" s="231">
        <v>52752.797223442729</v>
      </c>
      <c r="V264" s="231">
        <v>52811.025209814761</v>
      </c>
      <c r="W264" s="231">
        <v>52869.253196186794</v>
      </c>
      <c r="X264" s="231">
        <v>52927.481182558819</v>
      </c>
    </row>
    <row r="265" spans="1:24">
      <c r="A265" s="228" t="s">
        <v>132</v>
      </c>
      <c r="B265" s="228" t="s">
        <v>99</v>
      </c>
      <c r="C265" s="228" t="s">
        <v>100</v>
      </c>
      <c r="D265" s="228" t="s">
        <v>101</v>
      </c>
      <c r="E265" s="228" t="s">
        <v>61</v>
      </c>
      <c r="F265" s="231">
        <v>154</v>
      </c>
      <c r="G265" s="231">
        <v>158.19999999999999</v>
      </c>
      <c r="H265" s="231">
        <v>136.1</v>
      </c>
      <c r="I265" s="231">
        <v>140.5</v>
      </c>
      <c r="J265" s="231">
        <v>123.899999999999</v>
      </c>
      <c r="K265" s="231">
        <v>142.30000000000001</v>
      </c>
      <c r="L265" s="231">
        <v>146.6</v>
      </c>
      <c r="M265" s="231">
        <v>146.9</v>
      </c>
      <c r="N265" s="231">
        <v>148.69999999999999</v>
      </c>
      <c r="O265" s="231">
        <v>147.5</v>
      </c>
      <c r="P265" s="231">
        <v>143.1</v>
      </c>
      <c r="Q265" s="231">
        <v>144.5</v>
      </c>
      <c r="R265" s="231">
        <v>139.79999999999998</v>
      </c>
      <c r="S265" s="231">
        <v>149.9</v>
      </c>
      <c r="T265" s="231">
        <v>163.9</v>
      </c>
      <c r="U265" s="231">
        <v>164.9</v>
      </c>
      <c r="V265" s="231">
        <v>165.8</v>
      </c>
      <c r="W265" s="231">
        <v>166.8</v>
      </c>
      <c r="X265" s="231">
        <v>167.8</v>
      </c>
    </row>
    <row r="266" spans="1:24">
      <c r="A266" s="228" t="s">
        <v>132</v>
      </c>
      <c r="B266" s="228" t="s">
        <v>102</v>
      </c>
      <c r="C266" s="228" t="s">
        <v>103</v>
      </c>
      <c r="D266" s="228" t="s">
        <v>60</v>
      </c>
      <c r="E266" s="228" t="s">
        <v>61</v>
      </c>
      <c r="F266" s="231">
        <v>2.8931448664676411E-4</v>
      </c>
      <c r="G266" s="231">
        <v>2.8698058755688048E-4</v>
      </c>
      <c r="H266" s="231">
        <v>2.8747181725555172E-4</v>
      </c>
      <c r="I266" s="231">
        <v>2.8644870429851254E-4</v>
      </c>
      <c r="J266" s="231">
        <v>2.8250488848584462E-4</v>
      </c>
      <c r="K266" s="231">
        <v>2.7245735540277062E-4</v>
      </c>
      <c r="L266" s="231">
        <v>2.6761624443743647E-4</v>
      </c>
      <c r="M266" s="231">
        <v>2.6531405790457567E-4</v>
      </c>
      <c r="N266" s="231">
        <v>2.6286447045130977E-4</v>
      </c>
      <c r="O266" s="231">
        <v>2.6065586512196933E-4</v>
      </c>
      <c r="P266" s="231">
        <v>2.5842413092892281E-4</v>
      </c>
      <c r="Q266" s="231">
        <v>2.5610644545842842E-4</v>
      </c>
      <c r="R266" s="231">
        <v>2.5436969292322488E-4</v>
      </c>
      <c r="S266" s="231">
        <v>2.5263403355591158E-4</v>
      </c>
      <c r="T266" s="231">
        <v>2.5151686332781594E-4</v>
      </c>
      <c r="U266" s="231">
        <v>2.5028491015484687E-4</v>
      </c>
      <c r="V266" s="231">
        <v>2.4909655647837209E-4</v>
      </c>
      <c r="W266" s="231">
        <v>2.4836059662362739E-4</v>
      </c>
      <c r="X266" s="231">
        <v>2.4724414146652277E-4</v>
      </c>
    </row>
    <row r="267" spans="1:24">
      <c r="A267" s="228" t="s">
        <v>132</v>
      </c>
      <c r="B267" s="228" t="s">
        <v>104</v>
      </c>
      <c r="C267" s="228" t="s">
        <v>105</v>
      </c>
      <c r="D267" s="228" t="s">
        <v>60</v>
      </c>
      <c r="E267" s="228" t="s">
        <v>61</v>
      </c>
      <c r="F267" s="231">
        <v>643</v>
      </c>
      <c r="G267" s="231">
        <v>640</v>
      </c>
      <c r="H267" s="231">
        <v>643</v>
      </c>
      <c r="I267" s="231">
        <v>643</v>
      </c>
      <c r="J267" s="231">
        <v>638</v>
      </c>
      <c r="K267" s="231">
        <v>619</v>
      </c>
      <c r="L267" s="231">
        <v>611</v>
      </c>
      <c r="M267" s="231">
        <v>610</v>
      </c>
      <c r="N267" s="231">
        <v>608</v>
      </c>
      <c r="O267" s="231">
        <v>607</v>
      </c>
      <c r="P267" s="231">
        <v>606</v>
      </c>
      <c r="Q267" s="231">
        <v>605</v>
      </c>
      <c r="R267" s="231">
        <v>605</v>
      </c>
      <c r="S267" s="231">
        <v>603</v>
      </c>
      <c r="T267" s="231">
        <v>603</v>
      </c>
      <c r="U267" s="231">
        <v>603</v>
      </c>
      <c r="V267" s="231">
        <v>603</v>
      </c>
      <c r="W267" s="231">
        <v>604</v>
      </c>
      <c r="X267" s="231">
        <v>604</v>
      </c>
    </row>
    <row r="268" spans="1:24">
      <c r="A268" s="228" t="s">
        <v>132</v>
      </c>
      <c r="B268" s="228" t="s">
        <v>106</v>
      </c>
      <c r="C268" s="228" t="s">
        <v>107</v>
      </c>
      <c r="D268" s="228" t="s">
        <v>60</v>
      </c>
      <c r="E268" s="228" t="s">
        <v>61</v>
      </c>
      <c r="F268" s="231">
        <v>3.8188645404928813E-2</v>
      </c>
      <c r="G268" s="231">
        <v>7.339269543587916E-2</v>
      </c>
      <c r="H268" s="231">
        <v>5.0527000561183255E-2</v>
      </c>
      <c r="I268" s="231">
        <v>5.0283671079206116E-2</v>
      </c>
      <c r="J268" s="231">
        <v>6.0360606594474092E-2</v>
      </c>
      <c r="K268" s="231">
        <v>4.567711993834201E-2</v>
      </c>
      <c r="L268" s="231">
        <v>5.1827693308794595E-2</v>
      </c>
      <c r="M268" s="231">
        <v>4.255622151283793E-2</v>
      </c>
      <c r="N268" s="231">
        <v>7.0321514518588465E-2</v>
      </c>
      <c r="O268" s="231">
        <v>5.706946471696106E-2</v>
      </c>
      <c r="P268" s="231">
        <v>5.0418295179863938E-2</v>
      </c>
      <c r="Q268" s="231">
        <v>4.6463556636538325E-2</v>
      </c>
      <c r="R268" s="231">
        <v>6.9891013583757142E-2</v>
      </c>
      <c r="S268" s="231">
        <v>5.2393275891315712E-2</v>
      </c>
      <c r="T268" s="231">
        <v>5.2341557811657446E-2</v>
      </c>
      <c r="U268" s="231">
        <v>5.2289474226580993E-2</v>
      </c>
      <c r="V268" s="231">
        <v>5.2237494192231775E-2</v>
      </c>
      <c r="W268" s="231">
        <v>5.218561740010267E-2</v>
      </c>
      <c r="X268" s="231">
        <v>5.2133843542910847E-2</v>
      </c>
    </row>
    <row r="269" spans="1:24">
      <c r="A269" s="228" t="s">
        <v>132</v>
      </c>
      <c r="B269" s="228" t="s">
        <v>108</v>
      </c>
      <c r="C269" s="228" t="s">
        <v>109</v>
      </c>
      <c r="D269" s="228" t="s">
        <v>110</v>
      </c>
      <c r="E269" s="228" t="s">
        <v>61</v>
      </c>
      <c r="F269" s="231">
        <v>1986.1751190040159</v>
      </c>
      <c r="G269" s="231">
        <v>3819.7082601447523</v>
      </c>
      <c r="H269" s="231">
        <v>2632.009741611565</v>
      </c>
      <c r="I269" s="231">
        <v>2620.9573591769663</v>
      </c>
      <c r="J269" s="231">
        <v>3149.6165618659224</v>
      </c>
      <c r="K269" s="231">
        <v>2385.6841884453393</v>
      </c>
      <c r="L269" s="231">
        <v>2708.7225630908406</v>
      </c>
      <c r="M269" s="231">
        <v>2225.3669164663888</v>
      </c>
      <c r="N269" s="231">
        <v>3678.8700320399557</v>
      </c>
      <c r="O269" s="231">
        <v>2989.4697702685712</v>
      </c>
      <c r="P269" s="231">
        <v>2643.4816345754462</v>
      </c>
      <c r="Q269" s="231">
        <v>2440.870020787268</v>
      </c>
      <c r="R269" s="231">
        <v>3676.7565516007116</v>
      </c>
      <c r="S269" s="231">
        <v>2756.2006715385546</v>
      </c>
      <c r="T269" s="231">
        <v>2756.2006715385546</v>
      </c>
      <c r="U269" s="231">
        <v>2756.2006715385546</v>
      </c>
      <c r="V269" s="231">
        <v>2756.2006715385546</v>
      </c>
      <c r="W269" s="231">
        <v>2756.2006715385546</v>
      </c>
      <c r="X269" s="231">
        <v>2756.2006715385546</v>
      </c>
    </row>
    <row r="270" spans="1:24">
      <c r="A270" s="228" t="s">
        <v>132</v>
      </c>
      <c r="B270" s="228" t="s">
        <v>111</v>
      </c>
      <c r="C270" s="228" t="s">
        <v>112</v>
      </c>
      <c r="D270" s="228" t="s">
        <v>60</v>
      </c>
      <c r="E270" s="228" t="s">
        <v>61</v>
      </c>
      <c r="F270" s="231">
        <v>19079.31292462473</v>
      </c>
      <c r="G270" s="231">
        <v>17976.516549983837</v>
      </c>
      <c r="H270" s="231">
        <v>17996.569969823846</v>
      </c>
      <c r="I270" s="231">
        <v>17999.948044830155</v>
      </c>
      <c r="J270" s="231">
        <v>17463.479052736959</v>
      </c>
      <c r="K270" s="231">
        <v>17526.794230783988</v>
      </c>
      <c r="L270" s="231">
        <v>16486.153460194528</v>
      </c>
      <c r="M270" s="231">
        <v>16597.508541128565</v>
      </c>
      <c r="N270" s="231">
        <v>16561.424840667933</v>
      </c>
      <c r="O270" s="231">
        <v>16186.250188236865</v>
      </c>
      <c r="P270" s="231">
        <v>16984.524784359386</v>
      </c>
      <c r="Q270" s="231">
        <v>17210.282791600686</v>
      </c>
      <c r="R270" s="231">
        <v>17263.736672422689</v>
      </c>
      <c r="S270" s="231">
        <v>16793.685921398977</v>
      </c>
      <c r="T270" s="231">
        <v>16793.685921398977</v>
      </c>
      <c r="U270" s="231">
        <v>16793.685921398977</v>
      </c>
      <c r="V270" s="231">
        <v>16793.685921398977</v>
      </c>
      <c r="W270" s="231">
        <v>16793.685921398977</v>
      </c>
      <c r="X270" s="231">
        <v>16793.685921398977</v>
      </c>
    </row>
    <row r="271" spans="1:24">
      <c r="A271" s="228" t="s">
        <v>132</v>
      </c>
      <c r="B271" s="228" t="s">
        <v>113</v>
      </c>
      <c r="C271" s="228" t="s">
        <v>114</v>
      </c>
      <c r="D271" s="228" t="s">
        <v>115</v>
      </c>
      <c r="E271" s="228" t="s">
        <v>61</v>
      </c>
      <c r="F271" s="233" t="s">
        <v>116</v>
      </c>
      <c r="G271" s="233" t="s">
        <v>116</v>
      </c>
      <c r="H271" s="233" t="s">
        <v>116</v>
      </c>
      <c r="I271" s="233" t="s">
        <v>116</v>
      </c>
      <c r="J271" s="233" t="s">
        <v>116</v>
      </c>
      <c r="K271" s="233" t="s">
        <v>116</v>
      </c>
      <c r="L271" s="233" t="s">
        <v>116</v>
      </c>
      <c r="M271" s="233" t="s">
        <v>116</v>
      </c>
      <c r="N271" s="233" t="s">
        <v>116</v>
      </c>
      <c r="O271" s="233" t="s">
        <v>116</v>
      </c>
      <c r="P271" s="233" t="s">
        <v>116</v>
      </c>
      <c r="Q271" s="233" t="s">
        <v>116</v>
      </c>
      <c r="R271" s="233" t="s">
        <v>116</v>
      </c>
      <c r="S271" s="233" t="s">
        <v>116</v>
      </c>
      <c r="T271" s="233" t="s">
        <v>116</v>
      </c>
      <c r="U271" s="233" t="s">
        <v>116</v>
      </c>
      <c r="V271" s="233" t="s">
        <v>116</v>
      </c>
      <c r="W271" s="233" t="s">
        <v>116</v>
      </c>
      <c r="X271" s="233" t="s">
        <v>116</v>
      </c>
    </row>
    <row r="272" spans="1:24">
      <c r="A272" s="228" t="s">
        <v>132</v>
      </c>
      <c r="B272" s="228" t="s">
        <v>117</v>
      </c>
      <c r="C272" s="228" t="s">
        <v>118</v>
      </c>
      <c r="D272" s="228" t="s">
        <v>115</v>
      </c>
      <c r="E272" s="228" t="s">
        <v>61</v>
      </c>
      <c r="F272" s="233" t="s">
        <v>119</v>
      </c>
      <c r="G272" s="233" t="s">
        <v>119</v>
      </c>
      <c r="H272" s="233" t="s">
        <v>119</v>
      </c>
      <c r="I272" s="233" t="s">
        <v>119</v>
      </c>
      <c r="J272" s="233" t="s">
        <v>119</v>
      </c>
      <c r="K272" s="233" t="s">
        <v>119</v>
      </c>
      <c r="L272" s="233" t="s">
        <v>119</v>
      </c>
      <c r="M272" s="233" t="s">
        <v>119</v>
      </c>
      <c r="N272" s="233" t="s">
        <v>119</v>
      </c>
      <c r="O272" s="233" t="s">
        <v>119</v>
      </c>
      <c r="P272" s="233" t="s">
        <v>119</v>
      </c>
      <c r="Q272" s="233" t="s">
        <v>119</v>
      </c>
      <c r="R272" s="233" t="s">
        <v>119</v>
      </c>
      <c r="S272" s="233" t="s">
        <v>119</v>
      </c>
      <c r="T272" s="233" t="s">
        <v>119</v>
      </c>
      <c r="U272" s="233" t="s">
        <v>119</v>
      </c>
      <c r="V272" s="233" t="s">
        <v>119</v>
      </c>
      <c r="W272" s="233" t="s">
        <v>119</v>
      </c>
      <c r="X272" s="233" t="s">
        <v>119</v>
      </c>
    </row>
    <row r="273" spans="1:24">
      <c r="A273" s="228" t="s">
        <v>132</v>
      </c>
      <c r="B273" s="228" t="s">
        <v>120</v>
      </c>
      <c r="C273" s="228" t="s">
        <v>121</v>
      </c>
      <c r="D273" s="228" t="s">
        <v>115</v>
      </c>
      <c r="E273" s="228" t="s">
        <v>61</v>
      </c>
      <c r="F273" s="234">
        <v>0</v>
      </c>
      <c r="G273" s="234">
        <v>0</v>
      </c>
      <c r="H273" s="234">
        <v>0</v>
      </c>
      <c r="I273" s="234">
        <v>0</v>
      </c>
      <c r="J273" s="234">
        <v>0</v>
      </c>
      <c r="K273" s="234">
        <v>0</v>
      </c>
      <c r="L273" s="234">
        <v>0</v>
      </c>
      <c r="M273" s="234">
        <v>0</v>
      </c>
      <c r="N273" s="234">
        <v>0</v>
      </c>
      <c r="O273" s="234">
        <v>0</v>
      </c>
      <c r="P273" s="234">
        <v>0</v>
      </c>
      <c r="Q273" s="234">
        <v>0</v>
      </c>
      <c r="R273" s="234">
        <v>0</v>
      </c>
      <c r="S273" s="234">
        <v>0</v>
      </c>
      <c r="T273" s="234">
        <v>0</v>
      </c>
      <c r="U273" s="234">
        <v>0</v>
      </c>
      <c r="V273" s="234">
        <v>0</v>
      </c>
      <c r="W273" s="234">
        <v>0</v>
      </c>
      <c r="X273" s="234">
        <v>0</v>
      </c>
    </row>
    <row r="274" spans="1:24">
      <c r="A274" s="228" t="s">
        <v>132</v>
      </c>
      <c r="B274" s="228" t="s">
        <v>122</v>
      </c>
      <c r="C274" s="228" t="s">
        <v>123</v>
      </c>
      <c r="D274" s="228" t="s">
        <v>60</v>
      </c>
      <c r="E274" s="228" t="s">
        <v>61</v>
      </c>
      <c r="F274" s="234">
        <v>0</v>
      </c>
      <c r="G274" s="234">
        <v>0</v>
      </c>
      <c r="H274" s="234">
        <v>0</v>
      </c>
      <c r="I274" s="234">
        <v>0</v>
      </c>
      <c r="J274" s="234">
        <v>0</v>
      </c>
      <c r="K274" s="234">
        <v>0</v>
      </c>
      <c r="L274" s="234">
        <v>0</v>
      </c>
      <c r="M274" s="234">
        <v>0</v>
      </c>
      <c r="N274" s="234">
        <v>0</v>
      </c>
      <c r="O274" s="234">
        <v>0</v>
      </c>
      <c r="P274" s="234">
        <v>0</v>
      </c>
      <c r="Q274" s="234">
        <v>0</v>
      </c>
      <c r="R274" s="234">
        <v>0</v>
      </c>
      <c r="S274" s="234">
        <v>0</v>
      </c>
      <c r="T274" s="234">
        <v>0</v>
      </c>
      <c r="U274" s="234">
        <v>0</v>
      </c>
      <c r="V274" s="234">
        <v>0</v>
      </c>
      <c r="W274" s="234">
        <v>0</v>
      </c>
      <c r="X274" s="234">
        <v>0</v>
      </c>
    </row>
    <row r="275" spans="1:24">
      <c r="A275" s="228" t="s">
        <v>133</v>
      </c>
      <c r="B275" s="228" t="s">
        <v>58</v>
      </c>
      <c r="C275" s="228" t="s">
        <v>59</v>
      </c>
      <c r="D275" s="228" t="s">
        <v>60</v>
      </c>
      <c r="E275" s="228" t="s">
        <v>61</v>
      </c>
      <c r="F275" s="231">
        <v>0</v>
      </c>
      <c r="G275" s="231">
        <v>0</v>
      </c>
      <c r="H275" s="231">
        <v>0</v>
      </c>
      <c r="I275" s="231">
        <v>0</v>
      </c>
      <c r="J275" s="231">
        <v>0</v>
      </c>
      <c r="K275" s="231">
        <v>0</v>
      </c>
      <c r="L275" s="231">
        <v>0</v>
      </c>
      <c r="M275" s="231">
        <v>0</v>
      </c>
      <c r="N275" s="231">
        <v>0</v>
      </c>
      <c r="O275" s="231">
        <v>0</v>
      </c>
      <c r="P275" s="231">
        <v>0</v>
      </c>
      <c r="Q275" s="231">
        <v>0</v>
      </c>
      <c r="R275" s="231">
        <v>0</v>
      </c>
      <c r="S275" s="231">
        <v>0</v>
      </c>
      <c r="T275" s="231">
        <v>0</v>
      </c>
      <c r="U275" s="231">
        <v>0</v>
      </c>
      <c r="V275" s="231">
        <v>0</v>
      </c>
      <c r="W275" s="231">
        <v>0</v>
      </c>
      <c r="X275" s="231">
        <v>0</v>
      </c>
    </row>
    <row r="276" spans="1:24">
      <c r="A276" s="228" t="s">
        <v>133</v>
      </c>
      <c r="B276" s="228" t="s">
        <v>62</v>
      </c>
      <c r="C276" s="228" t="s">
        <v>63</v>
      </c>
      <c r="D276" s="228" t="s">
        <v>64</v>
      </c>
      <c r="E276" s="228" t="s">
        <v>61</v>
      </c>
      <c r="F276" s="231">
        <v>0</v>
      </c>
      <c r="G276" s="231">
        <v>0</v>
      </c>
      <c r="H276" s="231">
        <v>0</v>
      </c>
      <c r="I276" s="231">
        <v>0</v>
      </c>
      <c r="J276" s="231">
        <v>0</v>
      </c>
      <c r="K276" s="231">
        <v>0</v>
      </c>
      <c r="L276" s="231">
        <v>0</v>
      </c>
      <c r="M276" s="231">
        <v>0</v>
      </c>
      <c r="N276" s="231">
        <v>0</v>
      </c>
      <c r="O276" s="231">
        <v>0</v>
      </c>
      <c r="P276" s="231">
        <v>0</v>
      </c>
      <c r="Q276" s="231">
        <v>0</v>
      </c>
      <c r="R276" s="231">
        <v>0</v>
      </c>
      <c r="S276" s="231">
        <v>0</v>
      </c>
      <c r="T276" s="231">
        <v>0</v>
      </c>
      <c r="U276" s="231">
        <v>0</v>
      </c>
      <c r="V276" s="231">
        <v>0</v>
      </c>
      <c r="W276" s="231">
        <v>0</v>
      </c>
      <c r="X276" s="231">
        <v>0</v>
      </c>
    </row>
    <row r="277" spans="1:24">
      <c r="A277" s="228" t="s">
        <v>133</v>
      </c>
      <c r="B277" s="228" t="s">
        <v>65</v>
      </c>
      <c r="C277" s="228" t="s">
        <v>66</v>
      </c>
      <c r="D277" s="228" t="s">
        <v>64</v>
      </c>
      <c r="E277" s="228" t="s">
        <v>61</v>
      </c>
      <c r="F277" s="231">
        <v>0</v>
      </c>
      <c r="G277" s="231">
        <v>0</v>
      </c>
      <c r="H277" s="231">
        <v>0</v>
      </c>
      <c r="I277" s="231">
        <v>0</v>
      </c>
      <c r="J277" s="231">
        <v>0</v>
      </c>
      <c r="K277" s="231">
        <v>0</v>
      </c>
      <c r="L277" s="231">
        <v>0</v>
      </c>
      <c r="M277" s="231">
        <v>0</v>
      </c>
      <c r="N277" s="231">
        <v>0</v>
      </c>
      <c r="O277" s="231">
        <v>0</v>
      </c>
      <c r="P277" s="231">
        <v>0</v>
      </c>
      <c r="Q277" s="231">
        <v>0</v>
      </c>
      <c r="R277" s="231">
        <v>0</v>
      </c>
      <c r="S277" s="231">
        <v>0</v>
      </c>
      <c r="T277" s="231">
        <v>0</v>
      </c>
      <c r="U277" s="231">
        <v>0</v>
      </c>
      <c r="V277" s="231">
        <v>0</v>
      </c>
      <c r="W277" s="231">
        <v>0</v>
      </c>
      <c r="X277" s="231">
        <v>0</v>
      </c>
    </row>
    <row r="278" spans="1:24">
      <c r="A278" s="228" t="s">
        <v>133</v>
      </c>
      <c r="B278" s="228" t="s">
        <v>67</v>
      </c>
      <c r="C278" s="228" t="s">
        <v>68</v>
      </c>
      <c r="D278" s="228" t="s">
        <v>60</v>
      </c>
      <c r="E278" s="228" t="s">
        <v>61</v>
      </c>
      <c r="F278" s="231">
        <v>0</v>
      </c>
      <c r="G278" s="231">
        <v>0</v>
      </c>
      <c r="H278" s="231">
        <v>0</v>
      </c>
      <c r="I278" s="231">
        <v>0</v>
      </c>
      <c r="J278" s="231">
        <v>0</v>
      </c>
      <c r="K278" s="231">
        <v>0</v>
      </c>
      <c r="L278" s="231">
        <v>0</v>
      </c>
      <c r="M278" s="231">
        <v>0</v>
      </c>
      <c r="N278" s="231">
        <v>0</v>
      </c>
      <c r="O278" s="231">
        <v>0</v>
      </c>
      <c r="P278" s="231">
        <v>0</v>
      </c>
      <c r="Q278" s="231">
        <v>0</v>
      </c>
      <c r="R278" s="231">
        <v>0</v>
      </c>
      <c r="S278" s="231">
        <v>0</v>
      </c>
      <c r="T278" s="231">
        <v>0</v>
      </c>
      <c r="U278" s="231">
        <v>0</v>
      </c>
      <c r="V278" s="231">
        <v>0</v>
      </c>
      <c r="W278" s="231">
        <v>0</v>
      </c>
      <c r="X278" s="231">
        <v>0</v>
      </c>
    </row>
    <row r="279" spans="1:24">
      <c r="A279" s="228" t="s">
        <v>133</v>
      </c>
      <c r="B279" s="228" t="s">
        <v>69</v>
      </c>
      <c r="C279" s="228" t="s">
        <v>70</v>
      </c>
      <c r="D279" s="228" t="s">
        <v>64</v>
      </c>
      <c r="E279" s="228" t="s">
        <v>61</v>
      </c>
      <c r="F279" s="231">
        <v>0</v>
      </c>
      <c r="G279" s="231">
        <v>0</v>
      </c>
      <c r="H279" s="231">
        <v>0</v>
      </c>
      <c r="I279" s="231">
        <v>0</v>
      </c>
      <c r="J279" s="231">
        <v>0</v>
      </c>
      <c r="K279" s="231">
        <v>0</v>
      </c>
      <c r="L279" s="231">
        <v>0</v>
      </c>
      <c r="M279" s="231">
        <v>0</v>
      </c>
      <c r="N279" s="231">
        <v>0</v>
      </c>
      <c r="O279" s="231">
        <v>0</v>
      </c>
      <c r="P279" s="231">
        <v>0</v>
      </c>
      <c r="Q279" s="231">
        <v>0</v>
      </c>
      <c r="R279" s="231">
        <v>0</v>
      </c>
      <c r="S279" s="231">
        <v>0</v>
      </c>
      <c r="T279" s="231">
        <v>0</v>
      </c>
      <c r="U279" s="231">
        <v>0</v>
      </c>
      <c r="V279" s="231">
        <v>0</v>
      </c>
      <c r="W279" s="231">
        <v>0</v>
      </c>
      <c r="X279" s="231">
        <v>0</v>
      </c>
    </row>
    <row r="280" spans="1:24">
      <c r="A280" s="228" t="s">
        <v>133</v>
      </c>
      <c r="B280" s="228" t="s">
        <v>71</v>
      </c>
      <c r="C280" s="228" t="s">
        <v>72</v>
      </c>
      <c r="D280" s="228" t="s">
        <v>73</v>
      </c>
      <c r="E280" s="228" t="s">
        <v>61</v>
      </c>
      <c r="F280" s="232">
        <v>0</v>
      </c>
      <c r="G280" s="232">
        <v>0</v>
      </c>
      <c r="H280" s="232">
        <v>0</v>
      </c>
      <c r="I280" s="232">
        <v>0</v>
      </c>
      <c r="J280" s="232">
        <v>0</v>
      </c>
      <c r="K280" s="232">
        <v>0</v>
      </c>
      <c r="L280" s="232">
        <v>0</v>
      </c>
      <c r="M280" s="232">
        <v>0</v>
      </c>
      <c r="N280" s="232">
        <v>0</v>
      </c>
      <c r="O280" s="232">
        <v>0</v>
      </c>
      <c r="P280" s="232">
        <v>0</v>
      </c>
      <c r="Q280" s="232">
        <v>0</v>
      </c>
      <c r="R280" s="232">
        <v>0</v>
      </c>
      <c r="S280" s="232">
        <v>0</v>
      </c>
      <c r="T280" s="232">
        <v>0</v>
      </c>
      <c r="U280" s="232">
        <v>0</v>
      </c>
      <c r="V280" s="232">
        <v>0</v>
      </c>
      <c r="W280" s="232">
        <v>0</v>
      </c>
      <c r="X280" s="232">
        <v>0</v>
      </c>
    </row>
    <row r="281" spans="1:24">
      <c r="A281" s="228" t="s">
        <v>133</v>
      </c>
      <c r="B281" s="228" t="s">
        <v>74</v>
      </c>
      <c r="C281" s="228" t="s">
        <v>75</v>
      </c>
      <c r="D281" s="228" t="s">
        <v>73</v>
      </c>
      <c r="E281" s="228" t="s">
        <v>61</v>
      </c>
      <c r="F281" s="232">
        <v>0</v>
      </c>
      <c r="G281" s="232">
        <v>0</v>
      </c>
      <c r="H281" s="232">
        <v>0</v>
      </c>
      <c r="I281" s="232">
        <v>0</v>
      </c>
      <c r="J281" s="232">
        <v>0</v>
      </c>
      <c r="K281" s="232">
        <v>0</v>
      </c>
      <c r="L281" s="232">
        <v>0</v>
      </c>
      <c r="M281" s="232">
        <v>0</v>
      </c>
      <c r="N281" s="232">
        <v>0</v>
      </c>
      <c r="O281" s="232">
        <v>0</v>
      </c>
      <c r="P281" s="232">
        <v>0</v>
      </c>
      <c r="Q281" s="232">
        <v>0</v>
      </c>
      <c r="R281" s="232">
        <v>0</v>
      </c>
      <c r="S281" s="232">
        <v>0</v>
      </c>
      <c r="T281" s="232">
        <v>0</v>
      </c>
      <c r="U281" s="232">
        <v>0</v>
      </c>
      <c r="V281" s="232">
        <v>0</v>
      </c>
      <c r="W281" s="232">
        <v>0</v>
      </c>
      <c r="X281" s="232">
        <v>0</v>
      </c>
    </row>
    <row r="282" spans="1:24">
      <c r="A282" s="228" t="s">
        <v>133</v>
      </c>
      <c r="B282" s="228" t="s">
        <v>76</v>
      </c>
      <c r="C282" s="228" t="s">
        <v>77</v>
      </c>
      <c r="D282" s="228" t="s">
        <v>60</v>
      </c>
      <c r="E282" s="228" t="s">
        <v>61</v>
      </c>
      <c r="F282" s="231">
        <v>0</v>
      </c>
      <c r="G282" s="231">
        <v>0</v>
      </c>
      <c r="H282" s="231">
        <v>0</v>
      </c>
      <c r="I282" s="231">
        <v>0</v>
      </c>
      <c r="J282" s="231">
        <v>0</v>
      </c>
      <c r="K282" s="231">
        <v>0</v>
      </c>
      <c r="L282" s="231">
        <v>0</v>
      </c>
      <c r="M282" s="231">
        <v>0</v>
      </c>
      <c r="N282" s="231">
        <v>0</v>
      </c>
      <c r="O282" s="231">
        <v>0</v>
      </c>
      <c r="P282" s="231">
        <v>0</v>
      </c>
      <c r="Q282" s="231">
        <v>0</v>
      </c>
      <c r="R282" s="231">
        <v>0</v>
      </c>
      <c r="S282" s="231">
        <v>0</v>
      </c>
      <c r="T282" s="231">
        <v>0</v>
      </c>
      <c r="U282" s="231">
        <v>0</v>
      </c>
      <c r="V282" s="231">
        <v>0</v>
      </c>
      <c r="W282" s="231">
        <v>0</v>
      </c>
      <c r="X282" s="231">
        <v>0</v>
      </c>
    </row>
    <row r="283" spans="1:24">
      <c r="A283" s="228" t="s">
        <v>133</v>
      </c>
      <c r="B283" s="228" t="s">
        <v>78</v>
      </c>
      <c r="C283" s="228" t="s">
        <v>79</v>
      </c>
      <c r="D283" s="228" t="s">
        <v>60</v>
      </c>
      <c r="E283" s="228" t="s">
        <v>61</v>
      </c>
      <c r="F283" s="231">
        <v>0</v>
      </c>
      <c r="G283" s="231">
        <v>0</v>
      </c>
      <c r="H283" s="231">
        <v>0</v>
      </c>
      <c r="I283" s="231">
        <v>0</v>
      </c>
      <c r="J283" s="231">
        <v>0</v>
      </c>
      <c r="K283" s="231">
        <v>0</v>
      </c>
      <c r="L283" s="231">
        <v>0</v>
      </c>
      <c r="M283" s="231">
        <v>0</v>
      </c>
      <c r="N283" s="231">
        <v>0</v>
      </c>
      <c r="O283" s="231">
        <v>0</v>
      </c>
      <c r="P283" s="231">
        <v>0</v>
      </c>
      <c r="Q283" s="231">
        <v>0</v>
      </c>
      <c r="R283" s="231">
        <v>0</v>
      </c>
      <c r="S283" s="231">
        <v>0</v>
      </c>
      <c r="T283" s="231">
        <v>0</v>
      </c>
      <c r="U283" s="231">
        <v>0</v>
      </c>
      <c r="V283" s="231">
        <v>0</v>
      </c>
      <c r="W283" s="231">
        <v>0</v>
      </c>
      <c r="X283" s="231">
        <v>0</v>
      </c>
    </row>
    <row r="284" spans="1:24">
      <c r="A284" s="228" t="s">
        <v>133</v>
      </c>
      <c r="B284" s="228" t="s">
        <v>80</v>
      </c>
      <c r="C284" s="228" t="s">
        <v>81</v>
      </c>
      <c r="D284" s="228" t="s">
        <v>60</v>
      </c>
      <c r="E284" s="228" t="s">
        <v>61</v>
      </c>
      <c r="F284" s="231">
        <v>0</v>
      </c>
      <c r="G284" s="231">
        <v>0</v>
      </c>
      <c r="H284" s="231">
        <v>0</v>
      </c>
      <c r="I284" s="231">
        <v>0</v>
      </c>
      <c r="J284" s="231">
        <v>0</v>
      </c>
      <c r="K284" s="231">
        <v>0</v>
      </c>
      <c r="L284" s="231">
        <v>0</v>
      </c>
      <c r="M284" s="231">
        <v>0</v>
      </c>
      <c r="N284" s="231">
        <v>0</v>
      </c>
      <c r="O284" s="231">
        <v>0</v>
      </c>
      <c r="P284" s="231">
        <v>0</v>
      </c>
      <c r="Q284" s="231">
        <v>0</v>
      </c>
      <c r="R284" s="231">
        <v>0</v>
      </c>
      <c r="S284" s="231">
        <v>0</v>
      </c>
      <c r="T284" s="231">
        <v>0</v>
      </c>
      <c r="U284" s="231">
        <v>0</v>
      </c>
      <c r="V284" s="231">
        <v>0</v>
      </c>
      <c r="W284" s="231">
        <v>0</v>
      </c>
      <c r="X284" s="231">
        <v>0</v>
      </c>
    </row>
    <row r="285" spans="1:24">
      <c r="A285" s="228" t="s">
        <v>133</v>
      </c>
      <c r="B285" s="228" t="s">
        <v>82</v>
      </c>
      <c r="C285" s="228" t="s">
        <v>83</v>
      </c>
      <c r="D285" s="228" t="s">
        <v>84</v>
      </c>
      <c r="E285" s="228" t="s">
        <v>61</v>
      </c>
      <c r="F285" s="231">
        <v>0</v>
      </c>
      <c r="G285" s="231">
        <v>0</v>
      </c>
      <c r="H285" s="231">
        <v>0</v>
      </c>
      <c r="I285" s="231">
        <v>0</v>
      </c>
      <c r="J285" s="231">
        <v>0</v>
      </c>
      <c r="K285" s="231">
        <v>0</v>
      </c>
      <c r="L285" s="231">
        <v>0</v>
      </c>
      <c r="M285" s="231">
        <v>0</v>
      </c>
      <c r="N285" s="231">
        <v>0</v>
      </c>
      <c r="O285" s="231">
        <v>0</v>
      </c>
      <c r="P285" s="231">
        <v>0</v>
      </c>
      <c r="Q285" s="231">
        <v>0</v>
      </c>
      <c r="R285" s="231">
        <v>0</v>
      </c>
      <c r="S285" s="231">
        <v>0</v>
      </c>
      <c r="T285" s="231">
        <v>0</v>
      </c>
      <c r="U285" s="231">
        <v>0</v>
      </c>
      <c r="V285" s="231">
        <v>0</v>
      </c>
      <c r="W285" s="231">
        <v>0</v>
      </c>
      <c r="X285" s="231">
        <v>0</v>
      </c>
    </row>
    <row r="286" spans="1:24">
      <c r="A286" s="228" t="s">
        <v>133</v>
      </c>
      <c r="B286" s="228" t="s">
        <v>85</v>
      </c>
      <c r="C286" s="228" t="s">
        <v>86</v>
      </c>
      <c r="D286" s="228" t="s">
        <v>87</v>
      </c>
      <c r="E286" s="228" t="s">
        <v>61</v>
      </c>
      <c r="F286" s="231">
        <v>0</v>
      </c>
      <c r="G286" s="231">
        <v>0</v>
      </c>
      <c r="H286" s="231">
        <v>0</v>
      </c>
      <c r="I286" s="231">
        <v>0</v>
      </c>
      <c r="J286" s="231">
        <v>0</v>
      </c>
      <c r="K286" s="231">
        <v>0</v>
      </c>
      <c r="L286" s="231">
        <v>0</v>
      </c>
      <c r="M286" s="231">
        <v>112.81953609458191</v>
      </c>
      <c r="N286" s="231">
        <v>121.64159288628839</v>
      </c>
      <c r="O286" s="231">
        <v>138.24271137248911</v>
      </c>
      <c r="P286" s="231">
        <v>74.463504125534101</v>
      </c>
      <c r="Q286" s="231">
        <v>65.943999999999988</v>
      </c>
      <c r="R286" s="231">
        <v>56.706194316720676</v>
      </c>
      <c r="S286" s="231">
        <v>14.395202813364032</v>
      </c>
      <c r="T286" s="231">
        <v>140.69199512457394</v>
      </c>
      <c r="U286" s="231">
        <v>102.08845864189428</v>
      </c>
      <c r="V286" s="231">
        <v>108.79971179472518</v>
      </c>
      <c r="W286" s="231">
        <v>84.275193054521537</v>
      </c>
      <c r="X286" s="231">
        <v>57.602046572946293</v>
      </c>
    </row>
    <row r="287" spans="1:24">
      <c r="A287" s="228" t="s">
        <v>133</v>
      </c>
      <c r="B287" s="228" t="s">
        <v>88</v>
      </c>
      <c r="C287" s="228" t="s">
        <v>89</v>
      </c>
      <c r="D287" s="228" t="s">
        <v>87</v>
      </c>
      <c r="E287" s="228" t="s">
        <v>61</v>
      </c>
      <c r="F287" s="231">
        <v>0</v>
      </c>
      <c r="G287" s="231">
        <v>0</v>
      </c>
      <c r="H287" s="231">
        <v>0</v>
      </c>
      <c r="I287" s="231">
        <v>0</v>
      </c>
      <c r="J287" s="231">
        <v>0</v>
      </c>
      <c r="K287" s="231">
        <v>0</v>
      </c>
      <c r="L287" s="231">
        <v>0</v>
      </c>
      <c r="M287" s="231">
        <v>0</v>
      </c>
      <c r="N287" s="231">
        <v>0</v>
      </c>
      <c r="O287" s="231">
        <v>0</v>
      </c>
      <c r="P287" s="231">
        <v>0</v>
      </c>
      <c r="Q287" s="231">
        <v>0</v>
      </c>
      <c r="R287" s="231">
        <v>0</v>
      </c>
      <c r="S287" s="231">
        <v>0</v>
      </c>
      <c r="T287" s="231">
        <v>0</v>
      </c>
      <c r="U287" s="231">
        <v>0</v>
      </c>
      <c r="V287" s="231">
        <v>0</v>
      </c>
      <c r="W287" s="231">
        <v>0</v>
      </c>
      <c r="X287" s="231">
        <v>0</v>
      </c>
    </row>
    <row r="288" spans="1:24">
      <c r="A288" s="228" t="s">
        <v>133</v>
      </c>
      <c r="B288" s="228" t="s">
        <v>90</v>
      </c>
      <c r="C288" s="228" t="s">
        <v>91</v>
      </c>
      <c r="D288" s="228" t="s">
        <v>87</v>
      </c>
      <c r="E288" s="228" t="s">
        <v>61</v>
      </c>
      <c r="F288" s="231">
        <v>0</v>
      </c>
      <c r="G288" s="231">
        <v>0</v>
      </c>
      <c r="H288" s="231">
        <v>0</v>
      </c>
      <c r="I288" s="231">
        <v>0</v>
      </c>
      <c r="J288" s="231">
        <v>0</v>
      </c>
      <c r="K288" s="231">
        <v>0</v>
      </c>
      <c r="L288" s="231">
        <v>0</v>
      </c>
      <c r="M288" s="231">
        <v>175.74835934669585</v>
      </c>
      <c r="N288" s="231">
        <v>207.34204635191315</v>
      </c>
      <c r="O288" s="231">
        <v>234.16164553578244</v>
      </c>
      <c r="P288" s="231">
        <v>223.95831331958155</v>
      </c>
      <c r="Q288" s="231">
        <v>230.25199999999995</v>
      </c>
      <c r="R288" s="231">
        <v>283.25227541067761</v>
      </c>
      <c r="S288" s="231">
        <v>225.28531034028498</v>
      </c>
      <c r="T288" s="231">
        <v>276.3589427250501</v>
      </c>
      <c r="U288" s="231">
        <v>299.73941153498259</v>
      </c>
      <c r="V288" s="231">
        <v>309.7669389256954</v>
      </c>
      <c r="W288" s="231">
        <v>313.97164867690435</v>
      </c>
      <c r="X288" s="231">
        <v>330.06375320988963</v>
      </c>
    </row>
    <row r="289" spans="1:24">
      <c r="A289" s="228" t="s">
        <v>133</v>
      </c>
      <c r="B289" s="228" t="s">
        <v>92</v>
      </c>
      <c r="C289" s="228" t="s">
        <v>93</v>
      </c>
      <c r="D289" s="228" t="s">
        <v>87</v>
      </c>
      <c r="E289" s="228" t="s">
        <v>61</v>
      </c>
      <c r="F289" s="231">
        <v>0</v>
      </c>
      <c r="G289" s="231">
        <v>0</v>
      </c>
      <c r="H289" s="231">
        <v>0</v>
      </c>
      <c r="I289" s="231">
        <v>0</v>
      </c>
      <c r="J289" s="231">
        <v>0</v>
      </c>
      <c r="K289" s="231">
        <v>0</v>
      </c>
      <c r="L289" s="231">
        <v>0</v>
      </c>
      <c r="M289" s="231">
        <v>227.27025093955527</v>
      </c>
      <c r="N289" s="231">
        <v>226.40159250134735</v>
      </c>
      <c r="O289" s="231">
        <v>186.90304513862367</v>
      </c>
      <c r="P289" s="231">
        <v>243.71169478414612</v>
      </c>
      <c r="Q289" s="231">
        <v>221.30399999999995</v>
      </c>
      <c r="R289" s="231">
        <v>279.53484649436763</v>
      </c>
      <c r="S289" s="231">
        <v>217.70074219193916</v>
      </c>
      <c r="T289" s="231">
        <v>303.57654384174663</v>
      </c>
      <c r="U289" s="231">
        <v>293.62880526404643</v>
      </c>
      <c r="V289" s="231">
        <v>283.80721041736626</v>
      </c>
      <c r="W289" s="231">
        <v>292.65268382883795</v>
      </c>
      <c r="X289" s="231">
        <v>288.43877558548957</v>
      </c>
    </row>
    <row r="290" spans="1:24">
      <c r="A290" s="228" t="s">
        <v>133</v>
      </c>
      <c r="B290" s="228" t="s">
        <v>94</v>
      </c>
      <c r="C290" s="228" t="s">
        <v>95</v>
      </c>
      <c r="D290" s="228" t="s">
        <v>87</v>
      </c>
      <c r="E290" s="228" t="s">
        <v>61</v>
      </c>
      <c r="F290" s="231">
        <v>0</v>
      </c>
      <c r="G290" s="231">
        <v>0</v>
      </c>
      <c r="H290" s="231">
        <v>0</v>
      </c>
      <c r="I290" s="231">
        <v>0</v>
      </c>
      <c r="J290" s="231">
        <v>0</v>
      </c>
      <c r="K290" s="231">
        <v>0</v>
      </c>
      <c r="L290" s="231">
        <v>0</v>
      </c>
      <c r="M290" s="231">
        <v>403.01861028625115</v>
      </c>
      <c r="N290" s="231">
        <v>433.74363885326051</v>
      </c>
      <c r="O290" s="231">
        <v>421.06469067440611</v>
      </c>
      <c r="P290" s="231">
        <v>467.6700081037277</v>
      </c>
      <c r="Q290" s="231">
        <v>451.55599999999993</v>
      </c>
      <c r="R290" s="231">
        <v>562.7871219050453</v>
      </c>
      <c r="S290" s="231">
        <v>442.98605253222411</v>
      </c>
      <c r="T290" s="231">
        <v>579.93548656679673</v>
      </c>
      <c r="U290" s="231">
        <v>593.36821679902903</v>
      </c>
      <c r="V290" s="231">
        <v>593.57414934306166</v>
      </c>
      <c r="W290" s="231">
        <v>606.62433250574236</v>
      </c>
      <c r="X290" s="231">
        <v>618.50252879537925</v>
      </c>
    </row>
    <row r="291" spans="1:24">
      <c r="A291" s="228" t="s">
        <v>133</v>
      </c>
      <c r="B291" s="228" t="s">
        <v>96</v>
      </c>
      <c r="C291" s="228" t="s">
        <v>97</v>
      </c>
      <c r="D291" s="228" t="s">
        <v>98</v>
      </c>
      <c r="E291" s="228" t="s">
        <v>61</v>
      </c>
      <c r="F291" s="231">
        <v>0</v>
      </c>
      <c r="G291" s="231">
        <v>0</v>
      </c>
      <c r="H291" s="231">
        <v>0</v>
      </c>
      <c r="I291" s="231">
        <v>0</v>
      </c>
      <c r="J291" s="231">
        <v>0</v>
      </c>
      <c r="K291" s="231">
        <v>0</v>
      </c>
      <c r="L291" s="231">
        <v>0</v>
      </c>
      <c r="M291" s="231">
        <v>0</v>
      </c>
      <c r="N291" s="231">
        <v>0</v>
      </c>
      <c r="O291" s="231">
        <v>0</v>
      </c>
      <c r="P291" s="231">
        <v>0</v>
      </c>
      <c r="Q291" s="231">
        <v>0</v>
      </c>
      <c r="R291" s="231">
        <v>0</v>
      </c>
      <c r="S291" s="231">
        <v>0</v>
      </c>
      <c r="T291" s="231">
        <v>0</v>
      </c>
      <c r="U291" s="231">
        <v>0</v>
      </c>
      <c r="V291" s="231">
        <v>0</v>
      </c>
      <c r="W291" s="231">
        <v>0</v>
      </c>
      <c r="X291" s="231">
        <v>0</v>
      </c>
    </row>
    <row r="292" spans="1:24">
      <c r="A292" s="228" t="s">
        <v>133</v>
      </c>
      <c r="B292" s="228" t="s">
        <v>99</v>
      </c>
      <c r="C292" s="228" t="s">
        <v>100</v>
      </c>
      <c r="D292" s="228" t="s">
        <v>101</v>
      </c>
      <c r="E292" s="228" t="s">
        <v>61</v>
      </c>
      <c r="F292" s="231">
        <v>0</v>
      </c>
      <c r="G292" s="231">
        <v>0</v>
      </c>
      <c r="H292" s="231">
        <v>0</v>
      </c>
      <c r="I292" s="231">
        <v>0</v>
      </c>
      <c r="J292" s="231">
        <v>0</v>
      </c>
      <c r="K292" s="231">
        <v>0</v>
      </c>
      <c r="L292" s="231">
        <v>0</v>
      </c>
      <c r="M292" s="231">
        <v>0</v>
      </c>
      <c r="N292" s="231">
        <v>0</v>
      </c>
      <c r="O292" s="231">
        <v>0</v>
      </c>
      <c r="P292" s="231">
        <v>0</v>
      </c>
      <c r="Q292" s="231">
        <v>0</v>
      </c>
      <c r="R292" s="231">
        <v>0</v>
      </c>
      <c r="S292" s="231">
        <v>0</v>
      </c>
      <c r="T292" s="231">
        <v>0</v>
      </c>
      <c r="U292" s="231">
        <v>0</v>
      </c>
      <c r="V292" s="231">
        <v>0</v>
      </c>
      <c r="W292" s="231">
        <v>0</v>
      </c>
      <c r="X292" s="231">
        <v>0</v>
      </c>
    </row>
    <row r="293" spans="1:24">
      <c r="A293" s="228" t="s">
        <v>133</v>
      </c>
      <c r="B293" s="228" t="s">
        <v>102</v>
      </c>
      <c r="C293" s="228" t="s">
        <v>103</v>
      </c>
      <c r="D293" s="228" t="s">
        <v>60</v>
      </c>
      <c r="E293" s="228" t="s">
        <v>61</v>
      </c>
      <c r="F293" s="231">
        <v>0</v>
      </c>
      <c r="G293" s="231">
        <v>0</v>
      </c>
      <c r="H293" s="231">
        <v>0</v>
      </c>
      <c r="I293" s="231">
        <v>0</v>
      </c>
      <c r="J293" s="231">
        <v>0</v>
      </c>
      <c r="K293" s="231">
        <v>0</v>
      </c>
      <c r="L293" s="231">
        <v>0</v>
      </c>
      <c r="M293" s="231">
        <v>0</v>
      </c>
      <c r="N293" s="231">
        <v>0</v>
      </c>
      <c r="O293" s="231">
        <v>0</v>
      </c>
      <c r="P293" s="231">
        <v>0</v>
      </c>
      <c r="Q293" s="231">
        <v>0</v>
      </c>
      <c r="R293" s="231">
        <v>0</v>
      </c>
      <c r="S293" s="231">
        <v>0</v>
      </c>
      <c r="T293" s="231">
        <v>0</v>
      </c>
      <c r="U293" s="231">
        <v>0</v>
      </c>
      <c r="V293" s="231">
        <v>0</v>
      </c>
      <c r="W293" s="231">
        <v>0</v>
      </c>
      <c r="X293" s="231">
        <v>0</v>
      </c>
    </row>
    <row r="294" spans="1:24">
      <c r="A294" s="228" t="s">
        <v>133</v>
      </c>
      <c r="B294" s="228" t="s">
        <v>104</v>
      </c>
      <c r="C294" s="228" t="s">
        <v>105</v>
      </c>
      <c r="D294" s="228" t="s">
        <v>60</v>
      </c>
      <c r="E294" s="228" t="s">
        <v>61</v>
      </c>
      <c r="F294" s="231">
        <v>0</v>
      </c>
      <c r="G294" s="231">
        <v>0</v>
      </c>
      <c r="H294" s="231">
        <v>0</v>
      </c>
      <c r="I294" s="231">
        <v>0</v>
      </c>
      <c r="J294" s="231">
        <v>0</v>
      </c>
      <c r="K294" s="231">
        <v>0</v>
      </c>
      <c r="L294" s="231">
        <v>0</v>
      </c>
      <c r="M294" s="231">
        <v>0</v>
      </c>
      <c r="N294" s="231">
        <v>0</v>
      </c>
      <c r="O294" s="231">
        <v>0</v>
      </c>
      <c r="P294" s="231">
        <v>0</v>
      </c>
      <c r="Q294" s="231">
        <v>0</v>
      </c>
      <c r="R294" s="231">
        <v>0</v>
      </c>
      <c r="S294" s="231">
        <v>0</v>
      </c>
      <c r="T294" s="231">
        <v>0</v>
      </c>
      <c r="U294" s="231">
        <v>0</v>
      </c>
      <c r="V294" s="231">
        <v>0</v>
      </c>
      <c r="W294" s="231">
        <v>0</v>
      </c>
      <c r="X294" s="231">
        <v>0</v>
      </c>
    </row>
    <row r="295" spans="1:24">
      <c r="A295" s="228" t="s">
        <v>133</v>
      </c>
      <c r="B295" s="228" t="s">
        <v>106</v>
      </c>
      <c r="C295" s="228" t="s">
        <v>107</v>
      </c>
      <c r="D295" s="228" t="s">
        <v>60</v>
      </c>
      <c r="E295" s="228" t="s">
        <v>61</v>
      </c>
      <c r="F295" s="231">
        <v>0</v>
      </c>
      <c r="G295" s="231">
        <v>0</v>
      </c>
      <c r="H295" s="231">
        <v>0</v>
      </c>
      <c r="I295" s="231">
        <v>0</v>
      </c>
      <c r="J295" s="231">
        <v>0</v>
      </c>
      <c r="K295" s="231">
        <v>0</v>
      </c>
      <c r="L295" s="231">
        <v>0</v>
      </c>
      <c r="M295" s="231">
        <v>0</v>
      </c>
      <c r="N295" s="231">
        <v>0</v>
      </c>
      <c r="O295" s="231">
        <v>0</v>
      </c>
      <c r="P295" s="231">
        <v>0</v>
      </c>
      <c r="Q295" s="231">
        <v>0</v>
      </c>
      <c r="R295" s="231">
        <v>0</v>
      </c>
      <c r="S295" s="231">
        <v>0</v>
      </c>
      <c r="T295" s="231">
        <v>0</v>
      </c>
      <c r="U295" s="231">
        <v>0</v>
      </c>
      <c r="V295" s="231">
        <v>0</v>
      </c>
      <c r="W295" s="231">
        <v>0</v>
      </c>
      <c r="X295" s="231">
        <v>0</v>
      </c>
    </row>
    <row r="296" spans="1:24">
      <c r="A296" s="228" t="s">
        <v>133</v>
      </c>
      <c r="B296" s="228" t="s">
        <v>108</v>
      </c>
      <c r="C296" s="228" t="s">
        <v>109</v>
      </c>
      <c r="D296" s="228" t="s">
        <v>110</v>
      </c>
      <c r="E296" s="228" t="s">
        <v>61</v>
      </c>
      <c r="F296" s="231">
        <v>0</v>
      </c>
      <c r="G296" s="231">
        <v>0</v>
      </c>
      <c r="H296" s="231">
        <v>0</v>
      </c>
      <c r="I296" s="231">
        <v>0</v>
      </c>
      <c r="J296" s="231">
        <v>0</v>
      </c>
      <c r="K296" s="231">
        <v>0</v>
      </c>
      <c r="L296" s="231">
        <v>0</v>
      </c>
      <c r="M296" s="231">
        <v>0</v>
      </c>
      <c r="N296" s="231">
        <v>0</v>
      </c>
      <c r="O296" s="231">
        <v>0</v>
      </c>
      <c r="P296" s="231">
        <v>0</v>
      </c>
      <c r="Q296" s="231">
        <v>0</v>
      </c>
      <c r="R296" s="231">
        <v>0</v>
      </c>
      <c r="S296" s="231">
        <v>0</v>
      </c>
      <c r="T296" s="231">
        <v>0</v>
      </c>
      <c r="U296" s="231">
        <v>0</v>
      </c>
      <c r="V296" s="231">
        <v>0</v>
      </c>
      <c r="W296" s="231">
        <v>0</v>
      </c>
      <c r="X296" s="231">
        <v>0</v>
      </c>
    </row>
    <row r="297" spans="1:24">
      <c r="A297" s="228" t="s">
        <v>133</v>
      </c>
      <c r="B297" s="228" t="s">
        <v>111</v>
      </c>
      <c r="C297" s="228" t="s">
        <v>112</v>
      </c>
      <c r="D297" s="228" t="s">
        <v>60</v>
      </c>
      <c r="E297" s="228" t="s">
        <v>61</v>
      </c>
      <c r="F297" s="231">
        <v>0</v>
      </c>
      <c r="G297" s="231">
        <v>0</v>
      </c>
      <c r="H297" s="231">
        <v>0</v>
      </c>
      <c r="I297" s="231">
        <v>0</v>
      </c>
      <c r="J297" s="231">
        <v>0</v>
      </c>
      <c r="K297" s="231">
        <v>0</v>
      </c>
      <c r="L297" s="231">
        <v>0</v>
      </c>
      <c r="M297" s="231">
        <v>0</v>
      </c>
      <c r="N297" s="231">
        <v>0</v>
      </c>
      <c r="O297" s="231">
        <v>0</v>
      </c>
      <c r="P297" s="231">
        <v>0</v>
      </c>
      <c r="Q297" s="231">
        <v>0</v>
      </c>
      <c r="R297" s="231">
        <v>0</v>
      </c>
      <c r="S297" s="231">
        <v>0</v>
      </c>
      <c r="T297" s="231">
        <v>0</v>
      </c>
      <c r="U297" s="231">
        <v>0</v>
      </c>
      <c r="V297" s="231">
        <v>0</v>
      </c>
      <c r="W297" s="231">
        <v>0</v>
      </c>
      <c r="X297" s="231">
        <v>0</v>
      </c>
    </row>
    <row r="298" spans="1:24">
      <c r="A298" s="228" t="s">
        <v>133</v>
      </c>
      <c r="B298" s="228" t="s">
        <v>113</v>
      </c>
      <c r="C298" s="228" t="s">
        <v>114</v>
      </c>
      <c r="D298" s="228" t="s">
        <v>115</v>
      </c>
      <c r="E298" s="228" t="s">
        <v>61</v>
      </c>
      <c r="F298" s="233" t="s">
        <v>116</v>
      </c>
      <c r="G298" s="233" t="s">
        <v>116</v>
      </c>
      <c r="H298" s="233" t="s">
        <v>116</v>
      </c>
      <c r="I298" s="233" t="s">
        <v>116</v>
      </c>
      <c r="J298" s="233" t="s">
        <v>116</v>
      </c>
      <c r="K298" s="233" t="s">
        <v>116</v>
      </c>
      <c r="L298" s="233" t="s">
        <v>116</v>
      </c>
      <c r="M298" s="233" t="s">
        <v>116</v>
      </c>
      <c r="N298" s="233" t="s">
        <v>116</v>
      </c>
      <c r="O298" s="233" t="s">
        <v>116</v>
      </c>
      <c r="P298" s="233" t="s">
        <v>116</v>
      </c>
      <c r="Q298" s="233" t="s">
        <v>116</v>
      </c>
      <c r="R298" s="233" t="s">
        <v>116</v>
      </c>
      <c r="S298" s="233" t="s">
        <v>116</v>
      </c>
      <c r="T298" s="233" t="s">
        <v>116</v>
      </c>
      <c r="U298" s="233" t="s">
        <v>116</v>
      </c>
      <c r="V298" s="233" t="s">
        <v>116</v>
      </c>
      <c r="W298" s="233" t="s">
        <v>116</v>
      </c>
      <c r="X298" s="233" t="s">
        <v>116</v>
      </c>
    </row>
    <row r="299" spans="1:24">
      <c r="A299" s="228" t="s">
        <v>133</v>
      </c>
      <c r="B299" s="228" t="s">
        <v>117</v>
      </c>
      <c r="C299" s="228" t="s">
        <v>118</v>
      </c>
      <c r="D299" s="228" t="s">
        <v>115</v>
      </c>
      <c r="E299" s="228" t="s">
        <v>61</v>
      </c>
      <c r="F299" s="233" t="s">
        <v>119</v>
      </c>
      <c r="G299" s="233" t="s">
        <v>119</v>
      </c>
      <c r="H299" s="233" t="s">
        <v>119</v>
      </c>
      <c r="I299" s="233" t="s">
        <v>119</v>
      </c>
      <c r="J299" s="233" t="s">
        <v>119</v>
      </c>
      <c r="K299" s="233" t="s">
        <v>119</v>
      </c>
      <c r="L299" s="233" t="s">
        <v>119</v>
      </c>
      <c r="M299" s="233" t="s">
        <v>119</v>
      </c>
      <c r="N299" s="233" t="s">
        <v>119</v>
      </c>
      <c r="O299" s="233" t="s">
        <v>119</v>
      </c>
      <c r="P299" s="233" t="s">
        <v>119</v>
      </c>
      <c r="Q299" s="233" t="s">
        <v>119</v>
      </c>
      <c r="R299" s="233" t="s">
        <v>119</v>
      </c>
      <c r="S299" s="233" t="s">
        <v>119</v>
      </c>
      <c r="T299" s="233" t="s">
        <v>119</v>
      </c>
      <c r="U299" s="233" t="s">
        <v>119</v>
      </c>
      <c r="V299" s="233" t="s">
        <v>119</v>
      </c>
      <c r="W299" s="233" t="s">
        <v>119</v>
      </c>
      <c r="X299" s="233" t="s">
        <v>119</v>
      </c>
    </row>
    <row r="300" spans="1:24">
      <c r="A300" s="228" t="s">
        <v>133</v>
      </c>
      <c r="B300" s="228" t="s">
        <v>120</v>
      </c>
      <c r="C300" s="228" t="s">
        <v>121</v>
      </c>
      <c r="D300" s="228" t="s">
        <v>115</v>
      </c>
      <c r="E300" s="228" t="s">
        <v>61</v>
      </c>
      <c r="F300" s="234">
        <v>0</v>
      </c>
      <c r="G300" s="234">
        <v>0</v>
      </c>
      <c r="H300" s="234">
        <v>0</v>
      </c>
      <c r="I300" s="234">
        <v>0</v>
      </c>
      <c r="J300" s="234">
        <v>0</v>
      </c>
      <c r="K300" s="234">
        <v>0</v>
      </c>
      <c r="L300" s="234">
        <v>0</v>
      </c>
      <c r="M300" s="234">
        <v>0</v>
      </c>
      <c r="N300" s="234">
        <v>0</v>
      </c>
      <c r="O300" s="234">
        <v>0</v>
      </c>
      <c r="P300" s="234">
        <v>0</v>
      </c>
      <c r="Q300" s="234">
        <v>0</v>
      </c>
      <c r="R300" s="234">
        <v>0</v>
      </c>
      <c r="S300" s="234">
        <v>0</v>
      </c>
      <c r="T300" s="234">
        <v>0</v>
      </c>
      <c r="U300" s="234">
        <v>0</v>
      </c>
      <c r="V300" s="234">
        <v>0</v>
      </c>
      <c r="W300" s="234">
        <v>0</v>
      </c>
      <c r="X300" s="234">
        <v>0</v>
      </c>
    </row>
    <row r="301" spans="1:24">
      <c r="A301" s="228" t="s">
        <v>133</v>
      </c>
      <c r="B301" s="228" t="s">
        <v>122</v>
      </c>
      <c r="C301" s="228" t="s">
        <v>123</v>
      </c>
      <c r="D301" s="228" t="s">
        <v>60</v>
      </c>
      <c r="E301" s="228" t="s">
        <v>61</v>
      </c>
      <c r="F301" s="234">
        <v>0</v>
      </c>
      <c r="G301" s="234">
        <v>0</v>
      </c>
      <c r="H301" s="234">
        <v>0</v>
      </c>
      <c r="I301" s="234">
        <v>0</v>
      </c>
      <c r="J301" s="234">
        <v>0</v>
      </c>
      <c r="K301" s="234">
        <v>0</v>
      </c>
      <c r="L301" s="234">
        <v>0</v>
      </c>
      <c r="M301" s="234">
        <v>0</v>
      </c>
      <c r="N301" s="234">
        <v>0</v>
      </c>
      <c r="O301" s="234">
        <v>0</v>
      </c>
      <c r="P301" s="234">
        <v>0</v>
      </c>
      <c r="Q301" s="234">
        <v>0</v>
      </c>
      <c r="R301" s="234">
        <v>0</v>
      </c>
      <c r="S301" s="234">
        <v>0</v>
      </c>
      <c r="T301" s="234">
        <v>0</v>
      </c>
      <c r="U301" s="234">
        <v>0</v>
      </c>
      <c r="V301" s="234">
        <v>0</v>
      </c>
      <c r="W301" s="234">
        <v>0</v>
      </c>
      <c r="X301" s="234">
        <v>0</v>
      </c>
    </row>
    <row r="302" spans="1:24">
      <c r="A302" s="228" t="s">
        <v>134</v>
      </c>
      <c r="B302" s="228" t="s">
        <v>58</v>
      </c>
      <c r="C302" s="228" t="s">
        <v>59</v>
      </c>
      <c r="D302" s="228" t="s">
        <v>60</v>
      </c>
      <c r="E302" s="228" t="s">
        <v>61</v>
      </c>
      <c r="F302" s="231">
        <v>0</v>
      </c>
      <c r="G302" s="231">
        <v>0</v>
      </c>
      <c r="H302" s="231">
        <v>0</v>
      </c>
      <c r="I302" s="231">
        <v>0</v>
      </c>
      <c r="J302" s="231">
        <v>0</v>
      </c>
      <c r="K302" s="231">
        <v>0</v>
      </c>
      <c r="L302" s="231">
        <v>0</v>
      </c>
      <c r="M302" s="231">
        <v>0</v>
      </c>
      <c r="N302" s="231">
        <v>0</v>
      </c>
      <c r="O302" s="231">
        <v>0</v>
      </c>
      <c r="P302" s="231">
        <v>0</v>
      </c>
      <c r="Q302" s="231">
        <v>0</v>
      </c>
      <c r="R302" s="231">
        <v>0</v>
      </c>
      <c r="S302" s="231">
        <v>0</v>
      </c>
      <c r="T302" s="231">
        <v>0</v>
      </c>
      <c r="U302" s="231">
        <v>0</v>
      </c>
      <c r="V302" s="231">
        <v>0</v>
      </c>
      <c r="W302" s="231">
        <v>0</v>
      </c>
      <c r="X302" s="231">
        <v>0</v>
      </c>
    </row>
    <row r="303" spans="1:24">
      <c r="A303" s="228" t="s">
        <v>134</v>
      </c>
      <c r="B303" s="228" t="s">
        <v>62</v>
      </c>
      <c r="C303" s="228" t="s">
        <v>63</v>
      </c>
      <c r="D303" s="228" t="s">
        <v>64</v>
      </c>
      <c r="E303" s="228" t="s">
        <v>61</v>
      </c>
      <c r="F303" s="231">
        <v>0</v>
      </c>
      <c r="G303" s="231">
        <v>0</v>
      </c>
      <c r="H303" s="231">
        <v>0</v>
      </c>
      <c r="I303" s="231">
        <v>0</v>
      </c>
      <c r="J303" s="231">
        <v>0</v>
      </c>
      <c r="K303" s="231">
        <v>0</v>
      </c>
      <c r="L303" s="231">
        <v>0</v>
      </c>
      <c r="M303" s="231">
        <v>0</v>
      </c>
      <c r="N303" s="231">
        <v>0</v>
      </c>
      <c r="O303" s="231">
        <v>0</v>
      </c>
      <c r="P303" s="231">
        <v>0</v>
      </c>
      <c r="Q303" s="231">
        <v>0</v>
      </c>
      <c r="R303" s="231">
        <v>0</v>
      </c>
      <c r="S303" s="231">
        <v>0</v>
      </c>
      <c r="T303" s="231">
        <v>0</v>
      </c>
      <c r="U303" s="231">
        <v>0</v>
      </c>
      <c r="V303" s="231">
        <v>0</v>
      </c>
      <c r="W303" s="231">
        <v>0</v>
      </c>
      <c r="X303" s="231">
        <v>0</v>
      </c>
    </row>
    <row r="304" spans="1:24">
      <c r="A304" s="228" t="s">
        <v>134</v>
      </c>
      <c r="B304" s="228" t="s">
        <v>65</v>
      </c>
      <c r="C304" s="228" t="s">
        <v>66</v>
      </c>
      <c r="D304" s="228" t="s">
        <v>64</v>
      </c>
      <c r="E304" s="228" t="s">
        <v>61</v>
      </c>
      <c r="F304" s="231">
        <v>0</v>
      </c>
      <c r="G304" s="231">
        <v>0</v>
      </c>
      <c r="H304" s="231">
        <v>0</v>
      </c>
      <c r="I304" s="231">
        <v>0</v>
      </c>
      <c r="J304" s="231">
        <v>0</v>
      </c>
      <c r="K304" s="231">
        <v>0</v>
      </c>
      <c r="L304" s="231">
        <v>0</v>
      </c>
      <c r="M304" s="231">
        <v>0</v>
      </c>
      <c r="N304" s="231">
        <v>0</v>
      </c>
      <c r="O304" s="231">
        <v>0</v>
      </c>
      <c r="P304" s="231">
        <v>0</v>
      </c>
      <c r="Q304" s="231">
        <v>0</v>
      </c>
      <c r="R304" s="231">
        <v>0</v>
      </c>
      <c r="S304" s="231">
        <v>0</v>
      </c>
      <c r="T304" s="231">
        <v>0</v>
      </c>
      <c r="U304" s="231">
        <v>0</v>
      </c>
      <c r="V304" s="231">
        <v>0</v>
      </c>
      <c r="W304" s="231">
        <v>0</v>
      </c>
      <c r="X304" s="231">
        <v>0</v>
      </c>
    </row>
    <row r="305" spans="1:24">
      <c r="A305" s="228" t="s">
        <v>134</v>
      </c>
      <c r="B305" s="228" t="s">
        <v>67</v>
      </c>
      <c r="C305" s="228" t="s">
        <v>68</v>
      </c>
      <c r="D305" s="228" t="s">
        <v>60</v>
      </c>
      <c r="E305" s="228" t="s">
        <v>61</v>
      </c>
      <c r="F305" s="231">
        <v>0</v>
      </c>
      <c r="G305" s="231">
        <v>0</v>
      </c>
      <c r="H305" s="231">
        <v>0</v>
      </c>
      <c r="I305" s="231">
        <v>0</v>
      </c>
      <c r="J305" s="231">
        <v>0</v>
      </c>
      <c r="K305" s="231">
        <v>0</v>
      </c>
      <c r="L305" s="231">
        <v>0</v>
      </c>
      <c r="M305" s="231">
        <v>0</v>
      </c>
      <c r="N305" s="231">
        <v>0</v>
      </c>
      <c r="O305" s="231">
        <v>0</v>
      </c>
      <c r="P305" s="231">
        <v>0</v>
      </c>
      <c r="Q305" s="231">
        <v>0</v>
      </c>
      <c r="R305" s="231">
        <v>0</v>
      </c>
      <c r="S305" s="231">
        <v>0</v>
      </c>
      <c r="T305" s="231">
        <v>0</v>
      </c>
      <c r="U305" s="231">
        <v>0</v>
      </c>
      <c r="V305" s="231">
        <v>0</v>
      </c>
      <c r="W305" s="231">
        <v>0</v>
      </c>
      <c r="X305" s="231">
        <v>0</v>
      </c>
    </row>
    <row r="306" spans="1:24">
      <c r="A306" s="228" t="s">
        <v>134</v>
      </c>
      <c r="B306" s="228" t="s">
        <v>69</v>
      </c>
      <c r="C306" s="228" t="s">
        <v>70</v>
      </c>
      <c r="D306" s="228" t="s">
        <v>64</v>
      </c>
      <c r="E306" s="228" t="s">
        <v>61</v>
      </c>
      <c r="F306" s="231">
        <v>0</v>
      </c>
      <c r="G306" s="231">
        <v>0</v>
      </c>
      <c r="H306" s="231">
        <v>0</v>
      </c>
      <c r="I306" s="231">
        <v>0</v>
      </c>
      <c r="J306" s="231">
        <v>0</v>
      </c>
      <c r="K306" s="231">
        <v>0</v>
      </c>
      <c r="L306" s="231">
        <v>0</v>
      </c>
      <c r="M306" s="231">
        <v>0</v>
      </c>
      <c r="N306" s="231">
        <v>0</v>
      </c>
      <c r="O306" s="231">
        <v>0</v>
      </c>
      <c r="P306" s="231">
        <v>0</v>
      </c>
      <c r="Q306" s="231">
        <v>0</v>
      </c>
      <c r="R306" s="231">
        <v>0</v>
      </c>
      <c r="S306" s="231">
        <v>0</v>
      </c>
      <c r="T306" s="231">
        <v>0</v>
      </c>
      <c r="U306" s="231">
        <v>0</v>
      </c>
      <c r="V306" s="231">
        <v>0</v>
      </c>
      <c r="W306" s="231">
        <v>0</v>
      </c>
      <c r="X306" s="231">
        <v>0</v>
      </c>
    </row>
    <row r="307" spans="1:24">
      <c r="A307" s="228" t="s">
        <v>134</v>
      </c>
      <c r="B307" s="228" t="s">
        <v>71</v>
      </c>
      <c r="C307" s="228" t="s">
        <v>72</v>
      </c>
      <c r="D307" s="228" t="s">
        <v>73</v>
      </c>
      <c r="E307" s="228" t="s">
        <v>61</v>
      </c>
      <c r="F307" s="232">
        <v>0</v>
      </c>
      <c r="G307" s="232">
        <v>0</v>
      </c>
      <c r="H307" s="232">
        <v>0</v>
      </c>
      <c r="I307" s="232">
        <v>0</v>
      </c>
      <c r="J307" s="232">
        <v>0</v>
      </c>
      <c r="K307" s="232">
        <v>0</v>
      </c>
      <c r="L307" s="232">
        <v>0</v>
      </c>
      <c r="M307" s="232">
        <v>0</v>
      </c>
      <c r="N307" s="232">
        <v>0</v>
      </c>
      <c r="O307" s="232">
        <v>0</v>
      </c>
      <c r="P307" s="232">
        <v>0</v>
      </c>
      <c r="Q307" s="232">
        <v>0</v>
      </c>
      <c r="R307" s="232">
        <v>0</v>
      </c>
      <c r="S307" s="232">
        <v>0</v>
      </c>
      <c r="T307" s="232">
        <v>0</v>
      </c>
      <c r="U307" s="232">
        <v>0</v>
      </c>
      <c r="V307" s="232">
        <v>0</v>
      </c>
      <c r="W307" s="232">
        <v>0</v>
      </c>
      <c r="X307" s="232">
        <v>0</v>
      </c>
    </row>
    <row r="308" spans="1:24">
      <c r="A308" s="228" t="s">
        <v>134</v>
      </c>
      <c r="B308" s="228" t="s">
        <v>74</v>
      </c>
      <c r="C308" s="228" t="s">
        <v>75</v>
      </c>
      <c r="D308" s="228" t="s">
        <v>73</v>
      </c>
      <c r="E308" s="228" t="s">
        <v>61</v>
      </c>
      <c r="F308" s="232">
        <v>0</v>
      </c>
      <c r="G308" s="232">
        <v>0</v>
      </c>
      <c r="H308" s="232">
        <v>0</v>
      </c>
      <c r="I308" s="232">
        <v>0</v>
      </c>
      <c r="J308" s="232">
        <v>0</v>
      </c>
      <c r="K308" s="232">
        <v>0</v>
      </c>
      <c r="L308" s="232">
        <v>0</v>
      </c>
      <c r="M308" s="232">
        <v>0</v>
      </c>
      <c r="N308" s="232">
        <v>0</v>
      </c>
      <c r="O308" s="232">
        <v>0</v>
      </c>
      <c r="P308" s="232">
        <v>0</v>
      </c>
      <c r="Q308" s="232">
        <v>0</v>
      </c>
      <c r="R308" s="232">
        <v>0</v>
      </c>
      <c r="S308" s="232">
        <v>0</v>
      </c>
      <c r="T308" s="232">
        <v>0</v>
      </c>
      <c r="U308" s="232">
        <v>0</v>
      </c>
      <c r="V308" s="232">
        <v>0</v>
      </c>
      <c r="W308" s="232">
        <v>0</v>
      </c>
      <c r="X308" s="232">
        <v>0</v>
      </c>
    </row>
    <row r="309" spans="1:24">
      <c r="A309" s="228" t="s">
        <v>134</v>
      </c>
      <c r="B309" s="228" t="s">
        <v>76</v>
      </c>
      <c r="C309" s="228" t="s">
        <v>77</v>
      </c>
      <c r="D309" s="228" t="s">
        <v>60</v>
      </c>
      <c r="E309" s="228" t="s">
        <v>61</v>
      </c>
      <c r="F309" s="231">
        <v>0</v>
      </c>
      <c r="G309" s="231">
        <v>0</v>
      </c>
      <c r="H309" s="231">
        <v>0</v>
      </c>
      <c r="I309" s="231">
        <v>0</v>
      </c>
      <c r="J309" s="231">
        <v>0</v>
      </c>
      <c r="K309" s="231">
        <v>0</v>
      </c>
      <c r="L309" s="231">
        <v>0</v>
      </c>
      <c r="M309" s="231">
        <v>0</v>
      </c>
      <c r="N309" s="231">
        <v>0</v>
      </c>
      <c r="O309" s="231">
        <v>0</v>
      </c>
      <c r="P309" s="231">
        <v>0</v>
      </c>
      <c r="Q309" s="231">
        <v>0</v>
      </c>
      <c r="R309" s="231">
        <v>0</v>
      </c>
      <c r="S309" s="231">
        <v>0</v>
      </c>
      <c r="T309" s="231">
        <v>0</v>
      </c>
      <c r="U309" s="231">
        <v>0</v>
      </c>
      <c r="V309" s="231">
        <v>0</v>
      </c>
      <c r="W309" s="231">
        <v>0</v>
      </c>
      <c r="X309" s="231">
        <v>0</v>
      </c>
    </row>
    <row r="310" spans="1:24">
      <c r="A310" s="228" t="s">
        <v>134</v>
      </c>
      <c r="B310" s="228" t="s">
        <v>78</v>
      </c>
      <c r="C310" s="228" t="s">
        <v>79</v>
      </c>
      <c r="D310" s="228" t="s">
        <v>60</v>
      </c>
      <c r="E310" s="228" t="s">
        <v>61</v>
      </c>
      <c r="F310" s="231">
        <v>0</v>
      </c>
      <c r="G310" s="231">
        <v>0</v>
      </c>
      <c r="H310" s="231">
        <v>0</v>
      </c>
      <c r="I310" s="231">
        <v>0</v>
      </c>
      <c r="J310" s="231">
        <v>0</v>
      </c>
      <c r="K310" s="231">
        <v>0</v>
      </c>
      <c r="L310" s="231">
        <v>0</v>
      </c>
      <c r="M310" s="231">
        <v>0</v>
      </c>
      <c r="N310" s="231">
        <v>0</v>
      </c>
      <c r="O310" s="231">
        <v>0</v>
      </c>
      <c r="P310" s="231">
        <v>0</v>
      </c>
      <c r="Q310" s="231">
        <v>0</v>
      </c>
      <c r="R310" s="231">
        <v>0</v>
      </c>
      <c r="S310" s="231">
        <v>0</v>
      </c>
      <c r="T310" s="231">
        <v>0</v>
      </c>
      <c r="U310" s="231">
        <v>0</v>
      </c>
      <c r="V310" s="231">
        <v>0</v>
      </c>
      <c r="W310" s="231">
        <v>0</v>
      </c>
      <c r="X310" s="231">
        <v>0</v>
      </c>
    </row>
    <row r="311" spans="1:24">
      <c r="A311" s="228" t="s">
        <v>134</v>
      </c>
      <c r="B311" s="228" t="s">
        <v>80</v>
      </c>
      <c r="C311" s="228" t="s">
        <v>81</v>
      </c>
      <c r="D311" s="228" t="s">
        <v>60</v>
      </c>
      <c r="E311" s="228" t="s">
        <v>61</v>
      </c>
      <c r="F311" s="231">
        <v>0</v>
      </c>
      <c r="G311" s="231">
        <v>0</v>
      </c>
      <c r="H311" s="231">
        <v>0</v>
      </c>
      <c r="I311" s="231">
        <v>0</v>
      </c>
      <c r="J311" s="231">
        <v>0</v>
      </c>
      <c r="K311" s="231">
        <v>0</v>
      </c>
      <c r="L311" s="231">
        <v>0</v>
      </c>
      <c r="M311" s="231">
        <v>0</v>
      </c>
      <c r="N311" s="231">
        <v>0</v>
      </c>
      <c r="O311" s="231">
        <v>0</v>
      </c>
      <c r="P311" s="231">
        <v>0</v>
      </c>
      <c r="Q311" s="231">
        <v>0</v>
      </c>
      <c r="R311" s="231">
        <v>0</v>
      </c>
      <c r="S311" s="231">
        <v>0</v>
      </c>
      <c r="T311" s="231">
        <v>0</v>
      </c>
      <c r="U311" s="231">
        <v>0</v>
      </c>
      <c r="V311" s="231">
        <v>0</v>
      </c>
      <c r="W311" s="231">
        <v>0</v>
      </c>
      <c r="X311" s="231">
        <v>0</v>
      </c>
    </row>
    <row r="312" spans="1:24">
      <c r="A312" s="228" t="s">
        <v>134</v>
      </c>
      <c r="B312" s="228" t="s">
        <v>82</v>
      </c>
      <c r="C312" s="228" t="s">
        <v>83</v>
      </c>
      <c r="D312" s="228" t="s">
        <v>84</v>
      </c>
      <c r="E312" s="228" t="s">
        <v>61</v>
      </c>
      <c r="F312" s="231">
        <v>0</v>
      </c>
      <c r="G312" s="231">
        <v>0</v>
      </c>
      <c r="H312" s="231">
        <v>0</v>
      </c>
      <c r="I312" s="231">
        <v>0</v>
      </c>
      <c r="J312" s="231">
        <v>0</v>
      </c>
      <c r="K312" s="231">
        <v>0</v>
      </c>
      <c r="L312" s="231">
        <v>0</v>
      </c>
      <c r="M312" s="231">
        <v>0</v>
      </c>
      <c r="N312" s="231">
        <v>0</v>
      </c>
      <c r="O312" s="231">
        <v>0</v>
      </c>
      <c r="P312" s="231">
        <v>0</v>
      </c>
      <c r="Q312" s="231">
        <v>0</v>
      </c>
      <c r="R312" s="231">
        <v>0</v>
      </c>
      <c r="S312" s="231">
        <v>0</v>
      </c>
      <c r="T312" s="231">
        <v>0</v>
      </c>
      <c r="U312" s="231">
        <v>0</v>
      </c>
      <c r="V312" s="231">
        <v>0</v>
      </c>
      <c r="W312" s="231">
        <v>0</v>
      </c>
      <c r="X312" s="231">
        <v>0</v>
      </c>
    </row>
    <row r="313" spans="1:24">
      <c r="A313" s="228" t="s">
        <v>134</v>
      </c>
      <c r="B313" s="228" t="s">
        <v>85</v>
      </c>
      <c r="C313" s="228" t="s">
        <v>86</v>
      </c>
      <c r="D313" s="228" t="s">
        <v>87</v>
      </c>
      <c r="E313" s="228" t="s">
        <v>61</v>
      </c>
      <c r="F313" s="231">
        <v>0</v>
      </c>
      <c r="G313" s="231">
        <v>0</v>
      </c>
      <c r="H313" s="231">
        <v>0</v>
      </c>
      <c r="I313" s="231">
        <v>0</v>
      </c>
      <c r="J313" s="231">
        <v>0</v>
      </c>
      <c r="K313" s="231">
        <v>0</v>
      </c>
      <c r="L313" s="231">
        <v>0</v>
      </c>
      <c r="M313" s="231">
        <v>0.4624177889132477</v>
      </c>
      <c r="N313" s="231">
        <v>0.61724497651859289</v>
      </c>
      <c r="O313" s="231">
        <v>0.61572519666997627</v>
      </c>
      <c r="P313" s="231">
        <v>0.462290039781936</v>
      </c>
      <c r="Q313" s="231">
        <v>0.266697503</v>
      </c>
      <c r="R313" s="231">
        <v>0.31170976642710474</v>
      </c>
      <c r="S313" s="231">
        <v>0.18464250224209314</v>
      </c>
      <c r="T313" s="231">
        <v>0.54639414878089965</v>
      </c>
      <c r="U313" s="231">
        <v>0.58103498550456389</v>
      </c>
      <c r="V313" s="231">
        <v>0.59792385743219345</v>
      </c>
      <c r="W313" s="231">
        <v>0.5933273119599427</v>
      </c>
      <c r="X313" s="231">
        <v>0.67499594037697908</v>
      </c>
    </row>
    <row r="314" spans="1:24">
      <c r="A314" s="228" t="s">
        <v>134</v>
      </c>
      <c r="B314" s="228" t="s">
        <v>88</v>
      </c>
      <c r="C314" s="228" t="s">
        <v>89</v>
      </c>
      <c r="D314" s="228" t="s">
        <v>87</v>
      </c>
      <c r="E314" s="228" t="s">
        <v>61</v>
      </c>
      <c r="F314" s="231">
        <v>0</v>
      </c>
      <c r="G314" s="231">
        <v>0</v>
      </c>
      <c r="H314" s="231">
        <v>0</v>
      </c>
      <c r="I314" s="231">
        <v>0</v>
      </c>
      <c r="J314" s="231">
        <v>0</v>
      </c>
      <c r="K314" s="231">
        <v>0</v>
      </c>
      <c r="L314" s="231">
        <v>0</v>
      </c>
      <c r="M314" s="231">
        <v>0</v>
      </c>
      <c r="N314" s="231">
        <v>0</v>
      </c>
      <c r="O314" s="231">
        <v>0</v>
      </c>
      <c r="P314" s="231">
        <v>0</v>
      </c>
      <c r="Q314" s="231">
        <v>0</v>
      </c>
      <c r="R314" s="231">
        <v>0</v>
      </c>
      <c r="S314" s="231">
        <v>0</v>
      </c>
      <c r="T314" s="231">
        <v>0</v>
      </c>
      <c r="U314" s="231">
        <v>0</v>
      </c>
      <c r="V314" s="231">
        <v>0</v>
      </c>
      <c r="W314" s="231">
        <v>0</v>
      </c>
      <c r="X314" s="231">
        <v>0</v>
      </c>
    </row>
    <row r="315" spans="1:24">
      <c r="A315" s="228" t="s">
        <v>134</v>
      </c>
      <c r="B315" s="228" t="s">
        <v>90</v>
      </c>
      <c r="C315" s="228" t="s">
        <v>91</v>
      </c>
      <c r="D315" s="228" t="s">
        <v>87</v>
      </c>
      <c r="E315" s="228" t="s">
        <v>61</v>
      </c>
      <c r="F315" s="231">
        <v>0</v>
      </c>
      <c r="G315" s="231">
        <v>0</v>
      </c>
      <c r="H315" s="231">
        <v>0</v>
      </c>
      <c r="I315" s="231">
        <v>0</v>
      </c>
      <c r="J315" s="231">
        <v>0</v>
      </c>
      <c r="K315" s="231">
        <v>0</v>
      </c>
      <c r="L315" s="231">
        <v>0</v>
      </c>
      <c r="M315" s="231">
        <v>0.78321358920419448</v>
      </c>
      <c r="N315" s="231">
        <v>1.0935352990992382</v>
      </c>
      <c r="O315" s="231">
        <v>1.0149316428625981</v>
      </c>
      <c r="P315" s="231">
        <v>2.3941185354353909</v>
      </c>
      <c r="Q315" s="231">
        <v>1.5690269880000003</v>
      </c>
      <c r="R315" s="231">
        <v>0.95502566735112915</v>
      </c>
      <c r="S315" s="231">
        <v>1.1716126163375697</v>
      </c>
      <c r="T315" s="231">
        <v>1.6868000000000001</v>
      </c>
      <c r="U315" s="231">
        <v>1.6967999999999999</v>
      </c>
      <c r="V315" s="231">
        <v>1.7118000000000002</v>
      </c>
      <c r="W315" s="231">
        <v>1.7227999999999999</v>
      </c>
      <c r="X315" s="231">
        <v>1.7358</v>
      </c>
    </row>
    <row r="316" spans="1:24">
      <c r="A316" s="228" t="s">
        <v>134</v>
      </c>
      <c r="B316" s="228" t="s">
        <v>92</v>
      </c>
      <c r="C316" s="228" t="s">
        <v>93</v>
      </c>
      <c r="D316" s="228" t="s">
        <v>87</v>
      </c>
      <c r="E316" s="228" t="s">
        <v>61</v>
      </c>
      <c r="F316" s="231">
        <v>0</v>
      </c>
      <c r="G316" s="231">
        <v>0</v>
      </c>
      <c r="H316" s="231">
        <v>0</v>
      </c>
      <c r="I316" s="231">
        <v>0</v>
      </c>
      <c r="J316" s="231">
        <v>0</v>
      </c>
      <c r="K316" s="231">
        <v>0</v>
      </c>
      <c r="L316" s="231">
        <v>0</v>
      </c>
      <c r="M316" s="231">
        <v>1.8126777325399308</v>
      </c>
      <c r="N316" s="231">
        <v>4.0854115020401887</v>
      </c>
      <c r="O316" s="231">
        <v>3.9785320400213844</v>
      </c>
      <c r="P316" s="231">
        <v>3.7222506261971411</v>
      </c>
      <c r="Q316" s="231">
        <v>4.6304069040000009</v>
      </c>
      <c r="R316" s="231">
        <v>3.6069272972279265</v>
      </c>
      <c r="S316" s="231">
        <v>3.8281815747456833</v>
      </c>
      <c r="T316" s="231">
        <v>4.4645924860446495</v>
      </c>
      <c r="U316" s="231">
        <v>4.546325144178601</v>
      </c>
      <c r="V316" s="231">
        <v>4.7642181441785993</v>
      </c>
      <c r="W316" s="231">
        <v>4.2750000000000004</v>
      </c>
      <c r="X316" s="231">
        <v>4.7530000000000001</v>
      </c>
    </row>
    <row r="317" spans="1:24">
      <c r="A317" s="228" t="s">
        <v>134</v>
      </c>
      <c r="B317" s="228" t="s">
        <v>94</v>
      </c>
      <c r="C317" s="228" t="s">
        <v>95</v>
      </c>
      <c r="D317" s="228" t="s">
        <v>87</v>
      </c>
      <c r="E317" s="228" t="s">
        <v>61</v>
      </c>
      <c r="F317" s="231">
        <v>0</v>
      </c>
      <c r="G317" s="231">
        <v>0</v>
      </c>
      <c r="H317" s="231">
        <v>0</v>
      </c>
      <c r="I317" s="231">
        <v>0</v>
      </c>
      <c r="J317" s="231">
        <v>0</v>
      </c>
      <c r="K317" s="231">
        <v>0</v>
      </c>
      <c r="L317" s="231">
        <v>0</v>
      </c>
      <c r="M317" s="231">
        <v>2.5958913217441255</v>
      </c>
      <c r="N317" s="231">
        <v>5.1789468011394266</v>
      </c>
      <c r="O317" s="231">
        <v>4.9934636828839825</v>
      </c>
      <c r="P317" s="231">
        <v>6.116369161632532</v>
      </c>
      <c r="Q317" s="231">
        <v>6.1994338920000009</v>
      </c>
      <c r="R317" s="231">
        <v>4.5619529645790555</v>
      </c>
      <c r="S317" s="231">
        <v>4.9997941910832528</v>
      </c>
      <c r="T317" s="231">
        <v>6.1513924860446494</v>
      </c>
      <c r="U317" s="231">
        <v>6.2431251441786006</v>
      </c>
      <c r="V317" s="231">
        <v>6.4760181441785996</v>
      </c>
      <c r="W317" s="231">
        <v>5.9977999999999998</v>
      </c>
      <c r="X317" s="231">
        <v>6.4888000000000003</v>
      </c>
    </row>
    <row r="318" spans="1:24">
      <c r="A318" s="228" t="s">
        <v>134</v>
      </c>
      <c r="B318" s="228" t="s">
        <v>96</v>
      </c>
      <c r="C318" s="228" t="s">
        <v>97</v>
      </c>
      <c r="D318" s="228" t="s">
        <v>98</v>
      </c>
      <c r="E318" s="228" t="s">
        <v>61</v>
      </c>
      <c r="F318" s="231">
        <v>0</v>
      </c>
      <c r="G318" s="231">
        <v>0</v>
      </c>
      <c r="H318" s="231">
        <v>0</v>
      </c>
      <c r="I318" s="231">
        <v>0</v>
      </c>
      <c r="J318" s="231">
        <v>0</v>
      </c>
      <c r="K318" s="231">
        <v>0</v>
      </c>
      <c r="L318" s="231">
        <v>0</v>
      </c>
      <c r="M318" s="231">
        <v>0</v>
      </c>
      <c r="N318" s="231">
        <v>0</v>
      </c>
      <c r="O318" s="231">
        <v>0</v>
      </c>
      <c r="P318" s="231">
        <v>0</v>
      </c>
      <c r="Q318" s="231">
        <v>0</v>
      </c>
      <c r="R318" s="231">
        <v>0</v>
      </c>
      <c r="S318" s="231">
        <v>0</v>
      </c>
      <c r="T318" s="231">
        <v>0</v>
      </c>
      <c r="U318" s="231">
        <v>0</v>
      </c>
      <c r="V318" s="231">
        <v>0</v>
      </c>
      <c r="W318" s="231">
        <v>0</v>
      </c>
      <c r="X318" s="231">
        <v>0</v>
      </c>
    </row>
    <row r="319" spans="1:24">
      <c r="A319" s="228" t="s">
        <v>134</v>
      </c>
      <c r="B319" s="228" t="s">
        <v>99</v>
      </c>
      <c r="C319" s="228" t="s">
        <v>100</v>
      </c>
      <c r="D319" s="228" t="s">
        <v>101</v>
      </c>
      <c r="E319" s="228" t="s">
        <v>61</v>
      </c>
      <c r="F319" s="231">
        <v>0</v>
      </c>
      <c r="G319" s="231">
        <v>0</v>
      </c>
      <c r="H319" s="231">
        <v>0</v>
      </c>
      <c r="I319" s="231">
        <v>0</v>
      </c>
      <c r="J319" s="231">
        <v>0</v>
      </c>
      <c r="K319" s="231">
        <v>0</v>
      </c>
      <c r="L319" s="231">
        <v>0</v>
      </c>
      <c r="M319" s="231">
        <v>0</v>
      </c>
      <c r="N319" s="231">
        <v>0</v>
      </c>
      <c r="O319" s="231">
        <v>0</v>
      </c>
      <c r="P319" s="231">
        <v>0</v>
      </c>
      <c r="Q319" s="231">
        <v>0</v>
      </c>
      <c r="R319" s="231">
        <v>0</v>
      </c>
      <c r="S319" s="231">
        <v>0</v>
      </c>
      <c r="T319" s="231">
        <v>0</v>
      </c>
      <c r="U319" s="231">
        <v>0</v>
      </c>
      <c r="V319" s="231">
        <v>0</v>
      </c>
      <c r="W319" s="231">
        <v>0</v>
      </c>
      <c r="X319" s="231">
        <v>0</v>
      </c>
    </row>
    <row r="320" spans="1:24">
      <c r="A320" s="228" t="s">
        <v>134</v>
      </c>
      <c r="B320" s="228" t="s">
        <v>102</v>
      </c>
      <c r="C320" s="228" t="s">
        <v>103</v>
      </c>
      <c r="D320" s="228" t="s">
        <v>60</v>
      </c>
      <c r="E320" s="228" t="s">
        <v>61</v>
      </c>
      <c r="F320" s="231">
        <v>0</v>
      </c>
      <c r="G320" s="231">
        <v>0</v>
      </c>
      <c r="H320" s="231">
        <v>0</v>
      </c>
      <c r="I320" s="231">
        <v>0</v>
      </c>
      <c r="J320" s="231">
        <v>0</v>
      </c>
      <c r="K320" s="231">
        <v>0</v>
      </c>
      <c r="L320" s="231">
        <v>0</v>
      </c>
      <c r="M320" s="231">
        <v>0</v>
      </c>
      <c r="N320" s="231">
        <v>0</v>
      </c>
      <c r="O320" s="231">
        <v>0</v>
      </c>
      <c r="P320" s="231">
        <v>0</v>
      </c>
      <c r="Q320" s="231">
        <v>0</v>
      </c>
      <c r="R320" s="231">
        <v>0</v>
      </c>
      <c r="S320" s="231">
        <v>0</v>
      </c>
      <c r="T320" s="231">
        <v>0</v>
      </c>
      <c r="U320" s="231">
        <v>0</v>
      </c>
      <c r="V320" s="231">
        <v>0</v>
      </c>
      <c r="W320" s="231">
        <v>0</v>
      </c>
      <c r="X320" s="231">
        <v>0</v>
      </c>
    </row>
    <row r="321" spans="1:24">
      <c r="A321" s="228" t="s">
        <v>134</v>
      </c>
      <c r="B321" s="228" t="s">
        <v>104</v>
      </c>
      <c r="C321" s="228" t="s">
        <v>105</v>
      </c>
      <c r="D321" s="228" t="s">
        <v>60</v>
      </c>
      <c r="E321" s="228" t="s">
        <v>61</v>
      </c>
      <c r="F321" s="231">
        <v>0</v>
      </c>
      <c r="G321" s="231">
        <v>0</v>
      </c>
      <c r="H321" s="231">
        <v>0</v>
      </c>
      <c r="I321" s="231">
        <v>0</v>
      </c>
      <c r="J321" s="231">
        <v>0</v>
      </c>
      <c r="K321" s="231">
        <v>0</v>
      </c>
      <c r="L321" s="231">
        <v>0</v>
      </c>
      <c r="M321" s="231">
        <v>0</v>
      </c>
      <c r="N321" s="231">
        <v>0</v>
      </c>
      <c r="O321" s="231">
        <v>0</v>
      </c>
      <c r="P321" s="231">
        <v>0</v>
      </c>
      <c r="Q321" s="231">
        <v>0</v>
      </c>
      <c r="R321" s="231">
        <v>0</v>
      </c>
      <c r="S321" s="231">
        <v>0</v>
      </c>
      <c r="T321" s="231">
        <v>0</v>
      </c>
      <c r="U321" s="231">
        <v>0</v>
      </c>
      <c r="V321" s="231">
        <v>0</v>
      </c>
      <c r="W321" s="231">
        <v>0</v>
      </c>
      <c r="X321" s="231">
        <v>0</v>
      </c>
    </row>
    <row r="322" spans="1:24">
      <c r="A322" s="228" t="s">
        <v>134</v>
      </c>
      <c r="B322" s="228" t="s">
        <v>106</v>
      </c>
      <c r="C322" s="228" t="s">
        <v>107</v>
      </c>
      <c r="D322" s="228" t="s">
        <v>60</v>
      </c>
      <c r="E322" s="228" t="s">
        <v>61</v>
      </c>
      <c r="F322" s="231">
        <v>0</v>
      </c>
      <c r="G322" s="231">
        <v>0</v>
      </c>
      <c r="H322" s="231">
        <v>0</v>
      </c>
      <c r="I322" s="231">
        <v>0</v>
      </c>
      <c r="J322" s="231">
        <v>0</v>
      </c>
      <c r="K322" s="231">
        <v>0</v>
      </c>
      <c r="L322" s="231">
        <v>0</v>
      </c>
      <c r="M322" s="231">
        <v>0</v>
      </c>
      <c r="N322" s="231">
        <v>0</v>
      </c>
      <c r="O322" s="231">
        <v>0</v>
      </c>
      <c r="P322" s="231">
        <v>0</v>
      </c>
      <c r="Q322" s="231">
        <v>0</v>
      </c>
      <c r="R322" s="231">
        <v>0</v>
      </c>
      <c r="S322" s="231">
        <v>0</v>
      </c>
      <c r="T322" s="231">
        <v>0</v>
      </c>
      <c r="U322" s="231">
        <v>0</v>
      </c>
      <c r="V322" s="231">
        <v>0</v>
      </c>
      <c r="W322" s="231">
        <v>0</v>
      </c>
      <c r="X322" s="231">
        <v>0</v>
      </c>
    </row>
    <row r="323" spans="1:24">
      <c r="A323" s="228" t="s">
        <v>134</v>
      </c>
      <c r="B323" s="228" t="s">
        <v>108</v>
      </c>
      <c r="C323" s="228" t="s">
        <v>109</v>
      </c>
      <c r="D323" s="228" t="s">
        <v>110</v>
      </c>
      <c r="E323" s="228" t="s">
        <v>61</v>
      </c>
      <c r="F323" s="231">
        <v>0</v>
      </c>
      <c r="G323" s="231">
        <v>0</v>
      </c>
      <c r="H323" s="231">
        <v>0</v>
      </c>
      <c r="I323" s="231">
        <v>0</v>
      </c>
      <c r="J323" s="231">
        <v>0</v>
      </c>
      <c r="K323" s="231">
        <v>0</v>
      </c>
      <c r="L323" s="231">
        <v>0</v>
      </c>
      <c r="M323" s="231">
        <v>0</v>
      </c>
      <c r="N323" s="231">
        <v>0</v>
      </c>
      <c r="O323" s="231">
        <v>0</v>
      </c>
      <c r="P323" s="231">
        <v>0</v>
      </c>
      <c r="Q323" s="231">
        <v>0</v>
      </c>
      <c r="R323" s="231">
        <v>0</v>
      </c>
      <c r="S323" s="231">
        <v>0</v>
      </c>
      <c r="T323" s="231">
        <v>0</v>
      </c>
      <c r="U323" s="231">
        <v>0</v>
      </c>
      <c r="V323" s="231">
        <v>0</v>
      </c>
      <c r="W323" s="231">
        <v>0</v>
      </c>
      <c r="X323" s="231">
        <v>0</v>
      </c>
    </row>
    <row r="324" spans="1:24">
      <c r="A324" s="228" t="s">
        <v>134</v>
      </c>
      <c r="B324" s="228" t="s">
        <v>111</v>
      </c>
      <c r="C324" s="228" t="s">
        <v>112</v>
      </c>
      <c r="D324" s="228" t="s">
        <v>60</v>
      </c>
      <c r="E324" s="228" t="s">
        <v>61</v>
      </c>
      <c r="F324" s="231">
        <v>0</v>
      </c>
      <c r="G324" s="231">
        <v>0</v>
      </c>
      <c r="H324" s="231">
        <v>0</v>
      </c>
      <c r="I324" s="231">
        <v>0</v>
      </c>
      <c r="J324" s="231">
        <v>0</v>
      </c>
      <c r="K324" s="231">
        <v>0</v>
      </c>
      <c r="L324" s="231">
        <v>0</v>
      </c>
      <c r="M324" s="231">
        <v>0</v>
      </c>
      <c r="N324" s="231">
        <v>0</v>
      </c>
      <c r="O324" s="231">
        <v>0</v>
      </c>
      <c r="P324" s="231">
        <v>0</v>
      </c>
      <c r="Q324" s="231">
        <v>0</v>
      </c>
      <c r="R324" s="231">
        <v>0</v>
      </c>
      <c r="S324" s="231">
        <v>0</v>
      </c>
      <c r="T324" s="231">
        <v>0</v>
      </c>
      <c r="U324" s="231">
        <v>0</v>
      </c>
      <c r="V324" s="231">
        <v>0</v>
      </c>
      <c r="W324" s="231">
        <v>0</v>
      </c>
      <c r="X324" s="231">
        <v>0</v>
      </c>
    </row>
    <row r="325" spans="1:24">
      <c r="A325" s="228" t="s">
        <v>134</v>
      </c>
      <c r="B325" s="228" t="s">
        <v>113</v>
      </c>
      <c r="C325" s="228" t="s">
        <v>114</v>
      </c>
      <c r="D325" s="228" t="s">
        <v>115</v>
      </c>
      <c r="E325" s="228" t="s">
        <v>61</v>
      </c>
      <c r="F325" s="233" t="s">
        <v>116</v>
      </c>
      <c r="G325" s="233" t="s">
        <v>116</v>
      </c>
      <c r="H325" s="233" t="s">
        <v>116</v>
      </c>
      <c r="I325" s="233" t="s">
        <v>116</v>
      </c>
      <c r="J325" s="233" t="s">
        <v>116</v>
      </c>
      <c r="K325" s="233" t="s">
        <v>116</v>
      </c>
      <c r="L325" s="233" t="s">
        <v>116</v>
      </c>
      <c r="M325" s="233" t="s">
        <v>116</v>
      </c>
      <c r="N325" s="233" t="s">
        <v>116</v>
      </c>
      <c r="O325" s="233" t="s">
        <v>116</v>
      </c>
      <c r="P325" s="233" t="s">
        <v>116</v>
      </c>
      <c r="Q325" s="233" t="s">
        <v>116</v>
      </c>
      <c r="R325" s="233" t="s">
        <v>116</v>
      </c>
      <c r="S325" s="233" t="s">
        <v>116</v>
      </c>
      <c r="T325" s="233" t="s">
        <v>116</v>
      </c>
      <c r="U325" s="233" t="s">
        <v>116</v>
      </c>
      <c r="V325" s="233" t="s">
        <v>116</v>
      </c>
      <c r="W325" s="233" t="s">
        <v>116</v>
      </c>
      <c r="X325" s="233" t="s">
        <v>116</v>
      </c>
    </row>
    <row r="326" spans="1:24">
      <c r="A326" s="228" t="s">
        <v>134</v>
      </c>
      <c r="B326" s="228" t="s">
        <v>117</v>
      </c>
      <c r="C326" s="228" t="s">
        <v>118</v>
      </c>
      <c r="D326" s="228" t="s">
        <v>115</v>
      </c>
      <c r="E326" s="228" t="s">
        <v>61</v>
      </c>
      <c r="F326" s="233" t="s">
        <v>119</v>
      </c>
      <c r="G326" s="233" t="s">
        <v>119</v>
      </c>
      <c r="H326" s="233" t="s">
        <v>119</v>
      </c>
      <c r="I326" s="233" t="s">
        <v>119</v>
      </c>
      <c r="J326" s="233" t="s">
        <v>119</v>
      </c>
      <c r="K326" s="233" t="s">
        <v>119</v>
      </c>
      <c r="L326" s="233" t="s">
        <v>119</v>
      </c>
      <c r="M326" s="233" t="s">
        <v>119</v>
      </c>
      <c r="N326" s="233" t="s">
        <v>119</v>
      </c>
      <c r="O326" s="233" t="s">
        <v>119</v>
      </c>
      <c r="P326" s="233" t="s">
        <v>119</v>
      </c>
      <c r="Q326" s="233" t="s">
        <v>119</v>
      </c>
      <c r="R326" s="233" t="s">
        <v>119</v>
      </c>
      <c r="S326" s="233" t="s">
        <v>119</v>
      </c>
      <c r="T326" s="233" t="s">
        <v>119</v>
      </c>
      <c r="U326" s="233" t="s">
        <v>119</v>
      </c>
      <c r="V326" s="233" t="s">
        <v>119</v>
      </c>
      <c r="W326" s="233" t="s">
        <v>119</v>
      </c>
      <c r="X326" s="233" t="s">
        <v>119</v>
      </c>
    </row>
    <row r="327" spans="1:24">
      <c r="A327" s="228" t="s">
        <v>134</v>
      </c>
      <c r="B327" s="228" t="s">
        <v>120</v>
      </c>
      <c r="C327" s="228" t="s">
        <v>121</v>
      </c>
      <c r="D327" s="228" t="s">
        <v>115</v>
      </c>
      <c r="E327" s="228" t="s">
        <v>61</v>
      </c>
      <c r="F327" s="234">
        <v>0</v>
      </c>
      <c r="G327" s="234">
        <v>0</v>
      </c>
      <c r="H327" s="234">
        <v>0</v>
      </c>
      <c r="I327" s="234">
        <v>0</v>
      </c>
      <c r="J327" s="234">
        <v>0</v>
      </c>
      <c r="K327" s="234">
        <v>0</v>
      </c>
      <c r="L327" s="234">
        <v>0</v>
      </c>
      <c r="M327" s="234">
        <v>0</v>
      </c>
      <c r="N327" s="234">
        <v>0</v>
      </c>
      <c r="O327" s="234">
        <v>0</v>
      </c>
      <c r="P327" s="234">
        <v>0</v>
      </c>
      <c r="Q327" s="234">
        <v>0</v>
      </c>
      <c r="R327" s="234">
        <v>0</v>
      </c>
      <c r="S327" s="234">
        <v>0</v>
      </c>
      <c r="T327" s="234">
        <v>0</v>
      </c>
      <c r="U327" s="234">
        <v>0</v>
      </c>
      <c r="V327" s="234">
        <v>0</v>
      </c>
      <c r="W327" s="234">
        <v>0</v>
      </c>
      <c r="X327" s="234">
        <v>0</v>
      </c>
    </row>
    <row r="328" spans="1:24">
      <c r="A328" s="228" t="s">
        <v>134</v>
      </c>
      <c r="B328" s="228" t="s">
        <v>122</v>
      </c>
      <c r="C328" s="228" t="s">
        <v>123</v>
      </c>
      <c r="D328" s="228" t="s">
        <v>60</v>
      </c>
      <c r="E328" s="228" t="s">
        <v>61</v>
      </c>
      <c r="F328" s="234">
        <v>0</v>
      </c>
      <c r="G328" s="234">
        <v>0</v>
      </c>
      <c r="H328" s="234">
        <v>0</v>
      </c>
      <c r="I328" s="234">
        <v>0</v>
      </c>
      <c r="J328" s="234">
        <v>0</v>
      </c>
      <c r="K328" s="234">
        <v>0</v>
      </c>
      <c r="L328" s="234">
        <v>0</v>
      </c>
      <c r="M328" s="234">
        <v>0</v>
      </c>
      <c r="N328" s="234">
        <v>0</v>
      </c>
      <c r="O328" s="234">
        <v>0</v>
      </c>
      <c r="P328" s="234">
        <v>0</v>
      </c>
      <c r="Q328" s="234">
        <v>0</v>
      </c>
      <c r="R328" s="234">
        <v>0</v>
      </c>
      <c r="S328" s="234">
        <v>0</v>
      </c>
      <c r="T328" s="234">
        <v>0</v>
      </c>
      <c r="U328" s="234">
        <v>0</v>
      </c>
      <c r="V328" s="234">
        <v>0</v>
      </c>
      <c r="W328" s="234">
        <v>0</v>
      </c>
      <c r="X328" s="234">
        <v>0</v>
      </c>
    </row>
  </sheetData>
  <phoneticPr fontId="2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9C36-9A0E-4D2E-90DF-27C62AB739AB}">
  <sheetPr>
    <tabColor rgb="FFFFDB8E"/>
  </sheetPr>
  <dimension ref="A1:L174"/>
  <sheetViews>
    <sheetView zoomScale="80" zoomScaleNormal="80" workbookViewId="0"/>
  </sheetViews>
  <sheetFormatPr defaultRowHeight="13.5"/>
  <cols>
    <col min="1" max="5" width="9" style="227"/>
    <col min="6" max="12" width="12.5" style="227" bestFit="1" customWidth="1"/>
    <col min="13" max="16384" width="9" style="227"/>
  </cols>
  <sheetData>
    <row r="1" spans="1:12" ht="14.25">
      <c r="A1" s="228"/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</row>
    <row r="2" spans="1:12" ht="14.25">
      <c r="A2" s="228"/>
      <c r="B2" s="228"/>
      <c r="C2" s="229" t="s">
        <v>135</v>
      </c>
      <c r="D2" s="228"/>
      <c r="E2" s="229" t="s">
        <v>136</v>
      </c>
      <c r="F2" s="228"/>
      <c r="G2" s="228"/>
      <c r="H2" s="228" t="s">
        <v>34</v>
      </c>
      <c r="I2" s="228">
        <v>28100</v>
      </c>
      <c r="J2" s="228"/>
      <c r="K2" s="228"/>
      <c r="L2" s="228"/>
    </row>
    <row r="3" spans="1:12" ht="14.25">
      <c r="A3" s="228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</row>
    <row r="4" spans="1:12" ht="14.25">
      <c r="A4" s="230" t="s">
        <v>35</v>
      </c>
      <c r="B4" s="230" t="s">
        <v>36</v>
      </c>
      <c r="C4" s="230" t="s">
        <v>37</v>
      </c>
      <c r="D4" s="230" t="s">
        <v>38</v>
      </c>
      <c r="E4" s="230" t="s">
        <v>39</v>
      </c>
      <c r="F4" s="230" t="s">
        <v>30</v>
      </c>
      <c r="G4" s="230" t="s">
        <v>51</v>
      </c>
      <c r="H4" s="230" t="s">
        <v>52</v>
      </c>
      <c r="I4" s="230" t="s">
        <v>53</v>
      </c>
      <c r="J4" s="230" t="s">
        <v>54</v>
      </c>
      <c r="K4" s="230" t="s">
        <v>55</v>
      </c>
      <c r="L4" s="230" t="s">
        <v>56</v>
      </c>
    </row>
    <row r="5" spans="1:12" ht="14.25">
      <c r="A5" s="228" t="s">
        <v>57</v>
      </c>
      <c r="B5" s="228" t="s">
        <v>137</v>
      </c>
      <c r="C5" s="228" t="s">
        <v>138</v>
      </c>
      <c r="D5" s="228" t="s">
        <v>60</v>
      </c>
      <c r="E5" s="228" t="s">
        <v>61</v>
      </c>
      <c r="F5" s="231">
        <v>2944016</v>
      </c>
      <c r="G5" s="231">
        <v>2973434.9999999995</v>
      </c>
      <c r="H5" s="231">
        <v>2995915.0000000005</v>
      </c>
      <c r="I5" s="231">
        <v>3017757</v>
      </c>
      <c r="J5" s="231">
        <v>3038802</v>
      </c>
      <c r="K5" s="231">
        <v>3059078</v>
      </c>
      <c r="L5" s="231">
        <v>3079437.0000000005</v>
      </c>
    </row>
    <row r="6" spans="1:12" ht="14.25">
      <c r="A6" s="228" t="s">
        <v>57</v>
      </c>
      <c r="B6" s="228" t="s">
        <v>139</v>
      </c>
      <c r="C6" s="228" t="s">
        <v>140</v>
      </c>
      <c r="D6" s="228" t="s">
        <v>98</v>
      </c>
      <c r="E6" s="228" t="s">
        <v>61</v>
      </c>
      <c r="F6" s="231">
        <v>77392</v>
      </c>
      <c r="G6" s="231">
        <v>77882</v>
      </c>
      <c r="H6" s="231">
        <v>77992</v>
      </c>
      <c r="I6" s="231">
        <v>78085</v>
      </c>
      <c r="J6" s="231">
        <v>78182</v>
      </c>
      <c r="K6" s="231">
        <v>78268</v>
      </c>
      <c r="L6" s="231">
        <v>78357</v>
      </c>
    </row>
    <row r="7" spans="1:12" ht="14.25">
      <c r="A7" s="228" t="s">
        <v>57</v>
      </c>
      <c r="B7" s="228" t="s">
        <v>141</v>
      </c>
      <c r="C7" s="228" t="s">
        <v>142</v>
      </c>
      <c r="D7" s="228" t="s">
        <v>64</v>
      </c>
      <c r="E7" s="228" t="s">
        <v>61</v>
      </c>
      <c r="F7" s="231">
        <v>453693.14275675575</v>
      </c>
      <c r="G7" s="231">
        <v>461773.87009523652</v>
      </c>
      <c r="H7" s="231">
        <v>465265.00966941292</v>
      </c>
      <c r="I7" s="231">
        <v>468657.06796919747</v>
      </c>
      <c r="J7" s="231">
        <v>471925.35232589411</v>
      </c>
      <c r="K7" s="231">
        <v>475074.2111339902</v>
      </c>
      <c r="L7" s="231">
        <v>478235.95982574532</v>
      </c>
    </row>
    <row r="8" spans="1:12" ht="14.25">
      <c r="A8" s="228" t="s">
        <v>57</v>
      </c>
      <c r="B8" s="228" t="s">
        <v>143</v>
      </c>
      <c r="C8" s="228" t="s">
        <v>144</v>
      </c>
      <c r="D8" s="228" t="s">
        <v>101</v>
      </c>
      <c r="E8" s="228" t="s">
        <v>61</v>
      </c>
      <c r="F8" s="231">
        <v>155.19999999999999</v>
      </c>
      <c r="G8" s="231">
        <v>151.5</v>
      </c>
      <c r="H8" s="231">
        <v>155.9309667747724</v>
      </c>
      <c r="I8" s="231">
        <v>157.4972675248238</v>
      </c>
      <c r="J8" s="231">
        <v>158.92392689634929</v>
      </c>
      <c r="K8" s="231">
        <v>162.4529694254405</v>
      </c>
      <c r="L8" s="231">
        <v>165.98201195453171</v>
      </c>
    </row>
    <row r="9" spans="1:12" ht="14.25">
      <c r="A9" s="228" t="s">
        <v>57</v>
      </c>
      <c r="B9" s="228" t="s">
        <v>145</v>
      </c>
      <c r="C9" s="228" t="s">
        <v>146</v>
      </c>
      <c r="D9" s="228" t="s">
        <v>60</v>
      </c>
      <c r="E9" s="228" t="s">
        <v>61</v>
      </c>
      <c r="F9" s="231">
        <v>1.5612078767831301</v>
      </c>
      <c r="G9" s="231">
        <v>1.5724814462905421</v>
      </c>
      <c r="H9" s="231">
        <v>1.5702636167812083</v>
      </c>
      <c r="I9" s="231">
        <v>1.5696996862393546</v>
      </c>
      <c r="J9" s="231">
        <v>1.5688905374638664</v>
      </c>
      <c r="K9" s="231">
        <v>1.5735294117647058</v>
      </c>
      <c r="L9" s="231">
        <v>1.5746263894738186</v>
      </c>
    </row>
    <row r="10" spans="1:12" ht="14.25">
      <c r="A10" s="228" t="s">
        <v>57</v>
      </c>
      <c r="B10" s="228" t="s">
        <v>147</v>
      </c>
      <c r="C10" s="228" t="s">
        <v>148</v>
      </c>
      <c r="D10" s="228" t="s">
        <v>60</v>
      </c>
      <c r="E10" s="228" t="s">
        <v>61</v>
      </c>
      <c r="F10" s="231">
        <v>38.040314244366343</v>
      </c>
      <c r="G10" s="231">
        <v>38.178719087850844</v>
      </c>
      <c r="H10" s="231">
        <v>38.413106472458722</v>
      </c>
      <c r="I10" s="231">
        <v>38.647076903374526</v>
      </c>
      <c r="J10" s="231">
        <v>38.868307283006317</v>
      </c>
      <c r="K10" s="231">
        <v>39.08465784228548</v>
      </c>
      <c r="L10" s="231">
        <v>39.30008805850148</v>
      </c>
    </row>
    <row r="11" spans="1:12" ht="14.25">
      <c r="A11" s="228" t="s">
        <v>57</v>
      </c>
      <c r="B11" s="228" t="s">
        <v>149</v>
      </c>
      <c r="C11" s="228" t="s">
        <v>150</v>
      </c>
      <c r="D11" s="228" t="s">
        <v>60</v>
      </c>
      <c r="E11" s="228" t="s">
        <v>61</v>
      </c>
      <c r="F11" s="231">
        <v>759.44412514457395</v>
      </c>
      <c r="G11" s="231">
        <v>762.20726596934844</v>
      </c>
      <c r="H11" s="231">
        <v>766.88662064305004</v>
      </c>
      <c r="I11" s="231">
        <v>771.55765117332146</v>
      </c>
      <c r="J11" s="231">
        <v>775.9743368777448</v>
      </c>
      <c r="K11" s="231">
        <v>780.29360091328408</v>
      </c>
      <c r="L11" s="231">
        <v>784.59449104349892</v>
      </c>
    </row>
    <row r="12" spans="1:12" ht="14.25">
      <c r="A12" s="228" t="s">
        <v>57</v>
      </c>
      <c r="B12" s="228" t="s">
        <v>151</v>
      </c>
      <c r="C12" s="228" t="s">
        <v>152</v>
      </c>
      <c r="D12" s="228" t="s">
        <v>60</v>
      </c>
      <c r="E12" s="228" t="s">
        <v>61</v>
      </c>
      <c r="F12" s="231">
        <v>1948.5302589229457</v>
      </c>
      <c r="G12" s="231">
        <v>1955.6197383572799</v>
      </c>
      <c r="H12" s="231">
        <v>1967.6257093985389</v>
      </c>
      <c r="I12" s="231">
        <v>1979.61032291682</v>
      </c>
      <c r="J12" s="231">
        <v>1990.942355721186</v>
      </c>
      <c r="K12" s="231">
        <v>2002.0244306110585</v>
      </c>
      <c r="L12" s="231">
        <v>2013.0593629800874</v>
      </c>
    </row>
    <row r="13" spans="1:12" ht="14.25">
      <c r="A13" s="228" t="s">
        <v>57</v>
      </c>
      <c r="B13" s="228" t="s">
        <v>153</v>
      </c>
      <c r="C13" s="228" t="s">
        <v>154</v>
      </c>
      <c r="D13" s="228" t="s">
        <v>60</v>
      </c>
      <c r="E13" s="228" t="s">
        <v>61</v>
      </c>
      <c r="F13" s="231">
        <v>3.8111205917359145E-4</v>
      </c>
      <c r="G13" s="231">
        <v>3.7734135772263396E-4</v>
      </c>
      <c r="H13" s="231">
        <v>3.7450995772576987E-4</v>
      </c>
      <c r="I13" s="231">
        <v>3.717993198259502E-4</v>
      </c>
      <c r="J13" s="231">
        <v>3.6922445095139463E-4</v>
      </c>
      <c r="K13" s="231">
        <v>3.6677717926774013E-4</v>
      </c>
      <c r="L13" s="231">
        <v>3.6435231504979639E-4</v>
      </c>
    </row>
    <row r="14" spans="1:12" ht="14.25">
      <c r="A14" s="228" t="s">
        <v>57</v>
      </c>
      <c r="B14" s="228" t="s">
        <v>155</v>
      </c>
      <c r="C14" s="228" t="s">
        <v>156</v>
      </c>
      <c r="D14" s="228" t="s">
        <v>73</v>
      </c>
      <c r="E14" s="228" t="s">
        <v>61</v>
      </c>
      <c r="F14" s="232">
        <v>20.269031089285118</v>
      </c>
      <c r="G14" s="232">
        <v>20.269031089285118</v>
      </c>
      <c r="H14" s="232">
        <v>20.269031089285118</v>
      </c>
      <c r="I14" s="232">
        <v>20.269031089285118</v>
      </c>
      <c r="J14" s="232">
        <v>20.269031089285118</v>
      </c>
      <c r="K14" s="232">
        <v>20.269031089285118</v>
      </c>
      <c r="L14" s="232">
        <v>20.269031089285118</v>
      </c>
    </row>
    <row r="15" spans="1:12" ht="14.25">
      <c r="A15" s="228" t="s">
        <v>57</v>
      </c>
      <c r="B15" s="228" t="s">
        <v>157</v>
      </c>
      <c r="C15" s="228" t="s">
        <v>158</v>
      </c>
      <c r="D15" s="228" t="s">
        <v>73</v>
      </c>
      <c r="E15" s="228" t="s">
        <v>61</v>
      </c>
      <c r="F15" s="232">
        <v>5.0262285726827765</v>
      </c>
      <c r="G15" s="232">
        <v>4.9731168677487219</v>
      </c>
      <c r="H15" s="232">
        <v>4.9320027773863782</v>
      </c>
      <c r="I15" s="232">
        <v>4.83593549570758</v>
      </c>
      <c r="J15" s="232">
        <v>4.7824811873913369</v>
      </c>
      <c r="K15" s="232">
        <v>4.7563494605266898</v>
      </c>
      <c r="L15" s="232">
        <v>4.7563667527092548</v>
      </c>
    </row>
    <row r="16" spans="1:12" ht="14.25">
      <c r="A16" s="228" t="s">
        <v>57</v>
      </c>
      <c r="B16" s="228" t="s">
        <v>159</v>
      </c>
      <c r="C16" s="228" t="s">
        <v>160</v>
      </c>
      <c r="D16" s="228" t="s">
        <v>60</v>
      </c>
      <c r="E16" s="228" t="s">
        <v>61</v>
      </c>
      <c r="F16" s="231">
        <v>6775.8499851899942</v>
      </c>
      <c r="G16" s="231">
        <v>7051.1216779019278</v>
      </c>
      <c r="H16" s="231">
        <v>7051.1216779019278</v>
      </c>
      <c r="I16" s="231">
        <v>7051.1216779019278</v>
      </c>
      <c r="J16" s="231">
        <v>7051.1216779019278</v>
      </c>
      <c r="K16" s="231">
        <v>7051.1216779019278</v>
      </c>
      <c r="L16" s="231">
        <v>7051.1216779019278</v>
      </c>
    </row>
    <row r="17" spans="1:12" ht="14.25">
      <c r="A17" s="228" t="s">
        <v>57</v>
      </c>
      <c r="B17" s="228" t="s">
        <v>161</v>
      </c>
      <c r="C17" s="228" t="s">
        <v>162</v>
      </c>
      <c r="D17" s="228" t="s">
        <v>60</v>
      </c>
      <c r="E17" s="228" t="s">
        <v>61</v>
      </c>
      <c r="F17" s="231">
        <v>3.3763910144398078E-2</v>
      </c>
      <c r="G17" s="231">
        <v>3.3996892568787171E-2</v>
      </c>
      <c r="H17" s="231">
        <v>3.3948943315241085E-2</v>
      </c>
      <c r="I17" s="231">
        <v>3.3908509791154291E-2</v>
      </c>
      <c r="J17" s="231">
        <v>3.3866439679750872E-2</v>
      </c>
      <c r="K17" s="231">
        <v>3.3829227615913053E-2</v>
      </c>
      <c r="L17" s="231">
        <v>3.3790803464174006E-2</v>
      </c>
    </row>
    <row r="18" spans="1:12" ht="14.25">
      <c r="A18" s="228" t="s">
        <v>57</v>
      </c>
      <c r="B18" s="228" t="s">
        <v>163</v>
      </c>
      <c r="C18" s="228" t="s">
        <v>164</v>
      </c>
      <c r="D18" s="228" t="s">
        <v>115</v>
      </c>
      <c r="E18" s="228" t="s">
        <v>61</v>
      </c>
      <c r="F18" s="233" t="s">
        <v>165</v>
      </c>
      <c r="G18" s="233" t="s">
        <v>166</v>
      </c>
      <c r="H18" s="233" t="s">
        <v>166</v>
      </c>
      <c r="I18" s="233" t="s">
        <v>166</v>
      </c>
      <c r="J18" s="233" t="s">
        <v>166</v>
      </c>
      <c r="K18" s="233" t="s">
        <v>166</v>
      </c>
      <c r="L18" s="233" t="s">
        <v>166</v>
      </c>
    </row>
    <row r="19" spans="1:12" ht="14.25">
      <c r="A19" s="228" t="s">
        <v>57</v>
      </c>
      <c r="B19" s="228" t="s">
        <v>167</v>
      </c>
      <c r="C19" s="228" t="s">
        <v>168</v>
      </c>
      <c r="D19" s="228" t="s">
        <v>115</v>
      </c>
      <c r="E19" s="228" t="s">
        <v>61</v>
      </c>
      <c r="F19" s="233" t="s">
        <v>169</v>
      </c>
      <c r="G19" s="233" t="s">
        <v>170</v>
      </c>
      <c r="H19" s="233" t="s">
        <v>170</v>
      </c>
      <c r="I19" s="233" t="s">
        <v>170</v>
      </c>
      <c r="J19" s="233" t="s">
        <v>170</v>
      </c>
      <c r="K19" s="233" t="s">
        <v>170</v>
      </c>
      <c r="L19" s="233" t="s">
        <v>170</v>
      </c>
    </row>
    <row r="20" spans="1:12" ht="14.25">
      <c r="A20" s="228" t="s">
        <v>57</v>
      </c>
      <c r="B20" s="228" t="s">
        <v>171</v>
      </c>
      <c r="C20" s="228" t="s">
        <v>172</v>
      </c>
      <c r="D20" s="228" t="s">
        <v>115</v>
      </c>
      <c r="E20" s="228" t="s">
        <v>61</v>
      </c>
      <c r="F20" s="233" t="s">
        <v>173</v>
      </c>
      <c r="G20" s="234">
        <v>0</v>
      </c>
      <c r="H20" s="234">
        <v>0</v>
      </c>
      <c r="I20" s="234">
        <v>0</v>
      </c>
      <c r="J20" s="234">
        <v>0</v>
      </c>
      <c r="K20" s="234">
        <v>0</v>
      </c>
      <c r="L20" s="234">
        <v>0</v>
      </c>
    </row>
    <row r="21" spans="1:12" ht="14.25">
      <c r="A21" s="228" t="s">
        <v>57</v>
      </c>
      <c r="B21" s="228" t="s">
        <v>174</v>
      </c>
      <c r="C21" s="228" t="s">
        <v>175</v>
      </c>
      <c r="D21" s="228" t="s">
        <v>60</v>
      </c>
      <c r="E21" s="228" t="s">
        <v>61</v>
      </c>
      <c r="F21" s="233" t="s">
        <v>173</v>
      </c>
      <c r="G21" s="234">
        <v>0</v>
      </c>
      <c r="H21" s="234">
        <v>0</v>
      </c>
      <c r="I21" s="234">
        <v>0</v>
      </c>
      <c r="J21" s="234">
        <v>0</v>
      </c>
      <c r="K21" s="234">
        <v>0</v>
      </c>
      <c r="L21" s="234">
        <v>0</v>
      </c>
    </row>
    <row r="22" spans="1:12" ht="14.25">
      <c r="A22" s="228" t="s">
        <v>124</v>
      </c>
      <c r="B22" s="228" t="s">
        <v>137</v>
      </c>
      <c r="C22" s="228" t="s">
        <v>138</v>
      </c>
      <c r="D22" s="228" t="s">
        <v>60</v>
      </c>
      <c r="E22" s="228" t="s">
        <v>61</v>
      </c>
      <c r="F22" s="231">
        <v>1312265</v>
      </c>
      <c r="G22" s="231">
        <v>1317716</v>
      </c>
      <c r="H22" s="231">
        <v>1323330.0000000002</v>
      </c>
      <c r="I22" s="231">
        <v>1329171</v>
      </c>
      <c r="J22" s="231">
        <v>1334694</v>
      </c>
      <c r="K22" s="231">
        <v>1339952.0000000002</v>
      </c>
      <c r="L22" s="231">
        <v>1344797</v>
      </c>
    </row>
    <row r="23" spans="1:12" ht="14.25">
      <c r="A23" s="228" t="s">
        <v>124</v>
      </c>
      <c r="B23" s="228" t="s">
        <v>139</v>
      </c>
      <c r="C23" s="228" t="s">
        <v>140</v>
      </c>
      <c r="D23" s="228" t="s">
        <v>98</v>
      </c>
      <c r="E23" s="228" t="s">
        <v>61</v>
      </c>
      <c r="F23" s="231">
        <v>30247</v>
      </c>
      <c r="G23" s="231">
        <v>30283</v>
      </c>
      <c r="H23" s="231">
        <v>30318</v>
      </c>
      <c r="I23" s="231">
        <v>30353</v>
      </c>
      <c r="J23" s="231">
        <v>30389</v>
      </c>
      <c r="K23" s="231">
        <v>30425.666666666672</v>
      </c>
      <c r="L23" s="231">
        <v>30460.666666666672</v>
      </c>
    </row>
    <row r="24" spans="1:12" ht="14.25">
      <c r="A24" s="228" t="s">
        <v>124</v>
      </c>
      <c r="B24" s="228" t="s">
        <v>141</v>
      </c>
      <c r="C24" s="228" t="s">
        <v>142</v>
      </c>
      <c r="D24" s="228" t="s">
        <v>64</v>
      </c>
      <c r="E24" s="228" t="s">
        <v>61</v>
      </c>
      <c r="F24" s="231">
        <v>179401.5214252923</v>
      </c>
      <c r="G24" s="231">
        <v>179012.21874833643</v>
      </c>
      <c r="H24" s="231">
        <v>179774.88277916945</v>
      </c>
      <c r="I24" s="231">
        <v>180568.38484616191</v>
      </c>
      <c r="J24" s="231">
        <v>181318.68649245522</v>
      </c>
      <c r="K24" s="231">
        <v>182032.98778816598</v>
      </c>
      <c r="L24" s="231">
        <v>182691.18287711963</v>
      </c>
    </row>
    <row r="25" spans="1:12" ht="14.25">
      <c r="A25" s="228" t="s">
        <v>124</v>
      </c>
      <c r="B25" s="228" t="s">
        <v>143</v>
      </c>
      <c r="C25" s="228" t="s">
        <v>144</v>
      </c>
      <c r="D25" s="228" t="s">
        <v>101</v>
      </c>
      <c r="E25" s="228" t="s">
        <v>61</v>
      </c>
      <c r="F25" s="231">
        <v>70.2</v>
      </c>
      <c r="G25" s="231">
        <v>70.599999999999994</v>
      </c>
      <c r="H25" s="231">
        <v>70.900000000000006</v>
      </c>
      <c r="I25" s="231">
        <v>71.3</v>
      </c>
      <c r="J25" s="231">
        <v>71.7</v>
      </c>
      <c r="K25" s="231">
        <v>72.3</v>
      </c>
      <c r="L25" s="231">
        <v>72.599999999999994</v>
      </c>
    </row>
    <row r="26" spans="1:12" ht="14.25">
      <c r="A26" s="228" t="s">
        <v>124</v>
      </c>
      <c r="B26" s="228" t="s">
        <v>145</v>
      </c>
      <c r="C26" s="228" t="s">
        <v>146</v>
      </c>
      <c r="D26" s="228" t="s">
        <v>60</v>
      </c>
      <c r="E26" s="228" t="s">
        <v>61</v>
      </c>
      <c r="F26" s="231">
        <v>1.5033557046979866</v>
      </c>
      <c r="G26" s="231">
        <v>1.5179143413796519</v>
      </c>
      <c r="H26" s="231">
        <v>1.5323240319282274</v>
      </c>
      <c r="I26" s="231">
        <v>1.5305571113234278</v>
      </c>
      <c r="J26" s="231">
        <v>1.5386159465596103</v>
      </c>
      <c r="K26" s="231">
        <v>1.5367617252977199</v>
      </c>
      <c r="L26" s="231">
        <v>1.5359151692893565</v>
      </c>
    </row>
    <row r="27" spans="1:12" ht="14.25">
      <c r="A27" s="228" t="s">
        <v>124</v>
      </c>
      <c r="B27" s="228" t="s">
        <v>147</v>
      </c>
      <c r="C27" s="228" t="s">
        <v>148</v>
      </c>
      <c r="D27" s="228" t="s">
        <v>60</v>
      </c>
      <c r="E27" s="228" t="s">
        <v>61</v>
      </c>
      <c r="F27" s="231">
        <v>43.384963798062621</v>
      </c>
      <c r="G27" s="231">
        <v>43.513390351022025</v>
      </c>
      <c r="H27" s="231">
        <v>43.648327726103311</v>
      </c>
      <c r="I27" s="231">
        <v>43.790432576681056</v>
      </c>
      <c r="J27" s="231">
        <v>43.920300108591924</v>
      </c>
      <c r="K27" s="231">
        <v>44.040185369808384</v>
      </c>
      <c r="L27" s="231">
        <v>44.148639775885833</v>
      </c>
    </row>
    <row r="28" spans="1:12" ht="14.25">
      <c r="A28" s="228" t="s">
        <v>124</v>
      </c>
      <c r="B28" s="228" t="s">
        <v>149</v>
      </c>
      <c r="C28" s="228" t="s">
        <v>150</v>
      </c>
      <c r="D28" s="228" t="s">
        <v>60</v>
      </c>
      <c r="E28" s="228" t="s">
        <v>61</v>
      </c>
      <c r="F28" s="231">
        <v>1319.9729228390111</v>
      </c>
      <c r="G28" s="231">
        <v>1323.8802574923025</v>
      </c>
      <c r="H28" s="231">
        <v>1327.9856817175089</v>
      </c>
      <c r="I28" s="231">
        <v>1332.3091739725623</v>
      </c>
      <c r="J28" s="231">
        <v>1336.2603499255072</v>
      </c>
      <c r="K28" s="231">
        <v>1339.9078186519941</v>
      </c>
      <c r="L28" s="231">
        <v>1343.2075074578013</v>
      </c>
    </row>
    <row r="29" spans="1:12" ht="14.25">
      <c r="A29" s="228" t="s">
        <v>124</v>
      </c>
      <c r="B29" s="228" t="s">
        <v>151</v>
      </c>
      <c r="C29" s="228" t="s">
        <v>152</v>
      </c>
      <c r="D29" s="228" t="s">
        <v>60</v>
      </c>
      <c r="E29" s="228" t="s">
        <v>61</v>
      </c>
      <c r="F29" s="231">
        <v>2630.0302664599599</v>
      </c>
      <c r="G29" s="231">
        <v>2637.8155840384766</v>
      </c>
      <c r="H29" s="231">
        <v>2645.9955927205697</v>
      </c>
      <c r="I29" s="231">
        <v>2654.6100993447958</v>
      </c>
      <c r="J29" s="231">
        <v>2662.4827701886816</v>
      </c>
      <c r="K29" s="231">
        <v>2669.750308015135</v>
      </c>
      <c r="L29" s="231">
        <v>2676.3248985078753</v>
      </c>
    </row>
    <row r="30" spans="1:12" ht="14.25">
      <c r="A30" s="228" t="s">
        <v>124</v>
      </c>
      <c r="B30" s="228" t="s">
        <v>153</v>
      </c>
      <c r="C30" s="228" t="s">
        <v>154</v>
      </c>
      <c r="D30" s="228" t="s">
        <v>60</v>
      </c>
      <c r="E30" s="228" t="s">
        <v>61</v>
      </c>
      <c r="F30" s="231">
        <v>3.139609758699653E-4</v>
      </c>
      <c r="G30" s="231">
        <v>3.0962665703383735E-4</v>
      </c>
      <c r="H30" s="231">
        <v>3.0831311917662256E-4</v>
      </c>
      <c r="I30" s="231">
        <v>3.0695824690728278E-4</v>
      </c>
      <c r="J30" s="231">
        <v>3.0568804534972059E-4</v>
      </c>
      <c r="K30" s="231">
        <v>3.0448851899172503E-4</v>
      </c>
      <c r="L30" s="231">
        <v>3.0116069562915445E-4</v>
      </c>
    </row>
    <row r="31" spans="1:12" ht="14.25">
      <c r="A31" s="228" t="s">
        <v>124</v>
      </c>
      <c r="B31" s="228" t="s">
        <v>155</v>
      </c>
      <c r="C31" s="228" t="s">
        <v>156</v>
      </c>
      <c r="D31" s="228" t="s">
        <v>73</v>
      </c>
      <c r="E31" s="228" t="s">
        <v>61</v>
      </c>
      <c r="F31" s="232">
        <v>5.3550313756331498</v>
      </c>
      <c r="G31" s="232">
        <v>5.3550313756331498</v>
      </c>
      <c r="H31" s="232">
        <v>5.3550313756331498</v>
      </c>
      <c r="I31" s="232">
        <v>5.3550313756331498</v>
      </c>
      <c r="J31" s="232">
        <v>5.3550313756331498</v>
      </c>
      <c r="K31" s="232">
        <v>5.3550313756331498</v>
      </c>
      <c r="L31" s="232">
        <v>5.3550313756331498</v>
      </c>
    </row>
    <row r="32" spans="1:12" ht="14.25">
      <c r="A32" s="228" t="s">
        <v>124</v>
      </c>
      <c r="B32" s="228" t="s">
        <v>157</v>
      </c>
      <c r="C32" s="228" t="s">
        <v>158</v>
      </c>
      <c r="D32" s="228" t="s">
        <v>73</v>
      </c>
      <c r="E32" s="228" t="s">
        <v>61</v>
      </c>
      <c r="F32" s="232">
        <v>2.5007716729870357</v>
      </c>
      <c r="G32" s="232">
        <v>2.3533099780563056</v>
      </c>
      <c r="H32" s="232">
        <v>2.3521276712509191</v>
      </c>
      <c r="I32" s="232">
        <v>2.3533470981592739</v>
      </c>
      <c r="J32" s="232">
        <v>2.2865795328446405</v>
      </c>
      <c r="K32" s="232">
        <v>2.2803791355404099</v>
      </c>
      <c r="L32" s="232">
        <v>2.1607191500953418</v>
      </c>
    </row>
    <row r="33" spans="1:12" ht="14.25">
      <c r="A33" s="228" t="s">
        <v>124</v>
      </c>
      <c r="B33" s="228" t="s">
        <v>159</v>
      </c>
      <c r="C33" s="228" t="s">
        <v>160</v>
      </c>
      <c r="D33" s="228" t="s">
        <v>60</v>
      </c>
      <c r="E33" s="228" t="s">
        <v>61</v>
      </c>
      <c r="F33" s="231">
        <v>22314.054227478351</v>
      </c>
      <c r="G33" s="231">
        <v>21936.758175634797</v>
      </c>
      <c r="H33" s="231">
        <v>21936.758175634797</v>
      </c>
      <c r="I33" s="231">
        <v>21936.758175634797</v>
      </c>
      <c r="J33" s="231">
        <v>21936.758175634797</v>
      </c>
      <c r="K33" s="231">
        <v>21936.758175634797</v>
      </c>
      <c r="L33" s="231">
        <v>21936.758175634797</v>
      </c>
    </row>
    <row r="34" spans="1:12" ht="14.25">
      <c r="A34" s="228" t="s">
        <v>124</v>
      </c>
      <c r="B34" s="228" t="s">
        <v>161</v>
      </c>
      <c r="C34" s="228" t="s">
        <v>162</v>
      </c>
      <c r="D34" s="228" t="s">
        <v>60</v>
      </c>
      <c r="E34" s="228" t="s">
        <v>61</v>
      </c>
      <c r="F34" s="231">
        <v>3.5151560612550634E-2</v>
      </c>
      <c r="G34" s="231">
        <v>3.5562353868226218E-2</v>
      </c>
      <c r="H34" s="231">
        <v>3.5521299630301956E-2</v>
      </c>
      <c r="I34" s="231">
        <v>3.5480340071541355E-2</v>
      </c>
      <c r="J34" s="231">
        <v>3.5438308670620776E-2</v>
      </c>
      <c r="K34" s="231">
        <v>3.5395601154447273E-2</v>
      </c>
      <c r="L34" s="231">
        <v>3.5354930802285828E-2</v>
      </c>
    </row>
    <row r="35" spans="1:12" ht="14.25">
      <c r="A35" s="228" t="s">
        <v>124</v>
      </c>
      <c r="B35" s="228" t="s">
        <v>163</v>
      </c>
      <c r="C35" s="228" t="s">
        <v>164</v>
      </c>
      <c r="D35" s="228" t="s">
        <v>115</v>
      </c>
      <c r="E35" s="228" t="s">
        <v>61</v>
      </c>
      <c r="F35" s="233" t="s">
        <v>165</v>
      </c>
      <c r="G35" s="233" t="s">
        <v>166</v>
      </c>
      <c r="H35" s="233" t="s">
        <v>166</v>
      </c>
      <c r="I35" s="233" t="s">
        <v>166</v>
      </c>
      <c r="J35" s="233" t="s">
        <v>166</v>
      </c>
      <c r="K35" s="233" t="s">
        <v>166</v>
      </c>
      <c r="L35" s="233" t="s">
        <v>166</v>
      </c>
    </row>
    <row r="36" spans="1:12" ht="14.25">
      <c r="A36" s="228" t="s">
        <v>124</v>
      </c>
      <c r="B36" s="228" t="s">
        <v>167</v>
      </c>
      <c r="C36" s="228" t="s">
        <v>168</v>
      </c>
      <c r="D36" s="228" t="s">
        <v>115</v>
      </c>
      <c r="E36" s="228" t="s">
        <v>61</v>
      </c>
      <c r="F36" s="233" t="s">
        <v>169</v>
      </c>
      <c r="G36" s="233" t="s">
        <v>170</v>
      </c>
      <c r="H36" s="233" t="s">
        <v>170</v>
      </c>
      <c r="I36" s="233" t="s">
        <v>170</v>
      </c>
      <c r="J36" s="233" t="s">
        <v>170</v>
      </c>
      <c r="K36" s="233" t="s">
        <v>170</v>
      </c>
      <c r="L36" s="233" t="s">
        <v>170</v>
      </c>
    </row>
    <row r="37" spans="1:12" ht="14.25">
      <c r="A37" s="228" t="s">
        <v>124</v>
      </c>
      <c r="B37" s="228" t="s">
        <v>171</v>
      </c>
      <c r="C37" s="228" t="s">
        <v>172</v>
      </c>
      <c r="D37" s="228" t="s">
        <v>115</v>
      </c>
      <c r="E37" s="228" t="s">
        <v>61</v>
      </c>
      <c r="F37" s="233" t="s">
        <v>173</v>
      </c>
      <c r="G37" s="234">
        <v>0</v>
      </c>
      <c r="H37" s="234">
        <v>0</v>
      </c>
      <c r="I37" s="234">
        <v>0</v>
      </c>
      <c r="J37" s="234">
        <v>0</v>
      </c>
      <c r="K37" s="234">
        <v>0</v>
      </c>
      <c r="L37" s="234">
        <v>0</v>
      </c>
    </row>
    <row r="38" spans="1:12" ht="14.25">
      <c r="A38" s="228" t="s">
        <v>124</v>
      </c>
      <c r="B38" s="228" t="s">
        <v>174</v>
      </c>
      <c r="C38" s="228" t="s">
        <v>175</v>
      </c>
      <c r="D38" s="228" t="s">
        <v>60</v>
      </c>
      <c r="E38" s="228" t="s">
        <v>61</v>
      </c>
      <c r="F38" s="233" t="s">
        <v>173</v>
      </c>
      <c r="G38" s="234">
        <v>0</v>
      </c>
      <c r="H38" s="234">
        <v>0</v>
      </c>
      <c r="I38" s="234">
        <v>0</v>
      </c>
      <c r="J38" s="234">
        <v>0</v>
      </c>
      <c r="K38" s="234">
        <v>0</v>
      </c>
      <c r="L38" s="234">
        <v>0</v>
      </c>
    </row>
    <row r="39" spans="1:12" ht="14.25">
      <c r="A39" s="228" t="s">
        <v>125</v>
      </c>
      <c r="B39" s="228" t="s">
        <v>137</v>
      </c>
      <c r="C39" s="228" t="s">
        <v>138</v>
      </c>
      <c r="D39" s="228" t="s">
        <v>60</v>
      </c>
      <c r="E39" s="228" t="s">
        <v>61</v>
      </c>
      <c r="F39" s="231">
        <v>3474346.728783777</v>
      </c>
      <c r="G39" s="231">
        <v>3495716.3576143612</v>
      </c>
      <c r="H39" s="231">
        <v>3520061.983159645</v>
      </c>
      <c r="I39" s="231">
        <v>3546355.5498043778</v>
      </c>
      <c r="J39" s="231">
        <v>3578180.2587717678</v>
      </c>
      <c r="K39" s="231">
        <v>3612008.7627182519</v>
      </c>
      <c r="L39" s="231">
        <v>3645147.1130694379</v>
      </c>
    </row>
    <row r="40" spans="1:12" ht="14.25">
      <c r="A40" s="228" t="s">
        <v>125</v>
      </c>
      <c r="B40" s="228" t="s">
        <v>139</v>
      </c>
      <c r="C40" s="228" t="s">
        <v>140</v>
      </c>
      <c r="D40" s="228" t="s">
        <v>98</v>
      </c>
      <c r="E40" s="228" t="s">
        <v>61</v>
      </c>
      <c r="F40" s="231">
        <v>79154.733000000007</v>
      </c>
      <c r="G40" s="231">
        <v>79270.465999999986</v>
      </c>
      <c r="H40" s="231">
        <v>79386.198999999993</v>
      </c>
      <c r="I40" s="231">
        <v>79501.932000000001</v>
      </c>
      <c r="J40" s="231">
        <v>79617.665000000008</v>
      </c>
      <c r="K40" s="231">
        <v>79733.398000000001</v>
      </c>
      <c r="L40" s="231">
        <v>79849.130999999994</v>
      </c>
    </row>
    <row r="41" spans="1:12" ht="14.25">
      <c r="A41" s="228" t="s">
        <v>125</v>
      </c>
      <c r="B41" s="228" t="s">
        <v>141</v>
      </c>
      <c r="C41" s="228" t="s">
        <v>142</v>
      </c>
      <c r="D41" s="228" t="s">
        <v>64</v>
      </c>
      <c r="E41" s="228" t="s">
        <v>61</v>
      </c>
      <c r="F41" s="231">
        <v>557298.66915635008</v>
      </c>
      <c r="G41" s="231">
        <v>548959.6858056963</v>
      </c>
      <c r="H41" s="231">
        <v>552782.86983519304</v>
      </c>
      <c r="I41" s="231">
        <v>556911.95429382299</v>
      </c>
      <c r="J41" s="231">
        <v>561909.63730020938</v>
      </c>
      <c r="K41" s="231">
        <v>567221.99190738122</v>
      </c>
      <c r="L41" s="231">
        <v>572425.96629657364</v>
      </c>
    </row>
    <row r="42" spans="1:12" ht="14.25">
      <c r="A42" s="228" t="s">
        <v>125</v>
      </c>
      <c r="B42" s="228" t="s">
        <v>143</v>
      </c>
      <c r="C42" s="228" t="s">
        <v>144</v>
      </c>
      <c r="D42" s="228" t="s">
        <v>101</v>
      </c>
      <c r="E42" s="228" t="s">
        <v>61</v>
      </c>
      <c r="F42" s="231">
        <v>205.99757261195529</v>
      </c>
      <c r="G42" s="231">
        <v>209.46929617971631</v>
      </c>
      <c r="H42" s="231">
        <v>213.05474174406629</v>
      </c>
      <c r="I42" s="231">
        <v>214.50454622441529</v>
      </c>
      <c r="J42" s="231">
        <v>215.65922550579529</v>
      </c>
      <c r="K42" s="231">
        <v>216.63395758030029</v>
      </c>
      <c r="L42" s="231">
        <v>217.50415197327729</v>
      </c>
    </row>
    <row r="43" spans="1:12" ht="14.25">
      <c r="A43" s="228" t="s">
        <v>125</v>
      </c>
      <c r="B43" s="228" t="s">
        <v>145</v>
      </c>
      <c r="C43" s="228" t="s">
        <v>146</v>
      </c>
      <c r="D43" s="228" t="s">
        <v>60</v>
      </c>
      <c r="E43" s="228" t="s">
        <v>61</v>
      </c>
      <c r="F43" s="231">
        <v>1.3369646391579388</v>
      </c>
      <c r="G43" s="231">
        <v>1.3316899401944555</v>
      </c>
      <c r="H43" s="231">
        <v>1.3320031509778092</v>
      </c>
      <c r="I43" s="231">
        <v>1.3323192670329862</v>
      </c>
      <c r="J43" s="231">
        <v>1.3326382821532621</v>
      </c>
      <c r="K43" s="231">
        <v>1.3329601901788948</v>
      </c>
      <c r="L43" s="231">
        <v>1.3332849849967963</v>
      </c>
    </row>
    <row r="44" spans="1:12" ht="14.25">
      <c r="A44" s="228" t="s">
        <v>125</v>
      </c>
      <c r="B44" s="228" t="s">
        <v>147</v>
      </c>
      <c r="C44" s="228" t="s">
        <v>148</v>
      </c>
      <c r="D44" s="228" t="s">
        <v>60</v>
      </c>
      <c r="E44" s="228" t="s">
        <v>61</v>
      </c>
      <c r="F44" s="231">
        <v>43.893101487484984</v>
      </c>
      <c r="G44" s="231">
        <v>44.098597296177893</v>
      </c>
      <c r="H44" s="231">
        <v>44.340981524504599</v>
      </c>
      <c r="I44" s="231">
        <v>44.607161871291098</v>
      </c>
      <c r="J44" s="231">
        <v>44.942039668856999</v>
      </c>
      <c r="K44" s="231">
        <v>45.301076503954491</v>
      </c>
      <c r="L44" s="231">
        <v>45.650429346180836</v>
      </c>
    </row>
    <row r="45" spans="1:12" ht="14.25">
      <c r="A45" s="228" t="s">
        <v>125</v>
      </c>
      <c r="B45" s="228" t="s">
        <v>149</v>
      </c>
      <c r="C45" s="228" t="s">
        <v>150</v>
      </c>
      <c r="D45" s="228" t="s">
        <v>60</v>
      </c>
      <c r="E45" s="228" t="s">
        <v>61</v>
      </c>
      <c r="F45" s="231">
        <v>1890.6558833159756</v>
      </c>
      <c r="G45" s="231">
        <v>1899.5074305189637</v>
      </c>
      <c r="H45" s="231">
        <v>1909.9479132321653</v>
      </c>
      <c r="I45" s="231">
        <v>1921.413392353491</v>
      </c>
      <c r="J45" s="231">
        <v>1935.837952402873</v>
      </c>
      <c r="K45" s="231">
        <v>1951.3031412731054</v>
      </c>
      <c r="L45" s="231">
        <v>1966.3512008570635</v>
      </c>
    </row>
    <row r="46" spans="1:12" ht="14.25">
      <c r="A46" s="228" t="s">
        <v>125</v>
      </c>
      <c r="B46" s="228" t="s">
        <v>151</v>
      </c>
      <c r="C46" s="228" t="s">
        <v>152</v>
      </c>
      <c r="D46" s="228" t="s">
        <v>60</v>
      </c>
      <c r="E46" s="228" t="s">
        <v>61</v>
      </c>
      <c r="F46" s="231">
        <v>3274.932625721035</v>
      </c>
      <c r="G46" s="231">
        <v>3290.2649878811621</v>
      </c>
      <c r="H46" s="231">
        <v>3308.3496524504612</v>
      </c>
      <c r="I46" s="231">
        <v>3328.2097824589405</v>
      </c>
      <c r="J46" s="231">
        <v>3353.1955362041131</v>
      </c>
      <c r="K46" s="231">
        <v>3379.9838333453317</v>
      </c>
      <c r="L46" s="231">
        <v>3406.049592704388</v>
      </c>
    </row>
    <row r="47" spans="1:12" ht="14.25">
      <c r="A47" s="228" t="s">
        <v>125</v>
      </c>
      <c r="B47" s="228" t="s">
        <v>153</v>
      </c>
      <c r="C47" s="228" t="s">
        <v>154</v>
      </c>
      <c r="D47" s="228" t="s">
        <v>60</v>
      </c>
      <c r="E47" s="228" t="s">
        <v>61</v>
      </c>
      <c r="F47" s="231">
        <v>1.6808915332536023E-4</v>
      </c>
      <c r="G47" s="231">
        <v>1.6648948039857094E-4</v>
      </c>
      <c r="H47" s="231">
        <v>1.6533799767854958E-4</v>
      </c>
      <c r="I47" s="231">
        <v>1.6411214042881401E-4</v>
      </c>
      <c r="J47" s="231">
        <v>1.6181409491056363E-4</v>
      </c>
      <c r="K47" s="231">
        <v>1.6029861443754304E-4</v>
      </c>
      <c r="L47" s="231">
        <v>1.5939000045207016E-4</v>
      </c>
    </row>
    <row r="48" spans="1:12" ht="14.25">
      <c r="A48" s="228" t="s">
        <v>125</v>
      </c>
      <c r="B48" s="228" t="s">
        <v>155</v>
      </c>
      <c r="C48" s="228" t="s">
        <v>156</v>
      </c>
      <c r="D48" s="228" t="s">
        <v>73</v>
      </c>
      <c r="E48" s="228" t="s">
        <v>61</v>
      </c>
      <c r="F48" s="232">
        <v>51.268012002723047</v>
      </c>
      <c r="G48" s="232">
        <v>51.268155637730075</v>
      </c>
      <c r="H48" s="232">
        <v>51.268155637730075</v>
      </c>
      <c r="I48" s="232">
        <v>51.268155637730075</v>
      </c>
      <c r="J48" s="232">
        <v>51.268155637730075</v>
      </c>
      <c r="K48" s="232">
        <v>51.268155637730075</v>
      </c>
      <c r="L48" s="232">
        <v>51.268155637730075</v>
      </c>
    </row>
    <row r="49" spans="1:12" ht="14.25">
      <c r="A49" s="228" t="s">
        <v>125</v>
      </c>
      <c r="B49" s="228" t="s">
        <v>157</v>
      </c>
      <c r="C49" s="228" t="s">
        <v>158</v>
      </c>
      <c r="D49" s="228" t="s">
        <v>73</v>
      </c>
      <c r="E49" s="228" t="s">
        <v>61</v>
      </c>
      <c r="F49" s="232">
        <v>1.4742988835297555</v>
      </c>
      <c r="G49" s="232">
        <v>1.4496831290011634</v>
      </c>
      <c r="H49" s="232">
        <v>1.4503472932977557</v>
      </c>
      <c r="I49" s="232">
        <v>1.4294382650614772</v>
      </c>
      <c r="J49" s="232">
        <v>1.4072296357909884</v>
      </c>
      <c r="K49" s="232">
        <v>1.4079171492870437</v>
      </c>
      <c r="L49" s="232">
        <v>1.4093984909489274</v>
      </c>
    </row>
    <row r="50" spans="1:12" ht="14.25">
      <c r="A50" s="228" t="s">
        <v>125</v>
      </c>
      <c r="B50" s="228" t="s">
        <v>159</v>
      </c>
      <c r="C50" s="228" t="s">
        <v>160</v>
      </c>
      <c r="D50" s="228" t="s">
        <v>60</v>
      </c>
      <c r="E50" s="228" t="s">
        <v>61</v>
      </c>
      <c r="F50" s="231">
        <v>19496.275989908241</v>
      </c>
      <c r="G50" s="231">
        <v>19347.825698820674</v>
      </c>
      <c r="H50" s="231">
        <v>19347.825698820674</v>
      </c>
      <c r="I50" s="231">
        <v>19347.825698820674</v>
      </c>
      <c r="J50" s="231">
        <v>19347.825698820674</v>
      </c>
      <c r="K50" s="231">
        <v>19347.825698820674</v>
      </c>
      <c r="L50" s="231">
        <v>19347.825698820674</v>
      </c>
    </row>
    <row r="51" spans="1:12" ht="14.25">
      <c r="A51" s="228" t="s">
        <v>125</v>
      </c>
      <c r="B51" s="228" t="s">
        <v>161</v>
      </c>
      <c r="C51" s="228" t="s">
        <v>162</v>
      </c>
      <c r="D51" s="228" t="s">
        <v>60</v>
      </c>
      <c r="E51" s="228" t="s">
        <v>61</v>
      </c>
      <c r="F51" s="231">
        <v>6.0940204587411527E-2</v>
      </c>
      <c r="G51" s="231">
        <v>6.1638000137483454E-2</v>
      </c>
      <c r="H51" s="231">
        <v>6.1548141311141204E-2</v>
      </c>
      <c r="I51" s="231">
        <v>6.1458544104392034E-2</v>
      </c>
      <c r="J51" s="231">
        <v>6.1369207376357697E-2</v>
      </c>
      <c r="K51" s="231">
        <v>6.1280129992783906E-2</v>
      </c>
      <c r="L51" s="231">
        <v>6.1191310825992294E-2</v>
      </c>
    </row>
    <row r="52" spans="1:12" ht="14.25">
      <c r="A52" s="228" t="s">
        <v>125</v>
      </c>
      <c r="B52" s="228" t="s">
        <v>163</v>
      </c>
      <c r="C52" s="228" t="s">
        <v>164</v>
      </c>
      <c r="D52" s="228" t="s">
        <v>115</v>
      </c>
      <c r="E52" s="228" t="s">
        <v>61</v>
      </c>
      <c r="F52" s="233" t="s">
        <v>165</v>
      </c>
      <c r="G52" s="233" t="s">
        <v>166</v>
      </c>
      <c r="H52" s="233" t="s">
        <v>166</v>
      </c>
      <c r="I52" s="233" t="s">
        <v>166</v>
      </c>
      <c r="J52" s="233" t="s">
        <v>166</v>
      </c>
      <c r="K52" s="233" t="s">
        <v>166</v>
      </c>
      <c r="L52" s="233" t="s">
        <v>166</v>
      </c>
    </row>
    <row r="53" spans="1:12" ht="14.25">
      <c r="A53" s="228" t="s">
        <v>125</v>
      </c>
      <c r="B53" s="228" t="s">
        <v>167</v>
      </c>
      <c r="C53" s="228" t="s">
        <v>168</v>
      </c>
      <c r="D53" s="228" t="s">
        <v>115</v>
      </c>
      <c r="E53" s="228" t="s">
        <v>61</v>
      </c>
      <c r="F53" s="233" t="s">
        <v>169</v>
      </c>
      <c r="G53" s="233" t="s">
        <v>170</v>
      </c>
      <c r="H53" s="233" t="s">
        <v>170</v>
      </c>
      <c r="I53" s="233" t="s">
        <v>170</v>
      </c>
      <c r="J53" s="233" t="s">
        <v>170</v>
      </c>
      <c r="K53" s="233" t="s">
        <v>170</v>
      </c>
      <c r="L53" s="233" t="s">
        <v>170</v>
      </c>
    </row>
    <row r="54" spans="1:12" ht="14.25">
      <c r="A54" s="228" t="s">
        <v>125</v>
      </c>
      <c r="B54" s="228" t="s">
        <v>171</v>
      </c>
      <c r="C54" s="228" t="s">
        <v>172</v>
      </c>
      <c r="D54" s="228" t="s">
        <v>115</v>
      </c>
      <c r="E54" s="228" t="s">
        <v>61</v>
      </c>
      <c r="F54" s="233" t="s">
        <v>173</v>
      </c>
      <c r="G54" s="234">
        <v>0</v>
      </c>
      <c r="H54" s="234">
        <v>0</v>
      </c>
      <c r="I54" s="234">
        <v>0</v>
      </c>
      <c r="J54" s="234">
        <v>0</v>
      </c>
      <c r="K54" s="234">
        <v>0</v>
      </c>
      <c r="L54" s="234">
        <v>0</v>
      </c>
    </row>
    <row r="55" spans="1:12" ht="14.25">
      <c r="A55" s="228" t="s">
        <v>125</v>
      </c>
      <c r="B55" s="228" t="s">
        <v>174</v>
      </c>
      <c r="C55" s="228" t="s">
        <v>175</v>
      </c>
      <c r="D55" s="228" t="s">
        <v>60</v>
      </c>
      <c r="E55" s="228" t="s">
        <v>61</v>
      </c>
      <c r="F55" s="233" t="s">
        <v>173</v>
      </c>
      <c r="G55" s="234">
        <v>0</v>
      </c>
      <c r="H55" s="234">
        <v>0</v>
      </c>
      <c r="I55" s="234">
        <v>0</v>
      </c>
      <c r="J55" s="234">
        <v>0</v>
      </c>
      <c r="K55" s="234">
        <v>0</v>
      </c>
      <c r="L55" s="234">
        <v>0</v>
      </c>
    </row>
    <row r="56" spans="1:12" ht="14.25">
      <c r="A56" s="228" t="s">
        <v>126</v>
      </c>
      <c r="B56" s="228" t="s">
        <v>137</v>
      </c>
      <c r="C56" s="228" t="s">
        <v>138</v>
      </c>
      <c r="D56" s="228" t="s">
        <v>60</v>
      </c>
      <c r="E56" s="228" t="s">
        <v>61</v>
      </c>
      <c r="F56" s="231">
        <v>2044369</v>
      </c>
      <c r="G56" s="231">
        <v>2067364.9999999998</v>
      </c>
      <c r="H56" s="231">
        <v>2093011.9999999998</v>
      </c>
      <c r="I56" s="231">
        <v>2106335</v>
      </c>
      <c r="J56" s="231">
        <v>2120308.9999999995</v>
      </c>
      <c r="K56" s="231">
        <v>2133802</v>
      </c>
      <c r="L56" s="231">
        <v>2147116</v>
      </c>
    </row>
    <row r="57" spans="1:12" ht="14.25">
      <c r="A57" s="228" t="s">
        <v>126</v>
      </c>
      <c r="B57" s="228" t="s">
        <v>139</v>
      </c>
      <c r="C57" s="228" t="s">
        <v>140</v>
      </c>
      <c r="D57" s="228" t="s">
        <v>98</v>
      </c>
      <c r="E57" s="228" t="s">
        <v>61</v>
      </c>
      <c r="F57" s="231">
        <v>40057.509999999995</v>
      </c>
      <c r="G57" s="231">
        <v>40095</v>
      </c>
      <c r="H57" s="231">
        <v>40162</v>
      </c>
      <c r="I57" s="231">
        <v>40228</v>
      </c>
      <c r="J57" s="231">
        <v>40295</v>
      </c>
      <c r="K57" s="231">
        <v>40359</v>
      </c>
      <c r="L57" s="231">
        <v>40427</v>
      </c>
    </row>
    <row r="58" spans="1:12" ht="14.25">
      <c r="A58" s="228" t="s">
        <v>126</v>
      </c>
      <c r="B58" s="228" t="s">
        <v>141</v>
      </c>
      <c r="C58" s="228" t="s">
        <v>142</v>
      </c>
      <c r="D58" s="228" t="s">
        <v>64</v>
      </c>
      <c r="E58" s="228" t="s">
        <v>61</v>
      </c>
      <c r="F58" s="231">
        <v>301430.93378354952</v>
      </c>
      <c r="G58" s="231">
        <v>304771.97202305042</v>
      </c>
      <c r="H58" s="231">
        <v>308552.865462997</v>
      </c>
      <c r="I58" s="231">
        <v>310516.94872031402</v>
      </c>
      <c r="J58" s="231">
        <v>312577.00271999469</v>
      </c>
      <c r="K58" s="231">
        <v>314566.1474614928</v>
      </c>
      <c r="L58" s="231">
        <v>316528.90393435315</v>
      </c>
    </row>
    <row r="59" spans="1:12" ht="14.25">
      <c r="A59" s="228" t="s">
        <v>126</v>
      </c>
      <c r="B59" s="228" t="s">
        <v>143</v>
      </c>
      <c r="C59" s="228" t="s">
        <v>144</v>
      </c>
      <c r="D59" s="228" t="s">
        <v>101</v>
      </c>
      <c r="E59" s="228" t="s">
        <v>61</v>
      </c>
      <c r="F59" s="231">
        <v>115.2839985</v>
      </c>
      <c r="G59" s="231">
        <v>113.3908005823173</v>
      </c>
      <c r="H59" s="231">
        <v>114.311329898981</v>
      </c>
      <c r="I59" s="231">
        <v>115.1615703891046</v>
      </c>
      <c r="J59" s="231">
        <v>116.135057598177</v>
      </c>
      <c r="K59" s="231">
        <v>116.85974081210711</v>
      </c>
      <c r="L59" s="231">
        <v>119.55109648248779</v>
      </c>
    </row>
    <row r="60" spans="1:12" ht="14.25">
      <c r="A60" s="228" t="s">
        <v>126</v>
      </c>
      <c r="B60" s="228" t="s">
        <v>145</v>
      </c>
      <c r="C60" s="228" t="s">
        <v>146</v>
      </c>
      <c r="D60" s="228" t="s">
        <v>60</v>
      </c>
      <c r="E60" s="228" t="s">
        <v>61</v>
      </c>
      <c r="F60" s="231">
        <v>3.5053447605046983</v>
      </c>
      <c r="G60" s="231">
        <v>3.4726524504302283</v>
      </c>
      <c r="H60" s="231">
        <v>3.4989044370300282</v>
      </c>
      <c r="I60" s="231">
        <v>3.5251566073381726</v>
      </c>
      <c r="J60" s="231">
        <v>3.5512346444968359</v>
      </c>
      <c r="K60" s="231">
        <v>3.5774920092172748</v>
      </c>
      <c r="L60" s="231">
        <v>3.6033096692804314</v>
      </c>
    </row>
    <row r="61" spans="1:12" ht="14.25">
      <c r="A61" s="228" t="s">
        <v>126</v>
      </c>
      <c r="B61" s="228" t="s">
        <v>147</v>
      </c>
      <c r="C61" s="228" t="s">
        <v>148</v>
      </c>
      <c r="D61" s="228" t="s">
        <v>60</v>
      </c>
      <c r="E61" s="228" t="s">
        <v>61</v>
      </c>
      <c r="F61" s="231">
        <v>51.035848209237173</v>
      </c>
      <c r="G61" s="231">
        <v>51.561666043147518</v>
      </c>
      <c r="H61" s="231">
        <v>52.11423733877794</v>
      </c>
      <c r="I61" s="231">
        <v>52.359923436412451</v>
      </c>
      <c r="J61" s="231">
        <v>52.61965504405012</v>
      </c>
      <c r="K61" s="231">
        <v>52.87053693104388</v>
      </c>
      <c r="L61" s="231">
        <v>53.11094070794271</v>
      </c>
    </row>
    <row r="62" spans="1:12" ht="14.25">
      <c r="A62" s="228" t="s">
        <v>126</v>
      </c>
      <c r="B62" s="228" t="s">
        <v>149</v>
      </c>
      <c r="C62" s="228" t="s">
        <v>150</v>
      </c>
      <c r="D62" s="228" t="s">
        <v>60</v>
      </c>
      <c r="E62" s="228" t="s">
        <v>61</v>
      </c>
      <c r="F62" s="231">
        <v>1479.6269243614126</v>
      </c>
      <c r="G62" s="231">
        <v>1494.8713898040844</v>
      </c>
      <c r="H62" s="231">
        <v>1510.8914893092799</v>
      </c>
      <c r="I62" s="231">
        <v>1518.014399533304</v>
      </c>
      <c r="J62" s="231">
        <v>1525.5445159760204</v>
      </c>
      <c r="K62" s="231">
        <v>1532.8180620785299</v>
      </c>
      <c r="L62" s="231">
        <v>1539.7878277138411</v>
      </c>
    </row>
    <row r="63" spans="1:12" ht="14.25">
      <c r="A63" s="228" t="s">
        <v>126</v>
      </c>
      <c r="B63" s="228" t="s">
        <v>151</v>
      </c>
      <c r="C63" s="228" t="s">
        <v>152</v>
      </c>
      <c r="D63" s="228" t="s">
        <v>60</v>
      </c>
      <c r="E63" s="228" t="s">
        <v>61</v>
      </c>
      <c r="F63" s="231">
        <v>3158.5132537479276</v>
      </c>
      <c r="G63" s="231">
        <v>3191.0551366740997</v>
      </c>
      <c r="H63" s="231">
        <v>3225.2527413408025</v>
      </c>
      <c r="I63" s="231">
        <v>3240.45779470758</v>
      </c>
      <c r="J63" s="231">
        <v>3256.5320984357645</v>
      </c>
      <c r="K63" s="231">
        <v>3272.0587094944531</v>
      </c>
      <c r="L63" s="231">
        <v>3286.9368499041702</v>
      </c>
    </row>
    <row r="64" spans="1:12" ht="14.25">
      <c r="A64" s="228" t="s">
        <v>126</v>
      </c>
      <c r="B64" s="228" t="s">
        <v>153</v>
      </c>
      <c r="C64" s="228" t="s">
        <v>154</v>
      </c>
      <c r="D64" s="228" t="s">
        <v>60</v>
      </c>
      <c r="E64" s="228" t="s">
        <v>61</v>
      </c>
      <c r="F64" s="231">
        <v>1.7756090020930665E-4</v>
      </c>
      <c r="G64" s="231">
        <v>1.726835851434072E-4</v>
      </c>
      <c r="H64" s="231">
        <v>1.7008980359405491E-4</v>
      </c>
      <c r="I64" s="231">
        <v>1.6901395077231304E-4</v>
      </c>
      <c r="J64" s="231">
        <v>1.6742842670573019E-4</v>
      </c>
      <c r="K64" s="231">
        <v>1.6636970065638705E-4</v>
      </c>
      <c r="L64" s="231">
        <v>1.625436166467019E-4</v>
      </c>
    </row>
    <row r="65" spans="1:12" ht="14.25">
      <c r="A65" s="228" t="s">
        <v>126</v>
      </c>
      <c r="B65" s="228" t="s">
        <v>155</v>
      </c>
      <c r="C65" s="228" t="s">
        <v>156</v>
      </c>
      <c r="D65" s="228" t="s">
        <v>73</v>
      </c>
      <c r="E65" s="228" t="s">
        <v>61</v>
      </c>
      <c r="F65" s="232">
        <v>16.661310502341767</v>
      </c>
      <c r="G65" s="232">
        <v>16.661310502341767</v>
      </c>
      <c r="H65" s="232">
        <v>16.661310502341767</v>
      </c>
      <c r="I65" s="232">
        <v>16.661310502341767</v>
      </c>
      <c r="J65" s="232">
        <v>16.661310502341767</v>
      </c>
      <c r="K65" s="232">
        <v>16.661310502341767</v>
      </c>
      <c r="L65" s="232">
        <v>16.661310502341767</v>
      </c>
    </row>
    <row r="66" spans="1:12" ht="14.25">
      <c r="A66" s="228" t="s">
        <v>126</v>
      </c>
      <c r="B66" s="228" t="s">
        <v>157</v>
      </c>
      <c r="C66" s="228" t="s">
        <v>158</v>
      </c>
      <c r="D66" s="228" t="s">
        <v>73</v>
      </c>
      <c r="E66" s="228" t="s">
        <v>61</v>
      </c>
      <c r="F66" s="232">
        <v>2.3715950285992831</v>
      </c>
      <c r="G66" s="232">
        <v>2.2720955855120342</v>
      </c>
      <c r="H66" s="232">
        <v>2.2667296690848793</v>
      </c>
      <c r="I66" s="232">
        <v>2.2228314074223614</v>
      </c>
      <c r="J66" s="232">
        <v>2.2130888697357585</v>
      </c>
      <c r="K66" s="232">
        <v>2.21033256090131</v>
      </c>
      <c r="L66" s="232">
        <v>2.1321467727839045</v>
      </c>
    </row>
    <row r="67" spans="1:12" ht="14.25">
      <c r="A67" s="228" t="s">
        <v>126</v>
      </c>
      <c r="B67" s="228" t="s">
        <v>159</v>
      </c>
      <c r="C67" s="228" t="s">
        <v>160</v>
      </c>
      <c r="D67" s="228" t="s">
        <v>60</v>
      </c>
      <c r="E67" s="228" t="s">
        <v>61</v>
      </c>
      <c r="F67" s="231">
        <v>7990.2838994965377</v>
      </c>
      <c r="G67" s="231">
        <v>7983.8785239978497</v>
      </c>
      <c r="H67" s="231">
        <v>7983.8785239978497</v>
      </c>
      <c r="I67" s="231">
        <v>7983.8785239978497</v>
      </c>
      <c r="J67" s="231">
        <v>7983.8785239978497</v>
      </c>
      <c r="K67" s="231">
        <v>7983.8785239978497</v>
      </c>
      <c r="L67" s="231">
        <v>7983.8785239978497</v>
      </c>
    </row>
    <row r="68" spans="1:12" ht="14.25">
      <c r="A68" s="228" t="s">
        <v>126</v>
      </c>
      <c r="B68" s="228" t="s">
        <v>161</v>
      </c>
      <c r="C68" s="228" t="s">
        <v>162</v>
      </c>
      <c r="D68" s="228" t="s">
        <v>60</v>
      </c>
      <c r="E68" s="228" t="s">
        <v>61</v>
      </c>
      <c r="F68" s="231">
        <v>6.1642168520171174E-2</v>
      </c>
      <c r="G68" s="231">
        <v>6.2577536589051797E-2</v>
      </c>
      <c r="H68" s="231">
        <v>6.2473142013296942E-2</v>
      </c>
      <c r="I68" s="231">
        <v>6.2370645558765828E-2</v>
      </c>
      <c r="J68" s="231">
        <v>6.2266939559201685E-2</v>
      </c>
      <c r="K68" s="231">
        <v>6.2168198655517523E-2</v>
      </c>
      <c r="L68" s="231">
        <v>6.206362899888767E-2</v>
      </c>
    </row>
    <row r="69" spans="1:12" ht="14.25">
      <c r="A69" s="228" t="s">
        <v>126</v>
      </c>
      <c r="B69" s="228" t="s">
        <v>163</v>
      </c>
      <c r="C69" s="228" t="s">
        <v>164</v>
      </c>
      <c r="D69" s="228" t="s">
        <v>115</v>
      </c>
      <c r="E69" s="228" t="s">
        <v>61</v>
      </c>
      <c r="F69" s="233" t="s">
        <v>165</v>
      </c>
      <c r="G69" s="233" t="s">
        <v>166</v>
      </c>
      <c r="H69" s="233" t="s">
        <v>166</v>
      </c>
      <c r="I69" s="233" t="s">
        <v>166</v>
      </c>
      <c r="J69" s="233" t="s">
        <v>166</v>
      </c>
      <c r="K69" s="233" t="s">
        <v>166</v>
      </c>
      <c r="L69" s="233" t="s">
        <v>166</v>
      </c>
    </row>
    <row r="70" spans="1:12" ht="14.25">
      <c r="A70" s="228" t="s">
        <v>126</v>
      </c>
      <c r="B70" s="228" t="s">
        <v>167</v>
      </c>
      <c r="C70" s="228" t="s">
        <v>168</v>
      </c>
      <c r="D70" s="228" t="s">
        <v>115</v>
      </c>
      <c r="E70" s="228" t="s">
        <v>61</v>
      </c>
      <c r="F70" s="233" t="s">
        <v>169</v>
      </c>
      <c r="G70" s="233" t="s">
        <v>170</v>
      </c>
      <c r="H70" s="233" t="s">
        <v>170</v>
      </c>
      <c r="I70" s="233" t="s">
        <v>170</v>
      </c>
      <c r="J70" s="233" t="s">
        <v>170</v>
      </c>
      <c r="K70" s="233" t="s">
        <v>170</v>
      </c>
      <c r="L70" s="233" t="s">
        <v>170</v>
      </c>
    </row>
    <row r="71" spans="1:12" ht="14.25">
      <c r="A71" s="228" t="s">
        <v>126</v>
      </c>
      <c r="B71" s="228" t="s">
        <v>171</v>
      </c>
      <c r="C71" s="228" t="s">
        <v>172</v>
      </c>
      <c r="D71" s="228" t="s">
        <v>115</v>
      </c>
      <c r="E71" s="228" t="s">
        <v>61</v>
      </c>
      <c r="F71" s="233" t="s">
        <v>173</v>
      </c>
      <c r="G71" s="234">
        <v>0</v>
      </c>
      <c r="H71" s="234">
        <v>0</v>
      </c>
      <c r="I71" s="234">
        <v>0</v>
      </c>
      <c r="J71" s="234">
        <v>0</v>
      </c>
      <c r="K71" s="234">
        <v>0</v>
      </c>
      <c r="L71" s="234">
        <v>0</v>
      </c>
    </row>
    <row r="72" spans="1:12" ht="14.25">
      <c r="A72" s="228" t="s">
        <v>126</v>
      </c>
      <c r="B72" s="228" t="s">
        <v>174</v>
      </c>
      <c r="C72" s="228" t="s">
        <v>175</v>
      </c>
      <c r="D72" s="228" t="s">
        <v>60</v>
      </c>
      <c r="E72" s="228" t="s">
        <v>61</v>
      </c>
      <c r="F72" s="233" t="s">
        <v>173</v>
      </c>
      <c r="G72" s="234">
        <v>0</v>
      </c>
      <c r="H72" s="234">
        <v>0</v>
      </c>
      <c r="I72" s="234">
        <v>0</v>
      </c>
      <c r="J72" s="234">
        <v>0</v>
      </c>
      <c r="K72" s="234">
        <v>0</v>
      </c>
      <c r="L72" s="234">
        <v>0</v>
      </c>
    </row>
    <row r="73" spans="1:12" ht="14.25">
      <c r="A73" s="228" t="s">
        <v>127</v>
      </c>
      <c r="B73" s="228" t="s">
        <v>137</v>
      </c>
      <c r="C73" s="228" t="s">
        <v>138</v>
      </c>
      <c r="D73" s="228" t="s">
        <v>60</v>
      </c>
      <c r="E73" s="228" t="s">
        <v>61</v>
      </c>
      <c r="F73" s="231">
        <v>4269123.5763269523</v>
      </c>
      <c r="G73" s="231">
        <v>4294603.7529345062</v>
      </c>
      <c r="H73" s="231">
        <v>4318559.5846930202</v>
      </c>
      <c r="I73" s="231">
        <v>4342499.8018994005</v>
      </c>
      <c r="J73" s="231">
        <v>4365890.5052064611</v>
      </c>
      <c r="K73" s="231">
        <v>4388469.7212728281</v>
      </c>
      <c r="L73" s="231">
        <v>4410819.5580756934</v>
      </c>
    </row>
    <row r="74" spans="1:12" ht="14.25">
      <c r="A74" s="228" t="s">
        <v>127</v>
      </c>
      <c r="B74" s="228" t="s">
        <v>139</v>
      </c>
      <c r="C74" s="228" t="s">
        <v>140</v>
      </c>
      <c r="D74" s="228" t="s">
        <v>98</v>
      </c>
      <c r="E74" s="228" t="s">
        <v>61</v>
      </c>
      <c r="F74" s="231">
        <v>93420</v>
      </c>
      <c r="G74" s="231">
        <v>93760</v>
      </c>
      <c r="H74" s="231">
        <v>94096</v>
      </c>
      <c r="I74" s="231">
        <v>94425</v>
      </c>
      <c r="J74" s="231">
        <v>94749</v>
      </c>
      <c r="K74" s="231">
        <v>95066</v>
      </c>
      <c r="L74" s="231">
        <v>95377</v>
      </c>
    </row>
    <row r="75" spans="1:12" ht="14.25">
      <c r="A75" s="228" t="s">
        <v>127</v>
      </c>
      <c r="B75" s="228" t="s">
        <v>141</v>
      </c>
      <c r="C75" s="228" t="s">
        <v>142</v>
      </c>
      <c r="D75" s="228" t="s">
        <v>64</v>
      </c>
      <c r="E75" s="228" t="s">
        <v>61</v>
      </c>
      <c r="F75" s="231">
        <v>636651.69082615781</v>
      </c>
      <c r="G75" s="231">
        <v>632756.92239778</v>
      </c>
      <c r="H75" s="231">
        <v>636286.51889818802</v>
      </c>
      <c r="I75" s="231">
        <v>639813.81478682335</v>
      </c>
      <c r="J75" s="231">
        <v>643260.14657638175</v>
      </c>
      <c r="K75" s="231">
        <v>646586.91572441929</v>
      </c>
      <c r="L75" s="231">
        <v>649879.88866559241</v>
      </c>
    </row>
    <row r="76" spans="1:12" ht="14.25">
      <c r="A76" s="228" t="s">
        <v>127</v>
      </c>
      <c r="B76" s="228" t="s">
        <v>143</v>
      </c>
      <c r="C76" s="228" t="s">
        <v>144</v>
      </c>
      <c r="D76" s="228" t="s">
        <v>101</v>
      </c>
      <c r="E76" s="228" t="s">
        <v>61</v>
      </c>
      <c r="F76" s="231">
        <v>262.50001614057004</v>
      </c>
      <c r="G76" s="231">
        <v>267.44</v>
      </c>
      <c r="H76" s="231">
        <v>269.51</v>
      </c>
      <c r="I76" s="231">
        <v>271.03999999999996</v>
      </c>
      <c r="J76" s="231">
        <v>273.58999999999997</v>
      </c>
      <c r="K76" s="231">
        <v>277.21999999999997</v>
      </c>
      <c r="L76" s="231">
        <v>281.13</v>
      </c>
    </row>
    <row r="77" spans="1:12" ht="14.25">
      <c r="A77" s="228" t="s">
        <v>127</v>
      </c>
      <c r="B77" s="228" t="s">
        <v>145</v>
      </c>
      <c r="C77" s="228" t="s">
        <v>146</v>
      </c>
      <c r="D77" s="228" t="s">
        <v>60</v>
      </c>
      <c r="E77" s="228" t="s">
        <v>61</v>
      </c>
      <c r="F77" s="231">
        <v>1.1655748233782917</v>
      </c>
      <c r="G77" s="231">
        <v>1.1900703924914675</v>
      </c>
      <c r="H77" s="231">
        <v>1.1876062744431219</v>
      </c>
      <c r="I77" s="231">
        <v>1.1861795075456711</v>
      </c>
      <c r="J77" s="231">
        <v>1.1866341597272794</v>
      </c>
      <c r="K77" s="231">
        <v>1.1874781730587172</v>
      </c>
      <c r="L77" s="231">
        <v>1.1880872747098357</v>
      </c>
    </row>
    <row r="78" spans="1:12" ht="14.25">
      <c r="A78" s="228" t="s">
        <v>127</v>
      </c>
      <c r="B78" s="228" t="s">
        <v>147</v>
      </c>
      <c r="C78" s="228" t="s">
        <v>148</v>
      </c>
      <c r="D78" s="228" t="s">
        <v>60</v>
      </c>
      <c r="E78" s="228" t="s">
        <v>61</v>
      </c>
      <c r="F78" s="231">
        <v>45.698175726043161</v>
      </c>
      <c r="G78" s="231">
        <v>45.804220914403864</v>
      </c>
      <c r="H78" s="231">
        <v>45.895251495207241</v>
      </c>
      <c r="I78" s="231">
        <v>45.988877965574801</v>
      </c>
      <c r="J78" s="231">
        <v>46.078486371428312</v>
      </c>
      <c r="K78" s="231">
        <v>46.162347435180067</v>
      </c>
      <c r="L78" s="231">
        <v>46.246155342228143</v>
      </c>
    </row>
    <row r="79" spans="1:12" ht="14.25">
      <c r="A79" s="228" t="s">
        <v>127</v>
      </c>
      <c r="B79" s="228" t="s">
        <v>149</v>
      </c>
      <c r="C79" s="228" t="s">
        <v>150</v>
      </c>
      <c r="D79" s="228" t="s">
        <v>60</v>
      </c>
      <c r="E79" s="228" t="s">
        <v>61</v>
      </c>
      <c r="F79" s="231">
        <v>2047.3053291798458</v>
      </c>
      <c r="G79" s="231">
        <v>2052.0562164048911</v>
      </c>
      <c r="H79" s="231">
        <v>2056.1344403216253</v>
      </c>
      <c r="I79" s="231">
        <v>2060.3289616277916</v>
      </c>
      <c r="J79" s="231">
        <v>2064.3434712647409</v>
      </c>
      <c r="K79" s="231">
        <v>2068.1004965726856</v>
      </c>
      <c r="L79" s="231">
        <v>2071.8551404288332</v>
      </c>
    </row>
    <row r="80" spans="1:12" ht="14.25">
      <c r="A80" s="228" t="s">
        <v>127</v>
      </c>
      <c r="B80" s="228" t="s">
        <v>151</v>
      </c>
      <c r="C80" s="228" t="s">
        <v>152</v>
      </c>
      <c r="D80" s="228" t="s">
        <v>60</v>
      </c>
      <c r="E80" s="228" t="s">
        <v>61</v>
      </c>
      <c r="F80" s="231">
        <v>3076.178689233263</v>
      </c>
      <c r="G80" s="231">
        <v>3083.3171349884406</v>
      </c>
      <c r="H80" s="231">
        <v>3089.4448704677425</v>
      </c>
      <c r="I80" s="231">
        <v>3095.7473485933342</v>
      </c>
      <c r="J80" s="231">
        <v>3101.779350179464</v>
      </c>
      <c r="K80" s="231">
        <v>3107.4244686786378</v>
      </c>
      <c r="L80" s="231">
        <v>3113.0660089273351</v>
      </c>
    </row>
    <row r="81" spans="1:12" ht="14.25">
      <c r="A81" s="228" t="s">
        <v>127</v>
      </c>
      <c r="B81" s="228" t="s">
        <v>153</v>
      </c>
      <c r="C81" s="228" t="s">
        <v>154</v>
      </c>
      <c r="D81" s="228" t="s">
        <v>60</v>
      </c>
      <c r="E81" s="228" t="s">
        <v>61</v>
      </c>
      <c r="F81" s="231">
        <v>2.3541131617105284E-4</v>
      </c>
      <c r="G81" s="231">
        <v>2.3005614879484487E-4</v>
      </c>
      <c r="H81" s="231">
        <v>2.2877998569289878E-4</v>
      </c>
      <c r="I81" s="231">
        <v>2.2774900290551848E-4</v>
      </c>
      <c r="J81" s="231">
        <v>2.2629976606645976E-4</v>
      </c>
      <c r="K81" s="231">
        <v>2.2513542595742038E-4</v>
      </c>
      <c r="L81" s="231">
        <v>2.2399465382597387E-4</v>
      </c>
    </row>
    <row r="82" spans="1:12" ht="14.25">
      <c r="A82" s="228" t="s">
        <v>127</v>
      </c>
      <c r="B82" s="228" t="s">
        <v>155</v>
      </c>
      <c r="C82" s="228" t="s">
        <v>156</v>
      </c>
      <c r="D82" s="228" t="s">
        <v>73</v>
      </c>
      <c r="E82" s="228" t="s">
        <v>61</v>
      </c>
      <c r="F82" s="232">
        <v>53.922354720003305</v>
      </c>
      <c r="G82" s="232">
        <v>54.315682749813526</v>
      </c>
      <c r="H82" s="232">
        <v>54.315682749813526</v>
      </c>
      <c r="I82" s="232">
        <v>54.315682749813526</v>
      </c>
      <c r="J82" s="232">
        <v>54.315682749813526</v>
      </c>
      <c r="K82" s="232">
        <v>54.315682749813526</v>
      </c>
      <c r="L82" s="232">
        <v>54.315682749813526</v>
      </c>
    </row>
    <row r="83" spans="1:12" ht="14.25">
      <c r="A83" s="228" t="s">
        <v>127</v>
      </c>
      <c r="B83" s="228" t="s">
        <v>157</v>
      </c>
      <c r="C83" s="228" t="s">
        <v>158</v>
      </c>
      <c r="D83" s="228" t="s">
        <v>73</v>
      </c>
      <c r="E83" s="228" t="s">
        <v>61</v>
      </c>
      <c r="F83" s="232">
        <v>2.4181485877526212</v>
      </c>
      <c r="G83" s="232">
        <v>2.3231517730111499</v>
      </c>
      <c r="H83" s="232">
        <v>2.3255312093286649</v>
      </c>
      <c r="I83" s="232">
        <v>2.312920460034293</v>
      </c>
      <c r="J83" s="232">
        <v>2.2986342198768948</v>
      </c>
      <c r="K83" s="232">
        <v>2.2614665156863594</v>
      </c>
      <c r="L83" s="232">
        <v>2.2463683173517905</v>
      </c>
    </row>
    <row r="84" spans="1:12" ht="14.25">
      <c r="A84" s="228" t="s">
        <v>127</v>
      </c>
      <c r="B84" s="228" t="s">
        <v>159</v>
      </c>
      <c r="C84" s="228" t="s">
        <v>160</v>
      </c>
      <c r="D84" s="228" t="s">
        <v>60</v>
      </c>
      <c r="E84" s="228" t="s">
        <v>61</v>
      </c>
      <c r="F84" s="231">
        <v>28853.231452277123</v>
      </c>
      <c r="G84" s="231">
        <v>29173.001622802174</v>
      </c>
      <c r="H84" s="231">
        <v>29173.001622802174</v>
      </c>
      <c r="I84" s="231">
        <v>29173.001622802174</v>
      </c>
      <c r="J84" s="231">
        <v>29173.001622802174</v>
      </c>
      <c r="K84" s="231">
        <v>29173.001622802174</v>
      </c>
      <c r="L84" s="231">
        <v>29173.001622802174</v>
      </c>
    </row>
    <row r="85" spans="1:12" ht="14.25">
      <c r="A85" s="228" t="s">
        <v>127</v>
      </c>
      <c r="B85" s="228" t="s">
        <v>161</v>
      </c>
      <c r="C85" s="228" t="s">
        <v>162</v>
      </c>
      <c r="D85" s="228" t="s">
        <v>60</v>
      </c>
      <c r="E85" s="228" t="s">
        <v>61</v>
      </c>
      <c r="F85" s="231">
        <v>4.28608670971415E-2</v>
      </c>
      <c r="G85" s="231">
        <v>4.3322796599076931E-2</v>
      </c>
      <c r="H85" s="231">
        <v>4.3168098634686417E-2</v>
      </c>
      <c r="I85" s="231">
        <v>4.3017690327026244E-2</v>
      </c>
      <c r="J85" s="231">
        <v>4.287058870414942E-2</v>
      </c>
      <c r="K85" s="231">
        <v>4.2727635633448904E-2</v>
      </c>
      <c r="L85" s="231">
        <v>4.2588311743181832E-2</v>
      </c>
    </row>
    <row r="86" spans="1:12" ht="14.25">
      <c r="A86" s="228" t="s">
        <v>127</v>
      </c>
      <c r="B86" s="228" t="s">
        <v>163</v>
      </c>
      <c r="C86" s="228" t="s">
        <v>164</v>
      </c>
      <c r="D86" s="228" t="s">
        <v>115</v>
      </c>
      <c r="E86" s="228" t="s">
        <v>61</v>
      </c>
      <c r="F86" s="233" t="s">
        <v>165</v>
      </c>
      <c r="G86" s="233" t="s">
        <v>166</v>
      </c>
      <c r="H86" s="233" t="s">
        <v>166</v>
      </c>
      <c r="I86" s="233" t="s">
        <v>166</v>
      </c>
      <c r="J86" s="233" t="s">
        <v>166</v>
      </c>
      <c r="K86" s="233" t="s">
        <v>166</v>
      </c>
      <c r="L86" s="233" t="s">
        <v>166</v>
      </c>
    </row>
    <row r="87" spans="1:12" ht="14.25">
      <c r="A87" s="228" t="s">
        <v>127</v>
      </c>
      <c r="B87" s="228" t="s">
        <v>167</v>
      </c>
      <c r="C87" s="228" t="s">
        <v>168</v>
      </c>
      <c r="D87" s="228" t="s">
        <v>115</v>
      </c>
      <c r="E87" s="228" t="s">
        <v>61</v>
      </c>
      <c r="F87" s="233" t="s">
        <v>169</v>
      </c>
      <c r="G87" s="233" t="s">
        <v>170</v>
      </c>
      <c r="H87" s="233" t="s">
        <v>170</v>
      </c>
      <c r="I87" s="233" t="s">
        <v>170</v>
      </c>
      <c r="J87" s="233" t="s">
        <v>170</v>
      </c>
      <c r="K87" s="233" t="s">
        <v>170</v>
      </c>
      <c r="L87" s="233" t="s">
        <v>170</v>
      </c>
    </row>
    <row r="88" spans="1:12" ht="14.25">
      <c r="A88" s="228" t="s">
        <v>127</v>
      </c>
      <c r="B88" s="228" t="s">
        <v>171</v>
      </c>
      <c r="C88" s="228" t="s">
        <v>172</v>
      </c>
      <c r="D88" s="228" t="s">
        <v>115</v>
      </c>
      <c r="E88" s="228" t="s">
        <v>61</v>
      </c>
      <c r="F88" s="233" t="s">
        <v>173</v>
      </c>
      <c r="G88" s="234">
        <v>0</v>
      </c>
      <c r="H88" s="234">
        <v>0</v>
      </c>
      <c r="I88" s="234">
        <v>0</v>
      </c>
      <c r="J88" s="234">
        <v>0</v>
      </c>
      <c r="K88" s="234">
        <v>0</v>
      </c>
      <c r="L88" s="234">
        <v>0</v>
      </c>
    </row>
    <row r="89" spans="1:12" ht="14.25">
      <c r="A89" s="228" t="s">
        <v>127</v>
      </c>
      <c r="B89" s="228" t="s">
        <v>174</v>
      </c>
      <c r="C89" s="228" t="s">
        <v>175</v>
      </c>
      <c r="D89" s="228" t="s">
        <v>60</v>
      </c>
      <c r="E89" s="228" t="s">
        <v>61</v>
      </c>
      <c r="F89" s="233" t="s">
        <v>173</v>
      </c>
      <c r="G89" s="234">
        <v>0</v>
      </c>
      <c r="H89" s="234">
        <v>0</v>
      </c>
      <c r="I89" s="234">
        <v>0</v>
      </c>
      <c r="J89" s="234">
        <v>0</v>
      </c>
      <c r="K89" s="234">
        <v>0</v>
      </c>
      <c r="L89" s="234">
        <v>0</v>
      </c>
    </row>
    <row r="90" spans="1:12" ht="14.25">
      <c r="A90" s="228" t="s">
        <v>128</v>
      </c>
      <c r="B90" s="228" t="s">
        <v>137</v>
      </c>
      <c r="C90" s="228" t="s">
        <v>138</v>
      </c>
      <c r="D90" s="228" t="s">
        <v>60</v>
      </c>
      <c r="E90" s="228" t="s">
        <v>61</v>
      </c>
      <c r="F90" s="231">
        <v>792000.00459136826</v>
      </c>
      <c r="G90" s="231">
        <v>798926.49970862479</v>
      </c>
      <c r="H90" s="231">
        <v>806546.40268065268</v>
      </c>
      <c r="I90" s="231">
        <v>814166.30565268069</v>
      </c>
      <c r="J90" s="231">
        <v>821786.2086247087</v>
      </c>
      <c r="K90" s="231">
        <v>829406.11159673659</v>
      </c>
      <c r="L90" s="231">
        <v>837026.0145687646</v>
      </c>
    </row>
    <row r="91" spans="1:12" ht="14.25">
      <c r="A91" s="228" t="s">
        <v>128</v>
      </c>
      <c r="B91" s="228" t="s">
        <v>139</v>
      </c>
      <c r="C91" s="228" t="s">
        <v>140</v>
      </c>
      <c r="D91" s="228" t="s">
        <v>98</v>
      </c>
      <c r="E91" s="228" t="s">
        <v>61</v>
      </c>
      <c r="F91" s="231">
        <v>23096</v>
      </c>
      <c r="G91" s="231">
        <v>23074.327307692303</v>
      </c>
      <c r="H91" s="231">
        <v>23122.139450549446</v>
      </c>
      <c r="I91" s="231">
        <v>23169.951593406589</v>
      </c>
      <c r="J91" s="231">
        <v>23217.763736263732</v>
      </c>
      <c r="K91" s="231">
        <v>23265.575879120875</v>
      </c>
      <c r="L91" s="231">
        <v>23313.388021978019</v>
      </c>
    </row>
    <row r="92" spans="1:12" ht="14.25">
      <c r="A92" s="228" t="s">
        <v>128</v>
      </c>
      <c r="B92" s="228" t="s">
        <v>141</v>
      </c>
      <c r="C92" s="228" t="s">
        <v>142</v>
      </c>
      <c r="D92" s="228" t="s">
        <v>64</v>
      </c>
      <c r="E92" s="228" t="s">
        <v>61</v>
      </c>
      <c r="F92" s="231">
        <v>112906.04693095674</v>
      </c>
      <c r="G92" s="231">
        <v>112997.64892658519</v>
      </c>
      <c r="H92" s="231">
        <v>114075.38401385778</v>
      </c>
      <c r="I92" s="231">
        <v>115153.11910113037</v>
      </c>
      <c r="J92" s="231">
        <v>116230.85418840297</v>
      </c>
      <c r="K92" s="231">
        <v>117308.58927567553</v>
      </c>
      <c r="L92" s="231">
        <v>118386.32436294813</v>
      </c>
    </row>
    <row r="93" spans="1:12" ht="14.25">
      <c r="A93" s="228" t="s">
        <v>128</v>
      </c>
      <c r="B93" s="228" t="s">
        <v>143</v>
      </c>
      <c r="C93" s="228" t="s">
        <v>144</v>
      </c>
      <c r="D93" s="228" t="s">
        <v>101</v>
      </c>
      <c r="E93" s="228" t="s">
        <v>61</v>
      </c>
      <c r="F93" s="231">
        <v>45.2</v>
      </c>
      <c r="G93" s="231">
        <v>46.3</v>
      </c>
      <c r="H93" s="231">
        <v>47.826000000000001</v>
      </c>
      <c r="I93" s="231">
        <v>49.170999999999999</v>
      </c>
      <c r="J93" s="231">
        <v>50.921999999999997</v>
      </c>
      <c r="K93" s="231">
        <v>52.295000000000002</v>
      </c>
      <c r="L93" s="231">
        <v>53.6</v>
      </c>
    </row>
    <row r="94" spans="1:12" ht="14.25">
      <c r="A94" s="228" t="s">
        <v>128</v>
      </c>
      <c r="B94" s="228" t="s">
        <v>145</v>
      </c>
      <c r="C94" s="228" t="s">
        <v>146</v>
      </c>
      <c r="D94" s="228" t="s">
        <v>60</v>
      </c>
      <c r="E94" s="228" t="s">
        <v>61</v>
      </c>
      <c r="F94" s="231">
        <v>1.7153619674402494</v>
      </c>
      <c r="G94" s="231">
        <v>1.5643354169123718</v>
      </c>
      <c r="H94" s="231">
        <v>1.5732481580184983</v>
      </c>
      <c r="I94" s="231">
        <v>1.5804075906947745</v>
      </c>
      <c r="J94" s="231">
        <v>1.5900640403648361</v>
      </c>
      <c r="K94" s="231">
        <v>1.5950100417117257</v>
      </c>
      <c r="L94" s="231">
        <v>1.6042551563157694</v>
      </c>
    </row>
    <row r="95" spans="1:12" ht="14.25">
      <c r="A95" s="228" t="s">
        <v>128</v>
      </c>
      <c r="B95" s="228" t="s">
        <v>147</v>
      </c>
      <c r="C95" s="228" t="s">
        <v>148</v>
      </c>
      <c r="D95" s="228" t="s">
        <v>60</v>
      </c>
      <c r="E95" s="228" t="s">
        <v>61</v>
      </c>
      <c r="F95" s="231">
        <v>34.291652432948055</v>
      </c>
      <c r="G95" s="231">
        <v>34.624042948471399</v>
      </c>
      <c r="H95" s="231">
        <v>34.881997161447224</v>
      </c>
      <c r="I95" s="231">
        <v>35.138886776283371</v>
      </c>
      <c r="J95" s="231">
        <v>35.39471836993345</v>
      </c>
      <c r="K95" s="231">
        <v>35.649498465286946</v>
      </c>
      <c r="L95" s="231">
        <v>35.9032335317236</v>
      </c>
    </row>
    <row r="96" spans="1:12" ht="14.25">
      <c r="A96" s="228" t="s">
        <v>128</v>
      </c>
      <c r="B96" s="228" t="s">
        <v>149</v>
      </c>
      <c r="C96" s="228" t="s">
        <v>150</v>
      </c>
      <c r="D96" s="228" t="s">
        <v>60</v>
      </c>
      <c r="E96" s="228" t="s">
        <v>61</v>
      </c>
      <c r="F96" s="231">
        <v>957.02163537624415</v>
      </c>
      <c r="G96" s="231">
        <v>966.29808874552134</v>
      </c>
      <c r="H96" s="231">
        <v>973.49715164390534</v>
      </c>
      <c r="I96" s="231">
        <v>980.6665034207665</v>
      </c>
      <c r="J96" s="231">
        <v>987.80632762768244</v>
      </c>
      <c r="K96" s="231">
        <v>994.9168063073929</v>
      </c>
      <c r="L96" s="231">
        <v>1001.998120009272</v>
      </c>
    </row>
    <row r="97" spans="1:12" ht="14.25">
      <c r="A97" s="228" t="s">
        <v>128</v>
      </c>
      <c r="B97" s="228" t="s">
        <v>151</v>
      </c>
      <c r="C97" s="228" t="s">
        <v>152</v>
      </c>
      <c r="D97" s="228" t="s">
        <v>60</v>
      </c>
      <c r="E97" s="228" t="s">
        <v>61</v>
      </c>
      <c r="F97" s="231">
        <v>1857.2108166062503</v>
      </c>
      <c r="G97" s="231">
        <v>1875.2128438335574</v>
      </c>
      <c r="H97" s="231">
        <v>1889.1834553537988</v>
      </c>
      <c r="I97" s="231">
        <v>1903.0964090173875</v>
      </c>
      <c r="J97" s="231">
        <v>1916.9520610273219</v>
      </c>
      <c r="K97" s="231">
        <v>1930.750764658525</v>
      </c>
      <c r="L97" s="231">
        <v>1944.4928702878733</v>
      </c>
    </row>
    <row r="98" spans="1:12" ht="14.25">
      <c r="A98" s="228" t="s">
        <v>128</v>
      </c>
      <c r="B98" s="228" t="s">
        <v>153</v>
      </c>
      <c r="C98" s="228" t="s">
        <v>154</v>
      </c>
      <c r="D98" s="228" t="s">
        <v>60</v>
      </c>
      <c r="E98" s="228" t="s">
        <v>61</v>
      </c>
      <c r="F98" s="231">
        <v>8.2702019722581536E-4</v>
      </c>
      <c r="G98" s="231">
        <v>8.1859845710277395E-4</v>
      </c>
      <c r="H98" s="231">
        <v>8.1086469151229665E-4</v>
      </c>
      <c r="I98" s="231">
        <v>8.0327568883573172E-4</v>
      </c>
      <c r="J98" s="231">
        <v>7.9582742218866698E-4</v>
      </c>
      <c r="K98" s="231">
        <v>7.8851601266953248E-4</v>
      </c>
      <c r="L98" s="231">
        <v>7.8014301662586352E-4</v>
      </c>
    </row>
    <row r="99" spans="1:12" ht="14.25">
      <c r="A99" s="228" t="s">
        <v>128</v>
      </c>
      <c r="B99" s="228" t="s">
        <v>155</v>
      </c>
      <c r="C99" s="228" t="s">
        <v>156</v>
      </c>
      <c r="D99" s="228" t="s">
        <v>73</v>
      </c>
      <c r="E99" s="228" t="s">
        <v>61</v>
      </c>
      <c r="F99" s="232">
        <v>2.4605116796440489</v>
      </c>
      <c r="G99" s="232">
        <v>2.4605116796440489</v>
      </c>
      <c r="H99" s="232">
        <v>2.4605116796440489</v>
      </c>
      <c r="I99" s="232">
        <v>2.4605116796440489</v>
      </c>
      <c r="J99" s="232">
        <v>2.4605116796440489</v>
      </c>
      <c r="K99" s="232">
        <v>2.4605116796440489</v>
      </c>
      <c r="L99" s="232">
        <v>2.4605116796440489</v>
      </c>
    </row>
    <row r="100" spans="1:12" ht="14.25">
      <c r="A100" s="228" t="s">
        <v>128</v>
      </c>
      <c r="B100" s="228" t="s">
        <v>157</v>
      </c>
      <c r="C100" s="228" t="s">
        <v>158</v>
      </c>
      <c r="D100" s="228" t="s">
        <v>73</v>
      </c>
      <c r="E100" s="228" t="s">
        <v>61</v>
      </c>
      <c r="F100" s="232">
        <v>10.113614862734146</v>
      </c>
      <c r="G100" s="232">
        <v>10.023581757508342</v>
      </c>
      <c r="H100" s="232">
        <v>10.038861242504705</v>
      </c>
      <c r="I100" s="232">
        <v>9.9369976102541813</v>
      </c>
      <c r="J100" s="232">
        <v>9.8328966020877182</v>
      </c>
      <c r="K100" s="232">
        <v>9.7395753650534616</v>
      </c>
      <c r="L100" s="232">
        <v>9.5843043555076939</v>
      </c>
    </row>
    <row r="101" spans="1:12" ht="14.25">
      <c r="A101" s="228" t="s">
        <v>128</v>
      </c>
      <c r="B101" s="228" t="s">
        <v>159</v>
      </c>
      <c r="C101" s="228" t="s">
        <v>160</v>
      </c>
      <c r="D101" s="228" t="s">
        <v>60</v>
      </c>
      <c r="E101" s="228" t="s">
        <v>61</v>
      </c>
      <c r="F101" s="231">
        <v>3464.7009176243987</v>
      </c>
      <c r="G101" s="231">
        <v>3473.019568538994</v>
      </c>
      <c r="H101" s="231">
        <v>3473.019568538994</v>
      </c>
      <c r="I101" s="231">
        <v>3473.019568538994</v>
      </c>
      <c r="J101" s="231">
        <v>3473.019568538994</v>
      </c>
      <c r="K101" s="231">
        <v>3473.019568538994</v>
      </c>
      <c r="L101" s="231">
        <v>3473.019568538994</v>
      </c>
    </row>
    <row r="102" spans="1:12" ht="14.25">
      <c r="A102" s="228" t="s">
        <v>128</v>
      </c>
      <c r="B102" s="228" t="s">
        <v>161</v>
      </c>
      <c r="C102" s="228" t="s">
        <v>162</v>
      </c>
      <c r="D102" s="228" t="s">
        <v>60</v>
      </c>
      <c r="E102" s="228" t="s">
        <v>61</v>
      </c>
      <c r="F102" s="231">
        <v>4.1463220164886967E-2</v>
      </c>
      <c r="G102" s="231">
        <v>4.2285086881781217E-2</v>
      </c>
      <c r="H102" s="231">
        <v>4.2197649444642576E-2</v>
      </c>
      <c r="I102" s="231">
        <v>4.2110572868960083E-2</v>
      </c>
      <c r="J102" s="231">
        <v>4.202385492537699E-2</v>
      </c>
      <c r="K102" s="231">
        <v>4.1937493402862389E-2</v>
      </c>
      <c r="L102" s="231">
        <v>4.1851486108523274E-2</v>
      </c>
    </row>
    <row r="103" spans="1:12" ht="14.25">
      <c r="A103" s="228" t="s">
        <v>128</v>
      </c>
      <c r="B103" s="228" t="s">
        <v>163</v>
      </c>
      <c r="C103" s="228" t="s">
        <v>164</v>
      </c>
      <c r="D103" s="228" t="s">
        <v>115</v>
      </c>
      <c r="E103" s="228" t="s">
        <v>61</v>
      </c>
      <c r="F103" s="233" t="s">
        <v>165</v>
      </c>
      <c r="G103" s="233" t="s">
        <v>166</v>
      </c>
      <c r="H103" s="233" t="s">
        <v>166</v>
      </c>
      <c r="I103" s="233" t="s">
        <v>166</v>
      </c>
      <c r="J103" s="233" t="s">
        <v>166</v>
      </c>
      <c r="K103" s="233" t="s">
        <v>166</v>
      </c>
      <c r="L103" s="233" t="s">
        <v>166</v>
      </c>
    </row>
    <row r="104" spans="1:12" ht="14.25">
      <c r="A104" s="228" t="s">
        <v>128</v>
      </c>
      <c r="B104" s="228" t="s">
        <v>167</v>
      </c>
      <c r="C104" s="228" t="s">
        <v>168</v>
      </c>
      <c r="D104" s="228" t="s">
        <v>115</v>
      </c>
      <c r="E104" s="228" t="s">
        <v>61</v>
      </c>
      <c r="F104" s="233" t="s">
        <v>169</v>
      </c>
      <c r="G104" s="233" t="s">
        <v>170</v>
      </c>
      <c r="H104" s="233" t="s">
        <v>170</v>
      </c>
      <c r="I104" s="233" t="s">
        <v>170</v>
      </c>
      <c r="J104" s="233" t="s">
        <v>170</v>
      </c>
      <c r="K104" s="233" t="s">
        <v>170</v>
      </c>
      <c r="L104" s="233" t="s">
        <v>170</v>
      </c>
    </row>
    <row r="105" spans="1:12" ht="14.25">
      <c r="A105" s="228" t="s">
        <v>128</v>
      </c>
      <c r="B105" s="228" t="s">
        <v>171</v>
      </c>
      <c r="C105" s="228" t="s">
        <v>172</v>
      </c>
      <c r="D105" s="228" t="s">
        <v>115</v>
      </c>
      <c r="E105" s="228" t="s">
        <v>61</v>
      </c>
      <c r="F105" s="233" t="s">
        <v>173</v>
      </c>
      <c r="G105" s="234">
        <v>0</v>
      </c>
      <c r="H105" s="234">
        <v>0</v>
      </c>
      <c r="I105" s="234">
        <v>0</v>
      </c>
      <c r="J105" s="234">
        <v>0</v>
      </c>
      <c r="K105" s="234">
        <v>0</v>
      </c>
      <c r="L105" s="234">
        <v>0</v>
      </c>
    </row>
    <row r="106" spans="1:12" ht="14.25">
      <c r="A106" s="228" t="s">
        <v>128</v>
      </c>
      <c r="B106" s="228" t="s">
        <v>174</v>
      </c>
      <c r="C106" s="228" t="s">
        <v>175</v>
      </c>
      <c r="D106" s="228" t="s">
        <v>60</v>
      </c>
      <c r="E106" s="228" t="s">
        <v>61</v>
      </c>
      <c r="F106" s="233" t="s">
        <v>173</v>
      </c>
      <c r="G106" s="234">
        <v>0</v>
      </c>
      <c r="H106" s="234">
        <v>0</v>
      </c>
      <c r="I106" s="234">
        <v>0</v>
      </c>
      <c r="J106" s="234">
        <v>0</v>
      </c>
      <c r="K106" s="234">
        <v>0</v>
      </c>
      <c r="L106" s="234">
        <v>0</v>
      </c>
    </row>
    <row r="107" spans="1:12" ht="14.25">
      <c r="A107" s="228" t="s">
        <v>129</v>
      </c>
      <c r="B107" s="228" t="s">
        <v>137</v>
      </c>
      <c r="C107" s="228" t="s">
        <v>138</v>
      </c>
      <c r="D107" s="228" t="s">
        <v>60</v>
      </c>
      <c r="E107" s="228" t="s">
        <v>61</v>
      </c>
      <c r="F107" s="231">
        <v>6175044.1060606055</v>
      </c>
      <c r="G107" s="231">
        <v>6229655.480769231</v>
      </c>
      <c r="H107" s="231">
        <v>6281466.6098901099</v>
      </c>
      <c r="I107" s="231">
        <v>6333277.7390109887</v>
      </c>
      <c r="J107" s="231">
        <v>6385088.8681318685</v>
      </c>
      <c r="K107" s="231">
        <v>6436899.9972527474</v>
      </c>
      <c r="L107" s="231">
        <v>6488711.1263736263</v>
      </c>
    </row>
    <row r="108" spans="1:12" ht="14.25">
      <c r="A108" s="228" t="s">
        <v>129</v>
      </c>
      <c r="B108" s="228" t="s">
        <v>139</v>
      </c>
      <c r="C108" s="228" t="s">
        <v>140</v>
      </c>
      <c r="D108" s="228" t="s">
        <v>98</v>
      </c>
      <c r="E108" s="228" t="s">
        <v>61</v>
      </c>
      <c r="F108" s="231">
        <v>109395</v>
      </c>
      <c r="G108" s="231">
        <v>109435</v>
      </c>
      <c r="H108" s="231">
        <v>109480</v>
      </c>
      <c r="I108" s="231">
        <v>109521</v>
      </c>
      <c r="J108" s="231">
        <v>109563</v>
      </c>
      <c r="K108" s="231">
        <v>109602</v>
      </c>
      <c r="L108" s="231">
        <v>109641</v>
      </c>
    </row>
    <row r="109" spans="1:12" ht="14.25">
      <c r="A109" s="228" t="s">
        <v>129</v>
      </c>
      <c r="B109" s="228" t="s">
        <v>141</v>
      </c>
      <c r="C109" s="228" t="s">
        <v>142</v>
      </c>
      <c r="D109" s="228" t="s">
        <v>64</v>
      </c>
      <c r="E109" s="228" t="s">
        <v>61</v>
      </c>
      <c r="F109" s="231">
        <v>1009999.4344927571</v>
      </c>
      <c r="G109" s="231">
        <v>1016710.3138121932</v>
      </c>
      <c r="H109" s="231">
        <v>1025166.1440760121</v>
      </c>
      <c r="I109" s="231">
        <v>1033621.9743398308</v>
      </c>
      <c r="J109" s="231">
        <v>1042077.8046036495</v>
      </c>
      <c r="K109" s="231">
        <v>1050533.6348674684</v>
      </c>
      <c r="L109" s="231">
        <v>1058989.465131287</v>
      </c>
    </row>
    <row r="110" spans="1:12" ht="14.25">
      <c r="A110" s="228" t="s">
        <v>129</v>
      </c>
      <c r="B110" s="228" t="s">
        <v>143</v>
      </c>
      <c r="C110" s="228" t="s">
        <v>144</v>
      </c>
      <c r="D110" s="228" t="s">
        <v>101</v>
      </c>
      <c r="E110" s="228" t="s">
        <v>61</v>
      </c>
      <c r="F110" s="231">
        <v>363.1</v>
      </c>
      <c r="G110" s="231">
        <v>366.5</v>
      </c>
      <c r="H110" s="231">
        <v>368.8</v>
      </c>
      <c r="I110" s="231">
        <v>371.2</v>
      </c>
      <c r="J110" s="231">
        <v>373.8</v>
      </c>
      <c r="K110" s="231">
        <v>376.3</v>
      </c>
      <c r="L110" s="231">
        <v>378.9</v>
      </c>
    </row>
    <row r="111" spans="1:12" ht="14.25">
      <c r="A111" s="228" t="s">
        <v>129</v>
      </c>
      <c r="B111" s="228" t="s">
        <v>145</v>
      </c>
      <c r="C111" s="228" t="s">
        <v>146</v>
      </c>
      <c r="D111" s="228" t="s">
        <v>60</v>
      </c>
      <c r="E111" s="228" t="s">
        <v>61</v>
      </c>
      <c r="F111" s="231">
        <v>1.2672334201745967</v>
      </c>
      <c r="G111" s="231">
        <v>1.2675607790331174</v>
      </c>
      <c r="H111" s="231">
        <v>1.2704048931949061</v>
      </c>
      <c r="I111" s="231">
        <v>1.2720422709842631</v>
      </c>
      <c r="J111" s="231">
        <v>1.2742307671149329</v>
      </c>
      <c r="K111" s="231">
        <v>1.274565787037669</v>
      </c>
      <c r="L111" s="231">
        <v>1.2761911442288167</v>
      </c>
    </row>
    <row r="112" spans="1:12" ht="14.25">
      <c r="A112" s="228" t="s">
        <v>129</v>
      </c>
      <c r="B112" s="228" t="s">
        <v>147</v>
      </c>
      <c r="C112" s="228" t="s">
        <v>148</v>
      </c>
      <c r="D112" s="228" t="s">
        <v>60</v>
      </c>
      <c r="E112" s="228" t="s">
        <v>61</v>
      </c>
      <c r="F112" s="231">
        <v>56.447224334390107</v>
      </c>
      <c r="G112" s="231">
        <v>56.925622339920785</v>
      </c>
      <c r="H112" s="231">
        <v>57.375471409299507</v>
      </c>
      <c r="I112" s="231">
        <v>57.827062746057727</v>
      </c>
      <c r="J112" s="231">
        <v>58.277784180169114</v>
      </c>
      <c r="K112" s="231">
        <v>58.729767679903169</v>
      </c>
      <c r="L112" s="231">
        <v>59.181429632834671</v>
      </c>
    </row>
    <row r="113" spans="1:12" ht="14.25">
      <c r="A113" s="228" t="s">
        <v>129</v>
      </c>
      <c r="B113" s="228" t="s">
        <v>149</v>
      </c>
      <c r="C113" s="228" t="s">
        <v>150</v>
      </c>
      <c r="D113" s="228" t="s">
        <v>60</v>
      </c>
      <c r="E113" s="228" t="s">
        <v>61</v>
      </c>
      <c r="F113" s="231">
        <v>5382.6716037711903</v>
      </c>
      <c r="G113" s="231">
        <v>5428.2904874281849</v>
      </c>
      <c r="H113" s="231">
        <v>5471.1870131702399</v>
      </c>
      <c r="I113" s="231">
        <v>5514.2496773408957</v>
      </c>
      <c r="J113" s="231">
        <v>5557.2293896865449</v>
      </c>
      <c r="K113" s="231">
        <v>5600.32944957575</v>
      </c>
      <c r="L113" s="231">
        <v>5643.398847534917</v>
      </c>
    </row>
    <row r="114" spans="1:12" ht="14.25">
      <c r="A114" s="228" t="s">
        <v>129</v>
      </c>
      <c r="B114" s="228" t="s">
        <v>151</v>
      </c>
      <c r="C114" s="228" t="s">
        <v>152</v>
      </c>
      <c r="D114" s="228" t="s">
        <v>60</v>
      </c>
      <c r="E114" s="228" t="s">
        <v>61</v>
      </c>
      <c r="F114" s="231">
        <v>6984.9320235693931</v>
      </c>
      <c r="G114" s="231">
        <v>7044.1302851003356</v>
      </c>
      <c r="H114" s="231">
        <v>7099.7958241507995</v>
      </c>
      <c r="I114" s="231">
        <v>7155.6769560732992</v>
      </c>
      <c r="J114" s="231">
        <v>7211.4504438923568</v>
      </c>
      <c r="K114" s="231">
        <v>7267.3801031208613</v>
      </c>
      <c r="L114" s="231">
        <v>7323.2699732794026</v>
      </c>
    </row>
    <row r="115" spans="1:12" ht="14.25">
      <c r="A115" s="228" t="s">
        <v>129</v>
      </c>
      <c r="B115" s="228" t="s">
        <v>153</v>
      </c>
      <c r="C115" s="228" t="s">
        <v>154</v>
      </c>
      <c r="D115" s="228" t="s">
        <v>60</v>
      </c>
      <c r="E115" s="228" t="s">
        <v>61</v>
      </c>
      <c r="F115" s="231">
        <v>5.7327525750392693E-5</v>
      </c>
      <c r="G115" s="231">
        <v>5.6664449758048572E-5</v>
      </c>
      <c r="H115" s="231">
        <v>5.619706701046613E-5</v>
      </c>
      <c r="I115" s="231">
        <v>5.5737331370394766E-5</v>
      </c>
      <c r="J115" s="231">
        <v>5.5285056682896214E-5</v>
      </c>
      <c r="K115" s="231">
        <v>5.4840062786536919E-5</v>
      </c>
      <c r="L115" s="231">
        <v>5.4402175274102949E-5</v>
      </c>
    </row>
    <row r="116" spans="1:12" ht="14.25">
      <c r="A116" s="228" t="s">
        <v>129</v>
      </c>
      <c r="B116" s="228" t="s">
        <v>155</v>
      </c>
      <c r="C116" s="228" t="s">
        <v>156</v>
      </c>
      <c r="D116" s="228" t="s">
        <v>73</v>
      </c>
      <c r="E116" s="228" t="s">
        <v>61</v>
      </c>
      <c r="F116" s="232">
        <v>86.969861184874063</v>
      </c>
      <c r="G116" s="232">
        <v>86.940205890115436</v>
      </c>
      <c r="H116" s="232">
        <v>86.940205890115436</v>
      </c>
      <c r="I116" s="232">
        <v>86.940205890115436</v>
      </c>
      <c r="J116" s="232">
        <v>86.940205890115436</v>
      </c>
      <c r="K116" s="232">
        <v>86.940205890115436</v>
      </c>
      <c r="L116" s="232">
        <v>86.940205890115436</v>
      </c>
    </row>
    <row r="117" spans="1:12" ht="14.25">
      <c r="A117" s="228" t="s">
        <v>129</v>
      </c>
      <c r="B117" s="228" t="s">
        <v>157</v>
      </c>
      <c r="C117" s="228" t="s">
        <v>158</v>
      </c>
      <c r="D117" s="228" t="s">
        <v>73</v>
      </c>
      <c r="E117" s="228" t="s">
        <v>61</v>
      </c>
      <c r="F117" s="232">
        <v>0.67962964155519912</v>
      </c>
      <c r="G117" s="232">
        <v>0.68148085458758278</v>
      </c>
      <c r="H117" s="232">
        <v>0.67820848960735691</v>
      </c>
      <c r="I117" s="232">
        <v>0.66501017687684993</v>
      </c>
      <c r="J117" s="232">
        <v>0.66263975170092493</v>
      </c>
      <c r="K117" s="232">
        <v>0.64986153090960697</v>
      </c>
      <c r="L117" s="232">
        <v>0.63678447094752688</v>
      </c>
    </row>
    <row r="118" spans="1:12" ht="14.25">
      <c r="A118" s="228" t="s">
        <v>129</v>
      </c>
      <c r="B118" s="228" t="s">
        <v>159</v>
      </c>
      <c r="C118" s="228" t="s">
        <v>160</v>
      </c>
      <c r="D118" s="228" t="s">
        <v>60</v>
      </c>
      <c r="E118" s="228" t="s">
        <v>61</v>
      </c>
      <c r="F118" s="231">
        <v>87648.859599604984</v>
      </c>
      <c r="G118" s="231">
        <v>95677.888019697057</v>
      </c>
      <c r="H118" s="231">
        <v>95677.888019697057</v>
      </c>
      <c r="I118" s="231">
        <v>95677.888019697057</v>
      </c>
      <c r="J118" s="231">
        <v>95677.888019697057</v>
      </c>
      <c r="K118" s="231">
        <v>95677.888019697057</v>
      </c>
      <c r="L118" s="231">
        <v>95677.888019697057</v>
      </c>
    </row>
    <row r="119" spans="1:12" ht="14.25">
      <c r="A119" s="228" t="s">
        <v>129</v>
      </c>
      <c r="B119" s="228" t="s">
        <v>161</v>
      </c>
      <c r="C119" s="228" t="s">
        <v>162</v>
      </c>
      <c r="D119" s="228" t="s">
        <v>60</v>
      </c>
      <c r="E119" s="228" t="s">
        <v>61</v>
      </c>
      <c r="F119" s="231">
        <v>3.4110908181144893E-2</v>
      </c>
      <c r="G119" s="231">
        <v>3.4511947269100757E-2</v>
      </c>
      <c r="H119" s="231">
        <v>3.4497761686098298E-2</v>
      </c>
      <c r="I119" s="231">
        <v>3.4484847192721407E-2</v>
      </c>
      <c r="J119" s="231">
        <v>3.4471627733760862E-2</v>
      </c>
      <c r="K119" s="231">
        <v>3.4459361593712171E-2</v>
      </c>
      <c r="L119" s="231">
        <v>3.444710417995131E-2</v>
      </c>
    </row>
    <row r="120" spans="1:12" ht="14.25">
      <c r="A120" s="228" t="s">
        <v>129</v>
      </c>
      <c r="B120" s="228" t="s">
        <v>163</v>
      </c>
      <c r="C120" s="228" t="s">
        <v>164</v>
      </c>
      <c r="D120" s="228" t="s">
        <v>115</v>
      </c>
      <c r="E120" s="228" t="s">
        <v>61</v>
      </c>
      <c r="F120" s="233" t="s">
        <v>165</v>
      </c>
      <c r="G120" s="233" t="s">
        <v>166</v>
      </c>
      <c r="H120" s="233" t="s">
        <v>166</v>
      </c>
      <c r="I120" s="233" t="s">
        <v>166</v>
      </c>
      <c r="J120" s="233" t="s">
        <v>166</v>
      </c>
      <c r="K120" s="233" t="s">
        <v>166</v>
      </c>
      <c r="L120" s="233" t="s">
        <v>166</v>
      </c>
    </row>
    <row r="121" spans="1:12" ht="14.25">
      <c r="A121" s="228" t="s">
        <v>129</v>
      </c>
      <c r="B121" s="228" t="s">
        <v>167</v>
      </c>
      <c r="C121" s="228" t="s">
        <v>168</v>
      </c>
      <c r="D121" s="228" t="s">
        <v>115</v>
      </c>
      <c r="E121" s="228" t="s">
        <v>61</v>
      </c>
      <c r="F121" s="233" t="s">
        <v>169</v>
      </c>
      <c r="G121" s="233" t="s">
        <v>170</v>
      </c>
      <c r="H121" s="233" t="s">
        <v>170</v>
      </c>
      <c r="I121" s="233" t="s">
        <v>170</v>
      </c>
      <c r="J121" s="233" t="s">
        <v>170</v>
      </c>
      <c r="K121" s="233" t="s">
        <v>170</v>
      </c>
      <c r="L121" s="233" t="s">
        <v>170</v>
      </c>
    </row>
    <row r="122" spans="1:12" ht="14.25">
      <c r="A122" s="228" t="s">
        <v>129</v>
      </c>
      <c r="B122" s="228" t="s">
        <v>171</v>
      </c>
      <c r="C122" s="228" t="s">
        <v>172</v>
      </c>
      <c r="D122" s="228" t="s">
        <v>115</v>
      </c>
      <c r="E122" s="228" t="s">
        <v>61</v>
      </c>
      <c r="F122" s="233" t="s">
        <v>173</v>
      </c>
      <c r="G122" s="234">
        <v>0</v>
      </c>
      <c r="H122" s="234">
        <v>0</v>
      </c>
      <c r="I122" s="234">
        <v>0</v>
      </c>
      <c r="J122" s="234">
        <v>0</v>
      </c>
      <c r="K122" s="234">
        <v>0</v>
      </c>
      <c r="L122" s="234">
        <v>0</v>
      </c>
    </row>
    <row r="123" spans="1:12" ht="14.25">
      <c r="A123" s="228" t="s">
        <v>129</v>
      </c>
      <c r="B123" s="228" t="s">
        <v>174</v>
      </c>
      <c r="C123" s="228" t="s">
        <v>175</v>
      </c>
      <c r="D123" s="228" t="s">
        <v>60</v>
      </c>
      <c r="E123" s="228" t="s">
        <v>61</v>
      </c>
      <c r="F123" s="233" t="s">
        <v>173</v>
      </c>
      <c r="G123" s="234">
        <v>0</v>
      </c>
      <c r="H123" s="234">
        <v>0</v>
      </c>
      <c r="I123" s="234">
        <v>0</v>
      </c>
      <c r="J123" s="234">
        <v>0</v>
      </c>
      <c r="K123" s="234">
        <v>0</v>
      </c>
      <c r="L123" s="234">
        <v>0</v>
      </c>
    </row>
    <row r="124" spans="1:12" ht="14.25">
      <c r="A124" s="228" t="s">
        <v>130</v>
      </c>
      <c r="B124" s="228" t="s">
        <v>137</v>
      </c>
      <c r="C124" s="228" t="s">
        <v>138</v>
      </c>
      <c r="D124" s="228" t="s">
        <v>60</v>
      </c>
      <c r="E124" s="228" t="s">
        <v>61</v>
      </c>
      <c r="F124" s="231">
        <v>1492978</v>
      </c>
      <c r="G124" s="231">
        <v>1499743</v>
      </c>
      <c r="H124" s="231">
        <v>1508898.0000000002</v>
      </c>
      <c r="I124" s="231">
        <v>1517908</v>
      </c>
      <c r="J124" s="231">
        <v>1526778</v>
      </c>
      <c r="K124" s="231">
        <v>1535542</v>
      </c>
      <c r="L124" s="231">
        <v>1544149.9999999998</v>
      </c>
    </row>
    <row r="125" spans="1:12" ht="14.25">
      <c r="A125" s="228" t="s">
        <v>130</v>
      </c>
      <c r="B125" s="228" t="s">
        <v>139</v>
      </c>
      <c r="C125" s="228" t="s">
        <v>140</v>
      </c>
      <c r="D125" s="228" t="s">
        <v>98</v>
      </c>
      <c r="E125" s="228" t="s">
        <v>61</v>
      </c>
      <c r="F125" s="231">
        <v>37305</v>
      </c>
      <c r="G125" s="231">
        <v>37558</v>
      </c>
      <c r="H125" s="231">
        <v>37626</v>
      </c>
      <c r="I125" s="231">
        <v>37698</v>
      </c>
      <c r="J125" s="231">
        <v>37770</v>
      </c>
      <c r="K125" s="231">
        <v>37847</v>
      </c>
      <c r="L125" s="231">
        <v>37918</v>
      </c>
    </row>
    <row r="126" spans="1:12" ht="14.25">
      <c r="A126" s="228" t="s">
        <v>130</v>
      </c>
      <c r="B126" s="228" t="s">
        <v>141</v>
      </c>
      <c r="C126" s="228" t="s">
        <v>142</v>
      </c>
      <c r="D126" s="228" t="s">
        <v>64</v>
      </c>
      <c r="E126" s="228" t="s">
        <v>61</v>
      </c>
      <c r="F126" s="231">
        <v>244243.12961835612</v>
      </c>
      <c r="G126" s="231">
        <v>247451.21713244799</v>
      </c>
      <c r="H126" s="231">
        <v>248961.75319952588</v>
      </c>
      <c r="I126" s="231">
        <v>250448.36488323656</v>
      </c>
      <c r="J126" s="231">
        <v>251911.87716231696</v>
      </c>
      <c r="K126" s="231">
        <v>253357.89989217714</v>
      </c>
      <c r="L126" s="231">
        <v>254778.18328544925</v>
      </c>
    </row>
    <row r="127" spans="1:12" ht="14.25">
      <c r="A127" s="228" t="s">
        <v>130</v>
      </c>
      <c r="B127" s="228" t="s">
        <v>143</v>
      </c>
      <c r="C127" s="228" t="s">
        <v>144</v>
      </c>
      <c r="D127" s="228" t="s">
        <v>101</v>
      </c>
      <c r="E127" s="228" t="s">
        <v>61</v>
      </c>
      <c r="F127" s="231">
        <v>76.192800000000005</v>
      </c>
      <c r="G127" s="231">
        <v>76.82419999999999</v>
      </c>
      <c r="H127" s="231">
        <v>77.455600000000004</v>
      </c>
      <c r="I127" s="231">
        <v>78.086999999999989</v>
      </c>
      <c r="J127" s="231">
        <v>78.718400000000003</v>
      </c>
      <c r="K127" s="231">
        <v>79.349800000000016</v>
      </c>
      <c r="L127" s="231">
        <v>79.981200000000001</v>
      </c>
    </row>
    <row r="128" spans="1:12" ht="14.25">
      <c r="A128" s="228" t="s">
        <v>130</v>
      </c>
      <c r="B128" s="228" t="s">
        <v>145</v>
      </c>
      <c r="C128" s="228" t="s">
        <v>146</v>
      </c>
      <c r="D128" s="228" t="s">
        <v>60</v>
      </c>
      <c r="E128" s="228" t="s">
        <v>61</v>
      </c>
      <c r="F128" s="231">
        <v>1.741723629540276</v>
      </c>
      <c r="G128" s="231">
        <v>1.714654667447681</v>
      </c>
      <c r="H128" s="231">
        <v>1.7142667304523467</v>
      </c>
      <c r="I128" s="231">
        <v>1.7170406918138894</v>
      </c>
      <c r="J128" s="231">
        <v>1.7198040773100345</v>
      </c>
      <c r="K128" s="231">
        <v>1.7223293788147014</v>
      </c>
      <c r="L128" s="231">
        <v>1.72511735851047</v>
      </c>
    </row>
    <row r="129" spans="1:12" ht="14.25">
      <c r="A129" s="228" t="s">
        <v>130</v>
      </c>
      <c r="B129" s="228" t="s">
        <v>147</v>
      </c>
      <c r="C129" s="228" t="s">
        <v>148</v>
      </c>
      <c r="D129" s="228" t="s">
        <v>60</v>
      </c>
      <c r="E129" s="228" t="s">
        <v>61</v>
      </c>
      <c r="F129" s="231">
        <v>40.020855113255593</v>
      </c>
      <c r="G129" s="231">
        <v>39.931386122796738</v>
      </c>
      <c r="H129" s="231">
        <v>40.102535480784567</v>
      </c>
      <c r="I129" s="231">
        <v>40.264947742585811</v>
      </c>
      <c r="J129" s="231">
        <v>40.423034154090551</v>
      </c>
      <c r="K129" s="231">
        <v>40.572357122096861</v>
      </c>
      <c r="L129" s="231">
        <v>40.72340313307663</v>
      </c>
    </row>
    <row r="130" spans="1:12" ht="14.25">
      <c r="A130" s="228" t="s">
        <v>130</v>
      </c>
      <c r="B130" s="228" t="s">
        <v>149</v>
      </c>
      <c r="C130" s="228" t="s">
        <v>150</v>
      </c>
      <c r="D130" s="228" t="s">
        <v>60</v>
      </c>
      <c r="E130" s="228" t="s">
        <v>61</v>
      </c>
      <c r="F130" s="231">
        <v>612.41532907551311</v>
      </c>
      <c r="G130" s="231">
        <v>611.04623835821451</v>
      </c>
      <c r="H130" s="231">
        <v>613.66523513118602</v>
      </c>
      <c r="I130" s="231">
        <v>616.1505333207283</v>
      </c>
      <c r="J130" s="231">
        <v>618.56963559753046</v>
      </c>
      <c r="K130" s="231">
        <v>620.85463611366947</v>
      </c>
      <c r="L130" s="231">
        <v>623.16600333103509</v>
      </c>
    </row>
    <row r="131" spans="1:12" ht="14.25">
      <c r="A131" s="228" t="s">
        <v>130</v>
      </c>
      <c r="B131" s="228" t="s">
        <v>151</v>
      </c>
      <c r="C131" s="228" t="s">
        <v>152</v>
      </c>
      <c r="D131" s="228" t="s">
        <v>60</v>
      </c>
      <c r="E131" s="228" t="s">
        <v>61</v>
      </c>
      <c r="F131" s="231">
        <v>1650.3526469088279</v>
      </c>
      <c r="G131" s="231">
        <v>1646.6631858815165</v>
      </c>
      <c r="H131" s="231">
        <v>1653.7209260315617</v>
      </c>
      <c r="I131" s="231">
        <v>1660.4183717856718</v>
      </c>
      <c r="J131" s="231">
        <v>1666.9374310843511</v>
      </c>
      <c r="K131" s="231">
        <v>1673.0951094946724</v>
      </c>
      <c r="L131" s="231">
        <v>1679.3238415724866</v>
      </c>
    </row>
    <row r="132" spans="1:12" ht="14.25">
      <c r="A132" s="228" t="s">
        <v>130</v>
      </c>
      <c r="B132" s="228" t="s">
        <v>153</v>
      </c>
      <c r="C132" s="228" t="s">
        <v>154</v>
      </c>
      <c r="D132" s="228" t="s">
        <v>60</v>
      </c>
      <c r="E132" s="228" t="s">
        <v>61</v>
      </c>
      <c r="F132" s="231">
        <v>5.5392644767705888E-4</v>
      </c>
      <c r="G132" s="231">
        <v>5.5142781129833575E-4</v>
      </c>
      <c r="H132" s="231">
        <v>5.4808211025529879E-4</v>
      </c>
      <c r="I132" s="231">
        <v>5.4351120094234956E-4</v>
      </c>
      <c r="J132" s="231">
        <v>5.3773371112237668E-4</v>
      </c>
      <c r="K132" s="231">
        <v>5.3466463307418489E-4</v>
      </c>
      <c r="L132" s="231">
        <v>5.2844607065375782E-4</v>
      </c>
    </row>
    <row r="133" spans="1:12" ht="14.25">
      <c r="A133" s="228" t="s">
        <v>130</v>
      </c>
      <c r="B133" s="228" t="s">
        <v>155</v>
      </c>
      <c r="C133" s="228" t="s">
        <v>156</v>
      </c>
      <c r="D133" s="228" t="s">
        <v>73</v>
      </c>
      <c r="E133" s="228" t="s">
        <v>61</v>
      </c>
      <c r="F133" s="232">
        <v>2.4455611390284759</v>
      </c>
      <c r="G133" s="232">
        <v>2.2532665101001541</v>
      </c>
      <c r="H133" s="232">
        <v>2.2532665101001541</v>
      </c>
      <c r="I133" s="232">
        <v>2.2532665101001541</v>
      </c>
      <c r="J133" s="232">
        <v>2.2532665101001541</v>
      </c>
      <c r="K133" s="232">
        <v>2.2532665101001541</v>
      </c>
      <c r="L133" s="232">
        <v>2.2532665101001541</v>
      </c>
    </row>
    <row r="134" spans="1:12" ht="14.25">
      <c r="A134" s="228" t="s">
        <v>130</v>
      </c>
      <c r="B134" s="228" t="s">
        <v>157</v>
      </c>
      <c r="C134" s="228" t="s">
        <v>158</v>
      </c>
      <c r="D134" s="228" t="s">
        <v>73</v>
      </c>
      <c r="E134" s="228" t="s">
        <v>61</v>
      </c>
      <c r="F134" s="232">
        <v>5.7803539242995248</v>
      </c>
      <c r="G134" s="232">
        <v>5.6295345777949946</v>
      </c>
      <c r="H134" s="232">
        <v>5.6390238422870622</v>
      </c>
      <c r="I134" s="232">
        <v>5.5902355357890743</v>
      </c>
      <c r="J134" s="232">
        <v>5.5040195444648479</v>
      </c>
      <c r="K134" s="232">
        <v>5.5124848178935908</v>
      </c>
      <c r="L134" s="232">
        <v>5.5117447337825123</v>
      </c>
    </row>
    <row r="135" spans="1:12" ht="14.25">
      <c r="A135" s="228" t="s">
        <v>130</v>
      </c>
      <c r="B135" s="228" t="s">
        <v>159</v>
      </c>
      <c r="C135" s="228" t="s">
        <v>160</v>
      </c>
      <c r="D135" s="228" t="s">
        <v>60</v>
      </c>
      <c r="E135" s="228" t="s">
        <v>61</v>
      </c>
      <c r="F135" s="231">
        <v>17357.352296856934</v>
      </c>
      <c r="G135" s="231">
        <v>17563.953391669642</v>
      </c>
      <c r="H135" s="231">
        <v>17563.953391669642</v>
      </c>
      <c r="I135" s="231">
        <v>17563.953391669642</v>
      </c>
      <c r="J135" s="231">
        <v>17563.953391669642</v>
      </c>
      <c r="K135" s="231">
        <v>17563.953391669642</v>
      </c>
      <c r="L135" s="231">
        <v>17563.953391669642</v>
      </c>
    </row>
    <row r="136" spans="1:12" ht="14.25">
      <c r="A136" s="228" t="s">
        <v>130</v>
      </c>
      <c r="B136" s="228" t="s">
        <v>161</v>
      </c>
      <c r="C136" s="228" t="s">
        <v>162</v>
      </c>
      <c r="D136" s="228" t="s">
        <v>60</v>
      </c>
      <c r="E136" s="228" t="s">
        <v>61</v>
      </c>
      <c r="F136" s="231">
        <v>9.8425275190492614E-2</v>
      </c>
      <c r="G136" s="231">
        <v>9.8786217462585604E-2</v>
      </c>
      <c r="H136" s="231">
        <v>9.8607684990692349E-2</v>
      </c>
      <c r="I136" s="231">
        <v>9.84193526303727E-2</v>
      </c>
      <c r="J136" s="231">
        <v>9.823173829652608E-2</v>
      </c>
      <c r="K136" s="231">
        <v>9.8031885102116148E-2</v>
      </c>
      <c r="L136" s="231">
        <v>9.7848324158969088E-2</v>
      </c>
    </row>
    <row r="137" spans="1:12" ht="14.25">
      <c r="A137" s="228" t="s">
        <v>130</v>
      </c>
      <c r="B137" s="228" t="s">
        <v>163</v>
      </c>
      <c r="C137" s="228" t="s">
        <v>164</v>
      </c>
      <c r="D137" s="228" t="s">
        <v>115</v>
      </c>
      <c r="E137" s="228" t="s">
        <v>61</v>
      </c>
      <c r="F137" s="233" t="s">
        <v>165</v>
      </c>
      <c r="G137" s="233" t="s">
        <v>166</v>
      </c>
      <c r="H137" s="233" t="s">
        <v>166</v>
      </c>
      <c r="I137" s="233" t="s">
        <v>166</v>
      </c>
      <c r="J137" s="233" t="s">
        <v>166</v>
      </c>
      <c r="K137" s="233" t="s">
        <v>166</v>
      </c>
      <c r="L137" s="233" t="s">
        <v>166</v>
      </c>
    </row>
    <row r="138" spans="1:12" ht="14.25">
      <c r="A138" s="228" t="s">
        <v>130</v>
      </c>
      <c r="B138" s="228" t="s">
        <v>167</v>
      </c>
      <c r="C138" s="228" t="s">
        <v>168</v>
      </c>
      <c r="D138" s="228" t="s">
        <v>115</v>
      </c>
      <c r="E138" s="228" t="s">
        <v>61</v>
      </c>
      <c r="F138" s="233" t="s">
        <v>169</v>
      </c>
      <c r="G138" s="233" t="s">
        <v>170</v>
      </c>
      <c r="H138" s="233" t="s">
        <v>170</v>
      </c>
      <c r="I138" s="233" t="s">
        <v>170</v>
      </c>
      <c r="J138" s="233" t="s">
        <v>170</v>
      </c>
      <c r="K138" s="233" t="s">
        <v>170</v>
      </c>
      <c r="L138" s="233" t="s">
        <v>170</v>
      </c>
    </row>
    <row r="139" spans="1:12" ht="14.25">
      <c r="A139" s="228" t="s">
        <v>130</v>
      </c>
      <c r="B139" s="228" t="s">
        <v>171</v>
      </c>
      <c r="C139" s="228" t="s">
        <v>172</v>
      </c>
      <c r="D139" s="228" t="s">
        <v>115</v>
      </c>
      <c r="E139" s="228" t="s">
        <v>61</v>
      </c>
      <c r="F139" s="233" t="s">
        <v>173</v>
      </c>
      <c r="G139" s="234">
        <v>0</v>
      </c>
      <c r="H139" s="234">
        <v>0</v>
      </c>
      <c r="I139" s="234">
        <v>0</v>
      </c>
      <c r="J139" s="234">
        <v>0</v>
      </c>
      <c r="K139" s="234">
        <v>0</v>
      </c>
      <c r="L139" s="234">
        <v>0</v>
      </c>
    </row>
    <row r="140" spans="1:12" ht="14.25">
      <c r="A140" s="228" t="s">
        <v>130</v>
      </c>
      <c r="B140" s="228" t="s">
        <v>174</v>
      </c>
      <c r="C140" s="228" t="s">
        <v>175</v>
      </c>
      <c r="D140" s="228" t="s">
        <v>60</v>
      </c>
      <c r="E140" s="228" t="s">
        <v>61</v>
      </c>
      <c r="F140" s="233" t="s">
        <v>173</v>
      </c>
      <c r="G140" s="234">
        <v>0</v>
      </c>
      <c r="H140" s="234">
        <v>0</v>
      </c>
      <c r="I140" s="234">
        <v>0</v>
      </c>
      <c r="J140" s="234">
        <v>0</v>
      </c>
      <c r="K140" s="234">
        <v>0</v>
      </c>
      <c r="L140" s="234">
        <v>0</v>
      </c>
    </row>
    <row r="141" spans="1:12" ht="14.25">
      <c r="A141" s="228" t="s">
        <v>131</v>
      </c>
      <c r="B141" s="228" t="s">
        <v>137</v>
      </c>
      <c r="C141" s="228" t="s">
        <v>138</v>
      </c>
      <c r="D141" s="228" t="s">
        <v>60</v>
      </c>
      <c r="E141" s="228" t="s">
        <v>61</v>
      </c>
      <c r="F141" s="231">
        <v>1294432</v>
      </c>
      <c r="G141" s="231">
        <v>1299656.1946841876</v>
      </c>
      <c r="H141" s="231">
        <v>1305533.4227896964</v>
      </c>
      <c r="I141" s="231">
        <v>1311684.1950426537</v>
      </c>
      <c r="J141" s="231">
        <v>1317838.4430550747</v>
      </c>
      <c r="K141" s="231">
        <v>1323664.5332172983</v>
      </c>
      <c r="L141" s="231">
        <v>1328943.4550353738</v>
      </c>
    </row>
    <row r="142" spans="1:12" ht="14.25">
      <c r="A142" s="228" t="s">
        <v>131</v>
      </c>
      <c r="B142" s="228" t="s">
        <v>139</v>
      </c>
      <c r="C142" s="228" t="s">
        <v>140</v>
      </c>
      <c r="D142" s="228" t="s">
        <v>98</v>
      </c>
      <c r="E142" s="228" t="s">
        <v>61</v>
      </c>
      <c r="F142" s="231">
        <v>35126.047590811635</v>
      </c>
      <c r="G142" s="231">
        <v>35190.08850829416</v>
      </c>
      <c r="H142" s="231">
        <v>35242.545975895293</v>
      </c>
      <c r="I142" s="231">
        <v>35295.154656405735</v>
      </c>
      <c r="J142" s="231">
        <v>35347.914985708965</v>
      </c>
      <c r="K142" s="231">
        <v>35400.827400944952</v>
      </c>
      <c r="L142" s="231">
        <v>35453.892340513732</v>
      </c>
    </row>
    <row r="143" spans="1:12" ht="14.25">
      <c r="A143" s="228" t="s">
        <v>131</v>
      </c>
      <c r="B143" s="228" t="s">
        <v>141</v>
      </c>
      <c r="C143" s="228" t="s">
        <v>142</v>
      </c>
      <c r="D143" s="228" t="s">
        <v>64</v>
      </c>
      <c r="E143" s="228" t="s">
        <v>61</v>
      </c>
      <c r="F143" s="231">
        <v>206049.79736564463</v>
      </c>
      <c r="G143" s="231">
        <v>206621.56489163527</v>
      </c>
      <c r="H143" s="231">
        <v>207555.93666884239</v>
      </c>
      <c r="I143" s="231">
        <v>208533.79696250788</v>
      </c>
      <c r="J143" s="231">
        <v>209512.20983835825</v>
      </c>
      <c r="K143" s="231">
        <v>210438.45161787048</v>
      </c>
      <c r="L143" s="231">
        <v>211277.70363809913</v>
      </c>
    </row>
    <row r="144" spans="1:12" ht="14.25">
      <c r="A144" s="228" t="s">
        <v>131</v>
      </c>
      <c r="B144" s="228" t="s">
        <v>143</v>
      </c>
      <c r="C144" s="228" t="s">
        <v>144</v>
      </c>
      <c r="D144" s="228" t="s">
        <v>101</v>
      </c>
      <c r="E144" s="228" t="s">
        <v>61</v>
      </c>
      <c r="F144" s="231">
        <v>64.034902778720806</v>
      </c>
      <c r="G144" s="231">
        <v>71.750070597813334</v>
      </c>
      <c r="H144" s="231">
        <v>72.862214526469117</v>
      </c>
      <c r="I144" s="231">
        <v>73.265262043464787</v>
      </c>
      <c r="J144" s="231">
        <v>73.684750657158872</v>
      </c>
      <c r="K144" s="231">
        <v>74.205415378558129</v>
      </c>
      <c r="L144" s="231">
        <v>74.7152978895042</v>
      </c>
    </row>
    <row r="145" spans="1:12" ht="14.25">
      <c r="A145" s="228" t="s">
        <v>131</v>
      </c>
      <c r="B145" s="228" t="s">
        <v>145</v>
      </c>
      <c r="C145" s="228" t="s">
        <v>146</v>
      </c>
      <c r="D145" s="228" t="s">
        <v>60</v>
      </c>
      <c r="E145" s="228" t="s">
        <v>61</v>
      </c>
      <c r="F145" s="231">
        <v>1.3554523000889684</v>
      </c>
      <c r="G145" s="231">
        <v>1.3855463872592437</v>
      </c>
      <c r="H145" s="231">
        <v>1.385050331874043</v>
      </c>
      <c r="I145" s="231">
        <v>1.3845498192520578</v>
      </c>
      <c r="J145" s="231">
        <v>1.3839713041003514</v>
      </c>
      <c r="K145" s="231">
        <v>1.3833885701409554</v>
      </c>
      <c r="L145" s="231">
        <v>1.3827282919788333</v>
      </c>
    </row>
    <row r="146" spans="1:12" ht="14.25">
      <c r="A146" s="228" t="s">
        <v>131</v>
      </c>
      <c r="B146" s="228" t="s">
        <v>147</v>
      </c>
      <c r="C146" s="228" t="s">
        <v>148</v>
      </c>
      <c r="D146" s="228" t="s">
        <v>60</v>
      </c>
      <c r="E146" s="228" t="s">
        <v>61</v>
      </c>
      <c r="F146" s="231">
        <v>36.851057513757993</v>
      </c>
      <c r="G146" s="231">
        <v>36.932450294288515</v>
      </c>
      <c r="H146" s="231">
        <v>37.044242594806768</v>
      </c>
      <c r="I146" s="231">
        <v>37.163293596861898</v>
      </c>
      <c r="J146" s="231">
        <v>37.281928611287881</v>
      </c>
      <c r="K146" s="231">
        <v>37.39077954946233</v>
      </c>
      <c r="L146" s="231">
        <v>37.483711020264167</v>
      </c>
    </row>
    <row r="147" spans="1:12" ht="14.25">
      <c r="A147" s="228" t="s">
        <v>131</v>
      </c>
      <c r="B147" s="228" t="s">
        <v>149</v>
      </c>
      <c r="C147" s="228" t="s">
        <v>150</v>
      </c>
      <c r="D147" s="228" t="s">
        <v>60</v>
      </c>
      <c r="E147" s="228" t="s">
        <v>61</v>
      </c>
      <c r="F147" s="231">
        <v>1248.9552423695302</v>
      </c>
      <c r="G147" s="231">
        <v>1251.7138047227729</v>
      </c>
      <c r="H147" s="231">
        <v>1255.5026669484146</v>
      </c>
      <c r="I147" s="231">
        <v>1259.5375409291839</v>
      </c>
      <c r="J147" s="231">
        <v>1263.5583162662444</v>
      </c>
      <c r="K147" s="231">
        <v>1267.2474899030949</v>
      </c>
      <c r="L147" s="231">
        <v>1270.3971212968679</v>
      </c>
    </row>
    <row r="148" spans="1:12" ht="14.25">
      <c r="A148" s="228" t="s">
        <v>131</v>
      </c>
      <c r="B148" s="228" t="s">
        <v>151</v>
      </c>
      <c r="C148" s="228" t="s">
        <v>152</v>
      </c>
      <c r="D148" s="228" t="s">
        <v>60</v>
      </c>
      <c r="E148" s="228" t="s">
        <v>61</v>
      </c>
      <c r="F148" s="231">
        <v>2750.6514571683847</v>
      </c>
      <c r="G148" s="231">
        <v>2756.7268098305358</v>
      </c>
      <c r="H148" s="231">
        <v>2765.0712556909002</v>
      </c>
      <c r="I148" s="231">
        <v>2773.9575084709745</v>
      </c>
      <c r="J148" s="231">
        <v>2782.8127109351149</v>
      </c>
      <c r="K148" s="231">
        <v>2790.9376064443391</v>
      </c>
      <c r="L148" s="231">
        <v>2797.8742346668109</v>
      </c>
    </row>
    <row r="149" spans="1:12" ht="14.25">
      <c r="A149" s="228" t="s">
        <v>131</v>
      </c>
      <c r="B149" s="228" t="s">
        <v>153</v>
      </c>
      <c r="C149" s="228" t="s">
        <v>154</v>
      </c>
      <c r="D149" s="228" t="s">
        <v>60</v>
      </c>
      <c r="E149" s="228" t="s">
        <v>61</v>
      </c>
      <c r="F149" s="231">
        <v>3.0747076710093693E-4</v>
      </c>
      <c r="G149" s="231">
        <v>3.0623483474159313E-4</v>
      </c>
      <c r="H149" s="231">
        <v>3.0485623198335564E-4</v>
      </c>
      <c r="I149" s="231">
        <v>3.0266431622825968E-4</v>
      </c>
      <c r="J149" s="231">
        <v>3.0125088708116306E-4</v>
      </c>
      <c r="K149" s="231">
        <v>2.9992493568974912E-4</v>
      </c>
      <c r="L149" s="231">
        <v>2.9873355295574459E-4</v>
      </c>
    </row>
    <row r="150" spans="1:12" ht="14.25">
      <c r="A150" s="228" t="s">
        <v>131</v>
      </c>
      <c r="B150" s="228" t="s">
        <v>155</v>
      </c>
      <c r="C150" s="228" t="s">
        <v>156</v>
      </c>
      <c r="D150" s="228" t="s">
        <v>73</v>
      </c>
      <c r="E150" s="228" t="s">
        <v>61</v>
      </c>
      <c r="F150" s="232">
        <v>8.2024157636221151</v>
      </c>
      <c r="G150" s="232">
        <v>8.2832267523771783</v>
      </c>
      <c r="H150" s="232">
        <v>8.2832267523771783</v>
      </c>
      <c r="I150" s="232">
        <v>8.2832267523771783</v>
      </c>
      <c r="J150" s="232">
        <v>8.2832267523771783</v>
      </c>
      <c r="K150" s="232">
        <v>8.2832267523771783</v>
      </c>
      <c r="L150" s="232">
        <v>8.2832267523771783</v>
      </c>
    </row>
    <row r="151" spans="1:12" ht="14.25">
      <c r="A151" s="228" t="s">
        <v>131</v>
      </c>
      <c r="B151" s="228" t="s">
        <v>157</v>
      </c>
      <c r="C151" s="228" t="s">
        <v>158</v>
      </c>
      <c r="D151" s="228" t="s">
        <v>73</v>
      </c>
      <c r="E151" s="228" t="s">
        <v>61</v>
      </c>
      <c r="F151" s="232">
        <v>4.1334963372255329</v>
      </c>
      <c r="G151" s="232">
        <v>3.9897414834731859</v>
      </c>
      <c r="H151" s="232">
        <v>3.8829055368411063</v>
      </c>
      <c r="I151" s="232">
        <v>3.7635651054317014</v>
      </c>
      <c r="J151" s="232">
        <v>3.7063602567167822</v>
      </c>
      <c r="K151" s="232">
        <v>3.6426927127505895</v>
      </c>
      <c r="L151" s="232">
        <v>3.6394545218728576</v>
      </c>
    </row>
    <row r="152" spans="1:12" ht="14.25">
      <c r="A152" s="228" t="s">
        <v>131</v>
      </c>
      <c r="B152" s="228" t="s">
        <v>159</v>
      </c>
      <c r="C152" s="228" t="s">
        <v>160</v>
      </c>
      <c r="D152" s="228" t="s">
        <v>60</v>
      </c>
      <c r="E152" s="228" t="s">
        <v>61</v>
      </c>
      <c r="F152" s="231">
        <v>14822.489822647811</v>
      </c>
      <c r="G152" s="231">
        <v>14818.726758456667</v>
      </c>
      <c r="H152" s="231">
        <v>14818.726758456667</v>
      </c>
      <c r="I152" s="231">
        <v>14818.726758456667</v>
      </c>
      <c r="J152" s="231">
        <v>14818.726758456667</v>
      </c>
      <c r="K152" s="231">
        <v>14818.726758456667</v>
      </c>
      <c r="L152" s="231">
        <v>14818.726758456667</v>
      </c>
    </row>
    <row r="153" spans="1:12" ht="14.25">
      <c r="A153" s="228" t="s">
        <v>131</v>
      </c>
      <c r="B153" s="228" t="s">
        <v>161</v>
      </c>
      <c r="C153" s="228" t="s">
        <v>162</v>
      </c>
      <c r="D153" s="228" t="s">
        <v>60</v>
      </c>
      <c r="E153" s="228" t="s">
        <v>61</v>
      </c>
      <c r="F153" s="231">
        <v>4.6190732198255875E-2</v>
      </c>
      <c r="G153" s="231">
        <v>4.6886366757250685E-2</v>
      </c>
      <c r="H153" s="231">
        <v>4.6816577813319514E-2</v>
      </c>
      <c r="I153" s="231">
        <v>4.6746796042740811E-2</v>
      </c>
      <c r="J153" s="231">
        <v>4.6677021733447517E-2</v>
      </c>
      <c r="K153" s="231">
        <v>4.6607255173249172E-2</v>
      </c>
      <c r="L153" s="231">
        <v>4.6537496649827217E-2</v>
      </c>
    </row>
    <row r="154" spans="1:12" ht="14.25">
      <c r="A154" s="228" t="s">
        <v>131</v>
      </c>
      <c r="B154" s="228" t="s">
        <v>163</v>
      </c>
      <c r="C154" s="228" t="s">
        <v>164</v>
      </c>
      <c r="D154" s="228" t="s">
        <v>115</v>
      </c>
      <c r="E154" s="228" t="s">
        <v>61</v>
      </c>
      <c r="F154" s="233" t="s">
        <v>165</v>
      </c>
      <c r="G154" s="233" t="s">
        <v>166</v>
      </c>
      <c r="H154" s="233" t="s">
        <v>166</v>
      </c>
      <c r="I154" s="233" t="s">
        <v>166</v>
      </c>
      <c r="J154" s="233" t="s">
        <v>166</v>
      </c>
      <c r="K154" s="233" t="s">
        <v>166</v>
      </c>
      <c r="L154" s="233" t="s">
        <v>166</v>
      </c>
    </row>
    <row r="155" spans="1:12" ht="14.25">
      <c r="A155" s="228" t="s">
        <v>131</v>
      </c>
      <c r="B155" s="228" t="s">
        <v>167</v>
      </c>
      <c r="C155" s="228" t="s">
        <v>168</v>
      </c>
      <c r="D155" s="228" t="s">
        <v>115</v>
      </c>
      <c r="E155" s="228" t="s">
        <v>61</v>
      </c>
      <c r="F155" s="233" t="s">
        <v>169</v>
      </c>
      <c r="G155" s="233" t="s">
        <v>170</v>
      </c>
      <c r="H155" s="233" t="s">
        <v>170</v>
      </c>
      <c r="I155" s="233" t="s">
        <v>170</v>
      </c>
      <c r="J155" s="233" t="s">
        <v>170</v>
      </c>
      <c r="K155" s="233" t="s">
        <v>170</v>
      </c>
      <c r="L155" s="233" t="s">
        <v>170</v>
      </c>
    </row>
    <row r="156" spans="1:12" ht="14.25">
      <c r="A156" s="228" t="s">
        <v>131</v>
      </c>
      <c r="B156" s="228" t="s">
        <v>171</v>
      </c>
      <c r="C156" s="228" t="s">
        <v>172</v>
      </c>
      <c r="D156" s="228" t="s">
        <v>115</v>
      </c>
      <c r="E156" s="228" t="s">
        <v>61</v>
      </c>
      <c r="F156" s="233" t="s">
        <v>173</v>
      </c>
      <c r="G156" s="234">
        <v>0</v>
      </c>
      <c r="H156" s="234">
        <v>0</v>
      </c>
      <c r="I156" s="234">
        <v>0</v>
      </c>
      <c r="J156" s="234">
        <v>0</v>
      </c>
      <c r="K156" s="234">
        <v>0</v>
      </c>
      <c r="L156" s="234">
        <v>0</v>
      </c>
    </row>
    <row r="157" spans="1:12" ht="14.25">
      <c r="A157" s="228" t="s">
        <v>131</v>
      </c>
      <c r="B157" s="228" t="s">
        <v>174</v>
      </c>
      <c r="C157" s="228" t="s">
        <v>175</v>
      </c>
      <c r="D157" s="228" t="s">
        <v>60</v>
      </c>
      <c r="E157" s="228" t="s">
        <v>61</v>
      </c>
      <c r="F157" s="233" t="s">
        <v>173</v>
      </c>
      <c r="G157" s="234">
        <v>0</v>
      </c>
      <c r="H157" s="234">
        <v>0</v>
      </c>
      <c r="I157" s="234">
        <v>0</v>
      </c>
      <c r="J157" s="234">
        <v>0</v>
      </c>
      <c r="K157" s="234">
        <v>0</v>
      </c>
      <c r="L157" s="234">
        <v>0</v>
      </c>
    </row>
    <row r="158" spans="1:12" ht="14.25">
      <c r="A158" s="228" t="s">
        <v>132</v>
      </c>
      <c r="B158" s="228" t="s">
        <v>137</v>
      </c>
      <c r="C158" s="228" t="s">
        <v>138</v>
      </c>
      <c r="D158" s="228" t="s">
        <v>60</v>
      </c>
      <c r="E158" s="228" t="s">
        <v>61</v>
      </c>
      <c r="F158" s="231">
        <v>2376957.154103478</v>
      </c>
      <c r="G158" s="231">
        <v>2386851.8089687522</v>
      </c>
      <c r="H158" s="231">
        <v>2397453.5624439484</v>
      </c>
      <c r="I158" s="231">
        <v>2409254.3159191441</v>
      </c>
      <c r="J158" s="231">
        <v>2420748.0365243657</v>
      </c>
      <c r="K158" s="231">
        <v>2431947.7735645743</v>
      </c>
      <c r="L158" s="231">
        <v>2442929.4721298078</v>
      </c>
    </row>
    <row r="159" spans="1:12" ht="14.25">
      <c r="A159" s="228" t="s">
        <v>132</v>
      </c>
      <c r="B159" s="228" t="s">
        <v>139</v>
      </c>
      <c r="C159" s="228" t="s">
        <v>140</v>
      </c>
      <c r="D159" s="228" t="s">
        <v>98</v>
      </c>
      <c r="E159" s="228" t="s">
        <v>61</v>
      </c>
      <c r="F159" s="231">
        <v>52553</v>
      </c>
      <c r="G159" s="231">
        <v>52636.341250698664</v>
      </c>
      <c r="H159" s="231">
        <v>52694.569237070697</v>
      </c>
      <c r="I159" s="231">
        <v>52752.797223442729</v>
      </c>
      <c r="J159" s="231">
        <v>52811.025209814761</v>
      </c>
      <c r="K159" s="231">
        <v>52869.253196186794</v>
      </c>
      <c r="L159" s="231">
        <v>52927.481182558819</v>
      </c>
    </row>
    <row r="160" spans="1:12" ht="14.25">
      <c r="A160" s="228" t="s">
        <v>132</v>
      </c>
      <c r="B160" s="228" t="s">
        <v>141</v>
      </c>
      <c r="C160" s="228" t="s">
        <v>142</v>
      </c>
      <c r="D160" s="228" t="s">
        <v>64</v>
      </c>
      <c r="E160" s="228" t="s">
        <v>61</v>
      </c>
      <c r="F160" s="231">
        <v>364115.41695417283</v>
      </c>
      <c r="G160" s="231">
        <v>364497.40433065424</v>
      </c>
      <c r="H160" s="231">
        <v>366116.40372078901</v>
      </c>
      <c r="I160" s="231">
        <v>367918.5030361684</v>
      </c>
      <c r="J160" s="231">
        <v>369673.71519930445</v>
      </c>
      <c r="K160" s="231">
        <v>371384.03297647124</v>
      </c>
      <c r="L160" s="231">
        <v>373061.05398260511</v>
      </c>
    </row>
    <row r="161" spans="1:12" ht="14.25">
      <c r="A161" s="228" t="s">
        <v>132</v>
      </c>
      <c r="B161" s="228" t="s">
        <v>143</v>
      </c>
      <c r="C161" s="228" t="s">
        <v>144</v>
      </c>
      <c r="D161" s="228" t="s">
        <v>101</v>
      </c>
      <c r="E161" s="228" t="s">
        <v>61</v>
      </c>
      <c r="F161" s="231">
        <v>143.9</v>
      </c>
      <c r="G161" s="231">
        <v>149.9</v>
      </c>
      <c r="H161" s="231">
        <v>163.9</v>
      </c>
      <c r="I161" s="231">
        <v>164.9</v>
      </c>
      <c r="J161" s="231">
        <v>165.8</v>
      </c>
      <c r="K161" s="231">
        <v>166.8</v>
      </c>
      <c r="L161" s="231">
        <v>167.8</v>
      </c>
    </row>
    <row r="162" spans="1:12" ht="14.25">
      <c r="A162" s="228" t="s">
        <v>132</v>
      </c>
      <c r="B162" s="228" t="s">
        <v>145</v>
      </c>
      <c r="C162" s="228" t="s">
        <v>146</v>
      </c>
      <c r="D162" s="228" t="s">
        <v>60</v>
      </c>
      <c r="E162" s="228" t="s">
        <v>61</v>
      </c>
      <c r="F162" s="231">
        <v>1.6861263866953362</v>
      </c>
      <c r="G162" s="231">
        <v>1.7178815596116264</v>
      </c>
      <c r="H162" s="231">
        <v>1.7174824903271384</v>
      </c>
      <c r="I162" s="231">
        <v>1.7174634288347836</v>
      </c>
      <c r="J162" s="231">
        <v>1.7170657005754815</v>
      </c>
      <c r="K162" s="231">
        <v>1.7166688483987516</v>
      </c>
      <c r="L162" s="231">
        <v>1.7166885324960652</v>
      </c>
    </row>
    <row r="163" spans="1:12" ht="14.25">
      <c r="A163" s="228" t="s">
        <v>132</v>
      </c>
      <c r="B163" s="228" t="s">
        <v>147</v>
      </c>
      <c r="C163" s="228" t="s">
        <v>148</v>
      </c>
      <c r="D163" s="228" t="s">
        <v>60</v>
      </c>
      <c r="E163" s="228" t="s">
        <v>61</v>
      </c>
      <c r="F163" s="231">
        <v>45.229713890805051</v>
      </c>
      <c r="G163" s="231">
        <v>45.346081286321748</v>
      </c>
      <c r="H163" s="231">
        <v>45.497165972795102</v>
      </c>
      <c r="I163" s="231">
        <v>45.670645780438342</v>
      </c>
      <c r="J163" s="231">
        <v>45.837929237444101</v>
      </c>
      <c r="K163" s="231">
        <v>45.999283639209395</v>
      </c>
      <c r="L163" s="231">
        <v>46.156163443780613</v>
      </c>
    </row>
    <row r="164" spans="1:12" ht="14.25">
      <c r="A164" s="228" t="s">
        <v>132</v>
      </c>
      <c r="B164" s="228" t="s">
        <v>149</v>
      </c>
      <c r="C164" s="228" t="s">
        <v>150</v>
      </c>
      <c r="D164" s="228" t="s">
        <v>60</v>
      </c>
      <c r="E164" s="228" t="s">
        <v>61</v>
      </c>
      <c r="F164" s="231">
        <v>1131.73078874418</v>
      </c>
      <c r="G164" s="231">
        <v>1134.6425154163885</v>
      </c>
      <c r="H164" s="231">
        <v>1138.4229326837287</v>
      </c>
      <c r="I164" s="231">
        <v>1142.7637171514186</v>
      </c>
      <c r="J164" s="231">
        <v>1146.9494575078145</v>
      </c>
      <c r="K164" s="231">
        <v>1150.9868419763091</v>
      </c>
      <c r="L164" s="231">
        <v>1154.9122637774299</v>
      </c>
    </row>
    <row r="165" spans="1:12" ht="14.25">
      <c r="A165" s="228" t="s">
        <v>132</v>
      </c>
      <c r="B165" s="228" t="s">
        <v>151</v>
      </c>
      <c r="C165" s="228" t="s">
        <v>152</v>
      </c>
      <c r="D165" s="228" t="s">
        <v>60</v>
      </c>
      <c r="E165" s="228" t="s">
        <v>61</v>
      </c>
      <c r="F165" s="231">
        <v>2843.8073649048165</v>
      </c>
      <c r="G165" s="231">
        <v>2851.1239368646593</v>
      </c>
      <c r="H165" s="231">
        <v>2860.623350129898</v>
      </c>
      <c r="I165" s="231">
        <v>2871.5308512436382</v>
      </c>
      <c r="J165" s="231">
        <v>2882.048758303767</v>
      </c>
      <c r="K165" s="231">
        <v>2892.1938774439805</v>
      </c>
      <c r="L165" s="231">
        <v>2902.0576573635603</v>
      </c>
    </row>
    <row r="166" spans="1:12" ht="14.25">
      <c r="A166" s="228" t="s">
        <v>132</v>
      </c>
      <c r="B166" s="228" t="s">
        <v>153</v>
      </c>
      <c r="C166" s="228" t="s">
        <v>154</v>
      </c>
      <c r="D166" s="228" t="s">
        <v>60</v>
      </c>
      <c r="E166" s="228" t="s">
        <v>61</v>
      </c>
      <c r="F166" s="231">
        <v>2.5452709526360359E-4</v>
      </c>
      <c r="G166" s="231">
        <v>2.5263403355591158E-4</v>
      </c>
      <c r="H166" s="231">
        <v>2.5151686332781594E-4</v>
      </c>
      <c r="I166" s="231">
        <v>2.5028491015484687E-4</v>
      </c>
      <c r="J166" s="231">
        <v>2.4909655647837209E-4</v>
      </c>
      <c r="K166" s="231">
        <v>2.4836059662362739E-4</v>
      </c>
      <c r="L166" s="231">
        <v>2.4724414146652277E-4</v>
      </c>
    </row>
    <row r="167" spans="1:12" ht="14.25">
      <c r="A167" s="228" t="s">
        <v>132</v>
      </c>
      <c r="B167" s="228" t="s">
        <v>155</v>
      </c>
      <c r="C167" s="228" t="s">
        <v>156</v>
      </c>
      <c r="D167" s="228" t="s">
        <v>73</v>
      </c>
      <c r="E167" s="228" t="s">
        <v>61</v>
      </c>
      <c r="F167" s="232">
        <v>44.489808674111771</v>
      </c>
      <c r="G167" s="232">
        <v>44.489808674111771</v>
      </c>
      <c r="H167" s="232">
        <v>44.489808674111771</v>
      </c>
      <c r="I167" s="232">
        <v>44.489808674111771</v>
      </c>
      <c r="J167" s="232">
        <v>44.489808674111771</v>
      </c>
      <c r="K167" s="232">
        <v>44.489808674111771</v>
      </c>
      <c r="L167" s="232">
        <v>44.489808674111771</v>
      </c>
    </row>
    <row r="168" spans="1:12" ht="14.25">
      <c r="A168" s="228" t="s">
        <v>132</v>
      </c>
      <c r="B168" s="228" t="s">
        <v>157</v>
      </c>
      <c r="C168" s="228" t="s">
        <v>158</v>
      </c>
      <c r="D168" s="228" t="s">
        <v>73</v>
      </c>
      <c r="E168" s="228" t="s">
        <v>61</v>
      </c>
      <c r="F168" s="232">
        <v>2.4831777582741577</v>
      </c>
      <c r="G168" s="232">
        <v>2.4225877364293571</v>
      </c>
      <c r="H168" s="232">
        <v>2.4195709396662468</v>
      </c>
      <c r="I168" s="232">
        <v>2.4160502091163338</v>
      </c>
      <c r="J168" s="232">
        <v>2.3391639526838568</v>
      </c>
      <c r="K168" s="232">
        <v>2.3371354915486506</v>
      </c>
      <c r="L168" s="232">
        <v>2.3346148897519092</v>
      </c>
    </row>
    <row r="169" spans="1:12" ht="14.25">
      <c r="A169" s="228" t="s">
        <v>132</v>
      </c>
      <c r="B169" s="228" t="s">
        <v>159</v>
      </c>
      <c r="C169" s="228" t="s">
        <v>160</v>
      </c>
      <c r="D169" s="228" t="s">
        <v>60</v>
      </c>
      <c r="E169" s="228" t="s">
        <v>61</v>
      </c>
      <c r="F169" s="231">
        <v>16793.685921398977</v>
      </c>
      <c r="G169" s="231">
        <v>17152.848082794255</v>
      </c>
      <c r="H169" s="231">
        <v>17152.848082794255</v>
      </c>
      <c r="I169" s="231">
        <v>17152.848082794255</v>
      </c>
      <c r="J169" s="231">
        <v>17152.848082794255</v>
      </c>
      <c r="K169" s="231">
        <v>17152.848082794255</v>
      </c>
      <c r="L169" s="231">
        <v>17152.848082794255</v>
      </c>
    </row>
    <row r="170" spans="1:12" ht="14.25">
      <c r="A170" s="228" t="s">
        <v>132</v>
      </c>
      <c r="B170" s="228" t="s">
        <v>161</v>
      </c>
      <c r="C170" s="228" t="s">
        <v>162</v>
      </c>
      <c r="D170" s="228" t="s">
        <v>60</v>
      </c>
      <c r="E170" s="228" t="s">
        <v>61</v>
      </c>
      <c r="F170" s="231">
        <v>5.2446114808641829E-2</v>
      </c>
      <c r="G170" s="231">
        <v>5.3085113289345447E-2</v>
      </c>
      <c r="H170" s="231">
        <v>5.3026453748183558E-2</v>
      </c>
      <c r="I170" s="231">
        <v>5.2967923702598896E-2</v>
      </c>
      <c r="J170" s="231">
        <v>5.2909522724256662E-2</v>
      </c>
      <c r="K170" s="231">
        <v>5.2851250386709042E-2</v>
      </c>
      <c r="L170" s="231">
        <v>5.2793106265384866E-2</v>
      </c>
    </row>
    <row r="171" spans="1:12" ht="14.25">
      <c r="A171" s="228" t="s">
        <v>132</v>
      </c>
      <c r="B171" s="228" t="s">
        <v>163</v>
      </c>
      <c r="C171" s="228" t="s">
        <v>164</v>
      </c>
      <c r="D171" s="228" t="s">
        <v>115</v>
      </c>
      <c r="E171" s="228" t="s">
        <v>61</v>
      </c>
      <c r="F171" s="233" t="s">
        <v>165</v>
      </c>
      <c r="G171" s="233" t="s">
        <v>166</v>
      </c>
      <c r="H171" s="233" t="s">
        <v>166</v>
      </c>
      <c r="I171" s="233" t="s">
        <v>166</v>
      </c>
      <c r="J171" s="233" t="s">
        <v>166</v>
      </c>
      <c r="K171" s="233" t="s">
        <v>166</v>
      </c>
      <c r="L171" s="233" t="s">
        <v>166</v>
      </c>
    </row>
    <row r="172" spans="1:12" ht="14.25">
      <c r="A172" s="228" t="s">
        <v>132</v>
      </c>
      <c r="B172" s="228" t="s">
        <v>167</v>
      </c>
      <c r="C172" s="228" t="s">
        <v>168</v>
      </c>
      <c r="D172" s="228" t="s">
        <v>115</v>
      </c>
      <c r="E172" s="228" t="s">
        <v>61</v>
      </c>
      <c r="F172" s="233" t="s">
        <v>169</v>
      </c>
      <c r="G172" s="233" t="s">
        <v>170</v>
      </c>
      <c r="H172" s="233" t="s">
        <v>170</v>
      </c>
      <c r="I172" s="233" t="s">
        <v>170</v>
      </c>
      <c r="J172" s="233" t="s">
        <v>170</v>
      </c>
      <c r="K172" s="233" t="s">
        <v>170</v>
      </c>
      <c r="L172" s="233" t="s">
        <v>170</v>
      </c>
    </row>
    <row r="173" spans="1:12" ht="14.25">
      <c r="A173" s="228" t="s">
        <v>132</v>
      </c>
      <c r="B173" s="228" t="s">
        <v>171</v>
      </c>
      <c r="C173" s="228" t="s">
        <v>172</v>
      </c>
      <c r="D173" s="228" t="s">
        <v>115</v>
      </c>
      <c r="E173" s="228" t="s">
        <v>61</v>
      </c>
      <c r="F173" s="233" t="s">
        <v>173</v>
      </c>
      <c r="G173" s="234">
        <v>0</v>
      </c>
      <c r="H173" s="234">
        <v>0</v>
      </c>
      <c r="I173" s="234">
        <v>0</v>
      </c>
      <c r="J173" s="234">
        <v>0</v>
      </c>
      <c r="K173" s="234">
        <v>0</v>
      </c>
      <c r="L173" s="234">
        <v>0</v>
      </c>
    </row>
    <row r="174" spans="1:12" ht="14.25">
      <c r="A174" s="228" t="s">
        <v>132</v>
      </c>
      <c r="B174" s="228" t="s">
        <v>174</v>
      </c>
      <c r="C174" s="228" t="s">
        <v>175</v>
      </c>
      <c r="D174" s="228" t="s">
        <v>60</v>
      </c>
      <c r="E174" s="228" t="s">
        <v>61</v>
      </c>
      <c r="F174" s="233" t="s">
        <v>173</v>
      </c>
      <c r="G174" s="234">
        <v>0</v>
      </c>
      <c r="H174" s="234">
        <v>0</v>
      </c>
      <c r="I174" s="234">
        <v>0</v>
      </c>
      <c r="J174" s="234">
        <v>0</v>
      </c>
      <c r="K174" s="234">
        <v>0</v>
      </c>
      <c r="L174" s="234"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D217-E8A4-4FA1-B3AB-B10A617942DB}">
  <sheetPr codeName="Sheet5">
    <tabColor rgb="FFFFDB8E"/>
  </sheetPr>
  <dimension ref="B1:M16"/>
  <sheetViews>
    <sheetView showGridLines="0" zoomScale="80" zoomScaleNormal="80" workbookViewId="0"/>
  </sheetViews>
  <sheetFormatPr defaultColWidth="9" defaultRowHeight="14.25"/>
  <cols>
    <col min="1" max="1" width="2.125" style="6" customWidth="1"/>
    <col min="2" max="2" width="21.25" style="6" bestFit="1" customWidth="1"/>
    <col min="3" max="3" width="48.375" style="6" bestFit="1" customWidth="1"/>
    <col min="4" max="6" width="9.75" style="6" bestFit="1" customWidth="1"/>
    <col min="7" max="7" width="10.125" style="6" bestFit="1" customWidth="1"/>
    <col min="8" max="16384" width="9" style="6"/>
  </cols>
  <sheetData>
    <row r="1" spans="2:13" s="64" customFormat="1" ht="15.75" customHeight="1"/>
    <row r="2" spans="2:13" s="64" customFormat="1" ht="26.25" customHeight="1">
      <c r="B2" s="65"/>
      <c r="C2" s="65"/>
      <c r="D2" s="242" t="s">
        <v>176</v>
      </c>
      <c r="E2" s="242"/>
      <c r="F2" s="242"/>
      <c r="G2" s="242"/>
      <c r="H2" s="88"/>
      <c r="I2" s="88"/>
    </row>
    <row r="3" spans="2:13" s="64" customFormat="1" ht="13.15">
      <c r="B3" s="65"/>
      <c r="C3" s="65"/>
      <c r="D3" s="89" t="s">
        <v>177</v>
      </c>
      <c r="E3" s="89" t="s">
        <v>178</v>
      </c>
      <c r="F3" s="89" t="s">
        <v>179</v>
      </c>
      <c r="G3" s="89" t="s">
        <v>180</v>
      </c>
      <c r="H3" s="68"/>
      <c r="I3" s="68"/>
    </row>
    <row r="4" spans="2:13" s="64" customFormat="1" ht="13.15">
      <c r="B4" s="78" t="s">
        <v>181</v>
      </c>
      <c r="C4" s="78" t="s">
        <v>182</v>
      </c>
      <c r="D4" s="89" t="s">
        <v>15</v>
      </c>
      <c r="E4" s="89" t="s">
        <v>16</v>
      </c>
      <c r="F4" s="89" t="s">
        <v>17</v>
      </c>
      <c r="G4" s="89" t="s">
        <v>18</v>
      </c>
      <c r="H4" s="68"/>
      <c r="I4" s="68"/>
    </row>
    <row r="5" spans="2:13" s="64" customFormat="1" ht="13.15">
      <c r="B5" s="90" t="s">
        <v>183</v>
      </c>
      <c r="C5" s="90" t="s">
        <v>184</v>
      </c>
      <c r="D5" s="91">
        <v>4.6454000000000002E-2</v>
      </c>
      <c r="E5" s="91">
        <v>0</v>
      </c>
      <c r="F5" s="91">
        <v>0</v>
      </c>
      <c r="G5" s="91">
        <v>0</v>
      </c>
      <c r="H5" s="92"/>
      <c r="I5" s="92"/>
    </row>
    <row r="6" spans="2:13" s="64" customFormat="1" ht="13.15">
      <c r="B6" s="90" t="s">
        <v>185</v>
      </c>
      <c r="C6" s="90" t="s">
        <v>186</v>
      </c>
      <c r="D6" s="91">
        <v>0</v>
      </c>
      <c r="E6" s="91">
        <v>-0.24594440000000001</v>
      </c>
      <c r="F6" s="91">
        <v>0</v>
      </c>
      <c r="G6" s="91">
        <v>0</v>
      </c>
      <c r="H6" s="92"/>
      <c r="I6" s="92"/>
    </row>
    <row r="7" spans="2:13" s="64" customFormat="1" ht="13.15">
      <c r="B7" s="90" t="s">
        <v>187</v>
      </c>
      <c r="C7" s="90" t="s">
        <v>188</v>
      </c>
      <c r="D7" s="91">
        <v>0</v>
      </c>
      <c r="E7" s="91">
        <v>0</v>
      </c>
      <c r="F7" s="91">
        <v>-0.38842929999999998</v>
      </c>
      <c r="G7" s="91">
        <v>0</v>
      </c>
      <c r="H7" s="92"/>
      <c r="I7" s="92"/>
    </row>
    <row r="8" spans="2:13" s="64" customFormat="1" ht="13.15">
      <c r="B8" s="90" t="s">
        <v>189</v>
      </c>
      <c r="C8" s="90" t="s">
        <v>190</v>
      </c>
      <c r="D8" s="91">
        <v>0</v>
      </c>
      <c r="E8" s="91">
        <v>0</v>
      </c>
      <c r="F8" s="91">
        <v>0</v>
      </c>
      <c r="G8" s="91">
        <v>0.1945086</v>
      </c>
      <c r="H8" s="92"/>
      <c r="I8" s="92"/>
    </row>
    <row r="9" spans="2:13" s="64" customFormat="1" ht="13.15">
      <c r="B9" s="90" t="s">
        <v>191</v>
      </c>
      <c r="C9" s="90" t="s">
        <v>192</v>
      </c>
      <c r="D9" s="91">
        <v>-0.80421509999999996</v>
      </c>
      <c r="E9" s="91">
        <v>1.1445190000000001</v>
      </c>
      <c r="F9" s="91">
        <v>2.4398789999999999</v>
      </c>
      <c r="G9" s="91">
        <v>0.9665781</v>
      </c>
      <c r="H9" s="92"/>
      <c r="I9" s="92"/>
    </row>
    <row r="10" spans="2:13">
      <c r="D10" s="7"/>
      <c r="E10" s="7"/>
      <c r="F10" s="7"/>
    </row>
    <row r="16" spans="2:13">
      <c r="C16"/>
      <c r="D16"/>
      <c r="E16"/>
      <c r="F16"/>
      <c r="G16"/>
      <c r="H16"/>
      <c r="I16"/>
      <c r="J16"/>
      <c r="K16"/>
      <c r="L16"/>
      <c r="M16"/>
    </row>
  </sheetData>
  <mergeCells count="1">
    <mergeCell ref="D2:G2"/>
  </mergeCells>
  <phoneticPr fontId="25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25420-50F7-4000-AB50-1653DA92D822}">
  <sheetPr codeName="Sheet6">
    <tabColor rgb="FFFFDB8E"/>
  </sheetPr>
  <dimension ref="A1:R234"/>
  <sheetViews>
    <sheetView showGridLines="0" zoomScale="80" zoomScaleNormal="80" workbookViewId="0">
      <pane xSplit="2" ySplit="5" topLeftCell="C6" activePane="bottomRight" state="frozen"/>
      <selection pane="bottomRight"/>
      <selection pane="bottomLeft"/>
      <selection pane="topRight"/>
    </sheetView>
  </sheetViews>
  <sheetFormatPr defaultColWidth="9" defaultRowHeight="14.25"/>
  <cols>
    <col min="1" max="3" width="11" style="3" customWidth="1"/>
    <col min="4" max="5" width="15.625" style="3" customWidth="1"/>
    <col min="6" max="6" width="12.75" style="3" customWidth="1"/>
    <col min="7" max="7" width="18.875" style="3" customWidth="1"/>
    <col min="8" max="8" width="10.875" style="3" bestFit="1" customWidth="1"/>
    <col min="9" max="9" width="15.375" style="3" bestFit="1" customWidth="1"/>
    <col min="10" max="10" width="15.25" style="3" bestFit="1" customWidth="1"/>
    <col min="11" max="11" width="15.125" style="3" customWidth="1"/>
    <col min="12" max="12" width="15.125" style="3" bestFit="1" customWidth="1"/>
    <col min="13" max="13" width="17.125" style="3" bestFit="1" customWidth="1"/>
    <col min="14" max="14" width="12.625" style="3" bestFit="1" customWidth="1"/>
    <col min="15" max="15" width="9" style="3"/>
    <col min="16" max="16" width="10.125" style="3" bestFit="1" customWidth="1"/>
    <col min="17" max="21" width="10.625" style="3" bestFit="1" customWidth="1"/>
    <col min="22" max="16384" width="9" style="3"/>
  </cols>
  <sheetData>
    <row r="1" spans="1:7" ht="21" customHeight="1">
      <c r="A1" s="8" t="s">
        <v>193</v>
      </c>
      <c r="C1" s="9"/>
    </row>
    <row r="2" spans="1:7" ht="21">
      <c r="A2" s="10" t="s">
        <v>194</v>
      </c>
      <c r="C2" s="9"/>
    </row>
    <row r="3" spans="1:7" s="86" customFormat="1" ht="13.15"/>
    <row r="4" spans="1:7" s="86" customFormat="1" ht="26.25">
      <c r="D4" s="93" t="s">
        <v>195</v>
      </c>
      <c r="E4" s="93" t="s">
        <v>196</v>
      </c>
    </row>
    <row r="5" spans="1:7" s="86" customFormat="1" ht="51.75" customHeight="1">
      <c r="A5" s="94" t="s">
        <v>197</v>
      </c>
      <c r="B5" s="94" t="s">
        <v>198</v>
      </c>
      <c r="C5" s="94" t="s">
        <v>199</v>
      </c>
      <c r="D5" s="95" t="s">
        <v>85</v>
      </c>
      <c r="E5" s="95" t="s">
        <v>88</v>
      </c>
    </row>
    <row r="6" spans="1:7" s="86" customFormat="1" ht="13.15">
      <c r="A6" s="97" t="str">
        <f>B6&amp;RIGHT(C6,2)</f>
        <v>ANH12</v>
      </c>
      <c r="B6" s="97" t="s">
        <v>57</v>
      </c>
      <c r="C6" s="98" t="s">
        <v>28</v>
      </c>
      <c r="D6" s="99" cm="1">
        <f t="array" ref="D6">IFERROR(INDEX(Inputs1!$A$4:$X$328, MATCH(Costs!$B6&amp;Costs!D$5, Inputs1!$A$4:$A$328&amp;Inputs1!$B$4:$B$328, 0), MATCH(Costs!$C6, Inputs1!$A$4:$X$4, 0)), "")</f>
        <v>118.90573569487645</v>
      </c>
      <c r="E6" s="100" cm="1">
        <f t="array" ref="E6">IFERROR(INDEX(Inputs1!$A$4:$X$328, MATCH(Costs!$B6&amp;Costs!E$5, Inputs1!$A$4:$A$328&amp;Inputs1!$B$4:$B$328, 0), MATCH(Costs!$C6, Inputs1!$A$4:$X$4, 0)), "")</f>
        <v>0.82803437113423717</v>
      </c>
    </row>
    <row r="7" spans="1:7" s="86" customFormat="1" ht="13.15">
      <c r="A7" s="97" t="str">
        <f t="shared" ref="A7:A70" si="0">B7&amp;RIGHT(C7,2)</f>
        <v>ANH13</v>
      </c>
      <c r="B7" s="97" t="s">
        <v>57</v>
      </c>
      <c r="C7" s="98" t="s">
        <v>40</v>
      </c>
      <c r="D7" s="99" cm="1">
        <f t="array" ref="D7">IFERROR(INDEX(Inputs1!$A$4:$X$328, MATCH(Costs!$B7&amp;Costs!D$5, Inputs1!$A$4:$A$328&amp;Inputs1!$B$4:$B$328, 0), MATCH(Costs!$C7, Inputs1!$A$4:$X$4, 0)), "")</f>
        <v>151.78275418141843</v>
      </c>
      <c r="E7" s="100" cm="1">
        <f t="array" ref="E7">IFERROR(INDEX(Inputs1!$A$4:$X$328, MATCH(Costs!$B7&amp;Costs!E$5, Inputs1!$A$4:$A$328&amp;Inputs1!$B$4:$B$328, 0), MATCH(Costs!$C7, Inputs1!$A$4:$X$4, 0)), "")</f>
        <v>1.0757105186493157</v>
      </c>
      <c r="G7" s="101"/>
    </row>
    <row r="8" spans="1:7" s="86" customFormat="1" ht="13.15">
      <c r="A8" s="97" t="str">
        <f t="shared" si="0"/>
        <v>ANH14</v>
      </c>
      <c r="B8" s="97" t="s">
        <v>57</v>
      </c>
      <c r="C8" s="98" t="s">
        <v>41</v>
      </c>
      <c r="D8" s="99" cm="1">
        <f t="array" ref="D8">IFERROR(INDEX(Inputs1!$A$4:$X$328, MATCH(Costs!$B8&amp;Costs!D$5, Inputs1!$A$4:$A$328&amp;Inputs1!$B$4:$B$328, 0), MATCH(Costs!$C8, Inputs1!$A$4:$X$4, 0)), "")</f>
        <v>137.09464585823144</v>
      </c>
      <c r="E8" s="100" cm="1">
        <f t="array" ref="E8">IFERROR(INDEX(Inputs1!$A$4:$X$328, MATCH(Costs!$B8&amp;Costs!E$5, Inputs1!$A$4:$A$328&amp;Inputs1!$B$4:$B$328, 0), MATCH(Costs!$C8, Inputs1!$A$4:$X$4, 0)), "")</f>
        <v>0.95138546744088448</v>
      </c>
      <c r="G8" s="101"/>
    </row>
    <row r="9" spans="1:7" s="86" customFormat="1" ht="13.15">
      <c r="A9" s="97" t="str">
        <f t="shared" si="0"/>
        <v>ANH15</v>
      </c>
      <c r="B9" s="97" t="s">
        <v>57</v>
      </c>
      <c r="C9" s="98" t="s">
        <v>42</v>
      </c>
      <c r="D9" s="99" cm="1">
        <f t="array" ref="D9">IFERROR(INDEX(Inputs1!$A$4:$X$328, MATCH(Costs!$B9&amp;Costs!D$5, Inputs1!$A$4:$A$328&amp;Inputs1!$B$4:$B$328, 0), MATCH(Costs!$C9, Inputs1!$A$4:$X$4, 0)), "")</f>
        <v>114.28322845850224</v>
      </c>
      <c r="E9" s="100" cm="1">
        <f t="array" ref="E9">IFERROR(INDEX(Inputs1!$A$4:$X$328, MATCH(Costs!$B9&amp;Costs!E$5, Inputs1!$A$4:$A$328&amp;Inputs1!$B$4:$B$328, 0), MATCH(Costs!$C9, Inputs1!$A$4:$X$4, 0)), "")</f>
        <v>0.77375239308396915</v>
      </c>
      <c r="G9" s="101"/>
    </row>
    <row r="10" spans="1:7" s="86" customFormat="1" ht="13.15">
      <c r="A10" s="97" t="str">
        <f t="shared" si="0"/>
        <v>ANH16</v>
      </c>
      <c r="B10" s="97" t="s">
        <v>57</v>
      </c>
      <c r="C10" s="98" t="s">
        <v>43</v>
      </c>
      <c r="D10" s="99" cm="1">
        <f t="array" ref="D10">IFERROR(INDEX(Inputs1!$A$4:$X$328, MATCH(Costs!$B10&amp;Costs!D$5, Inputs1!$A$4:$A$328&amp;Inputs1!$B$4:$B$328, 0), MATCH(Costs!$C10, Inputs1!$A$4:$X$4, 0)), "")</f>
        <v>92.009811019665918</v>
      </c>
      <c r="E10" s="100" cm="1">
        <f t="array" ref="E10">IFERROR(INDEX(Inputs1!$A$4:$X$328, MATCH(Costs!$B10&amp;Costs!E$5, Inputs1!$A$4:$A$328&amp;Inputs1!$B$4:$B$328, 0), MATCH(Costs!$C10, Inputs1!$A$4:$X$4, 0)), "")</f>
        <v>0.61014463540892516</v>
      </c>
      <c r="G10" s="101"/>
    </row>
    <row r="11" spans="1:7" s="86" customFormat="1" ht="10.9" customHeight="1">
      <c r="A11" s="97" t="str">
        <f t="shared" si="0"/>
        <v>ANH17</v>
      </c>
      <c r="B11" s="97" t="s">
        <v>57</v>
      </c>
      <c r="C11" s="98" t="s">
        <v>44</v>
      </c>
      <c r="D11" s="99" cm="1">
        <f t="array" ref="D11">IFERROR(INDEX(Inputs1!$A$4:$X$328, MATCH(Costs!$B11&amp;Costs!D$5, Inputs1!$A$4:$A$328&amp;Inputs1!$B$4:$B$328, 0), MATCH(Costs!$C11, Inputs1!$A$4:$X$4, 0)), "")</f>
        <v>106.09790568129056</v>
      </c>
      <c r="E11" s="100" cm="1">
        <f t="array" ref="E11">IFERROR(INDEX(Inputs1!$A$4:$X$328, MATCH(Costs!$B11&amp;Costs!E$5, Inputs1!$A$4:$A$328&amp;Inputs1!$B$4:$B$328, 0), MATCH(Costs!$C11, Inputs1!$A$4:$X$4, 0)), "")</f>
        <v>0.72077381576963695</v>
      </c>
      <c r="G11" s="101"/>
    </row>
    <row r="12" spans="1:7" s="86" customFormat="1" ht="13.15">
      <c r="A12" s="97" t="str">
        <f t="shared" si="0"/>
        <v>ANH18</v>
      </c>
      <c r="B12" s="97" t="s">
        <v>57</v>
      </c>
      <c r="C12" s="98" t="s">
        <v>45</v>
      </c>
      <c r="D12" s="99" cm="1">
        <f t="array" ref="D12">IFERROR(INDEX(Inputs1!$A$4:$X$328, MATCH(Costs!$B12&amp;Costs!D$5, Inputs1!$A$4:$A$328&amp;Inputs1!$B$4:$B$328, 0), MATCH(Costs!$C12, Inputs1!$A$4:$X$4, 0)), "")</f>
        <v>110.74891684649035</v>
      </c>
      <c r="E12" s="100" cm="1">
        <f t="array" ref="E12">IFERROR(INDEX(Inputs1!$A$4:$X$328, MATCH(Costs!$B12&amp;Costs!E$5, Inputs1!$A$4:$A$328&amp;Inputs1!$B$4:$B$328, 0), MATCH(Costs!$C12, Inputs1!$A$4:$X$4, 0)), "")</f>
        <v>0.7777311576298479</v>
      </c>
      <c r="G12" s="101"/>
    </row>
    <row r="13" spans="1:7" s="86" customFormat="1" ht="13.15">
      <c r="A13" s="97" t="str">
        <f t="shared" si="0"/>
        <v>ANH19</v>
      </c>
      <c r="B13" s="97" t="s">
        <v>57</v>
      </c>
      <c r="C13" s="98" t="s">
        <v>46</v>
      </c>
      <c r="D13" s="99" cm="1">
        <f t="array" ref="D13">IFERROR(INDEX(Inputs1!$A$4:$X$328, MATCH(Costs!$B13&amp;Costs!D$5, Inputs1!$A$4:$A$328&amp;Inputs1!$B$4:$B$328, 0), MATCH(Costs!$C13, Inputs1!$A$4:$X$4, 0)), "")</f>
        <v>105.6207248735156</v>
      </c>
      <c r="E13" s="100" cm="1">
        <f t="array" ref="E13">IFERROR(INDEX(Inputs1!$A$4:$X$328, MATCH(Costs!$B13&amp;Costs!E$5, Inputs1!$A$4:$A$328&amp;Inputs1!$B$4:$B$328, 0), MATCH(Costs!$C13, Inputs1!$A$4:$X$4, 0)), "")</f>
        <v>0.6994435010444271</v>
      </c>
      <c r="G13" s="101"/>
    </row>
    <row r="14" spans="1:7" s="86" customFormat="1" ht="13.15">
      <c r="A14" s="97" t="str">
        <f t="shared" si="0"/>
        <v>ANH20</v>
      </c>
      <c r="B14" s="97" t="s">
        <v>57</v>
      </c>
      <c r="C14" s="98" t="s">
        <v>47</v>
      </c>
      <c r="D14" s="99" cm="1">
        <f t="array" ref="D14">IFERROR(INDEX(Inputs1!$A$4:$X$328, MATCH(Costs!$B14&amp;Costs!D$5, Inputs1!$A$4:$A$328&amp;Inputs1!$B$4:$B$328, 0), MATCH(Costs!$C14, Inputs1!$A$4:$X$4, 0)), "")</f>
        <v>108.68399530371856</v>
      </c>
      <c r="E14" s="100" cm="1">
        <f t="array" ref="E14">IFERROR(INDEX(Inputs1!$A$4:$X$328, MATCH(Costs!$B14&amp;Costs!E$5, Inputs1!$A$4:$A$328&amp;Inputs1!$B$4:$B$328, 0), MATCH(Costs!$C14, Inputs1!$A$4:$X$4, 0)), "")</f>
        <v>0.7288944610867194</v>
      </c>
      <c r="G14" s="101"/>
    </row>
    <row r="15" spans="1:7" s="86" customFormat="1" ht="13.15">
      <c r="A15" s="97" t="str">
        <f t="shared" si="0"/>
        <v>ANH21</v>
      </c>
      <c r="B15" s="97" t="str">
        <f>B14</f>
        <v>ANH</v>
      </c>
      <c r="C15" s="98" t="str">
        <f>LEFT(C14,4)+1&amp;"-"&amp;RIGHT(C14,2)+1</f>
        <v>2020-21</v>
      </c>
      <c r="D15" s="99" cm="1">
        <f t="array" ref="D15">IFERROR(INDEX(Inputs1!$A$4:$X$328, MATCH(Costs!$B15&amp;Costs!D$5, Inputs1!$A$4:$A$328&amp;Inputs1!$B$4:$B$328, 0), MATCH(Costs!$C15, Inputs1!$A$4:$X$4, 0)), "")</f>
        <v>90.367258076834915</v>
      </c>
      <c r="E15" s="100" cm="1">
        <f t="array" ref="E15">IFERROR(INDEX(Inputs1!$A$4:$X$328, MATCH(Costs!$B15&amp;Costs!E$5, Inputs1!$A$4:$A$328&amp;Inputs1!$B$4:$B$328, 0), MATCH(Costs!$C15, Inputs1!$A$4:$X$4, 0)), "")</f>
        <v>0.61474325222336679</v>
      </c>
      <c r="G15" s="101"/>
    </row>
    <row r="16" spans="1:7" s="86" customFormat="1" ht="13.15">
      <c r="A16" s="97" t="str">
        <f t="shared" si="0"/>
        <v>ANH22</v>
      </c>
      <c r="B16" s="97" t="str">
        <f t="shared" ref="B16:B24" si="1">B15</f>
        <v>ANH</v>
      </c>
      <c r="C16" s="98" t="str">
        <f t="shared" ref="C16:C24" si="2">LEFT(C15,4)+1&amp;"-"&amp;RIGHT(C15,2)+1</f>
        <v>2021-22</v>
      </c>
      <c r="D16" s="99" cm="1">
        <f t="array" ref="D16">IFERROR(INDEX(Inputs1!$A$4:$X$328, MATCH(Costs!$B16&amp;Costs!D$5, Inputs1!$A$4:$A$328&amp;Inputs1!$B$4:$B$328, 0), MATCH(Costs!$C16, Inputs1!$A$4:$X$4, 0)), "")</f>
        <v>106.73257122024708</v>
      </c>
      <c r="E16" s="100" cm="1">
        <f t="array" ref="E16">IFERROR(INDEX(Inputs1!$A$4:$X$328, MATCH(Costs!$B16&amp;Costs!E$5, Inputs1!$A$4:$A$328&amp;Inputs1!$B$4:$B$328, 0), MATCH(Costs!$C16, Inputs1!$A$4:$X$4, 0)), "")</f>
        <v>0.70497074782197544</v>
      </c>
      <c r="G16" s="101"/>
    </row>
    <row r="17" spans="1:5" s="86" customFormat="1" ht="13.15">
      <c r="A17" s="97" t="str">
        <f t="shared" si="0"/>
        <v>ANH23</v>
      </c>
      <c r="B17" s="97" t="str">
        <f t="shared" si="1"/>
        <v>ANH</v>
      </c>
      <c r="C17" s="98" t="str">
        <f t="shared" si="2"/>
        <v>2022-23</v>
      </c>
      <c r="D17" s="99" cm="1">
        <f t="array" ref="D17">IFERROR(INDEX(Inputs1!$A$4:$X$328, MATCH(Costs!$B17&amp;Costs!D$5, Inputs1!$A$4:$A$328&amp;Inputs1!$B$4:$B$328, 0), MATCH(Costs!$C17, Inputs1!$A$4:$X$4, 0)), "")</f>
        <v>102.09310322017795</v>
      </c>
      <c r="E17" s="100" cm="1">
        <f t="array" ref="E17">IFERROR(INDEX(Inputs1!$A$4:$X$328, MATCH(Costs!$B17&amp;Costs!E$5, Inputs1!$A$4:$A$328&amp;Inputs1!$B$4:$B$328, 0), MATCH(Costs!$C17, Inputs1!$A$4:$X$4, 0)), "")</f>
        <v>0.68935248629424684</v>
      </c>
    </row>
    <row r="18" spans="1:5" s="86" customFormat="1" ht="13.15">
      <c r="A18" s="97" t="str">
        <f t="shared" si="0"/>
        <v>ANH24</v>
      </c>
      <c r="B18" s="97" t="str">
        <f t="shared" si="1"/>
        <v>ANH</v>
      </c>
      <c r="C18" s="98" t="str">
        <f t="shared" si="2"/>
        <v>2023-24</v>
      </c>
      <c r="D18" s="99" cm="1">
        <f t="array" ref="D18">IFERROR(INDEX(Inputs1!$A$4:$X$328, MATCH(Costs!$B18&amp;Costs!D$5, Inputs1!$A$4:$A$328&amp;Inputs1!$B$4:$B$328, 0), MATCH(Costs!$C18, Inputs1!$A$4:$X$4, 0)), "")</f>
        <v>113.56470663404772</v>
      </c>
      <c r="E18" s="100" cm="1">
        <f t="array" ref="E18">IFERROR(INDEX(Inputs1!$A$4:$X$328, MATCH(Costs!$B18&amp;Costs!E$5, Inputs1!$A$4:$A$328&amp;Inputs1!$B$4:$B$328, 0), MATCH(Costs!$C18, Inputs1!$A$4:$X$4, 0)), "")</f>
        <v>0.75368135541576664</v>
      </c>
    </row>
    <row r="19" spans="1:5" s="86" customFormat="1" ht="13.15">
      <c r="A19" s="97" t="str">
        <f t="shared" si="0"/>
        <v>ANH25</v>
      </c>
      <c r="B19" s="97" t="str">
        <f t="shared" si="1"/>
        <v>ANH</v>
      </c>
      <c r="C19" s="98" t="str">
        <f t="shared" si="2"/>
        <v>2024-25</v>
      </c>
      <c r="D19" s="99" cm="1">
        <f t="array" ref="D19">IFERROR(INDEX(Inputs1!$A$4:$X$328, MATCH(Costs!$B19&amp;Costs!D$5, Inputs1!$A$4:$A$328&amp;Inputs1!$B$4:$B$328, 0), MATCH(Costs!$C19, Inputs1!$A$4:$X$4, 0)), "")</f>
        <v>101.78012625201853</v>
      </c>
      <c r="E19" s="100" cm="1">
        <f t="array" ref="E19">IFERROR(INDEX(Inputs1!$A$4:$X$328, MATCH(Costs!$B19&amp;Costs!E$5, Inputs1!$A$4:$A$328&amp;Inputs1!$B$4:$B$328, 0), MATCH(Costs!$C19, Inputs1!$A$4:$X$4, 0)), "")</f>
        <v>0.6718160148648088</v>
      </c>
    </row>
    <row r="20" spans="1:5" s="86" customFormat="1" ht="13.15">
      <c r="A20" s="97" t="str">
        <f t="shared" si="0"/>
        <v>ANH26</v>
      </c>
      <c r="B20" s="97" t="str">
        <f t="shared" si="1"/>
        <v>ANH</v>
      </c>
      <c r="C20" s="98" t="str">
        <f t="shared" si="2"/>
        <v>2025-26</v>
      </c>
      <c r="D20" s="99" cm="1">
        <f t="array" ref="D20">IFERROR(INDEX(Inputs1!$A$4:$X$328, MATCH(Costs!$B20&amp;Costs!D$5, Inputs1!$A$4:$A$328&amp;Inputs1!$B$4:$B$328, 0), MATCH(Costs!$C20, Inputs1!$A$4:$X$4, 0)), "")</f>
        <v>78.959232077716578</v>
      </c>
      <c r="E20" s="100" cm="1">
        <f t="array" ref="E20">IFERROR(INDEX(Inputs1!$A$4:$X$328, MATCH(Costs!$B20&amp;Costs!E$5, Inputs1!$A$4:$A$328&amp;Inputs1!$B$4:$B$328, 0), MATCH(Costs!$C20, Inputs1!$A$4:$X$4, 0)), "")</f>
        <v>0.50637300409844666</v>
      </c>
    </row>
    <row r="21" spans="1:5" s="86" customFormat="1" ht="13.15">
      <c r="A21" s="97" t="str">
        <f t="shared" si="0"/>
        <v>ANH27</v>
      </c>
      <c r="B21" s="97" t="str">
        <f t="shared" si="1"/>
        <v>ANH</v>
      </c>
      <c r="C21" s="98" t="str">
        <f t="shared" si="2"/>
        <v>2026-27</v>
      </c>
      <c r="D21" s="99" cm="1">
        <f t="array" ref="D21">IFERROR(INDEX(Inputs1!$A$4:$X$328, MATCH(Costs!$B21&amp;Costs!D$5, Inputs1!$A$4:$A$328&amp;Inputs1!$B$4:$B$328, 0), MATCH(Costs!$C21, Inputs1!$A$4:$X$4, 0)), "")</f>
        <v>83.255184044876017</v>
      </c>
      <c r="E21" s="100" cm="1">
        <f t="array" ref="E21">IFERROR(INDEX(Inputs1!$A$4:$X$328, MATCH(Costs!$B21&amp;Costs!E$5, Inputs1!$A$4:$A$328&amp;Inputs1!$B$4:$B$328, 0), MATCH(Costs!$C21, Inputs1!$A$4:$X$4, 0)), "")</f>
        <v>0.52861351408368928</v>
      </c>
    </row>
    <row r="22" spans="1:5" s="86" customFormat="1" ht="13.15">
      <c r="A22" s="97" t="str">
        <f t="shared" si="0"/>
        <v>ANH28</v>
      </c>
      <c r="B22" s="97" t="str">
        <f t="shared" si="1"/>
        <v>ANH</v>
      </c>
      <c r="C22" s="98" t="str">
        <f t="shared" si="2"/>
        <v>2027-28</v>
      </c>
      <c r="D22" s="99" cm="1">
        <f t="array" ref="D22">IFERROR(INDEX(Inputs1!$A$4:$X$328, MATCH(Costs!$B22&amp;Costs!D$5, Inputs1!$A$4:$A$328&amp;Inputs1!$B$4:$B$328, 0), MATCH(Costs!$C22, Inputs1!$A$4:$X$4, 0)), "")</f>
        <v>85.350737383812486</v>
      </c>
      <c r="E22" s="100" cm="1">
        <f t="array" ref="E22">IFERROR(INDEX(Inputs1!$A$4:$X$328, MATCH(Costs!$B22&amp;Costs!E$5, Inputs1!$A$4:$A$328&amp;Inputs1!$B$4:$B$328, 0), MATCH(Costs!$C22, Inputs1!$A$4:$X$4, 0)), "")</f>
        <v>0.53705404246321276</v>
      </c>
    </row>
    <row r="23" spans="1:5" s="86" customFormat="1" ht="13.15">
      <c r="A23" s="97" t="str">
        <f t="shared" si="0"/>
        <v>ANH29</v>
      </c>
      <c r="B23" s="97" t="str">
        <f t="shared" si="1"/>
        <v>ANH</v>
      </c>
      <c r="C23" s="98" t="str">
        <f t="shared" si="2"/>
        <v>2028-29</v>
      </c>
      <c r="D23" s="99" cm="1">
        <f t="array" ref="D23">IFERROR(INDEX(Inputs1!$A$4:$X$328, MATCH(Costs!$B23&amp;Costs!D$5, Inputs1!$A$4:$A$328&amp;Inputs1!$B$4:$B$328, 0), MATCH(Costs!$C23, Inputs1!$A$4:$X$4, 0)), "")</f>
        <v>90.948737383812485</v>
      </c>
      <c r="E23" s="100" cm="1">
        <f t="array" ref="E23">IFERROR(INDEX(Inputs1!$A$4:$X$328, MATCH(Costs!$B23&amp;Costs!E$5, Inputs1!$A$4:$A$328&amp;Inputs1!$B$4:$B$328, 0), MATCH(Costs!$C23, Inputs1!$A$4:$X$4, 0)), "")</f>
        <v>0.55984656793580101</v>
      </c>
    </row>
    <row r="24" spans="1:5" s="86" customFormat="1" ht="13.15">
      <c r="A24" s="97" t="str">
        <f t="shared" si="0"/>
        <v>ANH30</v>
      </c>
      <c r="B24" s="97" t="str">
        <f t="shared" si="1"/>
        <v>ANH</v>
      </c>
      <c r="C24" s="98" t="str">
        <f t="shared" si="2"/>
        <v>2029-30</v>
      </c>
      <c r="D24" s="99" cm="1">
        <f t="array" ref="D24">IFERROR(INDEX(Inputs1!$A$4:$X$328, MATCH(Costs!$B24&amp;Costs!D$5, Inputs1!$A$4:$A$328&amp;Inputs1!$B$4:$B$328, 0), MATCH(Costs!$C24, Inputs1!$A$4:$X$4, 0)), "")</f>
        <v>86.147737383812498</v>
      </c>
      <c r="E24" s="100" cm="1">
        <f t="array" ref="E24">IFERROR(INDEX(Inputs1!$A$4:$X$328, MATCH(Costs!$B24&amp;Costs!E$5, Inputs1!$A$4:$A$328&amp;Inputs1!$B$4:$B$328, 0), MATCH(Costs!$C24, Inputs1!$A$4:$X$4, 0)), "")</f>
        <v>0.51901851513531105</v>
      </c>
    </row>
    <row r="25" spans="1:5" s="86" customFormat="1" ht="13.15">
      <c r="A25" s="97" t="str">
        <f t="shared" si="0"/>
        <v>NES12</v>
      </c>
      <c r="B25" s="97" t="s">
        <v>124</v>
      </c>
      <c r="C25" s="98" t="s">
        <v>28</v>
      </c>
      <c r="D25" s="99" cm="1">
        <f t="array" ref="D25">IFERROR(INDEX(Inputs1!$A$4:$X$328, MATCH(Costs!$B25&amp;Costs!D$5, Inputs1!$A$4:$A$328&amp;Inputs1!$B$4:$B$328, 0), MATCH(Costs!$C25, Inputs1!$A$4:$X$4, 0)), "")</f>
        <v>49.721140761685938</v>
      </c>
      <c r="E25" s="100" cm="1">
        <f t="array" ref="E25">IFERROR(INDEX(Inputs1!$A$4:$X$328, MATCH(Costs!$B25&amp;Costs!E$5, Inputs1!$A$4:$A$328&amp;Inputs1!$B$4:$B$328, 0), MATCH(Costs!$C25, Inputs1!$A$4:$X$4, 0)), "")</f>
        <v>0.64994955244033903</v>
      </c>
    </row>
    <row r="26" spans="1:5" s="86" customFormat="1" ht="13.15">
      <c r="A26" s="97" t="str">
        <f t="shared" si="0"/>
        <v>NES13</v>
      </c>
      <c r="B26" s="97" t="s">
        <v>124</v>
      </c>
      <c r="C26" s="98" t="s">
        <v>40</v>
      </c>
      <c r="D26" s="99" cm="1">
        <f t="array" ref="D26">IFERROR(INDEX(Inputs1!$A$4:$X$328, MATCH(Costs!$B26&amp;Costs!D$5, Inputs1!$A$4:$A$328&amp;Inputs1!$B$4:$B$328, 0), MATCH(Costs!$C26, Inputs1!$A$4:$X$4, 0)), "")</f>
        <v>44.333218291630715</v>
      </c>
      <c r="E26" s="100" cm="1">
        <f t="array" ref="E26">IFERROR(INDEX(Inputs1!$A$4:$X$328, MATCH(Costs!$B26&amp;Costs!E$5, Inputs1!$A$4:$A$328&amp;Inputs1!$B$4:$B$328, 0), MATCH(Costs!$C26, Inputs1!$A$4:$X$4, 0)), "")</f>
        <v>0.59269008411271007</v>
      </c>
    </row>
    <row r="27" spans="1:5" s="86" customFormat="1" ht="13.15">
      <c r="A27" s="97" t="str">
        <f t="shared" si="0"/>
        <v>NES14</v>
      </c>
      <c r="B27" s="97" t="s">
        <v>124</v>
      </c>
      <c r="C27" s="98" t="s">
        <v>41</v>
      </c>
      <c r="D27" s="99" cm="1">
        <f t="array" ref="D27">IFERROR(INDEX(Inputs1!$A$4:$X$328, MATCH(Costs!$B27&amp;Costs!D$5, Inputs1!$A$4:$A$328&amp;Inputs1!$B$4:$B$328, 0), MATCH(Costs!$C27, Inputs1!$A$4:$X$4, 0)), "")</f>
        <v>37.536443542934407</v>
      </c>
      <c r="E27" s="100" cm="1">
        <f t="array" ref="E27">IFERROR(INDEX(Inputs1!$A$4:$X$328, MATCH(Costs!$B27&amp;Costs!E$5, Inputs1!$A$4:$A$328&amp;Inputs1!$B$4:$B$328, 0), MATCH(Costs!$C27, Inputs1!$A$4:$X$4, 0)), "")</f>
        <v>0.49717143765476035</v>
      </c>
    </row>
    <row r="28" spans="1:5" s="86" customFormat="1" ht="13.15">
      <c r="A28" s="97" t="str">
        <f t="shared" si="0"/>
        <v>NES15</v>
      </c>
      <c r="B28" s="97" t="s">
        <v>124</v>
      </c>
      <c r="C28" s="98" t="s">
        <v>42</v>
      </c>
      <c r="D28" s="99" cm="1">
        <f t="array" ref="D28">IFERROR(INDEX(Inputs1!$A$4:$X$328, MATCH(Costs!$B28&amp;Costs!D$5, Inputs1!$A$4:$A$328&amp;Inputs1!$B$4:$B$328, 0), MATCH(Costs!$C28, Inputs1!$A$4:$X$4, 0)), "")</f>
        <v>38.290048466616526</v>
      </c>
      <c r="E28" s="100" cm="1">
        <f t="array" ref="E28">IFERROR(INDEX(Inputs1!$A$4:$X$328, MATCH(Costs!$B28&amp;Costs!E$5, Inputs1!$A$4:$A$328&amp;Inputs1!$B$4:$B$328, 0), MATCH(Costs!$C28, Inputs1!$A$4:$X$4, 0)), "")</f>
        <v>0.54700069238023608</v>
      </c>
    </row>
    <row r="29" spans="1:5" s="86" customFormat="1" ht="13.15">
      <c r="A29" s="97" t="str">
        <f t="shared" si="0"/>
        <v>NES16</v>
      </c>
      <c r="B29" s="97" t="s">
        <v>124</v>
      </c>
      <c r="C29" s="98" t="s">
        <v>43</v>
      </c>
      <c r="D29" s="99" cm="1">
        <f t="array" ref="D29">IFERROR(INDEX(Inputs1!$A$4:$X$328, MATCH(Costs!$B29&amp;Costs!D$5, Inputs1!$A$4:$A$328&amp;Inputs1!$B$4:$B$328, 0), MATCH(Costs!$C29, Inputs1!$A$4:$X$4, 0)), "")</f>
        <v>26.635961730449246</v>
      </c>
      <c r="E29" s="100" cm="1">
        <f t="array" ref="E29">IFERROR(INDEX(Inputs1!$A$4:$X$328, MATCH(Costs!$B29&amp;Costs!E$5, Inputs1!$A$4:$A$328&amp;Inputs1!$B$4:$B$328, 0), MATCH(Costs!$C29, Inputs1!$A$4:$X$4, 0)), "")</f>
        <v>0.39055662361362531</v>
      </c>
    </row>
    <row r="30" spans="1:5" s="86" customFormat="1" ht="13.15">
      <c r="A30" s="97" t="str">
        <f t="shared" si="0"/>
        <v>NES17</v>
      </c>
      <c r="B30" s="97" t="s">
        <v>124</v>
      </c>
      <c r="C30" s="98" t="s">
        <v>44</v>
      </c>
      <c r="D30" s="99" cm="1">
        <f t="array" ref="D30">IFERROR(INDEX(Inputs1!$A$4:$X$328, MATCH(Costs!$B30&amp;Costs!D$5, Inputs1!$A$4:$A$328&amp;Inputs1!$B$4:$B$328, 0), MATCH(Costs!$C30, Inputs1!$A$4:$X$4, 0)), "")</f>
        <v>22.423169881001222</v>
      </c>
      <c r="E30" s="100" cm="1">
        <f t="array" ref="E30">IFERROR(INDEX(Inputs1!$A$4:$X$328, MATCH(Costs!$B30&amp;Costs!E$5, Inputs1!$A$4:$A$328&amp;Inputs1!$B$4:$B$328, 0), MATCH(Costs!$C30, Inputs1!$A$4:$X$4, 0)), "")</f>
        <v>0.33121373531759557</v>
      </c>
    </row>
    <row r="31" spans="1:5" s="86" customFormat="1" ht="13.15">
      <c r="A31" s="97" t="str">
        <f t="shared" si="0"/>
        <v>NES18</v>
      </c>
      <c r="B31" s="97" t="s">
        <v>124</v>
      </c>
      <c r="C31" s="98" t="s">
        <v>45</v>
      </c>
      <c r="D31" s="99" cm="1">
        <f t="array" ref="D31">IFERROR(INDEX(Inputs1!$A$4:$X$328, MATCH(Costs!$B31&amp;Costs!D$5, Inputs1!$A$4:$A$328&amp;Inputs1!$B$4:$B$328, 0), MATCH(Costs!$C31, Inputs1!$A$4:$X$4, 0)), "")</f>
        <v>22.764971213817368</v>
      </c>
      <c r="E31" s="100" cm="1">
        <f t="array" ref="E31">IFERROR(INDEX(Inputs1!$A$4:$X$328, MATCH(Costs!$B31&amp;Costs!E$5, Inputs1!$A$4:$A$328&amp;Inputs1!$B$4:$B$328, 0), MATCH(Costs!$C31, Inputs1!$A$4:$X$4, 0)), "")</f>
        <v>0.32382604856070224</v>
      </c>
    </row>
    <row r="32" spans="1:5" s="86" customFormat="1" ht="13.15">
      <c r="A32" s="97" t="str">
        <f t="shared" si="0"/>
        <v>NES19</v>
      </c>
      <c r="B32" s="97" t="s">
        <v>124</v>
      </c>
      <c r="C32" s="98" t="s">
        <v>46</v>
      </c>
      <c r="D32" s="99" cm="1">
        <f t="array" ref="D32">IFERROR(INDEX(Inputs1!$A$4:$X$328, MATCH(Costs!$B32&amp;Costs!D$5, Inputs1!$A$4:$A$328&amp;Inputs1!$B$4:$B$328, 0), MATCH(Costs!$C32, Inputs1!$A$4:$X$4, 0)), "")</f>
        <v>25.393672878170996</v>
      </c>
      <c r="E32" s="100" cm="1">
        <f t="array" ref="E32">IFERROR(INDEX(Inputs1!$A$4:$X$328, MATCH(Costs!$B32&amp;Costs!E$5, Inputs1!$A$4:$A$328&amp;Inputs1!$B$4:$B$328, 0), MATCH(Costs!$C32, Inputs1!$A$4:$X$4, 0)), "")</f>
        <v>0.36173323188277773</v>
      </c>
    </row>
    <row r="33" spans="1:5" s="86" customFormat="1" ht="13.15">
      <c r="A33" s="97" t="str">
        <f t="shared" si="0"/>
        <v>NES20</v>
      </c>
      <c r="B33" s="97" t="s">
        <v>124</v>
      </c>
      <c r="C33" s="98" t="s">
        <v>47</v>
      </c>
      <c r="D33" s="99" cm="1">
        <f t="array" ref="D33">IFERROR(INDEX(Inputs1!$A$4:$X$328, MATCH(Costs!$B33&amp;Costs!D$5, Inputs1!$A$4:$A$328&amp;Inputs1!$B$4:$B$328, 0), MATCH(Costs!$C33, Inputs1!$A$4:$X$4, 0)), "")</f>
        <v>31.75117253060283</v>
      </c>
      <c r="E33" s="100" cm="1">
        <f t="array" ref="E33">IFERROR(INDEX(Inputs1!$A$4:$X$328, MATCH(Costs!$B33&amp;Costs!E$5, Inputs1!$A$4:$A$328&amp;Inputs1!$B$4:$B$328, 0), MATCH(Costs!$C33, Inputs1!$A$4:$X$4, 0)), "")</f>
        <v>0.46419842880998285</v>
      </c>
    </row>
    <row r="34" spans="1:5" s="86" customFormat="1" ht="13.15">
      <c r="A34" s="97" t="str">
        <f t="shared" si="0"/>
        <v>NES21</v>
      </c>
      <c r="B34" s="97" t="str">
        <f>B33</f>
        <v>NES</v>
      </c>
      <c r="C34" s="98" t="str">
        <f>LEFT(C33,4)+1&amp;"-"&amp;RIGHT(C33,2)+1</f>
        <v>2020-21</v>
      </c>
      <c r="D34" s="99" cm="1">
        <f t="array" ref="D34">IFERROR(INDEX(Inputs1!$A$4:$X$328, MATCH(Costs!$B34&amp;Costs!D$5, Inputs1!$A$4:$A$328&amp;Inputs1!$B$4:$B$328, 0), MATCH(Costs!$C34, Inputs1!$A$4:$X$4, 0)), "")</f>
        <v>13.238091728404488</v>
      </c>
      <c r="E34" s="100" cm="1">
        <f t="array" ref="E34">IFERROR(INDEX(Inputs1!$A$4:$X$328, MATCH(Costs!$B34&amp;Costs!E$5, Inputs1!$A$4:$A$328&amp;Inputs1!$B$4:$B$328, 0), MATCH(Costs!$C34, Inputs1!$A$4:$X$4, 0)), "")</f>
        <v>0.18911559612006412</v>
      </c>
    </row>
    <row r="35" spans="1:5" s="86" customFormat="1" ht="13.15">
      <c r="A35" s="97" t="str">
        <f t="shared" si="0"/>
        <v>NES22</v>
      </c>
      <c r="B35" s="97" t="str">
        <f t="shared" ref="B35:B43" si="3">B34</f>
        <v>NES</v>
      </c>
      <c r="C35" s="98" t="str">
        <f t="shared" ref="C35:C43" si="4">LEFT(C34,4)+1&amp;"-"&amp;RIGHT(C34,2)+1</f>
        <v>2021-22</v>
      </c>
      <c r="D35" s="99" cm="1">
        <f t="array" ref="D35">IFERROR(INDEX(Inputs1!$A$4:$X$328, MATCH(Costs!$B35&amp;Costs!D$5, Inputs1!$A$4:$A$328&amp;Inputs1!$B$4:$B$328, 0), MATCH(Costs!$C35, Inputs1!$A$4:$X$4, 0)), "")</f>
        <v>14.509380801532338</v>
      </c>
      <c r="E35" s="100" cm="1">
        <f t="array" ref="E35">IFERROR(INDEX(Inputs1!$A$4:$X$328, MATCH(Costs!$B35&amp;Costs!E$5, Inputs1!$A$4:$A$328&amp;Inputs1!$B$4:$B$328, 0), MATCH(Costs!$C35, Inputs1!$A$4:$X$4, 0)), "")</f>
        <v>0.19740654151744677</v>
      </c>
    </row>
    <row r="36" spans="1:5" s="86" customFormat="1" ht="13.15">
      <c r="A36" s="97" t="str">
        <f t="shared" si="0"/>
        <v>NES23</v>
      </c>
      <c r="B36" s="97" t="str">
        <f t="shared" si="3"/>
        <v>NES</v>
      </c>
      <c r="C36" s="98" t="str">
        <f t="shared" si="4"/>
        <v>2022-23</v>
      </c>
      <c r="D36" s="99" cm="1">
        <f t="array" ref="D36">IFERROR(INDEX(Inputs1!$A$4:$X$328, MATCH(Costs!$B36&amp;Costs!D$5, Inputs1!$A$4:$A$328&amp;Inputs1!$B$4:$B$328, 0), MATCH(Costs!$C36, Inputs1!$A$4:$X$4, 0)), "")</f>
        <v>15.795</v>
      </c>
      <c r="E36" s="100" cm="1">
        <f t="array" ref="E36">IFERROR(INDEX(Inputs1!$A$4:$X$328, MATCH(Costs!$B36&amp;Costs!E$5, Inputs1!$A$4:$A$328&amp;Inputs1!$B$4:$B$328, 0), MATCH(Costs!$C36, Inputs1!$A$4:$X$4, 0)), "")</f>
        <v>0.2262893982808023</v>
      </c>
    </row>
    <row r="37" spans="1:5" s="86" customFormat="1" ht="13.15">
      <c r="A37" s="97" t="str">
        <f t="shared" si="0"/>
        <v>NES24</v>
      </c>
      <c r="B37" s="97" t="str">
        <f t="shared" si="3"/>
        <v>NES</v>
      </c>
      <c r="C37" s="98" t="str">
        <f t="shared" si="4"/>
        <v>2023-24</v>
      </c>
      <c r="D37" s="99" cm="1">
        <f t="array" ref="D37">IFERROR(INDEX(Inputs1!$A$4:$X$328, MATCH(Costs!$B37&amp;Costs!D$5, Inputs1!$A$4:$A$328&amp;Inputs1!$B$4:$B$328, 0), MATCH(Costs!$C37, Inputs1!$A$4:$X$4, 0)), "")</f>
        <v>22.395730877823411</v>
      </c>
      <c r="E37" s="100" cm="1">
        <f t="array" ref="E37">IFERROR(INDEX(Inputs1!$A$4:$X$328, MATCH(Costs!$B37&amp;Costs!E$5, Inputs1!$A$4:$A$328&amp;Inputs1!$B$4:$B$328, 0), MATCH(Costs!$C37, Inputs1!$A$4:$X$4, 0)), "")</f>
        <v>0.31498918252916192</v>
      </c>
    </row>
    <row r="38" spans="1:5" s="86" customFormat="1" ht="13.15">
      <c r="A38" s="97" t="str">
        <f t="shared" si="0"/>
        <v>NES25</v>
      </c>
      <c r="B38" s="97" t="str">
        <f t="shared" si="3"/>
        <v>NES</v>
      </c>
      <c r="C38" s="98" t="str">
        <f t="shared" si="4"/>
        <v>2024-25</v>
      </c>
      <c r="D38" s="99" cm="1">
        <f t="array" ref="D38">IFERROR(INDEX(Inputs1!$A$4:$X$328, MATCH(Costs!$B38&amp;Costs!D$5, Inputs1!$A$4:$A$328&amp;Inputs1!$B$4:$B$328, 0), MATCH(Costs!$C38, Inputs1!$A$4:$X$4, 0)), "")</f>
        <v>22.846000000000004</v>
      </c>
      <c r="E38" s="100" cm="1">
        <f t="array" ref="E38">IFERROR(INDEX(Inputs1!$A$4:$X$328, MATCH(Costs!$B38&amp;Costs!E$5, Inputs1!$A$4:$A$328&amp;Inputs1!$B$4:$B$328, 0), MATCH(Costs!$C38, Inputs1!$A$4:$X$4, 0)), "")</f>
        <v>0.32359773371104822</v>
      </c>
    </row>
    <row r="39" spans="1:5" s="86" customFormat="1" ht="13.15">
      <c r="A39" s="97" t="str">
        <f t="shared" si="0"/>
        <v>NES26</v>
      </c>
      <c r="B39" s="97" t="str">
        <f t="shared" si="3"/>
        <v>NES</v>
      </c>
      <c r="C39" s="98" t="str">
        <f t="shared" si="4"/>
        <v>2025-26</v>
      </c>
      <c r="D39" s="99" cm="1">
        <f t="array" ref="D39">IFERROR(INDEX(Inputs1!$A$4:$X$328, MATCH(Costs!$B39&amp;Costs!D$5, Inputs1!$A$4:$A$328&amp;Inputs1!$B$4:$B$328, 0), MATCH(Costs!$C39, Inputs1!$A$4:$X$4, 0)), "")</f>
        <v>32.122</v>
      </c>
      <c r="E39" s="100" cm="1">
        <f t="array" ref="E39">IFERROR(INDEX(Inputs1!$A$4:$X$328, MATCH(Costs!$B39&amp;Costs!E$5, Inputs1!$A$4:$A$328&amp;Inputs1!$B$4:$B$328, 0), MATCH(Costs!$C39, Inputs1!$A$4:$X$4, 0)), "")</f>
        <v>0.45306064880112829</v>
      </c>
    </row>
    <row r="40" spans="1:5" s="86" customFormat="1" ht="13.15">
      <c r="A40" s="97" t="str">
        <f t="shared" si="0"/>
        <v>NES27</v>
      </c>
      <c r="B40" s="97" t="str">
        <f t="shared" si="3"/>
        <v>NES</v>
      </c>
      <c r="C40" s="98" t="str">
        <f t="shared" si="4"/>
        <v>2026-27</v>
      </c>
      <c r="D40" s="99" cm="1">
        <f t="array" ref="D40">IFERROR(INDEX(Inputs1!$A$4:$X$328, MATCH(Costs!$B40&amp;Costs!D$5, Inputs1!$A$4:$A$328&amp;Inputs1!$B$4:$B$328, 0), MATCH(Costs!$C40, Inputs1!$A$4:$X$4, 0)), "")</f>
        <v>32.315000000000005</v>
      </c>
      <c r="E40" s="100" cm="1">
        <f t="array" ref="E40">IFERROR(INDEX(Inputs1!$A$4:$X$328, MATCH(Costs!$B40&amp;Costs!E$5, Inputs1!$A$4:$A$328&amp;Inputs1!$B$4:$B$328, 0), MATCH(Costs!$C40, Inputs1!$A$4:$X$4, 0)), "")</f>
        <v>0.45322580645161298</v>
      </c>
    </row>
    <row r="41" spans="1:5" s="86" customFormat="1" ht="13.15">
      <c r="A41" s="97" t="str">
        <f t="shared" si="0"/>
        <v>NES28</v>
      </c>
      <c r="B41" s="97" t="str">
        <f t="shared" si="3"/>
        <v>NES</v>
      </c>
      <c r="C41" s="98" t="str">
        <f t="shared" si="4"/>
        <v>2027-28</v>
      </c>
      <c r="D41" s="99" cm="1">
        <f t="array" ref="D41">IFERROR(INDEX(Inputs1!$A$4:$X$328, MATCH(Costs!$B41&amp;Costs!D$5, Inputs1!$A$4:$A$328&amp;Inputs1!$B$4:$B$328, 0), MATCH(Costs!$C41, Inputs1!$A$4:$X$4, 0)), "")</f>
        <v>32.505000000000003</v>
      </c>
      <c r="E41" s="100" cm="1">
        <f t="array" ref="E41">IFERROR(INDEX(Inputs1!$A$4:$X$328, MATCH(Costs!$B41&amp;Costs!E$5, Inputs1!$A$4:$A$328&amp;Inputs1!$B$4:$B$328, 0), MATCH(Costs!$C41, Inputs1!$A$4:$X$4, 0)), "")</f>
        <v>0.45334728033472804</v>
      </c>
    </row>
    <row r="42" spans="1:5" s="86" customFormat="1" ht="13.15">
      <c r="A42" s="97" t="str">
        <f t="shared" si="0"/>
        <v>NES29</v>
      </c>
      <c r="B42" s="97" t="str">
        <f t="shared" si="3"/>
        <v>NES</v>
      </c>
      <c r="C42" s="98" t="str">
        <f t="shared" si="4"/>
        <v>2028-29</v>
      </c>
      <c r="D42" s="99" cm="1">
        <f t="array" ref="D42">IFERROR(INDEX(Inputs1!$A$4:$X$328, MATCH(Costs!$B42&amp;Costs!D$5, Inputs1!$A$4:$A$328&amp;Inputs1!$B$4:$B$328, 0), MATCH(Costs!$C42, Inputs1!$A$4:$X$4, 0)), "")</f>
        <v>32.735999999999997</v>
      </c>
      <c r="E42" s="100" cm="1">
        <f t="array" ref="E42">IFERROR(INDEX(Inputs1!$A$4:$X$328, MATCH(Costs!$B42&amp;Costs!E$5, Inputs1!$A$4:$A$328&amp;Inputs1!$B$4:$B$328, 0), MATCH(Costs!$C42, Inputs1!$A$4:$X$4, 0)), "")</f>
        <v>0.45278008298755185</v>
      </c>
    </row>
    <row r="43" spans="1:5" s="86" customFormat="1" ht="13.15">
      <c r="A43" s="97" t="str">
        <f t="shared" si="0"/>
        <v>NES30</v>
      </c>
      <c r="B43" s="97" t="str">
        <f t="shared" si="3"/>
        <v>NES</v>
      </c>
      <c r="C43" s="98" t="str">
        <f t="shared" si="4"/>
        <v>2029-30</v>
      </c>
      <c r="D43" s="99" cm="1">
        <f t="array" ref="D43">IFERROR(INDEX(Inputs1!$A$4:$X$328, MATCH(Costs!$B43&amp;Costs!D$5, Inputs1!$A$4:$A$328&amp;Inputs1!$B$4:$B$328, 0), MATCH(Costs!$C43, Inputs1!$A$4:$X$4, 0)), "")</f>
        <v>32.869999999999997</v>
      </c>
      <c r="E43" s="100" cm="1">
        <f t="array" ref="E43">IFERROR(INDEX(Inputs1!$A$4:$X$328, MATCH(Costs!$B43&amp;Costs!E$5, Inputs1!$A$4:$A$328&amp;Inputs1!$B$4:$B$328, 0), MATCH(Costs!$C43, Inputs1!$A$4:$X$4, 0)), "")</f>
        <v>0.4527548209366391</v>
      </c>
    </row>
    <row r="44" spans="1:5" s="86" customFormat="1" ht="13.15">
      <c r="A44" s="97" t="str">
        <f t="shared" si="0"/>
        <v>NWT12</v>
      </c>
      <c r="B44" s="97" t="s">
        <v>125</v>
      </c>
      <c r="C44" s="98" t="s">
        <v>28</v>
      </c>
      <c r="D44" s="99" cm="1">
        <f t="array" ref="D44">IFERROR(INDEX(Inputs1!$A$4:$X$328, MATCH(Costs!$B44&amp;Costs!D$5, Inputs1!$A$4:$A$328&amp;Inputs1!$B$4:$B$328, 0), MATCH(Costs!$C44, Inputs1!$A$4:$X$4, 0)), "")</f>
        <v>108.23878582464012</v>
      </c>
      <c r="E44" s="100" cm="1">
        <f t="array" ref="E44">IFERROR(INDEX(Inputs1!$A$4:$X$328, MATCH(Costs!$B44&amp;Costs!E$5, Inputs1!$A$4:$A$328&amp;Inputs1!$B$4:$B$328, 0), MATCH(Costs!$C44, Inputs1!$A$4:$X$4, 0)), "")</f>
        <v>0.57776963592546193</v>
      </c>
    </row>
    <row r="45" spans="1:5" s="86" customFormat="1" ht="13.15">
      <c r="A45" s="97" t="str">
        <f t="shared" si="0"/>
        <v>NWT13</v>
      </c>
      <c r="B45" s="97" t="s">
        <v>125</v>
      </c>
      <c r="C45" s="98" t="s">
        <v>40</v>
      </c>
      <c r="D45" s="99" cm="1">
        <f t="array" ref="D45">IFERROR(INDEX(Inputs1!$A$4:$X$328, MATCH(Costs!$B45&amp;Costs!D$5, Inputs1!$A$4:$A$328&amp;Inputs1!$B$4:$B$328, 0), MATCH(Costs!$C45, Inputs1!$A$4:$X$4, 0)), "")</f>
        <v>86.49269943755381</v>
      </c>
      <c r="E45" s="100" cm="1">
        <f t="array" ref="E45">IFERROR(INDEX(Inputs1!$A$4:$X$328, MATCH(Costs!$B45&amp;Costs!E$5, Inputs1!$A$4:$A$328&amp;Inputs1!$B$4:$B$328, 0), MATCH(Costs!$C45, Inputs1!$A$4:$X$4, 0)), "")</f>
        <v>0.45832931190513537</v>
      </c>
    </row>
    <row r="46" spans="1:5" s="86" customFormat="1" ht="13.15">
      <c r="A46" s="97" t="str">
        <f t="shared" si="0"/>
        <v>NWT14</v>
      </c>
      <c r="B46" s="97" t="s">
        <v>125</v>
      </c>
      <c r="C46" s="98" t="s">
        <v>41</v>
      </c>
      <c r="D46" s="99" cm="1">
        <f t="array" ref="D46">IFERROR(INDEX(Inputs1!$A$4:$X$328, MATCH(Costs!$B46&amp;Costs!D$5, Inputs1!$A$4:$A$328&amp;Inputs1!$B$4:$B$328, 0), MATCH(Costs!$C46, Inputs1!$A$4:$X$4, 0)), "")</f>
        <v>77.333834619646282</v>
      </c>
      <c r="E46" s="100" cm="1">
        <f t="array" ref="E46">IFERROR(INDEX(Inputs1!$A$4:$X$328, MATCH(Costs!$B46&amp;Costs!E$5, Inputs1!$A$4:$A$328&amp;Inputs1!$B$4:$B$328, 0), MATCH(Costs!$C46, Inputs1!$A$4:$X$4, 0)), "")</f>
        <v>0.40720235168178548</v>
      </c>
    </row>
    <row r="47" spans="1:5" s="86" customFormat="1" ht="13.15">
      <c r="A47" s="97" t="str">
        <f t="shared" si="0"/>
        <v>NWT15</v>
      </c>
      <c r="B47" s="97" t="s">
        <v>125</v>
      </c>
      <c r="C47" s="98" t="s">
        <v>42</v>
      </c>
      <c r="D47" s="99" cm="1">
        <f t="array" ref="D47">IFERROR(INDEX(Inputs1!$A$4:$X$328, MATCH(Costs!$B47&amp;Costs!D$5, Inputs1!$A$4:$A$328&amp;Inputs1!$B$4:$B$328, 0), MATCH(Costs!$C47, Inputs1!$A$4:$X$4, 0)), "")</f>
        <v>110.29995338573977</v>
      </c>
      <c r="E47" s="100" cm="1">
        <f t="array" ref="E47">IFERROR(INDEX(Inputs1!$A$4:$X$328, MATCH(Costs!$B47&amp;Costs!E$5, Inputs1!$A$4:$A$328&amp;Inputs1!$B$4:$B$328, 0), MATCH(Costs!$C47, Inputs1!$A$4:$X$4, 0)), "")</f>
        <v>0.57601496378749462</v>
      </c>
    </row>
    <row r="48" spans="1:5" s="86" customFormat="1" ht="13.15">
      <c r="A48" s="97" t="str">
        <f t="shared" si="0"/>
        <v>NWT16</v>
      </c>
      <c r="B48" s="97" t="s">
        <v>125</v>
      </c>
      <c r="C48" s="98" t="s">
        <v>43</v>
      </c>
      <c r="D48" s="99" cm="1">
        <f t="array" ref="D48">IFERROR(INDEX(Inputs1!$A$4:$X$328, MATCH(Costs!$B48&amp;Costs!D$5, Inputs1!$A$4:$A$328&amp;Inputs1!$B$4:$B$328, 0), MATCH(Costs!$C48, Inputs1!$A$4:$X$4, 0)), "")</f>
        <v>112.40030145708965</v>
      </c>
      <c r="E48" s="100" cm="1">
        <f t="array" ref="E48">IFERROR(INDEX(Inputs1!$A$4:$X$328, MATCH(Costs!$B48&amp;Costs!E$5, Inputs1!$A$4:$A$328&amp;Inputs1!$B$4:$B$328, 0), MATCH(Costs!$C48, Inputs1!$A$4:$X$4, 0)), "")</f>
        <v>0.58280774373685396</v>
      </c>
    </row>
    <row r="49" spans="1:5" s="86" customFormat="1" ht="13.15">
      <c r="A49" s="97" t="str">
        <f t="shared" si="0"/>
        <v>NWT17</v>
      </c>
      <c r="B49" s="97" t="s">
        <v>125</v>
      </c>
      <c r="C49" s="98" t="s">
        <v>44</v>
      </c>
      <c r="D49" s="99" cm="1">
        <f t="array" ref="D49">IFERROR(INDEX(Inputs1!$A$4:$X$328, MATCH(Costs!$B49&amp;Costs!D$5, Inputs1!$A$4:$A$328&amp;Inputs1!$B$4:$B$328, 0), MATCH(Costs!$C49, Inputs1!$A$4:$X$4, 0)), "")</f>
        <v>84.553891632301955</v>
      </c>
      <c r="E49" s="100" cm="1">
        <f t="array" ref="E49">IFERROR(INDEX(Inputs1!$A$4:$X$328, MATCH(Costs!$B49&amp;Costs!E$5, Inputs1!$A$4:$A$328&amp;Inputs1!$B$4:$B$328, 0), MATCH(Costs!$C49, Inputs1!$A$4:$X$4, 0)), "")</f>
        <v>0.43509124213888289</v>
      </c>
    </row>
    <row r="50" spans="1:5" s="86" customFormat="1" ht="13.15">
      <c r="A50" s="97" t="str">
        <f t="shared" si="0"/>
        <v>NWT18</v>
      </c>
      <c r="B50" s="97" t="s">
        <v>125</v>
      </c>
      <c r="C50" s="98" t="s">
        <v>45</v>
      </c>
      <c r="D50" s="99" cm="1">
        <f t="array" ref="D50">IFERROR(INDEX(Inputs1!$A$4:$X$328, MATCH(Costs!$B50&amp;Costs!D$5, Inputs1!$A$4:$A$328&amp;Inputs1!$B$4:$B$328, 0), MATCH(Costs!$C50, Inputs1!$A$4:$X$4, 0)), "")</f>
        <v>72.939750790138845</v>
      </c>
      <c r="E50" s="100" cm="1">
        <f t="array" ref="E50">IFERROR(INDEX(Inputs1!$A$4:$X$328, MATCH(Costs!$B50&amp;Costs!E$5, Inputs1!$A$4:$A$328&amp;Inputs1!$B$4:$B$328, 0), MATCH(Costs!$C50, Inputs1!$A$4:$X$4, 0)), "")</f>
        <v>0.37278063818657931</v>
      </c>
    </row>
    <row r="51" spans="1:5" s="86" customFormat="1" ht="13.15">
      <c r="A51" s="97" t="str">
        <f t="shared" si="0"/>
        <v>NWT19</v>
      </c>
      <c r="B51" s="97" t="s">
        <v>125</v>
      </c>
      <c r="C51" s="98" t="s">
        <v>46</v>
      </c>
      <c r="D51" s="99" cm="1">
        <f t="array" ref="D51">IFERROR(INDEX(Inputs1!$A$4:$X$328, MATCH(Costs!$B51&amp;Costs!D$5, Inputs1!$A$4:$A$328&amp;Inputs1!$B$4:$B$328, 0), MATCH(Costs!$C51, Inputs1!$A$4:$X$4, 0)), "")</f>
        <v>95.1005555441441</v>
      </c>
      <c r="E51" s="100" cm="1">
        <f t="array" ref="E51">IFERROR(INDEX(Inputs1!$A$4:$X$328, MATCH(Costs!$B51&amp;Costs!E$5, Inputs1!$A$4:$A$328&amp;Inputs1!$B$4:$B$328, 0), MATCH(Costs!$C51, Inputs1!$A$4:$X$4, 0)), "")</f>
        <v>0.48204167301517131</v>
      </c>
    </row>
    <row r="52" spans="1:5" s="86" customFormat="1" ht="13.15">
      <c r="A52" s="97" t="str">
        <f t="shared" si="0"/>
        <v>NWT20</v>
      </c>
      <c r="B52" s="97" t="s">
        <v>125</v>
      </c>
      <c r="C52" s="98" t="s">
        <v>47</v>
      </c>
      <c r="D52" s="99" cm="1">
        <f t="array" ref="D52">IFERROR(INDEX(Inputs1!$A$4:$X$328, MATCH(Costs!$B52&amp;Costs!D$5, Inputs1!$A$4:$A$328&amp;Inputs1!$B$4:$B$328, 0), MATCH(Costs!$C52, Inputs1!$A$4:$X$4, 0)), "")</f>
        <v>87.029425099289242</v>
      </c>
      <c r="E52" s="100" cm="1">
        <f t="array" ref="E52">IFERROR(INDEX(Inputs1!$A$4:$X$328, MATCH(Costs!$B52&amp;Costs!E$5, Inputs1!$A$4:$A$328&amp;Inputs1!$B$4:$B$328, 0), MATCH(Costs!$C52, Inputs1!$A$4:$X$4, 0)), "")</f>
        <v>0.4378266244380068</v>
      </c>
    </row>
    <row r="53" spans="1:5" s="86" customFormat="1" ht="13.15">
      <c r="A53" s="97" t="str">
        <f t="shared" si="0"/>
        <v>NWT21</v>
      </c>
      <c r="B53" s="97" t="str">
        <f>B52</f>
        <v>NWT</v>
      </c>
      <c r="C53" s="98" t="str">
        <f>LEFT(C52,4)+1&amp;"-"&amp;RIGHT(C52,2)+1</f>
        <v>2020-21</v>
      </c>
      <c r="D53" s="99" cm="1">
        <f t="array" ref="D53">IFERROR(INDEX(Inputs1!$A$4:$X$328, MATCH(Costs!$B53&amp;Costs!D$5, Inputs1!$A$4:$A$328&amp;Inputs1!$B$4:$B$328, 0), MATCH(Costs!$C53, Inputs1!$A$4:$X$4, 0)), "")</f>
        <v>84.373087838586429</v>
      </c>
      <c r="E53" s="100" cm="1">
        <f t="array" ref="E53">IFERROR(INDEX(Inputs1!$A$4:$X$328, MATCH(Costs!$B53&amp;Costs!E$5, Inputs1!$A$4:$A$328&amp;Inputs1!$B$4:$B$328, 0), MATCH(Costs!$C53, Inputs1!$A$4:$X$4, 0)), "")</f>
        <v>0.42102549333373135</v>
      </c>
    </row>
    <row r="54" spans="1:5" s="86" customFormat="1" ht="13.15">
      <c r="A54" s="97" t="str">
        <f t="shared" si="0"/>
        <v>NWT22</v>
      </c>
      <c r="B54" s="97" t="str">
        <f t="shared" ref="B54:B62" si="5">B53</f>
        <v>NWT</v>
      </c>
      <c r="C54" s="98" t="str">
        <f t="shared" ref="C54:C62" si="6">LEFT(C53,4)+1&amp;"-"&amp;RIGHT(C53,2)+1</f>
        <v>2021-22</v>
      </c>
      <c r="D54" s="99" cm="1">
        <f t="array" ref="D54">IFERROR(INDEX(Inputs1!$A$4:$X$328, MATCH(Costs!$B54&amp;Costs!D$5, Inputs1!$A$4:$A$328&amp;Inputs1!$B$4:$B$328, 0), MATCH(Costs!$C54, Inputs1!$A$4:$X$4, 0)), "")</f>
        <v>75.157177450834865</v>
      </c>
      <c r="E54" s="100" cm="1">
        <f t="array" ref="E54">IFERROR(INDEX(Inputs1!$A$4:$X$328, MATCH(Costs!$B54&amp;Costs!E$5, Inputs1!$A$4:$A$328&amp;Inputs1!$B$4:$B$328, 0), MATCH(Costs!$C54, Inputs1!$A$4:$X$4, 0)), "")</f>
        <v>0.37315884895751344</v>
      </c>
    </row>
    <row r="55" spans="1:5" s="86" customFormat="1" ht="13.15">
      <c r="A55" s="97" t="str">
        <f t="shared" si="0"/>
        <v>NWT23</v>
      </c>
      <c r="B55" s="97" t="str">
        <f t="shared" si="5"/>
        <v>NWT</v>
      </c>
      <c r="C55" s="98" t="str">
        <f t="shared" si="6"/>
        <v>2022-23</v>
      </c>
      <c r="D55" s="99" cm="1">
        <f t="array" ref="D55">IFERROR(INDEX(Inputs1!$A$4:$X$328, MATCH(Costs!$B55&amp;Costs!D$5, Inputs1!$A$4:$A$328&amp;Inputs1!$B$4:$B$328, 0), MATCH(Costs!$C55, Inputs1!$A$4:$X$4, 0)), "")</f>
        <v>79.777788232873789</v>
      </c>
      <c r="E55" s="100" cm="1">
        <f t="array" ref="E55">IFERROR(INDEX(Inputs1!$A$4:$X$328, MATCH(Costs!$B55&amp;Costs!E$5, Inputs1!$A$4:$A$328&amp;Inputs1!$B$4:$B$328, 0), MATCH(Costs!$C55, Inputs1!$A$4:$X$4, 0)), "")</f>
        <v>0.39030395991167965</v>
      </c>
    </row>
    <row r="56" spans="1:5" s="86" customFormat="1" ht="13.15">
      <c r="A56" s="97" t="str">
        <f t="shared" si="0"/>
        <v>NWT24</v>
      </c>
      <c r="B56" s="97" t="str">
        <f t="shared" si="5"/>
        <v>NWT</v>
      </c>
      <c r="C56" s="98" t="str">
        <f t="shared" si="6"/>
        <v>2023-24</v>
      </c>
      <c r="D56" s="99" cm="1">
        <f t="array" ref="D56">IFERROR(INDEX(Inputs1!$A$4:$X$328, MATCH(Costs!$B56&amp;Costs!D$5, Inputs1!$A$4:$A$328&amp;Inputs1!$B$4:$B$328, 0), MATCH(Costs!$C56, Inputs1!$A$4:$X$4, 0)), "")</f>
        <v>77.55274214090943</v>
      </c>
      <c r="E56" s="100" cm="1">
        <f t="array" ref="E56">IFERROR(INDEX(Inputs1!$A$4:$X$328, MATCH(Costs!$B56&amp;Costs!E$5, Inputs1!$A$4:$A$328&amp;Inputs1!$B$4:$B$328, 0), MATCH(Costs!$C56, Inputs1!$A$4:$X$4, 0)), "")</f>
        <v>0.38134361756850421</v>
      </c>
    </row>
    <row r="57" spans="1:5" s="86" customFormat="1" ht="13.15">
      <c r="A57" s="97" t="str">
        <f t="shared" si="0"/>
        <v>NWT25</v>
      </c>
      <c r="B57" s="97" t="str">
        <f t="shared" si="5"/>
        <v>NWT</v>
      </c>
      <c r="C57" s="98" t="str">
        <f t="shared" si="6"/>
        <v>2024-25</v>
      </c>
      <c r="D57" s="99" cm="1">
        <f t="array" ref="D57">IFERROR(INDEX(Inputs1!$A$4:$X$328, MATCH(Costs!$B57&amp;Costs!D$5, Inputs1!$A$4:$A$328&amp;Inputs1!$B$4:$B$328, 0), MATCH(Costs!$C57, Inputs1!$A$4:$X$4, 0)), "")</f>
        <v>90.316848318994261</v>
      </c>
      <c r="E57" s="100" cm="1">
        <f t="array" ref="E57">IFERROR(INDEX(Inputs1!$A$4:$X$328, MATCH(Costs!$B57&amp;Costs!E$5, Inputs1!$A$4:$A$328&amp;Inputs1!$B$4:$B$328, 0), MATCH(Costs!$C57, Inputs1!$A$4:$X$4, 0)), "")</f>
        <v>0.43116986578073957</v>
      </c>
    </row>
    <row r="58" spans="1:5" s="86" customFormat="1" ht="13.15">
      <c r="A58" s="97" t="str">
        <f t="shared" si="0"/>
        <v>NWT26</v>
      </c>
      <c r="B58" s="97" t="str">
        <f t="shared" si="5"/>
        <v>NWT</v>
      </c>
      <c r="C58" s="98" t="str">
        <f t="shared" si="6"/>
        <v>2025-26</v>
      </c>
      <c r="D58" s="99" cm="1">
        <f t="array" ref="D58">IFERROR(INDEX(Inputs1!$A$4:$X$328, MATCH(Costs!$B58&amp;Costs!D$5, Inputs1!$A$4:$A$328&amp;Inputs1!$B$4:$B$328, 0), MATCH(Costs!$C58, Inputs1!$A$4:$X$4, 0)), "")</f>
        <v>83.201918588061574</v>
      </c>
      <c r="E58" s="100" cm="1">
        <f t="array" ref="E58">IFERROR(INDEX(Inputs1!$A$4:$X$328, MATCH(Costs!$B58&amp;Costs!E$5, Inputs1!$A$4:$A$328&amp;Inputs1!$B$4:$B$328, 0), MATCH(Costs!$C58, Inputs1!$A$4:$X$4, 0)), "")</f>
        <v>0.39051897135435992</v>
      </c>
    </row>
    <row r="59" spans="1:5" s="86" customFormat="1" ht="13.15">
      <c r="A59" s="97" t="str">
        <f t="shared" si="0"/>
        <v>NWT27</v>
      </c>
      <c r="B59" s="97" t="str">
        <f t="shared" si="5"/>
        <v>NWT</v>
      </c>
      <c r="C59" s="98" t="str">
        <f t="shared" si="6"/>
        <v>2026-27</v>
      </c>
      <c r="D59" s="99" cm="1">
        <f t="array" ref="D59">IFERROR(INDEX(Inputs1!$A$4:$X$328, MATCH(Costs!$B59&amp;Costs!D$5, Inputs1!$A$4:$A$328&amp;Inputs1!$B$4:$B$328, 0), MATCH(Costs!$C59, Inputs1!$A$4:$X$4, 0)), "")</f>
        <v>85.911586387003581</v>
      </c>
      <c r="E59" s="100" cm="1">
        <f t="array" ref="E59">IFERROR(INDEX(Inputs1!$A$4:$X$328, MATCH(Costs!$B59&amp;Costs!E$5, Inputs1!$A$4:$A$328&amp;Inputs1!$B$4:$B$328, 0), MATCH(Costs!$C59, Inputs1!$A$4:$X$4, 0)), "")</f>
        <v>0.40051172760283887</v>
      </c>
    </row>
    <row r="60" spans="1:5" s="86" customFormat="1" ht="13.15">
      <c r="A60" s="97" t="str">
        <f t="shared" si="0"/>
        <v>NWT28</v>
      </c>
      <c r="B60" s="97" t="str">
        <f t="shared" si="5"/>
        <v>NWT</v>
      </c>
      <c r="C60" s="98" t="str">
        <f t="shared" si="6"/>
        <v>2027-28</v>
      </c>
      <c r="D60" s="99" cm="1">
        <f t="array" ref="D60">IFERROR(INDEX(Inputs1!$A$4:$X$328, MATCH(Costs!$B60&amp;Costs!D$5, Inputs1!$A$4:$A$328&amp;Inputs1!$B$4:$B$328, 0), MATCH(Costs!$C60, Inputs1!$A$4:$X$4, 0)), "")</f>
        <v>93.808795434070646</v>
      </c>
      <c r="E60" s="100" cm="1">
        <f t="array" ref="E60">IFERROR(INDEX(Inputs1!$A$4:$X$328, MATCH(Costs!$B60&amp;Costs!E$5, Inputs1!$A$4:$A$328&amp;Inputs1!$B$4:$B$328, 0), MATCH(Costs!$C60, Inputs1!$A$4:$X$4, 0)), "")</f>
        <v>0.43498623911894635</v>
      </c>
    </row>
    <row r="61" spans="1:5" s="86" customFormat="1" ht="13.15">
      <c r="A61" s="97" t="str">
        <f t="shared" si="0"/>
        <v>NWT29</v>
      </c>
      <c r="B61" s="97" t="str">
        <f t="shared" si="5"/>
        <v>NWT</v>
      </c>
      <c r="C61" s="98" t="str">
        <f t="shared" si="6"/>
        <v>2028-29</v>
      </c>
      <c r="D61" s="99" cm="1">
        <f t="array" ref="D61">IFERROR(INDEX(Inputs1!$A$4:$X$328, MATCH(Costs!$B61&amp;Costs!D$5, Inputs1!$A$4:$A$328&amp;Inputs1!$B$4:$B$328, 0), MATCH(Costs!$C61, Inputs1!$A$4:$X$4, 0)), "")</f>
        <v>94.934415745123218</v>
      </c>
      <c r="E61" s="100" cm="1">
        <f t="array" ref="E61">IFERROR(INDEX(Inputs1!$A$4:$X$328, MATCH(Costs!$B61&amp;Costs!E$5, Inputs1!$A$4:$A$328&amp;Inputs1!$B$4:$B$328, 0), MATCH(Costs!$C61, Inputs1!$A$4:$X$4, 0)), "")</f>
        <v>0.43822499854360841</v>
      </c>
    </row>
    <row r="62" spans="1:5" s="86" customFormat="1" ht="13.15">
      <c r="A62" s="97" t="str">
        <f t="shared" si="0"/>
        <v>NWT30</v>
      </c>
      <c r="B62" s="97" t="str">
        <f t="shared" si="5"/>
        <v>NWT</v>
      </c>
      <c r="C62" s="98" t="str">
        <f t="shared" si="6"/>
        <v>2029-30</v>
      </c>
      <c r="D62" s="99" cm="1">
        <f t="array" ref="D62">IFERROR(INDEX(Inputs1!$A$4:$X$328, MATCH(Costs!$B62&amp;Costs!D$5, Inputs1!$A$4:$A$328&amp;Inputs1!$B$4:$B$328, 0), MATCH(Costs!$C62, Inputs1!$A$4:$X$4, 0)), "")</f>
        <v>102.17710631637719</v>
      </c>
      <c r="E62" s="100" cm="1">
        <f t="array" ref="E62">IFERROR(INDEX(Inputs1!$A$4:$X$328, MATCH(Costs!$B62&amp;Costs!E$5, Inputs1!$A$4:$A$328&amp;Inputs1!$B$4:$B$328, 0), MATCH(Costs!$C62, Inputs1!$A$4:$X$4, 0)), "")</f>
        <v>0.46977083145029225</v>
      </c>
    </row>
    <row r="63" spans="1:5" s="86" customFormat="1" ht="13.15">
      <c r="A63" s="97" t="str">
        <f t="shared" si="0"/>
        <v>SRN12</v>
      </c>
      <c r="B63" s="97" t="s">
        <v>126</v>
      </c>
      <c r="C63" s="98" t="s">
        <v>28</v>
      </c>
      <c r="D63" s="99" cm="1">
        <f t="array" ref="D63">IFERROR(INDEX(Inputs1!$A$4:$X$328, MATCH(Costs!$B63&amp;Costs!D$5, Inputs1!$A$4:$A$328&amp;Inputs1!$B$4:$B$328, 0), MATCH(Costs!$C63, Inputs1!$A$4:$X$4, 0)), "")</f>
        <v>57.536140319872743</v>
      </c>
      <c r="E63" s="100" cm="1">
        <f t="array" ref="E63">IFERROR(INDEX(Inputs1!$A$4:$X$328, MATCH(Costs!$B63&amp;Costs!E$5, Inputs1!$A$4:$A$328&amp;Inputs1!$B$4:$B$328, 0), MATCH(Costs!$C63, Inputs1!$A$4:$X$4, 0)), "")</f>
        <v>0.56665196253457106</v>
      </c>
    </row>
    <row r="64" spans="1:5" s="86" customFormat="1" ht="13.15">
      <c r="A64" s="97" t="str">
        <f t="shared" si="0"/>
        <v>SRN13</v>
      </c>
      <c r="B64" s="97" t="s">
        <v>126</v>
      </c>
      <c r="C64" s="98" t="s">
        <v>40</v>
      </c>
      <c r="D64" s="99" cm="1">
        <f t="array" ref="D64">IFERROR(INDEX(Inputs1!$A$4:$X$328, MATCH(Costs!$B64&amp;Costs!D$5, Inputs1!$A$4:$A$328&amp;Inputs1!$B$4:$B$328, 0), MATCH(Costs!$C64, Inputs1!$A$4:$X$4, 0)), "")</f>
        <v>55.449645383951683</v>
      </c>
      <c r="E64" s="100" cm="1">
        <f t="array" ref="E64">IFERROR(INDEX(Inputs1!$A$4:$X$328, MATCH(Costs!$B64&amp;Costs!E$5, Inputs1!$A$4:$A$328&amp;Inputs1!$B$4:$B$328, 0), MATCH(Costs!$C64, Inputs1!$A$4:$X$4, 0)), "")</f>
        <v>0.55549078233990523</v>
      </c>
    </row>
    <row r="65" spans="1:5" s="86" customFormat="1" ht="13.15">
      <c r="A65" s="97" t="str">
        <f t="shared" si="0"/>
        <v>SRN14</v>
      </c>
      <c r="B65" s="97" t="s">
        <v>126</v>
      </c>
      <c r="C65" s="98" t="s">
        <v>41</v>
      </c>
      <c r="D65" s="99" cm="1">
        <f t="array" ref="D65">IFERROR(INDEX(Inputs1!$A$4:$X$328, MATCH(Costs!$B65&amp;Costs!D$5, Inputs1!$A$4:$A$328&amp;Inputs1!$B$4:$B$328, 0), MATCH(Costs!$C65, Inputs1!$A$4:$X$4, 0)), "")</f>
        <v>55.412426048005408</v>
      </c>
      <c r="E65" s="100" cm="1">
        <f t="array" ref="E65">IFERROR(INDEX(Inputs1!$A$4:$X$328, MATCH(Costs!$B65&amp;Costs!E$5, Inputs1!$A$4:$A$328&amp;Inputs1!$B$4:$B$328, 0), MATCH(Costs!$C65, Inputs1!$A$4:$X$4, 0)), "")</f>
        <v>0.49337938998508984</v>
      </c>
    </row>
    <row r="66" spans="1:5" s="86" customFormat="1" ht="13.15">
      <c r="A66" s="97" t="str">
        <f t="shared" si="0"/>
        <v>SRN15</v>
      </c>
      <c r="B66" s="97" t="s">
        <v>126</v>
      </c>
      <c r="C66" s="98" t="s">
        <v>42</v>
      </c>
      <c r="D66" s="99" cm="1">
        <f t="array" ref="D66">IFERROR(INDEX(Inputs1!$A$4:$X$328, MATCH(Costs!$B66&amp;Costs!D$5, Inputs1!$A$4:$A$328&amp;Inputs1!$B$4:$B$328, 0), MATCH(Costs!$C66, Inputs1!$A$4:$X$4, 0)), "")</f>
        <v>46.096362079050721</v>
      </c>
      <c r="E66" s="100" cm="1">
        <f t="array" ref="E66">IFERROR(INDEX(Inputs1!$A$4:$X$328, MATCH(Costs!$B66&amp;Costs!E$5, Inputs1!$A$4:$A$328&amp;Inputs1!$B$4:$B$328, 0), MATCH(Costs!$C66, Inputs1!$A$4:$X$4, 0)), "")</f>
        <v>0.39869537683622552</v>
      </c>
    </row>
    <row r="67" spans="1:5" s="86" customFormat="1" ht="13.15">
      <c r="A67" s="97" t="str">
        <f t="shared" si="0"/>
        <v>SRN16</v>
      </c>
      <c r="B67" s="97" t="s">
        <v>126</v>
      </c>
      <c r="C67" s="98" t="s">
        <v>43</v>
      </c>
      <c r="D67" s="99" cm="1">
        <f t="array" ref="D67">IFERROR(INDEX(Inputs1!$A$4:$X$328, MATCH(Costs!$B67&amp;Costs!D$5, Inputs1!$A$4:$A$328&amp;Inputs1!$B$4:$B$328, 0), MATCH(Costs!$C67, Inputs1!$A$4:$X$4, 0)), "")</f>
        <v>42.515092762063226</v>
      </c>
      <c r="E67" s="100" cm="1">
        <f t="array" ref="E67">IFERROR(INDEX(Inputs1!$A$4:$X$328, MATCH(Costs!$B67&amp;Costs!E$5, Inputs1!$A$4:$A$328&amp;Inputs1!$B$4:$B$328, 0), MATCH(Costs!$C67, Inputs1!$A$4:$X$4, 0)), "")</f>
        <v>0.34959907214037567</v>
      </c>
    </row>
    <row r="68" spans="1:5" s="86" customFormat="1" ht="13.15">
      <c r="A68" s="97" t="str">
        <f t="shared" si="0"/>
        <v>SRN17</v>
      </c>
      <c r="B68" s="97" t="s">
        <v>126</v>
      </c>
      <c r="C68" s="98" t="s">
        <v>44</v>
      </c>
      <c r="D68" s="99" cm="1">
        <f t="array" ref="D68">IFERROR(INDEX(Inputs1!$A$4:$X$328, MATCH(Costs!$B68&amp;Costs!D$5, Inputs1!$A$4:$A$328&amp;Inputs1!$B$4:$B$328, 0), MATCH(Costs!$C68, Inputs1!$A$4:$X$4, 0)), "")</f>
        <v>49.725999589659409</v>
      </c>
      <c r="E68" s="100" cm="1">
        <f t="array" ref="E68">IFERROR(INDEX(Inputs1!$A$4:$X$328, MATCH(Costs!$B68&amp;Costs!E$5, Inputs1!$A$4:$A$328&amp;Inputs1!$B$4:$B$328, 0), MATCH(Costs!$C68, Inputs1!$A$4:$X$4, 0)), "")</f>
        <v>0.41695105348487277</v>
      </c>
    </row>
    <row r="69" spans="1:5" s="86" customFormat="1" ht="13.15">
      <c r="A69" s="97" t="str">
        <f t="shared" si="0"/>
        <v>SRN18</v>
      </c>
      <c r="B69" s="97" t="s">
        <v>126</v>
      </c>
      <c r="C69" s="98" t="s">
        <v>45</v>
      </c>
      <c r="D69" s="99" cm="1">
        <f t="array" ref="D69">IFERROR(INDEX(Inputs1!$A$4:$X$328, MATCH(Costs!$B69&amp;Costs!D$5, Inputs1!$A$4:$A$328&amp;Inputs1!$B$4:$B$328, 0), MATCH(Costs!$C69, Inputs1!$A$4:$X$4, 0)), "")</f>
        <v>47.996285383016158</v>
      </c>
      <c r="E69" s="100" cm="1">
        <f t="array" ref="E69">IFERROR(INDEX(Inputs1!$A$4:$X$328, MATCH(Costs!$B69&amp;Costs!E$5, Inputs1!$A$4:$A$328&amp;Inputs1!$B$4:$B$328, 0), MATCH(Costs!$C69, Inputs1!$A$4:$X$4, 0)), "")</f>
        <v>0.40333012926904332</v>
      </c>
    </row>
    <row r="70" spans="1:5" s="86" customFormat="1" ht="13.15">
      <c r="A70" s="97" t="str">
        <f t="shared" si="0"/>
        <v>SRN19</v>
      </c>
      <c r="B70" s="97" t="s">
        <v>126</v>
      </c>
      <c r="C70" s="98" t="s">
        <v>46</v>
      </c>
      <c r="D70" s="99" cm="1">
        <f t="array" ref="D70">IFERROR(INDEX(Inputs1!$A$4:$X$328, MATCH(Costs!$B70&amp;Costs!D$5, Inputs1!$A$4:$A$328&amp;Inputs1!$B$4:$B$328, 0), MATCH(Costs!$C70, Inputs1!$A$4:$X$4, 0)), "")</f>
        <v>58.92127466332601</v>
      </c>
      <c r="E70" s="100" cm="1">
        <f t="array" ref="E70">IFERROR(INDEX(Inputs1!$A$4:$X$328, MATCH(Costs!$B70&amp;Costs!E$5, Inputs1!$A$4:$A$328&amp;Inputs1!$B$4:$B$328, 0), MATCH(Costs!$C70, Inputs1!$A$4:$X$4, 0)), "")</f>
        <v>0.50446296800792823</v>
      </c>
    </row>
    <row r="71" spans="1:5" s="86" customFormat="1" ht="13.15">
      <c r="A71" s="97" t="str">
        <f t="shared" ref="A71:A134" si="7">B71&amp;RIGHT(C71,2)</f>
        <v>SRN20</v>
      </c>
      <c r="B71" s="97" t="s">
        <v>126</v>
      </c>
      <c r="C71" s="98" t="s">
        <v>47</v>
      </c>
      <c r="D71" s="99" cm="1">
        <f t="array" ref="D71">IFERROR(INDEX(Inputs1!$A$4:$X$328, MATCH(Costs!$B71&amp;Costs!D$5, Inputs1!$A$4:$A$328&amp;Inputs1!$B$4:$B$328, 0), MATCH(Costs!$C71, Inputs1!$A$4:$X$4, 0)), "")</f>
        <v>54.142501347293873</v>
      </c>
      <c r="E71" s="100" cm="1">
        <f t="array" ref="E71">IFERROR(INDEX(Inputs1!$A$4:$X$328, MATCH(Costs!$B71&amp;Costs!E$5, Inputs1!$A$4:$A$328&amp;Inputs1!$B$4:$B$328, 0), MATCH(Costs!$C71, Inputs1!$A$4:$X$4, 0)), "")</f>
        <v>0.46594235238635079</v>
      </c>
    </row>
    <row r="72" spans="1:5" s="86" customFormat="1" ht="13.15">
      <c r="A72" s="97" t="str">
        <f t="shared" si="7"/>
        <v>SRN21</v>
      </c>
      <c r="B72" s="97" t="str">
        <f>B71</f>
        <v>SRN</v>
      </c>
      <c r="C72" s="98" t="str">
        <f>LEFT(C71,4)+1&amp;"-"&amp;RIGHT(C71,2)+1</f>
        <v>2020-21</v>
      </c>
      <c r="D72" s="99" cm="1">
        <f t="array" ref="D72">IFERROR(INDEX(Inputs1!$A$4:$X$328, MATCH(Costs!$B72&amp;Costs!D$5, Inputs1!$A$4:$A$328&amp;Inputs1!$B$4:$B$328, 0), MATCH(Costs!$C72, Inputs1!$A$4:$X$4, 0)), "")</f>
        <v>48.646801344229729</v>
      </c>
      <c r="E72" s="100" cm="1">
        <f t="array" ref="E72">IFERROR(INDEX(Inputs1!$A$4:$X$328, MATCH(Costs!$B72&amp;Costs!E$5, Inputs1!$A$4:$A$328&amp;Inputs1!$B$4:$B$328, 0), MATCH(Costs!$C72, Inputs1!$A$4:$X$4, 0)), "")</f>
        <v>0.43318612060756662</v>
      </c>
    </row>
    <row r="73" spans="1:5" s="86" customFormat="1" ht="13.15">
      <c r="A73" s="97" t="str">
        <f t="shared" si="7"/>
        <v>SRN22</v>
      </c>
      <c r="B73" s="97" t="str">
        <f t="shared" ref="B73:B81" si="8">B72</f>
        <v>SRN</v>
      </c>
      <c r="C73" s="98" t="str">
        <f t="shared" ref="C73:C81" si="9">LEFT(C72,4)+1&amp;"-"&amp;RIGHT(C72,2)+1</f>
        <v>2021-22</v>
      </c>
      <c r="D73" s="99" cm="1">
        <f t="array" ref="D73">IFERROR(INDEX(Inputs1!$A$4:$X$328, MATCH(Costs!$B73&amp;Costs!D$5, Inputs1!$A$4:$A$328&amp;Inputs1!$B$4:$B$328, 0), MATCH(Costs!$C73, Inputs1!$A$4:$X$4, 0)), "")</f>
        <v>55.828320686606737</v>
      </c>
      <c r="E73" s="100" cm="1">
        <f t="array" ref="E73">IFERROR(INDEX(Inputs1!$A$4:$X$328, MATCH(Costs!$B73&amp;Costs!E$5, Inputs1!$A$4:$A$328&amp;Inputs1!$B$4:$B$328, 0), MATCH(Costs!$C73, Inputs1!$A$4:$X$4, 0)), "")</f>
        <v>0.47881850008380333</v>
      </c>
    </row>
    <row r="74" spans="1:5" s="86" customFormat="1" ht="13.15">
      <c r="A74" s="97" t="str">
        <f t="shared" si="7"/>
        <v>SRN23</v>
      </c>
      <c r="B74" s="97" t="str">
        <f t="shared" si="8"/>
        <v>SRN</v>
      </c>
      <c r="C74" s="98" t="str">
        <f t="shared" si="9"/>
        <v>2022-23</v>
      </c>
      <c r="D74" s="99" cm="1">
        <f t="array" ref="D74">IFERROR(INDEX(Inputs1!$A$4:$X$328, MATCH(Costs!$B74&amp;Costs!D$5, Inputs1!$A$4:$A$328&amp;Inputs1!$B$4:$B$328, 0), MATCH(Costs!$C74, Inputs1!$A$4:$X$4, 0)), "")</f>
        <v>60.046999999999997</v>
      </c>
      <c r="E74" s="100" cm="1">
        <f t="array" ref="E74">IFERROR(INDEX(Inputs1!$A$4:$X$328, MATCH(Costs!$B74&amp;Costs!E$5, Inputs1!$A$4:$A$328&amp;Inputs1!$B$4:$B$328, 0), MATCH(Costs!$C74, Inputs1!$A$4:$X$4, 0)), "")</f>
        <v>0.53902154398563729</v>
      </c>
    </row>
    <row r="75" spans="1:5" s="86" customFormat="1" ht="13.15">
      <c r="A75" s="97" t="str">
        <f t="shared" si="7"/>
        <v>SRN24</v>
      </c>
      <c r="B75" s="97" t="str">
        <f t="shared" si="8"/>
        <v>SRN</v>
      </c>
      <c r="C75" s="98" t="str">
        <f t="shared" si="9"/>
        <v>2023-24</v>
      </c>
      <c r="D75" s="99" cm="1">
        <f t="array" ref="D75">IFERROR(INDEX(Inputs1!$A$4:$X$328, MATCH(Costs!$B75&amp;Costs!D$5, Inputs1!$A$4:$A$328&amp;Inputs1!$B$4:$B$328, 0), MATCH(Costs!$C75, Inputs1!$A$4:$X$4, 0)), "")</f>
        <v>64.069147523100611</v>
      </c>
      <c r="E75" s="100" cm="1">
        <f t="array" ref="E75">IFERROR(INDEX(Inputs1!$A$4:$X$328, MATCH(Costs!$B75&amp;Costs!E$5, Inputs1!$A$4:$A$328&amp;Inputs1!$B$4:$B$328, 0), MATCH(Costs!$C75, Inputs1!$A$4:$X$4, 0)), "")</f>
        <v>0.55575056691931635</v>
      </c>
    </row>
    <row r="76" spans="1:5" s="86" customFormat="1" ht="13.15">
      <c r="A76" s="97" t="str">
        <f t="shared" si="7"/>
        <v>SRN25</v>
      </c>
      <c r="B76" s="97" t="str">
        <f t="shared" si="8"/>
        <v>SRN</v>
      </c>
      <c r="C76" s="98" t="str">
        <f t="shared" si="9"/>
        <v>2024-25</v>
      </c>
      <c r="D76" s="99" cm="1">
        <f t="array" ref="D76">IFERROR(INDEX(Inputs1!$A$4:$X$328, MATCH(Costs!$B76&amp;Costs!D$5, Inputs1!$A$4:$A$328&amp;Inputs1!$B$4:$B$328, 0), MATCH(Costs!$C76, Inputs1!$A$4:$X$4, 0)), "")</f>
        <v>44.414999999999999</v>
      </c>
      <c r="E76" s="100" cm="1">
        <f t="array" ref="E76">IFERROR(INDEX(Inputs1!$A$4:$X$328, MATCH(Costs!$B76&amp;Costs!E$5, Inputs1!$A$4:$A$328&amp;Inputs1!$B$4:$B$328, 0), MATCH(Costs!$C76, Inputs1!$A$4:$X$4, 0)), "")</f>
        <v>0.39169844265943288</v>
      </c>
    </row>
    <row r="77" spans="1:5" s="86" customFormat="1" ht="13.15">
      <c r="A77" s="97" t="str">
        <f t="shared" si="7"/>
        <v>SRN26</v>
      </c>
      <c r="B77" s="97" t="str">
        <f t="shared" si="8"/>
        <v>SRN</v>
      </c>
      <c r="C77" s="98" t="str">
        <f t="shared" si="9"/>
        <v>2025-26</v>
      </c>
      <c r="D77" s="99" cm="1">
        <f t="array" ref="D77">IFERROR(INDEX(Inputs1!$A$4:$X$328, MATCH(Costs!$B77&amp;Costs!D$5, Inputs1!$A$4:$A$328&amp;Inputs1!$B$4:$B$328, 0), MATCH(Costs!$C77, Inputs1!$A$4:$X$4, 0)), "")</f>
        <v>55.499037566372614</v>
      </c>
      <c r="E77" s="100" cm="1">
        <f t="array" ref="E77">IFERROR(INDEX(Inputs1!$A$4:$X$328, MATCH(Costs!$B77&amp;Costs!E$5, Inputs1!$A$4:$A$328&amp;Inputs1!$B$4:$B$328, 0), MATCH(Costs!$C77, Inputs1!$A$4:$X$4, 0)), "")</f>
        <v>0.48550775863965645</v>
      </c>
    </row>
    <row r="78" spans="1:5" s="86" customFormat="1" ht="13.15">
      <c r="A78" s="97" t="str">
        <f t="shared" si="7"/>
        <v>SRN27</v>
      </c>
      <c r="B78" s="97" t="str">
        <f t="shared" si="8"/>
        <v>SRN</v>
      </c>
      <c r="C78" s="98" t="str">
        <f t="shared" si="9"/>
        <v>2026-27</v>
      </c>
      <c r="D78" s="99" cm="1">
        <f t="array" ref="D78">IFERROR(INDEX(Inputs1!$A$4:$X$328, MATCH(Costs!$B78&amp;Costs!D$5, Inputs1!$A$4:$A$328&amp;Inputs1!$B$4:$B$328, 0), MATCH(Costs!$C78, Inputs1!$A$4:$X$4, 0)), "")</f>
        <v>51.210900674679827</v>
      </c>
      <c r="E78" s="100" cm="1">
        <f t="array" ref="E78">IFERROR(INDEX(Inputs1!$A$4:$X$328, MATCH(Costs!$B78&amp;Costs!E$5, Inputs1!$A$4:$A$328&amp;Inputs1!$B$4:$B$328, 0), MATCH(Costs!$C78, Inputs1!$A$4:$X$4, 0)), "")</f>
        <v>0.44468741179587873</v>
      </c>
    </row>
    <row r="79" spans="1:5" s="86" customFormat="1" ht="13.15">
      <c r="A79" s="97" t="str">
        <f t="shared" si="7"/>
        <v>SRN28</v>
      </c>
      <c r="B79" s="97" t="str">
        <f t="shared" si="8"/>
        <v>SRN</v>
      </c>
      <c r="C79" s="98" t="str">
        <f t="shared" si="9"/>
        <v>2027-28</v>
      </c>
      <c r="D79" s="99" cm="1">
        <f t="array" ref="D79">IFERROR(INDEX(Inputs1!$A$4:$X$328, MATCH(Costs!$B79&amp;Costs!D$5, Inputs1!$A$4:$A$328&amp;Inputs1!$B$4:$B$328, 0), MATCH(Costs!$C79, Inputs1!$A$4:$X$4, 0)), "")</f>
        <v>47.243487437604045</v>
      </c>
      <c r="E79" s="100" cm="1">
        <f t="array" ref="E79">IFERROR(INDEX(Inputs1!$A$4:$X$328, MATCH(Costs!$B79&amp;Costs!E$5, Inputs1!$A$4:$A$328&amp;Inputs1!$B$4:$B$328, 0), MATCH(Costs!$C79, Inputs1!$A$4:$X$4, 0)), "")</f>
        <v>0.40679781294865125</v>
      </c>
    </row>
    <row r="80" spans="1:5" s="86" customFormat="1" ht="13.15">
      <c r="A80" s="97" t="str">
        <f t="shared" si="7"/>
        <v>SRN29</v>
      </c>
      <c r="B80" s="97" t="str">
        <f t="shared" si="8"/>
        <v>SRN</v>
      </c>
      <c r="C80" s="98" t="str">
        <f t="shared" si="9"/>
        <v>2028-29</v>
      </c>
      <c r="D80" s="99" cm="1">
        <f t="array" ref="D80">IFERROR(INDEX(Inputs1!$A$4:$X$328, MATCH(Costs!$B80&amp;Costs!D$5, Inputs1!$A$4:$A$328&amp;Inputs1!$B$4:$B$328, 0), MATCH(Costs!$C80, Inputs1!$A$4:$X$4, 0)), "")</f>
        <v>40.008968973056149</v>
      </c>
      <c r="E80" s="100" cm="1">
        <f t="array" ref="E80">IFERROR(INDEX(Inputs1!$A$4:$X$328, MATCH(Costs!$B80&amp;Costs!E$5, Inputs1!$A$4:$A$328&amp;Inputs1!$B$4:$B$328, 0), MATCH(Costs!$C80, Inputs1!$A$4:$X$4, 0)), "")</f>
        <v>0.34236742863724606</v>
      </c>
    </row>
    <row r="81" spans="1:18" s="86" customFormat="1" ht="13.15">
      <c r="A81" s="97" t="str">
        <f t="shared" si="7"/>
        <v>SRN30</v>
      </c>
      <c r="B81" s="97" t="str">
        <f t="shared" si="8"/>
        <v>SRN</v>
      </c>
      <c r="C81" s="98" t="str">
        <f t="shared" si="9"/>
        <v>2029-30</v>
      </c>
      <c r="D81" s="99" cm="1">
        <f t="array" ref="D81">IFERROR(INDEX(Inputs1!$A$4:$X$328, MATCH(Costs!$B81&amp;Costs!D$5, Inputs1!$A$4:$A$328&amp;Inputs1!$B$4:$B$328, 0), MATCH(Costs!$C81, Inputs1!$A$4:$X$4, 0)), "")</f>
        <v>40.231243912195843</v>
      </c>
      <c r="E81" s="100" cm="1">
        <f t="array" ref="E81">IFERROR(INDEX(Inputs1!$A$4:$X$328, MATCH(Costs!$B81&amp;Costs!E$5, Inputs1!$A$4:$A$328&amp;Inputs1!$B$4:$B$328, 0), MATCH(Costs!$C81, Inputs1!$A$4:$X$4, 0)), "")</f>
        <v>0.33651923818272161</v>
      </c>
    </row>
    <row r="82" spans="1:18" s="86" customFormat="1" ht="13.15">
      <c r="A82" s="97" t="str">
        <f t="shared" si="7"/>
        <v>SVH12</v>
      </c>
      <c r="B82" s="97" t="s">
        <v>127</v>
      </c>
      <c r="C82" s="98" t="s">
        <v>28</v>
      </c>
      <c r="D82" s="99" cm="1">
        <f t="array" ref="D82">IFERROR(INDEX(Inputs1!$A$4:$X$328, MATCH(Costs!$B82&amp;Costs!D$5, Inputs1!$A$4:$A$328&amp;Inputs1!$B$4:$B$328, 0), MATCH(Costs!$C82, Inputs1!$A$4:$X$4, 0)), "")</f>
        <v>89.9021056838166</v>
      </c>
      <c r="E82" s="100" cm="1">
        <f t="array" ref="E82">IFERROR(INDEX(Inputs1!$A$4:$X$328, MATCH(Costs!$B82&amp;Costs!E$5, Inputs1!$A$4:$A$328&amp;Inputs1!$B$4:$B$328, 0), MATCH(Costs!$C82, Inputs1!$A$4:$X$4, 0)), "")</f>
        <v>0.36478704960126984</v>
      </c>
      <c r="R82" s="102"/>
    </row>
    <row r="83" spans="1:18" s="86" customFormat="1" ht="13.15">
      <c r="A83" s="97" t="str">
        <f t="shared" si="7"/>
        <v>SVH13</v>
      </c>
      <c r="B83" s="97" t="s">
        <v>127</v>
      </c>
      <c r="C83" s="98" t="s">
        <v>40</v>
      </c>
      <c r="D83" s="99" cm="1">
        <f t="array" ref="D83">IFERROR(INDEX(Inputs1!$A$4:$X$328, MATCH(Costs!$B83&amp;Costs!D$5, Inputs1!$A$4:$A$328&amp;Inputs1!$B$4:$B$328, 0), MATCH(Costs!$C83, Inputs1!$A$4:$X$4, 0)), "")</f>
        <v>87.095041801862834</v>
      </c>
      <c r="E83" s="100" cm="1">
        <f t="array" ref="E83">IFERROR(INDEX(Inputs1!$A$4:$X$328, MATCH(Costs!$B83&amp;Costs!E$5, Inputs1!$A$4:$A$328&amp;Inputs1!$B$4:$B$328, 0), MATCH(Costs!$C83, Inputs1!$A$4:$X$4, 0)), "")</f>
        <v>0.35060189218424692</v>
      </c>
      <c r="R83" s="102"/>
    </row>
    <row r="84" spans="1:18" s="86" customFormat="1" ht="13.15">
      <c r="A84" s="97" t="str">
        <f t="shared" si="7"/>
        <v>SVH14</v>
      </c>
      <c r="B84" s="97" t="s">
        <v>127</v>
      </c>
      <c r="C84" s="98" t="s">
        <v>41</v>
      </c>
      <c r="D84" s="99" cm="1">
        <f t="array" ref="D84">IFERROR(INDEX(Inputs1!$A$4:$X$328, MATCH(Costs!$B84&amp;Costs!D$5, Inputs1!$A$4:$A$328&amp;Inputs1!$B$4:$B$328, 0), MATCH(Costs!$C84, Inputs1!$A$4:$X$4, 0)), "")</f>
        <v>141.90398628083864</v>
      </c>
      <c r="E84" s="100" cm="1">
        <f t="array" ref="E84">IFERROR(INDEX(Inputs1!$A$4:$X$328, MATCH(Costs!$B84&amp;Costs!E$5, Inputs1!$A$4:$A$328&amp;Inputs1!$B$4:$B$328, 0), MATCH(Costs!$C84, Inputs1!$A$4:$X$4, 0)), "")</f>
        <v>0.59378928615299842</v>
      </c>
      <c r="R84" s="102"/>
    </row>
    <row r="85" spans="1:18" s="86" customFormat="1" ht="13.15">
      <c r="A85" s="97" t="str">
        <f t="shared" si="7"/>
        <v>SVH15</v>
      </c>
      <c r="B85" s="97" t="s">
        <v>127</v>
      </c>
      <c r="C85" s="98" t="s">
        <v>42</v>
      </c>
      <c r="D85" s="99" cm="1">
        <f t="array" ref="D85">IFERROR(INDEX(Inputs1!$A$4:$X$328, MATCH(Costs!$B85&amp;Costs!D$5, Inputs1!$A$4:$A$328&amp;Inputs1!$B$4:$B$328, 0), MATCH(Costs!$C85, Inputs1!$A$4:$X$4, 0)), "")</f>
        <v>110.52517251732856</v>
      </c>
      <c r="E85" s="100" cm="1">
        <f t="array" ref="E85">IFERROR(INDEX(Inputs1!$A$4:$X$328, MATCH(Costs!$B85&amp;Costs!E$5, Inputs1!$A$4:$A$328&amp;Inputs1!$B$4:$B$328, 0), MATCH(Costs!$C85, Inputs1!$A$4:$X$4, 0)), "")</f>
        <v>0.45586739652663583</v>
      </c>
      <c r="R85" s="102"/>
    </row>
    <row r="86" spans="1:18" s="86" customFormat="1" ht="13.15">
      <c r="A86" s="97" t="str">
        <f t="shared" si="7"/>
        <v>SVH16</v>
      </c>
      <c r="B86" s="97" t="s">
        <v>127</v>
      </c>
      <c r="C86" s="98" t="s">
        <v>43</v>
      </c>
      <c r="D86" s="99" cm="1">
        <f t="array" ref="D86">IFERROR(INDEX(Inputs1!$A$4:$X$328, MATCH(Costs!$B86&amp;Costs!D$5, Inputs1!$A$4:$A$328&amp;Inputs1!$B$4:$B$328, 0), MATCH(Costs!$C86, Inputs1!$A$4:$X$4, 0)), "")</f>
        <v>88.211248037825172</v>
      </c>
      <c r="E86" s="100" cm="1">
        <f t="array" ref="E86">IFERROR(INDEX(Inputs1!$A$4:$X$328, MATCH(Costs!$B86&amp;Costs!E$5, Inputs1!$A$4:$A$328&amp;Inputs1!$B$4:$B$328, 0), MATCH(Costs!$C86, Inputs1!$A$4:$X$4, 0)), "")</f>
        <v>0.3636446940989998</v>
      </c>
      <c r="R86" s="102"/>
    </row>
    <row r="87" spans="1:18" s="86" customFormat="1" ht="13.15">
      <c r="A87" s="97" t="str">
        <f t="shared" si="7"/>
        <v>SVH17</v>
      </c>
      <c r="B87" s="97" t="s">
        <v>127</v>
      </c>
      <c r="C87" s="98" t="s">
        <v>44</v>
      </c>
      <c r="D87" s="99" cm="1">
        <f t="array" ref="D87">IFERROR(INDEX(Inputs1!$A$4:$X$328, MATCH(Costs!$B87&amp;Costs!D$5, Inputs1!$A$4:$A$328&amp;Inputs1!$B$4:$B$328, 0), MATCH(Costs!$C87, Inputs1!$A$4:$X$4, 0)), "")</f>
        <v>104.21711639253745</v>
      </c>
      <c r="E87" s="100" cm="1">
        <f t="array" ref="E87">IFERROR(INDEX(Inputs1!$A$4:$X$328, MATCH(Costs!$B87&amp;Costs!E$5, Inputs1!$A$4:$A$328&amp;Inputs1!$B$4:$B$328, 0), MATCH(Costs!$C87, Inputs1!$A$4:$X$4, 0)), "")</f>
        <v>0.43215799951395373</v>
      </c>
      <c r="R87" s="103"/>
    </row>
    <row r="88" spans="1:18" s="86" customFormat="1" ht="13.15">
      <c r="A88" s="97" t="str">
        <f t="shared" si="7"/>
        <v>SVH18</v>
      </c>
      <c r="B88" s="97" t="s">
        <v>127</v>
      </c>
      <c r="C88" s="98" t="s">
        <v>45</v>
      </c>
      <c r="D88" s="99" cm="1">
        <f t="array" ref="D88">IFERROR(INDEX(Inputs1!$A$4:$X$328, MATCH(Costs!$B88&amp;Costs!D$5, Inputs1!$A$4:$A$328&amp;Inputs1!$B$4:$B$328, 0), MATCH(Costs!$C88, Inputs1!$A$4:$X$4, 0)), "")</f>
        <v>107.93821845514155</v>
      </c>
      <c r="E88" s="100" cm="1">
        <f t="array" ref="E88">IFERROR(INDEX(Inputs1!$A$4:$X$328, MATCH(Costs!$B88&amp;Costs!E$5, Inputs1!$A$4:$A$328&amp;Inputs1!$B$4:$B$328, 0), MATCH(Costs!$C88, Inputs1!$A$4:$X$4, 0)), "")</f>
        <v>0.45008428698199121</v>
      </c>
      <c r="R88" s="103"/>
    </row>
    <row r="89" spans="1:18" s="86" customFormat="1" ht="13.15">
      <c r="A89" s="97" t="str">
        <f t="shared" si="7"/>
        <v>SVH19</v>
      </c>
      <c r="B89" s="97" t="s">
        <v>127</v>
      </c>
      <c r="C89" s="98" t="s">
        <v>46</v>
      </c>
      <c r="D89" s="99" cm="1">
        <f t="array" ref="D89">IFERROR(INDEX(Inputs1!$A$4:$X$328, MATCH(Costs!$B89&amp;Costs!D$5, Inputs1!$A$4:$A$328&amp;Inputs1!$B$4:$B$328, 0), MATCH(Costs!$C89, Inputs1!$A$4:$X$4, 0)), "")</f>
        <v>113.28195388349512</v>
      </c>
      <c r="E89" s="100" cm="1">
        <f t="array" ref="E89">IFERROR(INDEX(Inputs1!$A$4:$X$328, MATCH(Costs!$B89&amp;Costs!E$5, Inputs1!$A$4:$A$328&amp;Inputs1!$B$4:$B$328, 0), MATCH(Costs!$C89, Inputs1!$A$4:$X$4, 0)), "")</f>
        <v>0.47331498979639858</v>
      </c>
      <c r="R89" s="103"/>
    </row>
    <row r="90" spans="1:18" s="86" customFormat="1" ht="13.15">
      <c r="A90" s="97" t="str">
        <f t="shared" si="7"/>
        <v>SVH20</v>
      </c>
      <c r="B90" s="97" t="s">
        <v>127</v>
      </c>
      <c r="C90" s="98" t="s">
        <v>47</v>
      </c>
      <c r="D90" s="99" cm="1">
        <f t="array" ref="D90">IFERROR(INDEX(Inputs1!$A$4:$X$328, MATCH(Costs!$B90&amp;Costs!D$5, Inputs1!$A$4:$A$328&amp;Inputs1!$B$4:$B$328, 0), MATCH(Costs!$C90, Inputs1!$A$4:$X$4, 0)), "")</f>
        <v>122.258837862807</v>
      </c>
      <c r="E90" s="100" cm="1">
        <f t="array" ref="E90">IFERROR(INDEX(Inputs1!$A$4:$X$328, MATCH(Costs!$B90&amp;Costs!E$5, Inputs1!$A$4:$A$328&amp;Inputs1!$B$4:$B$328, 0), MATCH(Costs!$C90, Inputs1!$A$4:$X$4, 0)), "")</f>
        <v>0.50543781957197786</v>
      </c>
      <c r="R90" s="103"/>
    </row>
    <row r="91" spans="1:18" s="86" customFormat="1" ht="13.15">
      <c r="A91" s="97" t="str">
        <f t="shared" si="7"/>
        <v>SVH21</v>
      </c>
      <c r="B91" s="97" t="str">
        <f>B90</f>
        <v>SVH</v>
      </c>
      <c r="C91" s="98" t="str">
        <f>LEFT(C90,4)+1&amp;"-"&amp;RIGHT(C90,2)+1</f>
        <v>2020-21</v>
      </c>
      <c r="D91" s="99" cm="1">
        <f t="array" ref="D91">IFERROR(INDEX(Inputs1!$A$4:$X$328, MATCH(Costs!$B91&amp;Costs!D$5, Inputs1!$A$4:$A$328&amp;Inputs1!$B$4:$B$328, 0), MATCH(Costs!$C91, Inputs1!$A$4:$X$4, 0)), "")</f>
        <v>138.85843656915901</v>
      </c>
      <c r="E91" s="100" cm="1">
        <f t="array" ref="E91">IFERROR(INDEX(Inputs1!$A$4:$X$328, MATCH(Costs!$B91&amp;Costs!E$5, Inputs1!$A$4:$A$328&amp;Inputs1!$B$4:$B$328, 0), MATCH(Costs!$C91, Inputs1!$A$4:$X$4, 0)), "")</f>
        <v>0.55146321115631058</v>
      </c>
      <c r="R91" s="103"/>
    </row>
    <row r="92" spans="1:18" s="86" customFormat="1" ht="13.15">
      <c r="A92" s="97" t="str">
        <f t="shared" si="7"/>
        <v>SVH22</v>
      </c>
      <c r="B92" s="97" t="str">
        <f t="shared" ref="B92:B100" si="10">B91</f>
        <v>SVH</v>
      </c>
      <c r="C92" s="98" t="str">
        <f t="shared" ref="C92:C100" si="11">LEFT(C91,4)+1&amp;"-"&amp;RIGHT(C91,2)+1</f>
        <v>2021-22</v>
      </c>
      <c r="D92" s="99" cm="1">
        <f t="array" ref="D92">IFERROR(INDEX(Inputs1!$A$4:$X$328, MATCH(Costs!$B92&amp;Costs!D$5, Inputs1!$A$4:$A$328&amp;Inputs1!$B$4:$B$328, 0), MATCH(Costs!$C92, Inputs1!$A$4:$X$4, 0)), "")</f>
        <v>74.92579416531602</v>
      </c>
      <c r="E92" s="100" cm="1">
        <f t="array" ref="E92">IFERROR(INDEX(Inputs1!$A$4:$X$328, MATCH(Costs!$B92&amp;Costs!E$5, Inputs1!$A$4:$A$328&amp;Inputs1!$B$4:$B$328, 0), MATCH(Costs!$C92, Inputs1!$A$4:$X$4, 0)), "")</f>
        <v>0.28661079552182706</v>
      </c>
      <c r="R92" s="103"/>
    </row>
    <row r="93" spans="1:18" s="86" customFormat="1" ht="13.15">
      <c r="A93" s="97" t="str">
        <f t="shared" si="7"/>
        <v>SVH23</v>
      </c>
      <c r="B93" s="97" t="str">
        <f t="shared" si="10"/>
        <v>SVH</v>
      </c>
      <c r="C93" s="98" t="str">
        <f t="shared" si="11"/>
        <v>2022-23</v>
      </c>
      <c r="D93" s="99" cm="1">
        <f t="array" ref="D93">IFERROR(INDEX(Inputs1!$A$4:$X$328, MATCH(Costs!$B93&amp;Costs!D$5, Inputs1!$A$4:$A$328&amp;Inputs1!$B$4:$B$328, 0), MATCH(Costs!$C93, Inputs1!$A$4:$X$4, 0)), "")</f>
        <v>66.210697502999992</v>
      </c>
      <c r="E93" s="100" cm="1">
        <f t="array" ref="E93">IFERROR(INDEX(Inputs1!$A$4:$X$328, MATCH(Costs!$B93&amp;Costs!E$5, Inputs1!$A$4:$A$328&amp;Inputs1!$B$4:$B$328, 0), MATCH(Costs!$C93, Inputs1!$A$4:$X$4, 0)), "")</f>
        <v>0.25310867197905113</v>
      </c>
      <c r="R93" s="103"/>
    </row>
    <row r="94" spans="1:18" s="86" customFormat="1" ht="13.15">
      <c r="A94" s="97" t="str">
        <f t="shared" si="7"/>
        <v>SVH24</v>
      </c>
      <c r="B94" s="97" t="str">
        <f t="shared" si="10"/>
        <v>SVH</v>
      </c>
      <c r="C94" s="98" t="str">
        <f t="shared" si="11"/>
        <v>2023-24</v>
      </c>
      <c r="D94" s="99" cm="1">
        <f t="array" ref="D94">IFERROR(INDEX(Inputs1!$A$4:$X$328, MATCH(Costs!$B94&amp;Costs!D$5, Inputs1!$A$4:$A$328&amp;Inputs1!$B$4:$B$328, 0), MATCH(Costs!$C94, Inputs1!$A$4:$X$4, 0)), "")</f>
        <v>57.017904083147783</v>
      </c>
      <c r="E94" s="100" cm="1">
        <f t="array" ref="E94">IFERROR(INDEX(Inputs1!$A$4:$X$328, MATCH(Costs!$B94&amp;Costs!E$5, Inputs1!$A$4:$A$328&amp;Inputs1!$B$4:$B$328, 0), MATCH(Costs!$C94, Inputs1!$A$4:$X$4, 0)), "")</f>
        <v>0.21815849434935636</v>
      </c>
      <c r="R94" s="103"/>
    </row>
    <row r="95" spans="1:18" s="86" customFormat="1" ht="13.15">
      <c r="A95" s="97" t="str">
        <f t="shared" si="7"/>
        <v>SVH25</v>
      </c>
      <c r="B95" s="97" t="str">
        <f t="shared" si="10"/>
        <v>SVH</v>
      </c>
      <c r="C95" s="98" t="str">
        <f t="shared" si="11"/>
        <v>2024-25</v>
      </c>
      <c r="D95" s="99" cm="1">
        <f t="array" ref="D95">IFERROR(INDEX(Inputs1!$A$4:$X$328, MATCH(Costs!$B95&amp;Costs!D$5, Inputs1!$A$4:$A$328&amp;Inputs1!$B$4:$B$328, 0), MATCH(Costs!$C95, Inputs1!$A$4:$X$4, 0)), "")</f>
        <v>14.579845315606125</v>
      </c>
      <c r="E95" s="100" cm="1">
        <f t="array" ref="E95">IFERROR(INDEX(Inputs1!$A$4:$X$328, MATCH(Costs!$B95&amp;Costs!E$5, Inputs1!$A$4:$A$328&amp;Inputs1!$B$4:$B$328, 0), MATCH(Costs!$C95, Inputs1!$A$4:$X$4, 0)), "")</f>
        <v>5.4516322597988803E-2</v>
      </c>
      <c r="R95" s="103"/>
    </row>
    <row r="96" spans="1:18" s="86" customFormat="1" ht="13.15">
      <c r="A96" s="97" t="str">
        <f t="shared" si="7"/>
        <v>SVH26</v>
      </c>
      <c r="B96" s="97" t="str">
        <f t="shared" si="10"/>
        <v>SVH</v>
      </c>
      <c r="C96" s="98" t="str">
        <f t="shared" si="11"/>
        <v>2025-26</v>
      </c>
      <c r="D96" s="99" cm="1">
        <f t="array" ref="D96">IFERROR(INDEX(Inputs1!$A$4:$X$328, MATCH(Costs!$B96&amp;Costs!D$5, Inputs1!$A$4:$A$328&amp;Inputs1!$B$4:$B$328, 0), MATCH(Costs!$C96, Inputs1!$A$4:$X$4, 0)), "")</f>
        <v>141.23838927335484</v>
      </c>
      <c r="E96" s="100" cm="1">
        <f t="array" ref="E96">IFERROR(INDEX(Inputs1!$A$4:$X$328, MATCH(Costs!$B96&amp;Costs!E$5, Inputs1!$A$4:$A$328&amp;Inputs1!$B$4:$B$328, 0), MATCH(Costs!$C96, Inputs1!$A$4:$X$4, 0)), "")</f>
        <v>0.52405621043135631</v>
      </c>
      <c r="R96" s="103"/>
    </row>
    <row r="97" spans="1:18" s="86" customFormat="1" ht="13.15">
      <c r="A97" s="97" t="str">
        <f t="shared" si="7"/>
        <v>SVH27</v>
      </c>
      <c r="B97" s="97" t="str">
        <f t="shared" si="10"/>
        <v>SVH</v>
      </c>
      <c r="C97" s="98" t="str">
        <f t="shared" si="11"/>
        <v>2026-27</v>
      </c>
      <c r="D97" s="99" cm="1">
        <f t="array" ref="D97">IFERROR(INDEX(Inputs1!$A$4:$X$328, MATCH(Costs!$B97&amp;Costs!D$5, Inputs1!$A$4:$A$328&amp;Inputs1!$B$4:$B$328, 0), MATCH(Costs!$C97, Inputs1!$A$4:$X$4, 0)), "")</f>
        <v>102.66949362739885</v>
      </c>
      <c r="E97" s="100" cm="1">
        <f t="array" ref="E97">IFERROR(INDEX(Inputs1!$A$4:$X$328, MATCH(Costs!$B97&amp;Costs!E$5, Inputs1!$A$4:$A$328&amp;Inputs1!$B$4:$B$328, 0), MATCH(Costs!$C97, Inputs1!$A$4:$X$4, 0)), "")</f>
        <v>0.37879830883780574</v>
      </c>
      <c r="R97" s="103"/>
    </row>
    <row r="98" spans="1:18" s="86" customFormat="1" ht="13.15">
      <c r="A98" s="97" t="str">
        <f t="shared" si="7"/>
        <v>SVH28</v>
      </c>
      <c r="B98" s="97" t="str">
        <f t="shared" si="10"/>
        <v>SVH</v>
      </c>
      <c r="C98" s="98" t="str">
        <f t="shared" si="11"/>
        <v>2027-28</v>
      </c>
      <c r="D98" s="99" cm="1">
        <f t="array" ref="D98">IFERROR(INDEX(Inputs1!$A$4:$X$328, MATCH(Costs!$B98&amp;Costs!D$5, Inputs1!$A$4:$A$328&amp;Inputs1!$B$4:$B$328, 0), MATCH(Costs!$C98, Inputs1!$A$4:$X$4, 0)), "")</f>
        <v>109.39763565215736</v>
      </c>
      <c r="E98" s="100" cm="1">
        <f t="array" ref="E98">IFERROR(INDEX(Inputs1!$A$4:$X$328, MATCH(Costs!$B98&amp;Costs!E$5, Inputs1!$A$4:$A$328&amp;Inputs1!$B$4:$B$328, 0), MATCH(Costs!$C98, Inputs1!$A$4:$X$4, 0)), "")</f>
        <v>0.3998597743051916</v>
      </c>
      <c r="R98" s="103"/>
    </row>
    <row r="99" spans="1:18" s="86" customFormat="1" ht="13.15">
      <c r="A99" s="97" t="str">
        <f t="shared" si="7"/>
        <v>SVH29</v>
      </c>
      <c r="B99" s="97" t="str">
        <f t="shared" si="10"/>
        <v>SVH</v>
      </c>
      <c r="C99" s="98" t="str">
        <f t="shared" si="11"/>
        <v>2028-29</v>
      </c>
      <c r="D99" s="99" cm="1">
        <f t="array" ref="D99">IFERROR(INDEX(Inputs1!$A$4:$X$328, MATCH(Costs!$B99&amp;Costs!D$5, Inputs1!$A$4:$A$328&amp;Inputs1!$B$4:$B$328, 0), MATCH(Costs!$C99, Inputs1!$A$4:$X$4, 0)), "")</f>
        <v>84.868520366481462</v>
      </c>
      <c r="E99" s="100" cm="1">
        <f t="array" ref="E99">IFERROR(INDEX(Inputs1!$A$4:$X$328, MATCH(Costs!$B99&amp;Costs!E$5, Inputs1!$A$4:$A$328&amp;Inputs1!$B$4:$B$328, 0), MATCH(Costs!$C99, Inputs1!$A$4:$X$4, 0)), "")</f>
        <v>0.30614140526109757</v>
      </c>
      <c r="R99" s="103"/>
    </row>
    <row r="100" spans="1:18" s="86" customFormat="1" ht="13.15">
      <c r="A100" s="97" t="str">
        <f t="shared" si="7"/>
        <v>SVH30</v>
      </c>
      <c r="B100" s="97" t="str">
        <f t="shared" si="10"/>
        <v>SVH</v>
      </c>
      <c r="C100" s="98" t="str">
        <f t="shared" si="11"/>
        <v>2029-30</v>
      </c>
      <c r="D100" s="99" cm="1">
        <f t="array" ref="D100">IFERROR(INDEX(Inputs1!$A$4:$X$328, MATCH(Costs!$B100&amp;Costs!D$5, Inputs1!$A$4:$A$328&amp;Inputs1!$B$4:$B$328, 0), MATCH(Costs!$C100, Inputs1!$A$4:$X$4, 0)), "")</f>
        <v>58.277042513323266</v>
      </c>
      <c r="E100" s="100" cm="1">
        <f t="array" ref="E100">IFERROR(INDEX(Inputs1!$A$4:$X$328, MATCH(Costs!$B100&amp;Costs!E$5, Inputs1!$A$4:$A$328&amp;Inputs1!$B$4:$B$328, 0), MATCH(Costs!$C100, Inputs1!$A$4:$X$4, 0)), "")</f>
        <v>0.2072957084385276</v>
      </c>
      <c r="R100" s="103"/>
    </row>
    <row r="101" spans="1:18" s="86" customFormat="1" ht="13.15">
      <c r="A101" s="97" t="str">
        <f t="shared" si="7"/>
        <v>SWB12</v>
      </c>
      <c r="B101" s="97" t="s">
        <v>128</v>
      </c>
      <c r="C101" s="98" t="s">
        <v>28</v>
      </c>
      <c r="D101" s="99" cm="1">
        <f t="array" ref="D101">IFERROR(INDEX(Inputs1!$A$4:$X$328, MATCH(Costs!$B101&amp;Costs!D$5, Inputs1!$A$4:$A$328&amp;Inputs1!$B$4:$B$328, 0), MATCH(Costs!$C101, Inputs1!$A$4:$X$4, 0)), "")</f>
        <v>31.487011575505861</v>
      </c>
      <c r="E101" s="100" cm="1">
        <f t="array" ref="E101">IFERROR(INDEX(Inputs1!$A$4:$X$328, MATCH(Costs!$B101&amp;Costs!E$5, Inputs1!$A$4:$A$328&amp;Inputs1!$B$4:$B$328, 0), MATCH(Costs!$C101, Inputs1!$A$4:$X$4, 0)), "")</f>
        <v>0.6601050644760138</v>
      </c>
    </row>
    <row r="102" spans="1:18" s="86" customFormat="1" ht="13.15">
      <c r="A102" s="97" t="str">
        <f t="shared" si="7"/>
        <v>SWB13</v>
      </c>
      <c r="B102" s="97" t="s">
        <v>128</v>
      </c>
      <c r="C102" s="98" t="s">
        <v>40</v>
      </c>
      <c r="D102" s="99" cm="1">
        <f t="array" ref="D102">IFERROR(INDEX(Inputs1!$A$4:$X$328, MATCH(Costs!$B102&amp;Costs!D$5, Inputs1!$A$4:$A$328&amp;Inputs1!$B$4:$B$328, 0), MATCH(Costs!$C102, Inputs1!$A$4:$X$4, 0)), "")</f>
        <v>30.722410698878342</v>
      </c>
      <c r="E102" s="100" cm="1">
        <f t="array" ref="E102">IFERROR(INDEX(Inputs1!$A$4:$X$328, MATCH(Costs!$B102&amp;Costs!E$5, Inputs1!$A$4:$A$328&amp;Inputs1!$B$4:$B$328, 0), MATCH(Costs!$C102, Inputs1!$A$4:$X$4, 0)), "")</f>
        <v>0.67969935174509599</v>
      </c>
    </row>
    <row r="103" spans="1:18" s="86" customFormat="1" ht="13.15">
      <c r="A103" s="97" t="str">
        <f t="shared" si="7"/>
        <v>SWB14</v>
      </c>
      <c r="B103" s="97" t="s">
        <v>128</v>
      </c>
      <c r="C103" s="98" t="s">
        <v>41</v>
      </c>
      <c r="D103" s="99" cm="1">
        <f t="array" ref="D103">IFERROR(INDEX(Inputs1!$A$4:$X$328, MATCH(Costs!$B103&amp;Costs!D$5, Inputs1!$A$4:$A$328&amp;Inputs1!$B$4:$B$328, 0), MATCH(Costs!$C103, Inputs1!$A$4:$X$4, 0)), "")</f>
        <v>31.341932048681535</v>
      </c>
      <c r="E103" s="100" cm="1">
        <f t="array" ref="E103">IFERROR(INDEX(Inputs1!$A$4:$X$328, MATCH(Costs!$B103&amp;Costs!E$5, Inputs1!$A$4:$A$328&amp;Inputs1!$B$4:$B$328, 0), MATCH(Costs!$C103, Inputs1!$A$4:$X$4, 0)), "")</f>
        <v>0.73919651058211167</v>
      </c>
    </row>
    <row r="104" spans="1:18" s="86" customFormat="1" ht="13.15">
      <c r="A104" s="97" t="str">
        <f t="shared" si="7"/>
        <v>SWB15</v>
      </c>
      <c r="B104" s="97" t="s">
        <v>128</v>
      </c>
      <c r="C104" s="98" t="s">
        <v>42</v>
      </c>
      <c r="D104" s="99" cm="1">
        <f t="array" ref="D104">IFERROR(INDEX(Inputs1!$A$4:$X$328, MATCH(Costs!$B104&amp;Costs!D$5, Inputs1!$A$4:$A$328&amp;Inputs1!$B$4:$B$328, 0), MATCH(Costs!$C104, Inputs1!$A$4:$X$4, 0)), "")</f>
        <v>34.174059496949944</v>
      </c>
      <c r="E104" s="100" cm="1">
        <f t="array" ref="E104">IFERROR(INDEX(Inputs1!$A$4:$X$328, MATCH(Costs!$B104&amp;Costs!E$5, Inputs1!$A$4:$A$328&amp;Inputs1!$B$4:$B$328, 0), MATCH(Costs!$C104, Inputs1!$A$4:$X$4, 0)), "")</f>
        <v>0.82514147906485291</v>
      </c>
    </row>
    <row r="105" spans="1:18" s="86" customFormat="1" ht="13.15">
      <c r="A105" s="97" t="str">
        <f t="shared" si="7"/>
        <v>SWB16</v>
      </c>
      <c r="B105" s="97" t="s">
        <v>128</v>
      </c>
      <c r="C105" s="98" t="s">
        <v>43</v>
      </c>
      <c r="D105" s="99" cm="1">
        <f t="array" ref="D105">IFERROR(INDEX(Inputs1!$A$4:$X$328, MATCH(Costs!$B105&amp;Costs!D$5, Inputs1!$A$4:$A$328&amp;Inputs1!$B$4:$B$328, 0), MATCH(Costs!$C105, Inputs1!$A$4:$X$4, 0)), "")</f>
        <v>36.928468801996665</v>
      </c>
      <c r="E105" s="100" cm="1">
        <f t="array" ref="E105">IFERROR(INDEX(Inputs1!$A$4:$X$328, MATCH(Costs!$B105&amp;Costs!E$5, Inputs1!$A$4:$A$328&amp;Inputs1!$B$4:$B$328, 0), MATCH(Costs!$C105, Inputs1!$A$4:$X$4, 0)), "")</f>
        <v>0.9743659314510994</v>
      </c>
    </row>
    <row r="106" spans="1:18" s="86" customFormat="1" ht="13.15">
      <c r="A106" s="97" t="str">
        <f t="shared" si="7"/>
        <v>SWB17</v>
      </c>
      <c r="B106" s="97" t="s">
        <v>128</v>
      </c>
      <c r="C106" s="98" t="s">
        <v>44</v>
      </c>
      <c r="D106" s="99" cm="1">
        <f t="array" ref="D106">IFERROR(INDEX(Inputs1!$A$4:$X$328, MATCH(Costs!$B106&amp;Costs!D$5, Inputs1!$A$4:$A$328&amp;Inputs1!$B$4:$B$328, 0), MATCH(Costs!$C106, Inputs1!$A$4:$X$4, 0)), "")</f>
        <v>36.367824784571184</v>
      </c>
      <c r="E106" s="100" cm="1">
        <f t="array" ref="E106">IFERROR(INDEX(Inputs1!$A$4:$X$328, MATCH(Costs!$B106&amp;Costs!E$5, Inputs1!$A$4:$A$328&amp;Inputs1!$B$4:$B$328, 0), MATCH(Costs!$C106, Inputs1!$A$4:$X$4, 0)), "")</f>
        <v>0.9063406465775603</v>
      </c>
    </row>
    <row r="107" spans="1:18" s="86" customFormat="1" ht="13.15">
      <c r="A107" s="97" t="str">
        <f t="shared" si="7"/>
        <v>SWB18</v>
      </c>
      <c r="B107" s="97" t="s">
        <v>128</v>
      </c>
      <c r="C107" s="98" t="s">
        <v>45</v>
      </c>
      <c r="D107" s="99" cm="1">
        <f t="array" ref="D107">IFERROR(INDEX(Inputs1!$A$4:$X$328, MATCH(Costs!$B107&amp;Costs!D$5, Inputs1!$A$4:$A$328&amp;Inputs1!$B$4:$B$328, 0), MATCH(Costs!$C107, Inputs1!$A$4:$X$4, 0)), "")</f>
        <v>26.060118743003354</v>
      </c>
      <c r="E107" s="100" cm="1">
        <f t="array" ref="E107">IFERROR(INDEX(Inputs1!$A$4:$X$328, MATCH(Costs!$B107&amp;Costs!E$5, Inputs1!$A$4:$A$328&amp;Inputs1!$B$4:$B$328, 0), MATCH(Costs!$C107, Inputs1!$A$4:$X$4, 0)), "")</f>
        <v>0.66310734715021258</v>
      </c>
    </row>
    <row r="108" spans="1:18" s="86" customFormat="1" ht="13.15">
      <c r="A108" s="97" t="str">
        <f t="shared" si="7"/>
        <v>SWB19</v>
      </c>
      <c r="B108" s="97" t="s">
        <v>128</v>
      </c>
      <c r="C108" s="98" t="s">
        <v>46</v>
      </c>
      <c r="D108" s="99" cm="1">
        <f t="array" ref="D108">IFERROR(INDEX(Inputs1!$A$4:$X$328, MATCH(Costs!$B108&amp;Costs!D$5, Inputs1!$A$4:$A$328&amp;Inputs1!$B$4:$B$328, 0), MATCH(Costs!$C108, Inputs1!$A$4:$X$4, 0)), "")</f>
        <v>28.889551362355146</v>
      </c>
      <c r="E108" s="100" cm="1">
        <f t="array" ref="E108">IFERROR(INDEX(Inputs1!$A$4:$X$328, MATCH(Costs!$B108&amp;Costs!E$5, Inputs1!$A$4:$A$328&amp;Inputs1!$B$4:$B$328, 0), MATCH(Costs!$C108, Inputs1!$A$4:$X$4, 0)), "")</f>
        <v>0.75429638021815071</v>
      </c>
    </row>
    <row r="109" spans="1:18" s="86" customFormat="1" ht="13.15">
      <c r="A109" s="97" t="str">
        <f t="shared" si="7"/>
        <v>SWB20</v>
      </c>
      <c r="B109" s="97" t="s">
        <v>128</v>
      </c>
      <c r="C109" s="98" t="s">
        <v>47</v>
      </c>
      <c r="D109" s="99" cm="1">
        <f t="array" ref="D109">IFERROR(INDEX(Inputs1!$A$4:$X$328, MATCH(Costs!$B109&amp;Costs!D$5, Inputs1!$A$4:$A$328&amp;Inputs1!$B$4:$B$328, 0), MATCH(Costs!$C109, Inputs1!$A$4:$X$4, 0)), "")</f>
        <v>28.472840095465404</v>
      </c>
      <c r="E109" s="100" cm="1">
        <f t="array" ref="E109">IFERROR(INDEX(Inputs1!$A$4:$X$328, MATCH(Costs!$B109&amp;Costs!E$5, Inputs1!$A$4:$A$328&amp;Inputs1!$B$4:$B$328, 0), MATCH(Costs!$C109, Inputs1!$A$4:$X$4, 0)), "")</f>
        <v>0.71360501492394501</v>
      </c>
    </row>
    <row r="110" spans="1:18" s="86" customFormat="1" ht="13.15">
      <c r="A110" s="97" t="str">
        <f t="shared" si="7"/>
        <v>SWB21</v>
      </c>
      <c r="B110" s="97" t="str">
        <f>B109</f>
        <v>SWB</v>
      </c>
      <c r="C110" s="98" t="str">
        <f>LEFT(C109,4)+1&amp;"-"&amp;RIGHT(C109,2)+1</f>
        <v>2020-21</v>
      </c>
      <c r="D110" s="99" cm="1">
        <f t="array" ref="D110">IFERROR(INDEX(Inputs1!$A$4:$X$328, MATCH(Costs!$B110&amp;Costs!D$5, Inputs1!$A$4:$A$328&amp;Inputs1!$B$4:$B$328, 0), MATCH(Costs!$C110, Inputs1!$A$4:$X$4, 0)), "")</f>
        <v>26.390478118078359</v>
      </c>
      <c r="E110" s="100" cm="1">
        <f t="array" ref="E110">IFERROR(INDEX(Inputs1!$A$4:$X$328, MATCH(Costs!$B110&amp;Costs!E$5, Inputs1!$A$4:$A$328&amp;Inputs1!$B$4:$B$328, 0), MATCH(Costs!$C110, Inputs1!$A$4:$X$4, 0)), "")</f>
        <v>0.61659995602986828</v>
      </c>
    </row>
    <row r="111" spans="1:18" s="86" customFormat="1" ht="13.15">
      <c r="A111" s="97" t="str">
        <f t="shared" si="7"/>
        <v>SWB22</v>
      </c>
      <c r="B111" s="97" t="str">
        <f t="shared" ref="B111:B119" si="12">B110</f>
        <v>SWB</v>
      </c>
      <c r="C111" s="98" t="str">
        <f t="shared" ref="C111:C119" si="13">LEFT(C110,4)+1&amp;"-"&amp;RIGHT(C110,2)+1</f>
        <v>2021-22</v>
      </c>
      <c r="D111" s="99" cm="1">
        <f t="array" ref="D111">IFERROR(INDEX(Inputs1!$A$4:$X$328, MATCH(Costs!$B111&amp;Costs!D$5, Inputs1!$A$4:$A$328&amp;Inputs1!$B$4:$B$328, 0), MATCH(Costs!$C111, Inputs1!$A$4:$X$4, 0)), "")</f>
        <v>30.102151908059518</v>
      </c>
      <c r="E111" s="100" cm="1">
        <f t="array" ref="E111">IFERROR(INDEX(Inputs1!$A$4:$X$328, MATCH(Costs!$B111&amp;Costs!E$5, Inputs1!$A$4:$A$328&amp;Inputs1!$B$4:$B$328, 0), MATCH(Costs!$C111, Inputs1!$A$4:$X$4, 0)), "")</f>
        <v>0.70828592724845929</v>
      </c>
    </row>
    <row r="112" spans="1:18" s="86" customFormat="1" ht="13.15">
      <c r="A112" s="97" t="str">
        <f t="shared" si="7"/>
        <v>SWB23</v>
      </c>
      <c r="B112" s="97" t="str">
        <f t="shared" si="12"/>
        <v>SWB</v>
      </c>
      <c r="C112" s="98" t="str">
        <f t="shared" si="13"/>
        <v>2022-23</v>
      </c>
      <c r="D112" s="99" cm="1">
        <f t="array" ref="D112">IFERROR(INDEX(Inputs1!$A$4:$X$328, MATCH(Costs!$B112&amp;Costs!D$5, Inputs1!$A$4:$A$328&amp;Inputs1!$B$4:$B$328, 0), MATCH(Costs!$C112, Inputs1!$A$4:$X$4, 0)), "")</f>
        <v>28.142000000000007</v>
      </c>
      <c r="E112" s="100" cm="1">
        <f t="array" ref="E112">IFERROR(INDEX(Inputs1!$A$4:$X$328, MATCH(Costs!$B112&amp;Costs!E$5, Inputs1!$A$4:$A$328&amp;Inputs1!$B$4:$B$328, 0), MATCH(Costs!$C112, Inputs1!$A$4:$X$4, 0)), "")</f>
        <v>0.63669683257918563</v>
      </c>
    </row>
    <row r="113" spans="1:5" s="86" customFormat="1" ht="13.15">
      <c r="A113" s="97" t="str">
        <f t="shared" si="7"/>
        <v>SWB24</v>
      </c>
      <c r="B113" s="97" t="str">
        <f t="shared" si="12"/>
        <v>SWB</v>
      </c>
      <c r="C113" s="98" t="str">
        <f t="shared" si="13"/>
        <v>2023-24</v>
      </c>
      <c r="D113" s="99" cm="1">
        <f t="array" ref="D113">IFERROR(INDEX(Inputs1!$A$4:$X$328, MATCH(Costs!$B113&amp;Costs!D$5, Inputs1!$A$4:$A$328&amp;Inputs1!$B$4:$B$328, 0), MATCH(Costs!$C113, Inputs1!$A$4:$X$4, 0)), "")</f>
        <v>28.996587846509243</v>
      </c>
      <c r="E113" s="100" cm="1">
        <f t="array" ref="E113">IFERROR(INDEX(Inputs1!$A$4:$X$328, MATCH(Costs!$B113&amp;Costs!E$5, Inputs1!$A$4:$A$328&amp;Inputs1!$B$4:$B$328, 0), MATCH(Costs!$C113, Inputs1!$A$4:$X$4, 0)), "")</f>
        <v>0.70040067262099626</v>
      </c>
    </row>
    <row r="114" spans="1:5" s="86" customFormat="1" ht="13.15">
      <c r="A114" s="97" t="str">
        <f t="shared" si="7"/>
        <v>SWB25</v>
      </c>
      <c r="B114" s="97" t="str">
        <f t="shared" si="12"/>
        <v>SWB</v>
      </c>
      <c r="C114" s="98" t="str">
        <f t="shared" si="13"/>
        <v>2024-25</v>
      </c>
      <c r="D114" s="99" cm="1">
        <f t="array" ref="D114">IFERROR(INDEX(Inputs1!$A$4:$X$328, MATCH(Costs!$B114&amp;Costs!D$5, Inputs1!$A$4:$A$328&amp;Inputs1!$B$4:$B$328, 0), MATCH(Costs!$C114, Inputs1!$A$4:$X$4, 0)), "")</f>
        <v>37.191999999999993</v>
      </c>
      <c r="E114" s="100" cm="1">
        <f t="array" ref="E114">IFERROR(INDEX(Inputs1!$A$4:$X$328, MATCH(Costs!$B114&amp;Costs!E$5, Inputs1!$A$4:$A$328&amp;Inputs1!$B$4:$B$328, 0), MATCH(Costs!$C114, Inputs1!$A$4:$X$4, 0)), "")</f>
        <v>0.80328293736501066</v>
      </c>
    </row>
    <row r="115" spans="1:5" s="86" customFormat="1" ht="13.15">
      <c r="A115" s="97" t="str">
        <f t="shared" si="7"/>
        <v>SWB26</v>
      </c>
      <c r="B115" s="97" t="str">
        <f t="shared" si="12"/>
        <v>SWB</v>
      </c>
      <c r="C115" s="98" t="str">
        <f t="shared" si="13"/>
        <v>2025-26</v>
      </c>
      <c r="D115" s="99" cm="1">
        <f t="array" ref="D115">IFERROR(INDEX(Inputs1!$A$4:$X$328, MATCH(Costs!$B115&amp;Costs!D$5, Inputs1!$A$4:$A$328&amp;Inputs1!$B$4:$B$328, 0), MATCH(Costs!$C115, Inputs1!$A$4:$X$4, 0)), "")</f>
        <v>37.866033530000003</v>
      </c>
      <c r="E115" s="100" cm="1">
        <f t="array" ref="E115">IFERROR(INDEX(Inputs1!$A$4:$X$328, MATCH(Costs!$B115&amp;Costs!E$5, Inputs1!$A$4:$A$328&amp;Inputs1!$B$4:$B$328, 0), MATCH(Costs!$C115, Inputs1!$A$4:$X$4, 0)), "")</f>
        <v>0.7917457769832309</v>
      </c>
    </row>
    <row r="116" spans="1:5" s="86" customFormat="1" ht="13.15">
      <c r="A116" s="97" t="str">
        <f t="shared" si="7"/>
        <v>SWB27</v>
      </c>
      <c r="B116" s="97" t="str">
        <f t="shared" si="12"/>
        <v>SWB</v>
      </c>
      <c r="C116" s="98" t="str">
        <f t="shared" si="13"/>
        <v>2026-27</v>
      </c>
      <c r="D116" s="99" cm="1">
        <f t="array" ref="D116">IFERROR(INDEX(Inputs1!$A$4:$X$328, MATCH(Costs!$B116&amp;Costs!D$5, Inputs1!$A$4:$A$328&amp;Inputs1!$B$4:$B$328, 0), MATCH(Costs!$C116, Inputs1!$A$4:$X$4, 0)), "")</f>
        <v>41.587776629000004</v>
      </c>
      <c r="E116" s="100" cm="1">
        <f t="array" ref="E116">IFERROR(INDEX(Inputs1!$A$4:$X$328, MATCH(Costs!$B116&amp;Costs!E$5, Inputs1!$A$4:$A$328&amp;Inputs1!$B$4:$B$328, 0), MATCH(Costs!$C116, Inputs1!$A$4:$X$4, 0)), "")</f>
        <v>0.84577854078623593</v>
      </c>
    </row>
    <row r="117" spans="1:5" s="86" customFormat="1" ht="13.15">
      <c r="A117" s="97" t="str">
        <f t="shared" si="7"/>
        <v>SWB28</v>
      </c>
      <c r="B117" s="97" t="str">
        <f t="shared" si="12"/>
        <v>SWB</v>
      </c>
      <c r="C117" s="98" t="str">
        <f t="shared" si="13"/>
        <v>2027-28</v>
      </c>
      <c r="D117" s="99" cm="1">
        <f t="array" ref="D117">IFERROR(INDEX(Inputs1!$A$4:$X$328, MATCH(Costs!$B117&amp;Costs!D$5, Inputs1!$A$4:$A$328&amp;Inputs1!$B$4:$B$328, 0), MATCH(Costs!$C117, Inputs1!$A$4:$X$4, 0)), "")</f>
        <v>45.695620366</v>
      </c>
      <c r="E117" s="100" cm="1">
        <f t="array" ref="E117">IFERROR(INDEX(Inputs1!$A$4:$X$328, MATCH(Costs!$B117&amp;Costs!E$5, Inputs1!$A$4:$A$328&amp;Inputs1!$B$4:$B$328, 0), MATCH(Costs!$C117, Inputs1!$A$4:$X$4, 0)), "")</f>
        <v>0.89736499677938819</v>
      </c>
    </row>
    <row r="118" spans="1:5" s="86" customFormat="1" ht="13.15">
      <c r="A118" s="97" t="str">
        <f t="shared" si="7"/>
        <v>SWB29</v>
      </c>
      <c r="B118" s="97" t="str">
        <f t="shared" si="12"/>
        <v>SWB</v>
      </c>
      <c r="C118" s="98" t="str">
        <f t="shared" si="13"/>
        <v>2028-29</v>
      </c>
      <c r="D118" s="99" cm="1">
        <f t="array" ref="D118">IFERROR(INDEX(Inputs1!$A$4:$X$328, MATCH(Costs!$B118&amp;Costs!D$5, Inputs1!$A$4:$A$328&amp;Inputs1!$B$4:$B$328, 0), MATCH(Costs!$C118, Inputs1!$A$4:$X$4, 0)), "")</f>
        <v>43.563136738000004</v>
      </c>
      <c r="E118" s="100" cm="1">
        <f t="array" ref="E118">IFERROR(INDEX(Inputs1!$A$4:$X$328, MATCH(Costs!$B118&amp;Costs!E$5, Inputs1!$A$4:$A$328&amp;Inputs1!$B$4:$B$328, 0), MATCH(Costs!$C118, Inputs1!$A$4:$X$4, 0)), "")</f>
        <v>0.83302680443637067</v>
      </c>
    </row>
    <row r="119" spans="1:5" s="86" customFormat="1" ht="13.15">
      <c r="A119" s="97" t="str">
        <f t="shared" si="7"/>
        <v>SWB30</v>
      </c>
      <c r="B119" s="97" t="str">
        <f t="shared" si="12"/>
        <v>SWB</v>
      </c>
      <c r="C119" s="98" t="str">
        <f t="shared" si="13"/>
        <v>2029-30</v>
      </c>
      <c r="D119" s="99" cm="1">
        <f t="array" ref="D119">IFERROR(INDEX(Inputs1!$A$4:$X$328, MATCH(Costs!$B119&amp;Costs!D$5, Inputs1!$A$4:$A$328&amp;Inputs1!$B$4:$B$328, 0), MATCH(Costs!$C119, Inputs1!$A$4:$X$4, 0)), "")</f>
        <v>41.637509814000005</v>
      </c>
      <c r="E119" s="100" cm="1">
        <f t="array" ref="E119">IFERROR(INDEX(Inputs1!$A$4:$X$328, MATCH(Costs!$B119&amp;Costs!E$5, Inputs1!$A$4:$A$328&amp;Inputs1!$B$4:$B$328, 0), MATCH(Costs!$C119, Inputs1!$A$4:$X$4, 0)), "")</f>
        <v>0.77681921294776124</v>
      </c>
    </row>
    <row r="120" spans="1:5" s="86" customFormat="1" ht="13.15">
      <c r="A120" s="97" t="str">
        <f t="shared" si="7"/>
        <v>TMS12</v>
      </c>
      <c r="B120" s="97" t="s">
        <v>129</v>
      </c>
      <c r="C120" s="98" t="s">
        <v>28</v>
      </c>
      <c r="D120" s="99" cm="1">
        <f t="array" ref="D120">IFERROR(INDEX(Inputs1!$A$4:$X$328, MATCH(Costs!$B120&amp;Costs!D$5, Inputs1!$A$4:$A$328&amp;Inputs1!$B$4:$B$328, 0), MATCH(Costs!$C120, Inputs1!$A$4:$X$4, 0)), "")</f>
        <v>221.51850265966871</v>
      </c>
      <c r="E120" s="100" cm="1">
        <f t="array" ref="E120">IFERROR(INDEX(Inputs1!$A$4:$X$328, MATCH(Costs!$B120&amp;Costs!E$5, Inputs1!$A$4:$A$328&amp;Inputs1!$B$4:$B$328, 0), MATCH(Costs!$C120, Inputs1!$A$4:$X$4, 0)), "")</f>
        <v>0.58185822495775008</v>
      </c>
    </row>
    <row r="121" spans="1:5" s="86" customFormat="1" ht="13.15">
      <c r="A121" s="97" t="str">
        <f t="shared" si="7"/>
        <v>TMS13</v>
      </c>
      <c r="B121" s="97" t="s">
        <v>129</v>
      </c>
      <c r="C121" s="98" t="s">
        <v>40</v>
      </c>
      <c r="D121" s="99" cm="1">
        <f t="array" ref="D121">IFERROR(INDEX(Inputs1!$A$4:$X$328, MATCH(Costs!$B121&amp;Costs!D$5, Inputs1!$A$4:$A$328&amp;Inputs1!$B$4:$B$328, 0), MATCH(Costs!$C121, Inputs1!$A$4:$X$4, 0)), "")</f>
        <v>194.19124816613061</v>
      </c>
      <c r="E121" s="100" cm="1">
        <f t="array" ref="E121">IFERROR(INDEX(Inputs1!$A$4:$X$328, MATCH(Costs!$B121&amp;Costs!E$5, Inputs1!$A$4:$A$328&amp;Inputs1!$B$4:$B$328, 0), MATCH(Costs!$C121, Inputs1!$A$4:$X$4, 0)), "")</f>
        <v>0.51753439068020002</v>
      </c>
    </row>
    <row r="122" spans="1:5" s="86" customFormat="1" ht="13.15">
      <c r="A122" s="97" t="str">
        <f t="shared" si="7"/>
        <v>TMS14</v>
      </c>
      <c r="B122" s="97" t="s">
        <v>129</v>
      </c>
      <c r="C122" s="98" t="s">
        <v>41</v>
      </c>
      <c r="D122" s="99" cm="1">
        <f t="array" ref="D122">IFERROR(INDEX(Inputs1!$A$4:$X$328, MATCH(Costs!$B122&amp;Costs!D$5, Inputs1!$A$4:$A$328&amp;Inputs1!$B$4:$B$328, 0), MATCH(Costs!$C122, Inputs1!$A$4:$X$4, 0)), "")</f>
        <v>289.95986288266982</v>
      </c>
      <c r="E122" s="100" cm="1">
        <f t="array" ref="E122">IFERROR(INDEX(Inputs1!$A$4:$X$328, MATCH(Costs!$B122&amp;Costs!E$5, Inputs1!$A$4:$A$328&amp;Inputs1!$B$4:$B$328, 0), MATCH(Costs!$C122, Inputs1!$A$4:$X$4, 0)), "")</f>
        <v>0.80546277389787069</v>
      </c>
    </row>
    <row r="123" spans="1:5" s="86" customFormat="1" ht="13.15">
      <c r="A123" s="97" t="str">
        <f t="shared" si="7"/>
        <v>TMS15</v>
      </c>
      <c r="B123" s="97" t="s">
        <v>129</v>
      </c>
      <c r="C123" s="98" t="s">
        <v>42</v>
      </c>
      <c r="D123" s="99" cm="1">
        <f t="array" ref="D123">IFERROR(INDEX(Inputs1!$A$4:$X$328, MATCH(Costs!$B123&amp;Costs!D$5, Inputs1!$A$4:$A$328&amp;Inputs1!$B$4:$B$328, 0), MATCH(Costs!$C123, Inputs1!$A$4:$X$4, 0)), "")</f>
        <v>207.15800540678401</v>
      </c>
      <c r="E123" s="100" cm="1">
        <f t="array" ref="E123">IFERROR(INDEX(Inputs1!$A$4:$X$328, MATCH(Costs!$B123&amp;Costs!E$5, Inputs1!$A$4:$A$328&amp;Inputs1!$B$4:$B$328, 0), MATCH(Costs!$C123, Inputs1!$A$4:$X$4, 0)), "")</f>
        <v>0.57334805630939167</v>
      </c>
    </row>
    <row r="124" spans="1:5" s="86" customFormat="1" ht="13.15">
      <c r="A124" s="97" t="str">
        <f t="shared" si="7"/>
        <v>TMS16</v>
      </c>
      <c r="B124" s="97" t="s">
        <v>129</v>
      </c>
      <c r="C124" s="98" t="s">
        <v>43</v>
      </c>
      <c r="D124" s="99" cm="1">
        <f t="array" ref="D124">IFERROR(INDEX(Inputs1!$A$4:$X$328, MATCH(Costs!$B124&amp;Costs!D$5, Inputs1!$A$4:$A$328&amp;Inputs1!$B$4:$B$328, 0), MATCH(Costs!$C124, Inputs1!$A$4:$X$4, 0)), "")</f>
        <v>220.66776613422311</v>
      </c>
      <c r="E124" s="100" cm="1">
        <f t="array" ref="E124">IFERROR(INDEX(Inputs1!$A$4:$X$328, MATCH(Costs!$B124&amp;Costs!E$5, Inputs1!$A$4:$A$328&amp;Inputs1!$B$4:$B$328, 0), MATCH(Costs!$C124, Inputs1!$A$4:$X$4, 0)), "")</f>
        <v>0.56298125629069162</v>
      </c>
    </row>
    <row r="125" spans="1:5" s="86" customFormat="1" ht="13.15">
      <c r="A125" s="97" t="str">
        <f t="shared" si="7"/>
        <v>TMS17</v>
      </c>
      <c r="B125" s="97" t="s">
        <v>129</v>
      </c>
      <c r="C125" s="98" t="s">
        <v>44</v>
      </c>
      <c r="D125" s="99" cm="1">
        <f t="array" ref="D125">IFERROR(INDEX(Inputs1!$A$4:$X$328, MATCH(Costs!$B125&amp;Costs!D$5, Inputs1!$A$4:$A$328&amp;Inputs1!$B$4:$B$328, 0), MATCH(Costs!$C125, Inputs1!$A$4:$X$4, 0)), "")</f>
        <v>223.46187998588044</v>
      </c>
      <c r="E125" s="100" cm="1">
        <f t="array" ref="E125">IFERROR(INDEX(Inputs1!$A$4:$X$328, MATCH(Costs!$B125&amp;Costs!E$5, Inputs1!$A$4:$A$328&amp;Inputs1!$B$4:$B$328, 0), MATCH(Costs!$C125, Inputs1!$A$4:$X$4, 0)), "")</f>
        <v>0.58411655161744014</v>
      </c>
    </row>
    <row r="126" spans="1:5" s="86" customFormat="1" ht="13.15">
      <c r="A126" s="97" t="str">
        <f t="shared" si="7"/>
        <v>TMS18</v>
      </c>
      <c r="B126" s="97" t="s">
        <v>129</v>
      </c>
      <c r="C126" s="98" t="s">
        <v>45</v>
      </c>
      <c r="D126" s="99" cm="1">
        <f t="array" ref="D126">IFERROR(INDEX(Inputs1!$A$4:$X$328, MATCH(Costs!$B126&amp;Costs!D$5, Inputs1!$A$4:$A$328&amp;Inputs1!$B$4:$B$328, 0), MATCH(Costs!$C126, Inputs1!$A$4:$X$4, 0)), "")</f>
        <v>176.57076250015621</v>
      </c>
      <c r="E126" s="100" cm="1">
        <f t="array" ref="E126">IFERROR(INDEX(Inputs1!$A$4:$X$328, MATCH(Costs!$B126&amp;Costs!E$5, Inputs1!$A$4:$A$328&amp;Inputs1!$B$4:$B$328, 0), MATCH(Costs!$C126, Inputs1!$A$4:$X$4, 0)), "")</f>
        <v>0.48217029628660901</v>
      </c>
    </row>
    <row r="127" spans="1:5" s="86" customFormat="1" ht="13.15">
      <c r="A127" s="97" t="str">
        <f t="shared" si="7"/>
        <v>TMS19</v>
      </c>
      <c r="B127" s="97" t="s">
        <v>129</v>
      </c>
      <c r="C127" s="98" t="s">
        <v>46</v>
      </c>
      <c r="D127" s="99" cm="1">
        <f t="array" ref="D127">IFERROR(INDEX(Inputs1!$A$4:$X$328, MATCH(Costs!$B127&amp;Costs!D$5, Inputs1!$A$4:$A$328&amp;Inputs1!$B$4:$B$328, 0), MATCH(Costs!$C127, Inputs1!$A$4:$X$4, 0)), "")</f>
        <v>141.45590318411826</v>
      </c>
      <c r="E127" s="100" cm="1">
        <f t="array" ref="E127">IFERROR(INDEX(Inputs1!$A$4:$X$328, MATCH(Costs!$B127&amp;Costs!E$5, Inputs1!$A$4:$A$328&amp;Inputs1!$B$4:$B$328, 0), MATCH(Costs!$C127, Inputs1!$A$4:$X$4, 0)), "")</f>
        <v>0.37841317990318729</v>
      </c>
    </row>
    <row r="128" spans="1:5" s="86" customFormat="1" ht="13.15">
      <c r="A128" s="97" t="str">
        <f t="shared" si="7"/>
        <v>TMS20</v>
      </c>
      <c r="B128" s="97" t="s">
        <v>129</v>
      </c>
      <c r="C128" s="98" t="s">
        <v>47</v>
      </c>
      <c r="D128" s="99" cm="1">
        <f t="array" ref="D128">IFERROR(INDEX(Inputs1!$A$4:$X$328, MATCH(Costs!$B128&amp;Costs!D$5, Inputs1!$A$4:$A$328&amp;Inputs1!$B$4:$B$328, 0), MATCH(Costs!$C128, Inputs1!$A$4:$X$4, 0)), "")</f>
        <v>119.33652371411137</v>
      </c>
      <c r="E128" s="100" cm="1">
        <f t="array" ref="E128">IFERROR(INDEX(Inputs1!$A$4:$X$328, MATCH(Costs!$B128&amp;Costs!E$5, Inputs1!$A$4:$A$328&amp;Inputs1!$B$4:$B$328, 0), MATCH(Costs!$C128, Inputs1!$A$4:$X$4, 0)), "")</f>
        <v>0.32114242118975067</v>
      </c>
    </row>
    <row r="129" spans="1:5" s="86" customFormat="1" ht="13.15">
      <c r="A129" s="97" t="str">
        <f t="shared" si="7"/>
        <v>TMS21</v>
      </c>
      <c r="B129" s="97" t="str">
        <f>B128</f>
        <v>TMS</v>
      </c>
      <c r="C129" s="98" t="str">
        <f>LEFT(C128,4)+1&amp;"-"&amp;RIGHT(C128,2)+1</f>
        <v>2020-21</v>
      </c>
      <c r="D129" s="99" cm="1">
        <f t="array" ref="D129">IFERROR(INDEX(Inputs1!$A$4:$X$328, MATCH(Costs!$B129&amp;Costs!D$5, Inputs1!$A$4:$A$328&amp;Inputs1!$B$4:$B$328, 0), MATCH(Costs!$C129, Inputs1!$A$4:$X$4, 0)), "")</f>
        <v>143.88460360497973</v>
      </c>
      <c r="E129" s="100" cm="1">
        <f t="array" ref="E129">IFERROR(INDEX(Inputs1!$A$4:$X$328, MATCH(Costs!$B129&amp;Costs!E$5, Inputs1!$A$4:$A$328&amp;Inputs1!$B$4:$B$328, 0), MATCH(Costs!$C129, Inputs1!$A$4:$X$4, 0)), "")</f>
        <v>0.41669447901818629</v>
      </c>
    </row>
    <row r="130" spans="1:5" s="86" customFormat="1" ht="13.15">
      <c r="A130" s="97" t="str">
        <f t="shared" si="7"/>
        <v>TMS22</v>
      </c>
      <c r="B130" s="97" t="str">
        <f t="shared" ref="B130:B138" si="14">B129</f>
        <v>TMS</v>
      </c>
      <c r="C130" s="98" t="str">
        <f t="shared" ref="C130:C138" si="15">LEFT(C129,4)+1&amp;"-"&amp;RIGHT(C129,2)+1</f>
        <v>2021-22</v>
      </c>
      <c r="D130" s="99" cm="1">
        <f t="array" ref="D130">IFERROR(INDEX(Inputs1!$A$4:$X$328, MATCH(Costs!$B130&amp;Costs!D$5, Inputs1!$A$4:$A$328&amp;Inputs1!$B$4:$B$328, 0), MATCH(Costs!$C130, Inputs1!$A$4:$X$4, 0)), "")</f>
        <v>184.13066671578019</v>
      </c>
      <c r="E130" s="100" cm="1">
        <f t="array" ref="E130">IFERROR(INDEX(Inputs1!$A$4:$X$328, MATCH(Costs!$B130&amp;Costs!E$5, Inputs1!$A$4:$A$328&amp;Inputs1!$B$4:$B$328, 0), MATCH(Costs!$C130, Inputs1!$A$4:$X$4, 0)), "")</f>
        <v>0.49541317446168881</v>
      </c>
    </row>
    <row r="131" spans="1:5" s="86" customFormat="1" ht="13.15">
      <c r="A131" s="97" t="str">
        <f t="shared" si="7"/>
        <v>TMS23</v>
      </c>
      <c r="B131" s="97" t="str">
        <f t="shared" si="14"/>
        <v>TMS</v>
      </c>
      <c r="C131" s="98" t="str">
        <f t="shared" si="15"/>
        <v>2022-23</v>
      </c>
      <c r="D131" s="99" cm="1">
        <f t="array" ref="D131">IFERROR(INDEX(Inputs1!$A$4:$X$328, MATCH(Costs!$B131&amp;Costs!D$5, Inputs1!$A$4:$A$328&amp;Inputs1!$B$4:$B$328, 0), MATCH(Costs!$C131, Inputs1!$A$4:$X$4, 0)), "")</f>
        <v>180.11439215097047</v>
      </c>
      <c r="E131" s="100" cm="1">
        <f t="array" ref="E131">IFERROR(INDEX(Inputs1!$A$4:$X$328, MATCH(Costs!$B131&amp;Costs!E$5, Inputs1!$A$4:$A$328&amp;Inputs1!$B$4:$B$328, 0), MATCH(Costs!$C131, Inputs1!$A$4:$X$4, 0)), "")</f>
        <v>0.50894148672215456</v>
      </c>
    </row>
    <row r="132" spans="1:5" s="86" customFormat="1" ht="13.15">
      <c r="A132" s="97" t="str">
        <f t="shared" si="7"/>
        <v>TMS24</v>
      </c>
      <c r="B132" s="97" t="str">
        <f t="shared" si="14"/>
        <v>TMS</v>
      </c>
      <c r="C132" s="98" t="str">
        <f t="shared" si="15"/>
        <v>2023-24</v>
      </c>
      <c r="D132" s="99" cm="1">
        <f t="array" ref="D132">IFERROR(INDEX(Inputs1!$A$4:$X$328, MATCH(Costs!$B132&amp;Costs!D$5, Inputs1!$A$4:$A$328&amp;Inputs1!$B$4:$B$328, 0), MATCH(Costs!$C132, Inputs1!$A$4:$X$4, 0)), "")</f>
        <v>233.92633662731006</v>
      </c>
      <c r="E132" s="100" cm="1">
        <f t="array" ref="E132">IFERROR(INDEX(Inputs1!$A$4:$X$328, MATCH(Costs!$B132&amp;Costs!E$5, Inputs1!$A$4:$A$328&amp;Inputs1!$B$4:$B$328, 0), MATCH(Costs!$C132, Inputs1!$A$4:$X$4, 0)), "")</f>
        <v>0.63984227742699684</v>
      </c>
    </row>
    <row r="133" spans="1:5" s="86" customFormat="1" ht="13.15">
      <c r="A133" s="97" t="str">
        <f t="shared" si="7"/>
        <v>TMS25</v>
      </c>
      <c r="B133" s="97" t="str">
        <f t="shared" si="14"/>
        <v>TMS</v>
      </c>
      <c r="C133" s="98" t="str">
        <f t="shared" si="15"/>
        <v>2024-25</v>
      </c>
      <c r="D133" s="99" cm="1">
        <f t="array" ref="D133">IFERROR(INDEX(Inputs1!$A$4:$X$328, MATCH(Costs!$B133&amp;Costs!D$5, Inputs1!$A$4:$A$328&amp;Inputs1!$B$4:$B$328, 0), MATCH(Costs!$C133, Inputs1!$A$4:$X$4, 0)), "")</f>
        <v>135.244</v>
      </c>
      <c r="E133" s="100" cm="1">
        <f t="array" ref="E133">IFERROR(INDEX(Inputs1!$A$4:$X$328, MATCH(Costs!$B133&amp;Costs!E$5, Inputs1!$A$4:$A$328&amp;Inputs1!$B$4:$B$328, 0), MATCH(Costs!$C133, Inputs1!$A$4:$X$4, 0)), "")</f>
        <v>0.36901500682128241</v>
      </c>
    </row>
    <row r="134" spans="1:5" s="86" customFormat="1" ht="13.15">
      <c r="A134" s="97" t="str">
        <f t="shared" si="7"/>
        <v>TMS26</v>
      </c>
      <c r="B134" s="97" t="str">
        <f t="shared" si="14"/>
        <v>TMS</v>
      </c>
      <c r="C134" s="98" t="str">
        <f t="shared" si="15"/>
        <v>2025-26</v>
      </c>
      <c r="D134" s="99" cm="1">
        <f t="array" ref="D134">IFERROR(INDEX(Inputs1!$A$4:$X$328, MATCH(Costs!$B134&amp;Costs!D$5, Inputs1!$A$4:$A$328&amp;Inputs1!$B$4:$B$328, 0), MATCH(Costs!$C134, Inputs1!$A$4:$X$4, 0)), "")</f>
        <v>215.97197013335685</v>
      </c>
      <c r="E134" s="100" cm="1">
        <f t="array" ref="E134">IFERROR(INDEX(Inputs1!$A$4:$X$328, MATCH(Costs!$B134&amp;Costs!E$5, Inputs1!$A$4:$A$328&amp;Inputs1!$B$4:$B$328, 0), MATCH(Costs!$C134, Inputs1!$A$4:$X$4, 0)), "")</f>
        <v>0.58560729428784397</v>
      </c>
    </row>
    <row r="135" spans="1:5" s="86" customFormat="1" ht="13.15">
      <c r="A135" s="97" t="str">
        <f t="shared" ref="A135:A198" si="16">B135&amp;RIGHT(C135,2)</f>
        <v>TMS27</v>
      </c>
      <c r="B135" s="97" t="str">
        <f t="shared" si="14"/>
        <v>TMS</v>
      </c>
      <c r="C135" s="98" t="str">
        <f t="shared" si="15"/>
        <v>2026-27</v>
      </c>
      <c r="D135" s="99" cm="1">
        <f t="array" ref="D135">IFERROR(INDEX(Inputs1!$A$4:$X$328, MATCH(Costs!$B135&amp;Costs!D$5, Inputs1!$A$4:$A$328&amp;Inputs1!$B$4:$B$328, 0), MATCH(Costs!$C135, Inputs1!$A$4:$X$4, 0)), "")</f>
        <v>218.70443781742341</v>
      </c>
      <c r="E135" s="100" cm="1">
        <f t="array" ref="E135">IFERROR(INDEX(Inputs1!$A$4:$X$328, MATCH(Costs!$B135&amp;Costs!E$5, Inputs1!$A$4:$A$328&amp;Inputs1!$B$4:$B$328, 0), MATCH(Costs!$C135, Inputs1!$A$4:$X$4, 0)), "")</f>
        <v>0.58918221394780013</v>
      </c>
    </row>
    <row r="136" spans="1:5" s="86" customFormat="1" ht="13.15">
      <c r="A136" s="97" t="str">
        <f t="shared" si="16"/>
        <v>TMS28</v>
      </c>
      <c r="B136" s="97" t="str">
        <f t="shared" si="14"/>
        <v>TMS</v>
      </c>
      <c r="C136" s="98" t="str">
        <f t="shared" si="15"/>
        <v>2027-28</v>
      </c>
      <c r="D136" s="99" cm="1">
        <f t="array" ref="D136">IFERROR(INDEX(Inputs1!$A$4:$X$328, MATCH(Costs!$B136&amp;Costs!D$5, Inputs1!$A$4:$A$328&amp;Inputs1!$B$4:$B$328, 0), MATCH(Costs!$C136, Inputs1!$A$4:$X$4, 0)), "")</f>
        <v>214.62436755688557</v>
      </c>
      <c r="E136" s="100" cm="1">
        <f t="array" ref="E136">IFERROR(INDEX(Inputs1!$A$4:$X$328, MATCH(Costs!$B136&amp;Costs!E$5, Inputs1!$A$4:$A$328&amp;Inputs1!$B$4:$B$328, 0), MATCH(Costs!$C136, Inputs1!$A$4:$X$4, 0)), "")</f>
        <v>0.57416898757861312</v>
      </c>
    </row>
    <row r="137" spans="1:5" s="86" customFormat="1" ht="13.15">
      <c r="A137" s="97" t="str">
        <f t="shared" si="16"/>
        <v>TMS29</v>
      </c>
      <c r="B137" s="97" t="str">
        <f t="shared" si="14"/>
        <v>TMS</v>
      </c>
      <c r="C137" s="98" t="str">
        <f t="shared" si="15"/>
        <v>2028-29</v>
      </c>
      <c r="D137" s="99" cm="1">
        <f t="array" ref="D137">IFERROR(INDEX(Inputs1!$A$4:$X$328, MATCH(Costs!$B137&amp;Costs!D$5, Inputs1!$A$4:$A$328&amp;Inputs1!$B$4:$B$328, 0), MATCH(Costs!$C137, Inputs1!$A$4:$X$4, 0)), "")</f>
        <v>268.91962421106257</v>
      </c>
      <c r="E137" s="100" cm="1">
        <f t="array" ref="E137">IFERROR(INDEX(Inputs1!$A$4:$X$328, MATCH(Costs!$B137&amp;Costs!E$5, Inputs1!$A$4:$A$328&amp;Inputs1!$B$4:$B$328, 0), MATCH(Costs!$C137, Inputs1!$A$4:$X$4, 0)), "")</f>
        <v>0.71464157377375115</v>
      </c>
    </row>
    <row r="138" spans="1:5" s="86" customFormat="1" ht="13.15">
      <c r="A138" s="97" t="str">
        <f t="shared" si="16"/>
        <v>TMS30</v>
      </c>
      <c r="B138" s="97" t="str">
        <f t="shared" si="14"/>
        <v>TMS</v>
      </c>
      <c r="C138" s="98" t="str">
        <f t="shared" si="15"/>
        <v>2029-30</v>
      </c>
      <c r="D138" s="99" cm="1">
        <f t="array" ref="D138">IFERROR(INDEX(Inputs1!$A$4:$X$328, MATCH(Costs!$B138&amp;Costs!D$5, Inputs1!$A$4:$A$328&amp;Inputs1!$B$4:$B$328, 0), MATCH(Costs!$C138, Inputs1!$A$4:$X$4, 0)), "")</f>
        <v>325.451143217587</v>
      </c>
      <c r="E138" s="100" cm="1">
        <f t="array" ref="E138">IFERROR(INDEX(Inputs1!$A$4:$X$328, MATCH(Costs!$B138&amp;Costs!E$5, Inputs1!$A$4:$A$328&amp;Inputs1!$B$4:$B$328, 0), MATCH(Costs!$C138, Inputs1!$A$4:$X$4, 0)), "")</f>
        <v>0.85893677280967806</v>
      </c>
    </row>
    <row r="139" spans="1:5" s="86" customFormat="1" ht="13.15">
      <c r="A139" s="97" t="str">
        <f t="shared" si="16"/>
        <v>WSH12</v>
      </c>
      <c r="B139" s="97" t="s">
        <v>130</v>
      </c>
      <c r="C139" s="98" t="s">
        <v>28</v>
      </c>
      <c r="D139" s="99" cm="1">
        <f t="array" ref="D139">IFERROR(INDEX(Inputs1!$A$4:$X$328, MATCH(Costs!$B139&amp;Costs!D$5, Inputs1!$A$4:$A$328&amp;Inputs1!$B$4:$B$328, 0), MATCH(Costs!$C139, Inputs1!$A$4:$X$4, 0)), "")</f>
        <v>38.795797472828468</v>
      </c>
      <c r="E139" s="100" cm="1">
        <f t="array" ref="E139">IFERROR(INDEX(Inputs1!$A$4:$X$328, MATCH(Costs!$B139&amp;Costs!E$5, Inputs1!$A$4:$A$328&amp;Inputs1!$B$4:$B$328, 0), MATCH(Costs!$C139, Inputs1!$A$4:$X$4, 0)), "")</f>
        <v>0.5487382952309543</v>
      </c>
    </row>
    <row r="140" spans="1:5" s="86" customFormat="1" ht="13.15">
      <c r="A140" s="97" t="str">
        <f t="shared" si="16"/>
        <v>WSH13</v>
      </c>
      <c r="B140" s="97" t="s">
        <v>130</v>
      </c>
      <c r="C140" s="98" t="s">
        <v>40</v>
      </c>
      <c r="D140" s="99" cm="1">
        <f t="array" ref="D140">IFERROR(INDEX(Inputs1!$A$4:$X$328, MATCH(Costs!$B140&amp;Costs!D$5, Inputs1!$A$4:$A$328&amp;Inputs1!$B$4:$B$328, 0), MATCH(Costs!$C140, Inputs1!$A$4:$X$4, 0)), "")</f>
        <v>29.131076198015535</v>
      </c>
      <c r="E140" s="100" cm="1">
        <f t="array" ref="E140">IFERROR(INDEX(Inputs1!$A$4:$X$328, MATCH(Costs!$B140&amp;Costs!E$5, Inputs1!$A$4:$A$328&amp;Inputs1!$B$4:$B$328, 0), MATCH(Costs!$C140, Inputs1!$A$4:$X$4, 0)), "")</f>
        <v>0.46759351842721569</v>
      </c>
    </row>
    <row r="141" spans="1:5" s="86" customFormat="1" ht="13.15">
      <c r="A141" s="97" t="str">
        <f t="shared" si="16"/>
        <v>WSH14</v>
      </c>
      <c r="B141" s="97" t="s">
        <v>130</v>
      </c>
      <c r="C141" s="98" t="s">
        <v>41</v>
      </c>
      <c r="D141" s="99" cm="1">
        <f t="array" ref="D141">IFERROR(INDEX(Inputs1!$A$4:$X$328, MATCH(Costs!$B141&amp;Costs!D$5, Inputs1!$A$4:$A$328&amp;Inputs1!$B$4:$B$328, 0), MATCH(Costs!$C141, Inputs1!$A$4:$X$4, 0)), "")</f>
        <v>26.654209269776871</v>
      </c>
      <c r="E141" s="100" cm="1">
        <f t="array" ref="E141">IFERROR(INDEX(Inputs1!$A$4:$X$328, MATCH(Costs!$B141&amp;Costs!E$5, Inputs1!$A$4:$A$328&amp;Inputs1!$B$4:$B$328, 0), MATCH(Costs!$C141, Inputs1!$A$4:$X$4, 0)), "")</f>
        <v>0.41517459921770827</v>
      </c>
    </row>
    <row r="142" spans="1:5" s="86" customFormat="1" ht="13.15">
      <c r="A142" s="97" t="str">
        <f t="shared" si="16"/>
        <v>WSH15</v>
      </c>
      <c r="B142" s="97" t="s">
        <v>130</v>
      </c>
      <c r="C142" s="98" t="s">
        <v>42</v>
      </c>
      <c r="D142" s="99" cm="1">
        <f t="array" ref="D142">IFERROR(INDEX(Inputs1!$A$4:$X$328, MATCH(Costs!$B142&amp;Costs!D$5, Inputs1!$A$4:$A$328&amp;Inputs1!$B$4:$B$328, 0), MATCH(Costs!$C142, Inputs1!$A$4:$X$4, 0)), "")</f>
        <v>29.990404705022154</v>
      </c>
      <c r="E142" s="100" cm="1">
        <f t="array" ref="E142">IFERROR(INDEX(Inputs1!$A$4:$X$328, MATCH(Costs!$B142&amp;Costs!E$5, Inputs1!$A$4:$A$328&amp;Inputs1!$B$4:$B$328, 0), MATCH(Costs!$C142, Inputs1!$A$4:$X$4, 0)), "")</f>
        <v>0.46641375902056231</v>
      </c>
    </row>
    <row r="143" spans="1:5" s="86" customFormat="1" ht="13.15">
      <c r="A143" s="97" t="str">
        <f t="shared" si="16"/>
        <v>WSH16</v>
      </c>
      <c r="B143" s="97" t="s">
        <v>130</v>
      </c>
      <c r="C143" s="98" t="s">
        <v>43</v>
      </c>
      <c r="D143" s="99" cm="1">
        <f t="array" ref="D143">IFERROR(INDEX(Inputs1!$A$4:$X$328, MATCH(Costs!$B143&amp;Costs!D$5, Inputs1!$A$4:$A$328&amp;Inputs1!$B$4:$B$328, 0), MATCH(Costs!$C143, Inputs1!$A$4:$X$4, 0)), "")</f>
        <v>30.397462175540756</v>
      </c>
      <c r="E143" s="100" cm="1">
        <f t="array" ref="E143">IFERROR(INDEX(Inputs1!$A$4:$X$328, MATCH(Costs!$B143&amp;Costs!E$5, Inputs1!$A$4:$A$328&amp;Inputs1!$B$4:$B$328, 0), MATCH(Costs!$C143, Inputs1!$A$4:$X$4, 0)), "")</f>
        <v>0.45100092248576784</v>
      </c>
    </row>
    <row r="144" spans="1:5" s="86" customFormat="1" ht="13.15">
      <c r="A144" s="97" t="str">
        <f t="shared" si="16"/>
        <v>WSH17</v>
      </c>
      <c r="B144" s="97" t="s">
        <v>130</v>
      </c>
      <c r="C144" s="98" t="s">
        <v>44</v>
      </c>
      <c r="D144" s="99" cm="1">
        <f t="array" ref="D144">IFERROR(INDEX(Inputs1!$A$4:$X$328, MATCH(Costs!$B144&amp;Costs!D$5, Inputs1!$A$4:$A$328&amp;Inputs1!$B$4:$B$328, 0), MATCH(Costs!$C144, Inputs1!$A$4:$X$4, 0)), "")</f>
        <v>44.709037985227731</v>
      </c>
      <c r="E144" s="100" cm="1">
        <f t="array" ref="E144">IFERROR(INDEX(Inputs1!$A$4:$X$328, MATCH(Costs!$B144&amp;Costs!E$5, Inputs1!$A$4:$A$328&amp;Inputs1!$B$4:$B$328, 0), MATCH(Costs!$C144, Inputs1!$A$4:$X$4, 0)), "")</f>
        <v>0.64422244935486639</v>
      </c>
    </row>
    <row r="145" spans="1:5" s="86" customFormat="1" ht="13.15">
      <c r="A145" s="97" t="str">
        <f t="shared" si="16"/>
        <v>WSH18</v>
      </c>
      <c r="B145" s="97" t="s">
        <v>130</v>
      </c>
      <c r="C145" s="98" t="s">
        <v>45</v>
      </c>
      <c r="D145" s="99" cm="1">
        <f t="array" ref="D145">IFERROR(INDEX(Inputs1!$A$4:$X$328, MATCH(Costs!$B145&amp;Costs!D$5, Inputs1!$A$4:$A$328&amp;Inputs1!$B$4:$B$328, 0), MATCH(Costs!$C145, Inputs1!$A$4:$X$4, 0)), "")</f>
        <v>68.468466735966743</v>
      </c>
      <c r="E145" s="100" cm="1">
        <f t="array" ref="E145">IFERROR(INDEX(Inputs1!$A$4:$X$328, MATCH(Costs!$B145&amp;Costs!E$5, Inputs1!$A$4:$A$328&amp;Inputs1!$B$4:$B$328, 0), MATCH(Costs!$C145, Inputs1!$A$4:$X$4, 0)), "")</f>
        <v>0.95095092688842697</v>
      </c>
    </row>
    <row r="146" spans="1:5" s="86" customFormat="1" ht="13.15">
      <c r="A146" s="97" t="str">
        <f t="shared" si="16"/>
        <v>WSH19</v>
      </c>
      <c r="B146" s="97" t="s">
        <v>130</v>
      </c>
      <c r="C146" s="98" t="s">
        <v>46</v>
      </c>
      <c r="D146" s="99" cm="1">
        <f t="array" ref="D146">IFERROR(INDEX(Inputs1!$A$4:$X$328, MATCH(Costs!$B146&amp;Costs!D$5, Inputs1!$A$4:$A$328&amp;Inputs1!$B$4:$B$328, 0), MATCH(Costs!$C146, Inputs1!$A$4:$X$4, 0)), "")</f>
        <v>93.795668258690881</v>
      </c>
      <c r="E146" s="100" cm="1">
        <f t="array" ref="E146">IFERROR(INDEX(Inputs1!$A$4:$X$328, MATCH(Costs!$B146&amp;Costs!E$5, Inputs1!$A$4:$A$328&amp;Inputs1!$B$4:$B$328, 0), MATCH(Costs!$C146, Inputs1!$A$4:$X$4, 0)), "")</f>
        <v>1.2472828225889745</v>
      </c>
    </row>
    <row r="147" spans="1:5" s="86" customFormat="1" ht="13.15">
      <c r="A147" s="97" t="str">
        <f t="shared" si="16"/>
        <v>WSH20</v>
      </c>
      <c r="B147" s="97" t="s">
        <v>130</v>
      </c>
      <c r="C147" s="98" t="s">
        <v>47</v>
      </c>
      <c r="D147" s="99" cm="1">
        <f t="array" ref="D147">IFERROR(INDEX(Inputs1!$A$4:$X$328, MATCH(Costs!$B147&amp;Costs!D$5, Inputs1!$A$4:$A$328&amp;Inputs1!$B$4:$B$328, 0), MATCH(Costs!$C147, Inputs1!$A$4:$X$4, 0)), "")</f>
        <v>79.620055046577889</v>
      </c>
      <c r="E147" s="100" cm="1">
        <f t="array" ref="E147">IFERROR(INDEX(Inputs1!$A$4:$X$328, MATCH(Costs!$B147&amp;Costs!E$5, Inputs1!$A$4:$A$328&amp;Inputs1!$B$4:$B$328, 0), MATCH(Costs!$C147, Inputs1!$A$4:$X$4, 0)), "")</f>
        <v>1.0340266889165959</v>
      </c>
    </row>
    <row r="148" spans="1:5" s="86" customFormat="1" ht="13.15">
      <c r="A148" s="97" t="str">
        <f t="shared" si="16"/>
        <v>WSH21</v>
      </c>
      <c r="B148" s="97" t="str">
        <f>B147</f>
        <v>WSH</v>
      </c>
      <c r="C148" s="98" t="str">
        <f>LEFT(C147,4)+1&amp;"-"&amp;RIGHT(C147,2)+1</f>
        <v>2020-21</v>
      </c>
      <c r="D148" s="99" cm="1">
        <f t="array" ref="D148">IFERROR(INDEX(Inputs1!$A$4:$X$328, MATCH(Costs!$B148&amp;Costs!D$5, Inputs1!$A$4:$A$328&amp;Inputs1!$B$4:$B$328, 0), MATCH(Costs!$C148, Inputs1!$A$4:$X$4, 0)), "")</f>
        <v>52.267851905598384</v>
      </c>
      <c r="E148" s="100" cm="1">
        <f t="array" ref="E148">IFERROR(INDEX(Inputs1!$A$4:$X$328, MATCH(Costs!$B148&amp;Costs!E$5, Inputs1!$A$4:$A$328&amp;Inputs1!$B$4:$B$328, 0), MATCH(Costs!$C148, Inputs1!$A$4:$X$4, 0)), "")</f>
        <v>0.73929069173406481</v>
      </c>
    </row>
    <row r="149" spans="1:5" s="86" customFormat="1" ht="13.15">
      <c r="A149" s="97" t="str">
        <f t="shared" si="16"/>
        <v>WSH22</v>
      </c>
      <c r="B149" s="97" t="str">
        <f t="shared" ref="B149:B157" si="17">B148</f>
        <v>WSH</v>
      </c>
      <c r="C149" s="98" t="str">
        <f t="shared" ref="C149:C157" si="18">LEFT(C148,4)+1&amp;"-"&amp;RIGHT(C148,2)+1</f>
        <v>2021-22</v>
      </c>
      <c r="D149" s="99" cm="1">
        <f t="array" ref="D149">IFERROR(INDEX(Inputs1!$A$4:$X$328, MATCH(Costs!$B149&amp;Costs!D$5, Inputs1!$A$4:$A$328&amp;Inputs1!$B$4:$B$328, 0), MATCH(Costs!$C149, Inputs1!$A$4:$X$4, 0)), "")</f>
        <v>33.827665758066885</v>
      </c>
      <c r="E149" s="100" cm="1">
        <f t="array" ref="E149">IFERROR(INDEX(Inputs1!$A$4:$X$328, MATCH(Costs!$B149&amp;Costs!E$5, Inputs1!$A$4:$A$328&amp;Inputs1!$B$4:$B$328, 0), MATCH(Costs!$C149, Inputs1!$A$4:$X$4, 0)), "")</f>
        <v>0.43932033452034919</v>
      </c>
    </row>
    <row r="150" spans="1:5" s="86" customFormat="1" ht="13.15">
      <c r="A150" s="97" t="str">
        <f t="shared" si="16"/>
        <v>WSH23</v>
      </c>
      <c r="B150" s="97" t="str">
        <f t="shared" si="17"/>
        <v>WSH</v>
      </c>
      <c r="C150" s="98" t="str">
        <f t="shared" si="18"/>
        <v>2022-23</v>
      </c>
      <c r="D150" s="99" cm="1">
        <f t="array" ref="D150">IFERROR(INDEX(Inputs1!$A$4:$X$328, MATCH(Costs!$B150&amp;Costs!D$5, Inputs1!$A$4:$A$328&amp;Inputs1!$B$4:$B$328, 0), MATCH(Costs!$C150, Inputs1!$A$4:$X$4, 0)), "")</f>
        <v>38.024999999999999</v>
      </c>
      <c r="E150" s="100" cm="1">
        <f t="array" ref="E150">IFERROR(INDEX(Inputs1!$A$4:$X$328, MATCH(Costs!$B150&amp;Costs!E$5, Inputs1!$A$4:$A$328&amp;Inputs1!$B$4:$B$328, 0), MATCH(Costs!$C150, Inputs1!$A$4:$X$4, 0)), "")</f>
        <v>0.51177658142664872</v>
      </c>
    </row>
    <row r="151" spans="1:5" s="86" customFormat="1" ht="13.15">
      <c r="A151" s="97" t="str">
        <f t="shared" si="16"/>
        <v>WSH24</v>
      </c>
      <c r="B151" s="97" t="str">
        <f t="shared" si="17"/>
        <v>WSH</v>
      </c>
      <c r="C151" s="98" t="str">
        <f t="shared" si="18"/>
        <v>2023-24</v>
      </c>
      <c r="D151" s="99" cm="1">
        <f t="array" ref="D151">IFERROR(INDEX(Inputs1!$A$4:$X$328, MATCH(Costs!$B151&amp;Costs!D$5, Inputs1!$A$4:$A$328&amp;Inputs1!$B$4:$B$328, 0), MATCH(Costs!$C151, Inputs1!$A$4:$X$4, 0)), "")</f>
        <v>36.687955274640665</v>
      </c>
      <c r="E151" s="100" cm="1">
        <f t="array" ref="E151">IFERROR(INDEX(Inputs1!$A$4:$X$328, MATCH(Costs!$B151&amp;Costs!E$5, Inputs1!$A$4:$A$328&amp;Inputs1!$B$4:$B$328, 0), MATCH(Costs!$C151, Inputs1!$A$4:$X$4, 0)), "")</f>
        <v>0.50051780729386997</v>
      </c>
    </row>
    <row r="152" spans="1:5" s="86" customFormat="1" ht="13.15">
      <c r="A152" s="97" t="str">
        <f t="shared" si="16"/>
        <v>WSH25</v>
      </c>
      <c r="B152" s="97" t="str">
        <f t="shared" si="17"/>
        <v>WSH</v>
      </c>
      <c r="C152" s="98" t="str">
        <f t="shared" si="18"/>
        <v>2024-25</v>
      </c>
      <c r="D152" s="99" cm="1">
        <f t="array" ref="D152">IFERROR(INDEX(Inputs1!$A$4:$X$328, MATCH(Costs!$B152&amp;Costs!D$5, Inputs1!$A$4:$A$328&amp;Inputs1!$B$4:$B$328, 0), MATCH(Costs!$C152, Inputs1!$A$4:$X$4, 0)), "")</f>
        <v>35.383000000000003</v>
      </c>
      <c r="E152" s="100" cm="1">
        <f t="array" ref="E152">IFERROR(INDEX(Inputs1!$A$4:$X$328, MATCH(Costs!$B152&amp;Costs!E$5, Inputs1!$A$4:$A$328&amp;Inputs1!$B$4:$B$328, 0), MATCH(Costs!$C152, Inputs1!$A$4:$X$4, 0)), "")</f>
        <v>0.46057101798651995</v>
      </c>
    </row>
    <row r="153" spans="1:5" s="86" customFormat="1" ht="13.15">
      <c r="A153" s="97" t="str">
        <f t="shared" si="16"/>
        <v>WSH26</v>
      </c>
      <c r="B153" s="97" t="str">
        <f t="shared" si="17"/>
        <v>WSH</v>
      </c>
      <c r="C153" s="98" t="str">
        <f t="shared" si="18"/>
        <v>2025-26</v>
      </c>
      <c r="D153" s="99" cm="1">
        <f t="array" ref="D153">IFERROR(INDEX(Inputs1!$A$4:$X$328, MATCH(Costs!$B153&amp;Costs!D$5, Inputs1!$A$4:$A$328&amp;Inputs1!$B$4:$B$328, 0), MATCH(Costs!$C153, Inputs1!$A$4:$X$4, 0)), "")</f>
        <v>40.598000000000006</v>
      </c>
      <c r="E153" s="100" cm="1">
        <f t="array" ref="E153">IFERROR(INDEX(Inputs1!$A$4:$X$328, MATCH(Costs!$B153&amp;Costs!E$5, Inputs1!$A$4:$A$328&amp;Inputs1!$B$4:$B$328, 0), MATCH(Costs!$C153, Inputs1!$A$4:$X$4, 0)), "")</f>
        <v>0.52414544590707457</v>
      </c>
    </row>
    <row r="154" spans="1:5" s="86" customFormat="1" ht="13.15">
      <c r="A154" s="97" t="str">
        <f t="shared" si="16"/>
        <v>WSH27</v>
      </c>
      <c r="B154" s="97" t="str">
        <f t="shared" si="17"/>
        <v>WSH</v>
      </c>
      <c r="C154" s="98" t="str">
        <f t="shared" si="18"/>
        <v>2026-27</v>
      </c>
      <c r="D154" s="99" cm="1">
        <f t="array" ref="D154">IFERROR(INDEX(Inputs1!$A$4:$X$328, MATCH(Costs!$B154&amp;Costs!D$5, Inputs1!$A$4:$A$328&amp;Inputs1!$B$4:$B$328, 0), MATCH(Costs!$C154, Inputs1!$A$4:$X$4, 0)), "")</f>
        <v>41.77300000000001</v>
      </c>
      <c r="E154" s="100" cm="1">
        <f t="array" ref="E154">IFERROR(INDEX(Inputs1!$A$4:$X$328, MATCH(Costs!$B154&amp;Costs!E$5, Inputs1!$A$4:$A$328&amp;Inputs1!$B$4:$B$328, 0), MATCH(Costs!$C154, Inputs1!$A$4:$X$4, 0)), "")</f>
        <v>0.5349546019183733</v>
      </c>
    </row>
    <row r="155" spans="1:5" s="86" customFormat="1" ht="13.15">
      <c r="A155" s="97" t="str">
        <f t="shared" si="16"/>
        <v>WSH28</v>
      </c>
      <c r="B155" s="97" t="str">
        <f t="shared" si="17"/>
        <v>WSH</v>
      </c>
      <c r="C155" s="98" t="str">
        <f t="shared" si="18"/>
        <v>2027-28</v>
      </c>
      <c r="D155" s="99" cm="1">
        <f t="array" ref="D155">IFERROR(INDEX(Inputs1!$A$4:$X$328, MATCH(Costs!$B155&amp;Costs!D$5, Inputs1!$A$4:$A$328&amp;Inputs1!$B$4:$B$328, 0), MATCH(Costs!$C155, Inputs1!$A$4:$X$4, 0)), "")</f>
        <v>44.825000000000003</v>
      </c>
      <c r="E155" s="100" cm="1">
        <f t="array" ref="E155">IFERROR(INDEX(Inputs1!$A$4:$X$328, MATCH(Costs!$B155&amp;Costs!E$5, Inputs1!$A$4:$A$328&amp;Inputs1!$B$4:$B$328, 0), MATCH(Costs!$C155, Inputs1!$A$4:$X$4, 0)), "")</f>
        <v>0.56943484623671214</v>
      </c>
    </row>
    <row r="156" spans="1:5" s="86" customFormat="1" ht="13.15">
      <c r="A156" s="97" t="str">
        <f t="shared" si="16"/>
        <v>WSH29</v>
      </c>
      <c r="B156" s="97" t="str">
        <f t="shared" si="17"/>
        <v>WSH</v>
      </c>
      <c r="C156" s="98" t="str">
        <f t="shared" si="18"/>
        <v>2028-29</v>
      </c>
      <c r="D156" s="99" cm="1">
        <f t="array" ref="D156">IFERROR(INDEX(Inputs1!$A$4:$X$328, MATCH(Costs!$B156&amp;Costs!D$5, Inputs1!$A$4:$A$328&amp;Inputs1!$B$4:$B$328, 0), MATCH(Costs!$C156, Inputs1!$A$4:$X$4, 0)), "")</f>
        <v>39.964999999999996</v>
      </c>
      <c r="E156" s="100" cm="1">
        <f t="array" ref="E156">IFERROR(INDEX(Inputs1!$A$4:$X$328, MATCH(Costs!$B156&amp;Costs!E$5, Inputs1!$A$4:$A$328&amp;Inputs1!$B$4:$B$328, 0), MATCH(Costs!$C156, Inputs1!$A$4:$X$4, 0)), "")</f>
        <v>0.50365596384615952</v>
      </c>
    </row>
    <row r="157" spans="1:5" s="86" customFormat="1" ht="13.15">
      <c r="A157" s="97" t="str">
        <f t="shared" si="16"/>
        <v>WSH30</v>
      </c>
      <c r="B157" s="97" t="str">
        <f t="shared" si="17"/>
        <v>WSH</v>
      </c>
      <c r="C157" s="98" t="str">
        <f t="shared" si="18"/>
        <v>2029-30</v>
      </c>
      <c r="D157" s="99" cm="1">
        <f t="array" ref="D157">IFERROR(INDEX(Inputs1!$A$4:$X$328, MATCH(Costs!$B157&amp;Costs!D$5, Inputs1!$A$4:$A$328&amp;Inputs1!$B$4:$B$328, 0), MATCH(Costs!$C157, Inputs1!$A$4:$X$4, 0)), "")</f>
        <v>34.588999999999999</v>
      </c>
      <c r="E157" s="100" cm="1">
        <f t="array" ref="E157">IFERROR(INDEX(Inputs1!$A$4:$X$328, MATCH(Costs!$B157&amp;Costs!E$5, Inputs1!$A$4:$A$328&amp;Inputs1!$B$4:$B$328, 0), MATCH(Costs!$C157, Inputs1!$A$4:$X$4, 0)), "")</f>
        <v>0.43246412907033149</v>
      </c>
    </row>
    <row r="158" spans="1:5" s="86" customFormat="1" ht="13.15">
      <c r="A158" s="97" t="str">
        <f t="shared" si="16"/>
        <v>WSX12</v>
      </c>
      <c r="B158" s="97" t="s">
        <v>131</v>
      </c>
      <c r="C158" s="98" t="s">
        <v>28</v>
      </c>
      <c r="D158" s="99" cm="1">
        <f t="array" ref="D158">IFERROR(INDEX(Inputs1!$A$4:$X$328, MATCH(Costs!$B158&amp;Costs!D$5, Inputs1!$A$4:$A$328&amp;Inputs1!$B$4:$B$328, 0), MATCH(Costs!$C158, Inputs1!$A$4:$X$4, 0)), "")</f>
        <v>24.412454014157959</v>
      </c>
      <c r="E158" s="100" cm="1">
        <f t="array" ref="E158">IFERROR(INDEX(Inputs1!$A$4:$X$328, MATCH(Costs!$B158&amp;Costs!E$5, Inputs1!$A$4:$A$328&amp;Inputs1!$B$4:$B$328, 0), MATCH(Costs!$C158, Inputs1!$A$4:$X$4, 0)), "")</f>
        <v>0.36006569342415867</v>
      </c>
    </row>
    <row r="159" spans="1:5" s="86" customFormat="1" ht="13.15">
      <c r="A159" s="97" t="str">
        <f t="shared" si="16"/>
        <v>WSX13</v>
      </c>
      <c r="B159" s="97" t="s">
        <v>131</v>
      </c>
      <c r="C159" s="98" t="s">
        <v>40</v>
      </c>
      <c r="D159" s="99" cm="1">
        <f t="array" ref="D159">IFERROR(INDEX(Inputs1!$A$4:$X$328, MATCH(Costs!$B159&amp;Costs!D$5, Inputs1!$A$4:$A$328&amp;Inputs1!$B$4:$B$328, 0), MATCH(Costs!$C159, Inputs1!$A$4:$X$4, 0)), "")</f>
        <v>34.103131833399345</v>
      </c>
      <c r="E159" s="100" cm="1">
        <f t="array" ref="E159">IFERROR(INDEX(Inputs1!$A$4:$X$328, MATCH(Costs!$B159&amp;Costs!E$5, Inputs1!$A$4:$A$328&amp;Inputs1!$B$4:$B$328, 0), MATCH(Costs!$C159, Inputs1!$A$4:$X$4, 0)), "")</f>
        <v>0.49281982418207143</v>
      </c>
    </row>
    <row r="160" spans="1:5" s="86" customFormat="1" ht="13.15">
      <c r="A160" s="97" t="str">
        <f t="shared" si="16"/>
        <v>WSX14</v>
      </c>
      <c r="B160" s="97" t="s">
        <v>131</v>
      </c>
      <c r="C160" s="98" t="s">
        <v>41</v>
      </c>
      <c r="D160" s="99" cm="1">
        <f t="array" ref="D160">IFERROR(INDEX(Inputs1!$A$4:$X$328, MATCH(Costs!$B160&amp;Costs!D$5, Inputs1!$A$4:$A$328&amp;Inputs1!$B$4:$B$328, 0), MATCH(Costs!$C160, Inputs1!$A$4:$X$4, 0)), "")</f>
        <v>39.870564247535746</v>
      </c>
      <c r="E160" s="100" cm="1">
        <f t="array" ref="E160">IFERROR(INDEX(Inputs1!$A$4:$X$328, MATCH(Costs!$B160&amp;Costs!E$5, Inputs1!$A$4:$A$328&amp;Inputs1!$B$4:$B$328, 0), MATCH(Costs!$C160, Inputs1!$A$4:$X$4, 0)), "")</f>
        <v>0.57699803542019901</v>
      </c>
    </row>
    <row r="161" spans="1:5" s="86" customFormat="1" ht="13.15">
      <c r="A161" s="97" t="str">
        <f t="shared" si="16"/>
        <v>WSX15</v>
      </c>
      <c r="B161" s="97" t="s">
        <v>131</v>
      </c>
      <c r="C161" s="98" t="s">
        <v>42</v>
      </c>
      <c r="D161" s="99" cm="1">
        <f t="array" ref="D161">IFERROR(INDEX(Inputs1!$A$4:$X$328, MATCH(Costs!$B161&amp;Costs!D$5, Inputs1!$A$4:$A$328&amp;Inputs1!$B$4:$B$328, 0), MATCH(Costs!$C161, Inputs1!$A$4:$X$4, 0)), "")</f>
        <v>43.657523845591108</v>
      </c>
      <c r="E161" s="100" cm="1">
        <f t="array" ref="E161">IFERROR(INDEX(Inputs1!$A$4:$X$328, MATCH(Costs!$B161&amp;Costs!E$5, Inputs1!$A$4:$A$328&amp;Inputs1!$B$4:$B$328, 0), MATCH(Costs!$C161, Inputs1!$A$4:$X$4, 0)), "")</f>
        <v>0.58996653845393388</v>
      </c>
    </row>
    <row r="162" spans="1:5" s="86" customFormat="1" ht="13.15">
      <c r="A162" s="97" t="str">
        <f t="shared" si="16"/>
        <v>WSX16</v>
      </c>
      <c r="B162" s="97" t="s">
        <v>131</v>
      </c>
      <c r="C162" s="98" t="s">
        <v>43</v>
      </c>
      <c r="D162" s="99" cm="1">
        <f t="array" ref="D162">IFERROR(INDEX(Inputs1!$A$4:$X$328, MATCH(Costs!$B162&amp;Costs!D$5, Inputs1!$A$4:$A$328&amp;Inputs1!$B$4:$B$328, 0), MATCH(Costs!$C162, Inputs1!$A$4:$X$4, 0)), "")</f>
        <v>40.712772182196623</v>
      </c>
      <c r="E162" s="100" cm="1">
        <f t="array" ref="E162">IFERROR(INDEX(Inputs1!$A$4:$X$328, MATCH(Costs!$B162&amp;Costs!E$5, Inputs1!$A$4:$A$328&amp;Inputs1!$B$4:$B$328, 0), MATCH(Costs!$C162, Inputs1!$A$4:$X$4, 0)), "")</f>
        <v>0.60225994352361878</v>
      </c>
    </row>
    <row r="163" spans="1:5" s="86" customFormat="1" ht="13.15">
      <c r="A163" s="97" t="str">
        <f t="shared" si="16"/>
        <v>WSX17</v>
      </c>
      <c r="B163" s="97" t="s">
        <v>131</v>
      </c>
      <c r="C163" s="98" t="s">
        <v>44</v>
      </c>
      <c r="D163" s="99" cm="1">
        <f t="array" ref="D163">IFERROR(INDEX(Inputs1!$A$4:$X$328, MATCH(Costs!$B163&amp;Costs!D$5, Inputs1!$A$4:$A$328&amp;Inputs1!$B$4:$B$328, 0), MATCH(Costs!$C163, Inputs1!$A$4:$X$4, 0)), "")</f>
        <v>41.204221049584461</v>
      </c>
      <c r="E163" s="100" cm="1">
        <f t="array" ref="E163">IFERROR(INDEX(Inputs1!$A$4:$X$328, MATCH(Costs!$B163&amp;Costs!E$5, Inputs1!$A$4:$A$328&amp;Inputs1!$B$4:$B$328, 0), MATCH(Costs!$C163, Inputs1!$A$4:$X$4, 0)), "")</f>
        <v>0.60416746407015331</v>
      </c>
    </row>
    <row r="164" spans="1:5" s="86" customFormat="1" ht="13.15">
      <c r="A164" s="97" t="str">
        <f t="shared" si="16"/>
        <v>WSX18</v>
      </c>
      <c r="B164" s="97" t="s">
        <v>131</v>
      </c>
      <c r="C164" s="98" t="s">
        <v>45</v>
      </c>
      <c r="D164" s="99" cm="1">
        <f t="array" ref="D164">IFERROR(INDEX(Inputs1!$A$4:$X$328, MATCH(Costs!$B164&amp;Costs!D$5, Inputs1!$A$4:$A$328&amp;Inputs1!$B$4:$B$328, 0), MATCH(Costs!$C164, Inputs1!$A$4:$X$4, 0)), "")</f>
        <v>43.604395976685957</v>
      </c>
      <c r="E164" s="100" cm="1">
        <f t="array" ref="E164">IFERROR(INDEX(Inputs1!$A$4:$X$328, MATCH(Costs!$B164&amp;Costs!E$5, Inputs1!$A$4:$A$328&amp;Inputs1!$B$4:$B$328, 0), MATCH(Costs!$C164, Inputs1!$A$4:$X$4, 0)), "")</f>
        <v>0.58240144218894019</v>
      </c>
    </row>
    <row r="165" spans="1:5" s="86" customFormat="1" ht="13.15">
      <c r="A165" s="97" t="str">
        <f t="shared" si="16"/>
        <v>WSX19</v>
      </c>
      <c r="B165" s="97" t="s">
        <v>131</v>
      </c>
      <c r="C165" s="98" t="s">
        <v>46</v>
      </c>
      <c r="D165" s="99" cm="1">
        <f t="array" ref="D165">IFERROR(INDEX(Inputs1!$A$4:$X$328, MATCH(Costs!$B165&amp;Costs!D$5, Inputs1!$A$4:$A$328&amp;Inputs1!$B$4:$B$328, 0), MATCH(Costs!$C165, Inputs1!$A$4:$X$4, 0)), "")</f>
        <v>49.569385515149357</v>
      </c>
      <c r="E165" s="100" cm="1">
        <f t="array" ref="E165">IFERROR(INDEX(Inputs1!$A$4:$X$328, MATCH(Costs!$B165&amp;Costs!E$5, Inputs1!$A$4:$A$328&amp;Inputs1!$B$4:$B$328, 0), MATCH(Costs!$C165, Inputs1!$A$4:$X$4, 0)), "")</f>
        <v>0.70756802436835331</v>
      </c>
    </row>
    <row r="166" spans="1:5" s="86" customFormat="1" ht="13.15">
      <c r="A166" s="97" t="str">
        <f t="shared" si="16"/>
        <v>WSX20</v>
      </c>
      <c r="B166" s="97" t="s">
        <v>131</v>
      </c>
      <c r="C166" s="98" t="s">
        <v>47</v>
      </c>
      <c r="D166" s="99" cm="1">
        <f t="array" ref="D166">IFERROR(INDEX(Inputs1!$A$4:$X$328, MATCH(Costs!$B166&amp;Costs!D$5, Inputs1!$A$4:$A$328&amp;Inputs1!$B$4:$B$328, 0), MATCH(Costs!$C166, Inputs1!$A$4:$X$4, 0)), "")</f>
        <v>44.340804618630173</v>
      </c>
      <c r="E166" s="100" cm="1">
        <f t="array" ref="E166">IFERROR(INDEX(Inputs1!$A$4:$X$328, MATCH(Costs!$B166&amp;Costs!E$5, Inputs1!$A$4:$A$328&amp;Inputs1!$B$4:$B$328, 0), MATCH(Costs!$C166, Inputs1!$A$4:$X$4, 0)), "")</f>
        <v>0.64099464573372134</v>
      </c>
    </row>
    <row r="167" spans="1:5" s="86" customFormat="1" ht="13.15">
      <c r="A167" s="97" t="str">
        <f t="shared" si="16"/>
        <v>WSX21</v>
      </c>
      <c r="B167" s="97" t="str">
        <f>B166</f>
        <v>WSX</v>
      </c>
      <c r="C167" s="98" t="str">
        <f>LEFT(C166,4)+1&amp;"-"&amp;RIGHT(C166,2)+1</f>
        <v>2020-21</v>
      </c>
      <c r="D167" s="99" cm="1">
        <f t="array" ref="D167">IFERROR(INDEX(Inputs1!$A$4:$X$328, MATCH(Costs!$B167&amp;Costs!D$5, Inputs1!$A$4:$A$328&amp;Inputs1!$B$4:$B$328, 0), MATCH(Costs!$C167, Inputs1!$A$4:$X$4, 0)), "")</f>
        <v>35.290401960401745</v>
      </c>
      <c r="E167" s="100" cm="1">
        <f t="array" ref="E167">IFERROR(INDEX(Inputs1!$A$4:$X$328, MATCH(Costs!$B167&amp;Costs!E$5, Inputs1!$A$4:$A$328&amp;Inputs1!$B$4:$B$328, 0), MATCH(Costs!$C167, Inputs1!$A$4:$X$4, 0)), "")</f>
        <v>0.5132925393859431</v>
      </c>
    </row>
    <row r="168" spans="1:5" s="86" customFormat="1" ht="13.15">
      <c r="A168" s="97" t="str">
        <f t="shared" si="16"/>
        <v>WSX22</v>
      </c>
      <c r="B168" s="97" t="str">
        <f t="shared" ref="B168:B176" si="19">B167</f>
        <v>WSX</v>
      </c>
      <c r="C168" s="98" t="str">
        <f t="shared" ref="C168:C176" si="20">LEFT(C167,4)+1&amp;"-"&amp;RIGHT(C167,2)+1</f>
        <v>2021-22</v>
      </c>
      <c r="D168" s="99" cm="1">
        <f t="array" ref="D168">IFERROR(INDEX(Inputs1!$A$4:$X$328, MATCH(Costs!$B168&amp;Costs!D$5, Inputs1!$A$4:$A$328&amp;Inputs1!$B$4:$B$328, 0), MATCH(Costs!$C168, Inputs1!$A$4:$X$4, 0)), "")</f>
        <v>36.387966643212827</v>
      </c>
      <c r="E168" s="100" cm="1">
        <f t="array" ref="E168">IFERROR(INDEX(Inputs1!$A$4:$X$328, MATCH(Costs!$B168&amp;Costs!E$5, Inputs1!$A$4:$A$328&amp;Inputs1!$B$4:$B$328, 0), MATCH(Costs!$C168, Inputs1!$A$4:$X$4, 0)), "")</f>
        <v>0.51831018649971983</v>
      </c>
    </row>
    <row r="169" spans="1:5" s="86" customFormat="1" ht="13.15">
      <c r="A169" s="97" t="str">
        <f t="shared" si="16"/>
        <v>WSX23</v>
      </c>
      <c r="B169" s="97" t="str">
        <f t="shared" si="19"/>
        <v>WSX</v>
      </c>
      <c r="C169" s="98" t="str">
        <f t="shared" si="20"/>
        <v>2022-23</v>
      </c>
      <c r="D169" s="99" cm="1">
        <f t="array" ref="D169">IFERROR(INDEX(Inputs1!$A$4:$X$328, MATCH(Costs!$B169&amp;Costs!D$5, Inputs1!$A$4:$A$328&amp;Inputs1!$B$4:$B$328, 0), MATCH(Costs!$C169, Inputs1!$A$4:$X$4, 0)), "")</f>
        <v>51.510316750570126</v>
      </c>
      <c r="E169" s="99" cm="1">
        <f t="array" ref="E169">IFERROR(INDEX(Inputs1!$A$4:$X$328, MATCH(Costs!$B169&amp;Costs!E$5, Inputs1!$A$4:$A$328&amp;Inputs1!$B$4:$B$328, 0), MATCH(Costs!$C169, Inputs1!$A$4:$X$4, 0)), "")</f>
        <v>0.73347264268625234</v>
      </c>
    </row>
    <row r="170" spans="1:5" s="86" customFormat="1" ht="13.15">
      <c r="A170" s="97" t="str">
        <f t="shared" si="16"/>
        <v>WSX24</v>
      </c>
      <c r="B170" s="97" t="str">
        <f t="shared" si="19"/>
        <v>WSX</v>
      </c>
      <c r="C170" s="98" t="str">
        <f t="shared" si="20"/>
        <v>2023-24</v>
      </c>
      <c r="D170" s="99" cm="1">
        <f t="array" ref="D170">IFERROR(INDEX(Inputs1!$A$4:$X$328, MATCH(Costs!$B170&amp;Costs!D$5, Inputs1!$A$4:$A$328&amp;Inputs1!$B$4:$B$328, 0), MATCH(Costs!$C170, Inputs1!$A$4:$X$4, 0)), "")</f>
        <v>62.887682238193015</v>
      </c>
      <c r="E170" s="99" cm="1">
        <f t="array" ref="E170">IFERROR(INDEX(Inputs1!$A$4:$X$328, MATCH(Costs!$B170&amp;Costs!E$5, Inputs1!$A$4:$A$328&amp;Inputs1!$B$4:$B$328, 0), MATCH(Costs!$C170, Inputs1!$A$4:$X$4, 0)), "")</f>
        <v>0.92457881923027885</v>
      </c>
    </row>
    <row r="171" spans="1:5" s="86" customFormat="1" ht="13.15">
      <c r="A171" s="97" t="str">
        <f t="shared" si="16"/>
        <v>WSX25</v>
      </c>
      <c r="B171" s="97" t="str">
        <f t="shared" si="19"/>
        <v>WSX</v>
      </c>
      <c r="C171" s="98" t="str">
        <f t="shared" si="20"/>
        <v>2024-25</v>
      </c>
      <c r="D171" s="99" cm="1">
        <f t="array" ref="D171">IFERROR(INDEX(Inputs1!$A$4:$X$328, MATCH(Costs!$B171&amp;Costs!D$5, Inputs1!$A$4:$A$328&amp;Inputs1!$B$4:$B$328, 0), MATCH(Costs!$C171, Inputs1!$A$4:$X$4, 0)), "")</f>
        <v>56.725421972042525</v>
      </c>
      <c r="E171" s="99" cm="1">
        <f t="array" ref="E171">IFERROR(INDEX(Inputs1!$A$4:$X$328, MATCH(Costs!$B171&amp;Costs!E$5, Inputs1!$A$4:$A$328&amp;Inputs1!$B$4:$B$328, 0), MATCH(Costs!$C171, Inputs1!$A$4:$X$4, 0)), "")</f>
        <v>0.79059743773647662</v>
      </c>
    </row>
    <row r="172" spans="1:5" s="86" customFormat="1" ht="13.15">
      <c r="A172" s="97" t="str">
        <f t="shared" si="16"/>
        <v>WSX26</v>
      </c>
      <c r="B172" s="97" t="str">
        <f t="shared" si="19"/>
        <v>WSX</v>
      </c>
      <c r="C172" s="98" t="str">
        <f t="shared" si="20"/>
        <v>2025-26</v>
      </c>
      <c r="D172" s="99" cm="1">
        <f t="array" ref="D172">IFERROR(INDEX(Inputs1!$A$4:$X$328, MATCH(Costs!$B172&amp;Costs!D$5, Inputs1!$A$4:$A$328&amp;Inputs1!$B$4:$B$328, 0), MATCH(Costs!$C172, Inputs1!$A$4:$X$4, 0)), "")</f>
        <v>47.93366640161976</v>
      </c>
      <c r="E172" s="99" cm="1">
        <f t="array" ref="E172">IFERROR(INDEX(Inputs1!$A$4:$X$328, MATCH(Costs!$B172&amp;Costs!E$5, Inputs1!$A$4:$A$328&amp;Inputs1!$B$4:$B$328, 0), MATCH(Costs!$C172, Inputs1!$A$4:$X$4, 0)), "")</f>
        <v>0.65786727336164885</v>
      </c>
    </row>
    <row r="173" spans="1:5" s="86" customFormat="1" ht="13.15">
      <c r="A173" s="97" t="str">
        <f t="shared" si="16"/>
        <v>WSX27</v>
      </c>
      <c r="B173" s="97" t="str">
        <f t="shared" si="19"/>
        <v>WSX</v>
      </c>
      <c r="C173" s="98" t="str">
        <f t="shared" si="20"/>
        <v>2026-27</v>
      </c>
      <c r="D173" s="99" cm="1">
        <f t="array" ref="D173">IFERROR(INDEX(Inputs1!$A$4:$X$328, MATCH(Costs!$B173&amp;Costs!D$5, Inputs1!$A$4:$A$328&amp;Inputs1!$B$4:$B$328, 0), MATCH(Costs!$C173, Inputs1!$A$4:$X$4, 0)), "")</f>
        <v>57.067441116380316</v>
      </c>
      <c r="E173" s="99" cm="1">
        <f t="array" ref="E173">IFERROR(INDEX(Inputs1!$A$4:$X$328, MATCH(Costs!$B173&amp;Costs!E$5, Inputs1!$A$4:$A$328&amp;Inputs1!$B$4:$B$328, 0), MATCH(Costs!$C173, Inputs1!$A$4:$X$4, 0)), "")</f>
        <v>0.77891540308045204</v>
      </c>
    </row>
    <row r="174" spans="1:5" s="86" customFormat="1" ht="13.15">
      <c r="A174" s="97" t="str">
        <f t="shared" si="16"/>
        <v>WSX28</v>
      </c>
      <c r="B174" s="97" t="str">
        <f t="shared" si="19"/>
        <v>WSX</v>
      </c>
      <c r="C174" s="98" t="str">
        <f t="shared" si="20"/>
        <v>2027-28</v>
      </c>
      <c r="D174" s="99" cm="1">
        <f t="array" ref="D174">IFERROR(INDEX(Inputs1!$A$4:$X$328, MATCH(Costs!$B174&amp;Costs!D$5, Inputs1!$A$4:$A$328&amp;Inputs1!$B$4:$B$328, 0), MATCH(Costs!$C174, Inputs1!$A$4:$X$4, 0)), "")</f>
        <v>53.683082804822618</v>
      </c>
      <c r="E174" s="99" cm="1">
        <f t="array" ref="E174">IFERROR(INDEX(Inputs1!$A$4:$X$328, MATCH(Costs!$B174&amp;Costs!E$5, Inputs1!$A$4:$A$328&amp;Inputs1!$B$4:$B$328, 0), MATCH(Costs!$C174, Inputs1!$A$4:$X$4, 0)), "")</f>
        <v>0.72855078324957345</v>
      </c>
    </row>
    <row r="175" spans="1:5" s="86" customFormat="1" ht="13.15">
      <c r="A175" s="97" t="str">
        <f t="shared" si="16"/>
        <v>WSX29</v>
      </c>
      <c r="B175" s="97" t="str">
        <f t="shared" si="19"/>
        <v>WSX</v>
      </c>
      <c r="C175" s="98" t="str">
        <f t="shared" si="20"/>
        <v>2028-29</v>
      </c>
      <c r="D175" s="99" cm="1">
        <f t="array" ref="D175">IFERROR(INDEX(Inputs1!$A$4:$X$328, MATCH(Costs!$B175&amp;Costs!D$5, Inputs1!$A$4:$A$328&amp;Inputs1!$B$4:$B$328, 0), MATCH(Costs!$C175, Inputs1!$A$4:$X$4, 0)), "")</f>
        <v>66.525441590271029</v>
      </c>
      <c r="E175" s="99" cm="1">
        <f t="array" ref="E175">IFERROR(INDEX(Inputs1!$A$4:$X$328, MATCH(Costs!$B175&amp;Costs!E$5, Inputs1!$A$4:$A$328&amp;Inputs1!$B$4:$B$328, 0), MATCH(Costs!$C175, Inputs1!$A$4:$X$4, 0)), "")</f>
        <v>0.89650386364515589</v>
      </c>
    </row>
    <row r="176" spans="1:5" s="86" customFormat="1" ht="13.15">
      <c r="A176" s="97" t="str">
        <f t="shared" si="16"/>
        <v>WSX30</v>
      </c>
      <c r="B176" s="97" t="str">
        <f t="shared" si="19"/>
        <v>WSX</v>
      </c>
      <c r="C176" s="98" t="str">
        <f t="shared" si="20"/>
        <v>2029-30</v>
      </c>
      <c r="D176" s="99" cm="1">
        <f t="array" ref="D176">IFERROR(INDEX(Inputs1!$A$4:$X$328, MATCH(Costs!$B176&amp;Costs!D$5, Inputs1!$A$4:$A$328&amp;Inputs1!$B$4:$B$328, 0), MATCH(Costs!$C176, Inputs1!$A$4:$X$4, 0)), "")</f>
        <v>68.335081916725983</v>
      </c>
      <c r="E176" s="99" cm="1">
        <f t="array" ref="E176">IFERROR(INDEX(Inputs1!$A$4:$X$328, MATCH(Costs!$B176&amp;Costs!E$5, Inputs1!$A$4:$A$328&amp;Inputs1!$B$4:$B$328, 0), MATCH(Costs!$C176, Inputs1!$A$4:$X$4, 0)), "")</f>
        <v>0.91460629679595384</v>
      </c>
    </row>
    <row r="177" spans="1:5" s="86" customFormat="1" ht="13.15">
      <c r="A177" s="97" t="str">
        <f t="shared" si="16"/>
        <v>YKY12</v>
      </c>
      <c r="B177" s="97" t="s">
        <v>132</v>
      </c>
      <c r="C177" s="98" t="s">
        <v>28</v>
      </c>
      <c r="D177" s="99" cm="1">
        <f t="array" ref="D177">IFERROR(INDEX(Inputs1!$A$4:$X$328, MATCH(Costs!$B177&amp;Costs!D$5, Inputs1!$A$4:$A$328&amp;Inputs1!$B$4:$B$328, 0), MATCH(Costs!$C177, Inputs1!$A$4:$X$4, 0)), "")</f>
        <v>96.917157025280432</v>
      </c>
      <c r="E177" s="100" cm="1">
        <f t="array" ref="E177">IFERROR(INDEX(Inputs1!$A$4:$X$328, MATCH(Costs!$B177&amp;Costs!E$5, Inputs1!$A$4:$A$328&amp;Inputs1!$B$4:$B$328, 0), MATCH(Costs!$C177, Inputs1!$A$4:$X$4, 0)), "")</f>
        <v>0.62933218847584693</v>
      </c>
    </row>
    <row r="178" spans="1:5" s="86" customFormat="1" ht="13.15">
      <c r="A178" s="97" t="str">
        <f t="shared" si="16"/>
        <v>YKY13</v>
      </c>
      <c r="B178" s="97" t="s">
        <v>132</v>
      </c>
      <c r="C178" s="98" t="s">
        <v>40</v>
      </c>
      <c r="D178" s="99" cm="1">
        <f t="array" ref="D178">IFERROR(INDEX(Inputs1!$A$4:$X$328, MATCH(Costs!$B178&amp;Costs!D$5, Inputs1!$A$4:$A$328&amp;Inputs1!$B$4:$B$328, 0), MATCH(Costs!$C178, Inputs1!$A$4:$X$4, 0)), "")</f>
        <v>108.68840710362792</v>
      </c>
      <c r="E178" s="100" cm="1">
        <f t="array" ref="E178">IFERROR(INDEX(Inputs1!$A$4:$X$328, MATCH(Costs!$B178&amp;Costs!E$5, Inputs1!$A$4:$A$328&amp;Inputs1!$B$4:$B$328, 0), MATCH(Costs!$C178, Inputs1!$A$4:$X$4, 0)), "")</f>
        <v>0.68703165046541048</v>
      </c>
    </row>
    <row r="179" spans="1:5" s="86" customFormat="1" ht="13.15">
      <c r="A179" s="97" t="str">
        <f t="shared" si="16"/>
        <v>YKY14</v>
      </c>
      <c r="B179" s="97" t="s">
        <v>132</v>
      </c>
      <c r="C179" s="98" t="s">
        <v>41</v>
      </c>
      <c r="D179" s="99" cm="1">
        <f t="array" ref="D179">IFERROR(INDEX(Inputs1!$A$4:$X$328, MATCH(Costs!$B179&amp;Costs!D$5, Inputs1!$A$4:$A$328&amp;Inputs1!$B$4:$B$328, 0), MATCH(Costs!$C179, Inputs1!$A$4:$X$4, 0)), "")</f>
        <v>93.410002786469278</v>
      </c>
      <c r="E179" s="100" cm="1">
        <f t="array" ref="E179">IFERROR(INDEX(Inputs1!$A$4:$X$328, MATCH(Costs!$B179&amp;Costs!E$5, Inputs1!$A$4:$A$328&amp;Inputs1!$B$4:$B$328, 0), MATCH(Costs!$C179, Inputs1!$A$4:$X$4, 0)), "")</f>
        <v>0.68633359872497635</v>
      </c>
    </row>
    <row r="180" spans="1:5" s="86" customFormat="1" ht="13.15">
      <c r="A180" s="97" t="str">
        <f t="shared" si="16"/>
        <v>YKY15</v>
      </c>
      <c r="B180" s="97" t="s">
        <v>132</v>
      </c>
      <c r="C180" s="98" t="s">
        <v>42</v>
      </c>
      <c r="D180" s="99" cm="1">
        <f t="array" ref="D180">IFERROR(INDEX(Inputs1!$A$4:$X$328, MATCH(Costs!$B180&amp;Costs!D$5, Inputs1!$A$4:$A$328&amp;Inputs1!$B$4:$B$328, 0), MATCH(Costs!$C180, Inputs1!$A$4:$X$4, 0)), "")</f>
        <v>77.18365229669682</v>
      </c>
      <c r="E180" s="100" cm="1">
        <f t="array" ref="E180">IFERROR(INDEX(Inputs1!$A$4:$X$328, MATCH(Costs!$B180&amp;Costs!E$5, Inputs1!$A$4:$A$328&amp;Inputs1!$B$4:$B$328, 0), MATCH(Costs!$C180, Inputs1!$A$4:$X$4, 0)), "")</f>
        <v>0.54934983841065355</v>
      </c>
    </row>
    <row r="181" spans="1:5" s="86" customFormat="1" ht="13.15">
      <c r="A181" s="97" t="str">
        <f t="shared" si="16"/>
        <v>YKY16</v>
      </c>
      <c r="B181" s="97" t="s">
        <v>132</v>
      </c>
      <c r="C181" s="98" t="s">
        <v>43</v>
      </c>
      <c r="D181" s="99" cm="1">
        <f t="array" ref="D181">IFERROR(INDEX(Inputs1!$A$4:$X$328, MATCH(Costs!$B181&amp;Costs!D$5, Inputs1!$A$4:$A$328&amp;Inputs1!$B$4:$B$328, 0), MATCH(Costs!$C181, Inputs1!$A$4:$X$4, 0)), "")</f>
        <v>81.991694753744966</v>
      </c>
      <c r="E181" s="100" cm="1">
        <f t="array" ref="E181">IFERROR(INDEX(Inputs1!$A$4:$X$328, MATCH(Costs!$B181&amp;Costs!E$5, Inputs1!$A$4:$A$328&amp;Inputs1!$B$4:$B$328, 0), MATCH(Costs!$C181, Inputs1!$A$4:$X$4, 0)), "")</f>
        <v>0.6617570198042424</v>
      </c>
    </row>
    <row r="182" spans="1:5" s="86" customFormat="1" ht="13.15">
      <c r="A182" s="97" t="str">
        <f t="shared" si="16"/>
        <v>YKY17</v>
      </c>
      <c r="B182" s="97" t="s">
        <v>132</v>
      </c>
      <c r="C182" s="98" t="s">
        <v>44</v>
      </c>
      <c r="D182" s="99" cm="1">
        <f t="array" ref="D182">IFERROR(INDEX(Inputs1!$A$4:$X$328, MATCH(Costs!$B182&amp;Costs!D$5, Inputs1!$A$4:$A$328&amp;Inputs1!$B$4:$B$328, 0), MATCH(Costs!$C182, Inputs1!$A$4:$X$4, 0)), "")</f>
        <v>146.52806778230664</v>
      </c>
      <c r="E182" s="100" cm="1">
        <f t="array" ref="E182">IFERROR(INDEX(Inputs1!$A$4:$X$328, MATCH(Costs!$B182&amp;Costs!E$5, Inputs1!$A$4:$A$328&amp;Inputs1!$B$4:$B$328, 0), MATCH(Costs!$C182, Inputs1!$A$4:$X$4, 0)), "")</f>
        <v>1.0297123526514871</v>
      </c>
    </row>
    <row r="183" spans="1:5" s="86" customFormat="1" ht="13.15">
      <c r="A183" s="97" t="str">
        <f t="shared" si="16"/>
        <v>YKY18</v>
      </c>
      <c r="B183" s="97" t="s">
        <v>132</v>
      </c>
      <c r="C183" s="98" t="s">
        <v>45</v>
      </c>
      <c r="D183" s="99" cm="1">
        <f t="array" ref="D183">IFERROR(INDEX(Inputs1!$A$4:$X$328, MATCH(Costs!$B183&amp;Costs!D$5, Inputs1!$A$4:$A$328&amp;Inputs1!$B$4:$B$328, 0), MATCH(Costs!$C183, Inputs1!$A$4:$X$4, 0)), "")</f>
        <v>132.90743203262434</v>
      </c>
      <c r="E183" s="100" cm="1">
        <f t="array" ref="E183">IFERROR(INDEX(Inputs1!$A$4:$X$328, MATCH(Costs!$B183&amp;Costs!E$5, Inputs1!$A$4:$A$328&amp;Inputs1!$B$4:$B$328, 0), MATCH(Costs!$C183, Inputs1!$A$4:$X$4, 0)), "")</f>
        <v>0.90659912709839252</v>
      </c>
    </row>
    <row r="184" spans="1:5" s="86" customFormat="1" ht="13.15">
      <c r="A184" s="97" t="str">
        <f t="shared" si="16"/>
        <v>YKY19</v>
      </c>
      <c r="B184" s="97" t="s">
        <v>132</v>
      </c>
      <c r="C184" s="98" t="s">
        <v>46</v>
      </c>
      <c r="D184" s="99" cm="1">
        <f t="array" ref="D184">IFERROR(INDEX(Inputs1!$A$4:$X$328, MATCH(Costs!$B184&amp;Costs!D$5, Inputs1!$A$4:$A$328&amp;Inputs1!$B$4:$B$328, 0), MATCH(Costs!$C184, Inputs1!$A$4:$X$4, 0)), "")</f>
        <v>127.28577883586905</v>
      </c>
      <c r="E184" s="100" cm="1">
        <f t="array" ref="E184">IFERROR(INDEX(Inputs1!$A$4:$X$328, MATCH(Costs!$B184&amp;Costs!E$5, Inputs1!$A$4:$A$328&amp;Inputs1!$B$4:$B$328, 0), MATCH(Costs!$C184, Inputs1!$A$4:$X$4, 0)), "")</f>
        <v>0.86647909350489483</v>
      </c>
    </row>
    <row r="185" spans="1:5" s="86" customFormat="1" ht="13.15">
      <c r="A185" s="97" t="str">
        <f t="shared" si="16"/>
        <v>YKY20</v>
      </c>
      <c r="B185" s="97" t="s">
        <v>132</v>
      </c>
      <c r="C185" s="98" t="s">
        <v>47</v>
      </c>
      <c r="D185" s="99" cm="1">
        <f t="array" ref="D185">IFERROR(INDEX(Inputs1!$A$4:$X$328, MATCH(Costs!$B185&amp;Costs!D$5, Inputs1!$A$4:$A$328&amp;Inputs1!$B$4:$B$328, 0), MATCH(Costs!$C185, Inputs1!$A$4:$X$4, 0)), "")</f>
        <v>138.65732042497501</v>
      </c>
      <c r="E185" s="100" cm="1">
        <f t="array" ref="E185">IFERROR(INDEX(Inputs1!$A$4:$X$328, MATCH(Costs!$B185&amp;Costs!E$5, Inputs1!$A$4:$A$328&amp;Inputs1!$B$4:$B$328, 0), MATCH(Costs!$C185, Inputs1!$A$4:$X$4, 0)), "")</f>
        <v>0.9324634863818092</v>
      </c>
    </row>
    <row r="186" spans="1:5" s="86" customFormat="1" ht="13.15">
      <c r="A186" s="97" t="str">
        <f t="shared" si="16"/>
        <v>YKY21</v>
      </c>
      <c r="B186" s="97" t="str">
        <f>B185</f>
        <v>YKY</v>
      </c>
      <c r="C186" s="98" t="str">
        <f>LEFT(C185,4)+1&amp;"-"&amp;RIGHT(C185,2)+1</f>
        <v>2020-21</v>
      </c>
      <c r="D186" s="99" cm="1">
        <f t="array" ref="D186">IFERROR(INDEX(Inputs1!$A$4:$X$328, MATCH(Costs!$B186&amp;Costs!D$5, Inputs1!$A$4:$A$328&amp;Inputs1!$B$4:$B$328, 0), MATCH(Costs!$C186, Inputs1!$A$4:$X$4, 0)), "")</f>
        <v>83.755542274497827</v>
      </c>
      <c r="E186" s="100" cm="1">
        <f t="array" ref="E186">IFERROR(INDEX(Inputs1!$A$4:$X$328, MATCH(Costs!$B186&amp;Costs!E$5, Inputs1!$A$4:$A$328&amp;Inputs1!$B$4:$B$328, 0), MATCH(Costs!$C186, Inputs1!$A$4:$X$4, 0)), "")</f>
        <v>0.56783418491184967</v>
      </c>
    </row>
    <row r="187" spans="1:5" s="86" customFormat="1" ht="13.15">
      <c r="A187" s="97" t="str">
        <f t="shared" si="16"/>
        <v>YKY22</v>
      </c>
      <c r="B187" s="97" t="str">
        <f t="shared" ref="B187:B195" si="21">B186</f>
        <v>YKY</v>
      </c>
      <c r="C187" s="98" t="str">
        <f t="shared" ref="C187:C195" si="22">LEFT(C186,4)+1&amp;"-"&amp;RIGHT(C186,2)+1</f>
        <v>2021-22</v>
      </c>
      <c r="D187" s="99" cm="1">
        <f t="array" ref="D187">IFERROR(INDEX(Inputs1!$A$4:$X$328, MATCH(Costs!$B187&amp;Costs!D$5, Inputs1!$A$4:$A$328&amp;Inputs1!$B$4:$B$328, 0), MATCH(Costs!$C187, Inputs1!$A$4:$X$4, 0)), "")</f>
        <v>55.383434507145999</v>
      </c>
      <c r="E187" s="100" cm="1">
        <f t="array" ref="E187">IFERROR(INDEX(Inputs1!$A$4:$X$328, MATCH(Costs!$B187&amp;Costs!E$5, Inputs1!$A$4:$A$328&amp;Inputs1!$B$4:$B$328, 0), MATCH(Costs!$C187, Inputs1!$A$4:$X$4, 0)), "")</f>
        <v>0.38702609718480785</v>
      </c>
    </row>
    <row r="188" spans="1:5" s="86" customFormat="1" ht="13.15">
      <c r="A188" s="97" t="str">
        <f t="shared" si="16"/>
        <v>YKY23</v>
      </c>
      <c r="B188" s="97" t="str">
        <f t="shared" si="21"/>
        <v>YKY</v>
      </c>
      <c r="C188" s="98" t="str">
        <f t="shared" si="22"/>
        <v>2022-23</v>
      </c>
      <c r="D188" s="99" cm="1">
        <f t="array" ref="D188">IFERROR(INDEX(Inputs1!$A$4:$X$328, MATCH(Costs!$B188&amp;Costs!D$5, Inputs1!$A$4:$A$328&amp;Inputs1!$B$4:$B$328, 0), MATCH(Costs!$C188, Inputs1!$A$4:$X$4, 0)), "")</f>
        <v>60.381999999999998</v>
      </c>
      <c r="E188" s="100" cm="1">
        <f t="array" ref="E188">IFERROR(INDEX(Inputs1!$A$4:$X$328, MATCH(Costs!$B188&amp;Costs!E$5, Inputs1!$A$4:$A$328&amp;Inputs1!$B$4:$B$328, 0), MATCH(Costs!$C188, Inputs1!$A$4:$X$4, 0)), "")</f>
        <v>0.41786851211072662</v>
      </c>
    </row>
    <row r="189" spans="1:5" s="86" customFormat="1" ht="13.15">
      <c r="A189" s="97" t="str">
        <f t="shared" si="16"/>
        <v>YKY24</v>
      </c>
      <c r="B189" s="97" t="str">
        <f t="shared" si="21"/>
        <v>YKY</v>
      </c>
      <c r="C189" s="98" t="str">
        <f t="shared" si="22"/>
        <v>2023-24</v>
      </c>
      <c r="D189" s="99" cm="1">
        <f t="array" ref="D189">IFERROR(INDEX(Inputs1!$A$4:$X$328, MATCH(Costs!$B189&amp;Costs!D$5, Inputs1!$A$4:$A$328&amp;Inputs1!$B$4:$B$328, 0), MATCH(Costs!$C189, Inputs1!$A$4:$X$4, 0)), "")</f>
        <v>45.619572702289496</v>
      </c>
      <c r="E189" s="100" cm="1">
        <f t="array" ref="E189">IFERROR(INDEX(Inputs1!$A$4:$X$328, MATCH(Costs!$B189&amp;Costs!E$5, Inputs1!$A$4:$A$328&amp;Inputs1!$B$4:$B$328, 0), MATCH(Costs!$C189, Inputs1!$A$4:$X$4, 0)), "")</f>
        <v>0.32632026253425966</v>
      </c>
    </row>
    <row r="190" spans="1:5" s="86" customFormat="1" ht="13.15">
      <c r="A190" s="97" t="str">
        <f t="shared" si="16"/>
        <v>YKY25</v>
      </c>
      <c r="B190" s="97" t="str">
        <f t="shared" si="21"/>
        <v>YKY</v>
      </c>
      <c r="C190" s="98" t="str">
        <f t="shared" si="22"/>
        <v>2024-25</v>
      </c>
      <c r="D190" s="99" cm="1">
        <f t="array" ref="D190">IFERROR(INDEX(Inputs1!$A$4:$X$328, MATCH(Costs!$B190&amp;Costs!D$5, Inputs1!$A$4:$A$328&amp;Inputs1!$B$4:$B$328, 0), MATCH(Costs!$C190, Inputs1!$A$4:$X$4, 0)), "")</f>
        <v>41.762169750681409</v>
      </c>
      <c r="E190" s="100" cm="1">
        <f t="array" ref="E190">IFERROR(INDEX(Inputs1!$A$4:$X$328, MATCH(Costs!$B190&amp;Costs!E$5, Inputs1!$A$4:$A$328&amp;Inputs1!$B$4:$B$328, 0), MATCH(Costs!$C190, Inputs1!$A$4:$X$4, 0)), "")</f>
        <v>0.27860019847018952</v>
      </c>
    </row>
    <row r="191" spans="1:5" s="86" customFormat="1" ht="13.15">
      <c r="A191" s="97" t="str">
        <f t="shared" si="16"/>
        <v>YKY26</v>
      </c>
      <c r="B191" s="97" t="str">
        <f t="shared" si="21"/>
        <v>YKY</v>
      </c>
      <c r="C191" s="98" t="str">
        <f t="shared" si="22"/>
        <v>2025-26</v>
      </c>
      <c r="D191" s="99" cm="1">
        <f t="array" ref="D191">IFERROR(INDEX(Inputs1!$A$4:$X$328, MATCH(Costs!$B191&amp;Costs!D$5, Inputs1!$A$4:$A$328&amp;Inputs1!$B$4:$B$328, 0), MATCH(Costs!$C191, Inputs1!$A$4:$X$4, 0)), "")</f>
        <v>67.452733801153087</v>
      </c>
      <c r="E191" s="100" cm="1">
        <f t="array" ref="E191">IFERROR(INDEX(Inputs1!$A$4:$X$328, MATCH(Costs!$B191&amp;Costs!E$5, Inputs1!$A$4:$A$328&amp;Inputs1!$B$4:$B$328, 0), MATCH(Costs!$C191, Inputs1!$A$4:$X$4, 0)), "")</f>
        <v>0.41154810128830438</v>
      </c>
    </row>
    <row r="192" spans="1:5" s="86" customFormat="1" ht="13.15">
      <c r="A192" s="97" t="str">
        <f t="shared" si="16"/>
        <v>YKY27</v>
      </c>
      <c r="B192" s="97" t="str">
        <f t="shared" si="21"/>
        <v>YKY</v>
      </c>
      <c r="C192" s="98" t="str">
        <f t="shared" si="22"/>
        <v>2026-27</v>
      </c>
      <c r="D192" s="99" cm="1">
        <f t="array" ref="D192">IFERROR(INDEX(Inputs1!$A$4:$X$328, MATCH(Costs!$B192&amp;Costs!D$5, Inputs1!$A$4:$A$328&amp;Inputs1!$B$4:$B$328, 0), MATCH(Costs!$C192, Inputs1!$A$4:$X$4, 0)), "")</f>
        <v>71.300244438500854</v>
      </c>
      <c r="E192" s="100" cm="1">
        <f t="array" ref="E192">IFERROR(INDEX(Inputs1!$A$4:$X$328, MATCH(Costs!$B192&amp;Costs!E$5, Inputs1!$A$4:$A$328&amp;Inputs1!$B$4:$B$328, 0), MATCH(Costs!$C192, Inputs1!$A$4:$X$4, 0)), "")</f>
        <v>0.43238474492723378</v>
      </c>
    </row>
    <row r="193" spans="1:5" s="86" customFormat="1" ht="13.15">
      <c r="A193" s="97" t="str">
        <f t="shared" si="16"/>
        <v>YKY28</v>
      </c>
      <c r="B193" s="97" t="str">
        <f t="shared" si="21"/>
        <v>YKY</v>
      </c>
      <c r="C193" s="98" t="str">
        <f t="shared" si="22"/>
        <v>2027-28</v>
      </c>
      <c r="D193" s="99" cm="1">
        <f t="array" ref="D193">IFERROR(INDEX(Inputs1!$A$4:$X$328, MATCH(Costs!$B193&amp;Costs!D$5, Inputs1!$A$4:$A$328&amp;Inputs1!$B$4:$B$328, 0), MATCH(Costs!$C193, Inputs1!$A$4:$X$4, 0)), "")</f>
        <v>71.288863647991647</v>
      </c>
      <c r="E193" s="100" cm="1">
        <f t="array" ref="E193">IFERROR(INDEX(Inputs1!$A$4:$X$328, MATCH(Costs!$B193&amp;Costs!E$5, Inputs1!$A$4:$A$328&amp;Inputs1!$B$4:$B$328, 0), MATCH(Costs!$C193, Inputs1!$A$4:$X$4, 0)), "")</f>
        <v>0.42996902079608951</v>
      </c>
    </row>
    <row r="194" spans="1:5" s="86" customFormat="1" ht="13.15">
      <c r="A194" s="97" t="str">
        <f t="shared" si="16"/>
        <v>YKY29</v>
      </c>
      <c r="B194" s="97" t="str">
        <f t="shared" si="21"/>
        <v>YKY</v>
      </c>
      <c r="C194" s="98" t="str">
        <f t="shared" si="22"/>
        <v>2028-29</v>
      </c>
      <c r="D194" s="99" cm="1">
        <f t="array" ref="D194">IFERROR(INDEX(Inputs1!$A$4:$X$328, MATCH(Costs!$B194&amp;Costs!D$5, Inputs1!$A$4:$A$328&amp;Inputs1!$B$4:$B$328, 0), MATCH(Costs!$C194, Inputs1!$A$4:$X$4, 0)), "")</f>
        <v>67.416431849041118</v>
      </c>
      <c r="E194" s="100" cm="1">
        <f t="array" ref="E194">IFERROR(INDEX(Inputs1!$A$4:$X$328, MATCH(Costs!$B194&amp;Costs!E$5, Inputs1!$A$4:$A$328&amp;Inputs1!$B$4:$B$328, 0), MATCH(Costs!$C194, Inputs1!$A$4:$X$4, 0)), "")</f>
        <v>0.40417525089353185</v>
      </c>
    </row>
    <row r="195" spans="1:5" s="86" customFormat="1" ht="13.15">
      <c r="A195" s="97" t="str">
        <f t="shared" si="16"/>
        <v>YKY30</v>
      </c>
      <c r="B195" s="97" t="str">
        <f t="shared" si="21"/>
        <v>YKY</v>
      </c>
      <c r="C195" s="98" t="str">
        <f t="shared" si="22"/>
        <v>2029-30</v>
      </c>
      <c r="D195" s="99" cm="1">
        <f t="array" ref="D195">IFERROR(INDEX(Inputs1!$A$4:$X$328, MATCH(Costs!$B195&amp;Costs!D$5, Inputs1!$A$4:$A$328&amp;Inputs1!$B$4:$B$328, 0), MATCH(Costs!$C195, Inputs1!$A$4:$X$4, 0)), "")</f>
        <v>59.895282282054865</v>
      </c>
      <c r="E195" s="100" cm="1">
        <f t="array" ref="E195">IFERROR(INDEX(Inputs1!$A$4:$X$328, MATCH(Costs!$B195&amp;Costs!E$5, Inputs1!$A$4:$A$328&amp;Inputs1!$B$4:$B$328, 0), MATCH(Costs!$C195, Inputs1!$A$4:$X$4, 0)), "")</f>
        <v>0.35694447128757367</v>
      </c>
    </row>
    <row r="196" spans="1:5" s="86" customFormat="1" ht="13.15">
      <c r="A196" s="97" t="str">
        <f t="shared" si="16"/>
        <v>SVE12</v>
      </c>
      <c r="B196" s="97" t="s">
        <v>133</v>
      </c>
      <c r="C196" s="98" t="s">
        <v>28</v>
      </c>
      <c r="D196" s="104" cm="1">
        <f t="array" ref="D196">IFERROR(INDEX(Inputs1!$A$4:$X$328, MATCH(Costs!$B196&amp;Costs!D$5, Inputs1!$A$4:$A$328&amp;Inputs1!$B$4:$B$328, 0), MATCH(Costs!$C196, Inputs1!$A$4:$X$4, 0)), "")</f>
        <v>0</v>
      </c>
    </row>
    <row r="197" spans="1:5" s="86" customFormat="1" ht="13.15">
      <c r="A197" s="97" t="str">
        <f t="shared" si="16"/>
        <v>SVE13</v>
      </c>
      <c r="B197" s="97" t="s">
        <v>133</v>
      </c>
      <c r="C197" s="98" t="s">
        <v>40</v>
      </c>
      <c r="D197" s="104" cm="1">
        <f t="array" ref="D197">IFERROR(INDEX(Inputs1!$A$4:$X$328, MATCH(Costs!$B197&amp;Costs!D$5, Inputs1!$A$4:$A$328&amp;Inputs1!$B$4:$B$328, 0), MATCH(Costs!$C197, Inputs1!$A$4:$X$4, 0)), "")</f>
        <v>0</v>
      </c>
    </row>
    <row r="198" spans="1:5" s="86" customFormat="1" ht="13.15">
      <c r="A198" s="97" t="str">
        <f t="shared" si="16"/>
        <v>SVE14</v>
      </c>
      <c r="B198" s="97" t="s">
        <v>133</v>
      </c>
      <c r="C198" s="98" t="s">
        <v>41</v>
      </c>
      <c r="D198" s="104" cm="1">
        <f t="array" ref="D198">IFERROR(INDEX(Inputs1!$A$4:$X$328, MATCH(Costs!$B198&amp;Costs!D$5, Inputs1!$A$4:$A$328&amp;Inputs1!$B$4:$B$328, 0), MATCH(Costs!$C198, Inputs1!$A$4:$X$4, 0)), "")</f>
        <v>0</v>
      </c>
    </row>
    <row r="199" spans="1:5" s="86" customFormat="1" ht="13.15">
      <c r="A199" s="97" t="str">
        <f t="shared" ref="A199:A207" si="23">B199&amp;RIGHT(C199,2)</f>
        <v>SVE15</v>
      </c>
      <c r="B199" s="97" t="s">
        <v>133</v>
      </c>
      <c r="C199" s="98" t="s">
        <v>42</v>
      </c>
      <c r="D199" s="104" cm="1">
        <f t="array" ref="D199">IFERROR(INDEX(Inputs1!$A$4:$X$328, MATCH(Costs!$B199&amp;Costs!D$5, Inputs1!$A$4:$A$328&amp;Inputs1!$B$4:$B$328, 0), MATCH(Costs!$C199, Inputs1!$A$4:$X$4, 0)), "")</f>
        <v>0</v>
      </c>
    </row>
    <row r="200" spans="1:5" s="86" customFormat="1" ht="13.15">
      <c r="A200" s="97" t="str">
        <f t="shared" si="23"/>
        <v>SVE16</v>
      </c>
      <c r="B200" s="97" t="s">
        <v>133</v>
      </c>
      <c r="C200" s="98" t="s">
        <v>43</v>
      </c>
      <c r="D200" s="104" cm="1">
        <f t="array" ref="D200">IFERROR(INDEX(Inputs1!$A$4:$X$328, MATCH(Costs!$B200&amp;Costs!D$5, Inputs1!$A$4:$A$328&amp;Inputs1!$B$4:$B$328, 0), MATCH(Costs!$C200, Inputs1!$A$4:$X$4, 0)), "")</f>
        <v>0</v>
      </c>
    </row>
    <row r="201" spans="1:5" s="86" customFormat="1" ht="13.15">
      <c r="A201" s="97" t="str">
        <f t="shared" si="23"/>
        <v>SVE17</v>
      </c>
      <c r="B201" s="97" t="s">
        <v>133</v>
      </c>
      <c r="C201" s="98" t="s">
        <v>44</v>
      </c>
      <c r="D201" s="104" cm="1">
        <f t="array" ref="D201">IFERROR(INDEX(Inputs1!$A$4:$X$328, MATCH(Costs!$B201&amp;Costs!D$5, Inputs1!$A$4:$A$328&amp;Inputs1!$B$4:$B$328, 0), MATCH(Costs!$C201, Inputs1!$A$4:$X$4, 0)), "")</f>
        <v>0</v>
      </c>
    </row>
    <row r="202" spans="1:5" s="86" customFormat="1" ht="13.15">
      <c r="A202" s="97" t="str">
        <f t="shared" si="23"/>
        <v>SVE18</v>
      </c>
      <c r="B202" s="97" t="s">
        <v>133</v>
      </c>
      <c r="C202" s="98" t="s">
        <v>45</v>
      </c>
      <c r="D202" s="104" cm="1">
        <f t="array" ref="D202">IFERROR(INDEX(Inputs1!$A$4:$X$328, MATCH(Costs!$B202&amp;Costs!D$5, Inputs1!$A$4:$A$328&amp;Inputs1!$B$4:$B$328, 0), MATCH(Costs!$C202, Inputs1!$A$4:$X$4, 0)), "")</f>
        <v>0</v>
      </c>
    </row>
    <row r="203" spans="1:5" s="86" customFormat="1" ht="13.15">
      <c r="A203" s="97" t="str">
        <f t="shared" si="23"/>
        <v>SVE19</v>
      </c>
      <c r="B203" s="97" t="s">
        <v>133</v>
      </c>
      <c r="C203" s="98" t="s">
        <v>46</v>
      </c>
      <c r="D203" s="104" cm="1">
        <f t="array" ref="D203">IFERROR(INDEX(Inputs1!$A$4:$X$328, MATCH(Costs!$B203&amp;Costs!D$5, Inputs1!$A$4:$A$328&amp;Inputs1!$B$4:$B$328, 0), MATCH(Costs!$C203, Inputs1!$A$4:$X$4, 0)), "")</f>
        <v>112.81953609458191</v>
      </c>
    </row>
    <row r="204" spans="1:5" s="86" customFormat="1" ht="13.15">
      <c r="A204" s="97" t="str">
        <f t="shared" si="23"/>
        <v>SVE20</v>
      </c>
      <c r="B204" s="97" t="s">
        <v>133</v>
      </c>
      <c r="C204" s="98" t="s">
        <v>47</v>
      </c>
      <c r="D204" s="104" cm="1">
        <f t="array" ref="D204">IFERROR(INDEX(Inputs1!$A$4:$X$328, MATCH(Costs!$B204&amp;Costs!D$5, Inputs1!$A$4:$A$328&amp;Inputs1!$B$4:$B$328, 0), MATCH(Costs!$C204, Inputs1!$A$4:$X$4, 0)), "")</f>
        <v>121.64159288628839</v>
      </c>
    </row>
    <row r="205" spans="1:5" s="86" customFormat="1" ht="13.15">
      <c r="A205" s="97" t="str">
        <f t="shared" si="23"/>
        <v>SVE21</v>
      </c>
      <c r="B205" s="97" t="s">
        <v>133</v>
      </c>
      <c r="C205" s="98" t="str">
        <f>LEFT(C204,4)+1&amp;"-"&amp;RIGHT(C204,2)+1</f>
        <v>2020-21</v>
      </c>
      <c r="D205" s="104" cm="1">
        <f t="array" ref="D205">IFERROR(INDEX(Inputs1!$A$4:$X$328, MATCH(Costs!$B205&amp;Costs!D$5, Inputs1!$A$4:$A$328&amp;Inputs1!$B$4:$B$328, 0), MATCH(Costs!$C205, Inputs1!$A$4:$X$4, 0)), "")</f>
        <v>138.24271137248911</v>
      </c>
    </row>
    <row r="206" spans="1:5" s="86" customFormat="1" ht="13.15">
      <c r="A206" s="97" t="str">
        <f t="shared" si="23"/>
        <v>SVE22</v>
      </c>
      <c r="B206" s="97" t="s">
        <v>133</v>
      </c>
      <c r="C206" s="98" t="str">
        <f t="shared" ref="C206:C214" si="24">LEFT(C205,4)+1&amp;"-"&amp;RIGHT(C205,2)+1</f>
        <v>2021-22</v>
      </c>
      <c r="D206" s="104" cm="1">
        <f t="array" ref="D206">IFERROR(INDEX(Inputs1!$A$4:$X$328, MATCH(Costs!$B206&amp;Costs!D$5, Inputs1!$A$4:$A$328&amp;Inputs1!$B$4:$B$328, 0), MATCH(Costs!$C206, Inputs1!$A$4:$X$4, 0)), "")</f>
        <v>74.463504125534101</v>
      </c>
    </row>
    <row r="207" spans="1:5" s="86" customFormat="1" ht="13.15">
      <c r="A207" s="97" t="str">
        <f t="shared" si="23"/>
        <v>SVE23</v>
      </c>
      <c r="B207" s="97" t="s">
        <v>133</v>
      </c>
      <c r="C207" s="98" t="str">
        <f t="shared" si="24"/>
        <v>2022-23</v>
      </c>
      <c r="D207" s="104" cm="1">
        <f t="array" ref="D207">IFERROR(INDEX(Inputs1!$A$4:$X$328, MATCH(Costs!$B207&amp;Costs!D$5, Inputs1!$A$4:$A$328&amp;Inputs1!$B$4:$B$328, 0), MATCH(Costs!$C207, Inputs1!$A$4:$X$4, 0)), "")</f>
        <v>65.943999999999988</v>
      </c>
    </row>
    <row r="208" spans="1:5" s="86" customFormat="1" ht="13.15">
      <c r="A208" s="97" t="str">
        <f t="shared" ref="A208:A233" si="25">B208&amp;RIGHT(C208,2)</f>
        <v>SVE24</v>
      </c>
      <c r="B208" s="97" t="s">
        <v>133</v>
      </c>
      <c r="C208" s="98" t="str">
        <f t="shared" si="24"/>
        <v>2023-24</v>
      </c>
      <c r="D208" s="104" cm="1">
        <f t="array" ref="D208">IFERROR(INDEX(Inputs1!$A$4:$X$328, MATCH(Costs!$B208&amp;Costs!D$5, Inputs1!$A$4:$A$328&amp;Inputs1!$B$4:$B$328, 0), MATCH(Costs!$C208, Inputs1!$A$4:$X$4, 0)), "")</f>
        <v>56.706194316720676</v>
      </c>
    </row>
    <row r="209" spans="1:4" s="86" customFormat="1" ht="13.15">
      <c r="A209" s="97" t="str">
        <f t="shared" si="25"/>
        <v>SVE25</v>
      </c>
      <c r="B209" s="97" t="s">
        <v>133</v>
      </c>
      <c r="C209" s="98" t="str">
        <f t="shared" si="24"/>
        <v>2024-25</v>
      </c>
      <c r="D209" s="104" cm="1">
        <f t="array" ref="D209">IFERROR(INDEX(Inputs1!$A$4:$X$328, MATCH(Costs!$B209&amp;Costs!D$5, Inputs1!$A$4:$A$328&amp;Inputs1!$B$4:$B$328, 0), MATCH(Costs!$C209, Inputs1!$A$4:$X$4, 0)), "")</f>
        <v>14.395202813364032</v>
      </c>
    </row>
    <row r="210" spans="1:4" s="86" customFormat="1" ht="13.15">
      <c r="A210" s="97" t="str">
        <f t="shared" si="25"/>
        <v>SVE26</v>
      </c>
      <c r="B210" s="97" t="s">
        <v>133</v>
      </c>
      <c r="C210" s="98" t="str">
        <f t="shared" si="24"/>
        <v>2025-26</v>
      </c>
      <c r="D210" s="104" cm="1">
        <f t="array" ref="D210">IFERROR(INDEX(Inputs1!$A$4:$X$328, MATCH(Costs!$B210&amp;Costs!D$5, Inputs1!$A$4:$A$328&amp;Inputs1!$B$4:$B$328, 0), MATCH(Costs!$C210, Inputs1!$A$4:$X$4, 0)), "")</f>
        <v>140.69199512457394</v>
      </c>
    </row>
    <row r="211" spans="1:4" s="86" customFormat="1" ht="13.15">
      <c r="A211" s="97" t="str">
        <f t="shared" si="25"/>
        <v>SVE27</v>
      </c>
      <c r="B211" s="97" t="s">
        <v>133</v>
      </c>
      <c r="C211" s="98" t="str">
        <f t="shared" si="24"/>
        <v>2026-27</v>
      </c>
      <c r="D211" s="104" cm="1">
        <f t="array" ref="D211">IFERROR(INDEX(Inputs1!$A$4:$X$328, MATCH(Costs!$B211&amp;Costs!D$5, Inputs1!$A$4:$A$328&amp;Inputs1!$B$4:$B$328, 0), MATCH(Costs!$C211, Inputs1!$A$4:$X$4, 0)), "")</f>
        <v>102.08845864189428</v>
      </c>
    </row>
    <row r="212" spans="1:4" s="86" customFormat="1" ht="13.15">
      <c r="A212" s="97" t="str">
        <f t="shared" si="25"/>
        <v>SVE28</v>
      </c>
      <c r="B212" s="97" t="s">
        <v>133</v>
      </c>
      <c r="C212" s="98" t="str">
        <f t="shared" si="24"/>
        <v>2027-28</v>
      </c>
      <c r="D212" s="104" cm="1">
        <f t="array" ref="D212">IFERROR(INDEX(Inputs1!$A$4:$X$328, MATCH(Costs!$B212&amp;Costs!D$5, Inputs1!$A$4:$A$328&amp;Inputs1!$B$4:$B$328, 0), MATCH(Costs!$C212, Inputs1!$A$4:$X$4, 0)), "")</f>
        <v>108.79971179472518</v>
      </c>
    </row>
    <row r="213" spans="1:4" s="86" customFormat="1" ht="13.15">
      <c r="A213" s="97" t="str">
        <f t="shared" si="25"/>
        <v>SVE29</v>
      </c>
      <c r="B213" s="97" t="s">
        <v>133</v>
      </c>
      <c r="C213" s="98" t="str">
        <f t="shared" si="24"/>
        <v>2028-29</v>
      </c>
      <c r="D213" s="104" cm="1">
        <f t="array" ref="D213">IFERROR(INDEX(Inputs1!$A$4:$X$328, MATCH(Costs!$B213&amp;Costs!D$5, Inputs1!$A$4:$A$328&amp;Inputs1!$B$4:$B$328, 0), MATCH(Costs!$C213, Inputs1!$A$4:$X$4, 0)), "")</f>
        <v>84.275193054521537</v>
      </c>
    </row>
    <row r="214" spans="1:4" s="86" customFormat="1" ht="13.15">
      <c r="A214" s="97" t="str">
        <f t="shared" si="25"/>
        <v>SVE30</v>
      </c>
      <c r="B214" s="97" t="s">
        <v>133</v>
      </c>
      <c r="C214" s="98" t="str">
        <f t="shared" si="24"/>
        <v>2029-30</v>
      </c>
      <c r="D214" s="104" cm="1">
        <f t="array" ref="D214">IFERROR(INDEX(Inputs1!$A$4:$X$328, MATCH(Costs!$B214&amp;Costs!D$5, Inputs1!$A$4:$A$328&amp;Inputs1!$B$4:$B$328, 0), MATCH(Costs!$C214, Inputs1!$A$4:$X$4, 0)), "")</f>
        <v>57.602046572946293</v>
      </c>
    </row>
    <row r="215" spans="1:4" s="86" customFormat="1" ht="13.15">
      <c r="A215" s="97" t="str">
        <f t="shared" si="25"/>
        <v>HDD12</v>
      </c>
      <c r="B215" s="97" t="s">
        <v>134</v>
      </c>
      <c r="C215" s="98" t="s">
        <v>28</v>
      </c>
      <c r="D215" s="100" cm="1">
        <f t="array" ref="D215">IFERROR(INDEX(Inputs1!$A$4:$X$328, MATCH(Costs!$B215&amp;Costs!D$5, Inputs1!$A$4:$A$328&amp;Inputs1!$B$4:$B$328, 0), MATCH(Costs!$C215, Inputs1!$A$4:$X$4, 0)), "")</f>
        <v>0</v>
      </c>
    </row>
    <row r="216" spans="1:4" s="86" customFormat="1" ht="13.15">
      <c r="A216" s="97" t="str">
        <f t="shared" si="25"/>
        <v>HDD13</v>
      </c>
      <c r="B216" s="97" t="s">
        <v>134</v>
      </c>
      <c r="C216" s="98" t="s">
        <v>40</v>
      </c>
      <c r="D216" s="100" cm="1">
        <f t="array" ref="D216">IFERROR(INDEX(Inputs1!$A$4:$X$328, MATCH(Costs!$B216&amp;Costs!D$5, Inputs1!$A$4:$A$328&amp;Inputs1!$B$4:$B$328, 0), MATCH(Costs!$C216, Inputs1!$A$4:$X$4, 0)), "")</f>
        <v>0</v>
      </c>
    </row>
    <row r="217" spans="1:4" s="86" customFormat="1" ht="13.15">
      <c r="A217" s="97" t="str">
        <f t="shared" si="25"/>
        <v>HDD14</v>
      </c>
      <c r="B217" s="97" t="s">
        <v>134</v>
      </c>
      <c r="C217" s="98" t="s">
        <v>41</v>
      </c>
      <c r="D217" s="100" cm="1">
        <f t="array" ref="D217">IFERROR(INDEX(Inputs1!$A$4:$X$328, MATCH(Costs!$B217&amp;Costs!D$5, Inputs1!$A$4:$A$328&amp;Inputs1!$B$4:$B$328, 0), MATCH(Costs!$C217, Inputs1!$A$4:$X$4, 0)), "")</f>
        <v>0</v>
      </c>
    </row>
    <row r="218" spans="1:4" s="86" customFormat="1" ht="13.15">
      <c r="A218" s="97" t="str">
        <f t="shared" si="25"/>
        <v>HDD15</v>
      </c>
      <c r="B218" s="97" t="s">
        <v>134</v>
      </c>
      <c r="C218" s="98" t="s">
        <v>42</v>
      </c>
      <c r="D218" s="100" cm="1">
        <f t="array" ref="D218">IFERROR(INDEX(Inputs1!$A$4:$X$328, MATCH(Costs!$B218&amp;Costs!D$5, Inputs1!$A$4:$A$328&amp;Inputs1!$B$4:$B$328, 0), MATCH(Costs!$C218, Inputs1!$A$4:$X$4, 0)), "")</f>
        <v>0</v>
      </c>
    </row>
    <row r="219" spans="1:4" s="86" customFormat="1" ht="13.15">
      <c r="A219" s="97" t="str">
        <f t="shared" si="25"/>
        <v>HDD16</v>
      </c>
      <c r="B219" s="97" t="s">
        <v>134</v>
      </c>
      <c r="C219" s="98" t="s">
        <v>43</v>
      </c>
      <c r="D219" s="100" cm="1">
        <f t="array" ref="D219">IFERROR(INDEX(Inputs1!$A$4:$X$328, MATCH(Costs!$B219&amp;Costs!D$5, Inputs1!$A$4:$A$328&amp;Inputs1!$B$4:$B$328, 0), MATCH(Costs!$C219, Inputs1!$A$4:$X$4, 0)), "")</f>
        <v>0</v>
      </c>
    </row>
    <row r="220" spans="1:4" s="86" customFormat="1" ht="13.15">
      <c r="A220" s="97" t="str">
        <f t="shared" si="25"/>
        <v>HDD17</v>
      </c>
      <c r="B220" s="97" t="s">
        <v>134</v>
      </c>
      <c r="C220" s="98" t="s">
        <v>44</v>
      </c>
      <c r="D220" s="100" cm="1">
        <f t="array" ref="D220">IFERROR(INDEX(Inputs1!$A$4:$X$328, MATCH(Costs!$B220&amp;Costs!D$5, Inputs1!$A$4:$A$328&amp;Inputs1!$B$4:$B$328, 0), MATCH(Costs!$C220, Inputs1!$A$4:$X$4, 0)), "")</f>
        <v>0</v>
      </c>
    </row>
    <row r="221" spans="1:4" s="86" customFormat="1" ht="13.15">
      <c r="A221" s="97" t="str">
        <f t="shared" si="25"/>
        <v>HDD18</v>
      </c>
      <c r="B221" s="97" t="s">
        <v>134</v>
      </c>
      <c r="C221" s="98" t="s">
        <v>45</v>
      </c>
      <c r="D221" s="100" cm="1">
        <f t="array" ref="D221">IFERROR(INDEX(Inputs1!$A$4:$X$328, MATCH(Costs!$B221&amp;Costs!D$5, Inputs1!$A$4:$A$328&amp;Inputs1!$B$4:$B$328, 0), MATCH(Costs!$C221, Inputs1!$A$4:$X$4, 0)), "")</f>
        <v>0</v>
      </c>
    </row>
    <row r="222" spans="1:4" s="86" customFormat="1" ht="13.15">
      <c r="A222" s="97" t="str">
        <f t="shared" si="25"/>
        <v>HDD19</v>
      </c>
      <c r="B222" s="97" t="s">
        <v>134</v>
      </c>
      <c r="C222" s="98" t="s">
        <v>46</v>
      </c>
      <c r="D222" s="100" cm="1">
        <f t="array" ref="D222">IFERROR(INDEX(Inputs1!$A$4:$X$328, MATCH(Costs!$B222&amp;Costs!D$5, Inputs1!$A$4:$A$328&amp;Inputs1!$B$4:$B$328, 0), MATCH(Costs!$C222, Inputs1!$A$4:$X$4, 0)), "")</f>
        <v>0.4624177889132477</v>
      </c>
    </row>
    <row r="223" spans="1:4" s="86" customFormat="1" ht="13.15">
      <c r="A223" s="97" t="str">
        <f t="shared" si="25"/>
        <v>HDD20</v>
      </c>
      <c r="B223" s="97" t="s">
        <v>134</v>
      </c>
      <c r="C223" s="98" t="s">
        <v>47</v>
      </c>
      <c r="D223" s="100" cm="1">
        <f t="array" ref="D223">IFERROR(INDEX(Inputs1!$A$4:$X$328, MATCH(Costs!$B223&amp;Costs!D$5, Inputs1!$A$4:$A$328&amp;Inputs1!$B$4:$B$328, 0), MATCH(Costs!$C223, Inputs1!$A$4:$X$4, 0)), "")</f>
        <v>0.61724497651859289</v>
      </c>
    </row>
    <row r="224" spans="1:4" s="86" customFormat="1" ht="13.15">
      <c r="A224" s="97" t="str">
        <f t="shared" si="25"/>
        <v>HDD21</v>
      </c>
      <c r="B224" s="97" t="s">
        <v>134</v>
      </c>
      <c r="C224" s="98" t="str">
        <f>LEFT(C223,4)+1&amp;"-"&amp;RIGHT(C223,2)+1</f>
        <v>2020-21</v>
      </c>
      <c r="D224" s="100" cm="1">
        <f t="array" ref="D224">IFERROR(INDEX(Inputs1!$A$4:$X$328, MATCH(Costs!$B224&amp;Costs!D$5, Inputs1!$A$4:$A$328&amp;Inputs1!$B$4:$B$328, 0), MATCH(Costs!$C224, Inputs1!$A$4:$X$4, 0)), "")</f>
        <v>0.61572519666997627</v>
      </c>
    </row>
    <row r="225" spans="1:4" s="86" customFormat="1" ht="13.15">
      <c r="A225" s="97" t="str">
        <f t="shared" si="25"/>
        <v>HDD22</v>
      </c>
      <c r="B225" s="97" t="s">
        <v>134</v>
      </c>
      <c r="C225" s="98" t="str">
        <f t="shared" ref="C225:C233" si="26">LEFT(C224,4)+1&amp;"-"&amp;RIGHT(C224,2)+1</f>
        <v>2021-22</v>
      </c>
      <c r="D225" s="100" cm="1">
        <f t="array" ref="D225">IFERROR(INDEX(Inputs1!$A$4:$X$328, MATCH(Costs!$B225&amp;Costs!D$5, Inputs1!$A$4:$A$328&amp;Inputs1!$B$4:$B$328, 0), MATCH(Costs!$C225, Inputs1!$A$4:$X$4, 0)), "")</f>
        <v>0.462290039781936</v>
      </c>
    </row>
    <row r="226" spans="1:4" s="86" customFormat="1" ht="13.15">
      <c r="A226" s="97" t="str">
        <f t="shared" si="25"/>
        <v>HDD23</v>
      </c>
      <c r="B226" s="97" t="s">
        <v>134</v>
      </c>
      <c r="C226" s="98" t="str">
        <f t="shared" si="26"/>
        <v>2022-23</v>
      </c>
      <c r="D226" s="100" cm="1">
        <f t="array" ref="D226">IFERROR(INDEX(Inputs1!$A$4:$X$328, MATCH(Costs!$B226&amp;Costs!D$5, Inputs1!$A$4:$A$328&amp;Inputs1!$B$4:$B$328, 0), MATCH(Costs!$C226, Inputs1!$A$4:$X$4, 0)), "")</f>
        <v>0.266697503</v>
      </c>
    </row>
    <row r="227" spans="1:4" s="86" customFormat="1" ht="13.15">
      <c r="A227" s="97" t="str">
        <f t="shared" si="25"/>
        <v>HDD24</v>
      </c>
      <c r="B227" s="97" t="s">
        <v>134</v>
      </c>
      <c r="C227" s="98" t="str">
        <f t="shared" si="26"/>
        <v>2023-24</v>
      </c>
      <c r="D227" s="100" cm="1">
        <f t="array" ref="D227">IFERROR(INDEX(Inputs1!$A$4:$X$328, MATCH(Costs!$B227&amp;Costs!D$5, Inputs1!$A$4:$A$328&amp;Inputs1!$B$4:$B$328, 0), MATCH(Costs!$C227, Inputs1!$A$4:$X$4, 0)), "")</f>
        <v>0.31170976642710474</v>
      </c>
    </row>
    <row r="228" spans="1:4" s="86" customFormat="1" ht="13.15">
      <c r="A228" s="97" t="str">
        <f t="shared" si="25"/>
        <v>HDD25</v>
      </c>
      <c r="B228" s="97" t="s">
        <v>134</v>
      </c>
      <c r="C228" s="98" t="str">
        <f t="shared" si="26"/>
        <v>2024-25</v>
      </c>
      <c r="D228" s="100" cm="1">
        <f t="array" ref="D228">IFERROR(INDEX(Inputs1!$A$4:$X$328, MATCH(Costs!$B228&amp;Costs!D$5, Inputs1!$A$4:$A$328&amp;Inputs1!$B$4:$B$328, 0), MATCH(Costs!$C228, Inputs1!$A$4:$X$4, 0)), "")</f>
        <v>0.18464250224209314</v>
      </c>
    </row>
    <row r="229" spans="1:4" s="86" customFormat="1" ht="13.15">
      <c r="A229" s="97" t="str">
        <f t="shared" si="25"/>
        <v>HDD26</v>
      </c>
      <c r="B229" s="97" t="s">
        <v>134</v>
      </c>
      <c r="C229" s="98" t="str">
        <f t="shared" si="26"/>
        <v>2025-26</v>
      </c>
      <c r="D229" s="100" cm="1">
        <f t="array" ref="D229">IFERROR(INDEX(Inputs1!$A$4:$X$328, MATCH(Costs!$B229&amp;Costs!D$5, Inputs1!$A$4:$A$328&amp;Inputs1!$B$4:$B$328, 0), MATCH(Costs!$C229, Inputs1!$A$4:$X$4, 0)), "")</f>
        <v>0.54639414878089965</v>
      </c>
    </row>
    <row r="230" spans="1:4" s="86" customFormat="1" ht="13.15">
      <c r="A230" s="97" t="str">
        <f t="shared" si="25"/>
        <v>HDD27</v>
      </c>
      <c r="B230" s="97" t="s">
        <v>134</v>
      </c>
      <c r="C230" s="98" t="str">
        <f t="shared" si="26"/>
        <v>2026-27</v>
      </c>
      <c r="D230" s="100" cm="1">
        <f t="array" ref="D230">IFERROR(INDEX(Inputs1!$A$4:$X$328, MATCH(Costs!$B230&amp;Costs!D$5, Inputs1!$A$4:$A$328&amp;Inputs1!$B$4:$B$328, 0), MATCH(Costs!$C230, Inputs1!$A$4:$X$4, 0)), "")</f>
        <v>0.58103498550456389</v>
      </c>
    </row>
    <row r="231" spans="1:4" s="86" customFormat="1" ht="13.15">
      <c r="A231" s="97" t="str">
        <f t="shared" si="25"/>
        <v>HDD28</v>
      </c>
      <c r="B231" s="97" t="s">
        <v>134</v>
      </c>
      <c r="C231" s="98" t="str">
        <f t="shared" si="26"/>
        <v>2027-28</v>
      </c>
      <c r="D231" s="100" cm="1">
        <f t="array" ref="D231">IFERROR(INDEX(Inputs1!$A$4:$X$328, MATCH(Costs!$B231&amp;Costs!D$5, Inputs1!$A$4:$A$328&amp;Inputs1!$B$4:$B$328, 0), MATCH(Costs!$C231, Inputs1!$A$4:$X$4, 0)), "")</f>
        <v>0.59792385743219345</v>
      </c>
    </row>
    <row r="232" spans="1:4" s="86" customFormat="1" ht="13.15">
      <c r="A232" s="97" t="str">
        <f t="shared" si="25"/>
        <v>HDD29</v>
      </c>
      <c r="B232" s="97" t="s">
        <v>134</v>
      </c>
      <c r="C232" s="98" t="str">
        <f t="shared" si="26"/>
        <v>2028-29</v>
      </c>
      <c r="D232" s="100" cm="1">
        <f t="array" ref="D232">IFERROR(INDEX(Inputs1!$A$4:$X$328, MATCH(Costs!$B232&amp;Costs!D$5, Inputs1!$A$4:$A$328&amp;Inputs1!$B$4:$B$328, 0), MATCH(Costs!$C232, Inputs1!$A$4:$X$4, 0)), "")</f>
        <v>0.5933273119599427</v>
      </c>
    </row>
    <row r="233" spans="1:4" s="86" customFormat="1" ht="13.15">
      <c r="A233" s="97" t="str">
        <f t="shared" si="25"/>
        <v>HDD30</v>
      </c>
      <c r="B233" s="97" t="s">
        <v>134</v>
      </c>
      <c r="C233" s="98" t="str">
        <f t="shared" si="26"/>
        <v>2029-30</v>
      </c>
      <c r="D233" s="100" cm="1">
        <f t="array" ref="D233">IFERROR(INDEX(Inputs1!$A$4:$X$328, MATCH(Costs!$B233&amp;Costs!D$5, Inputs1!$A$4:$A$328&amp;Inputs1!$B$4:$B$328, 0), MATCH(Costs!$C233, Inputs1!$A$4:$X$4, 0)), "")</f>
        <v>0.67499594037697908</v>
      </c>
    </row>
    <row r="234" spans="1:4" s="86" customFormat="1" ht="13.15"/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7354B-6E22-4DD8-834C-98004B8CCCE6}">
  <sheetPr codeName="Sheet9">
    <tabColor rgb="FFFFDB8E"/>
  </sheetPr>
  <dimension ref="A1:AI199"/>
  <sheetViews>
    <sheetView showGridLines="0" zoomScale="80" zoomScaleNormal="80" workbookViewId="0">
      <pane xSplit="3" ySplit="6" topLeftCell="D7" activePane="bottomRight" state="frozen"/>
      <selection pane="bottomRight"/>
      <selection pane="bottomLeft"/>
      <selection pane="topRight"/>
    </sheetView>
  </sheetViews>
  <sheetFormatPr defaultColWidth="8.625" defaultRowHeight="14.25"/>
  <cols>
    <col min="1" max="1" width="11.375" style="9" customWidth="1"/>
    <col min="2" max="3" width="10.625" style="9" customWidth="1"/>
    <col min="4" max="13" width="11.625" style="9" customWidth="1"/>
    <col min="14" max="14" width="8.625" style="9"/>
    <col min="15" max="15" width="9" style="16" customWidth="1"/>
    <col min="16" max="16" width="8.625" style="9"/>
    <col min="17" max="18" width="14.25" style="9" customWidth="1"/>
    <col min="19" max="20" width="8.625" style="9"/>
    <col min="21" max="21" width="19.75" style="9" bestFit="1" customWidth="1"/>
    <col min="22" max="22" width="15.625" style="9" bestFit="1" customWidth="1"/>
    <col min="23" max="16384" width="8.625" style="9"/>
  </cols>
  <sheetData>
    <row r="1" spans="1:35" ht="21">
      <c r="A1" s="8" t="s">
        <v>200</v>
      </c>
      <c r="C1" s="3"/>
      <c r="J1" s="11"/>
      <c r="K1" s="11"/>
      <c r="L1" s="11"/>
      <c r="M1" s="11"/>
      <c r="O1" s="12"/>
    </row>
    <row r="2" spans="1:35">
      <c r="B2" s="3"/>
      <c r="C2" s="3"/>
      <c r="J2" s="11"/>
      <c r="K2" s="11"/>
      <c r="L2" s="11"/>
      <c r="M2" s="11"/>
      <c r="O2" s="13"/>
    </row>
    <row r="3" spans="1:35" s="107" customFormat="1" ht="13.15">
      <c r="A3" s="105" t="b">
        <f>_xlfn.TEXTJOIN(",", FALSE, A8:A197)=_xlfn.TEXTJOIN(",", FALSE, Costs!A6:A195)</f>
        <v>1</v>
      </c>
      <c r="B3" s="106" t="s">
        <v>201</v>
      </c>
      <c r="D3" s="245" t="s">
        <v>202</v>
      </c>
      <c r="E3" s="246"/>
      <c r="F3" s="246"/>
      <c r="G3" s="246"/>
      <c r="H3" s="247"/>
      <c r="I3" s="243" t="s">
        <v>203</v>
      </c>
      <c r="J3" s="244"/>
      <c r="K3" s="244"/>
      <c r="L3" s="244"/>
      <c r="M3" s="244"/>
      <c r="N3" s="108"/>
      <c r="O3" s="108"/>
    </row>
    <row r="4" spans="1:35" s="108" customFormat="1" ht="45" customHeight="1">
      <c r="A4" s="109"/>
      <c r="B4" s="110"/>
      <c r="C4" s="109" t="s">
        <v>204</v>
      </c>
      <c r="D4" s="111"/>
      <c r="E4" s="112"/>
      <c r="F4" s="112"/>
      <c r="G4" s="112"/>
      <c r="H4" s="111"/>
      <c r="I4" s="113" t="s">
        <v>99</v>
      </c>
      <c r="J4" s="113" t="s">
        <v>71</v>
      </c>
      <c r="K4" s="113" t="s">
        <v>58</v>
      </c>
      <c r="L4" s="113" t="s">
        <v>67</v>
      </c>
      <c r="M4" s="113" t="s">
        <v>102</v>
      </c>
    </row>
    <row r="5" spans="1:35" s="108" customFormat="1" ht="45" customHeight="1">
      <c r="A5" s="109"/>
      <c r="B5" s="110"/>
      <c r="C5" s="109" t="s">
        <v>205</v>
      </c>
      <c r="D5" s="111"/>
      <c r="E5" s="112"/>
      <c r="F5" s="112"/>
      <c r="G5" s="112"/>
      <c r="H5" s="111"/>
      <c r="I5" s="113" t="s">
        <v>143</v>
      </c>
      <c r="J5" s="113" t="s">
        <v>157</v>
      </c>
      <c r="K5" s="113" t="s">
        <v>149</v>
      </c>
      <c r="L5" s="113" t="s">
        <v>151</v>
      </c>
      <c r="M5" s="113" t="s">
        <v>153</v>
      </c>
    </row>
    <row r="6" spans="1:35" s="108" customFormat="1" ht="52.5">
      <c r="A6" s="109" t="s">
        <v>197</v>
      </c>
      <c r="B6" s="109" t="s">
        <v>198</v>
      </c>
      <c r="C6" s="109" t="s">
        <v>199</v>
      </c>
      <c r="D6" s="114" t="s">
        <v>206</v>
      </c>
      <c r="E6" s="114" t="s">
        <v>207</v>
      </c>
      <c r="F6" s="114" t="s">
        <v>208</v>
      </c>
      <c r="G6" s="114" t="s">
        <v>209</v>
      </c>
      <c r="H6" s="114" t="s">
        <v>210</v>
      </c>
      <c r="I6" s="115" t="s">
        <v>206</v>
      </c>
      <c r="J6" s="115" t="s">
        <v>207</v>
      </c>
      <c r="K6" s="115" t="s">
        <v>208</v>
      </c>
      <c r="L6" s="115" t="s">
        <v>209</v>
      </c>
      <c r="M6" s="115" t="s">
        <v>210</v>
      </c>
    </row>
    <row r="7" spans="1:35" s="108" customFormat="1" ht="13.15">
      <c r="A7" s="109"/>
      <c r="B7" s="109"/>
      <c r="C7" s="109"/>
      <c r="D7" s="114" t="s">
        <v>211</v>
      </c>
      <c r="E7" s="114" t="s">
        <v>73</v>
      </c>
      <c r="F7" s="114" t="s">
        <v>211</v>
      </c>
      <c r="G7" s="114" t="s">
        <v>211</v>
      </c>
      <c r="H7" s="114" t="s">
        <v>211</v>
      </c>
      <c r="I7" s="116" t="s">
        <v>101</v>
      </c>
      <c r="J7" s="116" t="s">
        <v>73</v>
      </c>
      <c r="K7" s="116" t="s">
        <v>60</v>
      </c>
      <c r="L7" s="116" t="s">
        <v>60</v>
      </c>
      <c r="M7" s="116" t="s">
        <v>60</v>
      </c>
    </row>
    <row r="8" spans="1:35" s="107" customFormat="1" ht="13.15">
      <c r="A8" s="98" t="str">
        <f t="shared" ref="A8:A39" si="0">B8&amp;RIGHT(C8,2)</f>
        <v>ANH12</v>
      </c>
      <c r="B8" s="98" t="s">
        <v>57</v>
      </c>
      <c r="C8" s="98" t="s">
        <v>28</v>
      </c>
      <c r="D8" s="117">
        <f>LN(I8)</f>
        <v>4.9670316566141235</v>
      </c>
      <c r="E8" s="117">
        <f>J8</f>
        <v>5.2778690656759411</v>
      </c>
      <c r="F8" s="117">
        <f>LN(K8)</f>
        <v>6.5598125620771386</v>
      </c>
      <c r="G8" s="117">
        <f>LN(L8)</f>
        <v>7.4883066801120419</v>
      </c>
      <c r="H8" s="117">
        <f>LN(M8)</f>
        <v>-7.7560836150256911</v>
      </c>
      <c r="I8" s="118" cm="1">
        <f t="array" ref="I8">IF(RIGHT($C8,2)&lt;RIGHT(Controls!$E$39,2),
INDEX(Inputs1!$A$4:$X$328, MATCH('Cost drivers'!$B8&amp;'Cost drivers'!I$4, Inputs1!$A$4:$A$328&amp;Inputs1!$B$4:$B$328, 0), MATCH('Cost drivers'!$C8, Inputs1!$A$4:$X$4, 0)),
INDEX(Inputs2!$A$4:$L$174, MATCH('Cost drivers'!$B8&amp;'Cost drivers'!I$5, Inputs2!$A$4:$A$174&amp;Inputs2!$B$4:$B$174, 0), MATCH('Cost drivers'!$C8, Inputs2!$A$4:$L$4, 0))
)</f>
        <v>143.6</v>
      </c>
      <c r="J8" s="119" cm="1">
        <f t="array" ref="J8">IF(RIGHT($C8,2)&lt;RIGHT(Controls!$E$39,2),
INDEX(Inputs1!$A$4:$X$328, MATCH('Cost drivers'!$B8&amp;'Cost drivers'!J$4, Inputs1!$A$4:$A$328&amp;Inputs1!$B$4:$B$328, 0), MATCH('Cost drivers'!$C8, Inputs1!$A$4:$X$4, 0)),
INDEX(Inputs2!$A$4:$L$174, MATCH('Cost drivers'!$B8&amp;'Cost drivers'!J$5, Inputs2!$A$4:$A$174&amp;Inputs2!$B$4:$B$174, 0), MATCH('Cost drivers'!$C8, Inputs2!$A$4:$L$4, 0))
)</f>
        <v>5.2778690656759411</v>
      </c>
      <c r="K8" s="118" cm="1">
        <f t="array" ref="K8">IF(RIGHT($C8,2)&lt;RIGHT(Controls!$E$39,2),
INDEX(Inputs1!$A$4:$X$328, MATCH('Cost drivers'!$B8&amp;'Cost drivers'!K$4, Inputs1!$A$4:$A$328&amp;Inputs1!$B$4:$B$328, 0), MATCH('Cost drivers'!$C8, Inputs1!$A$4:$X$4, 0)),
INDEX(Inputs2!$A$4:$L$174, MATCH('Cost drivers'!$B8&amp;'Cost drivers'!K$5, Inputs2!$A$4:$A$174&amp;Inputs2!$B$4:$B$174, 0), MATCH('Cost drivers'!$C8, Inputs2!$A$4:$L$4, 0))
)</f>
        <v>706.13932490189302</v>
      </c>
      <c r="L8" s="118" cm="1">
        <f t="array" ref="L8">IF(RIGHT($C8,2)&lt;RIGHT(Controls!$E$39,2),
INDEX(Inputs1!$A$4:$X$328, MATCH('Cost drivers'!$B8&amp;'Cost drivers'!L$4, Inputs1!$A$4:$A$328&amp;Inputs1!$B$4:$B$328, 0), MATCH('Cost drivers'!$C8, Inputs1!$A$4:$X$4, 0)),
INDEX(Inputs2!$A$4:$L$174, MATCH('Cost drivers'!$B8&amp;'Cost drivers'!L$5, Inputs2!$A$4:$A$174&amp;Inputs2!$B$4:$B$174, 0), MATCH('Cost drivers'!$C8, Inputs2!$A$4:$L$4, 0))
)</f>
        <v>1787.0235259251799</v>
      </c>
      <c r="M8" s="120" cm="1">
        <f t="array" ref="M8">IF(RIGHT($C8,2)&lt;RIGHT(Controls!$E$39,2),
INDEX(Inputs1!$A$4:$X$328, MATCH('Cost drivers'!$B8&amp;'Cost drivers'!M$4, Inputs1!$A$4:$A$328&amp;Inputs1!$B$4:$B$328, 0), MATCH('Cost drivers'!$C8, Inputs1!$A$4:$X$4, 0)),
INDEX(Inputs2!$A$4:$L$174, MATCH('Cost drivers'!$B8&amp;'Cost drivers'!M$5, Inputs2!$A$4:$A$174&amp;Inputs2!$B$4:$B$174, 0), MATCH('Cost drivers'!$C8, Inputs2!$A$4:$L$4, 0))
)</f>
        <v>4.2813002361486959E-4</v>
      </c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</row>
    <row r="9" spans="1:35" s="107" customFormat="1" ht="13.15">
      <c r="A9" s="98" t="str">
        <f t="shared" si="0"/>
        <v>ANH13</v>
      </c>
      <c r="B9" s="98" t="s">
        <v>57</v>
      </c>
      <c r="C9" s="98" t="s">
        <v>40</v>
      </c>
      <c r="D9" s="117">
        <f t="shared" ref="D9:D72" si="1">LN(I9)</f>
        <v>4.9494688588587685</v>
      </c>
      <c r="E9" s="117">
        <f t="shared" ref="E9:E72" si="2">J9</f>
        <v>5.2985105398418231</v>
      </c>
      <c r="F9" s="117">
        <f t="shared" ref="F9:F72" si="3">LN(K9)</f>
        <v>6.5679718201649493</v>
      </c>
      <c r="G9" s="117">
        <f t="shared" ref="G9:G72" si="4">LN(L9)</f>
        <v>7.4981999900632381</v>
      </c>
      <c r="H9" s="117">
        <f t="shared" ref="H9:H72" si="5">LN(M9)</f>
        <v>-7.7674437166898711</v>
      </c>
      <c r="I9" s="118" cm="1">
        <f t="array" ref="I9">IF(RIGHT($C9,2)&lt;RIGHT(Controls!$E$39,2),
INDEX(Inputs1!$A$4:$X$328, MATCH('Cost drivers'!$B9&amp;'Cost drivers'!I$4, Inputs1!$A$4:$A$328&amp;Inputs1!$B$4:$B$328, 0), MATCH('Cost drivers'!$C9, Inputs1!$A$4:$X$4, 0)),
INDEX(Inputs2!$A$4:$L$174, MATCH('Cost drivers'!$B9&amp;'Cost drivers'!I$5, Inputs2!$A$4:$A$174&amp;Inputs2!$B$4:$B$174, 0), MATCH('Cost drivers'!$C9, Inputs2!$A$4:$L$4, 0))
)</f>
        <v>141.1</v>
      </c>
      <c r="J9" s="119" cm="1">
        <f t="array" ref="J9">IF(RIGHT($C9,2)&lt;RIGHT(Controls!$E$39,2),
INDEX(Inputs1!$A$4:$X$328, MATCH('Cost drivers'!$B9&amp;'Cost drivers'!J$4, Inputs1!$A$4:$A$328&amp;Inputs1!$B$4:$B$328, 0), MATCH('Cost drivers'!$C9, Inputs1!$A$4:$X$4, 0)),
INDEX(Inputs2!$A$4:$L$174, MATCH('Cost drivers'!$B9&amp;'Cost drivers'!J$5, Inputs2!$A$4:$A$174&amp;Inputs2!$B$4:$B$174, 0), MATCH('Cost drivers'!$C9, Inputs2!$A$4:$L$4, 0))
)</f>
        <v>5.2985105398418231</v>
      </c>
      <c r="K9" s="118" cm="1">
        <f t="array" ref="K9">IF(RIGHT($C9,2)&lt;RIGHT(Controls!$E$39,2),
INDEX(Inputs1!$A$4:$X$328, MATCH('Cost drivers'!$B9&amp;'Cost drivers'!K$4, Inputs1!$A$4:$A$328&amp;Inputs1!$B$4:$B$328, 0), MATCH('Cost drivers'!$C9, Inputs1!$A$4:$X$4, 0)),
INDEX(Inputs2!$A$4:$L$174, MATCH('Cost drivers'!$B9&amp;'Cost drivers'!K$5, Inputs2!$A$4:$A$174&amp;Inputs2!$B$4:$B$174, 0), MATCH('Cost drivers'!$C9, Inputs2!$A$4:$L$4, 0))
)</f>
        <v>711.92446703888095</v>
      </c>
      <c r="L9" s="118" cm="1">
        <f t="array" ref="L9">IF(RIGHT($C9,2)&lt;RIGHT(Controls!$E$39,2),
INDEX(Inputs1!$A$4:$X$328, MATCH('Cost drivers'!$B9&amp;'Cost drivers'!L$4, Inputs1!$A$4:$A$328&amp;Inputs1!$B$4:$B$328, 0), MATCH('Cost drivers'!$C9, Inputs1!$A$4:$X$4, 0)),
INDEX(Inputs2!$A$4:$L$174, MATCH('Cost drivers'!$B9&amp;'Cost drivers'!L$5, Inputs2!$A$4:$A$174&amp;Inputs2!$B$4:$B$174, 0), MATCH('Cost drivers'!$C9, Inputs2!$A$4:$L$4, 0))
)</f>
        <v>1804.79084744835</v>
      </c>
      <c r="M9" s="120" cm="1">
        <f t="array" ref="M9">IF(RIGHT($C9,2)&lt;RIGHT(Controls!$E$39,2),
INDEX(Inputs1!$A$4:$X$328, MATCH('Cost drivers'!$B9&amp;'Cost drivers'!M$4, Inputs1!$A$4:$A$328&amp;Inputs1!$B$4:$B$328, 0), MATCH('Cost drivers'!$C9, Inputs1!$A$4:$X$4, 0)),
INDEX(Inputs2!$A$4:$L$174, MATCH('Cost drivers'!$B9&amp;'Cost drivers'!M$5, Inputs2!$A$4:$A$174&amp;Inputs2!$B$4:$B$174, 0), MATCH('Cost drivers'!$C9, Inputs2!$A$4:$L$4, 0))
)</f>
        <v>4.2329394420664515E-4</v>
      </c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</row>
    <row r="10" spans="1:35" s="107" customFormat="1" ht="13.15">
      <c r="A10" s="98" t="str">
        <f t="shared" si="0"/>
        <v>ANH14</v>
      </c>
      <c r="B10" s="98" t="s">
        <v>57</v>
      </c>
      <c r="C10" s="98" t="s">
        <v>41</v>
      </c>
      <c r="D10" s="117">
        <f t="shared" si="1"/>
        <v>4.9705075030054759</v>
      </c>
      <c r="E10" s="117">
        <f t="shared" si="2"/>
        <v>5.3957998068182382</v>
      </c>
      <c r="F10" s="117">
        <f t="shared" si="3"/>
        <v>6.5750590323972755</v>
      </c>
      <c r="G10" s="117">
        <f t="shared" si="4"/>
        <v>7.5067505773579226</v>
      </c>
      <c r="H10" s="117">
        <f t="shared" si="5"/>
        <v>-7.7718147477058404</v>
      </c>
      <c r="I10" s="118" cm="1">
        <f t="array" ref="I10">IF(RIGHT($C10,2)&lt;RIGHT(Controls!$E$39,2),
INDEX(Inputs1!$A$4:$X$328, MATCH('Cost drivers'!$B10&amp;'Cost drivers'!I$4, Inputs1!$A$4:$A$328&amp;Inputs1!$B$4:$B$328, 0), MATCH('Cost drivers'!$C10, Inputs1!$A$4:$X$4, 0)),
INDEX(Inputs2!$A$4:$L$174, MATCH('Cost drivers'!$B10&amp;'Cost drivers'!I$5, Inputs2!$A$4:$A$174&amp;Inputs2!$B$4:$B$174, 0), MATCH('Cost drivers'!$C10, Inputs2!$A$4:$L$4, 0))
)</f>
        <v>144.1</v>
      </c>
      <c r="J10" s="119" cm="1">
        <f t="array" ref="J10">IF(RIGHT($C10,2)&lt;RIGHT(Controls!$E$39,2),
INDEX(Inputs1!$A$4:$X$328, MATCH('Cost drivers'!$B10&amp;'Cost drivers'!J$4, Inputs1!$A$4:$A$328&amp;Inputs1!$B$4:$B$328, 0), MATCH('Cost drivers'!$C10, Inputs1!$A$4:$X$4, 0)),
INDEX(Inputs2!$A$4:$L$174, MATCH('Cost drivers'!$B10&amp;'Cost drivers'!J$5, Inputs2!$A$4:$A$174&amp;Inputs2!$B$4:$B$174, 0), MATCH('Cost drivers'!$C10, Inputs2!$A$4:$L$4, 0))
)</f>
        <v>5.3957998068182382</v>
      </c>
      <c r="K10" s="118" cm="1">
        <f t="array" ref="K10">IF(RIGHT($C10,2)&lt;RIGHT(Controls!$E$39,2),
INDEX(Inputs1!$A$4:$X$328, MATCH('Cost drivers'!$B10&amp;'Cost drivers'!K$4, Inputs1!$A$4:$A$328&amp;Inputs1!$B$4:$B$328, 0), MATCH('Cost drivers'!$C10, Inputs1!$A$4:$X$4, 0)),
INDEX(Inputs2!$A$4:$L$174, MATCH('Cost drivers'!$B10&amp;'Cost drivers'!K$5, Inputs2!$A$4:$A$174&amp;Inputs2!$B$4:$B$174, 0), MATCH('Cost drivers'!$C10, Inputs2!$A$4:$L$4, 0))
)</f>
        <v>716.98794862019997</v>
      </c>
      <c r="L10" s="118" cm="1">
        <f t="array" ref="L10">IF(RIGHT($C10,2)&lt;RIGHT(Controls!$E$39,2),
INDEX(Inputs1!$A$4:$X$328, MATCH('Cost drivers'!$B10&amp;'Cost drivers'!L$4, Inputs1!$A$4:$A$328&amp;Inputs1!$B$4:$B$328, 0), MATCH('Cost drivers'!$C10, Inputs1!$A$4:$X$4, 0)),
INDEX(Inputs2!$A$4:$L$174, MATCH('Cost drivers'!$B10&amp;'Cost drivers'!L$5, Inputs2!$A$4:$A$174&amp;Inputs2!$B$4:$B$174, 0), MATCH('Cost drivers'!$C10, Inputs2!$A$4:$L$4, 0))
)</f>
        <v>1820.2890340107899</v>
      </c>
      <c r="M10" s="120" cm="1">
        <f t="array" ref="M10">IF(RIGHT($C10,2)&lt;RIGHT(Controls!$E$39,2),
INDEX(Inputs1!$A$4:$X$328, MATCH('Cost drivers'!$B10&amp;'Cost drivers'!M$4, Inputs1!$A$4:$A$328&amp;Inputs1!$B$4:$B$328, 0), MATCH('Cost drivers'!$C10, Inputs1!$A$4:$X$4, 0)),
INDEX(Inputs2!$A$4:$L$174, MATCH('Cost drivers'!$B10&amp;'Cost drivers'!M$5, Inputs2!$A$4:$A$174&amp;Inputs2!$B$4:$B$174, 0), MATCH('Cost drivers'!$C10, Inputs2!$A$4:$L$4, 0))
)</f>
        <v>4.2144775107080806E-4</v>
      </c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</row>
    <row r="11" spans="1:35" s="107" customFormat="1" ht="13.15">
      <c r="A11" s="98" t="str">
        <f t="shared" si="0"/>
        <v>ANH15</v>
      </c>
      <c r="B11" s="98" t="s">
        <v>57</v>
      </c>
      <c r="C11" s="98" t="s">
        <v>42</v>
      </c>
      <c r="D11" s="117">
        <f t="shared" si="1"/>
        <v>4.9951831895373342</v>
      </c>
      <c r="E11" s="117">
        <f t="shared" si="2"/>
        <v>5.8023342260300357</v>
      </c>
      <c r="F11" s="117">
        <f t="shared" si="3"/>
        <v>6.5841004186685339</v>
      </c>
      <c r="G11" s="117">
        <f t="shared" si="4"/>
        <v>7.5166288313490828</v>
      </c>
      <c r="H11" s="117">
        <f t="shared" si="5"/>
        <v>-7.7806449357893932</v>
      </c>
      <c r="I11" s="118" cm="1">
        <f t="array" ref="I11">IF(RIGHT($C11,2)&lt;RIGHT(Controls!$E$39,2),
INDEX(Inputs1!$A$4:$X$328, MATCH('Cost drivers'!$B11&amp;'Cost drivers'!I$4, Inputs1!$A$4:$A$328&amp;Inputs1!$B$4:$B$328, 0), MATCH('Cost drivers'!$C11, Inputs1!$A$4:$X$4, 0)),
INDEX(Inputs2!$A$4:$L$174, MATCH('Cost drivers'!$B11&amp;'Cost drivers'!I$5, Inputs2!$A$4:$A$174&amp;Inputs2!$B$4:$B$174, 0), MATCH('Cost drivers'!$C11, Inputs2!$A$4:$L$4, 0))
)</f>
        <v>147.69999999999999</v>
      </c>
      <c r="J11" s="119" cm="1">
        <f t="array" ref="J11">IF(RIGHT($C11,2)&lt;RIGHT(Controls!$E$39,2),
INDEX(Inputs1!$A$4:$X$328, MATCH('Cost drivers'!$B11&amp;'Cost drivers'!J$4, Inputs1!$A$4:$A$328&amp;Inputs1!$B$4:$B$328, 0), MATCH('Cost drivers'!$C11, Inputs1!$A$4:$X$4, 0)),
INDEX(Inputs2!$A$4:$L$174, MATCH('Cost drivers'!$B11&amp;'Cost drivers'!J$5, Inputs2!$A$4:$A$174&amp;Inputs2!$B$4:$B$174, 0), MATCH('Cost drivers'!$C11, Inputs2!$A$4:$L$4, 0))
)</f>
        <v>5.8023342260300357</v>
      </c>
      <c r="K11" s="118" cm="1">
        <f t="array" ref="K11">IF(RIGHT($C11,2)&lt;RIGHT(Controls!$E$39,2),
INDEX(Inputs1!$A$4:$X$328, MATCH('Cost drivers'!$B11&amp;'Cost drivers'!K$4, Inputs1!$A$4:$A$328&amp;Inputs1!$B$4:$B$328, 0), MATCH('Cost drivers'!$C11, Inputs1!$A$4:$X$4, 0)),
INDEX(Inputs2!$A$4:$L$174, MATCH('Cost drivers'!$B11&amp;'Cost drivers'!K$5, Inputs2!$A$4:$A$174&amp;Inputs2!$B$4:$B$174, 0), MATCH('Cost drivers'!$C11, Inputs2!$A$4:$L$4, 0))
)</f>
        <v>723.49990782393195</v>
      </c>
      <c r="L11" s="118" cm="1">
        <f t="array" ref="L11">IF(RIGHT($C11,2)&lt;RIGHT(Controls!$E$39,2),
INDEX(Inputs1!$A$4:$X$328, MATCH('Cost drivers'!$B11&amp;'Cost drivers'!L$4, Inputs1!$A$4:$A$328&amp;Inputs1!$B$4:$B$328, 0), MATCH('Cost drivers'!$C11, Inputs1!$A$4:$X$4, 0)),
INDEX(Inputs2!$A$4:$L$174, MATCH('Cost drivers'!$B11&amp;'Cost drivers'!L$5, Inputs2!$A$4:$A$174&amp;Inputs2!$B$4:$B$174, 0), MATCH('Cost drivers'!$C11, Inputs2!$A$4:$L$4, 0))
)</f>
        <v>1838.3594163975999</v>
      </c>
      <c r="M11" s="120" cm="1">
        <f t="array" ref="M11">IF(RIGHT($C11,2)&lt;RIGHT(Controls!$E$39,2),
INDEX(Inputs1!$A$4:$X$328, MATCH('Cost drivers'!$B11&amp;'Cost drivers'!M$4, Inputs1!$A$4:$A$328&amp;Inputs1!$B$4:$B$328, 0), MATCH('Cost drivers'!$C11, Inputs1!$A$4:$X$4, 0)),
INDEX(Inputs2!$A$4:$L$174, MATCH('Cost drivers'!$B11&amp;'Cost drivers'!M$5, Inputs2!$A$4:$A$174&amp;Inputs2!$B$4:$B$174, 0), MATCH('Cost drivers'!$C11, Inputs2!$A$4:$L$4, 0))
)</f>
        <v>4.1774267051496438E-4</v>
      </c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</row>
    <row r="12" spans="1:35" s="107" customFormat="1" ht="13.15">
      <c r="A12" s="98" t="str">
        <f t="shared" si="0"/>
        <v>ANH16</v>
      </c>
      <c r="B12" s="98" t="s">
        <v>57</v>
      </c>
      <c r="C12" s="98" t="s">
        <v>43</v>
      </c>
      <c r="D12" s="117">
        <f t="shared" si="1"/>
        <v>5.0159544555738558</v>
      </c>
      <c r="E12" s="117">
        <f t="shared" si="2"/>
        <v>5.4924861450747837</v>
      </c>
      <c r="F12" s="117">
        <f t="shared" si="3"/>
        <v>6.592347158833177</v>
      </c>
      <c r="G12" s="117">
        <f t="shared" si="4"/>
        <v>7.527855574262512</v>
      </c>
      <c r="H12" s="117">
        <f t="shared" si="5"/>
        <v>-7.7742094573071343</v>
      </c>
      <c r="I12" s="118" cm="1">
        <f t="array" ref="I12">IF(RIGHT($C12,2)&lt;RIGHT(Controls!$E$39,2),
INDEX(Inputs1!$A$4:$X$328, MATCH('Cost drivers'!$B12&amp;'Cost drivers'!I$4, Inputs1!$A$4:$A$328&amp;Inputs1!$B$4:$B$328, 0), MATCH('Cost drivers'!$C12, Inputs1!$A$4:$X$4, 0)),
INDEX(Inputs2!$A$4:$L$174, MATCH('Cost drivers'!$B12&amp;'Cost drivers'!I$5, Inputs2!$A$4:$A$174&amp;Inputs2!$B$4:$B$174, 0), MATCH('Cost drivers'!$C12, Inputs2!$A$4:$L$4, 0))
)</f>
        <v>150.80000000000001</v>
      </c>
      <c r="J12" s="119" cm="1">
        <f t="array" ref="J12">IF(RIGHT($C12,2)&lt;RIGHT(Controls!$E$39,2),
INDEX(Inputs1!$A$4:$X$328, MATCH('Cost drivers'!$B12&amp;'Cost drivers'!J$4, Inputs1!$A$4:$A$328&amp;Inputs1!$B$4:$B$328, 0), MATCH('Cost drivers'!$C12, Inputs1!$A$4:$X$4, 0)),
INDEX(Inputs2!$A$4:$L$174, MATCH('Cost drivers'!$B12&amp;'Cost drivers'!J$5, Inputs2!$A$4:$A$174&amp;Inputs2!$B$4:$B$174, 0), MATCH('Cost drivers'!$C12, Inputs2!$A$4:$L$4, 0))
)</f>
        <v>5.4924861450747837</v>
      </c>
      <c r="K12" s="118" cm="1">
        <f t="array" ref="K12">IF(RIGHT($C12,2)&lt;RIGHT(Controls!$E$39,2),
INDEX(Inputs1!$A$4:$X$328, MATCH('Cost drivers'!$B12&amp;'Cost drivers'!K$4, Inputs1!$A$4:$A$328&amp;Inputs1!$B$4:$B$328, 0), MATCH('Cost drivers'!$C12, Inputs1!$A$4:$X$4, 0)),
INDEX(Inputs2!$A$4:$L$174, MATCH('Cost drivers'!$B12&amp;'Cost drivers'!K$5, Inputs2!$A$4:$A$174&amp;Inputs2!$B$4:$B$174, 0), MATCH('Cost drivers'!$C12, Inputs2!$A$4:$L$4, 0))
)</f>
        <v>729.49109349428102</v>
      </c>
      <c r="L12" s="118" cm="1">
        <f t="array" ref="L12">IF(RIGHT($C12,2)&lt;RIGHT(Controls!$E$39,2),
INDEX(Inputs1!$A$4:$X$328, MATCH('Cost drivers'!$B12&amp;'Cost drivers'!L$4, Inputs1!$A$4:$A$328&amp;Inputs1!$B$4:$B$328, 0), MATCH('Cost drivers'!$C12, Inputs1!$A$4:$X$4, 0)),
INDEX(Inputs2!$A$4:$L$174, MATCH('Cost drivers'!$B12&amp;'Cost drivers'!L$5, Inputs2!$A$4:$A$174&amp;Inputs2!$B$4:$B$174, 0), MATCH('Cost drivers'!$C12, Inputs2!$A$4:$L$4, 0))
)</f>
        <v>1859.1144929054201</v>
      </c>
      <c r="M12" s="120" cm="1">
        <f t="array" ref="M12">IF(RIGHT($C12,2)&lt;RIGHT(Controls!$E$39,2),
INDEX(Inputs1!$A$4:$X$328, MATCH('Cost drivers'!$B12&amp;'Cost drivers'!M$4, Inputs1!$A$4:$A$328&amp;Inputs1!$B$4:$B$328, 0), MATCH('Cost drivers'!$C12, Inputs1!$A$4:$X$4, 0)),
INDEX(Inputs2!$A$4:$L$174, MATCH('Cost drivers'!$B12&amp;'Cost drivers'!M$5, Inputs2!$A$4:$A$174&amp;Inputs2!$B$4:$B$174, 0), MATCH('Cost drivers'!$C12, Inputs2!$A$4:$L$4, 0))
)</f>
        <v>4.2043971355516075E-4</v>
      </c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</row>
    <row r="13" spans="1:35" s="107" customFormat="1" ht="13.15">
      <c r="A13" s="98" t="str">
        <f t="shared" si="0"/>
        <v>ANH17</v>
      </c>
      <c r="B13" s="98" t="s">
        <v>57</v>
      </c>
      <c r="C13" s="98" t="s">
        <v>44</v>
      </c>
      <c r="D13" s="117">
        <f t="shared" si="1"/>
        <v>4.9917922062947762</v>
      </c>
      <c r="E13" s="117">
        <f t="shared" si="2"/>
        <v>5.3614477717711368</v>
      </c>
      <c r="F13" s="117">
        <f t="shared" si="3"/>
        <v>6.5995222545227952</v>
      </c>
      <c r="G13" s="117">
        <f t="shared" si="4"/>
        <v>7.5378170946921195</v>
      </c>
      <c r="H13" s="117">
        <f t="shared" si="5"/>
        <v>-7.7876864379930772</v>
      </c>
      <c r="I13" s="118" cm="1">
        <f t="array" ref="I13">IF(RIGHT($C13,2)&lt;RIGHT(Controls!$E$39,2),
INDEX(Inputs1!$A$4:$X$328, MATCH('Cost drivers'!$B13&amp;'Cost drivers'!I$4, Inputs1!$A$4:$A$328&amp;Inputs1!$B$4:$B$328, 0), MATCH('Cost drivers'!$C13, Inputs1!$A$4:$X$4, 0)),
INDEX(Inputs2!$A$4:$L$174, MATCH('Cost drivers'!$B13&amp;'Cost drivers'!I$5, Inputs2!$A$4:$A$174&amp;Inputs2!$B$4:$B$174, 0), MATCH('Cost drivers'!$C13, Inputs2!$A$4:$L$4, 0))
)</f>
        <v>147.19999999999999</v>
      </c>
      <c r="J13" s="119" cm="1">
        <f t="array" ref="J13">IF(RIGHT($C13,2)&lt;RIGHT(Controls!$E$39,2),
INDEX(Inputs1!$A$4:$X$328, MATCH('Cost drivers'!$B13&amp;'Cost drivers'!J$4, Inputs1!$A$4:$A$328&amp;Inputs1!$B$4:$B$328, 0), MATCH('Cost drivers'!$C13, Inputs1!$A$4:$X$4, 0)),
INDEX(Inputs2!$A$4:$L$174, MATCH('Cost drivers'!$B13&amp;'Cost drivers'!J$5, Inputs2!$A$4:$A$174&amp;Inputs2!$B$4:$B$174, 0), MATCH('Cost drivers'!$C13, Inputs2!$A$4:$L$4, 0))
)</f>
        <v>5.3614477717711368</v>
      </c>
      <c r="K13" s="118" cm="1">
        <f t="array" ref="K13">IF(RIGHT($C13,2)&lt;RIGHT(Controls!$E$39,2),
INDEX(Inputs1!$A$4:$X$328, MATCH('Cost drivers'!$B13&amp;'Cost drivers'!K$4, Inputs1!$A$4:$A$328&amp;Inputs1!$B$4:$B$328, 0), MATCH('Cost drivers'!$C13, Inputs1!$A$4:$X$4, 0)),
INDEX(Inputs2!$A$4:$L$174, MATCH('Cost drivers'!$B13&amp;'Cost drivers'!K$5, Inputs2!$A$4:$A$174&amp;Inputs2!$B$4:$B$174, 0), MATCH('Cost drivers'!$C13, Inputs2!$A$4:$L$4, 0))
)</f>
        <v>734.74408471597508</v>
      </c>
      <c r="L13" s="118" cm="1">
        <f t="array" ref="L13">IF(RIGHT($C13,2)&lt;RIGHT(Controls!$E$39,2),
INDEX(Inputs1!$A$4:$X$328, MATCH('Cost drivers'!$B13&amp;'Cost drivers'!L$4, Inputs1!$A$4:$A$328&amp;Inputs1!$B$4:$B$328, 0), MATCH('Cost drivers'!$C13, Inputs1!$A$4:$X$4, 0)),
INDEX(Inputs2!$A$4:$L$174, MATCH('Cost drivers'!$B13&amp;'Cost drivers'!L$5, Inputs2!$A$4:$A$174&amp;Inputs2!$B$4:$B$174, 0), MATCH('Cost drivers'!$C13, Inputs2!$A$4:$L$4, 0))
)</f>
        <v>1877.72664868279</v>
      </c>
      <c r="M13" s="120" cm="1">
        <f t="array" ref="M13">IF(RIGHT($C13,2)&lt;RIGHT(Controls!$E$39,2),
INDEX(Inputs1!$A$4:$X$328, MATCH('Cost drivers'!$B13&amp;'Cost drivers'!M$4, Inputs1!$A$4:$A$328&amp;Inputs1!$B$4:$B$328, 0), MATCH('Cost drivers'!$C13, Inputs1!$A$4:$X$4, 0)),
INDEX(Inputs2!$A$4:$L$174, MATCH('Cost drivers'!$B13&amp;'Cost drivers'!M$5, Inputs2!$A$4:$A$174&amp;Inputs2!$B$4:$B$174, 0), MATCH('Cost drivers'!$C13, Inputs2!$A$4:$L$4, 0))
)</f>
        <v>4.148114667303343E-4</v>
      </c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</row>
    <row r="14" spans="1:35" s="107" customFormat="1" ht="13.15">
      <c r="A14" s="98" t="str">
        <f t="shared" si="0"/>
        <v>ANH18</v>
      </c>
      <c r="B14" s="98" t="s">
        <v>57</v>
      </c>
      <c r="C14" s="98" t="s">
        <v>45</v>
      </c>
      <c r="D14" s="117">
        <f t="shared" si="1"/>
        <v>4.9586399989778753</v>
      </c>
      <c r="E14" s="117">
        <f t="shared" si="2"/>
        <v>5.4128513112175964</v>
      </c>
      <c r="F14" s="117">
        <f t="shared" si="3"/>
        <v>6.6029697562562841</v>
      </c>
      <c r="G14" s="117">
        <f t="shared" si="4"/>
        <v>7.5421461944015871</v>
      </c>
      <c r="H14" s="117">
        <f t="shared" si="5"/>
        <v>-7.7923619853185722</v>
      </c>
      <c r="I14" s="118" cm="1">
        <f t="array" ref="I14">IF(RIGHT($C14,2)&lt;RIGHT(Controls!$E$39,2),
INDEX(Inputs1!$A$4:$X$328, MATCH('Cost drivers'!$B14&amp;'Cost drivers'!I$4, Inputs1!$A$4:$A$328&amp;Inputs1!$B$4:$B$328, 0), MATCH('Cost drivers'!$C14, Inputs1!$A$4:$X$4, 0)),
INDEX(Inputs2!$A$4:$L$174, MATCH('Cost drivers'!$B14&amp;'Cost drivers'!I$5, Inputs2!$A$4:$A$174&amp;Inputs2!$B$4:$B$174, 0), MATCH('Cost drivers'!$C14, Inputs2!$A$4:$L$4, 0))
)</f>
        <v>142.4</v>
      </c>
      <c r="J14" s="119" cm="1">
        <f t="array" ref="J14">IF(RIGHT($C14,2)&lt;RIGHT(Controls!$E$39,2),
INDEX(Inputs1!$A$4:$X$328, MATCH('Cost drivers'!$B14&amp;'Cost drivers'!J$4, Inputs1!$A$4:$A$328&amp;Inputs1!$B$4:$B$328, 0), MATCH('Cost drivers'!$C14, Inputs1!$A$4:$X$4, 0)),
INDEX(Inputs2!$A$4:$L$174, MATCH('Cost drivers'!$B14&amp;'Cost drivers'!J$5, Inputs2!$A$4:$A$174&amp;Inputs2!$B$4:$B$174, 0), MATCH('Cost drivers'!$C14, Inputs2!$A$4:$L$4, 0))
)</f>
        <v>5.4128513112175964</v>
      </c>
      <c r="K14" s="118" cm="1">
        <f t="array" ref="K14">IF(RIGHT($C14,2)&lt;RIGHT(Controls!$E$39,2),
INDEX(Inputs1!$A$4:$X$328, MATCH('Cost drivers'!$B14&amp;'Cost drivers'!K$4, Inputs1!$A$4:$A$328&amp;Inputs1!$B$4:$B$328, 0), MATCH('Cost drivers'!$C14, Inputs1!$A$4:$X$4, 0)),
INDEX(Inputs2!$A$4:$L$174, MATCH('Cost drivers'!$B14&amp;'Cost drivers'!K$5, Inputs2!$A$4:$A$174&amp;Inputs2!$B$4:$B$174, 0), MATCH('Cost drivers'!$C14, Inputs2!$A$4:$L$4, 0))
)</f>
        <v>737.28148755891198</v>
      </c>
      <c r="L14" s="118" cm="1">
        <f t="array" ref="L14">IF(RIGHT($C14,2)&lt;RIGHT(Controls!$E$39,2),
INDEX(Inputs1!$A$4:$X$328, MATCH('Cost drivers'!$B14&amp;'Cost drivers'!L$4, Inputs1!$A$4:$A$328&amp;Inputs1!$B$4:$B$328, 0), MATCH('Cost drivers'!$C14, Inputs1!$A$4:$X$4, 0)),
INDEX(Inputs2!$A$4:$L$174, MATCH('Cost drivers'!$B14&amp;'Cost drivers'!L$5, Inputs2!$A$4:$A$174&amp;Inputs2!$B$4:$B$174, 0), MATCH('Cost drivers'!$C14, Inputs2!$A$4:$L$4, 0))
)</f>
        <v>1885.8731353257001</v>
      </c>
      <c r="M14" s="120" cm="1">
        <f t="array" ref="M14">IF(RIGHT($C14,2)&lt;RIGHT(Controls!$E$39,2),
INDEX(Inputs1!$A$4:$X$328, MATCH('Cost drivers'!$B14&amp;'Cost drivers'!M$4, Inputs1!$A$4:$A$328&amp;Inputs1!$B$4:$B$328, 0), MATCH('Cost drivers'!$C14, Inputs1!$A$4:$X$4, 0)),
INDEX(Inputs2!$A$4:$L$174, MATCH('Cost drivers'!$B14&amp;'Cost drivers'!M$5, Inputs2!$A$4:$A$174&amp;Inputs2!$B$4:$B$174, 0), MATCH('Cost drivers'!$C14, Inputs2!$A$4:$L$4, 0))
)</f>
        <v>4.1287652307174326E-4</v>
      </c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</row>
    <row r="15" spans="1:35" s="107" customFormat="1" ht="13.15">
      <c r="A15" s="98" t="str">
        <f t="shared" si="0"/>
        <v>ANH19</v>
      </c>
      <c r="B15" s="98" t="s">
        <v>57</v>
      </c>
      <c r="C15" s="98" t="s">
        <v>46</v>
      </c>
      <c r="D15" s="117">
        <f t="shared" si="1"/>
        <v>5.0173248689135468</v>
      </c>
      <c r="E15" s="117">
        <f t="shared" si="2"/>
        <v>5.2842992099568251</v>
      </c>
      <c r="F15" s="117">
        <f t="shared" si="3"/>
        <v>6.6060561096885779</v>
      </c>
      <c r="G15" s="117">
        <f t="shared" si="4"/>
        <v>7.5459673458125609</v>
      </c>
      <c r="H15" s="117">
        <f t="shared" si="5"/>
        <v>-7.807694190951568</v>
      </c>
      <c r="I15" s="118" cm="1">
        <f t="array" ref="I15">IF(RIGHT($C15,2)&lt;RIGHT(Controls!$E$39,2),
INDEX(Inputs1!$A$4:$X$328, MATCH('Cost drivers'!$B15&amp;'Cost drivers'!I$4, Inputs1!$A$4:$A$328&amp;Inputs1!$B$4:$B$328, 0), MATCH('Cost drivers'!$C15, Inputs1!$A$4:$X$4, 0)),
INDEX(Inputs2!$A$4:$L$174, MATCH('Cost drivers'!$B15&amp;'Cost drivers'!I$5, Inputs2!$A$4:$A$174&amp;Inputs2!$B$4:$B$174, 0), MATCH('Cost drivers'!$C15, Inputs2!$A$4:$L$4, 0))
)</f>
        <v>151.0068</v>
      </c>
      <c r="J15" s="119" cm="1">
        <f t="array" ref="J15">IF(RIGHT($C15,2)&lt;RIGHT(Controls!$E$39,2),
INDEX(Inputs1!$A$4:$X$328, MATCH('Cost drivers'!$B15&amp;'Cost drivers'!J$4, Inputs1!$A$4:$A$328&amp;Inputs1!$B$4:$B$328, 0), MATCH('Cost drivers'!$C15, Inputs1!$A$4:$X$4, 0)),
INDEX(Inputs2!$A$4:$L$174, MATCH('Cost drivers'!$B15&amp;'Cost drivers'!J$5, Inputs2!$A$4:$A$174&amp;Inputs2!$B$4:$B$174, 0), MATCH('Cost drivers'!$C15, Inputs2!$A$4:$L$4, 0))
)</f>
        <v>5.2842992099568251</v>
      </c>
      <c r="K15" s="118" cm="1">
        <f t="array" ref="K15">IF(RIGHT($C15,2)&lt;RIGHT(Controls!$E$39,2),
INDEX(Inputs1!$A$4:$X$328, MATCH('Cost drivers'!$B15&amp;'Cost drivers'!K$4, Inputs1!$A$4:$A$328&amp;Inputs1!$B$4:$B$328, 0), MATCH('Cost drivers'!$C15, Inputs1!$A$4:$X$4, 0)),
INDEX(Inputs2!$A$4:$L$174, MATCH('Cost drivers'!$B15&amp;'Cost drivers'!K$5, Inputs2!$A$4:$A$174&amp;Inputs2!$B$4:$B$174, 0), MATCH('Cost drivers'!$C15, Inputs2!$A$4:$L$4, 0))
)</f>
        <v>739.56051393996597</v>
      </c>
      <c r="L15" s="118" cm="1">
        <f t="array" ref="L15">IF(RIGHT($C15,2)&lt;RIGHT(Controls!$E$39,2),
INDEX(Inputs1!$A$4:$X$328, MATCH('Cost drivers'!$B15&amp;'Cost drivers'!L$4, Inputs1!$A$4:$A$328&amp;Inputs1!$B$4:$B$328, 0), MATCH('Cost drivers'!$C15, Inputs1!$A$4:$X$4, 0)),
INDEX(Inputs2!$A$4:$L$174, MATCH('Cost drivers'!$B15&amp;'Cost drivers'!L$5, Inputs2!$A$4:$A$174&amp;Inputs2!$B$4:$B$174, 0), MATCH('Cost drivers'!$C15, Inputs2!$A$4:$L$4, 0))
)</f>
        <v>1893.0931276746001</v>
      </c>
      <c r="M15" s="120" cm="1">
        <f t="array" ref="M15">IF(RIGHT($C15,2)&lt;RIGHT(Controls!$E$39,2),
INDEX(Inputs1!$A$4:$X$328, MATCH('Cost drivers'!$B15&amp;'Cost drivers'!M$4, Inputs1!$A$4:$A$328&amp;Inputs1!$B$4:$B$328, 0), MATCH('Cost drivers'!$C15, Inputs1!$A$4:$X$4, 0)),
INDEX(Inputs2!$A$4:$L$174, MATCH('Cost drivers'!$B15&amp;'Cost drivers'!M$5, Inputs2!$A$4:$A$174&amp;Inputs2!$B$4:$B$174, 0), MATCH('Cost drivers'!$C15, Inputs2!$A$4:$L$4, 0))
)</f>
        <v>4.0659449703902482E-4</v>
      </c>
      <c r="N15" s="121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</row>
    <row r="16" spans="1:35" s="107" customFormat="1" ht="13.15">
      <c r="A16" s="98" t="str">
        <f t="shared" si="0"/>
        <v>ANH20</v>
      </c>
      <c r="B16" s="98" t="s">
        <v>57</v>
      </c>
      <c r="C16" s="98" t="s">
        <v>47</v>
      </c>
      <c r="D16" s="117">
        <f t="shared" si="1"/>
        <v>5.004670875596223</v>
      </c>
      <c r="E16" s="117">
        <f t="shared" si="2"/>
        <v>5.184513860022502</v>
      </c>
      <c r="F16" s="117">
        <f t="shared" si="3"/>
        <v>6.6049585305159333</v>
      </c>
      <c r="G16" s="117">
        <f t="shared" si="4"/>
        <v>7.5471892662645805</v>
      </c>
      <c r="H16" s="117">
        <f t="shared" si="5"/>
        <v>-7.8174685966265054</v>
      </c>
      <c r="I16" s="118" cm="1">
        <f t="array" ref="I16">IF(RIGHT($C16,2)&lt;RIGHT(Controls!$E$39,2),
INDEX(Inputs1!$A$4:$X$328, MATCH('Cost drivers'!$B16&amp;'Cost drivers'!I$4, Inputs1!$A$4:$A$328&amp;Inputs1!$B$4:$B$328, 0), MATCH('Cost drivers'!$C16, Inputs1!$A$4:$X$4, 0)),
INDEX(Inputs2!$A$4:$L$174, MATCH('Cost drivers'!$B16&amp;'Cost drivers'!I$5, Inputs2!$A$4:$A$174&amp;Inputs2!$B$4:$B$174, 0), MATCH('Cost drivers'!$C16, Inputs2!$A$4:$L$4, 0))
)</f>
        <v>149.108</v>
      </c>
      <c r="J16" s="119" cm="1">
        <f t="array" ref="J16">IF(RIGHT($C16,2)&lt;RIGHT(Controls!$E$39,2),
INDEX(Inputs1!$A$4:$X$328, MATCH('Cost drivers'!$B16&amp;'Cost drivers'!J$4, Inputs1!$A$4:$A$328&amp;Inputs1!$B$4:$B$328, 0), MATCH('Cost drivers'!$C16, Inputs1!$A$4:$X$4, 0)),
INDEX(Inputs2!$A$4:$L$174, MATCH('Cost drivers'!$B16&amp;'Cost drivers'!J$5, Inputs2!$A$4:$A$174&amp;Inputs2!$B$4:$B$174, 0), MATCH('Cost drivers'!$C16, Inputs2!$A$4:$L$4, 0))
)</f>
        <v>5.184513860022502</v>
      </c>
      <c r="K16" s="118" cm="1">
        <f t="array" ref="K16">IF(RIGHT($C16,2)&lt;RIGHT(Controls!$E$39,2),
INDEX(Inputs1!$A$4:$X$328, MATCH('Cost drivers'!$B16&amp;'Cost drivers'!K$4, Inputs1!$A$4:$A$328&amp;Inputs1!$B$4:$B$328, 0), MATCH('Cost drivers'!$C16, Inputs1!$A$4:$X$4, 0)),
INDEX(Inputs2!$A$4:$L$174, MATCH('Cost drivers'!$B16&amp;'Cost drivers'!K$5, Inputs2!$A$4:$A$174&amp;Inputs2!$B$4:$B$174, 0), MATCH('Cost drivers'!$C16, Inputs2!$A$4:$L$4, 0))
)</f>
        <v>738.74923302691604</v>
      </c>
      <c r="L16" s="118" cm="1">
        <f t="array" ref="L16">IF(RIGHT($C16,2)&lt;RIGHT(Controls!$E$39,2),
INDEX(Inputs1!$A$4:$X$328, MATCH('Cost drivers'!$B16&amp;'Cost drivers'!L$4, Inputs1!$A$4:$A$328&amp;Inputs1!$B$4:$B$328, 0), MATCH('Cost drivers'!$C16, Inputs1!$A$4:$X$4, 0)),
INDEX(Inputs2!$A$4:$L$174, MATCH('Cost drivers'!$B16&amp;'Cost drivers'!L$5, Inputs2!$A$4:$A$174&amp;Inputs2!$B$4:$B$174, 0), MATCH('Cost drivers'!$C16, Inputs2!$A$4:$L$4, 0))
)</f>
        <v>1895.40775073952</v>
      </c>
      <c r="M16" s="120" cm="1">
        <f t="array" ref="M16">IF(RIGHT($C16,2)&lt;RIGHT(Controls!$E$39,2),
INDEX(Inputs1!$A$4:$X$328, MATCH('Cost drivers'!$B16&amp;'Cost drivers'!M$4, Inputs1!$A$4:$A$328&amp;Inputs1!$B$4:$B$328, 0), MATCH('Cost drivers'!$C16, Inputs1!$A$4:$X$4, 0)),
INDEX(Inputs2!$A$4:$L$174, MATCH('Cost drivers'!$B16&amp;'Cost drivers'!M$5, Inputs2!$A$4:$A$174&amp;Inputs2!$B$4:$B$174, 0), MATCH('Cost drivers'!$C16, Inputs2!$A$4:$L$4, 0))
)</f>
        <v>4.02639637169045E-4</v>
      </c>
      <c r="N16" s="121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</row>
    <row r="17" spans="1:32" s="107" customFormat="1" ht="13.15">
      <c r="A17" s="98" t="str">
        <f t="shared" si="0"/>
        <v>ANH21</v>
      </c>
      <c r="B17" s="98" t="s">
        <v>57</v>
      </c>
      <c r="C17" s="98" t="s">
        <v>48</v>
      </c>
      <c r="D17" s="117">
        <f t="shared" si="1"/>
        <v>4.990432586778736</v>
      </c>
      <c r="E17" s="117">
        <f t="shared" si="2"/>
        <v>5.2952278870351384</v>
      </c>
      <c r="F17" s="117">
        <f t="shared" si="3"/>
        <v>6.6059950520357225</v>
      </c>
      <c r="G17" s="117">
        <f t="shared" si="4"/>
        <v>7.5482389546529429</v>
      </c>
      <c r="H17" s="117">
        <f t="shared" si="5"/>
        <v>-7.8319261879640951</v>
      </c>
      <c r="I17" s="118" cm="1">
        <f t="array" ref="I17">IF(RIGHT($C17,2)&lt;RIGHT(Controls!$E$39,2),
INDEX(Inputs1!$A$4:$X$328, MATCH('Cost drivers'!$B17&amp;'Cost drivers'!I$4, Inputs1!$A$4:$A$328&amp;Inputs1!$B$4:$B$328, 0), MATCH('Cost drivers'!$C17, Inputs1!$A$4:$X$4, 0)),
INDEX(Inputs2!$A$4:$L$174, MATCH('Cost drivers'!$B17&amp;'Cost drivers'!I$5, Inputs2!$A$4:$A$174&amp;Inputs2!$B$4:$B$174, 0), MATCH('Cost drivers'!$C17, Inputs2!$A$4:$L$4, 0))
)</f>
        <v>147</v>
      </c>
      <c r="J17" s="119" cm="1">
        <f t="array" ref="J17">IF(RIGHT($C17,2)&lt;RIGHT(Controls!$E$39,2),
INDEX(Inputs1!$A$4:$X$328, MATCH('Cost drivers'!$B17&amp;'Cost drivers'!J$4, Inputs1!$A$4:$A$328&amp;Inputs1!$B$4:$B$328, 0), MATCH('Cost drivers'!$C17, Inputs1!$A$4:$X$4, 0)),
INDEX(Inputs2!$A$4:$L$174, MATCH('Cost drivers'!$B17&amp;'Cost drivers'!J$5, Inputs2!$A$4:$A$174&amp;Inputs2!$B$4:$B$174, 0), MATCH('Cost drivers'!$C17, Inputs2!$A$4:$L$4, 0))
)</f>
        <v>5.2952278870351384</v>
      </c>
      <c r="K17" s="118" cm="1">
        <f t="array" ref="K17">IF(RIGHT($C17,2)&lt;RIGHT(Controls!$E$39,2),
INDEX(Inputs1!$A$4:$X$328, MATCH('Cost drivers'!$B17&amp;'Cost drivers'!K$4, Inputs1!$A$4:$A$328&amp;Inputs1!$B$4:$B$328, 0), MATCH('Cost drivers'!$C17, Inputs1!$A$4:$X$4, 0)),
INDEX(Inputs2!$A$4:$L$174, MATCH('Cost drivers'!$B17&amp;'Cost drivers'!K$5, Inputs2!$A$4:$A$174&amp;Inputs2!$B$4:$B$174, 0), MATCH('Cost drivers'!$C17, Inputs2!$A$4:$L$4, 0))
)</f>
        <v>739.51535948936703</v>
      </c>
      <c r="L17" s="118" cm="1">
        <f t="array" ref="L17">IF(RIGHT($C17,2)&lt;RIGHT(Controls!$E$39,2),
INDEX(Inputs1!$A$4:$X$328, MATCH('Cost drivers'!$B17&amp;'Cost drivers'!L$4, Inputs1!$A$4:$A$328&amp;Inputs1!$B$4:$B$328, 0), MATCH('Cost drivers'!$C17, Inputs1!$A$4:$X$4, 0)),
INDEX(Inputs2!$A$4:$L$174, MATCH('Cost drivers'!$B17&amp;'Cost drivers'!L$5, Inputs2!$A$4:$A$174&amp;Inputs2!$B$4:$B$174, 0), MATCH('Cost drivers'!$C17, Inputs2!$A$4:$L$4, 0))
)</f>
        <v>1897.3983828355999</v>
      </c>
      <c r="M17" s="120" cm="1">
        <f t="array" ref="M17">IF(RIGHT($C17,2)&lt;RIGHT(Controls!$E$39,2),
INDEX(Inputs1!$A$4:$X$328, MATCH('Cost drivers'!$B17&amp;'Cost drivers'!M$4, Inputs1!$A$4:$A$328&amp;Inputs1!$B$4:$B$328, 0), MATCH('Cost drivers'!$C17, Inputs1!$A$4:$X$4, 0)),
INDEX(Inputs2!$A$4:$L$174, MATCH('Cost drivers'!$B17&amp;'Cost drivers'!M$5, Inputs2!$A$4:$A$174&amp;Inputs2!$B$4:$B$174, 0), MATCH('Cost drivers'!$C17, Inputs2!$A$4:$L$4, 0))
)</f>
        <v>3.9686031603683789E-4</v>
      </c>
      <c r="N17" s="121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</row>
    <row r="18" spans="1:32" s="107" customFormat="1" ht="13.15">
      <c r="A18" s="98" t="str">
        <f t="shared" si="0"/>
        <v>ANH22</v>
      </c>
      <c r="B18" s="98" t="s">
        <v>57</v>
      </c>
      <c r="C18" s="98" t="s">
        <v>49</v>
      </c>
      <c r="D18" s="117">
        <f t="shared" si="1"/>
        <v>5.0199253410033489</v>
      </c>
      <c r="E18" s="117">
        <f t="shared" si="2"/>
        <v>5.209227197011761</v>
      </c>
      <c r="F18" s="117">
        <f t="shared" si="3"/>
        <v>6.6126439583845045</v>
      </c>
      <c r="G18" s="117">
        <f t="shared" si="4"/>
        <v>7.554887861001724</v>
      </c>
      <c r="H18" s="117">
        <f t="shared" si="5"/>
        <v>-7.8407718987349275</v>
      </c>
      <c r="I18" s="118" cm="1">
        <f t="array" ref="I18">IF(RIGHT($C18,2)&lt;RIGHT(Controls!$E$39,2),
INDEX(Inputs1!$A$4:$X$328, MATCH('Cost drivers'!$B18&amp;'Cost drivers'!I$4, Inputs1!$A$4:$A$328&amp;Inputs1!$B$4:$B$328, 0), MATCH('Cost drivers'!$C18, Inputs1!$A$4:$X$4, 0)),
INDEX(Inputs2!$A$4:$L$174, MATCH('Cost drivers'!$B18&amp;'Cost drivers'!I$5, Inputs2!$A$4:$A$174&amp;Inputs2!$B$4:$B$174, 0), MATCH('Cost drivers'!$C18, Inputs2!$A$4:$L$4, 0))
)</f>
        <v>151.4</v>
      </c>
      <c r="J18" s="119" cm="1">
        <f t="array" ref="J18">IF(RIGHT($C18,2)&lt;RIGHT(Controls!$E$39,2),
INDEX(Inputs1!$A$4:$X$328, MATCH('Cost drivers'!$B18&amp;'Cost drivers'!J$4, Inputs1!$A$4:$A$328&amp;Inputs1!$B$4:$B$328, 0), MATCH('Cost drivers'!$C18, Inputs1!$A$4:$X$4, 0)),
INDEX(Inputs2!$A$4:$L$174, MATCH('Cost drivers'!$B18&amp;'Cost drivers'!J$5, Inputs2!$A$4:$A$174&amp;Inputs2!$B$4:$B$174, 0), MATCH('Cost drivers'!$C18, Inputs2!$A$4:$L$4, 0))
)</f>
        <v>5.209227197011761</v>
      </c>
      <c r="K18" s="118" cm="1">
        <f t="array" ref="K18">IF(RIGHT($C18,2)&lt;RIGHT(Controls!$E$39,2),
INDEX(Inputs1!$A$4:$X$328, MATCH('Cost drivers'!$B18&amp;'Cost drivers'!K$4, Inputs1!$A$4:$A$328&amp;Inputs1!$B$4:$B$328, 0), MATCH('Cost drivers'!$C18, Inputs1!$A$4:$X$4, 0)),
INDEX(Inputs2!$A$4:$L$174, MATCH('Cost drivers'!$B18&amp;'Cost drivers'!K$5, Inputs2!$A$4:$A$174&amp;Inputs2!$B$4:$B$174, 0), MATCH('Cost drivers'!$C18, Inputs2!$A$4:$L$4, 0))
)</f>
        <v>744.44871037768507</v>
      </c>
      <c r="L18" s="118" cm="1">
        <f t="array" ref="L18">IF(RIGHT($C18,2)&lt;RIGHT(Controls!$E$39,2),
INDEX(Inputs1!$A$4:$X$328, MATCH('Cost drivers'!$B18&amp;'Cost drivers'!L$4, Inputs1!$A$4:$A$328&amp;Inputs1!$B$4:$B$328, 0), MATCH('Cost drivers'!$C18, Inputs1!$A$4:$X$4, 0)),
INDEX(Inputs2!$A$4:$L$174, MATCH('Cost drivers'!$B18&amp;'Cost drivers'!L$5, Inputs2!$A$4:$A$174&amp;Inputs2!$B$4:$B$174, 0), MATCH('Cost drivers'!$C18, Inputs2!$A$4:$L$4, 0))
)</f>
        <v>1910.0560401477057</v>
      </c>
      <c r="M18" s="120" cm="1">
        <f t="array" ref="M18">IF(RIGHT($C18,2)&lt;RIGHT(Controls!$E$39,2),
INDEX(Inputs1!$A$4:$X$328, MATCH('Cost drivers'!$B18&amp;'Cost drivers'!M$4, Inputs1!$A$4:$A$328&amp;Inputs1!$B$4:$B$328, 0), MATCH('Cost drivers'!$C18, Inputs1!$A$4:$X$4, 0)),
INDEX(Inputs2!$A$4:$L$174, MATCH('Cost drivers'!$B18&amp;'Cost drivers'!M$5, Inputs2!$A$4:$A$174&amp;Inputs2!$B$4:$B$174, 0), MATCH('Cost drivers'!$C18, Inputs2!$A$4:$L$4, 0))
)</f>
        <v>3.9336528526989734E-4</v>
      </c>
      <c r="N18" s="121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</row>
    <row r="19" spans="1:32" s="107" customFormat="1" ht="13.15">
      <c r="A19" s="98" t="str">
        <f t="shared" si="0"/>
        <v>ANH23</v>
      </c>
      <c r="B19" s="98" t="s">
        <v>57</v>
      </c>
      <c r="C19" s="98" t="s">
        <v>50</v>
      </c>
      <c r="D19" s="117">
        <f t="shared" ref="D19" si="6">LN(I19)</f>
        <v>4.9978877212737531</v>
      </c>
      <c r="E19" s="117">
        <f t="shared" ref="E19" si="7">J19</f>
        <v>5.1079619115740531</v>
      </c>
      <c r="F19" s="117">
        <f t="shared" ref="F19" si="8">LN(K19)</f>
        <v>6.6199704918860176</v>
      </c>
      <c r="G19" s="117">
        <f t="shared" ref="G19" si="9">LN(L19)</f>
        <v>7.5622143945032372</v>
      </c>
      <c r="H19" s="117">
        <f t="shared" ref="H19" si="10">LN(M19)</f>
        <v>-7.8504149903041549</v>
      </c>
      <c r="I19" s="118" cm="1">
        <f t="array" ref="I19">IF(RIGHT($C19,2)&lt;RIGHT(Controls!$E$39,2),
INDEX(Inputs1!$A$4:$X$328, MATCH('Cost drivers'!$B19&amp;'Cost drivers'!I$4, Inputs1!$A$4:$A$328&amp;Inputs1!$B$4:$B$328, 0), MATCH('Cost drivers'!$C19, Inputs1!$A$4:$X$4, 0)),
INDEX(Inputs2!$A$4:$L$174, MATCH('Cost drivers'!$B19&amp;'Cost drivers'!I$5, Inputs2!$A$4:$A$174&amp;Inputs2!$B$4:$B$174, 0), MATCH('Cost drivers'!$C19, Inputs2!$A$4:$L$4, 0))
)</f>
        <v>148.1</v>
      </c>
      <c r="J19" s="119" cm="1">
        <f t="array" ref="J19">IF(RIGHT($C19,2)&lt;RIGHT(Controls!$E$39,2),
INDEX(Inputs1!$A$4:$X$328, MATCH('Cost drivers'!$B19&amp;'Cost drivers'!J$4, Inputs1!$A$4:$A$328&amp;Inputs1!$B$4:$B$328, 0), MATCH('Cost drivers'!$C19, Inputs1!$A$4:$X$4, 0)),
INDEX(Inputs2!$A$4:$L$174, MATCH('Cost drivers'!$B19&amp;'Cost drivers'!J$5, Inputs2!$A$4:$A$174&amp;Inputs2!$B$4:$B$174, 0), MATCH('Cost drivers'!$C19, Inputs2!$A$4:$L$4, 0))
)</f>
        <v>5.1079619115740531</v>
      </c>
      <c r="K19" s="118" cm="1">
        <f t="array" ref="K19">IF(RIGHT($C19,2)&lt;RIGHT(Controls!$E$39,2),
INDEX(Inputs1!$A$4:$X$328, MATCH('Cost drivers'!$B19&amp;'Cost drivers'!K$4, Inputs1!$A$4:$A$328&amp;Inputs1!$B$4:$B$328, 0), MATCH('Cost drivers'!$C19, Inputs1!$A$4:$X$4, 0)),
INDEX(Inputs2!$A$4:$L$174, MATCH('Cost drivers'!$B19&amp;'Cost drivers'!K$5, Inputs2!$A$4:$A$174&amp;Inputs2!$B$4:$B$174, 0), MATCH('Cost drivers'!$C19, Inputs2!$A$4:$L$4, 0))
)</f>
        <v>749.92296797297217</v>
      </c>
      <c r="L19" s="118" cm="1">
        <f t="array" ref="L19">IF(RIGHT($C19,2)&lt;RIGHT(Controls!$E$39,2),
INDEX(Inputs1!$A$4:$X$328, MATCH('Cost drivers'!$B19&amp;'Cost drivers'!L$4, Inputs1!$A$4:$A$328&amp;Inputs1!$B$4:$B$328, 0), MATCH('Cost drivers'!$C19, Inputs1!$A$4:$X$4, 0)),
INDEX(Inputs2!$A$4:$L$174, MATCH('Cost drivers'!$B19&amp;'Cost drivers'!L$5, Inputs2!$A$4:$A$174&amp;Inputs2!$B$4:$B$174, 0), MATCH('Cost drivers'!$C19, Inputs2!$A$4:$L$4, 0))
)</f>
        <v>1924.1015192242937</v>
      </c>
      <c r="M19" s="120" cm="1">
        <f t="array" ref="M19">IF(RIGHT($C19,2)&lt;RIGHT(Controls!$E$39,2),
INDEX(Inputs1!$A$4:$X$328, MATCH('Cost drivers'!$B19&amp;'Cost drivers'!M$4, Inputs1!$A$4:$A$328&amp;Inputs1!$B$4:$B$328, 0), MATCH('Cost drivers'!$C19, Inputs1!$A$4:$X$4, 0)),
INDEX(Inputs2!$A$4:$L$174, MATCH('Cost drivers'!$B19&amp;'Cost drivers'!M$5, Inputs2!$A$4:$A$174&amp;Inputs2!$B$4:$B$174, 0), MATCH('Cost drivers'!$C19, Inputs2!$A$4:$L$4, 0))
)</f>
        <v>3.8959025852121045E-4</v>
      </c>
      <c r="N19" s="121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</row>
    <row r="20" spans="1:32" s="107" customFormat="1" ht="13.15">
      <c r="A20" s="98" t="str">
        <f t="shared" si="0"/>
        <v>ANH24</v>
      </c>
      <c r="B20" s="98" t="s">
        <v>57</v>
      </c>
      <c r="C20" s="98" t="s">
        <v>30</v>
      </c>
      <c r="D20" s="117">
        <f t="shared" si="1"/>
        <v>5.0151583828238406</v>
      </c>
      <c r="E20" s="117">
        <f t="shared" si="2"/>
        <v>4.9876399592845715</v>
      </c>
      <c r="F20" s="117">
        <f t="shared" si="3"/>
        <v>6.6202909930406104</v>
      </c>
      <c r="G20" s="117">
        <f t="shared" si="4"/>
        <v>7.56253489565783</v>
      </c>
      <c r="H20" s="117">
        <f t="shared" si="5"/>
        <v>-7.8571328717872122</v>
      </c>
      <c r="I20" s="118" cm="1">
        <f t="array" ref="I20">IF(RIGHT($C20,2)&lt;RIGHT(Controls!$E$39,2),
INDEX(Inputs1!$A$4:$X$328, MATCH('Cost drivers'!$B20&amp;'Cost drivers'!I$4, Inputs1!$A$4:$A$328&amp;Inputs1!$B$4:$B$328, 0), MATCH('Cost drivers'!$C20, Inputs1!$A$4:$X$4, 0)),
INDEX(Inputs2!$A$4:$L$174, MATCH('Cost drivers'!$B20&amp;'Cost drivers'!I$5, Inputs2!$A$4:$A$174&amp;Inputs2!$B$4:$B$174, 0), MATCH('Cost drivers'!$C20, Inputs2!$A$4:$L$4, 0))
)</f>
        <v>150.68</v>
      </c>
      <c r="J20" s="119" cm="1">
        <f t="array" ref="J20">IF(RIGHT($C20,2)&lt;RIGHT(Controls!$E$39,2),
INDEX(Inputs1!$A$4:$X$328, MATCH('Cost drivers'!$B20&amp;'Cost drivers'!J$4, Inputs1!$A$4:$A$328&amp;Inputs1!$B$4:$B$328, 0), MATCH('Cost drivers'!$C20, Inputs1!$A$4:$X$4, 0)),
INDEX(Inputs2!$A$4:$L$174, MATCH('Cost drivers'!$B20&amp;'Cost drivers'!J$5, Inputs2!$A$4:$A$174&amp;Inputs2!$B$4:$B$174, 0), MATCH('Cost drivers'!$C20, Inputs2!$A$4:$L$4, 0))
)</f>
        <v>4.9876399592845715</v>
      </c>
      <c r="K20" s="118" cm="1">
        <f t="array" ref="K20">IF(RIGHT($C20,2)&lt;RIGHT(Controls!$E$39,2),
INDEX(Inputs1!$A$4:$X$328, MATCH('Cost drivers'!$B20&amp;'Cost drivers'!K$4, Inputs1!$A$4:$A$328&amp;Inputs1!$B$4:$B$328, 0), MATCH('Cost drivers'!$C20, Inputs1!$A$4:$X$4, 0)),
INDEX(Inputs2!$A$4:$L$174, MATCH('Cost drivers'!$B20&amp;'Cost drivers'!K$5, Inputs2!$A$4:$A$174&amp;Inputs2!$B$4:$B$174, 0), MATCH('Cost drivers'!$C20, Inputs2!$A$4:$L$4, 0))
)</f>
        <v>750.16335767059365</v>
      </c>
      <c r="L20" s="118" cm="1">
        <f t="array" ref="L20">IF(RIGHT($C20,2)&lt;RIGHT(Controls!$E$39,2),
INDEX(Inputs1!$A$4:$X$328, MATCH('Cost drivers'!$B20&amp;'Cost drivers'!L$4, Inputs1!$A$4:$A$328&amp;Inputs1!$B$4:$B$328, 0), MATCH('Cost drivers'!$C20, Inputs1!$A$4:$X$4, 0)),
INDEX(Inputs2!$A$4:$L$174, MATCH('Cost drivers'!$B20&amp;'Cost drivers'!L$5, Inputs2!$A$4:$A$174&amp;Inputs2!$B$4:$B$174, 0), MATCH('Cost drivers'!$C20, Inputs2!$A$4:$L$4, 0))
)</f>
        <v>1924.7182948161249</v>
      </c>
      <c r="M20" s="120" cm="1">
        <f t="array" ref="M20">IF(RIGHT($C20,2)&lt;RIGHT(Controls!$E$39,2),
INDEX(Inputs1!$A$4:$X$328, MATCH('Cost drivers'!$B20&amp;'Cost drivers'!M$4, Inputs1!$A$4:$A$328&amp;Inputs1!$B$4:$B$328, 0), MATCH('Cost drivers'!$C20, Inputs1!$A$4:$X$4, 0)),
INDEX(Inputs2!$A$4:$L$174, MATCH('Cost drivers'!$B20&amp;'Cost drivers'!M$5, Inputs2!$A$4:$A$174&amp;Inputs2!$B$4:$B$174, 0), MATCH('Cost drivers'!$C20, Inputs2!$A$4:$L$4, 0))
)</f>
        <v>3.8698180877555673E-4</v>
      </c>
      <c r="N20" s="121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</row>
    <row r="21" spans="1:32" s="107" customFormat="1" ht="13.15">
      <c r="A21" s="98" t="str">
        <f t="shared" si="0"/>
        <v>ANH25</v>
      </c>
      <c r="B21" s="98" t="s">
        <v>57</v>
      </c>
      <c r="C21" s="98" t="s">
        <v>51</v>
      </c>
      <c r="D21" s="117">
        <f t="shared" si="1"/>
        <v>5.0205856249494234</v>
      </c>
      <c r="E21" s="117">
        <f t="shared" si="2"/>
        <v>4.9731168677487219</v>
      </c>
      <c r="F21" s="117">
        <f t="shared" si="3"/>
        <v>6.6362185212850964</v>
      </c>
      <c r="G21" s="117">
        <f t="shared" si="4"/>
        <v>7.5784624239023168</v>
      </c>
      <c r="H21" s="117">
        <f t="shared" si="5"/>
        <v>-7.8823603220459919</v>
      </c>
      <c r="I21" s="118" cm="1">
        <f t="array" ref="I21">IF(RIGHT($C21,2)&lt;RIGHT(Controls!$E$39,2),
INDEX(Inputs1!$A$4:$X$328, MATCH('Cost drivers'!$B21&amp;'Cost drivers'!I$4, Inputs1!$A$4:$A$328&amp;Inputs1!$B$4:$B$328, 0), MATCH('Cost drivers'!$C21, Inputs1!$A$4:$X$4, 0)),
INDEX(Inputs2!$A$4:$L$174, MATCH('Cost drivers'!$B21&amp;'Cost drivers'!I$5, Inputs2!$A$4:$A$174&amp;Inputs2!$B$4:$B$174, 0), MATCH('Cost drivers'!$C21, Inputs2!$A$4:$L$4, 0))
)</f>
        <v>151.5</v>
      </c>
      <c r="J21" s="119" cm="1">
        <f t="array" ref="J21">IF(RIGHT($C21,2)&lt;RIGHT(Controls!$E$39,2),
INDEX(Inputs1!$A$4:$X$328, MATCH('Cost drivers'!$B21&amp;'Cost drivers'!J$4, Inputs1!$A$4:$A$328&amp;Inputs1!$B$4:$B$328, 0), MATCH('Cost drivers'!$C21, Inputs1!$A$4:$X$4, 0)),
INDEX(Inputs2!$A$4:$L$174, MATCH('Cost drivers'!$B21&amp;'Cost drivers'!J$5, Inputs2!$A$4:$A$174&amp;Inputs2!$B$4:$B$174, 0), MATCH('Cost drivers'!$C21, Inputs2!$A$4:$L$4, 0))
)</f>
        <v>4.9731168677487219</v>
      </c>
      <c r="K21" s="118" cm="1">
        <f t="array" ref="K21">IF(RIGHT($C21,2)&lt;RIGHT(Controls!$E$39,2),
INDEX(Inputs1!$A$4:$X$328, MATCH('Cost drivers'!$B21&amp;'Cost drivers'!K$4, Inputs1!$A$4:$A$328&amp;Inputs1!$B$4:$B$328, 0), MATCH('Cost drivers'!$C21, Inputs1!$A$4:$X$4, 0)),
INDEX(Inputs2!$A$4:$L$174, MATCH('Cost drivers'!$B21&amp;'Cost drivers'!K$5, Inputs2!$A$4:$A$174&amp;Inputs2!$B$4:$B$174, 0), MATCH('Cost drivers'!$C21, Inputs2!$A$4:$L$4, 0))
)</f>
        <v>762.20726596934844</v>
      </c>
      <c r="L21" s="118" cm="1">
        <f t="array" ref="L21">IF(RIGHT($C21,2)&lt;RIGHT(Controls!$E$39,2),
INDEX(Inputs1!$A$4:$X$328, MATCH('Cost drivers'!$B21&amp;'Cost drivers'!L$4, Inputs1!$A$4:$A$328&amp;Inputs1!$B$4:$B$328, 0), MATCH('Cost drivers'!$C21, Inputs1!$A$4:$X$4, 0)),
INDEX(Inputs2!$A$4:$L$174, MATCH('Cost drivers'!$B21&amp;'Cost drivers'!L$5, Inputs2!$A$4:$A$174&amp;Inputs2!$B$4:$B$174, 0), MATCH('Cost drivers'!$C21, Inputs2!$A$4:$L$4, 0))
)</f>
        <v>1955.6197383572799</v>
      </c>
      <c r="M21" s="120" cm="1">
        <f t="array" ref="M21">IF(RIGHT($C21,2)&lt;RIGHT(Controls!$E$39,2),
INDEX(Inputs1!$A$4:$X$328, MATCH('Cost drivers'!$B21&amp;'Cost drivers'!M$4, Inputs1!$A$4:$A$328&amp;Inputs1!$B$4:$B$328, 0), MATCH('Cost drivers'!$C21, Inputs1!$A$4:$X$4, 0)),
INDEX(Inputs2!$A$4:$L$174, MATCH('Cost drivers'!$B21&amp;'Cost drivers'!M$5, Inputs2!$A$4:$A$174&amp;Inputs2!$B$4:$B$174, 0), MATCH('Cost drivers'!$C21, Inputs2!$A$4:$L$4, 0))
)</f>
        <v>3.7734135772263396E-4</v>
      </c>
      <c r="N21" s="121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</row>
    <row r="22" spans="1:32" s="107" customFormat="1" ht="13.15">
      <c r="A22" s="98" t="str">
        <f t="shared" si="0"/>
        <v>ANH26</v>
      </c>
      <c r="B22" s="98" t="s">
        <v>57</v>
      </c>
      <c r="C22" s="98" t="s">
        <v>52</v>
      </c>
      <c r="D22" s="117">
        <f t="shared" si="1"/>
        <v>5.0494133886338322</v>
      </c>
      <c r="E22" s="117">
        <f t="shared" si="2"/>
        <v>4.9320027773863782</v>
      </c>
      <c r="F22" s="117">
        <f t="shared" si="3"/>
        <v>6.6423389685931378</v>
      </c>
      <c r="G22" s="117">
        <f t="shared" si="4"/>
        <v>7.5845828712103573</v>
      </c>
      <c r="H22" s="117">
        <f t="shared" si="5"/>
        <v>-7.8898921659725882</v>
      </c>
      <c r="I22" s="118" cm="1">
        <f t="array" ref="I22">IF(RIGHT($C22,2)&lt;RIGHT(Controls!$E$39,2),
INDEX(Inputs1!$A$4:$X$328, MATCH('Cost drivers'!$B22&amp;'Cost drivers'!I$4, Inputs1!$A$4:$A$328&amp;Inputs1!$B$4:$B$328, 0), MATCH('Cost drivers'!$C22, Inputs1!$A$4:$X$4, 0)),
INDEX(Inputs2!$A$4:$L$174, MATCH('Cost drivers'!$B22&amp;'Cost drivers'!I$5, Inputs2!$A$4:$A$174&amp;Inputs2!$B$4:$B$174, 0), MATCH('Cost drivers'!$C22, Inputs2!$A$4:$L$4, 0))
)</f>
        <v>155.9309667747724</v>
      </c>
      <c r="J22" s="119" cm="1">
        <f t="array" ref="J22">IF(RIGHT($C22,2)&lt;RIGHT(Controls!$E$39,2),
INDEX(Inputs1!$A$4:$X$328, MATCH('Cost drivers'!$B22&amp;'Cost drivers'!J$4, Inputs1!$A$4:$A$328&amp;Inputs1!$B$4:$B$328, 0), MATCH('Cost drivers'!$C22, Inputs1!$A$4:$X$4, 0)),
INDEX(Inputs2!$A$4:$L$174, MATCH('Cost drivers'!$B22&amp;'Cost drivers'!J$5, Inputs2!$A$4:$A$174&amp;Inputs2!$B$4:$B$174, 0), MATCH('Cost drivers'!$C22, Inputs2!$A$4:$L$4, 0))
)</f>
        <v>4.9320027773863782</v>
      </c>
      <c r="K22" s="118" cm="1">
        <f t="array" ref="K22">IF(RIGHT($C22,2)&lt;RIGHT(Controls!$E$39,2),
INDEX(Inputs1!$A$4:$X$328, MATCH('Cost drivers'!$B22&amp;'Cost drivers'!K$4, Inputs1!$A$4:$A$328&amp;Inputs1!$B$4:$B$328, 0), MATCH('Cost drivers'!$C22, Inputs1!$A$4:$X$4, 0)),
INDEX(Inputs2!$A$4:$L$174, MATCH('Cost drivers'!$B22&amp;'Cost drivers'!K$5, Inputs2!$A$4:$A$174&amp;Inputs2!$B$4:$B$174, 0), MATCH('Cost drivers'!$C22, Inputs2!$A$4:$L$4, 0))
)</f>
        <v>766.88662064305004</v>
      </c>
      <c r="L22" s="118" cm="1">
        <f t="array" ref="L22">IF(RIGHT($C22,2)&lt;RIGHT(Controls!$E$39,2),
INDEX(Inputs1!$A$4:$X$328, MATCH('Cost drivers'!$B22&amp;'Cost drivers'!L$4, Inputs1!$A$4:$A$328&amp;Inputs1!$B$4:$B$328, 0), MATCH('Cost drivers'!$C22, Inputs1!$A$4:$X$4, 0)),
INDEX(Inputs2!$A$4:$L$174, MATCH('Cost drivers'!$B22&amp;'Cost drivers'!L$5, Inputs2!$A$4:$A$174&amp;Inputs2!$B$4:$B$174, 0), MATCH('Cost drivers'!$C22, Inputs2!$A$4:$L$4, 0))
)</f>
        <v>1967.6257093985389</v>
      </c>
      <c r="M22" s="120" cm="1">
        <f t="array" ref="M22">IF(RIGHT($C22,2)&lt;RIGHT(Controls!$E$39,2),
INDEX(Inputs1!$A$4:$X$328, MATCH('Cost drivers'!$B22&amp;'Cost drivers'!M$4, Inputs1!$A$4:$A$328&amp;Inputs1!$B$4:$B$328, 0), MATCH('Cost drivers'!$C22, Inputs1!$A$4:$X$4, 0)),
INDEX(Inputs2!$A$4:$L$174, MATCH('Cost drivers'!$B22&amp;'Cost drivers'!M$5, Inputs2!$A$4:$A$174&amp;Inputs2!$B$4:$B$174, 0), MATCH('Cost drivers'!$C22, Inputs2!$A$4:$L$4, 0))
)</f>
        <v>3.7450995772576987E-4</v>
      </c>
      <c r="N22" s="121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</row>
    <row r="23" spans="1:32" s="107" customFormat="1" ht="13.15">
      <c r="A23" s="98" t="str">
        <f t="shared" si="0"/>
        <v>ANH27</v>
      </c>
      <c r="B23" s="98" t="s">
        <v>57</v>
      </c>
      <c r="C23" s="98" t="s">
        <v>53</v>
      </c>
      <c r="D23" s="117">
        <f t="shared" si="1"/>
        <v>5.0594081090664531</v>
      </c>
      <c r="E23" s="117">
        <f t="shared" si="2"/>
        <v>4.83593549570758</v>
      </c>
      <c r="F23" s="117">
        <f t="shared" si="3"/>
        <v>6.6484113950947332</v>
      </c>
      <c r="G23" s="117">
        <f t="shared" si="4"/>
        <v>7.5906552977119528</v>
      </c>
      <c r="H23" s="117">
        <f t="shared" si="5"/>
        <v>-7.8971563120870218</v>
      </c>
      <c r="I23" s="118" cm="1">
        <f t="array" ref="I23">IF(RIGHT($C23,2)&lt;RIGHT(Controls!$E$39,2),
INDEX(Inputs1!$A$4:$X$328, MATCH('Cost drivers'!$B23&amp;'Cost drivers'!I$4, Inputs1!$A$4:$A$328&amp;Inputs1!$B$4:$B$328, 0), MATCH('Cost drivers'!$C23, Inputs1!$A$4:$X$4, 0)),
INDEX(Inputs2!$A$4:$L$174, MATCH('Cost drivers'!$B23&amp;'Cost drivers'!I$5, Inputs2!$A$4:$A$174&amp;Inputs2!$B$4:$B$174, 0), MATCH('Cost drivers'!$C23, Inputs2!$A$4:$L$4, 0))
)</f>
        <v>157.4972675248238</v>
      </c>
      <c r="J23" s="119" cm="1">
        <f t="array" ref="J23">IF(RIGHT($C23,2)&lt;RIGHT(Controls!$E$39,2),
INDEX(Inputs1!$A$4:$X$328, MATCH('Cost drivers'!$B23&amp;'Cost drivers'!J$4, Inputs1!$A$4:$A$328&amp;Inputs1!$B$4:$B$328, 0), MATCH('Cost drivers'!$C23, Inputs1!$A$4:$X$4, 0)),
INDEX(Inputs2!$A$4:$L$174, MATCH('Cost drivers'!$B23&amp;'Cost drivers'!J$5, Inputs2!$A$4:$A$174&amp;Inputs2!$B$4:$B$174, 0), MATCH('Cost drivers'!$C23, Inputs2!$A$4:$L$4, 0))
)</f>
        <v>4.83593549570758</v>
      </c>
      <c r="K23" s="118" cm="1">
        <f t="array" ref="K23">IF(RIGHT($C23,2)&lt;RIGHT(Controls!$E$39,2),
INDEX(Inputs1!$A$4:$X$328, MATCH('Cost drivers'!$B23&amp;'Cost drivers'!K$4, Inputs1!$A$4:$A$328&amp;Inputs1!$B$4:$B$328, 0), MATCH('Cost drivers'!$C23, Inputs1!$A$4:$X$4, 0)),
INDEX(Inputs2!$A$4:$L$174, MATCH('Cost drivers'!$B23&amp;'Cost drivers'!K$5, Inputs2!$A$4:$A$174&amp;Inputs2!$B$4:$B$174, 0), MATCH('Cost drivers'!$C23, Inputs2!$A$4:$L$4, 0))
)</f>
        <v>771.55765117332146</v>
      </c>
      <c r="L23" s="118" cm="1">
        <f t="array" ref="L23">IF(RIGHT($C23,2)&lt;RIGHT(Controls!$E$39,2),
INDEX(Inputs1!$A$4:$X$328, MATCH('Cost drivers'!$B23&amp;'Cost drivers'!L$4, Inputs1!$A$4:$A$328&amp;Inputs1!$B$4:$B$328, 0), MATCH('Cost drivers'!$C23, Inputs1!$A$4:$X$4, 0)),
INDEX(Inputs2!$A$4:$L$174, MATCH('Cost drivers'!$B23&amp;'Cost drivers'!L$5, Inputs2!$A$4:$A$174&amp;Inputs2!$B$4:$B$174, 0), MATCH('Cost drivers'!$C23, Inputs2!$A$4:$L$4, 0))
)</f>
        <v>1979.61032291682</v>
      </c>
      <c r="M23" s="120" cm="1">
        <f t="array" ref="M23">IF(RIGHT($C23,2)&lt;RIGHT(Controls!$E$39,2),
INDEX(Inputs1!$A$4:$X$328, MATCH('Cost drivers'!$B23&amp;'Cost drivers'!M$4, Inputs1!$A$4:$A$328&amp;Inputs1!$B$4:$B$328, 0), MATCH('Cost drivers'!$C23, Inputs1!$A$4:$X$4, 0)),
INDEX(Inputs2!$A$4:$L$174, MATCH('Cost drivers'!$B23&amp;'Cost drivers'!M$5, Inputs2!$A$4:$A$174&amp;Inputs2!$B$4:$B$174, 0), MATCH('Cost drivers'!$C23, Inputs2!$A$4:$L$4, 0))
)</f>
        <v>3.717993198259502E-4</v>
      </c>
      <c r="N23" s="121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</row>
    <row r="24" spans="1:32" s="107" customFormat="1" ht="13.15">
      <c r="A24" s="98" t="str">
        <f t="shared" si="0"/>
        <v>ANH28</v>
      </c>
      <c r="B24" s="98" t="s">
        <v>57</v>
      </c>
      <c r="C24" s="98" t="s">
        <v>54</v>
      </c>
      <c r="D24" s="117">
        <f t="shared" si="1"/>
        <v>5.0684256405350814</v>
      </c>
      <c r="E24" s="117">
        <f t="shared" si="2"/>
        <v>4.7824811873913369</v>
      </c>
      <c r="F24" s="117">
        <f t="shared" si="3"/>
        <v>6.6541194486025264</v>
      </c>
      <c r="G24" s="117">
        <f t="shared" si="4"/>
        <v>7.5963633512197459</v>
      </c>
      <c r="H24" s="117">
        <f t="shared" si="5"/>
        <v>-7.9041058306828802</v>
      </c>
      <c r="I24" s="118" cm="1">
        <f t="array" ref="I24">IF(RIGHT($C24,2)&lt;RIGHT(Controls!$E$39,2),
INDEX(Inputs1!$A$4:$X$328, MATCH('Cost drivers'!$B24&amp;'Cost drivers'!I$4, Inputs1!$A$4:$A$328&amp;Inputs1!$B$4:$B$328, 0), MATCH('Cost drivers'!$C24, Inputs1!$A$4:$X$4, 0)),
INDEX(Inputs2!$A$4:$L$174, MATCH('Cost drivers'!$B24&amp;'Cost drivers'!I$5, Inputs2!$A$4:$A$174&amp;Inputs2!$B$4:$B$174, 0), MATCH('Cost drivers'!$C24, Inputs2!$A$4:$L$4, 0))
)</f>
        <v>158.92392689634929</v>
      </c>
      <c r="J24" s="119" cm="1">
        <f t="array" ref="J24">IF(RIGHT($C24,2)&lt;RIGHT(Controls!$E$39,2),
INDEX(Inputs1!$A$4:$X$328, MATCH('Cost drivers'!$B24&amp;'Cost drivers'!J$4, Inputs1!$A$4:$A$328&amp;Inputs1!$B$4:$B$328, 0), MATCH('Cost drivers'!$C24, Inputs1!$A$4:$X$4, 0)),
INDEX(Inputs2!$A$4:$L$174, MATCH('Cost drivers'!$B24&amp;'Cost drivers'!J$5, Inputs2!$A$4:$A$174&amp;Inputs2!$B$4:$B$174, 0), MATCH('Cost drivers'!$C24, Inputs2!$A$4:$L$4, 0))
)</f>
        <v>4.7824811873913369</v>
      </c>
      <c r="K24" s="118" cm="1">
        <f t="array" ref="K24">IF(RIGHT($C24,2)&lt;RIGHT(Controls!$E$39,2),
INDEX(Inputs1!$A$4:$X$328, MATCH('Cost drivers'!$B24&amp;'Cost drivers'!K$4, Inputs1!$A$4:$A$328&amp;Inputs1!$B$4:$B$328, 0), MATCH('Cost drivers'!$C24, Inputs1!$A$4:$X$4, 0)),
INDEX(Inputs2!$A$4:$L$174, MATCH('Cost drivers'!$B24&amp;'Cost drivers'!K$5, Inputs2!$A$4:$A$174&amp;Inputs2!$B$4:$B$174, 0), MATCH('Cost drivers'!$C24, Inputs2!$A$4:$L$4, 0))
)</f>
        <v>775.9743368777448</v>
      </c>
      <c r="L24" s="118" cm="1">
        <f t="array" ref="L24">IF(RIGHT($C24,2)&lt;RIGHT(Controls!$E$39,2),
INDEX(Inputs1!$A$4:$X$328, MATCH('Cost drivers'!$B24&amp;'Cost drivers'!L$4, Inputs1!$A$4:$A$328&amp;Inputs1!$B$4:$B$328, 0), MATCH('Cost drivers'!$C24, Inputs1!$A$4:$X$4, 0)),
INDEX(Inputs2!$A$4:$L$174, MATCH('Cost drivers'!$B24&amp;'Cost drivers'!L$5, Inputs2!$A$4:$A$174&amp;Inputs2!$B$4:$B$174, 0), MATCH('Cost drivers'!$C24, Inputs2!$A$4:$L$4, 0))
)</f>
        <v>1990.942355721186</v>
      </c>
      <c r="M24" s="120" cm="1">
        <f t="array" ref="M24">IF(RIGHT($C24,2)&lt;RIGHT(Controls!$E$39,2),
INDEX(Inputs1!$A$4:$X$328, MATCH('Cost drivers'!$B24&amp;'Cost drivers'!M$4, Inputs1!$A$4:$A$328&amp;Inputs1!$B$4:$B$328, 0), MATCH('Cost drivers'!$C24, Inputs1!$A$4:$X$4, 0)),
INDEX(Inputs2!$A$4:$L$174, MATCH('Cost drivers'!$B24&amp;'Cost drivers'!M$5, Inputs2!$A$4:$A$174&amp;Inputs2!$B$4:$B$174, 0), MATCH('Cost drivers'!$C24, Inputs2!$A$4:$L$4, 0))
)</f>
        <v>3.6922445095139463E-4</v>
      </c>
      <c r="N24" s="121"/>
      <c r="P24" s="122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</row>
    <row r="25" spans="1:32" s="107" customFormat="1" ht="13.15">
      <c r="A25" s="98" t="str">
        <f t="shared" si="0"/>
        <v>ANH29</v>
      </c>
      <c r="B25" s="98" t="s">
        <v>57</v>
      </c>
      <c r="C25" s="98" t="s">
        <v>55</v>
      </c>
      <c r="D25" s="117">
        <f t="shared" si="1"/>
        <v>5.0903885409596876</v>
      </c>
      <c r="E25" s="117">
        <f t="shared" si="2"/>
        <v>4.7563494605266898</v>
      </c>
      <c r="F25" s="117">
        <f t="shared" si="3"/>
        <v>6.6596702602859157</v>
      </c>
      <c r="G25" s="117">
        <f t="shared" si="4"/>
        <v>7.6019141629031353</v>
      </c>
      <c r="H25" s="117">
        <f t="shared" si="5"/>
        <v>-7.9107560352542476</v>
      </c>
      <c r="I25" s="118" cm="1">
        <f t="array" ref="I25">IF(RIGHT($C25,2)&lt;RIGHT(Controls!$E$39,2),
INDEX(Inputs1!$A$4:$X$328, MATCH('Cost drivers'!$B25&amp;'Cost drivers'!I$4, Inputs1!$A$4:$A$328&amp;Inputs1!$B$4:$B$328, 0), MATCH('Cost drivers'!$C25, Inputs1!$A$4:$X$4, 0)),
INDEX(Inputs2!$A$4:$L$174, MATCH('Cost drivers'!$B25&amp;'Cost drivers'!I$5, Inputs2!$A$4:$A$174&amp;Inputs2!$B$4:$B$174, 0), MATCH('Cost drivers'!$C25, Inputs2!$A$4:$L$4, 0))
)</f>
        <v>162.4529694254405</v>
      </c>
      <c r="J25" s="119" cm="1">
        <f t="array" ref="J25">IF(RIGHT($C25,2)&lt;RIGHT(Controls!$E$39,2),
INDEX(Inputs1!$A$4:$X$328, MATCH('Cost drivers'!$B25&amp;'Cost drivers'!J$4, Inputs1!$A$4:$A$328&amp;Inputs1!$B$4:$B$328, 0), MATCH('Cost drivers'!$C25, Inputs1!$A$4:$X$4, 0)),
INDEX(Inputs2!$A$4:$L$174, MATCH('Cost drivers'!$B25&amp;'Cost drivers'!J$5, Inputs2!$A$4:$A$174&amp;Inputs2!$B$4:$B$174, 0), MATCH('Cost drivers'!$C25, Inputs2!$A$4:$L$4, 0))
)</f>
        <v>4.7563494605266898</v>
      </c>
      <c r="K25" s="118" cm="1">
        <f t="array" ref="K25">IF(RIGHT($C25,2)&lt;RIGHT(Controls!$E$39,2),
INDEX(Inputs1!$A$4:$X$328, MATCH('Cost drivers'!$B25&amp;'Cost drivers'!K$4, Inputs1!$A$4:$A$328&amp;Inputs1!$B$4:$B$328, 0), MATCH('Cost drivers'!$C25, Inputs1!$A$4:$X$4, 0)),
INDEX(Inputs2!$A$4:$L$174, MATCH('Cost drivers'!$B25&amp;'Cost drivers'!K$5, Inputs2!$A$4:$A$174&amp;Inputs2!$B$4:$B$174, 0), MATCH('Cost drivers'!$C25, Inputs2!$A$4:$L$4, 0))
)</f>
        <v>780.29360091328408</v>
      </c>
      <c r="L25" s="118" cm="1">
        <f t="array" ref="L25">IF(RIGHT($C25,2)&lt;RIGHT(Controls!$E$39,2),
INDEX(Inputs1!$A$4:$X$328, MATCH('Cost drivers'!$B25&amp;'Cost drivers'!L$4, Inputs1!$A$4:$A$328&amp;Inputs1!$B$4:$B$328, 0), MATCH('Cost drivers'!$C25, Inputs1!$A$4:$X$4, 0)),
INDEX(Inputs2!$A$4:$L$174, MATCH('Cost drivers'!$B25&amp;'Cost drivers'!L$5, Inputs2!$A$4:$A$174&amp;Inputs2!$B$4:$B$174, 0), MATCH('Cost drivers'!$C25, Inputs2!$A$4:$L$4, 0))
)</f>
        <v>2002.0244306110585</v>
      </c>
      <c r="M25" s="120" cm="1">
        <f t="array" ref="M25">IF(RIGHT($C25,2)&lt;RIGHT(Controls!$E$39,2),
INDEX(Inputs1!$A$4:$X$328, MATCH('Cost drivers'!$B25&amp;'Cost drivers'!M$4, Inputs1!$A$4:$A$328&amp;Inputs1!$B$4:$B$328, 0), MATCH('Cost drivers'!$C25, Inputs1!$A$4:$X$4, 0)),
INDEX(Inputs2!$A$4:$L$174, MATCH('Cost drivers'!$B25&amp;'Cost drivers'!M$5, Inputs2!$A$4:$A$174&amp;Inputs2!$B$4:$B$174, 0), MATCH('Cost drivers'!$C25, Inputs2!$A$4:$L$4, 0))
)</f>
        <v>3.6677717926774013E-4</v>
      </c>
      <c r="N25" s="121"/>
      <c r="P25" s="122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</row>
    <row r="26" spans="1:32" s="107" customFormat="1" ht="13.15">
      <c r="A26" s="98" t="str">
        <f t="shared" si="0"/>
        <v>ANH30</v>
      </c>
      <c r="B26" s="98" t="s">
        <v>57</v>
      </c>
      <c r="C26" s="98" t="s">
        <v>56</v>
      </c>
      <c r="D26" s="117">
        <f t="shared" si="1"/>
        <v>5.1118794207652991</v>
      </c>
      <c r="E26" s="117">
        <f t="shared" si="2"/>
        <v>4.7563667527092548</v>
      </c>
      <c r="F26" s="117">
        <f t="shared" si="3"/>
        <v>6.6651670123940585</v>
      </c>
      <c r="G26" s="117">
        <f t="shared" si="4"/>
        <v>7.6074109150112781</v>
      </c>
      <c r="H26" s="117">
        <f t="shared" si="5"/>
        <v>-7.9173892599507916</v>
      </c>
      <c r="I26" s="118" cm="1">
        <f t="array" ref="I26">IF(RIGHT($C26,2)&lt;RIGHT(Controls!$E$39,2),
INDEX(Inputs1!$A$4:$X$328, MATCH('Cost drivers'!$B26&amp;'Cost drivers'!I$4, Inputs1!$A$4:$A$328&amp;Inputs1!$B$4:$B$328, 0), MATCH('Cost drivers'!$C26, Inputs1!$A$4:$X$4, 0)),
INDEX(Inputs2!$A$4:$L$174, MATCH('Cost drivers'!$B26&amp;'Cost drivers'!I$5, Inputs2!$A$4:$A$174&amp;Inputs2!$B$4:$B$174, 0), MATCH('Cost drivers'!$C26, Inputs2!$A$4:$L$4, 0))
)</f>
        <v>165.98201195453171</v>
      </c>
      <c r="J26" s="119" cm="1">
        <f t="array" ref="J26">IF(RIGHT($C26,2)&lt;RIGHT(Controls!$E$39,2),
INDEX(Inputs1!$A$4:$X$328, MATCH('Cost drivers'!$B26&amp;'Cost drivers'!J$4, Inputs1!$A$4:$A$328&amp;Inputs1!$B$4:$B$328, 0), MATCH('Cost drivers'!$C26, Inputs1!$A$4:$X$4, 0)),
INDEX(Inputs2!$A$4:$L$174, MATCH('Cost drivers'!$B26&amp;'Cost drivers'!J$5, Inputs2!$A$4:$A$174&amp;Inputs2!$B$4:$B$174, 0), MATCH('Cost drivers'!$C26, Inputs2!$A$4:$L$4, 0))
)</f>
        <v>4.7563667527092548</v>
      </c>
      <c r="K26" s="118" cm="1">
        <f t="array" ref="K26">IF(RIGHT($C26,2)&lt;RIGHT(Controls!$E$39,2),
INDEX(Inputs1!$A$4:$X$328, MATCH('Cost drivers'!$B26&amp;'Cost drivers'!K$4, Inputs1!$A$4:$A$328&amp;Inputs1!$B$4:$B$328, 0), MATCH('Cost drivers'!$C26, Inputs1!$A$4:$X$4, 0)),
INDEX(Inputs2!$A$4:$L$174, MATCH('Cost drivers'!$B26&amp;'Cost drivers'!K$5, Inputs2!$A$4:$A$174&amp;Inputs2!$B$4:$B$174, 0), MATCH('Cost drivers'!$C26, Inputs2!$A$4:$L$4, 0))
)</f>
        <v>784.59449104349892</v>
      </c>
      <c r="L26" s="118" cm="1">
        <f t="array" ref="L26">IF(RIGHT($C26,2)&lt;RIGHT(Controls!$E$39,2),
INDEX(Inputs1!$A$4:$X$328, MATCH('Cost drivers'!$B26&amp;'Cost drivers'!L$4, Inputs1!$A$4:$A$328&amp;Inputs1!$B$4:$B$328, 0), MATCH('Cost drivers'!$C26, Inputs1!$A$4:$X$4, 0)),
INDEX(Inputs2!$A$4:$L$174, MATCH('Cost drivers'!$B26&amp;'Cost drivers'!L$5, Inputs2!$A$4:$A$174&amp;Inputs2!$B$4:$B$174, 0), MATCH('Cost drivers'!$C26, Inputs2!$A$4:$L$4, 0))
)</f>
        <v>2013.0593629800874</v>
      </c>
      <c r="M26" s="120" cm="1">
        <f t="array" ref="M26">IF(RIGHT($C26,2)&lt;RIGHT(Controls!$E$39,2),
INDEX(Inputs1!$A$4:$X$328, MATCH('Cost drivers'!$B26&amp;'Cost drivers'!M$4, Inputs1!$A$4:$A$328&amp;Inputs1!$B$4:$B$328, 0), MATCH('Cost drivers'!$C26, Inputs1!$A$4:$X$4, 0)),
INDEX(Inputs2!$A$4:$L$174, MATCH('Cost drivers'!$B26&amp;'Cost drivers'!M$5, Inputs2!$A$4:$A$174&amp;Inputs2!$B$4:$B$174, 0), MATCH('Cost drivers'!$C26, Inputs2!$A$4:$L$4, 0))
)</f>
        <v>3.6435231504979639E-4</v>
      </c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</row>
    <row r="27" spans="1:32" s="107" customFormat="1" ht="13.15">
      <c r="A27" s="98" t="str">
        <f t="shared" si="0"/>
        <v>NES12</v>
      </c>
      <c r="B27" s="98" t="s">
        <v>124</v>
      </c>
      <c r="C27" s="98" t="s">
        <v>28</v>
      </c>
      <c r="D27" s="117">
        <f t="shared" si="1"/>
        <v>4.3372907408324899</v>
      </c>
      <c r="E27" s="117">
        <f t="shared" si="2"/>
        <v>2.5913614261706961</v>
      </c>
      <c r="F27" s="117">
        <f t="shared" si="3"/>
        <v>7.1276118954187551</v>
      </c>
      <c r="G27" s="117">
        <f t="shared" si="4"/>
        <v>7.8242544197506936</v>
      </c>
      <c r="H27" s="117">
        <f t="shared" si="5"/>
        <v>-7.9981519470977656</v>
      </c>
      <c r="I27" s="118" cm="1">
        <f t="array" ref="I27">IF(RIGHT($C27,2)&lt;RIGHT(Controls!$E$39,2),
INDEX(Inputs1!$A$4:$X$328, MATCH('Cost drivers'!$B27&amp;'Cost drivers'!I$4, Inputs1!$A$4:$A$328&amp;Inputs1!$B$4:$B$328, 0), MATCH('Cost drivers'!$C27, Inputs1!$A$4:$X$4, 0)),
INDEX(Inputs2!$A$4:$L$174, MATCH('Cost drivers'!$B27&amp;'Cost drivers'!I$5, Inputs2!$A$4:$A$174&amp;Inputs2!$B$4:$B$174, 0), MATCH('Cost drivers'!$C27, Inputs2!$A$4:$L$4, 0))
)</f>
        <v>76.5</v>
      </c>
      <c r="J27" s="119" cm="1">
        <f t="array" ref="J27">IF(RIGHT($C27,2)&lt;RIGHT(Controls!$E$39,2),
INDEX(Inputs1!$A$4:$X$328, MATCH('Cost drivers'!$B27&amp;'Cost drivers'!J$4, Inputs1!$A$4:$A$328&amp;Inputs1!$B$4:$B$328, 0), MATCH('Cost drivers'!$C27, Inputs1!$A$4:$X$4, 0)),
INDEX(Inputs2!$A$4:$L$174, MATCH('Cost drivers'!$B27&amp;'Cost drivers'!J$5, Inputs2!$A$4:$A$174&amp;Inputs2!$B$4:$B$174, 0), MATCH('Cost drivers'!$C27, Inputs2!$A$4:$L$4, 0))
)</f>
        <v>2.5913614261706961</v>
      </c>
      <c r="K27" s="118" cm="1">
        <f t="array" ref="K27">IF(RIGHT($C27,2)&lt;RIGHT(Controls!$E$39,2),
INDEX(Inputs1!$A$4:$X$328, MATCH('Cost drivers'!$B27&amp;'Cost drivers'!K$4, Inputs1!$A$4:$A$328&amp;Inputs1!$B$4:$B$328, 0), MATCH('Cost drivers'!$C27, Inputs1!$A$4:$X$4, 0)),
INDEX(Inputs2!$A$4:$L$174, MATCH('Cost drivers'!$B27&amp;'Cost drivers'!K$5, Inputs2!$A$4:$A$174&amp;Inputs2!$B$4:$B$174, 0), MATCH('Cost drivers'!$C27, Inputs2!$A$4:$L$4, 0))
)</f>
        <v>1245.8980764738401</v>
      </c>
      <c r="L27" s="118" cm="1">
        <f t="array" ref="L27">IF(RIGHT($C27,2)&lt;RIGHT(Controls!$E$39,2),
INDEX(Inputs1!$A$4:$X$328, MATCH('Cost drivers'!$B27&amp;'Cost drivers'!L$4, Inputs1!$A$4:$A$328&amp;Inputs1!$B$4:$B$328, 0), MATCH('Cost drivers'!$C27, Inputs1!$A$4:$X$4, 0)),
INDEX(Inputs2!$A$4:$L$174, MATCH('Cost drivers'!$B27&amp;'Cost drivers'!L$5, Inputs2!$A$4:$A$174&amp;Inputs2!$B$4:$B$174, 0), MATCH('Cost drivers'!$C27, Inputs2!$A$4:$L$4, 0))
)</f>
        <v>2500.5210765326101</v>
      </c>
      <c r="M27" s="120" cm="1">
        <f t="array" ref="M27">IF(RIGHT($C27,2)&lt;RIGHT(Controls!$E$39,2),
INDEX(Inputs1!$A$4:$X$328, MATCH('Cost drivers'!$B27&amp;'Cost drivers'!M$4, Inputs1!$A$4:$A$328&amp;Inputs1!$B$4:$B$328, 0), MATCH('Cost drivers'!$C27, Inputs1!$A$4:$X$4, 0)),
INDEX(Inputs2!$A$4:$L$174, MATCH('Cost drivers'!$B27&amp;'Cost drivers'!M$5, Inputs2!$A$4:$A$174&amp;Inputs2!$B$4:$B$174, 0), MATCH('Cost drivers'!$C27, Inputs2!$A$4:$L$4, 0))
)</f>
        <v>3.3608315379132645E-4</v>
      </c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</row>
    <row r="28" spans="1:32" s="107" customFormat="1" ht="13.15">
      <c r="A28" s="98" t="str">
        <f t="shared" si="0"/>
        <v>NES13</v>
      </c>
      <c r="B28" s="98" t="s">
        <v>124</v>
      </c>
      <c r="C28" s="98" t="s">
        <v>40</v>
      </c>
      <c r="D28" s="117">
        <f t="shared" si="1"/>
        <v>4.3148178849804317</v>
      </c>
      <c r="E28" s="117">
        <f t="shared" si="2"/>
        <v>2.5481134506458245</v>
      </c>
      <c r="F28" s="117">
        <f t="shared" si="3"/>
        <v>7.1317851997623309</v>
      </c>
      <c r="G28" s="117">
        <f t="shared" si="4"/>
        <v>7.8283749074457036</v>
      </c>
      <c r="H28" s="117">
        <f t="shared" si="5"/>
        <v>-8.0010418167789563</v>
      </c>
      <c r="I28" s="118" cm="1">
        <f t="array" ref="I28">IF(RIGHT($C28,2)&lt;RIGHT(Controls!$E$39,2),
INDEX(Inputs1!$A$4:$X$328, MATCH('Cost drivers'!$B28&amp;'Cost drivers'!I$4, Inputs1!$A$4:$A$328&amp;Inputs1!$B$4:$B$328, 0), MATCH('Cost drivers'!$C28, Inputs1!$A$4:$X$4, 0)),
INDEX(Inputs2!$A$4:$L$174, MATCH('Cost drivers'!$B28&amp;'Cost drivers'!I$5, Inputs2!$A$4:$A$174&amp;Inputs2!$B$4:$B$174, 0), MATCH('Cost drivers'!$C28, Inputs2!$A$4:$L$4, 0))
)</f>
        <v>74.8</v>
      </c>
      <c r="J28" s="119" cm="1">
        <f t="array" ref="J28">IF(RIGHT($C28,2)&lt;RIGHT(Controls!$E$39,2),
INDEX(Inputs1!$A$4:$X$328, MATCH('Cost drivers'!$B28&amp;'Cost drivers'!J$4, Inputs1!$A$4:$A$328&amp;Inputs1!$B$4:$B$328, 0), MATCH('Cost drivers'!$C28, Inputs1!$A$4:$X$4, 0)),
INDEX(Inputs2!$A$4:$L$174, MATCH('Cost drivers'!$B28&amp;'Cost drivers'!J$5, Inputs2!$A$4:$A$174&amp;Inputs2!$B$4:$B$174, 0), MATCH('Cost drivers'!$C28, Inputs2!$A$4:$L$4, 0))
)</f>
        <v>2.5481134506458245</v>
      </c>
      <c r="K28" s="118" cm="1">
        <f t="array" ref="K28">IF(RIGHT($C28,2)&lt;RIGHT(Controls!$E$39,2),
INDEX(Inputs1!$A$4:$X$328, MATCH('Cost drivers'!$B28&amp;'Cost drivers'!K$4, Inputs1!$A$4:$A$328&amp;Inputs1!$B$4:$B$328, 0), MATCH('Cost drivers'!$C28, Inputs1!$A$4:$X$4, 0)),
INDEX(Inputs2!$A$4:$L$174, MATCH('Cost drivers'!$B28&amp;'Cost drivers'!K$5, Inputs2!$A$4:$A$174&amp;Inputs2!$B$4:$B$174, 0), MATCH('Cost drivers'!$C28, Inputs2!$A$4:$L$4, 0))
)</f>
        <v>1251.1084530093599</v>
      </c>
      <c r="L28" s="118" cm="1">
        <f t="array" ref="L28">IF(RIGHT($C28,2)&lt;RIGHT(Controls!$E$39,2),
INDEX(Inputs1!$A$4:$X$328, MATCH('Cost drivers'!$B28&amp;'Cost drivers'!L$4, Inputs1!$A$4:$A$328&amp;Inputs1!$B$4:$B$328, 0), MATCH('Cost drivers'!$C28, Inputs1!$A$4:$X$4, 0)),
INDEX(Inputs2!$A$4:$L$174, MATCH('Cost drivers'!$B28&amp;'Cost drivers'!L$5, Inputs2!$A$4:$A$174&amp;Inputs2!$B$4:$B$174, 0), MATCH('Cost drivers'!$C28, Inputs2!$A$4:$L$4, 0))
)</f>
        <v>2510.84569949253</v>
      </c>
      <c r="M28" s="120" cm="1">
        <f t="array" ref="M28">IF(RIGHT($C28,2)&lt;RIGHT(Controls!$E$39,2),
INDEX(Inputs1!$A$4:$X$328, MATCH('Cost drivers'!$B28&amp;'Cost drivers'!M$4, Inputs1!$A$4:$A$328&amp;Inputs1!$B$4:$B$328, 0), MATCH('Cost drivers'!$C28, Inputs1!$A$4:$X$4, 0)),
INDEX(Inputs2!$A$4:$L$174, MATCH('Cost drivers'!$B28&amp;'Cost drivers'!M$5, Inputs2!$A$4:$A$174&amp;Inputs2!$B$4:$B$174, 0), MATCH('Cost drivers'!$C28, Inputs2!$A$4:$L$4, 0))
)</f>
        <v>3.3511331929742764E-4</v>
      </c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</row>
    <row r="29" spans="1:32" s="107" customFormat="1" ht="13.15">
      <c r="A29" s="98" t="str">
        <f t="shared" si="0"/>
        <v>NES14</v>
      </c>
      <c r="B29" s="98" t="s">
        <v>124</v>
      </c>
      <c r="C29" s="98" t="s">
        <v>41</v>
      </c>
      <c r="D29" s="117">
        <f t="shared" si="1"/>
        <v>4.3241326562549789</v>
      </c>
      <c r="E29" s="117">
        <f t="shared" si="2"/>
        <v>2.6282390156517197</v>
      </c>
      <c r="F29" s="117">
        <f t="shared" si="3"/>
        <v>7.1374721024208236</v>
      </c>
      <c r="G29" s="117">
        <f t="shared" si="4"/>
        <v>7.8329502197009973</v>
      </c>
      <c r="H29" s="117">
        <f t="shared" si="5"/>
        <v>-8.0078066611081908</v>
      </c>
      <c r="I29" s="118" cm="1">
        <f t="array" ref="I29">IF(RIGHT($C29,2)&lt;RIGHT(Controls!$E$39,2),
INDEX(Inputs1!$A$4:$X$328, MATCH('Cost drivers'!$B29&amp;'Cost drivers'!I$4, Inputs1!$A$4:$A$328&amp;Inputs1!$B$4:$B$328, 0), MATCH('Cost drivers'!$C29, Inputs1!$A$4:$X$4, 0)),
INDEX(Inputs2!$A$4:$L$174, MATCH('Cost drivers'!$B29&amp;'Cost drivers'!I$5, Inputs2!$A$4:$A$174&amp;Inputs2!$B$4:$B$174, 0), MATCH('Cost drivers'!$C29, Inputs2!$A$4:$L$4, 0))
)</f>
        <v>75.5</v>
      </c>
      <c r="J29" s="119" cm="1">
        <f t="array" ref="J29">IF(RIGHT($C29,2)&lt;RIGHT(Controls!$E$39,2),
INDEX(Inputs1!$A$4:$X$328, MATCH('Cost drivers'!$B29&amp;'Cost drivers'!J$4, Inputs1!$A$4:$A$328&amp;Inputs1!$B$4:$B$328, 0), MATCH('Cost drivers'!$C29, Inputs1!$A$4:$X$4, 0)),
INDEX(Inputs2!$A$4:$L$174, MATCH('Cost drivers'!$B29&amp;'Cost drivers'!J$5, Inputs2!$A$4:$A$174&amp;Inputs2!$B$4:$B$174, 0), MATCH('Cost drivers'!$C29, Inputs2!$A$4:$L$4, 0))
)</f>
        <v>2.6282390156517197</v>
      </c>
      <c r="K29" s="118" cm="1">
        <f t="array" ref="K29">IF(RIGHT($C29,2)&lt;RIGHT(Controls!$E$39,2),
INDEX(Inputs1!$A$4:$X$328, MATCH('Cost drivers'!$B29&amp;'Cost drivers'!K$4, Inputs1!$A$4:$A$328&amp;Inputs1!$B$4:$B$328, 0), MATCH('Cost drivers'!$C29, Inputs1!$A$4:$X$4, 0)),
INDEX(Inputs2!$A$4:$L$174, MATCH('Cost drivers'!$B29&amp;'Cost drivers'!K$5, Inputs2!$A$4:$A$174&amp;Inputs2!$B$4:$B$174, 0), MATCH('Cost drivers'!$C29, Inputs2!$A$4:$L$4, 0))
)</f>
        <v>1258.24365436475</v>
      </c>
      <c r="L29" s="118" cm="1">
        <f t="array" ref="L29">IF(RIGHT($C29,2)&lt;RIGHT(Controls!$E$39,2),
INDEX(Inputs1!$A$4:$X$328, MATCH('Cost drivers'!$B29&amp;'Cost drivers'!L$4, Inputs1!$A$4:$A$328&amp;Inputs1!$B$4:$B$328, 0), MATCH('Cost drivers'!$C29, Inputs1!$A$4:$X$4, 0)),
INDEX(Inputs2!$A$4:$L$174, MATCH('Cost drivers'!$B29&amp;'Cost drivers'!L$5, Inputs2!$A$4:$A$174&amp;Inputs2!$B$4:$B$174, 0), MATCH('Cost drivers'!$C29, Inputs2!$A$4:$L$4, 0))
)</f>
        <v>2522.3599230906798</v>
      </c>
      <c r="M29" s="120" cm="1">
        <f t="array" ref="M29">IF(RIGHT($C29,2)&lt;RIGHT(Controls!$E$39,2),
INDEX(Inputs1!$A$4:$X$328, MATCH('Cost drivers'!$B29&amp;'Cost drivers'!M$4, Inputs1!$A$4:$A$328&amp;Inputs1!$B$4:$B$328, 0), MATCH('Cost drivers'!$C29, Inputs1!$A$4:$X$4, 0)),
INDEX(Inputs2!$A$4:$L$174, MATCH('Cost drivers'!$B29&amp;'Cost drivers'!M$5, Inputs2!$A$4:$A$174&amp;Inputs2!$B$4:$B$174, 0), MATCH('Cost drivers'!$C29, Inputs2!$A$4:$L$4, 0))
)</f>
        <v>3.3285398051349996E-4</v>
      </c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</row>
    <row r="30" spans="1:32" s="107" customFormat="1" ht="13.15">
      <c r="A30" s="98" t="str">
        <f t="shared" si="0"/>
        <v>NES15</v>
      </c>
      <c r="B30" s="98" t="s">
        <v>124</v>
      </c>
      <c r="C30" s="98" t="s">
        <v>42</v>
      </c>
      <c r="D30" s="117">
        <f t="shared" si="1"/>
        <v>4.2484952420493594</v>
      </c>
      <c r="E30" s="117">
        <f t="shared" si="2"/>
        <v>2.4597228385158894</v>
      </c>
      <c r="F30" s="117">
        <f t="shared" si="3"/>
        <v>7.14194771442879</v>
      </c>
      <c r="G30" s="117">
        <f t="shared" si="4"/>
        <v>7.8371581293427255</v>
      </c>
      <c r="H30" s="117">
        <f t="shared" si="5"/>
        <v>-8.009249609123275</v>
      </c>
      <c r="I30" s="118" cm="1">
        <f t="array" ref="I30">IF(RIGHT($C30,2)&lt;RIGHT(Controls!$E$39,2),
INDEX(Inputs1!$A$4:$X$328, MATCH('Cost drivers'!$B30&amp;'Cost drivers'!I$4, Inputs1!$A$4:$A$328&amp;Inputs1!$B$4:$B$328, 0), MATCH('Cost drivers'!$C30, Inputs1!$A$4:$X$4, 0)),
INDEX(Inputs2!$A$4:$L$174, MATCH('Cost drivers'!$B30&amp;'Cost drivers'!I$5, Inputs2!$A$4:$A$174&amp;Inputs2!$B$4:$B$174, 0), MATCH('Cost drivers'!$C30, Inputs2!$A$4:$L$4, 0))
)</f>
        <v>70</v>
      </c>
      <c r="J30" s="119" cm="1">
        <f t="array" ref="J30">IF(RIGHT($C30,2)&lt;RIGHT(Controls!$E$39,2),
INDEX(Inputs1!$A$4:$X$328, MATCH('Cost drivers'!$B30&amp;'Cost drivers'!J$4, Inputs1!$A$4:$A$328&amp;Inputs1!$B$4:$B$328, 0), MATCH('Cost drivers'!$C30, Inputs1!$A$4:$X$4, 0)),
INDEX(Inputs2!$A$4:$L$174, MATCH('Cost drivers'!$B30&amp;'Cost drivers'!J$5, Inputs2!$A$4:$A$174&amp;Inputs2!$B$4:$B$174, 0), MATCH('Cost drivers'!$C30, Inputs2!$A$4:$L$4, 0))
)</f>
        <v>2.4597228385158894</v>
      </c>
      <c r="K30" s="118" cm="1">
        <f t="array" ref="K30">IF(RIGHT($C30,2)&lt;RIGHT(Controls!$E$39,2),
INDEX(Inputs1!$A$4:$X$328, MATCH('Cost drivers'!$B30&amp;'Cost drivers'!K$4, Inputs1!$A$4:$A$328&amp;Inputs1!$B$4:$B$328, 0), MATCH('Cost drivers'!$C30, Inputs1!$A$4:$X$4, 0)),
INDEX(Inputs2!$A$4:$L$174, MATCH('Cost drivers'!$B30&amp;'Cost drivers'!K$5, Inputs2!$A$4:$A$174&amp;Inputs2!$B$4:$B$174, 0), MATCH('Cost drivers'!$C30, Inputs2!$A$4:$L$4, 0))
)</f>
        <v>1263.8876855988101</v>
      </c>
      <c r="L30" s="118" cm="1">
        <f t="array" ref="L30">IF(RIGHT($C30,2)&lt;RIGHT(Controls!$E$39,2),
INDEX(Inputs1!$A$4:$X$328, MATCH('Cost drivers'!$B30&amp;'Cost drivers'!L$4, Inputs1!$A$4:$A$328&amp;Inputs1!$B$4:$B$328, 0), MATCH('Cost drivers'!$C30, Inputs1!$A$4:$X$4, 0)),
INDEX(Inputs2!$A$4:$L$174, MATCH('Cost drivers'!$B30&amp;'Cost drivers'!L$5, Inputs2!$A$4:$A$174&amp;Inputs2!$B$4:$B$174, 0), MATCH('Cost drivers'!$C30, Inputs2!$A$4:$L$4, 0))
)</f>
        <v>2532.9961481738101</v>
      </c>
      <c r="M30" s="120" cm="1">
        <f t="array" ref="M30">IF(RIGHT($C30,2)&lt;RIGHT(Controls!$E$39,2),
INDEX(Inputs1!$A$4:$X$328, MATCH('Cost drivers'!$B30&amp;'Cost drivers'!M$4, Inputs1!$A$4:$A$328&amp;Inputs1!$B$4:$B$328, 0), MATCH('Cost drivers'!$C30, Inputs1!$A$4:$X$4, 0)),
INDEX(Inputs2!$A$4:$L$174, MATCH('Cost drivers'!$B30&amp;'Cost drivers'!M$5, Inputs2!$A$4:$A$174&amp;Inputs2!$B$4:$B$174, 0), MATCH('Cost drivers'!$C30, Inputs2!$A$4:$L$4, 0))
)</f>
        <v>3.3237403587386207E-4</v>
      </c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</row>
    <row r="31" spans="1:32" s="107" customFormat="1" ht="13.15">
      <c r="A31" s="98" t="str">
        <f t="shared" si="0"/>
        <v>NES16</v>
      </c>
      <c r="B31" s="98" t="s">
        <v>124</v>
      </c>
      <c r="C31" s="98" t="s">
        <v>43</v>
      </c>
      <c r="D31" s="117">
        <f t="shared" si="1"/>
        <v>4.2224445648494164</v>
      </c>
      <c r="E31" s="117">
        <f t="shared" si="2"/>
        <v>2.5516960090289924</v>
      </c>
      <c r="F31" s="117">
        <f t="shared" si="3"/>
        <v>7.1452019135661695</v>
      </c>
      <c r="G31" s="117">
        <f t="shared" si="4"/>
        <v>7.8397308931594427</v>
      </c>
      <c r="H31" s="117">
        <f t="shared" si="5"/>
        <v>-8.0164837023098325</v>
      </c>
      <c r="I31" s="118" cm="1">
        <f t="array" ref="I31">IF(RIGHT($C31,2)&lt;RIGHT(Controls!$E$39,2),
INDEX(Inputs1!$A$4:$X$328, MATCH('Cost drivers'!$B31&amp;'Cost drivers'!I$4, Inputs1!$A$4:$A$328&amp;Inputs1!$B$4:$B$328, 0), MATCH('Cost drivers'!$C31, Inputs1!$A$4:$X$4, 0)),
INDEX(Inputs2!$A$4:$L$174, MATCH('Cost drivers'!$B31&amp;'Cost drivers'!I$5, Inputs2!$A$4:$A$174&amp;Inputs2!$B$4:$B$174, 0), MATCH('Cost drivers'!$C31, Inputs2!$A$4:$L$4, 0))
)</f>
        <v>68.2</v>
      </c>
      <c r="J31" s="119" cm="1">
        <f t="array" ref="J31">IF(RIGHT($C31,2)&lt;RIGHT(Controls!$E$39,2),
INDEX(Inputs1!$A$4:$X$328, MATCH('Cost drivers'!$B31&amp;'Cost drivers'!J$4, Inputs1!$A$4:$A$328&amp;Inputs1!$B$4:$B$328, 0), MATCH('Cost drivers'!$C31, Inputs1!$A$4:$X$4, 0)),
INDEX(Inputs2!$A$4:$L$174, MATCH('Cost drivers'!$B31&amp;'Cost drivers'!J$5, Inputs2!$A$4:$A$174&amp;Inputs2!$B$4:$B$174, 0), MATCH('Cost drivers'!$C31, Inputs2!$A$4:$L$4, 0))
)</f>
        <v>2.5516960090289924</v>
      </c>
      <c r="K31" s="118" cm="1">
        <f t="array" ref="K31">IF(RIGHT($C31,2)&lt;RIGHT(Controls!$E$39,2),
INDEX(Inputs1!$A$4:$X$328, MATCH('Cost drivers'!$B31&amp;'Cost drivers'!K$4, Inputs1!$A$4:$A$328&amp;Inputs1!$B$4:$B$328, 0), MATCH('Cost drivers'!$C31, Inputs1!$A$4:$X$4, 0)),
INDEX(Inputs2!$A$4:$L$174, MATCH('Cost drivers'!$B31&amp;'Cost drivers'!K$5, Inputs2!$A$4:$A$174&amp;Inputs2!$B$4:$B$174, 0), MATCH('Cost drivers'!$C31, Inputs2!$A$4:$L$4, 0))
)</f>
        <v>1268.00732724666</v>
      </c>
      <c r="L31" s="118" cm="1">
        <f t="array" ref="L31">IF(RIGHT($C31,2)&lt;RIGHT(Controls!$E$39,2),
INDEX(Inputs1!$A$4:$X$328, MATCH('Cost drivers'!$B31&amp;'Cost drivers'!L$4, Inputs1!$A$4:$A$328&amp;Inputs1!$B$4:$B$328, 0), MATCH('Cost drivers'!$C31, Inputs1!$A$4:$X$4, 0)),
INDEX(Inputs2!$A$4:$L$174, MATCH('Cost drivers'!$B31&amp;'Cost drivers'!L$5, Inputs2!$A$4:$A$174&amp;Inputs2!$B$4:$B$174, 0), MATCH('Cost drivers'!$C31, Inputs2!$A$4:$L$4, 0))
)</f>
        <v>2539.52133930028</v>
      </c>
      <c r="M31" s="120" cm="1">
        <f t="array" ref="M31">IF(RIGHT($C31,2)&lt;RIGHT(Controls!$E$39,2),
INDEX(Inputs1!$A$4:$X$328, MATCH('Cost drivers'!$B31&amp;'Cost drivers'!M$4, Inputs1!$A$4:$A$328&amp;Inputs1!$B$4:$B$328, 0), MATCH('Cost drivers'!$C31, Inputs1!$A$4:$X$4, 0)),
INDEX(Inputs2!$A$4:$L$174, MATCH('Cost drivers'!$B31&amp;'Cost drivers'!M$5, Inputs2!$A$4:$A$174&amp;Inputs2!$B$4:$B$174, 0), MATCH('Cost drivers'!$C31, Inputs2!$A$4:$L$4, 0))
)</f>
        <v>3.2997828710834098E-4</v>
      </c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</row>
    <row r="32" spans="1:32" s="107" customFormat="1" ht="13.15">
      <c r="A32" s="98" t="str">
        <f t="shared" si="0"/>
        <v>NES17</v>
      </c>
      <c r="B32" s="98" t="s">
        <v>124</v>
      </c>
      <c r="C32" s="98" t="s">
        <v>44</v>
      </c>
      <c r="D32" s="117">
        <f t="shared" si="1"/>
        <v>4.2150861799182291</v>
      </c>
      <c r="E32" s="117">
        <f t="shared" si="2"/>
        <v>2.6046940750241903</v>
      </c>
      <c r="F32" s="117">
        <f t="shared" si="3"/>
        <v>7.1515456623667761</v>
      </c>
      <c r="G32" s="117">
        <f t="shared" si="4"/>
        <v>7.8457309900178611</v>
      </c>
      <c r="H32" s="117">
        <f t="shared" si="5"/>
        <v>-8.0222576393943346</v>
      </c>
      <c r="I32" s="118" cm="1">
        <f t="array" ref="I32">IF(RIGHT($C32,2)&lt;RIGHT(Controls!$E$39,2),
INDEX(Inputs1!$A$4:$X$328, MATCH('Cost drivers'!$B32&amp;'Cost drivers'!I$4, Inputs1!$A$4:$A$328&amp;Inputs1!$B$4:$B$328, 0), MATCH('Cost drivers'!$C32, Inputs1!$A$4:$X$4, 0)),
INDEX(Inputs2!$A$4:$L$174, MATCH('Cost drivers'!$B32&amp;'Cost drivers'!I$5, Inputs2!$A$4:$A$174&amp;Inputs2!$B$4:$B$174, 0), MATCH('Cost drivers'!$C32, Inputs2!$A$4:$L$4, 0))
)</f>
        <v>67.7</v>
      </c>
      <c r="J32" s="119" cm="1">
        <f t="array" ref="J32">IF(RIGHT($C32,2)&lt;RIGHT(Controls!$E$39,2),
INDEX(Inputs1!$A$4:$X$328, MATCH('Cost drivers'!$B32&amp;'Cost drivers'!J$4, Inputs1!$A$4:$A$328&amp;Inputs1!$B$4:$B$328, 0), MATCH('Cost drivers'!$C32, Inputs1!$A$4:$X$4, 0)),
INDEX(Inputs2!$A$4:$L$174, MATCH('Cost drivers'!$B32&amp;'Cost drivers'!J$5, Inputs2!$A$4:$A$174&amp;Inputs2!$B$4:$B$174, 0), MATCH('Cost drivers'!$C32, Inputs2!$A$4:$L$4, 0))
)</f>
        <v>2.6046940750241903</v>
      </c>
      <c r="K32" s="118" cm="1">
        <f t="array" ref="K32">IF(RIGHT($C32,2)&lt;RIGHT(Controls!$E$39,2),
INDEX(Inputs1!$A$4:$X$328, MATCH('Cost drivers'!$B32&amp;'Cost drivers'!K$4, Inputs1!$A$4:$A$328&amp;Inputs1!$B$4:$B$328, 0), MATCH('Cost drivers'!$C32, Inputs1!$A$4:$X$4, 0)),
INDEX(Inputs2!$A$4:$L$174, MATCH('Cost drivers'!$B32&amp;'Cost drivers'!K$5, Inputs2!$A$4:$A$174&amp;Inputs2!$B$4:$B$174, 0), MATCH('Cost drivers'!$C32, Inputs2!$A$4:$L$4, 0))
)</f>
        <v>1276.0768155496301</v>
      </c>
      <c r="L32" s="118" cm="1">
        <f t="array" ref="L32">IF(RIGHT($C32,2)&lt;RIGHT(Controls!$E$39,2),
INDEX(Inputs1!$A$4:$X$328, MATCH('Cost drivers'!$B32&amp;'Cost drivers'!L$4, Inputs1!$A$4:$A$328&amp;Inputs1!$B$4:$B$328, 0), MATCH('Cost drivers'!$C32, Inputs1!$A$4:$X$4, 0)),
INDEX(Inputs2!$A$4:$L$174, MATCH('Cost drivers'!$B32&amp;'Cost drivers'!L$5, Inputs2!$A$4:$A$174&amp;Inputs2!$B$4:$B$174, 0), MATCH('Cost drivers'!$C32, Inputs2!$A$4:$L$4, 0))
)</f>
        <v>2554.8045177345698</v>
      </c>
      <c r="M32" s="120" cm="1">
        <f t="array" ref="M32">IF(RIGHT($C32,2)&lt;RIGHT(Controls!$E$39,2),
INDEX(Inputs1!$A$4:$X$328, MATCH('Cost drivers'!$B32&amp;'Cost drivers'!M$4, Inputs1!$A$4:$A$328&amp;Inputs1!$B$4:$B$328, 0), MATCH('Cost drivers'!$C32, Inputs1!$A$4:$X$4, 0)),
INDEX(Inputs2!$A$4:$L$174, MATCH('Cost drivers'!$B32&amp;'Cost drivers'!M$5, Inputs2!$A$4:$A$174&amp;Inputs2!$B$4:$B$174, 0), MATCH('Cost drivers'!$C32, Inputs2!$A$4:$L$4, 0))
)</f>
        <v>3.2807850313386637E-4</v>
      </c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</row>
    <row r="33" spans="1:32" s="107" customFormat="1" ht="13.15">
      <c r="A33" s="98" t="str">
        <f t="shared" si="0"/>
        <v>NES18</v>
      </c>
      <c r="B33" s="98" t="s">
        <v>124</v>
      </c>
      <c r="C33" s="98" t="s">
        <v>45</v>
      </c>
      <c r="D33" s="117">
        <f t="shared" si="1"/>
        <v>4.2527717988166192</v>
      </c>
      <c r="E33" s="117">
        <f t="shared" si="2"/>
        <v>2.5737753765369278</v>
      </c>
      <c r="F33" s="117">
        <f t="shared" si="3"/>
        <v>7.1547139301731209</v>
      </c>
      <c r="G33" s="117">
        <f t="shared" si="4"/>
        <v>7.8497148957345697</v>
      </c>
      <c r="H33" s="117">
        <f t="shared" si="5"/>
        <v>-8.0263529632216866</v>
      </c>
      <c r="I33" s="118" cm="1">
        <f t="array" ref="I33">IF(RIGHT($C33,2)&lt;RIGHT(Controls!$E$39,2),
INDEX(Inputs1!$A$4:$X$328, MATCH('Cost drivers'!$B33&amp;'Cost drivers'!I$4, Inputs1!$A$4:$A$328&amp;Inputs1!$B$4:$B$328, 0), MATCH('Cost drivers'!$C33, Inputs1!$A$4:$X$4, 0)),
INDEX(Inputs2!$A$4:$L$174, MATCH('Cost drivers'!$B33&amp;'Cost drivers'!I$5, Inputs2!$A$4:$A$174&amp;Inputs2!$B$4:$B$174, 0), MATCH('Cost drivers'!$C33, Inputs2!$A$4:$L$4, 0))
)</f>
        <v>70.3</v>
      </c>
      <c r="J33" s="119" cm="1">
        <f t="array" ref="J33">IF(RIGHT($C33,2)&lt;RIGHT(Controls!$E$39,2),
INDEX(Inputs1!$A$4:$X$328, MATCH('Cost drivers'!$B33&amp;'Cost drivers'!J$4, Inputs1!$A$4:$A$328&amp;Inputs1!$B$4:$B$328, 0), MATCH('Cost drivers'!$C33, Inputs1!$A$4:$X$4, 0)),
INDEX(Inputs2!$A$4:$L$174, MATCH('Cost drivers'!$B33&amp;'Cost drivers'!J$5, Inputs2!$A$4:$A$174&amp;Inputs2!$B$4:$B$174, 0), MATCH('Cost drivers'!$C33, Inputs2!$A$4:$L$4, 0))
)</f>
        <v>2.5737753765369278</v>
      </c>
      <c r="K33" s="118" cm="1">
        <f t="array" ref="K33">IF(RIGHT($C33,2)&lt;RIGHT(Controls!$E$39,2),
INDEX(Inputs1!$A$4:$X$328, MATCH('Cost drivers'!$B33&amp;'Cost drivers'!K$4, Inputs1!$A$4:$A$328&amp;Inputs1!$B$4:$B$328, 0), MATCH('Cost drivers'!$C33, Inputs1!$A$4:$X$4, 0)),
INDEX(Inputs2!$A$4:$L$174, MATCH('Cost drivers'!$B33&amp;'Cost drivers'!K$5, Inputs2!$A$4:$A$174&amp;Inputs2!$B$4:$B$174, 0), MATCH('Cost drivers'!$C33, Inputs2!$A$4:$L$4, 0))
)</f>
        <v>1280.1261799909901</v>
      </c>
      <c r="L33" s="118" cm="1">
        <f t="array" ref="L33">IF(RIGHT($C33,2)&lt;RIGHT(Controls!$E$39,2),
INDEX(Inputs1!$A$4:$X$328, MATCH('Cost drivers'!$B33&amp;'Cost drivers'!L$4, Inputs1!$A$4:$A$328&amp;Inputs1!$B$4:$B$328, 0), MATCH('Cost drivers'!$C33, Inputs1!$A$4:$X$4, 0)),
INDEX(Inputs2!$A$4:$L$174, MATCH('Cost drivers'!$B33&amp;'Cost drivers'!L$5, Inputs2!$A$4:$A$174&amp;Inputs2!$B$4:$B$174, 0), MATCH('Cost drivers'!$C33, Inputs2!$A$4:$L$4, 0))
)</f>
        <v>2565.0029193043401</v>
      </c>
      <c r="M33" s="120" cm="1">
        <f t="array" ref="M33">IF(RIGHT($C33,2)&lt;RIGHT(Controls!$E$39,2),
INDEX(Inputs1!$A$4:$X$328, MATCH('Cost drivers'!$B33&amp;'Cost drivers'!M$4, Inputs1!$A$4:$A$328&amp;Inputs1!$B$4:$B$328, 0), MATCH('Cost drivers'!$C33, Inputs1!$A$4:$X$4, 0)),
INDEX(Inputs2!$A$4:$L$174, MATCH('Cost drivers'!$B33&amp;'Cost drivers'!M$5, Inputs2!$A$4:$A$174&amp;Inputs2!$B$4:$B$174, 0), MATCH('Cost drivers'!$C33, Inputs2!$A$4:$L$4, 0))
)</f>
        <v>3.2673766288426285E-4</v>
      </c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</row>
    <row r="34" spans="1:32" s="107" customFormat="1" ht="13.15">
      <c r="A34" s="98" t="str">
        <f t="shared" si="0"/>
        <v>NES19</v>
      </c>
      <c r="B34" s="98" t="s">
        <v>124</v>
      </c>
      <c r="C34" s="98" t="s">
        <v>46</v>
      </c>
      <c r="D34" s="117">
        <f t="shared" si="1"/>
        <v>4.2513483110317658</v>
      </c>
      <c r="E34" s="117">
        <f t="shared" si="2"/>
        <v>2.5870334340710173</v>
      </c>
      <c r="F34" s="117">
        <f t="shared" si="3"/>
        <v>7.1611639657191644</v>
      </c>
      <c r="G34" s="117">
        <f t="shared" si="4"/>
        <v>7.8553570164536746</v>
      </c>
      <c r="H34" s="117">
        <f t="shared" si="5"/>
        <v>-8.0358901484781597</v>
      </c>
      <c r="I34" s="118" cm="1">
        <f t="array" ref="I34">IF(RIGHT($C34,2)&lt;RIGHT(Controls!$E$39,2),
INDEX(Inputs1!$A$4:$X$328, MATCH('Cost drivers'!$B34&amp;'Cost drivers'!I$4, Inputs1!$A$4:$A$328&amp;Inputs1!$B$4:$B$328, 0), MATCH('Cost drivers'!$C34, Inputs1!$A$4:$X$4, 0)),
INDEX(Inputs2!$A$4:$L$174, MATCH('Cost drivers'!$B34&amp;'Cost drivers'!I$5, Inputs2!$A$4:$A$174&amp;Inputs2!$B$4:$B$174, 0), MATCH('Cost drivers'!$C34, Inputs2!$A$4:$L$4, 0))
)</f>
        <v>70.2</v>
      </c>
      <c r="J34" s="119" cm="1">
        <f t="array" ref="J34">IF(RIGHT($C34,2)&lt;RIGHT(Controls!$E$39,2),
INDEX(Inputs1!$A$4:$X$328, MATCH('Cost drivers'!$B34&amp;'Cost drivers'!J$4, Inputs1!$A$4:$A$328&amp;Inputs1!$B$4:$B$328, 0), MATCH('Cost drivers'!$C34, Inputs1!$A$4:$X$4, 0)),
INDEX(Inputs2!$A$4:$L$174, MATCH('Cost drivers'!$B34&amp;'Cost drivers'!J$5, Inputs2!$A$4:$A$174&amp;Inputs2!$B$4:$B$174, 0), MATCH('Cost drivers'!$C34, Inputs2!$A$4:$L$4, 0))
)</f>
        <v>2.5870334340710173</v>
      </c>
      <c r="K34" s="118" cm="1">
        <f t="array" ref="K34">IF(RIGHT($C34,2)&lt;RIGHT(Controls!$E$39,2),
INDEX(Inputs1!$A$4:$X$328, MATCH('Cost drivers'!$B34&amp;'Cost drivers'!K$4, Inputs1!$A$4:$A$328&amp;Inputs1!$B$4:$B$328, 0), MATCH('Cost drivers'!$C34, Inputs1!$A$4:$X$4, 0)),
INDEX(Inputs2!$A$4:$L$174, MATCH('Cost drivers'!$B34&amp;'Cost drivers'!K$5, Inputs2!$A$4:$A$174&amp;Inputs2!$B$4:$B$174, 0), MATCH('Cost drivers'!$C34, Inputs2!$A$4:$L$4, 0))
)</f>
        <v>1288.40972521762</v>
      </c>
      <c r="L34" s="118" cm="1">
        <f t="array" ref="L34">IF(RIGHT($C34,2)&lt;RIGHT(Controls!$E$39,2),
INDEX(Inputs1!$A$4:$X$328, MATCH('Cost drivers'!$B34&amp;'Cost drivers'!L$4, Inputs1!$A$4:$A$328&amp;Inputs1!$B$4:$B$328, 0), MATCH('Cost drivers'!$C34, Inputs1!$A$4:$X$4, 0)),
INDEX(Inputs2!$A$4:$L$174, MATCH('Cost drivers'!$B34&amp;'Cost drivers'!L$5, Inputs2!$A$4:$A$174&amp;Inputs2!$B$4:$B$174, 0), MATCH('Cost drivers'!$C34, Inputs2!$A$4:$L$4, 0))
)</f>
        <v>2579.5158788549302</v>
      </c>
      <c r="M34" s="120" cm="1">
        <f t="array" ref="M34">IF(RIGHT($C34,2)&lt;RIGHT(Controls!$E$39,2),
INDEX(Inputs1!$A$4:$X$328, MATCH('Cost drivers'!$B34&amp;'Cost drivers'!M$4, Inputs1!$A$4:$A$328&amp;Inputs1!$B$4:$B$328, 0), MATCH('Cost drivers'!$C34, Inputs1!$A$4:$X$4, 0)),
INDEX(Inputs2!$A$4:$L$174, MATCH('Cost drivers'!$B34&amp;'Cost drivers'!M$5, Inputs2!$A$4:$A$174&amp;Inputs2!$B$4:$B$174, 0), MATCH('Cost drivers'!$C34, Inputs2!$A$4:$L$4, 0))
)</f>
        <v>3.2363631782188819E-4</v>
      </c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</row>
    <row r="35" spans="1:32" s="107" customFormat="1" ht="13.15">
      <c r="A35" s="98" t="str">
        <f t="shared" si="0"/>
        <v>NES20</v>
      </c>
      <c r="B35" s="98" t="s">
        <v>124</v>
      </c>
      <c r="C35" s="98" t="s">
        <v>47</v>
      </c>
      <c r="D35" s="117">
        <f t="shared" si="1"/>
        <v>4.2253728246285052</v>
      </c>
      <c r="E35" s="117">
        <f t="shared" si="2"/>
        <v>2.5612353720077916</v>
      </c>
      <c r="F35" s="117">
        <f t="shared" si="3"/>
        <v>7.1661319528666798</v>
      </c>
      <c r="G35" s="117">
        <f t="shared" si="4"/>
        <v>7.8567656907080012</v>
      </c>
      <c r="H35" s="117">
        <f t="shared" si="5"/>
        <v>-8.0491186271568971</v>
      </c>
      <c r="I35" s="118" cm="1">
        <f t="array" ref="I35">IF(RIGHT($C35,2)&lt;RIGHT(Controls!$E$39,2),
INDEX(Inputs1!$A$4:$X$328, MATCH('Cost drivers'!$B35&amp;'Cost drivers'!I$4, Inputs1!$A$4:$A$328&amp;Inputs1!$B$4:$B$328, 0), MATCH('Cost drivers'!$C35, Inputs1!$A$4:$X$4, 0)),
INDEX(Inputs2!$A$4:$L$174, MATCH('Cost drivers'!$B35&amp;'Cost drivers'!I$5, Inputs2!$A$4:$A$174&amp;Inputs2!$B$4:$B$174, 0), MATCH('Cost drivers'!$C35, Inputs2!$A$4:$L$4, 0))
)</f>
        <v>68.400000000000006</v>
      </c>
      <c r="J35" s="119" cm="1">
        <f t="array" ref="J35">IF(RIGHT($C35,2)&lt;RIGHT(Controls!$E$39,2),
INDEX(Inputs1!$A$4:$X$328, MATCH('Cost drivers'!$B35&amp;'Cost drivers'!J$4, Inputs1!$A$4:$A$328&amp;Inputs1!$B$4:$B$328, 0), MATCH('Cost drivers'!$C35, Inputs1!$A$4:$X$4, 0)),
INDEX(Inputs2!$A$4:$L$174, MATCH('Cost drivers'!$B35&amp;'Cost drivers'!J$5, Inputs2!$A$4:$A$174&amp;Inputs2!$B$4:$B$174, 0), MATCH('Cost drivers'!$C35, Inputs2!$A$4:$L$4, 0))
)</f>
        <v>2.5612353720077916</v>
      </c>
      <c r="K35" s="118" cm="1">
        <f t="array" ref="K35">IF(RIGHT($C35,2)&lt;RIGHT(Controls!$E$39,2),
INDEX(Inputs1!$A$4:$X$328, MATCH('Cost drivers'!$B35&amp;'Cost drivers'!K$4, Inputs1!$A$4:$A$328&amp;Inputs1!$B$4:$B$328, 0), MATCH('Cost drivers'!$C35, Inputs1!$A$4:$X$4, 0)),
INDEX(Inputs2!$A$4:$L$174, MATCH('Cost drivers'!$B35&amp;'Cost drivers'!K$5, Inputs2!$A$4:$A$174&amp;Inputs2!$B$4:$B$174, 0), MATCH('Cost drivers'!$C35, Inputs2!$A$4:$L$4, 0))
)</f>
        <v>1294.82645408897</v>
      </c>
      <c r="L35" s="118" cm="1">
        <f t="array" ref="L35">IF(RIGHT($C35,2)&lt;RIGHT(Controls!$E$39,2),
INDEX(Inputs1!$A$4:$X$328, MATCH('Cost drivers'!$B35&amp;'Cost drivers'!L$4, Inputs1!$A$4:$A$328&amp;Inputs1!$B$4:$B$328, 0), MATCH('Cost drivers'!$C35, Inputs1!$A$4:$X$4, 0)),
INDEX(Inputs2!$A$4:$L$174, MATCH('Cost drivers'!$B35&amp;'Cost drivers'!L$5, Inputs2!$A$4:$A$174&amp;Inputs2!$B$4:$B$174, 0), MATCH('Cost drivers'!$C35, Inputs2!$A$4:$L$4, 0))
)</f>
        <v>2583.1521370124201</v>
      </c>
      <c r="M35" s="120" cm="1">
        <f t="array" ref="M35">IF(RIGHT($C35,2)&lt;RIGHT(Controls!$E$39,2),
INDEX(Inputs1!$A$4:$X$328, MATCH('Cost drivers'!$B35&amp;'Cost drivers'!M$4, Inputs1!$A$4:$A$328&amp;Inputs1!$B$4:$B$328, 0), MATCH('Cost drivers'!$C35, Inputs1!$A$4:$X$4, 0)),
INDEX(Inputs2!$A$4:$L$174, MATCH('Cost drivers'!$B35&amp;'Cost drivers'!M$5, Inputs2!$A$4:$A$174&amp;Inputs2!$B$4:$B$174, 0), MATCH('Cost drivers'!$C35, Inputs2!$A$4:$L$4, 0))
)</f>
        <v>3.1938329422835437E-4</v>
      </c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</row>
    <row r="36" spans="1:32" s="107" customFormat="1" ht="13.15">
      <c r="A36" s="98" t="str">
        <f t="shared" si="0"/>
        <v>NES21</v>
      </c>
      <c r="B36" s="98" t="s">
        <v>124</v>
      </c>
      <c r="C36" s="98" t="s">
        <v>48</v>
      </c>
      <c r="D36" s="117">
        <f t="shared" si="1"/>
        <v>4.2484952420493594</v>
      </c>
      <c r="E36" s="117">
        <f t="shared" si="2"/>
        <v>2.5730471079308286</v>
      </c>
      <c r="F36" s="117">
        <f t="shared" si="3"/>
        <v>7.1712296896776353</v>
      </c>
      <c r="G36" s="117">
        <f t="shared" si="4"/>
        <v>7.8606138205736347</v>
      </c>
      <c r="H36" s="117">
        <f t="shared" si="5"/>
        <v>-8.0537591545760243</v>
      </c>
      <c r="I36" s="118" cm="1">
        <f t="array" ref="I36">IF(RIGHT($C36,2)&lt;RIGHT(Controls!$E$39,2),
INDEX(Inputs1!$A$4:$X$328, MATCH('Cost drivers'!$B36&amp;'Cost drivers'!I$4, Inputs1!$A$4:$A$328&amp;Inputs1!$B$4:$B$328, 0), MATCH('Cost drivers'!$C36, Inputs1!$A$4:$X$4, 0)),
INDEX(Inputs2!$A$4:$L$174, MATCH('Cost drivers'!$B36&amp;'Cost drivers'!I$5, Inputs2!$A$4:$A$174&amp;Inputs2!$B$4:$B$174, 0), MATCH('Cost drivers'!$C36, Inputs2!$A$4:$L$4, 0))
)</f>
        <v>70</v>
      </c>
      <c r="J36" s="119" cm="1">
        <f t="array" ref="J36">IF(RIGHT($C36,2)&lt;RIGHT(Controls!$E$39,2),
INDEX(Inputs1!$A$4:$X$328, MATCH('Cost drivers'!$B36&amp;'Cost drivers'!J$4, Inputs1!$A$4:$A$328&amp;Inputs1!$B$4:$B$328, 0), MATCH('Cost drivers'!$C36, Inputs1!$A$4:$X$4, 0)),
INDEX(Inputs2!$A$4:$L$174, MATCH('Cost drivers'!$B36&amp;'Cost drivers'!J$5, Inputs2!$A$4:$A$174&amp;Inputs2!$B$4:$B$174, 0), MATCH('Cost drivers'!$C36, Inputs2!$A$4:$L$4, 0))
)</f>
        <v>2.5730471079308286</v>
      </c>
      <c r="K36" s="118" cm="1">
        <f t="array" ref="K36">IF(RIGHT($C36,2)&lt;RIGHT(Controls!$E$39,2),
INDEX(Inputs1!$A$4:$X$328, MATCH('Cost drivers'!$B36&amp;'Cost drivers'!K$4, Inputs1!$A$4:$A$328&amp;Inputs1!$B$4:$B$328, 0), MATCH('Cost drivers'!$C36, Inputs1!$A$4:$X$4, 0)),
INDEX(Inputs2!$A$4:$L$174, MATCH('Cost drivers'!$B36&amp;'Cost drivers'!K$5, Inputs2!$A$4:$A$174&amp;Inputs2!$B$4:$B$174, 0), MATCH('Cost drivers'!$C36, Inputs2!$A$4:$L$4, 0))
)</f>
        <v>1301.4439914689499</v>
      </c>
      <c r="L36" s="118" cm="1">
        <f t="array" ref="L36">IF(RIGHT($C36,2)&lt;RIGHT(Controls!$E$39,2),
INDEX(Inputs1!$A$4:$X$328, MATCH('Cost drivers'!$B36&amp;'Cost drivers'!L$4, Inputs1!$A$4:$A$328&amp;Inputs1!$B$4:$B$328, 0), MATCH('Cost drivers'!$C36, Inputs1!$A$4:$X$4, 0)),
INDEX(Inputs2!$A$4:$L$174, MATCH('Cost drivers'!$B36&amp;'Cost drivers'!L$5, Inputs2!$A$4:$A$174&amp;Inputs2!$B$4:$B$174, 0), MATCH('Cost drivers'!$C36, Inputs2!$A$4:$L$4, 0))
)</f>
        <v>2593.1115922468498</v>
      </c>
      <c r="M36" s="120" cm="1">
        <f t="array" ref="M36">IF(RIGHT($C36,2)&lt;RIGHT(Controls!$E$39,2),
INDEX(Inputs1!$A$4:$X$328, MATCH('Cost drivers'!$B36&amp;'Cost drivers'!M$4, Inputs1!$A$4:$A$328&amp;Inputs1!$B$4:$B$328, 0), MATCH('Cost drivers'!$C36, Inputs1!$A$4:$X$4, 0)),
INDEX(Inputs2!$A$4:$L$174, MATCH('Cost drivers'!$B36&amp;'Cost drivers'!M$5, Inputs2!$A$4:$A$174&amp;Inputs2!$B$4:$B$174, 0), MATCH('Cost drivers'!$C36, Inputs2!$A$4:$L$4, 0))
)</f>
        <v>3.1790462085997079E-4</v>
      </c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</row>
    <row r="37" spans="1:32" s="107" customFormat="1" ht="13.15">
      <c r="A37" s="98" t="str">
        <f t="shared" si="0"/>
        <v>NES22</v>
      </c>
      <c r="B37" s="98" t="s">
        <v>124</v>
      </c>
      <c r="C37" s="98" t="s">
        <v>49</v>
      </c>
      <c r="D37" s="117">
        <f t="shared" si="1"/>
        <v>4.2972854062187906</v>
      </c>
      <c r="E37" s="117">
        <f t="shared" si="2"/>
        <v>2.5603385718163336</v>
      </c>
      <c r="F37" s="117">
        <f t="shared" si="3"/>
        <v>7.1756728006437847</v>
      </c>
      <c r="G37" s="117">
        <f t="shared" si="4"/>
        <v>7.865056931539784</v>
      </c>
      <c r="H37" s="117">
        <f t="shared" si="5"/>
        <v>-8.0543306060575084</v>
      </c>
      <c r="I37" s="118" cm="1">
        <f t="array" ref="I37">IF(RIGHT($C37,2)&lt;RIGHT(Controls!$E$39,2),
INDEX(Inputs1!$A$4:$X$328, MATCH('Cost drivers'!$B37&amp;'Cost drivers'!I$4, Inputs1!$A$4:$A$328&amp;Inputs1!$B$4:$B$328, 0), MATCH('Cost drivers'!$C37, Inputs1!$A$4:$X$4, 0)),
INDEX(Inputs2!$A$4:$L$174, MATCH('Cost drivers'!$B37&amp;'Cost drivers'!I$5, Inputs2!$A$4:$A$174&amp;Inputs2!$B$4:$B$174, 0), MATCH('Cost drivers'!$C37, Inputs2!$A$4:$L$4, 0))
)</f>
        <v>73.5</v>
      </c>
      <c r="J37" s="119" cm="1">
        <f t="array" ref="J37">IF(RIGHT($C37,2)&lt;RIGHT(Controls!$E$39,2),
INDEX(Inputs1!$A$4:$X$328, MATCH('Cost drivers'!$B37&amp;'Cost drivers'!J$4, Inputs1!$A$4:$A$328&amp;Inputs1!$B$4:$B$328, 0), MATCH('Cost drivers'!$C37, Inputs1!$A$4:$X$4, 0)),
INDEX(Inputs2!$A$4:$L$174, MATCH('Cost drivers'!$B37&amp;'Cost drivers'!J$5, Inputs2!$A$4:$A$174&amp;Inputs2!$B$4:$B$174, 0), MATCH('Cost drivers'!$C37, Inputs2!$A$4:$L$4, 0))
)</f>
        <v>2.5603385718163336</v>
      </c>
      <c r="K37" s="118" cm="1">
        <f t="array" ref="K37">IF(RIGHT($C37,2)&lt;RIGHT(Controls!$E$39,2),
INDEX(Inputs1!$A$4:$X$328, MATCH('Cost drivers'!$B37&amp;'Cost drivers'!K$4, Inputs1!$A$4:$A$328&amp;Inputs1!$B$4:$B$328, 0), MATCH('Cost drivers'!$C37, Inputs1!$A$4:$X$4, 0)),
INDEX(Inputs2!$A$4:$L$174, MATCH('Cost drivers'!$B37&amp;'Cost drivers'!K$5, Inputs2!$A$4:$A$174&amp;Inputs2!$B$4:$B$174, 0), MATCH('Cost drivers'!$C37, Inputs2!$A$4:$L$4, 0))
)</f>
        <v>1307.2393166417849</v>
      </c>
      <c r="L37" s="118" cm="1">
        <f t="array" ref="L37">IF(RIGHT($C37,2)&lt;RIGHT(Controls!$E$39,2),
INDEX(Inputs1!$A$4:$X$328, MATCH('Cost drivers'!$B37&amp;'Cost drivers'!L$4, Inputs1!$A$4:$A$328&amp;Inputs1!$B$4:$B$328, 0), MATCH('Cost drivers'!$C37, Inputs1!$A$4:$X$4, 0)),
INDEX(Inputs2!$A$4:$L$174, MATCH('Cost drivers'!$B37&amp;'Cost drivers'!L$5, Inputs2!$A$4:$A$174&amp;Inputs2!$B$4:$B$174, 0), MATCH('Cost drivers'!$C37, Inputs2!$A$4:$L$4, 0))
)</f>
        <v>2604.6587083617401</v>
      </c>
      <c r="M37" s="120" cm="1">
        <f t="array" ref="M37">IF(RIGHT($C37,2)&lt;RIGHT(Controls!$E$39,2),
INDEX(Inputs1!$A$4:$X$328, MATCH('Cost drivers'!$B37&amp;'Cost drivers'!M$4, Inputs1!$A$4:$A$328&amp;Inputs1!$B$4:$B$328, 0), MATCH('Cost drivers'!$C37, Inputs1!$A$4:$X$4, 0)),
INDEX(Inputs2!$A$4:$L$174, MATCH('Cost drivers'!$B37&amp;'Cost drivers'!M$5, Inputs2!$A$4:$A$174&amp;Inputs2!$B$4:$B$174, 0), MATCH('Cost drivers'!$C37, Inputs2!$A$4:$L$4, 0))
)</f>
        <v>3.177230056904807E-4</v>
      </c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</row>
    <row r="38" spans="1:32" s="107" customFormat="1" ht="13.15">
      <c r="A38" s="98" t="str">
        <f t="shared" si="0"/>
        <v>NES23</v>
      </c>
      <c r="B38" s="98" t="s">
        <v>124</v>
      </c>
      <c r="C38" s="98" t="s">
        <v>50</v>
      </c>
      <c r="D38" s="117">
        <f t="shared" si="1"/>
        <v>4.2456340097683265</v>
      </c>
      <c r="E38" s="117">
        <f t="shared" si="2"/>
        <v>2.8112876951583381</v>
      </c>
      <c r="F38" s="117">
        <f t="shared" si="3"/>
        <v>7.1814265519529021</v>
      </c>
      <c r="G38" s="117">
        <f t="shared" si="4"/>
        <v>7.8708106828489024</v>
      </c>
      <c r="H38" s="117">
        <f t="shared" si="5"/>
        <v>-8.0595470004562682</v>
      </c>
      <c r="I38" s="118" cm="1">
        <f t="array" ref="I38">IF(RIGHT($C38,2)&lt;RIGHT(Controls!$E$39,2),
INDEX(Inputs1!$A$4:$X$328, MATCH('Cost drivers'!$B38&amp;'Cost drivers'!I$4, Inputs1!$A$4:$A$328&amp;Inputs1!$B$4:$B$328, 0), MATCH('Cost drivers'!$C38, Inputs1!$A$4:$X$4, 0)),
INDEX(Inputs2!$A$4:$L$174, MATCH('Cost drivers'!$B38&amp;'Cost drivers'!I$5, Inputs2!$A$4:$A$174&amp;Inputs2!$B$4:$B$174, 0), MATCH('Cost drivers'!$C38, Inputs2!$A$4:$L$4, 0))
)</f>
        <v>69.8</v>
      </c>
      <c r="J38" s="119" cm="1">
        <f t="array" ref="J38">IF(RIGHT($C38,2)&lt;RIGHT(Controls!$E$39,2),
INDEX(Inputs1!$A$4:$X$328, MATCH('Cost drivers'!$B38&amp;'Cost drivers'!J$4, Inputs1!$A$4:$A$328&amp;Inputs1!$B$4:$B$328, 0), MATCH('Cost drivers'!$C38, Inputs1!$A$4:$X$4, 0)),
INDEX(Inputs2!$A$4:$L$174, MATCH('Cost drivers'!$B38&amp;'Cost drivers'!J$5, Inputs2!$A$4:$A$174&amp;Inputs2!$B$4:$B$174, 0), MATCH('Cost drivers'!$C38, Inputs2!$A$4:$L$4, 0))
)</f>
        <v>2.8112876951583381</v>
      </c>
      <c r="K38" s="118" cm="1">
        <f t="array" ref="K38">IF(RIGHT($C38,2)&lt;RIGHT(Controls!$E$39,2),
INDEX(Inputs1!$A$4:$X$328, MATCH('Cost drivers'!$B38&amp;'Cost drivers'!K$4, Inputs1!$A$4:$A$328&amp;Inputs1!$B$4:$B$328, 0), MATCH('Cost drivers'!$C38, Inputs1!$A$4:$X$4, 0)),
INDEX(Inputs2!$A$4:$L$174, MATCH('Cost drivers'!$B38&amp;'Cost drivers'!K$5, Inputs2!$A$4:$A$174&amp;Inputs2!$B$4:$B$174, 0), MATCH('Cost drivers'!$C38, Inputs2!$A$4:$L$4, 0))
)</f>
        <v>1314.7825266382088</v>
      </c>
      <c r="L38" s="118" cm="1">
        <f t="array" ref="L38">IF(RIGHT($C38,2)&lt;RIGHT(Controls!$E$39,2),
INDEX(Inputs1!$A$4:$X$328, MATCH('Cost drivers'!$B38&amp;'Cost drivers'!L$4, Inputs1!$A$4:$A$328&amp;Inputs1!$B$4:$B$328, 0), MATCH('Cost drivers'!$C38, Inputs1!$A$4:$X$4, 0)),
INDEX(Inputs2!$A$4:$L$174, MATCH('Cost drivers'!$B38&amp;'Cost drivers'!L$5, Inputs2!$A$4:$A$174&amp;Inputs2!$B$4:$B$174, 0), MATCH('Cost drivers'!$C38, Inputs2!$A$4:$L$4, 0))
)</f>
        <v>2619.688464088993</v>
      </c>
      <c r="M38" s="120" cm="1">
        <f t="array" ref="M38">IF(RIGHT($C38,2)&lt;RIGHT(Controls!$E$39,2),
INDEX(Inputs1!$A$4:$X$328, MATCH('Cost drivers'!$B38&amp;'Cost drivers'!M$4, Inputs1!$A$4:$A$328&amp;Inputs1!$B$4:$B$328, 0), MATCH('Cost drivers'!$C38, Inputs1!$A$4:$X$4, 0)),
INDEX(Inputs2!$A$4:$L$174, MATCH('Cost drivers'!$B38&amp;'Cost drivers'!M$5, Inputs2!$A$4:$A$174&amp;Inputs2!$B$4:$B$174, 0), MATCH('Cost drivers'!$C38, Inputs2!$A$4:$L$4, 0))
)</f>
        <v>3.160699524205517E-4</v>
      </c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</row>
    <row r="39" spans="1:32" s="107" customFormat="1" ht="13.15">
      <c r="A39" s="98" t="str">
        <f t="shared" si="0"/>
        <v>NES24</v>
      </c>
      <c r="B39" s="98" t="s">
        <v>124</v>
      </c>
      <c r="C39" s="98" t="s">
        <v>30</v>
      </c>
      <c r="D39" s="117">
        <f t="shared" si="1"/>
        <v>4.2640873368091947</v>
      </c>
      <c r="E39" s="117">
        <f t="shared" si="2"/>
        <v>3.1441990253583505</v>
      </c>
      <c r="F39" s="117">
        <f t="shared" si="3"/>
        <v>7.1869507858292048</v>
      </c>
      <c r="G39" s="117">
        <f t="shared" si="4"/>
        <v>7.8763349167252041</v>
      </c>
      <c r="H39" s="117">
        <f t="shared" si="5"/>
        <v>-8.0658646490325268</v>
      </c>
      <c r="I39" s="118" cm="1">
        <f t="array" ref="I39">IF(RIGHT($C39,2)&lt;RIGHT(Controls!$E$39,2),
INDEX(Inputs1!$A$4:$X$328, MATCH('Cost drivers'!$B39&amp;'Cost drivers'!I$4, Inputs1!$A$4:$A$328&amp;Inputs1!$B$4:$B$328, 0), MATCH('Cost drivers'!$C39, Inputs1!$A$4:$X$4, 0)),
INDEX(Inputs2!$A$4:$L$174, MATCH('Cost drivers'!$B39&amp;'Cost drivers'!I$5, Inputs2!$A$4:$A$174&amp;Inputs2!$B$4:$B$174, 0), MATCH('Cost drivers'!$C39, Inputs2!$A$4:$L$4, 0))
)</f>
        <v>71.099999999999994</v>
      </c>
      <c r="J39" s="119" cm="1">
        <f t="array" ref="J39">IF(RIGHT($C39,2)&lt;RIGHT(Controls!$E$39,2),
INDEX(Inputs1!$A$4:$X$328, MATCH('Cost drivers'!$B39&amp;'Cost drivers'!J$4, Inputs1!$A$4:$A$328&amp;Inputs1!$B$4:$B$328, 0), MATCH('Cost drivers'!$C39, Inputs1!$A$4:$X$4, 0)),
INDEX(Inputs2!$A$4:$L$174, MATCH('Cost drivers'!$B39&amp;'Cost drivers'!J$5, Inputs2!$A$4:$A$174&amp;Inputs2!$B$4:$B$174, 0), MATCH('Cost drivers'!$C39, Inputs2!$A$4:$L$4, 0))
)</f>
        <v>3.1441990253583505</v>
      </c>
      <c r="K39" s="118" cm="1">
        <f t="array" ref="K39">IF(RIGHT($C39,2)&lt;RIGHT(Controls!$E$39,2),
INDEX(Inputs1!$A$4:$X$328, MATCH('Cost drivers'!$B39&amp;'Cost drivers'!K$4, Inputs1!$A$4:$A$328&amp;Inputs1!$B$4:$B$328, 0), MATCH('Cost drivers'!$C39, Inputs1!$A$4:$X$4, 0)),
INDEX(Inputs2!$A$4:$L$174, MATCH('Cost drivers'!$B39&amp;'Cost drivers'!K$5, Inputs2!$A$4:$A$174&amp;Inputs2!$B$4:$B$174, 0), MATCH('Cost drivers'!$C39, Inputs2!$A$4:$L$4, 0))
)</f>
        <v>1322.0657915190889</v>
      </c>
      <c r="L39" s="118" cm="1">
        <f t="array" ref="L39">IF(RIGHT($C39,2)&lt;RIGHT(Controls!$E$39,2),
INDEX(Inputs1!$A$4:$X$328, MATCH('Cost drivers'!$B39&amp;'Cost drivers'!L$4, Inputs1!$A$4:$A$328&amp;Inputs1!$B$4:$B$328, 0), MATCH('Cost drivers'!$C39, Inputs1!$A$4:$X$4, 0)),
INDEX(Inputs2!$A$4:$L$174, MATCH('Cost drivers'!$B39&amp;'Cost drivers'!L$5, Inputs2!$A$4:$A$174&amp;Inputs2!$B$4:$B$174, 0), MATCH('Cost drivers'!$C39, Inputs2!$A$4:$L$4, 0))
)</f>
        <v>2634.2002822815666</v>
      </c>
      <c r="M39" s="120" cm="1">
        <f t="array" ref="M39">IF(RIGHT($C39,2)&lt;RIGHT(Controls!$E$39,2),
INDEX(Inputs1!$A$4:$X$328, MATCH('Cost drivers'!$B39&amp;'Cost drivers'!M$4, Inputs1!$A$4:$A$328&amp;Inputs1!$B$4:$B$328, 0), MATCH('Cost drivers'!$C39, Inputs1!$A$4:$X$4, 0)),
INDEX(Inputs2!$A$4:$L$174, MATCH('Cost drivers'!$B39&amp;'Cost drivers'!M$5, Inputs2!$A$4:$A$174&amp;Inputs2!$B$4:$B$174, 0), MATCH('Cost drivers'!$C39, Inputs2!$A$4:$L$4, 0))
)</f>
        <v>3.1407942787352251E-4</v>
      </c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</row>
    <row r="40" spans="1:32" s="107" customFormat="1" ht="13.15">
      <c r="A40" s="98" t="str">
        <f t="shared" ref="A40:A71" si="11">B40&amp;RIGHT(C40,2)</f>
        <v>NES25</v>
      </c>
      <c r="B40" s="98" t="s">
        <v>124</v>
      </c>
      <c r="C40" s="98" t="s">
        <v>51</v>
      </c>
      <c r="D40" s="117">
        <f t="shared" si="1"/>
        <v>4.257030144499196</v>
      </c>
      <c r="E40" s="117">
        <f t="shared" si="2"/>
        <v>2.3533099780563056</v>
      </c>
      <c r="F40" s="117">
        <f t="shared" si="3"/>
        <v>7.1883222924465171</v>
      </c>
      <c r="G40" s="117">
        <f t="shared" si="4"/>
        <v>7.8777064233425165</v>
      </c>
      <c r="H40" s="117">
        <f t="shared" si="5"/>
        <v>-8.080143318424744</v>
      </c>
      <c r="I40" s="118" cm="1">
        <f t="array" ref="I40">IF(RIGHT($C40,2)&lt;RIGHT(Controls!$E$39,2),
INDEX(Inputs1!$A$4:$X$328, MATCH('Cost drivers'!$B40&amp;'Cost drivers'!I$4, Inputs1!$A$4:$A$328&amp;Inputs1!$B$4:$B$328, 0), MATCH('Cost drivers'!$C40, Inputs1!$A$4:$X$4, 0)),
INDEX(Inputs2!$A$4:$L$174, MATCH('Cost drivers'!$B40&amp;'Cost drivers'!I$5, Inputs2!$A$4:$A$174&amp;Inputs2!$B$4:$B$174, 0), MATCH('Cost drivers'!$C40, Inputs2!$A$4:$L$4, 0))
)</f>
        <v>70.599999999999994</v>
      </c>
      <c r="J40" s="119" cm="1">
        <f t="array" ref="J40">IF(RIGHT($C40,2)&lt;RIGHT(Controls!$E$39,2),
INDEX(Inputs1!$A$4:$X$328, MATCH('Cost drivers'!$B40&amp;'Cost drivers'!J$4, Inputs1!$A$4:$A$328&amp;Inputs1!$B$4:$B$328, 0), MATCH('Cost drivers'!$C40, Inputs1!$A$4:$X$4, 0)),
INDEX(Inputs2!$A$4:$L$174, MATCH('Cost drivers'!$B40&amp;'Cost drivers'!J$5, Inputs2!$A$4:$A$174&amp;Inputs2!$B$4:$B$174, 0), MATCH('Cost drivers'!$C40, Inputs2!$A$4:$L$4, 0))
)</f>
        <v>2.3533099780563056</v>
      </c>
      <c r="K40" s="118" cm="1">
        <f t="array" ref="K40">IF(RIGHT($C40,2)&lt;RIGHT(Controls!$E$39,2),
INDEX(Inputs1!$A$4:$X$328, MATCH('Cost drivers'!$B40&amp;'Cost drivers'!K$4, Inputs1!$A$4:$A$328&amp;Inputs1!$B$4:$B$328, 0), MATCH('Cost drivers'!$C40, Inputs1!$A$4:$X$4, 0)),
INDEX(Inputs2!$A$4:$L$174, MATCH('Cost drivers'!$B40&amp;'Cost drivers'!K$5, Inputs2!$A$4:$A$174&amp;Inputs2!$B$4:$B$174, 0), MATCH('Cost drivers'!$C40, Inputs2!$A$4:$L$4, 0))
)</f>
        <v>1323.8802574923025</v>
      </c>
      <c r="L40" s="118" cm="1">
        <f t="array" ref="L40">IF(RIGHT($C40,2)&lt;RIGHT(Controls!$E$39,2),
INDEX(Inputs1!$A$4:$X$328, MATCH('Cost drivers'!$B40&amp;'Cost drivers'!L$4, Inputs1!$A$4:$A$328&amp;Inputs1!$B$4:$B$328, 0), MATCH('Cost drivers'!$C40, Inputs1!$A$4:$X$4, 0)),
INDEX(Inputs2!$A$4:$L$174, MATCH('Cost drivers'!$B40&amp;'Cost drivers'!L$5, Inputs2!$A$4:$A$174&amp;Inputs2!$B$4:$B$174, 0), MATCH('Cost drivers'!$C40, Inputs2!$A$4:$L$4, 0))
)</f>
        <v>2637.8155840384766</v>
      </c>
      <c r="M40" s="120" cm="1">
        <f t="array" ref="M40">IF(RIGHT($C40,2)&lt;RIGHT(Controls!$E$39,2),
INDEX(Inputs1!$A$4:$X$328, MATCH('Cost drivers'!$B40&amp;'Cost drivers'!M$4, Inputs1!$A$4:$A$328&amp;Inputs1!$B$4:$B$328, 0), MATCH('Cost drivers'!$C40, Inputs1!$A$4:$X$4, 0)),
INDEX(Inputs2!$A$4:$L$174, MATCH('Cost drivers'!$B40&amp;'Cost drivers'!M$5, Inputs2!$A$4:$A$174&amp;Inputs2!$B$4:$B$174, 0), MATCH('Cost drivers'!$C40, Inputs2!$A$4:$L$4, 0))
)</f>
        <v>3.0962665703383735E-4</v>
      </c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</row>
    <row r="41" spans="1:32" s="107" customFormat="1" ht="13.15">
      <c r="A41" s="98" t="str">
        <f t="shared" si="11"/>
        <v>NES26</v>
      </c>
      <c r="B41" s="98" t="s">
        <v>124</v>
      </c>
      <c r="C41" s="98" t="s">
        <v>52</v>
      </c>
      <c r="D41" s="117">
        <f t="shared" si="1"/>
        <v>4.2612704335380815</v>
      </c>
      <c r="E41" s="117">
        <f t="shared" si="2"/>
        <v>2.3521276712509191</v>
      </c>
      <c r="F41" s="117">
        <f t="shared" si="3"/>
        <v>7.1914185481390298</v>
      </c>
      <c r="G41" s="117">
        <f t="shared" si="4"/>
        <v>7.8808026790350292</v>
      </c>
      <c r="H41" s="117">
        <f t="shared" si="5"/>
        <v>-8.0843946706962413</v>
      </c>
      <c r="I41" s="118" cm="1">
        <f t="array" ref="I41">IF(RIGHT($C41,2)&lt;RIGHT(Controls!$E$39,2),
INDEX(Inputs1!$A$4:$X$328, MATCH('Cost drivers'!$B41&amp;'Cost drivers'!I$4, Inputs1!$A$4:$A$328&amp;Inputs1!$B$4:$B$328, 0), MATCH('Cost drivers'!$C41, Inputs1!$A$4:$X$4, 0)),
INDEX(Inputs2!$A$4:$L$174, MATCH('Cost drivers'!$B41&amp;'Cost drivers'!I$5, Inputs2!$A$4:$A$174&amp;Inputs2!$B$4:$B$174, 0), MATCH('Cost drivers'!$C41, Inputs2!$A$4:$L$4, 0))
)</f>
        <v>70.900000000000006</v>
      </c>
      <c r="J41" s="119" cm="1">
        <f t="array" ref="J41">IF(RIGHT($C41,2)&lt;RIGHT(Controls!$E$39,2),
INDEX(Inputs1!$A$4:$X$328, MATCH('Cost drivers'!$B41&amp;'Cost drivers'!J$4, Inputs1!$A$4:$A$328&amp;Inputs1!$B$4:$B$328, 0), MATCH('Cost drivers'!$C41, Inputs1!$A$4:$X$4, 0)),
INDEX(Inputs2!$A$4:$L$174, MATCH('Cost drivers'!$B41&amp;'Cost drivers'!J$5, Inputs2!$A$4:$A$174&amp;Inputs2!$B$4:$B$174, 0), MATCH('Cost drivers'!$C41, Inputs2!$A$4:$L$4, 0))
)</f>
        <v>2.3521276712509191</v>
      </c>
      <c r="K41" s="118" cm="1">
        <f t="array" ref="K41">IF(RIGHT($C41,2)&lt;RIGHT(Controls!$E$39,2),
INDEX(Inputs1!$A$4:$X$328, MATCH('Cost drivers'!$B41&amp;'Cost drivers'!K$4, Inputs1!$A$4:$A$328&amp;Inputs1!$B$4:$B$328, 0), MATCH('Cost drivers'!$C41, Inputs1!$A$4:$X$4, 0)),
INDEX(Inputs2!$A$4:$L$174, MATCH('Cost drivers'!$B41&amp;'Cost drivers'!K$5, Inputs2!$A$4:$A$174&amp;Inputs2!$B$4:$B$174, 0), MATCH('Cost drivers'!$C41, Inputs2!$A$4:$L$4, 0))
)</f>
        <v>1327.9856817175089</v>
      </c>
      <c r="L41" s="118" cm="1">
        <f t="array" ref="L41">IF(RIGHT($C41,2)&lt;RIGHT(Controls!$E$39,2),
INDEX(Inputs1!$A$4:$X$328, MATCH('Cost drivers'!$B41&amp;'Cost drivers'!L$4, Inputs1!$A$4:$A$328&amp;Inputs1!$B$4:$B$328, 0), MATCH('Cost drivers'!$C41, Inputs1!$A$4:$X$4, 0)),
INDEX(Inputs2!$A$4:$L$174, MATCH('Cost drivers'!$B41&amp;'Cost drivers'!L$5, Inputs2!$A$4:$A$174&amp;Inputs2!$B$4:$B$174, 0), MATCH('Cost drivers'!$C41, Inputs2!$A$4:$L$4, 0))
)</f>
        <v>2645.9955927205697</v>
      </c>
      <c r="M41" s="120" cm="1">
        <f t="array" ref="M41">IF(RIGHT($C41,2)&lt;RIGHT(Controls!$E$39,2),
INDEX(Inputs1!$A$4:$X$328, MATCH('Cost drivers'!$B41&amp;'Cost drivers'!M$4, Inputs1!$A$4:$A$328&amp;Inputs1!$B$4:$B$328, 0), MATCH('Cost drivers'!$C41, Inputs1!$A$4:$X$4, 0)),
INDEX(Inputs2!$A$4:$L$174, MATCH('Cost drivers'!$B41&amp;'Cost drivers'!M$5, Inputs2!$A$4:$A$174&amp;Inputs2!$B$4:$B$174, 0), MATCH('Cost drivers'!$C41, Inputs2!$A$4:$L$4, 0))
)</f>
        <v>3.0831311917662256E-4</v>
      </c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</row>
    <row r="42" spans="1:32" s="107" customFormat="1" ht="13.15">
      <c r="A42" s="98" t="str">
        <f t="shared" si="11"/>
        <v>NES27</v>
      </c>
      <c r="B42" s="98" t="s">
        <v>124</v>
      </c>
      <c r="C42" s="98" t="s">
        <v>53</v>
      </c>
      <c r="D42" s="117">
        <f t="shared" si="1"/>
        <v>4.26689632742025</v>
      </c>
      <c r="E42" s="117">
        <f t="shared" si="2"/>
        <v>2.3533470981592739</v>
      </c>
      <c r="F42" s="117">
        <f t="shared" si="3"/>
        <v>7.1946689367583883</v>
      </c>
      <c r="G42" s="117">
        <f t="shared" si="4"/>
        <v>7.8840530676543876</v>
      </c>
      <c r="H42" s="117">
        <f t="shared" si="5"/>
        <v>-8.0887988231857388</v>
      </c>
      <c r="I42" s="118" cm="1">
        <f t="array" ref="I42">IF(RIGHT($C42,2)&lt;RIGHT(Controls!$E$39,2),
INDEX(Inputs1!$A$4:$X$328, MATCH('Cost drivers'!$B42&amp;'Cost drivers'!I$4, Inputs1!$A$4:$A$328&amp;Inputs1!$B$4:$B$328, 0), MATCH('Cost drivers'!$C42, Inputs1!$A$4:$X$4, 0)),
INDEX(Inputs2!$A$4:$L$174, MATCH('Cost drivers'!$B42&amp;'Cost drivers'!I$5, Inputs2!$A$4:$A$174&amp;Inputs2!$B$4:$B$174, 0), MATCH('Cost drivers'!$C42, Inputs2!$A$4:$L$4, 0))
)</f>
        <v>71.3</v>
      </c>
      <c r="J42" s="119" cm="1">
        <f t="array" ref="J42">IF(RIGHT($C42,2)&lt;RIGHT(Controls!$E$39,2),
INDEX(Inputs1!$A$4:$X$328, MATCH('Cost drivers'!$B42&amp;'Cost drivers'!J$4, Inputs1!$A$4:$A$328&amp;Inputs1!$B$4:$B$328, 0), MATCH('Cost drivers'!$C42, Inputs1!$A$4:$X$4, 0)),
INDEX(Inputs2!$A$4:$L$174, MATCH('Cost drivers'!$B42&amp;'Cost drivers'!J$5, Inputs2!$A$4:$A$174&amp;Inputs2!$B$4:$B$174, 0), MATCH('Cost drivers'!$C42, Inputs2!$A$4:$L$4, 0))
)</f>
        <v>2.3533470981592739</v>
      </c>
      <c r="K42" s="118" cm="1">
        <f t="array" ref="K42">IF(RIGHT($C42,2)&lt;RIGHT(Controls!$E$39,2),
INDEX(Inputs1!$A$4:$X$328, MATCH('Cost drivers'!$B42&amp;'Cost drivers'!K$4, Inputs1!$A$4:$A$328&amp;Inputs1!$B$4:$B$328, 0), MATCH('Cost drivers'!$C42, Inputs1!$A$4:$X$4, 0)),
INDEX(Inputs2!$A$4:$L$174, MATCH('Cost drivers'!$B42&amp;'Cost drivers'!K$5, Inputs2!$A$4:$A$174&amp;Inputs2!$B$4:$B$174, 0), MATCH('Cost drivers'!$C42, Inputs2!$A$4:$L$4, 0))
)</f>
        <v>1332.3091739725623</v>
      </c>
      <c r="L42" s="118" cm="1">
        <f t="array" ref="L42">IF(RIGHT($C42,2)&lt;RIGHT(Controls!$E$39,2),
INDEX(Inputs1!$A$4:$X$328, MATCH('Cost drivers'!$B42&amp;'Cost drivers'!L$4, Inputs1!$A$4:$A$328&amp;Inputs1!$B$4:$B$328, 0), MATCH('Cost drivers'!$C42, Inputs1!$A$4:$X$4, 0)),
INDEX(Inputs2!$A$4:$L$174, MATCH('Cost drivers'!$B42&amp;'Cost drivers'!L$5, Inputs2!$A$4:$A$174&amp;Inputs2!$B$4:$B$174, 0), MATCH('Cost drivers'!$C42, Inputs2!$A$4:$L$4, 0))
)</f>
        <v>2654.6100993447958</v>
      </c>
      <c r="M42" s="120" cm="1">
        <f t="array" ref="M42">IF(RIGHT($C42,2)&lt;RIGHT(Controls!$E$39,2),
INDEX(Inputs1!$A$4:$X$328, MATCH('Cost drivers'!$B42&amp;'Cost drivers'!M$4, Inputs1!$A$4:$A$328&amp;Inputs1!$B$4:$B$328, 0), MATCH('Cost drivers'!$C42, Inputs1!$A$4:$X$4, 0)),
INDEX(Inputs2!$A$4:$L$174, MATCH('Cost drivers'!$B42&amp;'Cost drivers'!M$5, Inputs2!$A$4:$A$174&amp;Inputs2!$B$4:$B$174, 0), MATCH('Cost drivers'!$C42, Inputs2!$A$4:$L$4, 0))
)</f>
        <v>3.0695824690728278E-4</v>
      </c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</row>
    <row r="43" spans="1:32" s="107" customFormat="1" ht="13.15">
      <c r="A43" s="98" t="str">
        <f t="shared" si="11"/>
        <v>NES28</v>
      </c>
      <c r="B43" s="98" t="s">
        <v>124</v>
      </c>
      <c r="C43" s="98" t="s">
        <v>54</v>
      </c>
      <c r="D43" s="117">
        <f t="shared" si="1"/>
        <v>4.2724907476055751</v>
      </c>
      <c r="E43" s="117">
        <f t="shared" si="2"/>
        <v>2.2865795328446405</v>
      </c>
      <c r="F43" s="117">
        <f t="shared" si="3"/>
        <v>7.1976302078101062</v>
      </c>
      <c r="G43" s="117">
        <f t="shared" si="4"/>
        <v>7.8870143387061056</v>
      </c>
      <c r="H43" s="117">
        <f t="shared" si="5"/>
        <v>-8.0929454356557535</v>
      </c>
      <c r="I43" s="118" cm="1">
        <f t="array" ref="I43">IF(RIGHT($C43,2)&lt;RIGHT(Controls!$E$39,2),
INDEX(Inputs1!$A$4:$X$328, MATCH('Cost drivers'!$B43&amp;'Cost drivers'!I$4, Inputs1!$A$4:$A$328&amp;Inputs1!$B$4:$B$328, 0), MATCH('Cost drivers'!$C43, Inputs1!$A$4:$X$4, 0)),
INDEX(Inputs2!$A$4:$L$174, MATCH('Cost drivers'!$B43&amp;'Cost drivers'!I$5, Inputs2!$A$4:$A$174&amp;Inputs2!$B$4:$B$174, 0), MATCH('Cost drivers'!$C43, Inputs2!$A$4:$L$4, 0))
)</f>
        <v>71.7</v>
      </c>
      <c r="J43" s="119" cm="1">
        <f t="array" ref="J43">IF(RIGHT($C43,2)&lt;RIGHT(Controls!$E$39,2),
INDEX(Inputs1!$A$4:$X$328, MATCH('Cost drivers'!$B43&amp;'Cost drivers'!J$4, Inputs1!$A$4:$A$328&amp;Inputs1!$B$4:$B$328, 0), MATCH('Cost drivers'!$C43, Inputs1!$A$4:$X$4, 0)),
INDEX(Inputs2!$A$4:$L$174, MATCH('Cost drivers'!$B43&amp;'Cost drivers'!J$5, Inputs2!$A$4:$A$174&amp;Inputs2!$B$4:$B$174, 0), MATCH('Cost drivers'!$C43, Inputs2!$A$4:$L$4, 0))
)</f>
        <v>2.2865795328446405</v>
      </c>
      <c r="K43" s="118" cm="1">
        <f t="array" ref="K43">IF(RIGHT($C43,2)&lt;RIGHT(Controls!$E$39,2),
INDEX(Inputs1!$A$4:$X$328, MATCH('Cost drivers'!$B43&amp;'Cost drivers'!K$4, Inputs1!$A$4:$A$328&amp;Inputs1!$B$4:$B$328, 0), MATCH('Cost drivers'!$C43, Inputs1!$A$4:$X$4, 0)),
INDEX(Inputs2!$A$4:$L$174, MATCH('Cost drivers'!$B43&amp;'Cost drivers'!K$5, Inputs2!$A$4:$A$174&amp;Inputs2!$B$4:$B$174, 0), MATCH('Cost drivers'!$C43, Inputs2!$A$4:$L$4, 0))
)</f>
        <v>1336.2603499255072</v>
      </c>
      <c r="L43" s="118" cm="1">
        <f t="array" ref="L43">IF(RIGHT($C43,2)&lt;RIGHT(Controls!$E$39,2),
INDEX(Inputs1!$A$4:$X$328, MATCH('Cost drivers'!$B43&amp;'Cost drivers'!L$4, Inputs1!$A$4:$A$328&amp;Inputs1!$B$4:$B$328, 0), MATCH('Cost drivers'!$C43, Inputs1!$A$4:$X$4, 0)),
INDEX(Inputs2!$A$4:$L$174, MATCH('Cost drivers'!$B43&amp;'Cost drivers'!L$5, Inputs2!$A$4:$A$174&amp;Inputs2!$B$4:$B$174, 0), MATCH('Cost drivers'!$C43, Inputs2!$A$4:$L$4, 0))
)</f>
        <v>2662.4827701886816</v>
      </c>
      <c r="M43" s="120" cm="1">
        <f t="array" ref="M43">IF(RIGHT($C43,2)&lt;RIGHT(Controls!$E$39,2),
INDEX(Inputs1!$A$4:$X$328, MATCH('Cost drivers'!$B43&amp;'Cost drivers'!M$4, Inputs1!$A$4:$A$328&amp;Inputs1!$B$4:$B$328, 0), MATCH('Cost drivers'!$C43, Inputs1!$A$4:$X$4, 0)),
INDEX(Inputs2!$A$4:$L$174, MATCH('Cost drivers'!$B43&amp;'Cost drivers'!M$5, Inputs2!$A$4:$A$174&amp;Inputs2!$B$4:$B$174, 0), MATCH('Cost drivers'!$C43, Inputs2!$A$4:$L$4, 0))
)</f>
        <v>3.0568804534972059E-4</v>
      </c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</row>
    <row r="44" spans="1:32" s="107" customFormat="1" ht="13.15">
      <c r="A44" s="98" t="str">
        <f t="shared" si="11"/>
        <v>NES29</v>
      </c>
      <c r="B44" s="98" t="s">
        <v>124</v>
      </c>
      <c r="C44" s="98" t="s">
        <v>55</v>
      </c>
      <c r="D44" s="117">
        <f t="shared" si="1"/>
        <v>4.2808241291647189</v>
      </c>
      <c r="E44" s="117">
        <f t="shared" si="2"/>
        <v>2.2803791355404099</v>
      </c>
      <c r="F44" s="117">
        <f t="shared" si="3"/>
        <v>7.2003560985279247</v>
      </c>
      <c r="G44" s="117">
        <f t="shared" si="4"/>
        <v>7.8897402294239241</v>
      </c>
      <c r="H44" s="117">
        <f t="shared" si="5"/>
        <v>-8.096877175985826</v>
      </c>
      <c r="I44" s="118" cm="1">
        <f t="array" ref="I44">IF(RIGHT($C44,2)&lt;RIGHT(Controls!$E$39,2),
INDEX(Inputs1!$A$4:$X$328, MATCH('Cost drivers'!$B44&amp;'Cost drivers'!I$4, Inputs1!$A$4:$A$328&amp;Inputs1!$B$4:$B$328, 0), MATCH('Cost drivers'!$C44, Inputs1!$A$4:$X$4, 0)),
INDEX(Inputs2!$A$4:$L$174, MATCH('Cost drivers'!$B44&amp;'Cost drivers'!I$5, Inputs2!$A$4:$A$174&amp;Inputs2!$B$4:$B$174, 0), MATCH('Cost drivers'!$C44, Inputs2!$A$4:$L$4, 0))
)</f>
        <v>72.3</v>
      </c>
      <c r="J44" s="119" cm="1">
        <f t="array" ref="J44">IF(RIGHT($C44,2)&lt;RIGHT(Controls!$E$39,2),
INDEX(Inputs1!$A$4:$X$328, MATCH('Cost drivers'!$B44&amp;'Cost drivers'!J$4, Inputs1!$A$4:$A$328&amp;Inputs1!$B$4:$B$328, 0), MATCH('Cost drivers'!$C44, Inputs1!$A$4:$X$4, 0)),
INDEX(Inputs2!$A$4:$L$174, MATCH('Cost drivers'!$B44&amp;'Cost drivers'!J$5, Inputs2!$A$4:$A$174&amp;Inputs2!$B$4:$B$174, 0), MATCH('Cost drivers'!$C44, Inputs2!$A$4:$L$4, 0))
)</f>
        <v>2.2803791355404099</v>
      </c>
      <c r="K44" s="118" cm="1">
        <f t="array" ref="K44">IF(RIGHT($C44,2)&lt;RIGHT(Controls!$E$39,2),
INDEX(Inputs1!$A$4:$X$328, MATCH('Cost drivers'!$B44&amp;'Cost drivers'!K$4, Inputs1!$A$4:$A$328&amp;Inputs1!$B$4:$B$328, 0), MATCH('Cost drivers'!$C44, Inputs1!$A$4:$X$4, 0)),
INDEX(Inputs2!$A$4:$L$174, MATCH('Cost drivers'!$B44&amp;'Cost drivers'!K$5, Inputs2!$A$4:$A$174&amp;Inputs2!$B$4:$B$174, 0), MATCH('Cost drivers'!$C44, Inputs2!$A$4:$L$4, 0))
)</f>
        <v>1339.9078186519941</v>
      </c>
      <c r="L44" s="118" cm="1">
        <f t="array" ref="L44">IF(RIGHT($C44,2)&lt;RIGHT(Controls!$E$39,2),
INDEX(Inputs1!$A$4:$X$328, MATCH('Cost drivers'!$B44&amp;'Cost drivers'!L$4, Inputs1!$A$4:$A$328&amp;Inputs1!$B$4:$B$328, 0), MATCH('Cost drivers'!$C44, Inputs1!$A$4:$X$4, 0)),
INDEX(Inputs2!$A$4:$L$174, MATCH('Cost drivers'!$B44&amp;'Cost drivers'!L$5, Inputs2!$A$4:$A$174&amp;Inputs2!$B$4:$B$174, 0), MATCH('Cost drivers'!$C44, Inputs2!$A$4:$L$4, 0))
)</f>
        <v>2669.750308015135</v>
      </c>
      <c r="M44" s="120" cm="1">
        <f t="array" ref="M44">IF(RIGHT($C44,2)&lt;RIGHT(Controls!$E$39,2),
INDEX(Inputs1!$A$4:$X$328, MATCH('Cost drivers'!$B44&amp;'Cost drivers'!M$4, Inputs1!$A$4:$A$328&amp;Inputs1!$B$4:$B$328, 0), MATCH('Cost drivers'!$C44, Inputs1!$A$4:$X$4, 0)),
INDEX(Inputs2!$A$4:$L$174, MATCH('Cost drivers'!$B44&amp;'Cost drivers'!M$5, Inputs2!$A$4:$A$174&amp;Inputs2!$B$4:$B$174, 0), MATCH('Cost drivers'!$C44, Inputs2!$A$4:$L$4, 0))
)</f>
        <v>3.0448851899172503E-4</v>
      </c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</row>
    <row r="45" spans="1:32" s="107" customFormat="1" ht="13.15">
      <c r="A45" s="98" t="str">
        <f t="shared" si="11"/>
        <v>NES30</v>
      </c>
      <c r="B45" s="98" t="s">
        <v>124</v>
      </c>
      <c r="C45" s="98" t="s">
        <v>56</v>
      </c>
      <c r="D45" s="117">
        <f t="shared" si="1"/>
        <v>4.28496492183075</v>
      </c>
      <c r="E45" s="117">
        <f t="shared" si="2"/>
        <v>2.1607191500953418</v>
      </c>
      <c r="F45" s="117">
        <f t="shared" si="3"/>
        <v>7.202815694980738</v>
      </c>
      <c r="G45" s="117">
        <f t="shared" si="4"/>
        <v>7.8921998258767374</v>
      </c>
      <c r="H45" s="117">
        <f t="shared" si="5"/>
        <v>-8.1078665631525251</v>
      </c>
      <c r="I45" s="118" cm="1">
        <f t="array" ref="I45">IF(RIGHT($C45,2)&lt;RIGHT(Controls!$E$39,2),
INDEX(Inputs1!$A$4:$X$328, MATCH('Cost drivers'!$B45&amp;'Cost drivers'!I$4, Inputs1!$A$4:$A$328&amp;Inputs1!$B$4:$B$328, 0), MATCH('Cost drivers'!$C45, Inputs1!$A$4:$X$4, 0)),
INDEX(Inputs2!$A$4:$L$174, MATCH('Cost drivers'!$B45&amp;'Cost drivers'!I$5, Inputs2!$A$4:$A$174&amp;Inputs2!$B$4:$B$174, 0), MATCH('Cost drivers'!$C45, Inputs2!$A$4:$L$4, 0))
)</f>
        <v>72.599999999999994</v>
      </c>
      <c r="J45" s="119" cm="1">
        <f t="array" ref="J45">IF(RIGHT($C45,2)&lt;RIGHT(Controls!$E$39,2),
INDEX(Inputs1!$A$4:$X$328, MATCH('Cost drivers'!$B45&amp;'Cost drivers'!J$4, Inputs1!$A$4:$A$328&amp;Inputs1!$B$4:$B$328, 0), MATCH('Cost drivers'!$C45, Inputs1!$A$4:$X$4, 0)),
INDEX(Inputs2!$A$4:$L$174, MATCH('Cost drivers'!$B45&amp;'Cost drivers'!J$5, Inputs2!$A$4:$A$174&amp;Inputs2!$B$4:$B$174, 0), MATCH('Cost drivers'!$C45, Inputs2!$A$4:$L$4, 0))
)</f>
        <v>2.1607191500953418</v>
      </c>
      <c r="K45" s="118" cm="1">
        <f t="array" ref="K45">IF(RIGHT($C45,2)&lt;RIGHT(Controls!$E$39,2),
INDEX(Inputs1!$A$4:$X$328, MATCH('Cost drivers'!$B45&amp;'Cost drivers'!K$4, Inputs1!$A$4:$A$328&amp;Inputs1!$B$4:$B$328, 0), MATCH('Cost drivers'!$C45, Inputs1!$A$4:$X$4, 0)),
INDEX(Inputs2!$A$4:$L$174, MATCH('Cost drivers'!$B45&amp;'Cost drivers'!K$5, Inputs2!$A$4:$A$174&amp;Inputs2!$B$4:$B$174, 0), MATCH('Cost drivers'!$C45, Inputs2!$A$4:$L$4, 0))
)</f>
        <v>1343.2075074578013</v>
      </c>
      <c r="L45" s="118" cm="1">
        <f t="array" ref="L45">IF(RIGHT($C45,2)&lt;RIGHT(Controls!$E$39,2),
INDEX(Inputs1!$A$4:$X$328, MATCH('Cost drivers'!$B45&amp;'Cost drivers'!L$4, Inputs1!$A$4:$A$328&amp;Inputs1!$B$4:$B$328, 0), MATCH('Cost drivers'!$C45, Inputs1!$A$4:$X$4, 0)),
INDEX(Inputs2!$A$4:$L$174, MATCH('Cost drivers'!$B45&amp;'Cost drivers'!L$5, Inputs2!$A$4:$A$174&amp;Inputs2!$B$4:$B$174, 0), MATCH('Cost drivers'!$C45, Inputs2!$A$4:$L$4, 0))
)</f>
        <v>2676.3248985078753</v>
      </c>
      <c r="M45" s="120" cm="1">
        <f t="array" ref="M45">IF(RIGHT($C45,2)&lt;RIGHT(Controls!$E$39,2),
INDEX(Inputs1!$A$4:$X$328, MATCH('Cost drivers'!$B45&amp;'Cost drivers'!M$4, Inputs1!$A$4:$A$328&amp;Inputs1!$B$4:$B$328, 0), MATCH('Cost drivers'!$C45, Inputs1!$A$4:$X$4, 0)),
INDEX(Inputs2!$A$4:$L$174, MATCH('Cost drivers'!$B45&amp;'Cost drivers'!M$5, Inputs2!$A$4:$A$174&amp;Inputs2!$B$4:$B$174, 0), MATCH('Cost drivers'!$C45, Inputs2!$A$4:$L$4, 0))
)</f>
        <v>3.0116069562915445E-4</v>
      </c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</row>
    <row r="46" spans="1:32" s="107" customFormat="1" ht="13.15">
      <c r="A46" s="98" t="str">
        <f t="shared" si="11"/>
        <v>NWT12</v>
      </c>
      <c r="B46" s="98" t="s">
        <v>125</v>
      </c>
      <c r="C46" s="98" t="s">
        <v>28</v>
      </c>
      <c r="D46" s="117">
        <f t="shared" si="1"/>
        <v>5.2329198098784069</v>
      </c>
      <c r="E46" s="117">
        <f t="shared" si="2"/>
        <v>1.4242900895953745</v>
      </c>
      <c r="F46" s="117">
        <f t="shared" si="3"/>
        <v>7.4603529135386637</v>
      </c>
      <c r="G46" s="117">
        <f t="shared" si="4"/>
        <v>7.9976699572579983</v>
      </c>
      <c r="H46" s="117">
        <f t="shared" si="5"/>
        <v>-8.63583081413441</v>
      </c>
      <c r="I46" s="118" cm="1">
        <f t="array" ref="I46">IF(RIGHT($C46,2)&lt;RIGHT(Controls!$E$39,2),
INDEX(Inputs1!$A$4:$X$328, MATCH('Cost drivers'!$B46&amp;'Cost drivers'!I$4, Inputs1!$A$4:$A$328&amp;Inputs1!$B$4:$B$328, 0), MATCH('Cost drivers'!$C46, Inputs1!$A$4:$X$4, 0)),
INDEX(Inputs2!$A$4:$L$174, MATCH('Cost drivers'!$B46&amp;'Cost drivers'!I$5, Inputs2!$A$4:$A$174&amp;Inputs2!$B$4:$B$174, 0), MATCH('Cost drivers'!$C46, Inputs2!$A$4:$L$4, 0))
)</f>
        <v>187.339</v>
      </c>
      <c r="J46" s="119" cm="1">
        <f t="array" ref="J46">IF(RIGHT($C46,2)&lt;RIGHT(Controls!$E$39,2),
INDEX(Inputs1!$A$4:$X$328, MATCH('Cost drivers'!$B46&amp;'Cost drivers'!J$4, Inputs1!$A$4:$A$328&amp;Inputs1!$B$4:$B$328, 0), MATCH('Cost drivers'!$C46, Inputs1!$A$4:$X$4, 0)),
INDEX(Inputs2!$A$4:$L$174, MATCH('Cost drivers'!$B46&amp;'Cost drivers'!J$5, Inputs2!$A$4:$A$174&amp;Inputs2!$B$4:$B$174, 0), MATCH('Cost drivers'!$C46, Inputs2!$A$4:$L$4, 0))
)</f>
        <v>1.4242900895953745</v>
      </c>
      <c r="K46" s="118" cm="1">
        <f t="array" ref="K46">IF(RIGHT($C46,2)&lt;RIGHT(Controls!$E$39,2),
INDEX(Inputs1!$A$4:$X$328, MATCH('Cost drivers'!$B46&amp;'Cost drivers'!K$4, Inputs1!$A$4:$A$328&amp;Inputs1!$B$4:$B$328, 0), MATCH('Cost drivers'!$C46, Inputs1!$A$4:$X$4, 0)),
INDEX(Inputs2!$A$4:$L$174, MATCH('Cost drivers'!$B46&amp;'Cost drivers'!K$5, Inputs2!$A$4:$A$174&amp;Inputs2!$B$4:$B$174, 0), MATCH('Cost drivers'!$C46, Inputs2!$A$4:$L$4, 0))
)</f>
        <v>1737.7612286088099</v>
      </c>
      <c r="L46" s="118" cm="1">
        <f t="array" ref="L46">IF(RIGHT($C46,2)&lt;RIGHT(Controls!$E$39,2),
INDEX(Inputs1!$A$4:$X$328, MATCH('Cost drivers'!$B46&amp;'Cost drivers'!L$4, Inputs1!$A$4:$A$328&amp;Inputs1!$B$4:$B$328, 0), MATCH('Cost drivers'!$C46, Inputs1!$A$4:$X$4, 0)),
INDEX(Inputs2!$A$4:$L$174, MATCH('Cost drivers'!$B46&amp;'Cost drivers'!L$5, Inputs2!$A$4:$A$174&amp;Inputs2!$B$4:$B$174, 0), MATCH('Cost drivers'!$C46, Inputs2!$A$4:$L$4, 0))
)</f>
        <v>2974.0203131968801</v>
      </c>
      <c r="M46" s="120" cm="1">
        <f t="array" ref="M46">IF(RIGHT($C46,2)&lt;RIGHT(Controls!$E$39,2),
INDEX(Inputs1!$A$4:$X$328, MATCH('Cost drivers'!$B46&amp;'Cost drivers'!M$4, Inputs1!$A$4:$A$328&amp;Inputs1!$B$4:$B$328, 0), MATCH('Cost drivers'!$C46, Inputs1!$A$4:$X$4, 0)),
INDEX(Inputs2!$A$4:$L$174, MATCH('Cost drivers'!$B46&amp;'Cost drivers'!M$5, Inputs2!$A$4:$A$174&amp;Inputs2!$B$4:$B$174, 0), MATCH('Cost drivers'!$C46, Inputs2!$A$4:$L$4, 0))
)</f>
        <v>1.7762591608777521E-4</v>
      </c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</row>
    <row r="47" spans="1:32" s="107" customFormat="1" ht="13.15">
      <c r="A47" s="98" t="str">
        <f t="shared" si="11"/>
        <v>NWT13</v>
      </c>
      <c r="B47" s="98" t="s">
        <v>125</v>
      </c>
      <c r="C47" s="98" t="s">
        <v>40</v>
      </c>
      <c r="D47" s="117">
        <f t="shared" si="1"/>
        <v>5.2402273424233643</v>
      </c>
      <c r="E47" s="117">
        <f t="shared" si="2"/>
        <v>1.4078577840371815</v>
      </c>
      <c r="F47" s="117">
        <f t="shared" si="3"/>
        <v>7.4686235879592546</v>
      </c>
      <c r="G47" s="117">
        <f t="shared" si="4"/>
        <v>8.0046492353873244</v>
      </c>
      <c r="H47" s="117">
        <f t="shared" si="5"/>
        <v>-8.6405432365930324</v>
      </c>
      <c r="I47" s="118" cm="1">
        <f t="array" ref="I47">IF(RIGHT($C47,2)&lt;RIGHT(Controls!$E$39,2),
INDEX(Inputs1!$A$4:$X$328, MATCH('Cost drivers'!$B47&amp;'Cost drivers'!I$4, Inputs1!$A$4:$A$328&amp;Inputs1!$B$4:$B$328, 0), MATCH('Cost drivers'!$C47, Inputs1!$A$4:$X$4, 0)),
INDEX(Inputs2!$A$4:$L$174, MATCH('Cost drivers'!$B47&amp;'Cost drivers'!I$5, Inputs2!$A$4:$A$174&amp;Inputs2!$B$4:$B$174, 0), MATCH('Cost drivers'!$C47, Inputs2!$A$4:$L$4, 0))
)</f>
        <v>188.71299999999999</v>
      </c>
      <c r="J47" s="119" cm="1">
        <f t="array" ref="J47">IF(RIGHT($C47,2)&lt;RIGHT(Controls!$E$39,2),
INDEX(Inputs1!$A$4:$X$328, MATCH('Cost drivers'!$B47&amp;'Cost drivers'!J$4, Inputs1!$A$4:$A$328&amp;Inputs1!$B$4:$B$328, 0), MATCH('Cost drivers'!$C47, Inputs1!$A$4:$X$4, 0)),
INDEX(Inputs2!$A$4:$L$174, MATCH('Cost drivers'!$B47&amp;'Cost drivers'!J$5, Inputs2!$A$4:$A$174&amp;Inputs2!$B$4:$B$174, 0), MATCH('Cost drivers'!$C47, Inputs2!$A$4:$L$4, 0))
)</f>
        <v>1.4078577840371815</v>
      </c>
      <c r="K47" s="118" cm="1">
        <f t="array" ref="K47">IF(RIGHT($C47,2)&lt;RIGHT(Controls!$E$39,2),
INDEX(Inputs1!$A$4:$X$328, MATCH('Cost drivers'!$B47&amp;'Cost drivers'!K$4, Inputs1!$A$4:$A$328&amp;Inputs1!$B$4:$B$328, 0), MATCH('Cost drivers'!$C47, Inputs1!$A$4:$X$4, 0)),
INDEX(Inputs2!$A$4:$L$174, MATCH('Cost drivers'!$B47&amp;'Cost drivers'!K$5, Inputs2!$A$4:$A$174&amp;Inputs2!$B$4:$B$174, 0), MATCH('Cost drivers'!$C47, Inputs2!$A$4:$L$4, 0))
)</f>
        <v>1752.1932851040999</v>
      </c>
      <c r="L47" s="118" cm="1">
        <f t="array" ref="L47">IF(RIGHT($C47,2)&lt;RIGHT(Controls!$E$39,2),
INDEX(Inputs1!$A$4:$X$328, MATCH('Cost drivers'!$B47&amp;'Cost drivers'!L$4, Inputs1!$A$4:$A$328&amp;Inputs1!$B$4:$B$328, 0), MATCH('Cost drivers'!$C47, Inputs1!$A$4:$X$4, 0)),
INDEX(Inputs2!$A$4:$L$174, MATCH('Cost drivers'!$B47&amp;'Cost drivers'!L$5, Inputs2!$A$4:$A$174&amp;Inputs2!$B$4:$B$174, 0), MATCH('Cost drivers'!$C47, Inputs2!$A$4:$L$4, 0))
)</f>
        <v>2994.8494296741401</v>
      </c>
      <c r="M47" s="120" cm="1">
        <f t="array" ref="M47">IF(RIGHT($C47,2)&lt;RIGHT(Controls!$E$39,2),
INDEX(Inputs1!$A$4:$X$328, MATCH('Cost drivers'!$B47&amp;'Cost drivers'!M$4, Inputs1!$A$4:$A$328&amp;Inputs1!$B$4:$B$328, 0), MATCH('Cost drivers'!$C47, Inputs1!$A$4:$X$4, 0)),
INDEX(Inputs2!$A$4:$L$174, MATCH('Cost drivers'!$B47&amp;'Cost drivers'!M$5, Inputs2!$A$4:$A$174&amp;Inputs2!$B$4:$B$174, 0), MATCH('Cost drivers'!$C47, Inputs2!$A$4:$L$4, 0))
)</f>
        <v>1.7679083689990755E-4</v>
      </c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</row>
    <row r="48" spans="1:32" s="107" customFormat="1" ht="13.15">
      <c r="A48" s="98" t="str">
        <f t="shared" si="11"/>
        <v>NWT14</v>
      </c>
      <c r="B48" s="98" t="s">
        <v>125</v>
      </c>
      <c r="C48" s="98" t="s">
        <v>41</v>
      </c>
      <c r="D48" s="117">
        <f t="shared" si="1"/>
        <v>5.2465766036403263</v>
      </c>
      <c r="E48" s="117">
        <f t="shared" si="2"/>
        <v>1.4735636019048193</v>
      </c>
      <c r="F48" s="117">
        <f t="shared" si="3"/>
        <v>7.4725413133089065</v>
      </c>
      <c r="G48" s="117">
        <f t="shared" si="4"/>
        <v>8.008156583822073</v>
      </c>
      <c r="H48" s="117">
        <f t="shared" si="5"/>
        <v>-8.6436224056286974</v>
      </c>
      <c r="I48" s="118" cm="1">
        <f t="array" ref="I48">IF(RIGHT($C48,2)&lt;RIGHT(Controls!$E$39,2),
INDEX(Inputs1!$A$4:$X$328, MATCH('Cost drivers'!$B48&amp;'Cost drivers'!I$4, Inputs1!$A$4:$A$328&amp;Inputs1!$B$4:$B$328, 0), MATCH('Cost drivers'!$C48, Inputs1!$A$4:$X$4, 0)),
INDEX(Inputs2!$A$4:$L$174, MATCH('Cost drivers'!$B48&amp;'Cost drivers'!I$5, Inputs2!$A$4:$A$174&amp;Inputs2!$B$4:$B$174, 0), MATCH('Cost drivers'!$C48, Inputs2!$A$4:$L$4, 0))
)</f>
        <v>189.91499999999999</v>
      </c>
      <c r="J48" s="119" cm="1">
        <f t="array" ref="J48">IF(RIGHT($C48,2)&lt;RIGHT(Controls!$E$39,2),
INDEX(Inputs1!$A$4:$X$328, MATCH('Cost drivers'!$B48&amp;'Cost drivers'!J$4, Inputs1!$A$4:$A$328&amp;Inputs1!$B$4:$B$328, 0), MATCH('Cost drivers'!$C48, Inputs1!$A$4:$X$4, 0)),
INDEX(Inputs2!$A$4:$L$174, MATCH('Cost drivers'!$B48&amp;'Cost drivers'!J$5, Inputs2!$A$4:$A$174&amp;Inputs2!$B$4:$B$174, 0), MATCH('Cost drivers'!$C48, Inputs2!$A$4:$L$4, 0))
)</f>
        <v>1.4735636019048193</v>
      </c>
      <c r="K48" s="118" cm="1">
        <f t="array" ref="K48">IF(RIGHT($C48,2)&lt;RIGHT(Controls!$E$39,2),
INDEX(Inputs1!$A$4:$X$328, MATCH('Cost drivers'!$B48&amp;'Cost drivers'!K$4, Inputs1!$A$4:$A$328&amp;Inputs1!$B$4:$B$328, 0), MATCH('Cost drivers'!$C48, Inputs1!$A$4:$X$4, 0)),
INDEX(Inputs2!$A$4:$L$174, MATCH('Cost drivers'!$B48&amp;'Cost drivers'!K$5, Inputs2!$A$4:$A$174&amp;Inputs2!$B$4:$B$174, 0), MATCH('Cost drivers'!$C48, Inputs2!$A$4:$L$4, 0))
)</f>
        <v>1759.07136156451</v>
      </c>
      <c r="L48" s="118" cm="1">
        <f t="array" ref="L48">IF(RIGHT($C48,2)&lt;RIGHT(Controls!$E$39,2),
INDEX(Inputs1!$A$4:$X$328, MATCH('Cost drivers'!$B48&amp;'Cost drivers'!L$4, Inputs1!$A$4:$A$328&amp;Inputs1!$B$4:$B$328, 0), MATCH('Cost drivers'!$C48, Inputs1!$A$4:$X$4, 0)),
INDEX(Inputs2!$A$4:$L$174, MATCH('Cost drivers'!$B48&amp;'Cost drivers'!L$5, Inputs2!$A$4:$A$174&amp;Inputs2!$B$4:$B$174, 0), MATCH('Cost drivers'!$C48, Inputs2!$A$4:$L$4, 0))
)</f>
        <v>3005.3718522479999</v>
      </c>
      <c r="M48" s="120" cm="1">
        <f t="array" ref="M48">IF(RIGHT($C48,2)&lt;RIGHT(Controls!$E$39,2),
INDEX(Inputs1!$A$4:$X$328, MATCH('Cost drivers'!$B48&amp;'Cost drivers'!M$4, Inputs1!$A$4:$A$328&amp;Inputs1!$B$4:$B$328, 0), MATCH('Cost drivers'!$C48, Inputs1!$A$4:$X$4, 0)),
INDEX(Inputs2!$A$4:$L$174, MATCH('Cost drivers'!$B48&amp;'Cost drivers'!M$5, Inputs2!$A$4:$A$174&amp;Inputs2!$B$4:$B$174, 0), MATCH('Cost drivers'!$C48, Inputs2!$A$4:$L$4, 0))
)</f>
        <v>1.7624730527146415E-4</v>
      </c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</row>
    <row r="49" spans="1:32" s="107" customFormat="1" ht="13.15">
      <c r="A49" s="98" t="str">
        <f t="shared" si="11"/>
        <v>NWT15</v>
      </c>
      <c r="B49" s="98" t="s">
        <v>125</v>
      </c>
      <c r="C49" s="98" t="s">
        <v>42</v>
      </c>
      <c r="D49" s="117">
        <f t="shared" si="1"/>
        <v>5.2548251434719031</v>
      </c>
      <c r="E49" s="117">
        <f t="shared" si="2"/>
        <v>1.4432281176858384</v>
      </c>
      <c r="F49" s="117">
        <f t="shared" si="3"/>
        <v>7.4788044881551654</v>
      </c>
      <c r="G49" s="117">
        <f t="shared" si="4"/>
        <v>8.0141305113417598</v>
      </c>
      <c r="H49" s="117">
        <f t="shared" si="5"/>
        <v>-8.6527207385461846</v>
      </c>
      <c r="I49" s="118" cm="1">
        <f t="array" ref="I49">IF(RIGHT($C49,2)&lt;RIGHT(Controls!$E$39,2),
INDEX(Inputs1!$A$4:$X$328, MATCH('Cost drivers'!$B49&amp;'Cost drivers'!I$4, Inputs1!$A$4:$A$328&amp;Inputs1!$B$4:$B$328, 0), MATCH('Cost drivers'!$C49, Inputs1!$A$4:$X$4, 0)),
INDEX(Inputs2!$A$4:$L$174, MATCH('Cost drivers'!$B49&amp;'Cost drivers'!I$5, Inputs2!$A$4:$A$174&amp;Inputs2!$B$4:$B$174, 0), MATCH('Cost drivers'!$C49, Inputs2!$A$4:$L$4, 0))
)</f>
        <v>191.488</v>
      </c>
      <c r="J49" s="119" cm="1">
        <f t="array" ref="J49">IF(RIGHT($C49,2)&lt;RIGHT(Controls!$E$39,2),
INDEX(Inputs1!$A$4:$X$328, MATCH('Cost drivers'!$B49&amp;'Cost drivers'!J$4, Inputs1!$A$4:$A$328&amp;Inputs1!$B$4:$B$328, 0), MATCH('Cost drivers'!$C49, Inputs1!$A$4:$X$4, 0)),
INDEX(Inputs2!$A$4:$L$174, MATCH('Cost drivers'!$B49&amp;'Cost drivers'!J$5, Inputs2!$A$4:$A$174&amp;Inputs2!$B$4:$B$174, 0), MATCH('Cost drivers'!$C49, Inputs2!$A$4:$L$4, 0))
)</f>
        <v>1.4432281176858384</v>
      </c>
      <c r="K49" s="118" cm="1">
        <f t="array" ref="K49">IF(RIGHT($C49,2)&lt;RIGHT(Controls!$E$39,2),
INDEX(Inputs1!$A$4:$X$328, MATCH('Cost drivers'!$B49&amp;'Cost drivers'!K$4, Inputs1!$A$4:$A$328&amp;Inputs1!$B$4:$B$328, 0), MATCH('Cost drivers'!$C49, Inputs1!$A$4:$X$4, 0)),
INDEX(Inputs2!$A$4:$L$174, MATCH('Cost drivers'!$B49&amp;'Cost drivers'!K$5, Inputs2!$A$4:$A$174&amp;Inputs2!$B$4:$B$174, 0), MATCH('Cost drivers'!$C49, Inputs2!$A$4:$L$4, 0))
)</f>
        <v>1770.1233070743999</v>
      </c>
      <c r="L49" s="118" cm="1">
        <f t="array" ref="L49">IF(RIGHT($C49,2)&lt;RIGHT(Controls!$E$39,2),
INDEX(Inputs1!$A$4:$X$328, MATCH('Cost drivers'!$B49&amp;'Cost drivers'!L$4, Inputs1!$A$4:$A$328&amp;Inputs1!$B$4:$B$328, 0), MATCH('Cost drivers'!$C49, Inputs1!$A$4:$X$4, 0)),
INDEX(Inputs2!$A$4:$L$174, MATCH('Cost drivers'!$B49&amp;'Cost drivers'!L$5, Inputs2!$A$4:$A$174&amp;Inputs2!$B$4:$B$174, 0), MATCH('Cost drivers'!$C49, Inputs2!$A$4:$L$4, 0))
)</f>
        <v>3023.37946038162</v>
      </c>
      <c r="M49" s="120" cm="1">
        <f t="array" ref="M49">IF(RIGHT($C49,2)&lt;RIGHT(Controls!$E$39,2),
INDEX(Inputs1!$A$4:$X$328, MATCH('Cost drivers'!$B49&amp;'Cost drivers'!M$4, Inputs1!$A$4:$A$328&amp;Inputs1!$B$4:$B$328, 0), MATCH('Cost drivers'!$C49, Inputs1!$A$4:$X$4, 0)),
INDEX(Inputs2!$A$4:$L$174, MATCH('Cost drivers'!$B49&amp;'Cost drivers'!M$5, Inputs2!$A$4:$A$174&amp;Inputs2!$B$4:$B$174, 0), MATCH('Cost drivers'!$C49, Inputs2!$A$4:$L$4, 0))
)</f>
        <v>1.7465102138504728E-4</v>
      </c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</row>
    <row r="50" spans="1:32" s="107" customFormat="1" ht="13.15">
      <c r="A50" s="98" t="str">
        <f t="shared" si="11"/>
        <v>NWT16</v>
      </c>
      <c r="B50" s="98" t="s">
        <v>125</v>
      </c>
      <c r="C50" s="98" t="s">
        <v>43</v>
      </c>
      <c r="D50" s="117">
        <f t="shared" si="1"/>
        <v>5.2619645370822381</v>
      </c>
      <c r="E50" s="117">
        <f t="shared" si="2"/>
        <v>1.4560465668638878</v>
      </c>
      <c r="F50" s="117">
        <f t="shared" si="3"/>
        <v>7.4903297433163676</v>
      </c>
      <c r="G50" s="117">
        <f t="shared" si="4"/>
        <v>8.0263668284651217</v>
      </c>
      <c r="H50" s="117">
        <f t="shared" si="5"/>
        <v>-8.657671197013995</v>
      </c>
      <c r="I50" s="118" cm="1">
        <f t="array" ref="I50">IF(RIGHT($C50,2)&lt;RIGHT(Controls!$E$39,2),
INDEX(Inputs1!$A$4:$X$328, MATCH('Cost drivers'!$B50&amp;'Cost drivers'!I$4, Inputs1!$A$4:$A$328&amp;Inputs1!$B$4:$B$328, 0), MATCH('Cost drivers'!$C50, Inputs1!$A$4:$X$4, 0)),
INDEX(Inputs2!$A$4:$L$174, MATCH('Cost drivers'!$B50&amp;'Cost drivers'!I$5, Inputs2!$A$4:$A$174&amp;Inputs2!$B$4:$B$174, 0), MATCH('Cost drivers'!$C50, Inputs2!$A$4:$L$4, 0))
)</f>
        <v>192.86</v>
      </c>
      <c r="J50" s="119" cm="1">
        <f t="array" ref="J50">IF(RIGHT($C50,2)&lt;RIGHT(Controls!$E$39,2),
INDEX(Inputs1!$A$4:$X$328, MATCH('Cost drivers'!$B50&amp;'Cost drivers'!J$4, Inputs1!$A$4:$A$328&amp;Inputs1!$B$4:$B$328, 0), MATCH('Cost drivers'!$C50, Inputs1!$A$4:$X$4, 0)),
INDEX(Inputs2!$A$4:$L$174, MATCH('Cost drivers'!$B50&amp;'Cost drivers'!J$5, Inputs2!$A$4:$A$174&amp;Inputs2!$B$4:$B$174, 0), MATCH('Cost drivers'!$C50, Inputs2!$A$4:$L$4, 0))
)</f>
        <v>1.4560465668638878</v>
      </c>
      <c r="K50" s="118" cm="1">
        <f t="array" ref="K50">IF(RIGHT($C50,2)&lt;RIGHT(Controls!$E$39,2),
INDEX(Inputs1!$A$4:$X$328, MATCH('Cost drivers'!$B50&amp;'Cost drivers'!K$4, Inputs1!$A$4:$A$328&amp;Inputs1!$B$4:$B$328, 0), MATCH('Cost drivers'!$C50, Inputs1!$A$4:$X$4, 0)),
INDEX(Inputs2!$A$4:$L$174, MATCH('Cost drivers'!$B50&amp;'Cost drivers'!K$5, Inputs2!$A$4:$A$174&amp;Inputs2!$B$4:$B$174, 0), MATCH('Cost drivers'!$C50, Inputs2!$A$4:$L$4, 0))
)</f>
        <v>1790.64244688437</v>
      </c>
      <c r="L50" s="118" cm="1">
        <f t="array" ref="L50">IF(RIGHT($C50,2)&lt;RIGHT(Controls!$E$39,2),
INDEX(Inputs1!$A$4:$X$328, MATCH('Cost drivers'!$B50&amp;'Cost drivers'!L$4, Inputs1!$A$4:$A$328&amp;Inputs1!$B$4:$B$328, 0), MATCH('Cost drivers'!$C50, Inputs1!$A$4:$X$4, 0)),
INDEX(Inputs2!$A$4:$L$174, MATCH('Cost drivers'!$B50&amp;'Cost drivers'!L$5, Inputs2!$A$4:$A$174&amp;Inputs2!$B$4:$B$174, 0), MATCH('Cost drivers'!$C50, Inputs2!$A$4:$L$4, 0))
)</f>
        <v>3060.60175772814</v>
      </c>
      <c r="M50" s="120" cm="1">
        <f t="array" ref="M50">IF(RIGHT($C50,2)&lt;RIGHT(Controls!$E$39,2),
INDEX(Inputs1!$A$4:$X$328, MATCH('Cost drivers'!$B50&amp;'Cost drivers'!M$4, Inputs1!$A$4:$A$328&amp;Inputs1!$B$4:$B$328, 0), MATCH('Cost drivers'!$C50, Inputs1!$A$4:$X$4, 0)),
INDEX(Inputs2!$A$4:$L$174, MATCH('Cost drivers'!$B50&amp;'Cost drivers'!M$5, Inputs2!$A$4:$A$174&amp;Inputs2!$B$4:$B$174, 0), MATCH('Cost drivers'!$C50, Inputs2!$A$4:$L$4, 0))
)</f>
        <v>1.7378855531991093E-4</v>
      </c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</row>
    <row r="51" spans="1:32" s="107" customFormat="1" ht="13.15">
      <c r="A51" s="98" t="str">
        <f t="shared" si="11"/>
        <v>NWT17</v>
      </c>
      <c r="B51" s="98" t="s">
        <v>125</v>
      </c>
      <c r="C51" s="98" t="s">
        <v>44</v>
      </c>
      <c r="D51" s="117">
        <f t="shared" si="1"/>
        <v>5.2695886197151651</v>
      </c>
      <c r="E51" s="117">
        <f t="shared" si="2"/>
        <v>1.4217100889986058</v>
      </c>
      <c r="F51" s="117">
        <f t="shared" si="3"/>
        <v>7.5030660763950419</v>
      </c>
      <c r="G51" s="117">
        <f t="shared" si="4"/>
        <v>8.0409843219464872</v>
      </c>
      <c r="H51" s="117">
        <f t="shared" si="5"/>
        <v>-8.6659448936303072</v>
      </c>
      <c r="I51" s="118" cm="1">
        <f t="array" ref="I51">IF(RIGHT($C51,2)&lt;RIGHT(Controls!$E$39,2),
INDEX(Inputs1!$A$4:$X$328, MATCH('Cost drivers'!$B51&amp;'Cost drivers'!I$4, Inputs1!$A$4:$A$328&amp;Inputs1!$B$4:$B$328, 0), MATCH('Cost drivers'!$C51, Inputs1!$A$4:$X$4, 0)),
INDEX(Inputs2!$A$4:$L$174, MATCH('Cost drivers'!$B51&amp;'Cost drivers'!I$5, Inputs2!$A$4:$A$174&amp;Inputs2!$B$4:$B$174, 0), MATCH('Cost drivers'!$C51, Inputs2!$A$4:$L$4, 0))
)</f>
        <v>194.33600000000001</v>
      </c>
      <c r="J51" s="119" cm="1">
        <f t="array" ref="J51">IF(RIGHT($C51,2)&lt;RIGHT(Controls!$E$39,2),
INDEX(Inputs1!$A$4:$X$328, MATCH('Cost drivers'!$B51&amp;'Cost drivers'!J$4, Inputs1!$A$4:$A$328&amp;Inputs1!$B$4:$B$328, 0), MATCH('Cost drivers'!$C51, Inputs1!$A$4:$X$4, 0)),
INDEX(Inputs2!$A$4:$L$174, MATCH('Cost drivers'!$B51&amp;'Cost drivers'!J$5, Inputs2!$A$4:$A$174&amp;Inputs2!$B$4:$B$174, 0), MATCH('Cost drivers'!$C51, Inputs2!$A$4:$L$4, 0))
)</f>
        <v>1.4217100889986058</v>
      </c>
      <c r="K51" s="118" cm="1">
        <f t="array" ref="K51">IF(RIGHT($C51,2)&lt;RIGHT(Controls!$E$39,2),
INDEX(Inputs1!$A$4:$X$328, MATCH('Cost drivers'!$B51&amp;'Cost drivers'!K$4, Inputs1!$A$4:$A$328&amp;Inputs1!$B$4:$B$328, 0), MATCH('Cost drivers'!$C51, Inputs1!$A$4:$X$4, 0)),
INDEX(Inputs2!$A$4:$L$174, MATCH('Cost drivers'!$B51&amp;'Cost drivers'!K$5, Inputs2!$A$4:$A$174&amp;Inputs2!$B$4:$B$174, 0), MATCH('Cost drivers'!$C51, Inputs2!$A$4:$L$4, 0))
)</f>
        <v>1813.5945178613299</v>
      </c>
      <c r="L51" s="118" cm="1">
        <f t="array" ref="L51">IF(RIGHT($C51,2)&lt;RIGHT(Controls!$E$39,2),
INDEX(Inputs1!$A$4:$X$328, MATCH('Cost drivers'!$B51&amp;'Cost drivers'!L$4, Inputs1!$A$4:$A$328&amp;Inputs1!$B$4:$B$328, 0), MATCH('Cost drivers'!$C51, Inputs1!$A$4:$X$4, 0)),
INDEX(Inputs2!$A$4:$L$174, MATCH('Cost drivers'!$B51&amp;'Cost drivers'!L$5, Inputs2!$A$4:$A$174&amp;Inputs2!$B$4:$B$174, 0), MATCH('Cost drivers'!$C51, Inputs2!$A$4:$L$4, 0))
)</f>
        <v>3105.6686641208398</v>
      </c>
      <c r="M51" s="120" cm="1">
        <f t="array" ref="M51">IF(RIGHT($C51,2)&lt;RIGHT(Controls!$E$39,2),
INDEX(Inputs1!$A$4:$X$328, MATCH('Cost drivers'!$B51&amp;'Cost drivers'!M$4, Inputs1!$A$4:$A$328&amp;Inputs1!$B$4:$B$328, 0), MATCH('Cost drivers'!$C51, Inputs1!$A$4:$X$4, 0)),
INDEX(Inputs2!$A$4:$L$174, MATCH('Cost drivers'!$B51&amp;'Cost drivers'!M$5, Inputs2!$A$4:$A$174&amp;Inputs2!$B$4:$B$174, 0), MATCH('Cost drivers'!$C51, Inputs2!$A$4:$L$4, 0))
)</f>
        <v>1.7235661343269017E-4</v>
      </c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</row>
    <row r="52" spans="1:32" s="107" customFormat="1" ht="13.15">
      <c r="A52" s="98" t="str">
        <f t="shared" si="11"/>
        <v>NWT18</v>
      </c>
      <c r="B52" s="98" t="s">
        <v>125</v>
      </c>
      <c r="C52" s="98" t="s">
        <v>45</v>
      </c>
      <c r="D52" s="117">
        <f t="shared" si="1"/>
        <v>5.2763989024470144</v>
      </c>
      <c r="E52" s="117">
        <f t="shared" si="2"/>
        <v>1.385874120424762</v>
      </c>
      <c r="F52" s="117">
        <f t="shared" si="3"/>
        <v>7.5095235733454295</v>
      </c>
      <c r="G52" s="117">
        <f t="shared" si="4"/>
        <v>8.0493236669459129</v>
      </c>
      <c r="H52" s="117">
        <f t="shared" si="5"/>
        <v>-8.6720473460810439</v>
      </c>
      <c r="I52" s="118" cm="1">
        <f t="array" ref="I52">IF(RIGHT($C52,2)&lt;RIGHT(Controls!$E$39,2),
INDEX(Inputs1!$A$4:$X$328, MATCH('Cost drivers'!$B52&amp;'Cost drivers'!I$4, Inputs1!$A$4:$A$328&amp;Inputs1!$B$4:$B$328, 0), MATCH('Cost drivers'!$C52, Inputs1!$A$4:$X$4, 0)),
INDEX(Inputs2!$A$4:$L$174, MATCH('Cost drivers'!$B52&amp;'Cost drivers'!I$5, Inputs2!$A$4:$A$174&amp;Inputs2!$B$4:$B$174, 0), MATCH('Cost drivers'!$C52, Inputs2!$A$4:$L$4, 0))
)</f>
        <v>195.66399999999999</v>
      </c>
      <c r="J52" s="119" cm="1">
        <f t="array" ref="J52">IF(RIGHT($C52,2)&lt;RIGHT(Controls!$E$39,2),
INDEX(Inputs1!$A$4:$X$328, MATCH('Cost drivers'!$B52&amp;'Cost drivers'!J$4, Inputs1!$A$4:$A$328&amp;Inputs1!$B$4:$B$328, 0), MATCH('Cost drivers'!$C52, Inputs1!$A$4:$X$4, 0)),
INDEX(Inputs2!$A$4:$L$174, MATCH('Cost drivers'!$B52&amp;'Cost drivers'!J$5, Inputs2!$A$4:$A$174&amp;Inputs2!$B$4:$B$174, 0), MATCH('Cost drivers'!$C52, Inputs2!$A$4:$L$4, 0))
)</f>
        <v>1.385874120424762</v>
      </c>
      <c r="K52" s="118" cm="1">
        <f t="array" ref="K52">IF(RIGHT($C52,2)&lt;RIGHT(Controls!$E$39,2),
INDEX(Inputs1!$A$4:$X$328, MATCH('Cost drivers'!$B52&amp;'Cost drivers'!K$4, Inputs1!$A$4:$A$328&amp;Inputs1!$B$4:$B$328, 0), MATCH('Cost drivers'!$C52, Inputs1!$A$4:$X$4, 0)),
INDEX(Inputs2!$A$4:$L$174, MATCH('Cost drivers'!$B52&amp;'Cost drivers'!K$5, Inputs2!$A$4:$A$174&amp;Inputs2!$B$4:$B$174, 0), MATCH('Cost drivers'!$C52, Inputs2!$A$4:$L$4, 0))
)</f>
        <v>1825.3436932340901</v>
      </c>
      <c r="L52" s="118" cm="1">
        <f t="array" ref="L52">IF(RIGHT($C52,2)&lt;RIGHT(Controls!$E$39,2),
INDEX(Inputs1!$A$4:$X$328, MATCH('Cost drivers'!$B52&amp;'Cost drivers'!L$4, Inputs1!$A$4:$A$328&amp;Inputs1!$B$4:$B$328, 0), MATCH('Cost drivers'!$C52, Inputs1!$A$4:$X$4, 0)),
INDEX(Inputs2!$A$4:$L$174, MATCH('Cost drivers'!$B52&amp;'Cost drivers'!L$5, Inputs2!$A$4:$A$174&amp;Inputs2!$B$4:$B$174, 0), MATCH('Cost drivers'!$C52, Inputs2!$A$4:$L$4, 0))
)</f>
        <v>3131.67619874313</v>
      </c>
      <c r="M52" s="120" cm="1">
        <f t="array" ref="M52">IF(RIGHT($C52,2)&lt;RIGHT(Controls!$E$39,2),
INDEX(Inputs1!$A$4:$X$328, MATCH('Cost drivers'!$B52&amp;'Cost drivers'!M$4, Inputs1!$A$4:$A$328&amp;Inputs1!$B$4:$B$328, 0), MATCH('Cost drivers'!$C52, Inputs1!$A$4:$X$4, 0)),
INDEX(Inputs2!$A$4:$L$174, MATCH('Cost drivers'!$B52&amp;'Cost drivers'!M$5, Inputs2!$A$4:$A$174&amp;Inputs2!$B$4:$B$174, 0), MATCH('Cost drivers'!$C52, Inputs2!$A$4:$L$4, 0))
)</f>
        <v>1.7130801815020517E-4</v>
      </c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</row>
    <row r="53" spans="1:32" s="107" customFormat="1" ht="13.15">
      <c r="A53" s="98" t="str">
        <f t="shared" si="11"/>
        <v>NWT19</v>
      </c>
      <c r="B53" s="98" t="s">
        <v>125</v>
      </c>
      <c r="C53" s="98" t="s">
        <v>46</v>
      </c>
      <c r="D53" s="117">
        <f t="shared" si="1"/>
        <v>5.2846595213493979</v>
      </c>
      <c r="E53" s="117">
        <f t="shared" si="2"/>
        <v>1.3650600194058939</v>
      </c>
      <c r="F53" s="117">
        <f t="shared" si="3"/>
        <v>7.5138293972414276</v>
      </c>
      <c r="G53" s="117">
        <f t="shared" si="4"/>
        <v>8.0567609912353984</v>
      </c>
      <c r="H53" s="117">
        <f t="shared" si="5"/>
        <v>-8.6782094282891453</v>
      </c>
      <c r="I53" s="118" cm="1">
        <f t="array" ref="I53">IF(RIGHT($C53,2)&lt;RIGHT(Controls!$E$39,2),
INDEX(Inputs1!$A$4:$X$328, MATCH('Cost drivers'!$B53&amp;'Cost drivers'!I$4, Inputs1!$A$4:$A$328&amp;Inputs1!$B$4:$B$328, 0), MATCH('Cost drivers'!$C53, Inputs1!$A$4:$X$4, 0)),
INDEX(Inputs2!$A$4:$L$174, MATCH('Cost drivers'!$B53&amp;'Cost drivers'!I$5, Inputs2!$A$4:$A$174&amp;Inputs2!$B$4:$B$174, 0), MATCH('Cost drivers'!$C53, Inputs2!$A$4:$L$4, 0))
)</f>
        <v>197.28700000000001</v>
      </c>
      <c r="J53" s="119" cm="1">
        <f t="array" ref="J53">IF(RIGHT($C53,2)&lt;RIGHT(Controls!$E$39,2),
INDEX(Inputs1!$A$4:$X$328, MATCH('Cost drivers'!$B53&amp;'Cost drivers'!J$4, Inputs1!$A$4:$A$328&amp;Inputs1!$B$4:$B$328, 0), MATCH('Cost drivers'!$C53, Inputs1!$A$4:$X$4, 0)),
INDEX(Inputs2!$A$4:$L$174, MATCH('Cost drivers'!$B53&amp;'Cost drivers'!J$5, Inputs2!$A$4:$A$174&amp;Inputs2!$B$4:$B$174, 0), MATCH('Cost drivers'!$C53, Inputs2!$A$4:$L$4, 0))
)</f>
        <v>1.3650600194058939</v>
      </c>
      <c r="K53" s="118" cm="1">
        <f t="array" ref="K53">IF(RIGHT($C53,2)&lt;RIGHT(Controls!$E$39,2),
INDEX(Inputs1!$A$4:$X$328, MATCH('Cost drivers'!$B53&amp;'Cost drivers'!K$4, Inputs1!$A$4:$A$328&amp;Inputs1!$B$4:$B$328, 0), MATCH('Cost drivers'!$C53, Inputs1!$A$4:$X$4, 0)),
INDEX(Inputs2!$A$4:$L$174, MATCH('Cost drivers'!$B53&amp;'Cost drivers'!K$5, Inputs2!$A$4:$A$174&amp;Inputs2!$B$4:$B$174, 0), MATCH('Cost drivers'!$C53, Inputs2!$A$4:$L$4, 0))
)</f>
        <v>1833.2202470843699</v>
      </c>
      <c r="L53" s="118" cm="1">
        <f t="array" ref="L53">IF(RIGHT($C53,2)&lt;RIGHT(Controls!$E$39,2),
INDEX(Inputs1!$A$4:$X$328, MATCH('Cost drivers'!$B53&amp;'Cost drivers'!L$4, Inputs1!$A$4:$A$328&amp;Inputs1!$B$4:$B$328, 0), MATCH('Cost drivers'!$C53, Inputs1!$A$4:$X$4, 0)),
INDEX(Inputs2!$A$4:$L$174, MATCH('Cost drivers'!$B53&amp;'Cost drivers'!L$5, Inputs2!$A$4:$A$174&amp;Inputs2!$B$4:$B$174, 0), MATCH('Cost drivers'!$C53, Inputs2!$A$4:$L$4, 0))
)</f>
        <v>3155.0543177681402</v>
      </c>
      <c r="M53" s="120" cm="1">
        <f t="array" ref="M53">IF(RIGHT($C53,2)&lt;RIGHT(Controls!$E$39,2),
INDEX(Inputs1!$A$4:$X$328, MATCH('Cost drivers'!$B53&amp;'Cost drivers'!M$4, Inputs1!$A$4:$A$328&amp;Inputs1!$B$4:$B$328, 0), MATCH('Cost drivers'!$C53, Inputs1!$A$4:$X$4, 0)),
INDEX(Inputs2!$A$4:$L$174, MATCH('Cost drivers'!$B53&amp;'Cost drivers'!M$5, Inputs2!$A$4:$A$174&amp;Inputs2!$B$4:$B$174, 0), MATCH('Cost drivers'!$C53, Inputs2!$A$4:$L$4, 0))
)</f>
        <v>1.7025564977964013E-4</v>
      </c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</row>
    <row r="54" spans="1:32" s="107" customFormat="1" ht="13.15">
      <c r="A54" s="98" t="str">
        <f t="shared" si="11"/>
        <v>NWT20</v>
      </c>
      <c r="B54" s="98" t="s">
        <v>125</v>
      </c>
      <c r="C54" s="98" t="s">
        <v>47</v>
      </c>
      <c r="D54" s="117">
        <f t="shared" si="1"/>
        <v>5.2921785625886271</v>
      </c>
      <c r="E54" s="117">
        <f t="shared" si="2"/>
        <v>1.4060856479768427</v>
      </c>
      <c r="F54" s="117">
        <f t="shared" si="3"/>
        <v>7.5211729903475879</v>
      </c>
      <c r="G54" s="117">
        <f t="shared" si="4"/>
        <v>8.0664312205683686</v>
      </c>
      <c r="H54" s="117">
        <f t="shared" si="5"/>
        <v>-8.6868195923656497</v>
      </c>
      <c r="I54" s="118" cm="1">
        <f t="array" ref="I54">IF(RIGHT($C54,2)&lt;RIGHT(Controls!$E$39,2),
INDEX(Inputs1!$A$4:$X$328, MATCH('Cost drivers'!$B54&amp;'Cost drivers'!I$4, Inputs1!$A$4:$A$328&amp;Inputs1!$B$4:$B$328, 0), MATCH('Cost drivers'!$C54, Inputs1!$A$4:$X$4, 0)),
INDEX(Inputs2!$A$4:$L$174, MATCH('Cost drivers'!$B54&amp;'Cost drivers'!I$5, Inputs2!$A$4:$A$174&amp;Inputs2!$B$4:$B$174, 0), MATCH('Cost drivers'!$C54, Inputs2!$A$4:$L$4, 0))
)</f>
        <v>198.77600000000001</v>
      </c>
      <c r="J54" s="119" cm="1">
        <f t="array" ref="J54">IF(RIGHT($C54,2)&lt;RIGHT(Controls!$E$39,2),
INDEX(Inputs1!$A$4:$X$328, MATCH('Cost drivers'!$B54&amp;'Cost drivers'!J$4, Inputs1!$A$4:$A$328&amp;Inputs1!$B$4:$B$328, 0), MATCH('Cost drivers'!$C54, Inputs1!$A$4:$X$4, 0)),
INDEX(Inputs2!$A$4:$L$174, MATCH('Cost drivers'!$B54&amp;'Cost drivers'!J$5, Inputs2!$A$4:$A$174&amp;Inputs2!$B$4:$B$174, 0), MATCH('Cost drivers'!$C54, Inputs2!$A$4:$L$4, 0))
)</f>
        <v>1.4060856479768427</v>
      </c>
      <c r="K54" s="118" cm="1">
        <f t="array" ref="K54">IF(RIGHT($C54,2)&lt;RIGHT(Controls!$E$39,2),
INDEX(Inputs1!$A$4:$X$328, MATCH('Cost drivers'!$B54&amp;'Cost drivers'!K$4, Inputs1!$A$4:$A$328&amp;Inputs1!$B$4:$B$328, 0), MATCH('Cost drivers'!$C54, Inputs1!$A$4:$X$4, 0)),
INDEX(Inputs2!$A$4:$L$174, MATCH('Cost drivers'!$B54&amp;'Cost drivers'!K$5, Inputs2!$A$4:$A$174&amp;Inputs2!$B$4:$B$174, 0), MATCH('Cost drivers'!$C54, Inputs2!$A$4:$L$4, 0))
)</f>
        <v>1846.7322231569301</v>
      </c>
      <c r="L54" s="118" cm="1">
        <f t="array" ref="L54">IF(RIGHT($C54,2)&lt;RIGHT(Controls!$E$39,2),
INDEX(Inputs1!$A$4:$X$328, MATCH('Cost drivers'!$B54&amp;'Cost drivers'!L$4, Inputs1!$A$4:$A$328&amp;Inputs1!$B$4:$B$328, 0), MATCH('Cost drivers'!$C54, Inputs1!$A$4:$X$4, 0)),
INDEX(Inputs2!$A$4:$L$174, MATCH('Cost drivers'!$B54&amp;'Cost drivers'!L$5, Inputs2!$A$4:$A$174&amp;Inputs2!$B$4:$B$174, 0), MATCH('Cost drivers'!$C54, Inputs2!$A$4:$L$4, 0))
)</f>
        <v>3185.7124130738398</v>
      </c>
      <c r="M54" s="120" cm="1">
        <f t="array" ref="M54">IF(RIGHT($C54,2)&lt;RIGHT(Controls!$E$39,2),
INDEX(Inputs1!$A$4:$X$328, MATCH('Cost drivers'!$B54&amp;'Cost drivers'!M$4, Inputs1!$A$4:$A$328&amp;Inputs1!$B$4:$B$328, 0), MATCH('Cost drivers'!$C54, Inputs1!$A$4:$X$4, 0)),
INDEX(Inputs2!$A$4:$L$174, MATCH('Cost drivers'!$B54&amp;'Cost drivers'!M$5, Inputs2!$A$4:$A$174&amp;Inputs2!$B$4:$B$174, 0), MATCH('Cost drivers'!$C54, Inputs2!$A$4:$L$4, 0))
)</f>
        <v>1.687960135711995E-4</v>
      </c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</row>
    <row r="55" spans="1:32" s="107" customFormat="1" ht="13.15">
      <c r="A55" s="98" t="str">
        <f t="shared" si="11"/>
        <v>NWT21</v>
      </c>
      <c r="B55" s="98" t="s">
        <v>125</v>
      </c>
      <c r="C55" s="98" t="s">
        <v>48</v>
      </c>
      <c r="D55" s="117">
        <f t="shared" si="1"/>
        <v>5.3003103791782991</v>
      </c>
      <c r="E55" s="117">
        <f t="shared" si="2"/>
        <v>1.481325124265368</v>
      </c>
      <c r="F55" s="117">
        <f t="shared" si="3"/>
        <v>7.5249340489343162</v>
      </c>
      <c r="G55" s="117">
        <f t="shared" si="4"/>
        <v>8.0743075484302977</v>
      </c>
      <c r="H55" s="117">
        <f t="shared" si="5"/>
        <v>-8.7004622709500108</v>
      </c>
      <c r="I55" s="118" cm="1">
        <f t="array" ref="I55">IF(RIGHT($C55,2)&lt;RIGHT(Controls!$E$39,2),
INDEX(Inputs1!$A$4:$X$328, MATCH('Cost drivers'!$B55&amp;'Cost drivers'!I$4, Inputs1!$A$4:$A$328&amp;Inputs1!$B$4:$B$328, 0), MATCH('Cost drivers'!$C55, Inputs1!$A$4:$X$4, 0)),
INDEX(Inputs2!$A$4:$L$174, MATCH('Cost drivers'!$B55&amp;'Cost drivers'!I$5, Inputs2!$A$4:$A$174&amp;Inputs2!$B$4:$B$174, 0), MATCH('Cost drivers'!$C55, Inputs2!$A$4:$L$4, 0))
)</f>
        <v>200.399</v>
      </c>
      <c r="J55" s="119" cm="1">
        <f t="array" ref="J55">IF(RIGHT($C55,2)&lt;RIGHT(Controls!$E$39,2),
INDEX(Inputs1!$A$4:$X$328, MATCH('Cost drivers'!$B55&amp;'Cost drivers'!J$4, Inputs1!$A$4:$A$328&amp;Inputs1!$B$4:$B$328, 0), MATCH('Cost drivers'!$C55, Inputs1!$A$4:$X$4, 0)),
INDEX(Inputs2!$A$4:$L$174, MATCH('Cost drivers'!$B55&amp;'Cost drivers'!J$5, Inputs2!$A$4:$A$174&amp;Inputs2!$B$4:$B$174, 0), MATCH('Cost drivers'!$C55, Inputs2!$A$4:$L$4, 0))
)</f>
        <v>1.481325124265368</v>
      </c>
      <c r="K55" s="118" cm="1">
        <f t="array" ref="K55">IF(RIGHT($C55,2)&lt;RIGHT(Controls!$E$39,2),
INDEX(Inputs1!$A$4:$X$328, MATCH('Cost drivers'!$B55&amp;'Cost drivers'!K$4, Inputs1!$A$4:$A$328&amp;Inputs1!$B$4:$B$328, 0), MATCH('Cost drivers'!$C55, Inputs1!$A$4:$X$4, 0)),
INDEX(Inputs2!$A$4:$L$174, MATCH('Cost drivers'!$B55&amp;'Cost drivers'!K$5, Inputs2!$A$4:$A$174&amp;Inputs2!$B$4:$B$174, 0), MATCH('Cost drivers'!$C55, Inputs2!$A$4:$L$4, 0))
)</f>
        <v>1853.6909691649901</v>
      </c>
      <c r="L55" s="118" cm="1">
        <f t="array" ref="L55">IF(RIGHT($C55,2)&lt;RIGHT(Controls!$E$39,2),
INDEX(Inputs1!$A$4:$X$328, MATCH('Cost drivers'!$B55&amp;'Cost drivers'!L$4, Inputs1!$A$4:$A$328&amp;Inputs1!$B$4:$B$328, 0), MATCH('Cost drivers'!$C55, Inputs1!$A$4:$X$4, 0)),
INDEX(Inputs2!$A$4:$L$174, MATCH('Cost drivers'!$B55&amp;'Cost drivers'!L$5, Inputs2!$A$4:$A$174&amp;Inputs2!$B$4:$B$174, 0), MATCH('Cost drivers'!$C55, Inputs2!$A$4:$L$4, 0))
)</f>
        <v>3210.9032037472598</v>
      </c>
      <c r="M55" s="120" cm="1">
        <f t="array" ref="M55">IF(RIGHT($C55,2)&lt;RIGHT(Controls!$E$39,2),
INDEX(Inputs1!$A$4:$X$328, MATCH('Cost drivers'!$B55&amp;'Cost drivers'!M$4, Inputs1!$A$4:$A$328&amp;Inputs1!$B$4:$B$328, 0), MATCH('Cost drivers'!$C55, Inputs1!$A$4:$X$4, 0)),
INDEX(Inputs2!$A$4:$L$174, MATCH('Cost drivers'!$B55&amp;'Cost drivers'!M$5, Inputs2!$A$4:$A$174&amp;Inputs2!$B$4:$B$174, 0), MATCH('Cost drivers'!$C55, Inputs2!$A$4:$L$4, 0))
)</f>
        <v>1.6650882100301741E-4</v>
      </c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</row>
    <row r="56" spans="1:32" s="107" customFormat="1" ht="13.15">
      <c r="A56" s="98" t="str">
        <f t="shared" si="11"/>
        <v>NWT22</v>
      </c>
      <c r="B56" s="98" t="s">
        <v>125</v>
      </c>
      <c r="C56" s="98" t="s">
        <v>49</v>
      </c>
      <c r="D56" s="117">
        <f t="shared" si="1"/>
        <v>5.3053327014419418</v>
      </c>
      <c r="E56" s="117">
        <f t="shared" si="2"/>
        <v>1.533862773222471</v>
      </c>
      <c r="F56" s="117">
        <f t="shared" si="3"/>
        <v>7.5369140697252188</v>
      </c>
      <c r="G56" s="117">
        <f t="shared" si="4"/>
        <v>8.0862875692212004</v>
      </c>
      <c r="H56" s="117">
        <f t="shared" si="5"/>
        <v>-8.710662626419996</v>
      </c>
      <c r="I56" s="118" cm="1">
        <f t="array" ref="I56">IF(RIGHT($C56,2)&lt;RIGHT(Controls!$E$39,2),
INDEX(Inputs1!$A$4:$X$328, MATCH('Cost drivers'!$B56&amp;'Cost drivers'!I$4, Inputs1!$A$4:$A$328&amp;Inputs1!$B$4:$B$328, 0), MATCH('Cost drivers'!$C56, Inputs1!$A$4:$X$4, 0)),
INDEX(Inputs2!$A$4:$L$174, MATCH('Cost drivers'!$B56&amp;'Cost drivers'!I$5, Inputs2!$A$4:$A$174&amp;Inputs2!$B$4:$B$174, 0), MATCH('Cost drivers'!$C56, Inputs2!$A$4:$L$4, 0))
)</f>
        <v>201.40799999999999</v>
      </c>
      <c r="J56" s="119" cm="1">
        <f t="array" ref="J56">IF(RIGHT($C56,2)&lt;RIGHT(Controls!$E$39,2),
INDEX(Inputs1!$A$4:$X$328, MATCH('Cost drivers'!$B56&amp;'Cost drivers'!J$4, Inputs1!$A$4:$A$328&amp;Inputs1!$B$4:$B$328, 0), MATCH('Cost drivers'!$C56, Inputs1!$A$4:$X$4, 0)),
INDEX(Inputs2!$A$4:$L$174, MATCH('Cost drivers'!$B56&amp;'Cost drivers'!J$5, Inputs2!$A$4:$A$174&amp;Inputs2!$B$4:$B$174, 0), MATCH('Cost drivers'!$C56, Inputs2!$A$4:$L$4, 0))
)</f>
        <v>1.533862773222471</v>
      </c>
      <c r="K56" s="118" cm="1">
        <f t="array" ref="K56">IF(RIGHT($C56,2)&lt;RIGHT(Controls!$E$39,2),
INDEX(Inputs1!$A$4:$X$328, MATCH('Cost drivers'!$B56&amp;'Cost drivers'!K$4, Inputs1!$A$4:$A$328&amp;Inputs1!$B$4:$B$328, 0), MATCH('Cost drivers'!$C56, Inputs1!$A$4:$X$4, 0)),
INDEX(Inputs2!$A$4:$L$174, MATCH('Cost drivers'!$B56&amp;'Cost drivers'!K$5, Inputs2!$A$4:$A$174&amp;Inputs2!$B$4:$B$174, 0), MATCH('Cost drivers'!$C56, Inputs2!$A$4:$L$4, 0))
)</f>
        <v>1876.0317800075543</v>
      </c>
      <c r="L56" s="118" cm="1">
        <f t="array" ref="L56">IF(RIGHT($C56,2)&lt;RIGHT(Controls!$E$39,2),
INDEX(Inputs1!$A$4:$X$328, MATCH('Cost drivers'!$B56&amp;'Cost drivers'!L$4, Inputs1!$A$4:$A$328&amp;Inputs1!$B$4:$B$328, 0), MATCH('Cost drivers'!$C56, Inputs1!$A$4:$X$4, 0)),
INDEX(Inputs2!$A$4:$L$174, MATCH('Cost drivers'!$B56&amp;'Cost drivers'!L$5, Inputs2!$A$4:$A$174&amp;Inputs2!$B$4:$B$174, 0), MATCH('Cost drivers'!$C56, Inputs2!$A$4:$L$4, 0))
)</f>
        <v>3249.6012296328877</v>
      </c>
      <c r="M56" s="120" cm="1">
        <f t="array" ref="M56">IF(RIGHT($C56,2)&lt;RIGHT(Controls!$E$39,2),
INDEX(Inputs1!$A$4:$X$328, MATCH('Cost drivers'!$B56&amp;'Cost drivers'!M$4, Inputs1!$A$4:$A$328&amp;Inputs1!$B$4:$B$328, 0), MATCH('Cost drivers'!$C56, Inputs1!$A$4:$X$4, 0)),
INDEX(Inputs2!$A$4:$L$174, MATCH('Cost drivers'!$B56&amp;'Cost drivers'!M$5, Inputs2!$A$4:$A$174&amp;Inputs2!$B$4:$B$174, 0), MATCH('Cost drivers'!$C56, Inputs2!$A$4:$L$4, 0))
)</f>
        <v>1.6481900485429825E-4</v>
      </c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</row>
    <row r="57" spans="1:32" s="107" customFormat="1" ht="13.15">
      <c r="A57" s="98" t="str">
        <f t="shared" si="11"/>
        <v>NWT23</v>
      </c>
      <c r="B57" s="98" t="s">
        <v>125</v>
      </c>
      <c r="C57" s="98" t="s">
        <v>50</v>
      </c>
      <c r="D57" s="117">
        <f t="shared" si="1"/>
        <v>5.3200745817965496</v>
      </c>
      <c r="E57" s="117">
        <f t="shared" si="2"/>
        <v>1.4241815576060954</v>
      </c>
      <c r="F57" s="117">
        <f t="shared" si="3"/>
        <v>7.5404262531645987</v>
      </c>
      <c r="G57" s="117">
        <f t="shared" si="4"/>
        <v>8.0897997526605803</v>
      </c>
      <c r="H57" s="117">
        <f t="shared" si="5"/>
        <v>-8.6853000410113417</v>
      </c>
      <c r="I57" s="118" cm="1">
        <f t="array" ref="I57">IF(RIGHT($C57,2)&lt;RIGHT(Controls!$E$39,2),
INDEX(Inputs1!$A$4:$X$328, MATCH('Cost drivers'!$B57&amp;'Cost drivers'!I$4, Inputs1!$A$4:$A$328&amp;Inputs1!$B$4:$B$328, 0), MATCH('Cost drivers'!$C57, Inputs1!$A$4:$X$4, 0)),
INDEX(Inputs2!$A$4:$L$174, MATCH('Cost drivers'!$B57&amp;'Cost drivers'!I$5, Inputs2!$A$4:$A$174&amp;Inputs2!$B$4:$B$174, 0), MATCH('Cost drivers'!$C57, Inputs2!$A$4:$L$4, 0))
)</f>
        <v>204.39912587852399</v>
      </c>
      <c r="J57" s="119" cm="1">
        <f t="array" ref="J57">IF(RIGHT($C57,2)&lt;RIGHT(Controls!$E$39,2),
INDEX(Inputs1!$A$4:$X$328, MATCH('Cost drivers'!$B57&amp;'Cost drivers'!J$4, Inputs1!$A$4:$A$328&amp;Inputs1!$B$4:$B$328, 0), MATCH('Cost drivers'!$C57, Inputs1!$A$4:$X$4, 0)),
INDEX(Inputs2!$A$4:$L$174, MATCH('Cost drivers'!$B57&amp;'Cost drivers'!J$5, Inputs2!$A$4:$A$174&amp;Inputs2!$B$4:$B$174, 0), MATCH('Cost drivers'!$C57, Inputs2!$A$4:$L$4, 0))
)</f>
        <v>1.4241815576060954</v>
      </c>
      <c r="K57" s="118" cm="1">
        <f t="array" ref="K57">IF(RIGHT($C57,2)&lt;RIGHT(Controls!$E$39,2),
INDEX(Inputs1!$A$4:$X$328, MATCH('Cost drivers'!$B57&amp;'Cost drivers'!K$4, Inputs1!$A$4:$A$328&amp;Inputs1!$B$4:$B$328, 0), MATCH('Cost drivers'!$C57, Inputs1!$A$4:$X$4, 0)),
INDEX(Inputs2!$A$4:$L$174, MATCH('Cost drivers'!$B57&amp;'Cost drivers'!K$5, Inputs2!$A$4:$A$174&amp;Inputs2!$B$4:$B$174, 0), MATCH('Cost drivers'!$C57, Inputs2!$A$4:$L$4, 0))
)</f>
        <v>1882.6323321469495</v>
      </c>
      <c r="L57" s="118" cm="1">
        <f t="array" ref="L57">IF(RIGHT($C57,2)&lt;RIGHT(Controls!$E$39,2),
INDEX(Inputs1!$A$4:$X$328, MATCH('Cost drivers'!$B57&amp;'Cost drivers'!L$4, Inputs1!$A$4:$A$328&amp;Inputs1!$B$4:$B$328, 0), MATCH('Cost drivers'!$C57, Inputs1!$A$4:$X$4, 0)),
INDEX(Inputs2!$A$4:$L$174, MATCH('Cost drivers'!$B57&amp;'Cost drivers'!L$5, Inputs2!$A$4:$A$174&amp;Inputs2!$B$4:$B$174, 0), MATCH('Cost drivers'!$C57, Inputs2!$A$4:$L$4, 0))
)</f>
        <v>3261.0344913595882</v>
      </c>
      <c r="M57" s="120" cm="1">
        <f t="array" ref="M57">IF(RIGHT($C57,2)&lt;RIGHT(Controls!$E$39,2),
INDEX(Inputs1!$A$4:$X$328, MATCH('Cost drivers'!$B57&amp;'Cost drivers'!M$4, Inputs1!$A$4:$A$328&amp;Inputs1!$B$4:$B$328, 0), MATCH('Cost drivers'!$C57, Inputs1!$A$4:$X$4, 0)),
INDEX(Inputs2!$A$4:$L$174, MATCH('Cost drivers'!$B57&amp;'Cost drivers'!M$5, Inputs2!$A$4:$A$174&amp;Inputs2!$B$4:$B$174, 0), MATCH('Cost drivers'!$C57, Inputs2!$A$4:$L$4, 0))
)</f>
        <v>1.6905270275903274E-4</v>
      </c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</row>
    <row r="58" spans="1:32" s="107" customFormat="1" ht="13.15">
      <c r="A58" s="98" t="str">
        <f t="shared" si="11"/>
        <v>NWT24</v>
      </c>
      <c r="B58" s="98" t="s">
        <v>125</v>
      </c>
      <c r="C58" s="98" t="s">
        <v>30</v>
      </c>
      <c r="D58" s="117">
        <f t="shared" si="1"/>
        <v>5.315012675574069</v>
      </c>
      <c r="E58" s="117">
        <f t="shared" si="2"/>
        <v>1.4553336741601861</v>
      </c>
      <c r="F58" s="117">
        <f t="shared" si="3"/>
        <v>7.5434110677317188</v>
      </c>
      <c r="G58" s="117">
        <f t="shared" si="4"/>
        <v>8.0927845672277012</v>
      </c>
      <c r="H58" s="117">
        <f t="shared" si="5"/>
        <v>-8.6912883222311574</v>
      </c>
      <c r="I58" s="118" cm="1">
        <f t="array" ref="I58">IF(RIGHT($C58,2)&lt;RIGHT(Controls!$E$39,2),
INDEX(Inputs1!$A$4:$X$328, MATCH('Cost drivers'!$B58&amp;'Cost drivers'!I$4, Inputs1!$A$4:$A$328&amp;Inputs1!$B$4:$B$328, 0), MATCH('Cost drivers'!$C58, Inputs1!$A$4:$X$4, 0)),
INDEX(Inputs2!$A$4:$L$174, MATCH('Cost drivers'!$B58&amp;'Cost drivers'!I$5, Inputs2!$A$4:$A$174&amp;Inputs2!$B$4:$B$174, 0), MATCH('Cost drivers'!$C58, Inputs2!$A$4:$L$4, 0))
)</f>
        <v>203.36709090713424</v>
      </c>
      <c r="J58" s="119" cm="1">
        <f t="array" ref="J58">IF(RIGHT($C58,2)&lt;RIGHT(Controls!$E$39,2),
INDEX(Inputs1!$A$4:$X$328, MATCH('Cost drivers'!$B58&amp;'Cost drivers'!J$4, Inputs1!$A$4:$A$328&amp;Inputs1!$B$4:$B$328, 0), MATCH('Cost drivers'!$C58, Inputs1!$A$4:$X$4, 0)),
INDEX(Inputs2!$A$4:$L$174, MATCH('Cost drivers'!$B58&amp;'Cost drivers'!J$5, Inputs2!$A$4:$A$174&amp;Inputs2!$B$4:$B$174, 0), MATCH('Cost drivers'!$C58, Inputs2!$A$4:$L$4, 0))
)</f>
        <v>1.4553336741601861</v>
      </c>
      <c r="K58" s="118" cm="1">
        <f t="array" ref="K58">IF(RIGHT($C58,2)&lt;RIGHT(Controls!$E$39,2),
INDEX(Inputs1!$A$4:$X$328, MATCH('Cost drivers'!$B58&amp;'Cost drivers'!K$4, Inputs1!$A$4:$A$328&amp;Inputs1!$B$4:$B$328, 0), MATCH('Cost drivers'!$C58, Inputs1!$A$4:$X$4, 0)),
INDEX(Inputs2!$A$4:$L$174, MATCH('Cost drivers'!$B58&amp;'Cost drivers'!K$5, Inputs2!$A$4:$A$174&amp;Inputs2!$B$4:$B$174, 0), MATCH('Cost drivers'!$C58, Inputs2!$A$4:$L$4, 0))
)</f>
        <v>1888.2600352033487</v>
      </c>
      <c r="L58" s="118" cm="1">
        <f t="array" ref="L58">IF(RIGHT($C58,2)&lt;RIGHT(Controls!$E$39,2),
INDEX(Inputs1!$A$4:$X$328, MATCH('Cost drivers'!$B58&amp;'Cost drivers'!L$4, Inputs1!$A$4:$A$328&amp;Inputs1!$B$4:$B$328, 0), MATCH('Cost drivers'!$C58, Inputs1!$A$4:$X$4, 0)),
INDEX(Inputs2!$A$4:$L$174, MATCH('Cost drivers'!$B58&amp;'Cost drivers'!L$5, Inputs2!$A$4:$A$174&amp;Inputs2!$B$4:$B$174, 0), MATCH('Cost drivers'!$C58, Inputs2!$A$4:$L$4, 0))
)</f>
        <v>3270.7826155475536</v>
      </c>
      <c r="M58" s="120" cm="1">
        <f t="array" ref="M58">IF(RIGHT($C58,2)&lt;RIGHT(Controls!$E$39,2),
INDEX(Inputs1!$A$4:$X$328, MATCH('Cost drivers'!$B58&amp;'Cost drivers'!M$4, Inputs1!$A$4:$A$328&amp;Inputs1!$B$4:$B$328, 0), MATCH('Cost drivers'!$C58, Inputs1!$A$4:$X$4, 0)),
INDEX(Inputs2!$A$4:$L$174, MATCH('Cost drivers'!$B58&amp;'Cost drivers'!M$5, Inputs2!$A$4:$A$174&amp;Inputs2!$B$4:$B$174, 0), MATCH('Cost drivers'!$C58, Inputs2!$A$4:$L$4, 0))
)</f>
        <v>1.6804339266639033E-4</v>
      </c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</row>
    <row r="59" spans="1:32" s="107" customFormat="1" ht="13.15">
      <c r="A59" s="98" t="str">
        <f t="shared" si="11"/>
        <v>NWT25</v>
      </c>
      <c r="B59" s="98" t="s">
        <v>125</v>
      </c>
      <c r="C59" s="98" t="s">
        <v>51</v>
      </c>
      <c r="D59" s="117">
        <f t="shared" si="1"/>
        <v>5.3445771710068568</v>
      </c>
      <c r="E59" s="117">
        <f t="shared" si="2"/>
        <v>1.4496831290011634</v>
      </c>
      <c r="F59" s="117">
        <f t="shared" si="3"/>
        <v>7.5493498844489126</v>
      </c>
      <c r="G59" s="117">
        <f t="shared" si="4"/>
        <v>8.0987233839448951</v>
      </c>
      <c r="H59" s="117">
        <f t="shared" si="5"/>
        <v>-8.700578431329129</v>
      </c>
      <c r="I59" s="118" cm="1">
        <f t="array" ref="I59">IF(RIGHT($C59,2)&lt;RIGHT(Controls!$E$39,2),
INDEX(Inputs1!$A$4:$X$328, MATCH('Cost drivers'!$B59&amp;'Cost drivers'!I$4, Inputs1!$A$4:$A$328&amp;Inputs1!$B$4:$B$328, 0), MATCH('Cost drivers'!$C59, Inputs1!$A$4:$X$4, 0)),
INDEX(Inputs2!$A$4:$L$174, MATCH('Cost drivers'!$B59&amp;'Cost drivers'!I$5, Inputs2!$A$4:$A$174&amp;Inputs2!$B$4:$B$174, 0), MATCH('Cost drivers'!$C59, Inputs2!$A$4:$L$4, 0))
)</f>
        <v>209.46929617971631</v>
      </c>
      <c r="J59" s="119" cm="1">
        <f t="array" ref="J59">IF(RIGHT($C59,2)&lt;RIGHT(Controls!$E$39,2),
INDEX(Inputs1!$A$4:$X$328, MATCH('Cost drivers'!$B59&amp;'Cost drivers'!J$4, Inputs1!$A$4:$A$328&amp;Inputs1!$B$4:$B$328, 0), MATCH('Cost drivers'!$C59, Inputs1!$A$4:$X$4, 0)),
INDEX(Inputs2!$A$4:$L$174, MATCH('Cost drivers'!$B59&amp;'Cost drivers'!J$5, Inputs2!$A$4:$A$174&amp;Inputs2!$B$4:$B$174, 0), MATCH('Cost drivers'!$C59, Inputs2!$A$4:$L$4, 0))
)</f>
        <v>1.4496831290011634</v>
      </c>
      <c r="K59" s="118" cm="1">
        <f t="array" ref="K59">IF(RIGHT($C59,2)&lt;RIGHT(Controls!$E$39,2),
INDEX(Inputs1!$A$4:$X$328, MATCH('Cost drivers'!$B59&amp;'Cost drivers'!K$4, Inputs1!$A$4:$A$328&amp;Inputs1!$B$4:$B$328, 0), MATCH('Cost drivers'!$C59, Inputs1!$A$4:$X$4, 0)),
INDEX(Inputs2!$A$4:$L$174, MATCH('Cost drivers'!$B59&amp;'Cost drivers'!K$5, Inputs2!$A$4:$A$174&amp;Inputs2!$B$4:$B$174, 0), MATCH('Cost drivers'!$C59, Inputs2!$A$4:$L$4, 0))
)</f>
        <v>1899.5074305189637</v>
      </c>
      <c r="L59" s="118" cm="1">
        <f t="array" ref="L59">IF(RIGHT($C59,2)&lt;RIGHT(Controls!$E$39,2),
INDEX(Inputs1!$A$4:$X$328, MATCH('Cost drivers'!$B59&amp;'Cost drivers'!L$4, Inputs1!$A$4:$A$328&amp;Inputs1!$B$4:$B$328, 0), MATCH('Cost drivers'!$C59, Inputs1!$A$4:$X$4, 0)),
INDEX(Inputs2!$A$4:$L$174, MATCH('Cost drivers'!$B59&amp;'Cost drivers'!L$5, Inputs2!$A$4:$A$174&amp;Inputs2!$B$4:$B$174, 0), MATCH('Cost drivers'!$C59, Inputs2!$A$4:$L$4, 0))
)</f>
        <v>3290.2649878811621</v>
      </c>
      <c r="M59" s="120" cm="1">
        <f t="array" ref="M59">IF(RIGHT($C59,2)&lt;RIGHT(Controls!$E$39,2),
INDEX(Inputs1!$A$4:$X$328, MATCH('Cost drivers'!$B59&amp;'Cost drivers'!M$4, Inputs1!$A$4:$A$328&amp;Inputs1!$B$4:$B$328, 0), MATCH('Cost drivers'!$C59, Inputs1!$A$4:$X$4, 0)),
INDEX(Inputs2!$A$4:$L$174, MATCH('Cost drivers'!$B59&amp;'Cost drivers'!M$5, Inputs2!$A$4:$A$174&amp;Inputs2!$B$4:$B$174, 0), MATCH('Cost drivers'!$C59, Inputs2!$A$4:$L$4, 0))
)</f>
        <v>1.6648948039857094E-4</v>
      </c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</row>
    <row r="60" spans="1:32" s="107" customFormat="1" ht="13.15">
      <c r="A60" s="98" t="str">
        <f t="shared" si="11"/>
        <v>NWT26</v>
      </c>
      <c r="B60" s="98" t="s">
        <v>125</v>
      </c>
      <c r="C60" s="98" t="s">
        <v>52</v>
      </c>
      <c r="D60" s="117">
        <f t="shared" si="1"/>
        <v>5.3615491361829539</v>
      </c>
      <c r="E60" s="117">
        <f t="shared" si="2"/>
        <v>1.4503472932977557</v>
      </c>
      <c r="F60" s="117">
        <f t="shared" si="3"/>
        <v>7.5548312501097517</v>
      </c>
      <c r="G60" s="117">
        <f t="shared" si="4"/>
        <v>8.1042047496057332</v>
      </c>
      <c r="H60" s="117">
        <f t="shared" si="5"/>
        <v>-8.707518708539979</v>
      </c>
      <c r="I60" s="118" cm="1">
        <f t="array" ref="I60">IF(RIGHT($C60,2)&lt;RIGHT(Controls!$E$39,2),
INDEX(Inputs1!$A$4:$X$328, MATCH('Cost drivers'!$B60&amp;'Cost drivers'!I$4, Inputs1!$A$4:$A$328&amp;Inputs1!$B$4:$B$328, 0), MATCH('Cost drivers'!$C60, Inputs1!$A$4:$X$4, 0)),
INDEX(Inputs2!$A$4:$L$174, MATCH('Cost drivers'!$B60&amp;'Cost drivers'!I$5, Inputs2!$A$4:$A$174&amp;Inputs2!$B$4:$B$174, 0), MATCH('Cost drivers'!$C60, Inputs2!$A$4:$L$4, 0))
)</f>
        <v>213.05474174406629</v>
      </c>
      <c r="J60" s="119" cm="1">
        <f t="array" ref="J60">IF(RIGHT($C60,2)&lt;RIGHT(Controls!$E$39,2),
INDEX(Inputs1!$A$4:$X$328, MATCH('Cost drivers'!$B60&amp;'Cost drivers'!J$4, Inputs1!$A$4:$A$328&amp;Inputs1!$B$4:$B$328, 0), MATCH('Cost drivers'!$C60, Inputs1!$A$4:$X$4, 0)),
INDEX(Inputs2!$A$4:$L$174, MATCH('Cost drivers'!$B60&amp;'Cost drivers'!J$5, Inputs2!$A$4:$A$174&amp;Inputs2!$B$4:$B$174, 0), MATCH('Cost drivers'!$C60, Inputs2!$A$4:$L$4, 0))
)</f>
        <v>1.4503472932977557</v>
      </c>
      <c r="K60" s="118" cm="1">
        <f t="array" ref="K60">IF(RIGHT($C60,2)&lt;RIGHT(Controls!$E$39,2),
INDEX(Inputs1!$A$4:$X$328, MATCH('Cost drivers'!$B60&amp;'Cost drivers'!K$4, Inputs1!$A$4:$A$328&amp;Inputs1!$B$4:$B$328, 0), MATCH('Cost drivers'!$C60, Inputs1!$A$4:$X$4, 0)),
INDEX(Inputs2!$A$4:$L$174, MATCH('Cost drivers'!$B60&amp;'Cost drivers'!K$5, Inputs2!$A$4:$A$174&amp;Inputs2!$B$4:$B$174, 0), MATCH('Cost drivers'!$C60, Inputs2!$A$4:$L$4, 0))
)</f>
        <v>1909.9479132321653</v>
      </c>
      <c r="L60" s="118" cm="1">
        <f t="array" ref="L60">IF(RIGHT($C60,2)&lt;RIGHT(Controls!$E$39,2),
INDEX(Inputs1!$A$4:$X$328, MATCH('Cost drivers'!$B60&amp;'Cost drivers'!L$4, Inputs1!$A$4:$A$328&amp;Inputs1!$B$4:$B$328, 0), MATCH('Cost drivers'!$C60, Inputs1!$A$4:$X$4, 0)),
INDEX(Inputs2!$A$4:$L$174, MATCH('Cost drivers'!$B60&amp;'Cost drivers'!L$5, Inputs2!$A$4:$A$174&amp;Inputs2!$B$4:$B$174, 0), MATCH('Cost drivers'!$C60, Inputs2!$A$4:$L$4, 0))
)</f>
        <v>3308.3496524504612</v>
      </c>
      <c r="M60" s="120" cm="1">
        <f t="array" ref="M60">IF(RIGHT($C60,2)&lt;RIGHT(Controls!$E$39,2),
INDEX(Inputs1!$A$4:$X$328, MATCH('Cost drivers'!$B60&amp;'Cost drivers'!M$4, Inputs1!$A$4:$A$328&amp;Inputs1!$B$4:$B$328, 0), MATCH('Cost drivers'!$C60, Inputs1!$A$4:$X$4, 0)),
INDEX(Inputs2!$A$4:$L$174, MATCH('Cost drivers'!$B60&amp;'Cost drivers'!M$5, Inputs2!$A$4:$A$174&amp;Inputs2!$B$4:$B$174, 0), MATCH('Cost drivers'!$C60, Inputs2!$A$4:$L$4, 0))
)</f>
        <v>1.6533799767854958E-4</v>
      </c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</row>
    <row r="61" spans="1:32" s="107" customFormat="1" ht="13.15">
      <c r="A61" s="98" t="str">
        <f t="shared" si="11"/>
        <v>NWT27</v>
      </c>
      <c r="B61" s="98" t="s">
        <v>125</v>
      </c>
      <c r="C61" s="98" t="s">
        <v>53</v>
      </c>
      <c r="D61" s="117">
        <f t="shared" si="1"/>
        <v>5.3683309326628894</v>
      </c>
      <c r="E61" s="117">
        <f t="shared" si="2"/>
        <v>1.4294382650614772</v>
      </c>
      <c r="F61" s="117">
        <f t="shared" si="3"/>
        <v>7.5608163360530911</v>
      </c>
      <c r="G61" s="117">
        <f t="shared" si="4"/>
        <v>8.1101898355490736</v>
      </c>
      <c r="H61" s="117">
        <f t="shared" si="5"/>
        <v>-8.7149605807107022</v>
      </c>
      <c r="I61" s="118" cm="1">
        <f t="array" ref="I61">IF(RIGHT($C61,2)&lt;RIGHT(Controls!$E$39,2),
INDEX(Inputs1!$A$4:$X$328, MATCH('Cost drivers'!$B61&amp;'Cost drivers'!I$4, Inputs1!$A$4:$A$328&amp;Inputs1!$B$4:$B$328, 0), MATCH('Cost drivers'!$C61, Inputs1!$A$4:$X$4, 0)),
INDEX(Inputs2!$A$4:$L$174, MATCH('Cost drivers'!$B61&amp;'Cost drivers'!I$5, Inputs2!$A$4:$A$174&amp;Inputs2!$B$4:$B$174, 0), MATCH('Cost drivers'!$C61, Inputs2!$A$4:$L$4, 0))
)</f>
        <v>214.50454622441529</v>
      </c>
      <c r="J61" s="119" cm="1">
        <f t="array" ref="J61">IF(RIGHT($C61,2)&lt;RIGHT(Controls!$E$39,2),
INDEX(Inputs1!$A$4:$X$328, MATCH('Cost drivers'!$B61&amp;'Cost drivers'!J$4, Inputs1!$A$4:$A$328&amp;Inputs1!$B$4:$B$328, 0), MATCH('Cost drivers'!$C61, Inputs1!$A$4:$X$4, 0)),
INDEX(Inputs2!$A$4:$L$174, MATCH('Cost drivers'!$B61&amp;'Cost drivers'!J$5, Inputs2!$A$4:$A$174&amp;Inputs2!$B$4:$B$174, 0), MATCH('Cost drivers'!$C61, Inputs2!$A$4:$L$4, 0))
)</f>
        <v>1.4294382650614772</v>
      </c>
      <c r="K61" s="118" cm="1">
        <f t="array" ref="K61">IF(RIGHT($C61,2)&lt;RIGHT(Controls!$E$39,2),
INDEX(Inputs1!$A$4:$X$328, MATCH('Cost drivers'!$B61&amp;'Cost drivers'!K$4, Inputs1!$A$4:$A$328&amp;Inputs1!$B$4:$B$328, 0), MATCH('Cost drivers'!$C61, Inputs1!$A$4:$X$4, 0)),
INDEX(Inputs2!$A$4:$L$174, MATCH('Cost drivers'!$B61&amp;'Cost drivers'!K$5, Inputs2!$A$4:$A$174&amp;Inputs2!$B$4:$B$174, 0), MATCH('Cost drivers'!$C61, Inputs2!$A$4:$L$4, 0))
)</f>
        <v>1921.413392353491</v>
      </c>
      <c r="L61" s="118" cm="1">
        <f t="array" ref="L61">IF(RIGHT($C61,2)&lt;RIGHT(Controls!$E$39,2),
INDEX(Inputs1!$A$4:$X$328, MATCH('Cost drivers'!$B61&amp;'Cost drivers'!L$4, Inputs1!$A$4:$A$328&amp;Inputs1!$B$4:$B$328, 0), MATCH('Cost drivers'!$C61, Inputs1!$A$4:$X$4, 0)),
INDEX(Inputs2!$A$4:$L$174, MATCH('Cost drivers'!$B61&amp;'Cost drivers'!L$5, Inputs2!$A$4:$A$174&amp;Inputs2!$B$4:$B$174, 0), MATCH('Cost drivers'!$C61, Inputs2!$A$4:$L$4, 0))
)</f>
        <v>3328.2097824589405</v>
      </c>
      <c r="M61" s="120" cm="1">
        <f t="array" ref="M61">IF(RIGHT($C61,2)&lt;RIGHT(Controls!$E$39,2),
INDEX(Inputs1!$A$4:$X$328, MATCH('Cost drivers'!$B61&amp;'Cost drivers'!M$4, Inputs1!$A$4:$A$328&amp;Inputs1!$B$4:$B$328, 0), MATCH('Cost drivers'!$C61, Inputs1!$A$4:$X$4, 0)),
INDEX(Inputs2!$A$4:$L$174, MATCH('Cost drivers'!$B61&amp;'Cost drivers'!M$5, Inputs2!$A$4:$A$174&amp;Inputs2!$B$4:$B$174, 0), MATCH('Cost drivers'!$C61, Inputs2!$A$4:$L$4, 0))
)</f>
        <v>1.6411214042881401E-4</v>
      </c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</row>
    <row r="62" spans="1:32" s="107" customFormat="1" ht="13.15">
      <c r="A62" s="98" t="str">
        <f t="shared" si="11"/>
        <v>NWT28</v>
      </c>
      <c r="B62" s="98" t="s">
        <v>125</v>
      </c>
      <c r="C62" s="98" t="s">
        <v>54</v>
      </c>
      <c r="D62" s="117">
        <f t="shared" si="1"/>
        <v>5.3736995021732277</v>
      </c>
      <c r="E62" s="117">
        <f t="shared" si="2"/>
        <v>1.4072296357909884</v>
      </c>
      <c r="F62" s="117">
        <f t="shared" si="3"/>
        <v>7.5682955620620485</v>
      </c>
      <c r="G62" s="117">
        <f t="shared" si="4"/>
        <v>8.1176690615580309</v>
      </c>
      <c r="H62" s="117">
        <f t="shared" si="5"/>
        <v>-8.7290624439661304</v>
      </c>
      <c r="I62" s="118" cm="1">
        <f t="array" ref="I62">IF(RIGHT($C62,2)&lt;RIGHT(Controls!$E$39,2),
INDEX(Inputs1!$A$4:$X$328, MATCH('Cost drivers'!$B62&amp;'Cost drivers'!I$4, Inputs1!$A$4:$A$328&amp;Inputs1!$B$4:$B$328, 0), MATCH('Cost drivers'!$C62, Inputs1!$A$4:$X$4, 0)),
INDEX(Inputs2!$A$4:$L$174, MATCH('Cost drivers'!$B62&amp;'Cost drivers'!I$5, Inputs2!$A$4:$A$174&amp;Inputs2!$B$4:$B$174, 0), MATCH('Cost drivers'!$C62, Inputs2!$A$4:$L$4, 0))
)</f>
        <v>215.65922550579529</v>
      </c>
      <c r="J62" s="119" cm="1">
        <f t="array" ref="J62">IF(RIGHT($C62,2)&lt;RIGHT(Controls!$E$39,2),
INDEX(Inputs1!$A$4:$X$328, MATCH('Cost drivers'!$B62&amp;'Cost drivers'!J$4, Inputs1!$A$4:$A$328&amp;Inputs1!$B$4:$B$328, 0), MATCH('Cost drivers'!$C62, Inputs1!$A$4:$X$4, 0)),
INDEX(Inputs2!$A$4:$L$174, MATCH('Cost drivers'!$B62&amp;'Cost drivers'!J$5, Inputs2!$A$4:$A$174&amp;Inputs2!$B$4:$B$174, 0), MATCH('Cost drivers'!$C62, Inputs2!$A$4:$L$4, 0))
)</f>
        <v>1.4072296357909884</v>
      </c>
      <c r="K62" s="118" cm="1">
        <f t="array" ref="K62">IF(RIGHT($C62,2)&lt;RIGHT(Controls!$E$39,2),
INDEX(Inputs1!$A$4:$X$328, MATCH('Cost drivers'!$B62&amp;'Cost drivers'!K$4, Inputs1!$A$4:$A$328&amp;Inputs1!$B$4:$B$328, 0), MATCH('Cost drivers'!$C62, Inputs1!$A$4:$X$4, 0)),
INDEX(Inputs2!$A$4:$L$174, MATCH('Cost drivers'!$B62&amp;'Cost drivers'!K$5, Inputs2!$A$4:$A$174&amp;Inputs2!$B$4:$B$174, 0), MATCH('Cost drivers'!$C62, Inputs2!$A$4:$L$4, 0))
)</f>
        <v>1935.837952402873</v>
      </c>
      <c r="L62" s="118" cm="1">
        <f t="array" ref="L62">IF(RIGHT($C62,2)&lt;RIGHT(Controls!$E$39,2),
INDEX(Inputs1!$A$4:$X$328, MATCH('Cost drivers'!$B62&amp;'Cost drivers'!L$4, Inputs1!$A$4:$A$328&amp;Inputs1!$B$4:$B$328, 0), MATCH('Cost drivers'!$C62, Inputs1!$A$4:$X$4, 0)),
INDEX(Inputs2!$A$4:$L$174, MATCH('Cost drivers'!$B62&amp;'Cost drivers'!L$5, Inputs2!$A$4:$A$174&amp;Inputs2!$B$4:$B$174, 0), MATCH('Cost drivers'!$C62, Inputs2!$A$4:$L$4, 0))
)</f>
        <v>3353.1955362041131</v>
      </c>
      <c r="M62" s="120" cm="1">
        <f t="array" ref="M62">IF(RIGHT($C62,2)&lt;RIGHT(Controls!$E$39,2),
INDEX(Inputs1!$A$4:$X$328, MATCH('Cost drivers'!$B62&amp;'Cost drivers'!M$4, Inputs1!$A$4:$A$328&amp;Inputs1!$B$4:$B$328, 0), MATCH('Cost drivers'!$C62, Inputs1!$A$4:$X$4, 0)),
INDEX(Inputs2!$A$4:$L$174, MATCH('Cost drivers'!$B62&amp;'Cost drivers'!M$5, Inputs2!$A$4:$A$174&amp;Inputs2!$B$4:$B$174, 0), MATCH('Cost drivers'!$C62, Inputs2!$A$4:$L$4, 0))
)</f>
        <v>1.6181409491056363E-4</v>
      </c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</row>
    <row r="63" spans="1:32" s="107" customFormat="1" ht="13.15">
      <c r="A63" s="98" t="str">
        <f t="shared" si="11"/>
        <v>NWT29</v>
      </c>
      <c r="B63" s="98" t="s">
        <v>125</v>
      </c>
      <c r="C63" s="98" t="s">
        <v>55</v>
      </c>
      <c r="D63" s="117">
        <f t="shared" si="1"/>
        <v>5.3782090978112098</v>
      </c>
      <c r="E63" s="117">
        <f t="shared" si="2"/>
        <v>1.4079171492870437</v>
      </c>
      <c r="F63" s="117">
        <f t="shared" si="3"/>
        <v>7.5762527059357181</v>
      </c>
      <c r="G63" s="117">
        <f t="shared" si="4"/>
        <v>8.1256262054317006</v>
      </c>
      <c r="H63" s="117">
        <f t="shared" si="5"/>
        <v>-8.7384721419448059</v>
      </c>
      <c r="I63" s="118" cm="1">
        <f t="array" ref="I63">IF(RIGHT($C63,2)&lt;RIGHT(Controls!$E$39,2),
INDEX(Inputs1!$A$4:$X$328, MATCH('Cost drivers'!$B63&amp;'Cost drivers'!I$4, Inputs1!$A$4:$A$328&amp;Inputs1!$B$4:$B$328, 0), MATCH('Cost drivers'!$C63, Inputs1!$A$4:$X$4, 0)),
INDEX(Inputs2!$A$4:$L$174, MATCH('Cost drivers'!$B63&amp;'Cost drivers'!I$5, Inputs2!$A$4:$A$174&amp;Inputs2!$B$4:$B$174, 0), MATCH('Cost drivers'!$C63, Inputs2!$A$4:$L$4, 0))
)</f>
        <v>216.63395758030029</v>
      </c>
      <c r="J63" s="119" cm="1">
        <f t="array" ref="J63">IF(RIGHT($C63,2)&lt;RIGHT(Controls!$E$39,2),
INDEX(Inputs1!$A$4:$X$328, MATCH('Cost drivers'!$B63&amp;'Cost drivers'!J$4, Inputs1!$A$4:$A$328&amp;Inputs1!$B$4:$B$328, 0), MATCH('Cost drivers'!$C63, Inputs1!$A$4:$X$4, 0)),
INDEX(Inputs2!$A$4:$L$174, MATCH('Cost drivers'!$B63&amp;'Cost drivers'!J$5, Inputs2!$A$4:$A$174&amp;Inputs2!$B$4:$B$174, 0), MATCH('Cost drivers'!$C63, Inputs2!$A$4:$L$4, 0))
)</f>
        <v>1.4079171492870437</v>
      </c>
      <c r="K63" s="118" cm="1">
        <f t="array" ref="K63">IF(RIGHT($C63,2)&lt;RIGHT(Controls!$E$39,2),
INDEX(Inputs1!$A$4:$X$328, MATCH('Cost drivers'!$B63&amp;'Cost drivers'!K$4, Inputs1!$A$4:$A$328&amp;Inputs1!$B$4:$B$328, 0), MATCH('Cost drivers'!$C63, Inputs1!$A$4:$X$4, 0)),
INDEX(Inputs2!$A$4:$L$174, MATCH('Cost drivers'!$B63&amp;'Cost drivers'!K$5, Inputs2!$A$4:$A$174&amp;Inputs2!$B$4:$B$174, 0), MATCH('Cost drivers'!$C63, Inputs2!$A$4:$L$4, 0))
)</f>
        <v>1951.3031412731054</v>
      </c>
      <c r="L63" s="118" cm="1">
        <f t="array" ref="L63">IF(RIGHT($C63,2)&lt;RIGHT(Controls!$E$39,2),
INDEX(Inputs1!$A$4:$X$328, MATCH('Cost drivers'!$B63&amp;'Cost drivers'!L$4, Inputs1!$A$4:$A$328&amp;Inputs1!$B$4:$B$328, 0), MATCH('Cost drivers'!$C63, Inputs1!$A$4:$X$4, 0)),
INDEX(Inputs2!$A$4:$L$174, MATCH('Cost drivers'!$B63&amp;'Cost drivers'!L$5, Inputs2!$A$4:$A$174&amp;Inputs2!$B$4:$B$174, 0), MATCH('Cost drivers'!$C63, Inputs2!$A$4:$L$4, 0))
)</f>
        <v>3379.9838333453317</v>
      </c>
      <c r="M63" s="120" cm="1">
        <f t="array" ref="M63">IF(RIGHT($C63,2)&lt;RIGHT(Controls!$E$39,2),
INDEX(Inputs1!$A$4:$X$328, MATCH('Cost drivers'!$B63&amp;'Cost drivers'!M$4, Inputs1!$A$4:$A$328&amp;Inputs1!$B$4:$B$328, 0), MATCH('Cost drivers'!$C63, Inputs1!$A$4:$X$4, 0)),
INDEX(Inputs2!$A$4:$L$174, MATCH('Cost drivers'!$B63&amp;'Cost drivers'!M$5, Inputs2!$A$4:$A$174&amp;Inputs2!$B$4:$B$174, 0), MATCH('Cost drivers'!$C63, Inputs2!$A$4:$L$4, 0))
)</f>
        <v>1.6029861443754304E-4</v>
      </c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</row>
    <row r="64" spans="1:32" s="107" customFormat="1" ht="13.15">
      <c r="A64" s="98" t="str">
        <f t="shared" si="11"/>
        <v>NWT30</v>
      </c>
      <c r="B64" s="98" t="s">
        <v>125</v>
      </c>
      <c r="C64" s="98" t="s">
        <v>56</v>
      </c>
      <c r="D64" s="117">
        <f t="shared" si="1"/>
        <v>5.3822179398788457</v>
      </c>
      <c r="E64" s="117">
        <f t="shared" si="2"/>
        <v>1.4093984909489274</v>
      </c>
      <c r="F64" s="117">
        <f t="shared" si="3"/>
        <v>7.583934922015362</v>
      </c>
      <c r="G64" s="117">
        <f t="shared" si="4"/>
        <v>8.1333084215113445</v>
      </c>
      <c r="H64" s="117">
        <f t="shared" si="5"/>
        <v>-8.7441565259970613</v>
      </c>
      <c r="I64" s="118" cm="1">
        <f t="array" ref="I64">IF(RIGHT($C64,2)&lt;RIGHT(Controls!$E$39,2),
INDEX(Inputs1!$A$4:$X$328, MATCH('Cost drivers'!$B64&amp;'Cost drivers'!I$4, Inputs1!$A$4:$A$328&amp;Inputs1!$B$4:$B$328, 0), MATCH('Cost drivers'!$C64, Inputs1!$A$4:$X$4, 0)),
INDEX(Inputs2!$A$4:$L$174, MATCH('Cost drivers'!$B64&amp;'Cost drivers'!I$5, Inputs2!$A$4:$A$174&amp;Inputs2!$B$4:$B$174, 0), MATCH('Cost drivers'!$C64, Inputs2!$A$4:$L$4, 0))
)</f>
        <v>217.50415197327729</v>
      </c>
      <c r="J64" s="119" cm="1">
        <f t="array" ref="J64">IF(RIGHT($C64,2)&lt;RIGHT(Controls!$E$39,2),
INDEX(Inputs1!$A$4:$X$328, MATCH('Cost drivers'!$B64&amp;'Cost drivers'!J$4, Inputs1!$A$4:$A$328&amp;Inputs1!$B$4:$B$328, 0), MATCH('Cost drivers'!$C64, Inputs1!$A$4:$X$4, 0)),
INDEX(Inputs2!$A$4:$L$174, MATCH('Cost drivers'!$B64&amp;'Cost drivers'!J$5, Inputs2!$A$4:$A$174&amp;Inputs2!$B$4:$B$174, 0), MATCH('Cost drivers'!$C64, Inputs2!$A$4:$L$4, 0))
)</f>
        <v>1.4093984909489274</v>
      </c>
      <c r="K64" s="118" cm="1">
        <f t="array" ref="K64">IF(RIGHT($C64,2)&lt;RIGHT(Controls!$E$39,2),
INDEX(Inputs1!$A$4:$X$328, MATCH('Cost drivers'!$B64&amp;'Cost drivers'!K$4, Inputs1!$A$4:$A$328&amp;Inputs1!$B$4:$B$328, 0), MATCH('Cost drivers'!$C64, Inputs1!$A$4:$X$4, 0)),
INDEX(Inputs2!$A$4:$L$174, MATCH('Cost drivers'!$B64&amp;'Cost drivers'!K$5, Inputs2!$A$4:$A$174&amp;Inputs2!$B$4:$B$174, 0), MATCH('Cost drivers'!$C64, Inputs2!$A$4:$L$4, 0))
)</f>
        <v>1966.3512008570635</v>
      </c>
      <c r="L64" s="118" cm="1">
        <f t="array" ref="L64">IF(RIGHT($C64,2)&lt;RIGHT(Controls!$E$39,2),
INDEX(Inputs1!$A$4:$X$328, MATCH('Cost drivers'!$B64&amp;'Cost drivers'!L$4, Inputs1!$A$4:$A$328&amp;Inputs1!$B$4:$B$328, 0), MATCH('Cost drivers'!$C64, Inputs1!$A$4:$X$4, 0)),
INDEX(Inputs2!$A$4:$L$174, MATCH('Cost drivers'!$B64&amp;'Cost drivers'!L$5, Inputs2!$A$4:$A$174&amp;Inputs2!$B$4:$B$174, 0), MATCH('Cost drivers'!$C64, Inputs2!$A$4:$L$4, 0))
)</f>
        <v>3406.049592704388</v>
      </c>
      <c r="M64" s="120" cm="1">
        <f t="array" ref="M64">IF(RIGHT($C64,2)&lt;RIGHT(Controls!$E$39,2),
INDEX(Inputs1!$A$4:$X$328, MATCH('Cost drivers'!$B64&amp;'Cost drivers'!M$4, Inputs1!$A$4:$A$328&amp;Inputs1!$B$4:$B$328, 0), MATCH('Cost drivers'!$C64, Inputs1!$A$4:$X$4, 0)),
INDEX(Inputs2!$A$4:$L$174, MATCH('Cost drivers'!$B64&amp;'Cost drivers'!M$5, Inputs2!$A$4:$A$174&amp;Inputs2!$B$4:$B$174, 0), MATCH('Cost drivers'!$C64, Inputs2!$A$4:$L$4, 0))
)</f>
        <v>1.5939000045207016E-4</v>
      </c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</row>
    <row r="65" spans="1:32" s="107" customFormat="1" ht="13.15">
      <c r="A65" s="98" t="str">
        <f t="shared" si="11"/>
        <v>SRN12</v>
      </c>
      <c r="B65" s="98" t="s">
        <v>126</v>
      </c>
      <c r="C65" s="98" t="s">
        <v>28</v>
      </c>
      <c r="D65" s="117">
        <f t="shared" si="1"/>
        <v>4.6204232640758924</v>
      </c>
      <c r="E65" s="117">
        <f t="shared" si="2"/>
        <v>2.6724232906835299</v>
      </c>
      <c r="F65" s="117">
        <f t="shared" si="3"/>
        <v>7.239133882451533</v>
      </c>
      <c r="G65" s="117">
        <f t="shared" si="4"/>
        <v>7.9810844582579472</v>
      </c>
      <c r="H65" s="117">
        <f t="shared" si="5"/>
        <v>-8.5428327820441456</v>
      </c>
      <c r="I65" s="118" cm="1">
        <f t="array" ref="I65">IF(RIGHT($C65,2)&lt;RIGHT(Controls!$E$39,2),
INDEX(Inputs1!$A$4:$X$328, MATCH('Cost drivers'!$B65&amp;'Cost drivers'!I$4, Inputs1!$A$4:$A$328&amp;Inputs1!$B$4:$B$328, 0), MATCH('Cost drivers'!$C65, Inputs1!$A$4:$X$4, 0)),
INDEX(Inputs2!$A$4:$L$174, MATCH('Cost drivers'!$B65&amp;'Cost drivers'!I$5, Inputs2!$A$4:$A$174&amp;Inputs2!$B$4:$B$174, 0), MATCH('Cost drivers'!$C65, Inputs2!$A$4:$L$4, 0))
)</f>
        <v>101.53700000000001</v>
      </c>
      <c r="J65" s="119" cm="1">
        <f t="array" ref="J65">IF(RIGHT($C65,2)&lt;RIGHT(Controls!$E$39,2),
INDEX(Inputs1!$A$4:$X$328, MATCH('Cost drivers'!$B65&amp;'Cost drivers'!J$4, Inputs1!$A$4:$A$328&amp;Inputs1!$B$4:$B$328, 0), MATCH('Cost drivers'!$C65, Inputs1!$A$4:$X$4, 0)),
INDEX(Inputs2!$A$4:$L$174, MATCH('Cost drivers'!$B65&amp;'Cost drivers'!J$5, Inputs2!$A$4:$A$174&amp;Inputs2!$B$4:$B$174, 0), MATCH('Cost drivers'!$C65, Inputs2!$A$4:$L$4, 0))
)</f>
        <v>2.6724232906835299</v>
      </c>
      <c r="K65" s="118" cm="1">
        <f t="array" ref="K65">IF(RIGHT($C65,2)&lt;RIGHT(Controls!$E$39,2),
INDEX(Inputs1!$A$4:$X$328, MATCH('Cost drivers'!$B65&amp;'Cost drivers'!K$4, Inputs1!$A$4:$A$328&amp;Inputs1!$B$4:$B$328, 0), MATCH('Cost drivers'!$C65, Inputs1!$A$4:$X$4, 0)),
INDEX(Inputs2!$A$4:$L$174, MATCH('Cost drivers'!$B65&amp;'Cost drivers'!K$5, Inputs2!$A$4:$A$174&amp;Inputs2!$B$4:$B$174, 0), MATCH('Cost drivers'!$C65, Inputs2!$A$4:$L$4, 0))
)</f>
        <v>1392.88704435964</v>
      </c>
      <c r="L65" s="118" cm="1">
        <f t="array" ref="L65">IF(RIGHT($C65,2)&lt;RIGHT(Controls!$E$39,2),
INDEX(Inputs1!$A$4:$X$328, MATCH('Cost drivers'!$B65&amp;'Cost drivers'!L$4, Inputs1!$A$4:$A$328&amp;Inputs1!$B$4:$B$328, 0), MATCH('Cost drivers'!$C65, Inputs1!$A$4:$X$4, 0)),
INDEX(Inputs2!$A$4:$L$174, MATCH('Cost drivers'!$B65&amp;'Cost drivers'!L$5, Inputs2!$A$4:$A$174&amp;Inputs2!$B$4:$B$174, 0), MATCH('Cost drivers'!$C65, Inputs2!$A$4:$L$4, 0))
)</f>
        <v>2925.1014951424299</v>
      </c>
      <c r="M65" s="120" cm="1">
        <f t="array" ref="M65">IF(RIGHT($C65,2)&lt;RIGHT(Controls!$E$39,2),
INDEX(Inputs1!$A$4:$X$328, MATCH('Cost drivers'!$B65&amp;'Cost drivers'!M$4, Inputs1!$A$4:$A$328&amp;Inputs1!$B$4:$B$328, 0), MATCH('Cost drivers'!$C65, Inputs1!$A$4:$X$4, 0)),
INDEX(Inputs2!$A$4:$L$174, MATCH('Cost drivers'!$B65&amp;'Cost drivers'!M$5, Inputs2!$A$4:$A$174&amp;Inputs2!$B$4:$B$174, 0), MATCH('Cost drivers'!$C65, Inputs2!$A$4:$L$4, 0))
)</f>
        <v>1.9493726247895858E-4</v>
      </c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</row>
    <row r="66" spans="1:32" s="107" customFormat="1" ht="13.15">
      <c r="A66" s="98" t="str">
        <f t="shared" si="11"/>
        <v>SRN13</v>
      </c>
      <c r="B66" s="98" t="s">
        <v>126</v>
      </c>
      <c r="C66" s="98" t="s">
        <v>40</v>
      </c>
      <c r="D66" s="117">
        <f t="shared" si="1"/>
        <v>4.6033785820237414</v>
      </c>
      <c r="E66" s="117">
        <f t="shared" si="2"/>
        <v>2.6133281563745188</v>
      </c>
      <c r="F66" s="117">
        <f t="shared" si="3"/>
        <v>7.247407174985673</v>
      </c>
      <c r="G66" s="117">
        <f t="shared" si="4"/>
        <v>7.9926839600376827</v>
      </c>
      <c r="H66" s="117">
        <f t="shared" si="5"/>
        <v>-8.5572559412614453</v>
      </c>
      <c r="I66" s="118" cm="1">
        <f t="array" ref="I66">IF(RIGHT($C66,2)&lt;RIGHT(Controls!$E$39,2),
INDEX(Inputs1!$A$4:$X$328, MATCH('Cost drivers'!$B66&amp;'Cost drivers'!I$4, Inputs1!$A$4:$A$328&amp;Inputs1!$B$4:$B$328, 0), MATCH('Cost drivers'!$C66, Inputs1!$A$4:$X$4, 0)),
INDEX(Inputs2!$A$4:$L$174, MATCH('Cost drivers'!$B66&amp;'Cost drivers'!I$5, Inputs2!$A$4:$A$174&amp;Inputs2!$B$4:$B$174, 0), MATCH('Cost drivers'!$C66, Inputs2!$A$4:$L$4, 0))
)</f>
        <v>99.820999999999998</v>
      </c>
      <c r="J66" s="119" cm="1">
        <f t="array" ref="J66">IF(RIGHT($C66,2)&lt;RIGHT(Controls!$E$39,2),
INDEX(Inputs1!$A$4:$X$328, MATCH('Cost drivers'!$B66&amp;'Cost drivers'!J$4, Inputs1!$A$4:$A$328&amp;Inputs1!$B$4:$B$328, 0), MATCH('Cost drivers'!$C66, Inputs1!$A$4:$X$4, 0)),
INDEX(Inputs2!$A$4:$L$174, MATCH('Cost drivers'!$B66&amp;'Cost drivers'!J$5, Inputs2!$A$4:$A$174&amp;Inputs2!$B$4:$B$174, 0), MATCH('Cost drivers'!$C66, Inputs2!$A$4:$L$4, 0))
)</f>
        <v>2.6133281563745188</v>
      </c>
      <c r="K66" s="118" cm="1">
        <f t="array" ref="K66">IF(RIGHT($C66,2)&lt;RIGHT(Controls!$E$39,2),
INDEX(Inputs1!$A$4:$X$328, MATCH('Cost drivers'!$B66&amp;'Cost drivers'!K$4, Inputs1!$A$4:$A$328&amp;Inputs1!$B$4:$B$328, 0), MATCH('Cost drivers'!$C66, Inputs1!$A$4:$X$4, 0)),
INDEX(Inputs2!$A$4:$L$174, MATCH('Cost drivers'!$B66&amp;'Cost drivers'!K$5, Inputs2!$A$4:$A$174&amp;Inputs2!$B$4:$B$174, 0), MATCH('Cost drivers'!$C66, Inputs2!$A$4:$L$4, 0))
)</f>
        <v>1404.4586078058601</v>
      </c>
      <c r="L66" s="118" cm="1">
        <f t="array" ref="L66">IF(RIGHT($C66,2)&lt;RIGHT(Controls!$E$39,2),
INDEX(Inputs1!$A$4:$X$328, MATCH('Cost drivers'!$B66&amp;'Cost drivers'!L$4, Inputs1!$A$4:$A$328&amp;Inputs1!$B$4:$B$328, 0), MATCH('Cost drivers'!$C66, Inputs1!$A$4:$X$4, 0)),
INDEX(Inputs2!$A$4:$L$174, MATCH('Cost drivers'!$B66&amp;'Cost drivers'!L$5, Inputs2!$A$4:$A$174&amp;Inputs2!$B$4:$B$174, 0), MATCH('Cost drivers'!$C66, Inputs2!$A$4:$L$4, 0))
)</f>
        <v>2959.2287621416999</v>
      </c>
      <c r="M66" s="120" cm="1">
        <f t="array" ref="M66">IF(RIGHT($C66,2)&lt;RIGHT(Controls!$E$39,2),
INDEX(Inputs1!$A$4:$X$328, MATCH('Cost drivers'!$B66&amp;'Cost drivers'!M$4, Inputs1!$A$4:$A$328&amp;Inputs1!$B$4:$B$328, 0), MATCH('Cost drivers'!$C66, Inputs1!$A$4:$X$4, 0)),
INDEX(Inputs2!$A$4:$L$174, MATCH('Cost drivers'!$B66&amp;'Cost drivers'!M$5, Inputs2!$A$4:$A$174&amp;Inputs2!$B$4:$B$174, 0), MATCH('Cost drivers'!$C66, Inputs2!$A$4:$L$4, 0))
)</f>
        <v>1.9214583033105474E-4</v>
      </c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</row>
    <row r="67" spans="1:32" s="107" customFormat="1" ht="13.15">
      <c r="A67" s="98" t="str">
        <f t="shared" si="11"/>
        <v>SRN14</v>
      </c>
      <c r="B67" s="98" t="s">
        <v>126</v>
      </c>
      <c r="C67" s="98" t="s">
        <v>41</v>
      </c>
      <c r="D67" s="117">
        <f t="shared" si="1"/>
        <v>4.7212807126696497</v>
      </c>
      <c r="E67" s="117">
        <f t="shared" si="2"/>
        <v>2.6293691340127325</v>
      </c>
      <c r="F67" s="117">
        <f t="shared" si="3"/>
        <v>7.2518615849292161</v>
      </c>
      <c r="G67" s="117">
        <f t="shared" si="4"/>
        <v>8.0007235601576898</v>
      </c>
      <c r="H67" s="117">
        <f t="shared" si="5"/>
        <v>-8.5638133008558075</v>
      </c>
      <c r="I67" s="118" cm="1">
        <f t="array" ref="I67">IF(RIGHT($C67,2)&lt;RIGHT(Controls!$E$39,2),
INDEX(Inputs1!$A$4:$X$328, MATCH('Cost drivers'!$B67&amp;'Cost drivers'!I$4, Inputs1!$A$4:$A$328&amp;Inputs1!$B$4:$B$328, 0), MATCH('Cost drivers'!$C67, Inputs1!$A$4:$X$4, 0)),
INDEX(Inputs2!$A$4:$L$174, MATCH('Cost drivers'!$B67&amp;'Cost drivers'!I$5, Inputs2!$A$4:$A$174&amp;Inputs2!$B$4:$B$174, 0), MATCH('Cost drivers'!$C67, Inputs2!$A$4:$L$4, 0))
)</f>
        <v>112.312</v>
      </c>
      <c r="J67" s="119" cm="1">
        <f t="array" ref="J67">IF(RIGHT($C67,2)&lt;RIGHT(Controls!$E$39,2),
INDEX(Inputs1!$A$4:$X$328, MATCH('Cost drivers'!$B67&amp;'Cost drivers'!J$4, Inputs1!$A$4:$A$328&amp;Inputs1!$B$4:$B$328, 0), MATCH('Cost drivers'!$C67, Inputs1!$A$4:$X$4, 0)),
INDEX(Inputs2!$A$4:$L$174, MATCH('Cost drivers'!$B67&amp;'Cost drivers'!J$5, Inputs2!$A$4:$A$174&amp;Inputs2!$B$4:$B$174, 0), MATCH('Cost drivers'!$C67, Inputs2!$A$4:$L$4, 0))
)</f>
        <v>2.6293691340127325</v>
      </c>
      <c r="K67" s="118" cm="1">
        <f t="array" ref="K67">IF(RIGHT($C67,2)&lt;RIGHT(Controls!$E$39,2),
INDEX(Inputs1!$A$4:$X$328, MATCH('Cost drivers'!$B67&amp;'Cost drivers'!K$4, Inputs1!$A$4:$A$328&amp;Inputs1!$B$4:$B$328, 0), MATCH('Cost drivers'!$C67, Inputs1!$A$4:$X$4, 0)),
INDEX(Inputs2!$A$4:$L$174, MATCH('Cost drivers'!$B67&amp;'Cost drivers'!K$5, Inputs2!$A$4:$A$174&amp;Inputs2!$B$4:$B$174, 0), MATCH('Cost drivers'!$C67, Inputs2!$A$4:$L$4, 0))
)</f>
        <v>1410.7285963761799</v>
      </c>
      <c r="L67" s="118" cm="1">
        <f t="array" ref="L67">IF(RIGHT($C67,2)&lt;RIGHT(Controls!$E$39,2),
INDEX(Inputs1!$A$4:$X$328, MATCH('Cost drivers'!$B67&amp;'Cost drivers'!L$4, Inputs1!$A$4:$A$328&amp;Inputs1!$B$4:$B$328, 0), MATCH('Cost drivers'!$C67, Inputs1!$A$4:$X$4, 0)),
INDEX(Inputs2!$A$4:$L$174, MATCH('Cost drivers'!$B67&amp;'Cost drivers'!L$5, Inputs2!$A$4:$A$174&amp;Inputs2!$B$4:$B$174, 0), MATCH('Cost drivers'!$C67, Inputs2!$A$4:$L$4, 0))
)</f>
        <v>2983.11566998547</v>
      </c>
      <c r="M67" s="120" cm="1">
        <f t="array" ref="M67">IF(RIGHT($C67,2)&lt;RIGHT(Controls!$E$39,2),
INDEX(Inputs1!$A$4:$X$328, MATCH('Cost drivers'!$B67&amp;'Cost drivers'!M$4, Inputs1!$A$4:$A$328&amp;Inputs1!$B$4:$B$328, 0), MATCH('Cost drivers'!$C67, Inputs1!$A$4:$X$4, 0)),
INDEX(Inputs2!$A$4:$L$174, MATCH('Cost drivers'!$B67&amp;'Cost drivers'!M$5, Inputs2!$A$4:$A$174&amp;Inputs2!$B$4:$B$174, 0), MATCH('Cost drivers'!$C67, Inputs2!$A$4:$L$4, 0))
)</f>
        <v>1.9088998304813955E-4</v>
      </c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</row>
    <row r="68" spans="1:32" s="107" customFormat="1" ht="13.15">
      <c r="A68" s="98" t="str">
        <f t="shared" si="11"/>
        <v>SRN15</v>
      </c>
      <c r="B68" s="98" t="s">
        <v>126</v>
      </c>
      <c r="C68" s="98" t="s">
        <v>42</v>
      </c>
      <c r="D68" s="117">
        <f t="shared" si="1"/>
        <v>4.7502916534593957</v>
      </c>
      <c r="E68" s="117">
        <f t="shared" si="2"/>
        <v>2.5930913374644713</v>
      </c>
      <c r="F68" s="117">
        <f t="shared" si="3"/>
        <v>7.2600223784375295</v>
      </c>
      <c r="G68" s="117">
        <f t="shared" si="4"/>
        <v>8.0117852614605951</v>
      </c>
      <c r="H68" s="117">
        <f t="shared" si="5"/>
        <v>-8.5741642167225116</v>
      </c>
      <c r="I68" s="118" cm="1">
        <f t="array" ref="I68">IF(RIGHT($C68,2)&lt;RIGHT(Controls!$E$39,2),
INDEX(Inputs1!$A$4:$X$328, MATCH('Cost drivers'!$B68&amp;'Cost drivers'!I$4, Inputs1!$A$4:$A$328&amp;Inputs1!$B$4:$B$328, 0), MATCH('Cost drivers'!$C68, Inputs1!$A$4:$X$4, 0)),
INDEX(Inputs2!$A$4:$L$174, MATCH('Cost drivers'!$B68&amp;'Cost drivers'!I$5, Inputs2!$A$4:$A$174&amp;Inputs2!$B$4:$B$174, 0), MATCH('Cost drivers'!$C68, Inputs2!$A$4:$L$4, 0))
)</f>
        <v>115.61799999999999</v>
      </c>
      <c r="J68" s="119" cm="1">
        <f t="array" ref="J68">IF(RIGHT($C68,2)&lt;RIGHT(Controls!$E$39,2),
INDEX(Inputs1!$A$4:$X$328, MATCH('Cost drivers'!$B68&amp;'Cost drivers'!J$4, Inputs1!$A$4:$A$328&amp;Inputs1!$B$4:$B$328, 0), MATCH('Cost drivers'!$C68, Inputs1!$A$4:$X$4, 0)),
INDEX(Inputs2!$A$4:$L$174, MATCH('Cost drivers'!$B68&amp;'Cost drivers'!J$5, Inputs2!$A$4:$A$174&amp;Inputs2!$B$4:$B$174, 0), MATCH('Cost drivers'!$C68, Inputs2!$A$4:$L$4, 0))
)</f>
        <v>2.5930913374644713</v>
      </c>
      <c r="K68" s="118" cm="1">
        <f t="array" ref="K68">IF(RIGHT($C68,2)&lt;RIGHT(Controls!$E$39,2),
INDEX(Inputs1!$A$4:$X$328, MATCH('Cost drivers'!$B68&amp;'Cost drivers'!K$4, Inputs1!$A$4:$A$328&amp;Inputs1!$B$4:$B$328, 0), MATCH('Cost drivers'!$C68, Inputs1!$A$4:$X$4, 0)),
INDEX(Inputs2!$A$4:$L$174, MATCH('Cost drivers'!$B68&amp;'Cost drivers'!K$5, Inputs2!$A$4:$A$174&amp;Inputs2!$B$4:$B$174, 0), MATCH('Cost drivers'!$C68, Inputs2!$A$4:$L$4, 0))
)</f>
        <v>1422.28836543638</v>
      </c>
      <c r="L68" s="118" cm="1">
        <f t="array" ref="L68">IF(RIGHT($C68,2)&lt;RIGHT(Controls!$E$39,2),
INDEX(Inputs1!$A$4:$X$328, MATCH('Cost drivers'!$B68&amp;'Cost drivers'!L$4, Inputs1!$A$4:$A$328&amp;Inputs1!$B$4:$B$328, 0), MATCH('Cost drivers'!$C68, Inputs1!$A$4:$X$4, 0)),
INDEX(Inputs2!$A$4:$L$174, MATCH('Cost drivers'!$B68&amp;'Cost drivers'!L$5, Inputs2!$A$4:$A$174&amp;Inputs2!$B$4:$B$174, 0), MATCH('Cost drivers'!$C68, Inputs2!$A$4:$L$4, 0))
)</f>
        <v>3016.29718815665</v>
      </c>
      <c r="M68" s="120" cm="1">
        <f t="array" ref="M68">IF(RIGHT($C68,2)&lt;RIGHT(Controls!$E$39,2),
INDEX(Inputs1!$A$4:$X$328, MATCH('Cost drivers'!$B68&amp;'Cost drivers'!M$4, Inputs1!$A$4:$A$328&amp;Inputs1!$B$4:$B$328, 0), MATCH('Cost drivers'!$C68, Inputs1!$A$4:$X$4, 0)),
INDEX(Inputs2!$A$4:$L$174, MATCH('Cost drivers'!$B68&amp;'Cost drivers'!M$5, Inputs2!$A$4:$A$174&amp;Inputs2!$B$4:$B$174, 0), MATCH('Cost drivers'!$C68, Inputs2!$A$4:$L$4, 0))
)</f>
        <v>1.8892428781737828E-4</v>
      </c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</row>
    <row r="69" spans="1:32" s="107" customFormat="1" ht="13.15">
      <c r="A69" s="98" t="str">
        <f t="shared" si="11"/>
        <v>SRN16</v>
      </c>
      <c r="B69" s="98" t="s">
        <v>126</v>
      </c>
      <c r="C69" s="98" t="s">
        <v>43</v>
      </c>
      <c r="D69" s="117">
        <f t="shared" si="1"/>
        <v>4.8008274259670758</v>
      </c>
      <c r="E69" s="117">
        <f t="shared" si="2"/>
        <v>2.5637052023787534</v>
      </c>
      <c r="F69" s="117">
        <f t="shared" si="3"/>
        <v>7.2716898738394473</v>
      </c>
      <c r="G69" s="117">
        <f t="shared" si="4"/>
        <v>8.0247474824696994</v>
      </c>
      <c r="H69" s="117">
        <f t="shared" si="5"/>
        <v>-8.5824428466243283</v>
      </c>
      <c r="I69" s="118" cm="1">
        <f t="array" ref="I69">IF(RIGHT($C69,2)&lt;RIGHT(Controls!$E$39,2),
INDEX(Inputs1!$A$4:$X$328, MATCH('Cost drivers'!$B69&amp;'Cost drivers'!I$4, Inputs1!$A$4:$A$328&amp;Inputs1!$B$4:$B$328, 0), MATCH('Cost drivers'!$C69, Inputs1!$A$4:$X$4, 0)),
INDEX(Inputs2!$A$4:$L$174, MATCH('Cost drivers'!$B69&amp;'Cost drivers'!I$5, Inputs2!$A$4:$A$174&amp;Inputs2!$B$4:$B$174, 0), MATCH('Cost drivers'!$C69, Inputs2!$A$4:$L$4, 0))
)</f>
        <v>121.611</v>
      </c>
      <c r="J69" s="119" cm="1">
        <f t="array" ref="J69">IF(RIGHT($C69,2)&lt;RIGHT(Controls!$E$39,2),
INDEX(Inputs1!$A$4:$X$328, MATCH('Cost drivers'!$B69&amp;'Cost drivers'!J$4, Inputs1!$A$4:$A$328&amp;Inputs1!$B$4:$B$328, 0), MATCH('Cost drivers'!$C69, Inputs1!$A$4:$X$4, 0)),
INDEX(Inputs2!$A$4:$L$174, MATCH('Cost drivers'!$B69&amp;'Cost drivers'!J$5, Inputs2!$A$4:$A$174&amp;Inputs2!$B$4:$B$174, 0), MATCH('Cost drivers'!$C69, Inputs2!$A$4:$L$4, 0))
)</f>
        <v>2.5637052023787534</v>
      </c>
      <c r="K69" s="118" cm="1">
        <f t="array" ref="K69">IF(RIGHT($C69,2)&lt;RIGHT(Controls!$E$39,2),
INDEX(Inputs1!$A$4:$X$328, MATCH('Cost drivers'!$B69&amp;'Cost drivers'!K$4, Inputs1!$A$4:$A$328&amp;Inputs1!$B$4:$B$328, 0), MATCH('Cost drivers'!$C69, Inputs1!$A$4:$X$4, 0)),
INDEX(Inputs2!$A$4:$L$174, MATCH('Cost drivers'!$B69&amp;'Cost drivers'!K$5, Inputs2!$A$4:$A$174&amp;Inputs2!$B$4:$B$174, 0), MATCH('Cost drivers'!$C69, Inputs2!$A$4:$L$4, 0))
)</f>
        <v>1438.9800943817199</v>
      </c>
      <c r="L69" s="118" cm="1">
        <f t="array" ref="L69">IF(RIGHT($C69,2)&lt;RIGHT(Controls!$E$39,2),
INDEX(Inputs1!$A$4:$X$328, MATCH('Cost drivers'!$B69&amp;'Cost drivers'!L$4, Inputs1!$A$4:$A$328&amp;Inputs1!$B$4:$B$328, 0), MATCH('Cost drivers'!$C69, Inputs1!$A$4:$X$4, 0)),
INDEX(Inputs2!$A$4:$L$174, MATCH('Cost drivers'!$B69&amp;'Cost drivers'!L$5, Inputs2!$A$4:$A$174&amp;Inputs2!$B$4:$B$174, 0), MATCH('Cost drivers'!$C69, Inputs2!$A$4:$L$4, 0))
)</f>
        <v>3055.6495952425898</v>
      </c>
      <c r="M69" s="120" cm="1">
        <f t="array" ref="M69">IF(RIGHT($C69,2)&lt;RIGHT(Controls!$E$39,2),
INDEX(Inputs1!$A$4:$X$328, MATCH('Cost drivers'!$B69&amp;'Cost drivers'!M$4, Inputs1!$A$4:$A$328&amp;Inputs1!$B$4:$B$328, 0), MATCH('Cost drivers'!$C69, Inputs1!$A$4:$X$4, 0)),
INDEX(Inputs2!$A$4:$L$174, MATCH('Cost drivers'!$B69&amp;'Cost drivers'!M$5, Inputs2!$A$4:$A$174&amp;Inputs2!$B$4:$B$174, 0), MATCH('Cost drivers'!$C69, Inputs2!$A$4:$L$4, 0))
)</f>
        <v>1.873667097610099E-4</v>
      </c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</row>
    <row r="70" spans="1:32" s="107" customFormat="1" ht="13.15">
      <c r="A70" s="98" t="str">
        <f t="shared" si="11"/>
        <v>SRN17</v>
      </c>
      <c r="B70" s="98" t="s">
        <v>126</v>
      </c>
      <c r="C70" s="98" t="s">
        <v>44</v>
      </c>
      <c r="D70" s="117">
        <f t="shared" si="1"/>
        <v>4.7813143687008921</v>
      </c>
      <c r="E70" s="117">
        <f t="shared" si="2"/>
        <v>2.6218015802052723</v>
      </c>
      <c r="F70" s="117">
        <f t="shared" si="3"/>
        <v>7.2838440757190002</v>
      </c>
      <c r="G70" s="117">
        <f t="shared" si="4"/>
        <v>8.0373748613038618</v>
      </c>
      <c r="H70" s="117">
        <f t="shared" si="5"/>
        <v>-8.5900453460068587</v>
      </c>
      <c r="I70" s="118" cm="1">
        <f t="array" ref="I70">IF(RIGHT($C70,2)&lt;RIGHT(Controls!$E$39,2),
INDEX(Inputs1!$A$4:$X$328, MATCH('Cost drivers'!$B70&amp;'Cost drivers'!I$4, Inputs1!$A$4:$A$328&amp;Inputs1!$B$4:$B$328, 0), MATCH('Cost drivers'!$C70, Inputs1!$A$4:$X$4, 0)),
INDEX(Inputs2!$A$4:$L$174, MATCH('Cost drivers'!$B70&amp;'Cost drivers'!I$5, Inputs2!$A$4:$A$174&amp;Inputs2!$B$4:$B$174, 0), MATCH('Cost drivers'!$C70, Inputs2!$A$4:$L$4, 0))
)</f>
        <v>119.261</v>
      </c>
      <c r="J70" s="119" cm="1">
        <f t="array" ref="J70">IF(RIGHT($C70,2)&lt;RIGHT(Controls!$E$39,2),
INDEX(Inputs1!$A$4:$X$328, MATCH('Cost drivers'!$B70&amp;'Cost drivers'!J$4, Inputs1!$A$4:$A$328&amp;Inputs1!$B$4:$B$328, 0), MATCH('Cost drivers'!$C70, Inputs1!$A$4:$X$4, 0)),
INDEX(Inputs2!$A$4:$L$174, MATCH('Cost drivers'!$B70&amp;'Cost drivers'!J$5, Inputs2!$A$4:$A$174&amp;Inputs2!$B$4:$B$174, 0), MATCH('Cost drivers'!$C70, Inputs2!$A$4:$L$4, 0))
)</f>
        <v>2.6218015802052723</v>
      </c>
      <c r="K70" s="118" cm="1">
        <f t="array" ref="K70">IF(RIGHT($C70,2)&lt;RIGHT(Controls!$E$39,2),
INDEX(Inputs1!$A$4:$X$328, MATCH('Cost drivers'!$B70&amp;'Cost drivers'!K$4, Inputs1!$A$4:$A$328&amp;Inputs1!$B$4:$B$328, 0), MATCH('Cost drivers'!$C70, Inputs1!$A$4:$X$4, 0)),
INDEX(Inputs2!$A$4:$L$174, MATCH('Cost drivers'!$B70&amp;'Cost drivers'!K$5, Inputs2!$A$4:$A$174&amp;Inputs2!$B$4:$B$174, 0), MATCH('Cost drivers'!$C70, Inputs2!$A$4:$L$4, 0))
)</f>
        <v>1456.57646726609</v>
      </c>
      <c r="L70" s="118" cm="1">
        <f t="array" ref="L70">IF(RIGHT($C70,2)&lt;RIGHT(Controls!$E$39,2),
INDEX(Inputs1!$A$4:$X$328, MATCH('Cost drivers'!$B70&amp;'Cost drivers'!L$4, Inputs1!$A$4:$A$328&amp;Inputs1!$B$4:$B$328, 0), MATCH('Cost drivers'!$C70, Inputs1!$A$4:$X$4, 0)),
INDEX(Inputs2!$A$4:$L$174, MATCH('Cost drivers'!$B70&amp;'Cost drivers'!L$5, Inputs2!$A$4:$A$174&amp;Inputs2!$B$4:$B$174, 0), MATCH('Cost drivers'!$C70, Inputs2!$A$4:$L$4, 0))
)</f>
        <v>3094.4790816358</v>
      </c>
      <c r="M70" s="120" cm="1">
        <f t="array" ref="M70">IF(RIGHT($C70,2)&lt;RIGHT(Controls!$E$39,2),
INDEX(Inputs1!$A$4:$X$328, MATCH('Cost drivers'!$B70&amp;'Cost drivers'!M$4, Inputs1!$A$4:$A$328&amp;Inputs1!$B$4:$B$328, 0), MATCH('Cost drivers'!$C70, Inputs1!$A$4:$X$4, 0)),
INDEX(Inputs2!$A$4:$L$174, MATCH('Cost drivers'!$B70&amp;'Cost drivers'!M$5, Inputs2!$A$4:$A$174&amp;Inputs2!$B$4:$B$174, 0), MATCH('Cost drivers'!$C70, Inputs2!$A$4:$L$4, 0))
)</f>
        <v>1.8594765548025948E-4</v>
      </c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</row>
    <row r="71" spans="1:32" s="107" customFormat="1" ht="13.15">
      <c r="A71" s="98" t="str">
        <f t="shared" si="11"/>
        <v>SRN18</v>
      </c>
      <c r="B71" s="98" t="s">
        <v>126</v>
      </c>
      <c r="C71" s="98" t="s">
        <v>45</v>
      </c>
      <c r="D71" s="117">
        <f t="shared" si="1"/>
        <v>4.7791234931115296</v>
      </c>
      <c r="E71" s="117">
        <f t="shared" si="2"/>
        <v>2.5220975504735672</v>
      </c>
      <c r="F71" s="117">
        <f t="shared" si="3"/>
        <v>7.2879550635079768</v>
      </c>
      <c r="G71" s="117">
        <f t="shared" si="4"/>
        <v>8.041522114929192</v>
      </c>
      <c r="H71" s="117">
        <f t="shared" si="5"/>
        <v>-8.5955368379566988</v>
      </c>
      <c r="I71" s="118" cm="1">
        <f t="array" ref="I71">IF(RIGHT($C71,2)&lt;RIGHT(Controls!$E$39,2),
INDEX(Inputs1!$A$4:$X$328, MATCH('Cost drivers'!$B71&amp;'Cost drivers'!I$4, Inputs1!$A$4:$A$328&amp;Inputs1!$B$4:$B$328, 0), MATCH('Cost drivers'!$C71, Inputs1!$A$4:$X$4, 0)),
INDEX(Inputs2!$A$4:$L$174, MATCH('Cost drivers'!$B71&amp;'Cost drivers'!I$5, Inputs2!$A$4:$A$174&amp;Inputs2!$B$4:$B$174, 0), MATCH('Cost drivers'!$C71, Inputs2!$A$4:$L$4, 0))
)</f>
        <v>119</v>
      </c>
      <c r="J71" s="119" cm="1">
        <f t="array" ref="J71">IF(RIGHT($C71,2)&lt;RIGHT(Controls!$E$39,2),
INDEX(Inputs1!$A$4:$X$328, MATCH('Cost drivers'!$B71&amp;'Cost drivers'!J$4, Inputs1!$A$4:$A$328&amp;Inputs1!$B$4:$B$328, 0), MATCH('Cost drivers'!$C71, Inputs1!$A$4:$X$4, 0)),
INDEX(Inputs2!$A$4:$L$174, MATCH('Cost drivers'!$B71&amp;'Cost drivers'!J$5, Inputs2!$A$4:$A$174&amp;Inputs2!$B$4:$B$174, 0), MATCH('Cost drivers'!$C71, Inputs2!$A$4:$L$4, 0))
)</f>
        <v>2.5220975504735672</v>
      </c>
      <c r="K71" s="118" cm="1">
        <f t="array" ref="K71">IF(RIGHT($C71,2)&lt;RIGHT(Controls!$E$39,2),
INDEX(Inputs1!$A$4:$X$328, MATCH('Cost drivers'!$B71&amp;'Cost drivers'!K$4, Inputs1!$A$4:$A$328&amp;Inputs1!$B$4:$B$328, 0), MATCH('Cost drivers'!$C71, Inputs1!$A$4:$X$4, 0)),
INDEX(Inputs2!$A$4:$L$174, MATCH('Cost drivers'!$B71&amp;'Cost drivers'!K$5, Inputs2!$A$4:$A$174&amp;Inputs2!$B$4:$B$174, 0), MATCH('Cost drivers'!$C71, Inputs2!$A$4:$L$4, 0))
)</f>
        <v>1462.57676045222</v>
      </c>
      <c r="L71" s="118" cm="1">
        <f t="array" ref="L71">IF(RIGHT($C71,2)&lt;RIGHT(Controls!$E$39,2),
INDEX(Inputs1!$A$4:$X$328, MATCH('Cost drivers'!$B71&amp;'Cost drivers'!L$4, Inputs1!$A$4:$A$328&amp;Inputs1!$B$4:$B$328, 0), MATCH('Cost drivers'!$C71, Inputs1!$A$4:$X$4, 0)),
INDEX(Inputs2!$A$4:$L$174, MATCH('Cost drivers'!$B71&amp;'Cost drivers'!L$5, Inputs2!$A$4:$A$174&amp;Inputs2!$B$4:$B$174, 0), MATCH('Cost drivers'!$C71, Inputs2!$A$4:$L$4, 0))
)</f>
        <v>3107.3393201282802</v>
      </c>
      <c r="M71" s="120" cm="1">
        <f t="array" ref="M71">IF(RIGHT($C71,2)&lt;RIGHT(Controls!$E$39,2),
INDEX(Inputs1!$A$4:$X$328, MATCH('Cost drivers'!$B71&amp;'Cost drivers'!M$4, Inputs1!$A$4:$A$328&amp;Inputs1!$B$4:$B$328, 0), MATCH('Cost drivers'!$C71, Inputs1!$A$4:$X$4, 0)),
INDEX(Inputs2!$A$4:$L$174, MATCH('Cost drivers'!$B71&amp;'Cost drivers'!M$5, Inputs2!$A$4:$A$174&amp;Inputs2!$B$4:$B$174, 0), MATCH('Cost drivers'!$C71, Inputs2!$A$4:$L$4, 0))
)</f>
        <v>1.8492932406558759E-4</v>
      </c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</row>
    <row r="72" spans="1:32" s="107" customFormat="1" ht="13.15">
      <c r="A72" s="98" t="str">
        <f t="shared" ref="A72:A103" si="12">B72&amp;RIGHT(C72,2)</f>
        <v>SRN19</v>
      </c>
      <c r="B72" s="98" t="s">
        <v>126</v>
      </c>
      <c r="C72" s="98" t="s">
        <v>46</v>
      </c>
      <c r="D72" s="117">
        <f t="shared" si="1"/>
        <v>4.7604630703941266</v>
      </c>
      <c r="E72" s="117">
        <f t="shared" si="2"/>
        <v>2.481028724349863</v>
      </c>
      <c r="F72" s="117">
        <f t="shared" si="3"/>
        <v>7.2895195102694954</v>
      </c>
      <c r="G72" s="117">
        <f t="shared" si="4"/>
        <v>8.0444168055169012</v>
      </c>
      <c r="H72" s="117">
        <f t="shared" si="5"/>
        <v>-8.60205998732987</v>
      </c>
      <c r="I72" s="118" cm="1">
        <f t="array" ref="I72">IF(RIGHT($C72,2)&lt;RIGHT(Controls!$E$39,2),
INDEX(Inputs1!$A$4:$X$328, MATCH('Cost drivers'!$B72&amp;'Cost drivers'!I$4, Inputs1!$A$4:$A$328&amp;Inputs1!$B$4:$B$328, 0), MATCH('Cost drivers'!$C72, Inputs1!$A$4:$X$4, 0)),
INDEX(Inputs2!$A$4:$L$174, MATCH('Cost drivers'!$B72&amp;'Cost drivers'!I$5, Inputs2!$A$4:$A$174&amp;Inputs2!$B$4:$B$174, 0), MATCH('Cost drivers'!$C72, Inputs2!$A$4:$L$4, 0))
)</f>
        <v>116.8</v>
      </c>
      <c r="J72" s="119" cm="1">
        <f t="array" ref="J72">IF(RIGHT($C72,2)&lt;RIGHT(Controls!$E$39,2),
INDEX(Inputs1!$A$4:$X$328, MATCH('Cost drivers'!$B72&amp;'Cost drivers'!J$4, Inputs1!$A$4:$A$328&amp;Inputs1!$B$4:$B$328, 0), MATCH('Cost drivers'!$C72, Inputs1!$A$4:$X$4, 0)),
INDEX(Inputs2!$A$4:$L$174, MATCH('Cost drivers'!$B72&amp;'Cost drivers'!J$5, Inputs2!$A$4:$A$174&amp;Inputs2!$B$4:$B$174, 0), MATCH('Cost drivers'!$C72, Inputs2!$A$4:$L$4, 0))
)</f>
        <v>2.481028724349863</v>
      </c>
      <c r="K72" s="118" cm="1">
        <f t="array" ref="K72">IF(RIGHT($C72,2)&lt;RIGHT(Controls!$E$39,2),
INDEX(Inputs1!$A$4:$X$328, MATCH('Cost drivers'!$B72&amp;'Cost drivers'!K$4, Inputs1!$A$4:$A$328&amp;Inputs1!$B$4:$B$328, 0), MATCH('Cost drivers'!$C72, Inputs1!$A$4:$X$4, 0)),
INDEX(Inputs2!$A$4:$L$174, MATCH('Cost drivers'!$B72&amp;'Cost drivers'!K$5, Inputs2!$A$4:$A$174&amp;Inputs2!$B$4:$B$174, 0), MATCH('Cost drivers'!$C72, Inputs2!$A$4:$L$4, 0))
)</f>
        <v>1464.8666746859899</v>
      </c>
      <c r="L72" s="118" cm="1">
        <f t="array" ref="L72">IF(RIGHT($C72,2)&lt;RIGHT(Controls!$E$39,2),
INDEX(Inputs1!$A$4:$X$328, MATCH('Cost drivers'!$B72&amp;'Cost drivers'!L$4, Inputs1!$A$4:$A$328&amp;Inputs1!$B$4:$B$328, 0), MATCH('Cost drivers'!$C72, Inputs1!$A$4:$X$4, 0)),
INDEX(Inputs2!$A$4:$L$174, MATCH('Cost drivers'!$B72&amp;'Cost drivers'!L$5, Inputs2!$A$4:$A$174&amp;Inputs2!$B$4:$B$174, 0), MATCH('Cost drivers'!$C72, Inputs2!$A$4:$L$4, 0))
)</f>
        <v>3116.3471371427599</v>
      </c>
      <c r="M72" s="120" cm="1">
        <f t="array" ref="M72">IF(RIGHT($C72,2)&lt;RIGHT(Controls!$E$39,2),
INDEX(Inputs1!$A$4:$X$328, MATCH('Cost drivers'!$B72&amp;'Cost drivers'!M$4, Inputs1!$A$4:$A$328&amp;Inputs1!$B$4:$B$328, 0), MATCH('Cost drivers'!$C72, Inputs1!$A$4:$X$4, 0)),
INDEX(Inputs2!$A$4:$L$174, MATCH('Cost drivers'!$B72&amp;'Cost drivers'!M$5, Inputs2!$A$4:$A$174&amp;Inputs2!$B$4:$B$174, 0), MATCH('Cost drivers'!$C72, Inputs2!$A$4:$L$4, 0))
)</f>
        <v>1.8372692842804248E-4</v>
      </c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</row>
    <row r="73" spans="1:32" s="107" customFormat="1" ht="13.15">
      <c r="A73" s="98" t="str">
        <f t="shared" si="12"/>
        <v>SRN20</v>
      </c>
      <c r="B73" s="98" t="s">
        <v>126</v>
      </c>
      <c r="C73" s="98" t="s">
        <v>47</v>
      </c>
      <c r="D73" s="117">
        <f t="shared" ref="D73:D136" si="13">LN(I73)</f>
        <v>4.7553128444178112</v>
      </c>
      <c r="E73" s="117">
        <f t="shared" ref="E73:E136" si="14">J73</f>
        <v>2.5116933089140505</v>
      </c>
      <c r="F73" s="117">
        <f t="shared" ref="F73:F136" si="15">LN(K73)</f>
        <v>7.288546534012049</v>
      </c>
      <c r="G73" s="117">
        <f t="shared" ref="G73:G136" si="16">LN(L73)</f>
        <v>8.0454221635975891</v>
      </c>
      <c r="H73" s="117">
        <f t="shared" ref="H73:H136" si="17">LN(M73)</f>
        <v>-8.6027612475736035</v>
      </c>
      <c r="I73" s="118" cm="1">
        <f t="array" ref="I73">IF(RIGHT($C73,2)&lt;RIGHT(Controls!$E$39,2),
INDEX(Inputs1!$A$4:$X$328, MATCH('Cost drivers'!$B73&amp;'Cost drivers'!I$4, Inputs1!$A$4:$A$328&amp;Inputs1!$B$4:$B$328, 0), MATCH('Cost drivers'!$C73, Inputs1!$A$4:$X$4, 0)),
INDEX(Inputs2!$A$4:$L$174, MATCH('Cost drivers'!$B73&amp;'Cost drivers'!I$5, Inputs2!$A$4:$A$174&amp;Inputs2!$B$4:$B$174, 0), MATCH('Cost drivers'!$C73, Inputs2!$A$4:$L$4, 0))
)</f>
        <v>116.2</v>
      </c>
      <c r="J73" s="119" cm="1">
        <f t="array" ref="J73">IF(RIGHT($C73,2)&lt;RIGHT(Controls!$E$39,2),
INDEX(Inputs1!$A$4:$X$328, MATCH('Cost drivers'!$B73&amp;'Cost drivers'!J$4, Inputs1!$A$4:$A$328&amp;Inputs1!$B$4:$B$328, 0), MATCH('Cost drivers'!$C73, Inputs1!$A$4:$X$4, 0)),
INDEX(Inputs2!$A$4:$L$174, MATCH('Cost drivers'!$B73&amp;'Cost drivers'!J$5, Inputs2!$A$4:$A$174&amp;Inputs2!$B$4:$B$174, 0), MATCH('Cost drivers'!$C73, Inputs2!$A$4:$L$4, 0))
)</f>
        <v>2.5116933089140505</v>
      </c>
      <c r="K73" s="118" cm="1">
        <f t="array" ref="K73">IF(RIGHT($C73,2)&lt;RIGHT(Controls!$E$39,2),
INDEX(Inputs1!$A$4:$X$328, MATCH('Cost drivers'!$B73&amp;'Cost drivers'!K$4, Inputs1!$A$4:$A$328&amp;Inputs1!$B$4:$B$328, 0), MATCH('Cost drivers'!$C73, Inputs1!$A$4:$X$4, 0)),
INDEX(Inputs2!$A$4:$L$174, MATCH('Cost drivers'!$B73&amp;'Cost drivers'!K$5, Inputs2!$A$4:$A$174&amp;Inputs2!$B$4:$B$174, 0), MATCH('Cost drivers'!$C73, Inputs2!$A$4:$L$4, 0))
)</f>
        <v>1463.44208734841</v>
      </c>
      <c r="L73" s="118" cm="1">
        <f t="array" ref="L73">IF(RIGHT($C73,2)&lt;RIGHT(Controls!$E$39,2),
INDEX(Inputs1!$A$4:$X$328, MATCH('Cost drivers'!$B73&amp;'Cost drivers'!L$4, Inputs1!$A$4:$A$328&amp;Inputs1!$B$4:$B$328, 0), MATCH('Cost drivers'!$C73, Inputs1!$A$4:$X$4, 0)),
INDEX(Inputs2!$A$4:$L$174, MATCH('Cost drivers'!$B73&amp;'Cost drivers'!L$5, Inputs2!$A$4:$A$174&amp;Inputs2!$B$4:$B$174, 0), MATCH('Cost drivers'!$C73, Inputs2!$A$4:$L$4, 0))
)</f>
        <v>3119.4817573631699</v>
      </c>
      <c r="M73" s="120" cm="1">
        <f t="array" ref="M73">IF(RIGHT($C73,2)&lt;RIGHT(Controls!$E$39,2),
INDEX(Inputs1!$A$4:$X$328, MATCH('Cost drivers'!$B73&amp;'Cost drivers'!M$4, Inputs1!$A$4:$A$328&amp;Inputs1!$B$4:$B$328, 0), MATCH('Cost drivers'!$C73, Inputs1!$A$4:$X$4, 0)),
INDEX(Inputs2!$A$4:$L$174, MATCH('Cost drivers'!$B73&amp;'Cost drivers'!M$5, Inputs2!$A$4:$A$174&amp;Inputs2!$B$4:$B$174, 0), MATCH('Cost drivers'!$C73, Inputs2!$A$4:$L$4, 0))
)</f>
        <v>1.8359813320219657E-4</v>
      </c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</row>
    <row r="74" spans="1:32" s="107" customFormat="1" ht="13.15">
      <c r="A74" s="98" t="str">
        <f t="shared" si="12"/>
        <v>SRN21</v>
      </c>
      <c r="B74" s="98" t="s">
        <v>126</v>
      </c>
      <c r="C74" s="98" t="s">
        <v>48</v>
      </c>
      <c r="D74" s="117">
        <f t="shared" si="13"/>
        <v>4.7211738617443979</v>
      </c>
      <c r="E74" s="117">
        <f t="shared" si="14"/>
        <v>2.5098895391301022</v>
      </c>
      <c r="F74" s="117">
        <f t="shared" si="15"/>
        <v>7.2880013289565255</v>
      </c>
      <c r="G74" s="117">
        <f t="shared" si="16"/>
        <v>8.046312778655432</v>
      </c>
      <c r="H74" s="117">
        <f t="shared" si="17"/>
        <v>-8.6081237177345091</v>
      </c>
      <c r="I74" s="118" cm="1">
        <f t="array" ref="I74">IF(RIGHT($C74,2)&lt;RIGHT(Controls!$E$39,2),
INDEX(Inputs1!$A$4:$X$328, MATCH('Cost drivers'!$B74&amp;'Cost drivers'!I$4, Inputs1!$A$4:$A$328&amp;Inputs1!$B$4:$B$328, 0), MATCH('Cost drivers'!$C74, Inputs1!$A$4:$X$4, 0)),
INDEX(Inputs2!$A$4:$L$174, MATCH('Cost drivers'!$B74&amp;'Cost drivers'!I$5, Inputs2!$A$4:$A$174&amp;Inputs2!$B$4:$B$174, 0), MATCH('Cost drivers'!$C74, Inputs2!$A$4:$L$4, 0))
)</f>
        <v>112.3</v>
      </c>
      <c r="J74" s="119" cm="1">
        <f t="array" ref="J74">IF(RIGHT($C74,2)&lt;RIGHT(Controls!$E$39,2),
INDEX(Inputs1!$A$4:$X$328, MATCH('Cost drivers'!$B74&amp;'Cost drivers'!J$4, Inputs1!$A$4:$A$328&amp;Inputs1!$B$4:$B$328, 0), MATCH('Cost drivers'!$C74, Inputs1!$A$4:$X$4, 0)),
INDEX(Inputs2!$A$4:$L$174, MATCH('Cost drivers'!$B74&amp;'Cost drivers'!J$5, Inputs2!$A$4:$A$174&amp;Inputs2!$B$4:$B$174, 0), MATCH('Cost drivers'!$C74, Inputs2!$A$4:$L$4, 0))
)</f>
        <v>2.5098895391301022</v>
      </c>
      <c r="K74" s="118" cm="1">
        <f t="array" ref="K74">IF(RIGHT($C74,2)&lt;RIGHT(Controls!$E$39,2),
INDEX(Inputs1!$A$4:$X$328, MATCH('Cost drivers'!$B74&amp;'Cost drivers'!K$4, Inputs1!$A$4:$A$328&amp;Inputs1!$B$4:$B$328, 0), MATCH('Cost drivers'!$C74, Inputs1!$A$4:$X$4, 0)),
INDEX(Inputs2!$A$4:$L$174, MATCH('Cost drivers'!$B74&amp;'Cost drivers'!K$5, Inputs2!$A$4:$A$174&amp;Inputs2!$B$4:$B$174, 0), MATCH('Cost drivers'!$C74, Inputs2!$A$4:$L$4, 0))
)</f>
        <v>1462.6444287874201</v>
      </c>
      <c r="L74" s="118" cm="1">
        <f t="array" ref="L74">IF(RIGHT($C74,2)&lt;RIGHT(Controls!$E$39,2),
INDEX(Inputs1!$A$4:$X$328, MATCH('Cost drivers'!$B74&amp;'Cost drivers'!L$4, Inputs1!$A$4:$A$328&amp;Inputs1!$B$4:$B$328, 0), MATCH('Cost drivers'!$C74, Inputs1!$A$4:$X$4, 0)),
INDEX(Inputs2!$A$4:$L$174, MATCH('Cost drivers'!$B74&amp;'Cost drivers'!L$5, Inputs2!$A$4:$A$174&amp;Inputs2!$B$4:$B$174, 0), MATCH('Cost drivers'!$C74, Inputs2!$A$4:$L$4, 0))
)</f>
        <v>3122.26125233526</v>
      </c>
      <c r="M74" s="120" cm="1">
        <f t="array" ref="M74">IF(RIGHT($C74,2)&lt;RIGHT(Controls!$E$39,2),
INDEX(Inputs1!$A$4:$X$328, MATCH('Cost drivers'!$B74&amp;'Cost drivers'!M$4, Inputs1!$A$4:$A$328&amp;Inputs1!$B$4:$B$328, 0), MATCH('Cost drivers'!$C74, Inputs1!$A$4:$X$4, 0)),
INDEX(Inputs2!$A$4:$L$174, MATCH('Cost drivers'!$B74&amp;'Cost drivers'!M$5, Inputs2!$A$4:$A$174&amp;Inputs2!$B$4:$B$174, 0), MATCH('Cost drivers'!$C74, Inputs2!$A$4:$L$4, 0))
)</f>
        <v>1.8261622876091155E-4</v>
      </c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</row>
    <row r="75" spans="1:32" s="107" customFormat="1" ht="13.15">
      <c r="A75" s="98" t="str">
        <f t="shared" si="12"/>
        <v>SRN22</v>
      </c>
      <c r="B75" s="98" t="s">
        <v>126</v>
      </c>
      <c r="C75" s="98" t="s">
        <v>49</v>
      </c>
      <c r="D75" s="117">
        <f t="shared" si="13"/>
        <v>4.7587149474267303</v>
      </c>
      <c r="E75" s="117">
        <f t="shared" si="14"/>
        <v>2.5046188754084127</v>
      </c>
      <c r="F75" s="117">
        <f t="shared" si="15"/>
        <v>7.2913419348577957</v>
      </c>
      <c r="G75" s="117">
        <f t="shared" si="16"/>
        <v>8.0496533845567022</v>
      </c>
      <c r="H75" s="117">
        <f t="shared" si="17"/>
        <v>-8.613094724699268</v>
      </c>
      <c r="I75" s="118" cm="1">
        <f t="array" ref="I75">IF(RIGHT($C75,2)&lt;RIGHT(Controls!$E$39,2),
INDEX(Inputs1!$A$4:$X$328, MATCH('Cost drivers'!$B75&amp;'Cost drivers'!I$4, Inputs1!$A$4:$A$328&amp;Inputs1!$B$4:$B$328, 0), MATCH('Cost drivers'!$C75, Inputs1!$A$4:$X$4, 0)),
INDEX(Inputs2!$A$4:$L$174, MATCH('Cost drivers'!$B75&amp;'Cost drivers'!I$5, Inputs2!$A$4:$A$174&amp;Inputs2!$B$4:$B$174, 0), MATCH('Cost drivers'!$C75, Inputs2!$A$4:$L$4, 0))
)</f>
        <v>116.5959976</v>
      </c>
      <c r="J75" s="119" cm="1">
        <f t="array" ref="J75">IF(RIGHT($C75,2)&lt;RIGHT(Controls!$E$39,2),
INDEX(Inputs1!$A$4:$X$328, MATCH('Cost drivers'!$B75&amp;'Cost drivers'!J$4, Inputs1!$A$4:$A$328&amp;Inputs1!$B$4:$B$328, 0), MATCH('Cost drivers'!$C75, Inputs1!$A$4:$X$4, 0)),
INDEX(Inputs2!$A$4:$L$174, MATCH('Cost drivers'!$B75&amp;'Cost drivers'!J$5, Inputs2!$A$4:$A$174&amp;Inputs2!$B$4:$B$174, 0), MATCH('Cost drivers'!$C75, Inputs2!$A$4:$L$4, 0))
)</f>
        <v>2.5046188754084127</v>
      </c>
      <c r="K75" s="118" cm="1">
        <f t="array" ref="K75">IF(RIGHT($C75,2)&lt;RIGHT(Controls!$E$39,2),
INDEX(Inputs1!$A$4:$X$328, MATCH('Cost drivers'!$B75&amp;'Cost drivers'!K$4, Inputs1!$A$4:$A$328&amp;Inputs1!$B$4:$B$328, 0), MATCH('Cost drivers'!$C75, Inputs1!$A$4:$X$4, 0)),
INDEX(Inputs2!$A$4:$L$174, MATCH('Cost drivers'!$B75&amp;'Cost drivers'!K$5, Inputs2!$A$4:$A$174&amp;Inputs2!$B$4:$B$174, 0), MATCH('Cost drivers'!$C75, Inputs2!$A$4:$L$4, 0))
)</f>
        <v>1467.5387177915079</v>
      </c>
      <c r="L75" s="118" cm="1">
        <f t="array" ref="L75">IF(RIGHT($C75,2)&lt;RIGHT(Controls!$E$39,2),
INDEX(Inputs1!$A$4:$X$328, MATCH('Cost drivers'!$B75&amp;'Cost drivers'!L$4, Inputs1!$A$4:$A$328&amp;Inputs1!$B$4:$B$328, 0), MATCH('Cost drivers'!$C75, Inputs1!$A$4:$X$4, 0)),
INDEX(Inputs2!$A$4:$L$174, MATCH('Cost drivers'!$B75&amp;'Cost drivers'!L$5, Inputs2!$A$4:$A$174&amp;Inputs2!$B$4:$B$174, 0), MATCH('Cost drivers'!$C75, Inputs2!$A$4:$L$4, 0))
)</f>
        <v>3132.7089377839116</v>
      </c>
      <c r="M75" s="120" cm="1">
        <f t="array" ref="M75">IF(RIGHT($C75,2)&lt;RIGHT(Controls!$E$39,2),
INDEX(Inputs1!$A$4:$X$328, MATCH('Cost drivers'!$B75&amp;'Cost drivers'!M$4, Inputs1!$A$4:$A$328&amp;Inputs1!$B$4:$B$328, 0), MATCH('Cost drivers'!$C75, Inputs1!$A$4:$X$4, 0)),
INDEX(Inputs2!$A$4:$L$174, MATCH('Cost drivers'!$B75&amp;'Cost drivers'!M$5, Inputs2!$A$4:$A$174&amp;Inputs2!$B$4:$B$174, 0), MATCH('Cost drivers'!$C75, Inputs2!$A$4:$L$4, 0))
)</f>
        <v>1.8171069478841844E-4</v>
      </c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</row>
    <row r="76" spans="1:32" s="107" customFormat="1" ht="13.15">
      <c r="A76" s="98" t="str">
        <f t="shared" si="12"/>
        <v>SRN23</v>
      </c>
      <c r="B76" s="98" t="s">
        <v>126</v>
      </c>
      <c r="C76" s="98" t="s">
        <v>50</v>
      </c>
      <c r="D76" s="117">
        <f t="shared" si="13"/>
        <v>4.7131273274931837</v>
      </c>
      <c r="E76" s="117">
        <f t="shared" si="14"/>
        <v>2.4106808829031054</v>
      </c>
      <c r="F76" s="117">
        <f t="shared" si="15"/>
        <v>7.2948165960602642</v>
      </c>
      <c r="G76" s="117">
        <f t="shared" si="16"/>
        <v>8.0531280457591716</v>
      </c>
      <c r="H76" s="117">
        <f t="shared" si="17"/>
        <v>-8.6293563019945072</v>
      </c>
      <c r="I76" s="118" cm="1">
        <f t="array" ref="I76">IF(RIGHT($C76,2)&lt;RIGHT(Controls!$E$39,2),
INDEX(Inputs1!$A$4:$X$328, MATCH('Cost drivers'!$B76&amp;'Cost drivers'!I$4, Inputs1!$A$4:$A$328&amp;Inputs1!$B$4:$B$328, 0), MATCH('Cost drivers'!$C76, Inputs1!$A$4:$X$4, 0)),
INDEX(Inputs2!$A$4:$L$174, MATCH('Cost drivers'!$B76&amp;'Cost drivers'!I$5, Inputs2!$A$4:$A$174&amp;Inputs2!$B$4:$B$174, 0), MATCH('Cost drivers'!$C76, Inputs2!$A$4:$L$4, 0))
)</f>
        <v>111.4</v>
      </c>
      <c r="J76" s="119" cm="1">
        <f t="array" ref="J76">IF(RIGHT($C76,2)&lt;RIGHT(Controls!$E$39,2),
INDEX(Inputs1!$A$4:$X$328, MATCH('Cost drivers'!$B76&amp;'Cost drivers'!J$4, Inputs1!$A$4:$A$328&amp;Inputs1!$B$4:$B$328, 0), MATCH('Cost drivers'!$C76, Inputs1!$A$4:$X$4, 0)),
INDEX(Inputs2!$A$4:$L$174, MATCH('Cost drivers'!$B76&amp;'Cost drivers'!J$5, Inputs2!$A$4:$A$174&amp;Inputs2!$B$4:$B$174, 0), MATCH('Cost drivers'!$C76, Inputs2!$A$4:$L$4, 0))
)</f>
        <v>2.4106808829031054</v>
      </c>
      <c r="K76" s="118" cm="1">
        <f t="array" ref="K76">IF(RIGHT($C76,2)&lt;RIGHT(Controls!$E$39,2),
INDEX(Inputs1!$A$4:$X$328, MATCH('Cost drivers'!$B76&amp;'Cost drivers'!K$4, Inputs1!$A$4:$A$328&amp;Inputs1!$B$4:$B$328, 0), MATCH('Cost drivers'!$C76, Inputs1!$A$4:$X$4, 0)),
INDEX(Inputs2!$A$4:$L$174, MATCH('Cost drivers'!$B76&amp;'Cost drivers'!K$5, Inputs2!$A$4:$A$174&amp;Inputs2!$B$4:$B$174, 0), MATCH('Cost drivers'!$C76, Inputs2!$A$4:$L$4, 0))
)</f>
        <v>1472.6467869028615</v>
      </c>
      <c r="L76" s="118" cm="1">
        <f t="array" ref="L76">IF(RIGHT($C76,2)&lt;RIGHT(Controls!$E$39,2),
INDEX(Inputs1!$A$4:$X$328, MATCH('Cost drivers'!$B76&amp;'Cost drivers'!L$4, Inputs1!$A$4:$A$328&amp;Inputs1!$B$4:$B$328, 0), MATCH('Cost drivers'!$C76, Inputs1!$A$4:$X$4, 0)),
INDEX(Inputs2!$A$4:$L$174, MATCH('Cost drivers'!$B76&amp;'Cost drivers'!L$5, Inputs2!$A$4:$A$174&amp;Inputs2!$B$4:$B$174, 0), MATCH('Cost drivers'!$C76, Inputs2!$A$4:$L$4, 0))
)</f>
        <v>3143.6129729319837</v>
      </c>
      <c r="M76" s="120" cm="1">
        <f t="array" ref="M76">IF(RIGHT($C76,2)&lt;RIGHT(Controls!$E$39,2),
INDEX(Inputs1!$A$4:$X$328, MATCH('Cost drivers'!$B76&amp;'Cost drivers'!M$4, Inputs1!$A$4:$A$328&amp;Inputs1!$B$4:$B$328, 0), MATCH('Cost drivers'!$C76, Inputs1!$A$4:$X$4, 0)),
INDEX(Inputs2!$A$4:$L$174, MATCH('Cost drivers'!$B76&amp;'Cost drivers'!M$5, Inputs2!$A$4:$A$174&amp;Inputs2!$B$4:$B$174, 0), MATCH('Cost drivers'!$C76, Inputs2!$A$4:$L$4, 0))
)</f>
        <v>1.7877968826338433E-4</v>
      </c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</row>
    <row r="77" spans="1:32" s="107" customFormat="1" ht="13.15">
      <c r="A77" s="98" t="str">
        <f t="shared" si="12"/>
        <v>SRN24</v>
      </c>
      <c r="B77" s="98" t="s">
        <v>126</v>
      </c>
      <c r="C77" s="98" t="s">
        <v>30</v>
      </c>
      <c r="D77" s="117">
        <f t="shared" si="13"/>
        <v>4.747398636204256</v>
      </c>
      <c r="E77" s="117">
        <f t="shared" si="14"/>
        <v>2.3996027147823207</v>
      </c>
      <c r="F77" s="117">
        <f t="shared" si="15"/>
        <v>7.3024216418452061</v>
      </c>
      <c r="G77" s="117">
        <f t="shared" si="16"/>
        <v>8.0607330915441118</v>
      </c>
      <c r="H77" s="117">
        <f t="shared" si="17"/>
        <v>-8.6384112755370879</v>
      </c>
      <c r="I77" s="118" cm="1">
        <f t="array" ref="I77">IF(RIGHT($C77,2)&lt;RIGHT(Controls!$E$39,2),
INDEX(Inputs1!$A$4:$X$328, MATCH('Cost drivers'!$B77&amp;'Cost drivers'!I$4, Inputs1!$A$4:$A$328&amp;Inputs1!$B$4:$B$328, 0), MATCH('Cost drivers'!$C77, Inputs1!$A$4:$X$4, 0)),
INDEX(Inputs2!$A$4:$L$174, MATCH('Cost drivers'!$B77&amp;'Cost drivers'!I$5, Inputs2!$A$4:$A$174&amp;Inputs2!$B$4:$B$174, 0), MATCH('Cost drivers'!$C77, Inputs2!$A$4:$L$4, 0))
)</f>
        <v>115.2839985</v>
      </c>
      <c r="J77" s="119" cm="1">
        <f t="array" ref="J77">IF(RIGHT($C77,2)&lt;RIGHT(Controls!$E$39,2),
INDEX(Inputs1!$A$4:$X$328, MATCH('Cost drivers'!$B77&amp;'Cost drivers'!J$4, Inputs1!$A$4:$A$328&amp;Inputs1!$B$4:$B$328, 0), MATCH('Cost drivers'!$C77, Inputs1!$A$4:$X$4, 0)),
INDEX(Inputs2!$A$4:$L$174, MATCH('Cost drivers'!$B77&amp;'Cost drivers'!J$5, Inputs2!$A$4:$A$174&amp;Inputs2!$B$4:$B$174, 0), MATCH('Cost drivers'!$C77, Inputs2!$A$4:$L$4, 0))
)</f>
        <v>2.3996027147823207</v>
      </c>
      <c r="K77" s="118" cm="1">
        <f t="array" ref="K77">IF(RIGHT($C77,2)&lt;RIGHT(Controls!$E$39,2),
INDEX(Inputs1!$A$4:$X$328, MATCH('Cost drivers'!$B77&amp;'Cost drivers'!K$4, Inputs1!$A$4:$A$328&amp;Inputs1!$B$4:$B$328, 0), MATCH('Cost drivers'!$C77, Inputs1!$A$4:$X$4, 0)),
INDEX(Inputs2!$A$4:$L$174, MATCH('Cost drivers'!$B77&amp;'Cost drivers'!K$5, Inputs2!$A$4:$A$174&amp;Inputs2!$B$4:$B$174, 0), MATCH('Cost drivers'!$C77, Inputs2!$A$4:$L$4, 0))
)</f>
        <v>1483.8890278363399</v>
      </c>
      <c r="L77" s="118" cm="1">
        <f t="array" ref="L77">IF(RIGHT($C77,2)&lt;RIGHT(Controls!$E$39,2),
INDEX(Inputs1!$A$4:$X$328, MATCH('Cost drivers'!$B77&amp;'Cost drivers'!L$4, Inputs1!$A$4:$A$328&amp;Inputs1!$B$4:$B$328, 0), MATCH('Cost drivers'!$C77, Inputs1!$A$4:$X$4, 0)),
INDEX(Inputs2!$A$4:$L$174, MATCH('Cost drivers'!$B77&amp;'Cost drivers'!L$5, Inputs2!$A$4:$A$174&amp;Inputs2!$B$4:$B$174, 0), MATCH('Cost drivers'!$C77, Inputs2!$A$4:$L$4, 0))
)</f>
        <v>3167.6114325474327</v>
      </c>
      <c r="M77" s="120" cm="1">
        <f t="array" ref="M77">IF(RIGHT($C77,2)&lt;RIGHT(Controls!$E$39,2),
INDEX(Inputs1!$A$4:$X$328, MATCH('Cost drivers'!$B77&amp;'Cost drivers'!M$4, Inputs1!$A$4:$A$328&amp;Inputs1!$B$4:$B$328, 0), MATCH('Cost drivers'!$C77, Inputs1!$A$4:$X$4, 0)),
INDEX(Inputs2!$A$4:$L$174, MATCH('Cost drivers'!$B77&amp;'Cost drivers'!M$5, Inputs2!$A$4:$A$174&amp;Inputs2!$B$4:$B$174, 0), MATCH('Cost drivers'!$C77, Inputs2!$A$4:$L$4, 0))
)</f>
        <v>1.7716815014488257E-4</v>
      </c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</row>
    <row r="78" spans="1:32" s="107" customFormat="1" ht="13.15">
      <c r="A78" s="98" t="str">
        <f t="shared" si="12"/>
        <v>SRN25</v>
      </c>
      <c r="B78" s="98" t="s">
        <v>126</v>
      </c>
      <c r="C78" s="98" t="s">
        <v>51</v>
      </c>
      <c r="D78" s="117">
        <f t="shared" si="13"/>
        <v>4.7308402643902312</v>
      </c>
      <c r="E78" s="117">
        <f t="shared" si="14"/>
        <v>2.2720955855120342</v>
      </c>
      <c r="F78" s="117">
        <f t="shared" si="15"/>
        <v>7.3097954552373618</v>
      </c>
      <c r="G78" s="117">
        <f t="shared" si="16"/>
        <v>8.0681069049362684</v>
      </c>
      <c r="H78" s="117">
        <f t="shared" si="17"/>
        <v>-8.6640496257169399</v>
      </c>
      <c r="I78" s="118" cm="1">
        <f t="array" ref="I78">IF(RIGHT($C78,2)&lt;RIGHT(Controls!$E$39,2),
INDEX(Inputs1!$A$4:$X$328, MATCH('Cost drivers'!$B78&amp;'Cost drivers'!I$4, Inputs1!$A$4:$A$328&amp;Inputs1!$B$4:$B$328, 0), MATCH('Cost drivers'!$C78, Inputs1!$A$4:$X$4, 0)),
INDEX(Inputs2!$A$4:$L$174, MATCH('Cost drivers'!$B78&amp;'Cost drivers'!I$5, Inputs2!$A$4:$A$174&amp;Inputs2!$B$4:$B$174, 0), MATCH('Cost drivers'!$C78, Inputs2!$A$4:$L$4, 0))
)</f>
        <v>113.3908005823173</v>
      </c>
      <c r="J78" s="119" cm="1">
        <f t="array" ref="J78">IF(RIGHT($C78,2)&lt;RIGHT(Controls!$E$39,2),
INDEX(Inputs1!$A$4:$X$328, MATCH('Cost drivers'!$B78&amp;'Cost drivers'!J$4, Inputs1!$A$4:$A$328&amp;Inputs1!$B$4:$B$328, 0), MATCH('Cost drivers'!$C78, Inputs1!$A$4:$X$4, 0)),
INDEX(Inputs2!$A$4:$L$174, MATCH('Cost drivers'!$B78&amp;'Cost drivers'!J$5, Inputs2!$A$4:$A$174&amp;Inputs2!$B$4:$B$174, 0), MATCH('Cost drivers'!$C78, Inputs2!$A$4:$L$4, 0))
)</f>
        <v>2.2720955855120342</v>
      </c>
      <c r="K78" s="118" cm="1">
        <f t="array" ref="K78">IF(RIGHT($C78,2)&lt;RIGHT(Controls!$E$39,2),
INDEX(Inputs1!$A$4:$X$328, MATCH('Cost drivers'!$B78&amp;'Cost drivers'!K$4, Inputs1!$A$4:$A$328&amp;Inputs1!$B$4:$B$328, 0), MATCH('Cost drivers'!$C78, Inputs1!$A$4:$X$4, 0)),
INDEX(Inputs2!$A$4:$L$174, MATCH('Cost drivers'!$B78&amp;'Cost drivers'!K$5, Inputs2!$A$4:$A$174&amp;Inputs2!$B$4:$B$174, 0), MATCH('Cost drivers'!$C78, Inputs2!$A$4:$L$4, 0))
)</f>
        <v>1494.8713898040844</v>
      </c>
      <c r="L78" s="118" cm="1">
        <f t="array" ref="L78">IF(RIGHT($C78,2)&lt;RIGHT(Controls!$E$39,2),
INDEX(Inputs1!$A$4:$X$328, MATCH('Cost drivers'!$B78&amp;'Cost drivers'!L$4, Inputs1!$A$4:$A$328&amp;Inputs1!$B$4:$B$328, 0), MATCH('Cost drivers'!$C78, Inputs1!$A$4:$X$4, 0)),
INDEX(Inputs2!$A$4:$L$174, MATCH('Cost drivers'!$B78&amp;'Cost drivers'!L$5, Inputs2!$A$4:$A$174&amp;Inputs2!$B$4:$B$174, 0), MATCH('Cost drivers'!$C78, Inputs2!$A$4:$L$4, 0))
)</f>
        <v>3191.0551366740997</v>
      </c>
      <c r="M78" s="120" cm="1">
        <f t="array" ref="M78">IF(RIGHT($C78,2)&lt;RIGHT(Controls!$E$39,2),
INDEX(Inputs1!$A$4:$X$328, MATCH('Cost drivers'!$B78&amp;'Cost drivers'!M$4, Inputs1!$A$4:$A$328&amp;Inputs1!$B$4:$B$328, 0), MATCH('Cost drivers'!$C78, Inputs1!$A$4:$X$4, 0)),
INDEX(Inputs2!$A$4:$L$174, MATCH('Cost drivers'!$B78&amp;'Cost drivers'!M$5, Inputs2!$A$4:$A$174&amp;Inputs2!$B$4:$B$174, 0), MATCH('Cost drivers'!$C78, Inputs2!$A$4:$L$4, 0))
)</f>
        <v>1.726835851434072E-4</v>
      </c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</row>
    <row r="79" spans="1:32" s="107" customFormat="1" ht="13.15">
      <c r="A79" s="98" t="str">
        <f t="shared" si="12"/>
        <v>SRN26</v>
      </c>
      <c r="B79" s="98" t="s">
        <v>126</v>
      </c>
      <c r="C79" s="98" t="s">
        <v>52</v>
      </c>
      <c r="D79" s="117">
        <f t="shared" si="13"/>
        <v>4.738925690113839</v>
      </c>
      <c r="E79" s="117">
        <f t="shared" si="14"/>
        <v>2.2667296690848793</v>
      </c>
      <c r="F79" s="117">
        <f t="shared" si="15"/>
        <v>7.3204551458682454</v>
      </c>
      <c r="G79" s="117">
        <f t="shared" si="16"/>
        <v>8.0787665955671528</v>
      </c>
      <c r="H79" s="117">
        <f t="shared" si="17"/>
        <v>-8.6791840039567081</v>
      </c>
      <c r="I79" s="118" cm="1">
        <f t="array" ref="I79">IF(RIGHT($C79,2)&lt;RIGHT(Controls!$E$39,2),
INDEX(Inputs1!$A$4:$X$328, MATCH('Cost drivers'!$B79&amp;'Cost drivers'!I$4, Inputs1!$A$4:$A$328&amp;Inputs1!$B$4:$B$328, 0), MATCH('Cost drivers'!$C79, Inputs1!$A$4:$X$4, 0)),
INDEX(Inputs2!$A$4:$L$174, MATCH('Cost drivers'!$B79&amp;'Cost drivers'!I$5, Inputs2!$A$4:$A$174&amp;Inputs2!$B$4:$B$174, 0), MATCH('Cost drivers'!$C79, Inputs2!$A$4:$L$4, 0))
)</f>
        <v>114.311329898981</v>
      </c>
      <c r="J79" s="119" cm="1">
        <f t="array" ref="J79">IF(RIGHT($C79,2)&lt;RIGHT(Controls!$E$39,2),
INDEX(Inputs1!$A$4:$X$328, MATCH('Cost drivers'!$B79&amp;'Cost drivers'!J$4, Inputs1!$A$4:$A$328&amp;Inputs1!$B$4:$B$328, 0), MATCH('Cost drivers'!$C79, Inputs1!$A$4:$X$4, 0)),
INDEX(Inputs2!$A$4:$L$174, MATCH('Cost drivers'!$B79&amp;'Cost drivers'!J$5, Inputs2!$A$4:$A$174&amp;Inputs2!$B$4:$B$174, 0), MATCH('Cost drivers'!$C79, Inputs2!$A$4:$L$4, 0))
)</f>
        <v>2.2667296690848793</v>
      </c>
      <c r="K79" s="118" cm="1">
        <f t="array" ref="K79">IF(RIGHT($C79,2)&lt;RIGHT(Controls!$E$39,2),
INDEX(Inputs1!$A$4:$X$328, MATCH('Cost drivers'!$B79&amp;'Cost drivers'!K$4, Inputs1!$A$4:$A$328&amp;Inputs1!$B$4:$B$328, 0), MATCH('Cost drivers'!$C79, Inputs1!$A$4:$X$4, 0)),
INDEX(Inputs2!$A$4:$L$174, MATCH('Cost drivers'!$B79&amp;'Cost drivers'!K$5, Inputs2!$A$4:$A$174&amp;Inputs2!$B$4:$B$174, 0), MATCH('Cost drivers'!$C79, Inputs2!$A$4:$L$4, 0))
)</f>
        <v>1510.8914893092799</v>
      </c>
      <c r="L79" s="118" cm="1">
        <f t="array" ref="L79">IF(RIGHT($C79,2)&lt;RIGHT(Controls!$E$39,2),
INDEX(Inputs1!$A$4:$X$328, MATCH('Cost drivers'!$B79&amp;'Cost drivers'!L$4, Inputs1!$A$4:$A$328&amp;Inputs1!$B$4:$B$328, 0), MATCH('Cost drivers'!$C79, Inputs1!$A$4:$X$4, 0)),
INDEX(Inputs2!$A$4:$L$174, MATCH('Cost drivers'!$B79&amp;'Cost drivers'!L$5, Inputs2!$A$4:$A$174&amp;Inputs2!$B$4:$B$174, 0), MATCH('Cost drivers'!$C79, Inputs2!$A$4:$L$4, 0))
)</f>
        <v>3225.2527413408025</v>
      </c>
      <c r="M79" s="120" cm="1">
        <f t="array" ref="M79">IF(RIGHT($C79,2)&lt;RIGHT(Controls!$E$39,2),
INDEX(Inputs1!$A$4:$X$328, MATCH('Cost drivers'!$B79&amp;'Cost drivers'!M$4, Inputs1!$A$4:$A$328&amp;Inputs1!$B$4:$B$328, 0), MATCH('Cost drivers'!$C79, Inputs1!$A$4:$X$4, 0)),
INDEX(Inputs2!$A$4:$L$174, MATCH('Cost drivers'!$B79&amp;'Cost drivers'!M$5, Inputs2!$A$4:$A$174&amp;Inputs2!$B$4:$B$174, 0), MATCH('Cost drivers'!$C79, Inputs2!$A$4:$L$4, 0))
)</f>
        <v>1.7008980359405491E-4</v>
      </c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</row>
    <row r="80" spans="1:32" s="107" customFormat="1" ht="13.15">
      <c r="A80" s="98" t="str">
        <f t="shared" si="12"/>
        <v>SRN27</v>
      </c>
      <c r="B80" s="98" t="s">
        <v>126</v>
      </c>
      <c r="C80" s="98" t="s">
        <v>53</v>
      </c>
      <c r="D80" s="117">
        <f t="shared" si="13"/>
        <v>4.7463361022357891</v>
      </c>
      <c r="E80" s="117">
        <f t="shared" si="14"/>
        <v>2.2228314074223614</v>
      </c>
      <c r="F80" s="117">
        <f t="shared" si="15"/>
        <v>7.3251584437691513</v>
      </c>
      <c r="G80" s="117">
        <f t="shared" si="16"/>
        <v>8.0834698934680578</v>
      </c>
      <c r="H80" s="117">
        <f t="shared" si="17"/>
        <v>-8.6855292974995795</v>
      </c>
      <c r="I80" s="118" cm="1">
        <f t="array" ref="I80">IF(RIGHT($C80,2)&lt;RIGHT(Controls!$E$39,2),
INDEX(Inputs1!$A$4:$X$328, MATCH('Cost drivers'!$B80&amp;'Cost drivers'!I$4, Inputs1!$A$4:$A$328&amp;Inputs1!$B$4:$B$328, 0), MATCH('Cost drivers'!$C80, Inputs1!$A$4:$X$4, 0)),
INDEX(Inputs2!$A$4:$L$174, MATCH('Cost drivers'!$B80&amp;'Cost drivers'!I$5, Inputs2!$A$4:$A$174&amp;Inputs2!$B$4:$B$174, 0), MATCH('Cost drivers'!$C80, Inputs2!$A$4:$L$4, 0))
)</f>
        <v>115.1615703891046</v>
      </c>
      <c r="J80" s="119" cm="1">
        <f t="array" ref="J80">IF(RIGHT($C80,2)&lt;RIGHT(Controls!$E$39,2),
INDEX(Inputs1!$A$4:$X$328, MATCH('Cost drivers'!$B80&amp;'Cost drivers'!J$4, Inputs1!$A$4:$A$328&amp;Inputs1!$B$4:$B$328, 0), MATCH('Cost drivers'!$C80, Inputs1!$A$4:$X$4, 0)),
INDEX(Inputs2!$A$4:$L$174, MATCH('Cost drivers'!$B80&amp;'Cost drivers'!J$5, Inputs2!$A$4:$A$174&amp;Inputs2!$B$4:$B$174, 0), MATCH('Cost drivers'!$C80, Inputs2!$A$4:$L$4, 0))
)</f>
        <v>2.2228314074223614</v>
      </c>
      <c r="K80" s="118" cm="1">
        <f t="array" ref="K80">IF(RIGHT($C80,2)&lt;RIGHT(Controls!$E$39,2),
INDEX(Inputs1!$A$4:$X$328, MATCH('Cost drivers'!$B80&amp;'Cost drivers'!K$4, Inputs1!$A$4:$A$328&amp;Inputs1!$B$4:$B$328, 0), MATCH('Cost drivers'!$C80, Inputs1!$A$4:$X$4, 0)),
INDEX(Inputs2!$A$4:$L$174, MATCH('Cost drivers'!$B80&amp;'Cost drivers'!K$5, Inputs2!$A$4:$A$174&amp;Inputs2!$B$4:$B$174, 0), MATCH('Cost drivers'!$C80, Inputs2!$A$4:$L$4, 0))
)</f>
        <v>1518.014399533304</v>
      </c>
      <c r="L80" s="118" cm="1">
        <f t="array" ref="L80">IF(RIGHT($C80,2)&lt;RIGHT(Controls!$E$39,2),
INDEX(Inputs1!$A$4:$X$328, MATCH('Cost drivers'!$B80&amp;'Cost drivers'!L$4, Inputs1!$A$4:$A$328&amp;Inputs1!$B$4:$B$328, 0), MATCH('Cost drivers'!$C80, Inputs1!$A$4:$X$4, 0)),
INDEX(Inputs2!$A$4:$L$174, MATCH('Cost drivers'!$B80&amp;'Cost drivers'!L$5, Inputs2!$A$4:$A$174&amp;Inputs2!$B$4:$B$174, 0), MATCH('Cost drivers'!$C80, Inputs2!$A$4:$L$4, 0))
)</f>
        <v>3240.45779470758</v>
      </c>
      <c r="M80" s="120" cm="1">
        <f t="array" ref="M80">IF(RIGHT($C80,2)&lt;RIGHT(Controls!$E$39,2),
INDEX(Inputs1!$A$4:$X$328, MATCH('Cost drivers'!$B80&amp;'Cost drivers'!M$4, Inputs1!$A$4:$A$328&amp;Inputs1!$B$4:$B$328, 0), MATCH('Cost drivers'!$C80, Inputs1!$A$4:$X$4, 0)),
INDEX(Inputs2!$A$4:$L$174, MATCH('Cost drivers'!$B80&amp;'Cost drivers'!M$5, Inputs2!$A$4:$A$174&amp;Inputs2!$B$4:$B$174, 0), MATCH('Cost drivers'!$C80, Inputs2!$A$4:$L$4, 0))
)</f>
        <v>1.6901395077231304E-4</v>
      </c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</row>
    <row r="81" spans="1:32" s="107" customFormat="1" ht="13.15">
      <c r="A81" s="98" t="str">
        <f t="shared" si="12"/>
        <v>SRN28</v>
      </c>
      <c r="B81" s="98" t="s">
        <v>126</v>
      </c>
      <c r="C81" s="98" t="s">
        <v>54</v>
      </c>
      <c r="D81" s="117">
        <f t="shared" si="13"/>
        <v>4.7547538034862722</v>
      </c>
      <c r="E81" s="117">
        <f t="shared" si="14"/>
        <v>2.2130888697357585</v>
      </c>
      <c r="F81" s="117">
        <f t="shared" si="15"/>
        <v>7.3301066849672898</v>
      </c>
      <c r="G81" s="117">
        <f t="shared" si="16"/>
        <v>8.0884181346661954</v>
      </c>
      <c r="H81" s="117">
        <f t="shared" si="17"/>
        <v>-8.6949546012685737</v>
      </c>
      <c r="I81" s="118" cm="1">
        <f t="array" ref="I81">IF(RIGHT($C81,2)&lt;RIGHT(Controls!$E$39,2),
INDEX(Inputs1!$A$4:$X$328, MATCH('Cost drivers'!$B81&amp;'Cost drivers'!I$4, Inputs1!$A$4:$A$328&amp;Inputs1!$B$4:$B$328, 0), MATCH('Cost drivers'!$C81, Inputs1!$A$4:$X$4, 0)),
INDEX(Inputs2!$A$4:$L$174, MATCH('Cost drivers'!$B81&amp;'Cost drivers'!I$5, Inputs2!$A$4:$A$174&amp;Inputs2!$B$4:$B$174, 0), MATCH('Cost drivers'!$C81, Inputs2!$A$4:$L$4, 0))
)</f>
        <v>116.135057598177</v>
      </c>
      <c r="J81" s="119" cm="1">
        <f t="array" ref="J81">IF(RIGHT($C81,2)&lt;RIGHT(Controls!$E$39,2),
INDEX(Inputs1!$A$4:$X$328, MATCH('Cost drivers'!$B81&amp;'Cost drivers'!J$4, Inputs1!$A$4:$A$328&amp;Inputs1!$B$4:$B$328, 0), MATCH('Cost drivers'!$C81, Inputs1!$A$4:$X$4, 0)),
INDEX(Inputs2!$A$4:$L$174, MATCH('Cost drivers'!$B81&amp;'Cost drivers'!J$5, Inputs2!$A$4:$A$174&amp;Inputs2!$B$4:$B$174, 0), MATCH('Cost drivers'!$C81, Inputs2!$A$4:$L$4, 0))
)</f>
        <v>2.2130888697357585</v>
      </c>
      <c r="K81" s="118" cm="1">
        <f t="array" ref="K81">IF(RIGHT($C81,2)&lt;RIGHT(Controls!$E$39,2),
INDEX(Inputs1!$A$4:$X$328, MATCH('Cost drivers'!$B81&amp;'Cost drivers'!K$4, Inputs1!$A$4:$A$328&amp;Inputs1!$B$4:$B$328, 0), MATCH('Cost drivers'!$C81, Inputs1!$A$4:$X$4, 0)),
INDEX(Inputs2!$A$4:$L$174, MATCH('Cost drivers'!$B81&amp;'Cost drivers'!K$5, Inputs2!$A$4:$A$174&amp;Inputs2!$B$4:$B$174, 0), MATCH('Cost drivers'!$C81, Inputs2!$A$4:$L$4, 0))
)</f>
        <v>1525.5445159760204</v>
      </c>
      <c r="L81" s="118" cm="1">
        <f t="array" ref="L81">IF(RIGHT($C81,2)&lt;RIGHT(Controls!$E$39,2),
INDEX(Inputs1!$A$4:$X$328, MATCH('Cost drivers'!$B81&amp;'Cost drivers'!L$4, Inputs1!$A$4:$A$328&amp;Inputs1!$B$4:$B$328, 0), MATCH('Cost drivers'!$C81, Inputs1!$A$4:$X$4, 0)),
INDEX(Inputs2!$A$4:$L$174, MATCH('Cost drivers'!$B81&amp;'Cost drivers'!L$5, Inputs2!$A$4:$A$174&amp;Inputs2!$B$4:$B$174, 0), MATCH('Cost drivers'!$C81, Inputs2!$A$4:$L$4, 0))
)</f>
        <v>3256.5320984357645</v>
      </c>
      <c r="M81" s="120" cm="1">
        <f t="array" ref="M81">IF(RIGHT($C81,2)&lt;RIGHT(Controls!$E$39,2),
INDEX(Inputs1!$A$4:$X$328, MATCH('Cost drivers'!$B81&amp;'Cost drivers'!M$4, Inputs1!$A$4:$A$328&amp;Inputs1!$B$4:$B$328, 0), MATCH('Cost drivers'!$C81, Inputs1!$A$4:$X$4, 0)),
INDEX(Inputs2!$A$4:$L$174, MATCH('Cost drivers'!$B81&amp;'Cost drivers'!M$5, Inputs2!$A$4:$A$174&amp;Inputs2!$B$4:$B$174, 0), MATCH('Cost drivers'!$C81, Inputs2!$A$4:$L$4, 0))
)</f>
        <v>1.6742842670573019E-4</v>
      </c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</row>
    <row r="82" spans="1:32" s="107" customFormat="1" ht="13.15">
      <c r="A82" s="98" t="str">
        <f t="shared" si="12"/>
        <v>SRN29</v>
      </c>
      <c r="B82" s="98" t="s">
        <v>126</v>
      </c>
      <c r="C82" s="98" t="s">
        <v>55</v>
      </c>
      <c r="D82" s="117">
        <f t="shared" si="13"/>
        <v>4.7609744191887557</v>
      </c>
      <c r="E82" s="117">
        <f t="shared" si="14"/>
        <v>2.21033256090131</v>
      </c>
      <c r="F82" s="117">
        <f t="shared" si="15"/>
        <v>7.3348631908622846</v>
      </c>
      <c r="G82" s="117">
        <f t="shared" si="16"/>
        <v>8.0931746405611911</v>
      </c>
      <c r="H82" s="117">
        <f t="shared" si="17"/>
        <v>-8.701298133558609</v>
      </c>
      <c r="I82" s="118" cm="1">
        <f t="array" ref="I82">IF(RIGHT($C82,2)&lt;RIGHT(Controls!$E$39,2),
INDEX(Inputs1!$A$4:$X$328, MATCH('Cost drivers'!$B82&amp;'Cost drivers'!I$4, Inputs1!$A$4:$A$328&amp;Inputs1!$B$4:$B$328, 0), MATCH('Cost drivers'!$C82, Inputs1!$A$4:$X$4, 0)),
INDEX(Inputs2!$A$4:$L$174, MATCH('Cost drivers'!$B82&amp;'Cost drivers'!I$5, Inputs2!$A$4:$A$174&amp;Inputs2!$B$4:$B$174, 0), MATCH('Cost drivers'!$C82, Inputs2!$A$4:$L$4, 0))
)</f>
        <v>116.85974081210711</v>
      </c>
      <c r="J82" s="119" cm="1">
        <f t="array" ref="J82">IF(RIGHT($C82,2)&lt;RIGHT(Controls!$E$39,2),
INDEX(Inputs1!$A$4:$X$328, MATCH('Cost drivers'!$B82&amp;'Cost drivers'!J$4, Inputs1!$A$4:$A$328&amp;Inputs1!$B$4:$B$328, 0), MATCH('Cost drivers'!$C82, Inputs1!$A$4:$X$4, 0)),
INDEX(Inputs2!$A$4:$L$174, MATCH('Cost drivers'!$B82&amp;'Cost drivers'!J$5, Inputs2!$A$4:$A$174&amp;Inputs2!$B$4:$B$174, 0), MATCH('Cost drivers'!$C82, Inputs2!$A$4:$L$4, 0))
)</f>
        <v>2.21033256090131</v>
      </c>
      <c r="K82" s="118" cm="1">
        <f t="array" ref="K82">IF(RIGHT($C82,2)&lt;RIGHT(Controls!$E$39,2),
INDEX(Inputs1!$A$4:$X$328, MATCH('Cost drivers'!$B82&amp;'Cost drivers'!K$4, Inputs1!$A$4:$A$328&amp;Inputs1!$B$4:$B$328, 0), MATCH('Cost drivers'!$C82, Inputs1!$A$4:$X$4, 0)),
INDEX(Inputs2!$A$4:$L$174, MATCH('Cost drivers'!$B82&amp;'Cost drivers'!K$5, Inputs2!$A$4:$A$174&amp;Inputs2!$B$4:$B$174, 0), MATCH('Cost drivers'!$C82, Inputs2!$A$4:$L$4, 0))
)</f>
        <v>1532.8180620785299</v>
      </c>
      <c r="L82" s="118" cm="1">
        <f t="array" ref="L82">IF(RIGHT($C82,2)&lt;RIGHT(Controls!$E$39,2),
INDEX(Inputs1!$A$4:$X$328, MATCH('Cost drivers'!$B82&amp;'Cost drivers'!L$4, Inputs1!$A$4:$A$328&amp;Inputs1!$B$4:$B$328, 0), MATCH('Cost drivers'!$C82, Inputs1!$A$4:$X$4, 0)),
INDEX(Inputs2!$A$4:$L$174, MATCH('Cost drivers'!$B82&amp;'Cost drivers'!L$5, Inputs2!$A$4:$A$174&amp;Inputs2!$B$4:$B$174, 0), MATCH('Cost drivers'!$C82, Inputs2!$A$4:$L$4, 0))
)</f>
        <v>3272.0587094944531</v>
      </c>
      <c r="M82" s="120" cm="1">
        <f t="array" ref="M82">IF(RIGHT($C82,2)&lt;RIGHT(Controls!$E$39,2),
INDEX(Inputs1!$A$4:$X$328, MATCH('Cost drivers'!$B82&amp;'Cost drivers'!M$4, Inputs1!$A$4:$A$328&amp;Inputs1!$B$4:$B$328, 0), MATCH('Cost drivers'!$C82, Inputs1!$A$4:$X$4, 0)),
INDEX(Inputs2!$A$4:$L$174, MATCH('Cost drivers'!$B82&amp;'Cost drivers'!M$5, Inputs2!$A$4:$A$174&amp;Inputs2!$B$4:$B$174, 0), MATCH('Cost drivers'!$C82, Inputs2!$A$4:$L$4, 0))
)</f>
        <v>1.6636970065638705E-4</v>
      </c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</row>
    <row r="83" spans="1:32" s="107" customFormat="1" ht="13.15">
      <c r="A83" s="98" t="str">
        <f t="shared" si="12"/>
        <v>SRN30</v>
      </c>
      <c r="B83" s="98" t="s">
        <v>126</v>
      </c>
      <c r="C83" s="98" t="s">
        <v>56</v>
      </c>
      <c r="D83" s="117">
        <f t="shared" si="13"/>
        <v>4.7837438656103943</v>
      </c>
      <c r="E83" s="117">
        <f t="shared" si="14"/>
        <v>2.1321467727839045</v>
      </c>
      <c r="F83" s="117">
        <f t="shared" si="15"/>
        <v>7.3393999117041444</v>
      </c>
      <c r="G83" s="117">
        <f t="shared" si="16"/>
        <v>8.0977113614030518</v>
      </c>
      <c r="H83" s="117">
        <f t="shared" si="17"/>
        <v>-8.7245641820764863</v>
      </c>
      <c r="I83" s="118" cm="1">
        <f t="array" ref="I83">IF(RIGHT($C83,2)&lt;RIGHT(Controls!$E$39,2),
INDEX(Inputs1!$A$4:$X$328, MATCH('Cost drivers'!$B83&amp;'Cost drivers'!I$4, Inputs1!$A$4:$A$328&amp;Inputs1!$B$4:$B$328, 0), MATCH('Cost drivers'!$C83, Inputs1!$A$4:$X$4, 0)),
INDEX(Inputs2!$A$4:$L$174, MATCH('Cost drivers'!$B83&amp;'Cost drivers'!I$5, Inputs2!$A$4:$A$174&amp;Inputs2!$B$4:$B$174, 0), MATCH('Cost drivers'!$C83, Inputs2!$A$4:$L$4, 0))
)</f>
        <v>119.55109648248779</v>
      </c>
      <c r="J83" s="119" cm="1">
        <f t="array" ref="J83">IF(RIGHT($C83,2)&lt;RIGHT(Controls!$E$39,2),
INDEX(Inputs1!$A$4:$X$328, MATCH('Cost drivers'!$B83&amp;'Cost drivers'!J$4, Inputs1!$A$4:$A$328&amp;Inputs1!$B$4:$B$328, 0), MATCH('Cost drivers'!$C83, Inputs1!$A$4:$X$4, 0)),
INDEX(Inputs2!$A$4:$L$174, MATCH('Cost drivers'!$B83&amp;'Cost drivers'!J$5, Inputs2!$A$4:$A$174&amp;Inputs2!$B$4:$B$174, 0), MATCH('Cost drivers'!$C83, Inputs2!$A$4:$L$4, 0))
)</f>
        <v>2.1321467727839045</v>
      </c>
      <c r="K83" s="118" cm="1">
        <f t="array" ref="K83">IF(RIGHT($C83,2)&lt;RIGHT(Controls!$E$39,2),
INDEX(Inputs1!$A$4:$X$328, MATCH('Cost drivers'!$B83&amp;'Cost drivers'!K$4, Inputs1!$A$4:$A$328&amp;Inputs1!$B$4:$B$328, 0), MATCH('Cost drivers'!$C83, Inputs1!$A$4:$X$4, 0)),
INDEX(Inputs2!$A$4:$L$174, MATCH('Cost drivers'!$B83&amp;'Cost drivers'!K$5, Inputs2!$A$4:$A$174&amp;Inputs2!$B$4:$B$174, 0), MATCH('Cost drivers'!$C83, Inputs2!$A$4:$L$4, 0))
)</f>
        <v>1539.7878277138411</v>
      </c>
      <c r="L83" s="118" cm="1">
        <f t="array" ref="L83">IF(RIGHT($C83,2)&lt;RIGHT(Controls!$E$39,2),
INDEX(Inputs1!$A$4:$X$328, MATCH('Cost drivers'!$B83&amp;'Cost drivers'!L$4, Inputs1!$A$4:$A$328&amp;Inputs1!$B$4:$B$328, 0), MATCH('Cost drivers'!$C83, Inputs1!$A$4:$X$4, 0)),
INDEX(Inputs2!$A$4:$L$174, MATCH('Cost drivers'!$B83&amp;'Cost drivers'!L$5, Inputs2!$A$4:$A$174&amp;Inputs2!$B$4:$B$174, 0), MATCH('Cost drivers'!$C83, Inputs2!$A$4:$L$4, 0))
)</f>
        <v>3286.9368499041702</v>
      </c>
      <c r="M83" s="120" cm="1">
        <f t="array" ref="M83">IF(RIGHT($C83,2)&lt;RIGHT(Controls!$E$39,2),
INDEX(Inputs1!$A$4:$X$328, MATCH('Cost drivers'!$B83&amp;'Cost drivers'!M$4, Inputs1!$A$4:$A$328&amp;Inputs1!$B$4:$B$328, 0), MATCH('Cost drivers'!$C83, Inputs1!$A$4:$X$4, 0)),
INDEX(Inputs2!$A$4:$L$174, MATCH('Cost drivers'!$B83&amp;'Cost drivers'!M$5, Inputs2!$A$4:$A$174&amp;Inputs2!$B$4:$B$174, 0), MATCH('Cost drivers'!$C83, Inputs2!$A$4:$L$4, 0))
)</f>
        <v>1.625436166467019E-4</v>
      </c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</row>
    <row r="84" spans="1:32" s="107" customFormat="1" ht="13.15">
      <c r="A84" s="98" t="str">
        <f t="shared" si="12"/>
        <v>SVH12</v>
      </c>
      <c r="B84" s="98" t="s">
        <v>127</v>
      </c>
      <c r="C84" s="98" t="s">
        <v>28</v>
      </c>
      <c r="D84" s="117">
        <f t="shared" si="13"/>
        <v>5.5071628851237557</v>
      </c>
      <c r="E84" s="117">
        <f t="shared" si="14"/>
        <v>2.5955520681450071</v>
      </c>
      <c r="F84" s="117">
        <f t="shared" si="15"/>
        <v>7.5490035474433617</v>
      </c>
      <c r="G84" s="117">
        <f t="shared" si="16"/>
        <v>7.9427194538666281</v>
      </c>
      <c r="H84" s="117">
        <f t="shared" si="17"/>
        <v>-8.2541553472612001</v>
      </c>
      <c r="I84" s="118" cm="1">
        <f t="array" ref="I84">IF(RIGHT($C84,2)&lt;RIGHT(Controls!$E$39,2),
INDEX(Inputs1!$A$4:$X$328, MATCH('Cost drivers'!$B84&amp;'Cost drivers'!I$4, Inputs1!$A$4:$A$328&amp;Inputs1!$B$4:$B$328, 0), MATCH('Cost drivers'!$C84, Inputs1!$A$4:$X$4, 0)),
INDEX(Inputs2!$A$4:$L$174, MATCH('Cost drivers'!$B84&amp;'Cost drivers'!I$5, Inputs2!$A$4:$A$174&amp;Inputs2!$B$4:$B$174, 0), MATCH('Cost drivers'!$C84, Inputs2!$A$4:$L$4, 0))
)</f>
        <v>246.45092467532501</v>
      </c>
      <c r="J84" s="119" cm="1">
        <f t="array" ref="J84">IF(RIGHT($C84,2)&lt;RIGHT(Controls!$E$39,2),
INDEX(Inputs1!$A$4:$X$328, MATCH('Cost drivers'!$B84&amp;'Cost drivers'!J$4, Inputs1!$A$4:$A$328&amp;Inputs1!$B$4:$B$328, 0), MATCH('Cost drivers'!$C84, Inputs1!$A$4:$X$4, 0)),
INDEX(Inputs2!$A$4:$L$174, MATCH('Cost drivers'!$B84&amp;'Cost drivers'!J$5, Inputs2!$A$4:$A$174&amp;Inputs2!$B$4:$B$174, 0), MATCH('Cost drivers'!$C84, Inputs2!$A$4:$L$4, 0))
)</f>
        <v>2.5955520681450071</v>
      </c>
      <c r="K84" s="118" cm="1">
        <f t="array" ref="K84">IF(RIGHT($C84,2)&lt;RIGHT(Controls!$E$39,2),
INDEX(Inputs1!$A$4:$X$328, MATCH('Cost drivers'!$B84&amp;'Cost drivers'!K$4, Inputs1!$A$4:$A$328&amp;Inputs1!$B$4:$B$328, 0), MATCH('Cost drivers'!$C84, Inputs1!$A$4:$X$4, 0)),
INDEX(Inputs2!$A$4:$L$174, MATCH('Cost drivers'!$B84&amp;'Cost drivers'!K$5, Inputs2!$A$4:$A$174&amp;Inputs2!$B$4:$B$174, 0), MATCH('Cost drivers'!$C84, Inputs2!$A$4:$L$4, 0))
)</f>
        <v>1898.8496747126201</v>
      </c>
      <c r="L84" s="118" cm="1">
        <f t="array" ref="L84">IF(RIGHT($C84,2)&lt;RIGHT(Controls!$E$39,2),
INDEX(Inputs1!$A$4:$X$328, MATCH('Cost drivers'!$B84&amp;'Cost drivers'!L$4, Inputs1!$A$4:$A$328&amp;Inputs1!$B$4:$B$328, 0), MATCH('Cost drivers'!$C84, Inputs1!$A$4:$X$4, 0)),
INDEX(Inputs2!$A$4:$L$174, MATCH('Cost drivers'!$B84&amp;'Cost drivers'!L$5, Inputs2!$A$4:$A$174&amp;Inputs2!$B$4:$B$174, 0), MATCH('Cost drivers'!$C84, Inputs2!$A$4:$L$4, 0))
)</f>
        <v>2815.0053859244899</v>
      </c>
      <c r="M84" s="120" cm="1">
        <f t="array" ref="M84">IF(RIGHT($C84,2)&lt;RIGHT(Controls!$E$39,2),
INDEX(Inputs1!$A$4:$X$328, MATCH('Cost drivers'!$B84&amp;'Cost drivers'!M$4, Inputs1!$A$4:$A$328&amp;Inputs1!$B$4:$B$328, 0), MATCH('Cost drivers'!$C84, Inputs1!$A$4:$X$4, 0)),
INDEX(Inputs2!$A$4:$L$174, MATCH('Cost drivers'!$B84&amp;'Cost drivers'!M$5, Inputs2!$A$4:$A$174&amp;Inputs2!$B$4:$B$174, 0), MATCH('Cost drivers'!$C84, Inputs2!$A$4:$L$4, 0))
)</f>
        <v>2.6017518971425491E-4</v>
      </c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</row>
    <row r="85" spans="1:32" s="107" customFormat="1" ht="13.15">
      <c r="A85" s="98" t="str">
        <f t="shared" si="12"/>
        <v>SVH13</v>
      </c>
      <c r="B85" s="98" t="s">
        <v>127</v>
      </c>
      <c r="C85" s="98" t="s">
        <v>40</v>
      </c>
      <c r="D85" s="117">
        <f t="shared" si="13"/>
        <v>5.5151038664072427</v>
      </c>
      <c r="E85" s="117">
        <f t="shared" si="14"/>
        <v>2.5850859648044224</v>
      </c>
      <c r="F85" s="117">
        <f t="shared" si="15"/>
        <v>7.558817351457777</v>
      </c>
      <c r="G85" s="117">
        <f t="shared" si="16"/>
        <v>7.9530674032785429</v>
      </c>
      <c r="H85" s="117">
        <f t="shared" si="17"/>
        <v>-8.2612088058769668</v>
      </c>
      <c r="I85" s="118" cm="1">
        <f t="array" ref="I85">IF(RIGHT($C85,2)&lt;RIGHT(Controls!$E$39,2),
INDEX(Inputs1!$A$4:$X$328, MATCH('Cost drivers'!$B85&amp;'Cost drivers'!I$4, Inputs1!$A$4:$A$328&amp;Inputs1!$B$4:$B$328, 0), MATCH('Cost drivers'!$C85, Inputs1!$A$4:$X$4, 0)),
INDEX(Inputs2!$A$4:$L$174, MATCH('Cost drivers'!$B85&amp;'Cost drivers'!I$5, Inputs2!$A$4:$A$174&amp;Inputs2!$B$4:$B$174, 0), MATCH('Cost drivers'!$C85, Inputs2!$A$4:$L$4, 0))
)</f>
        <v>248.41577796189699</v>
      </c>
      <c r="J85" s="119" cm="1">
        <f t="array" ref="J85">IF(RIGHT($C85,2)&lt;RIGHT(Controls!$E$39,2),
INDEX(Inputs1!$A$4:$X$328, MATCH('Cost drivers'!$B85&amp;'Cost drivers'!J$4, Inputs1!$A$4:$A$328&amp;Inputs1!$B$4:$B$328, 0), MATCH('Cost drivers'!$C85, Inputs1!$A$4:$X$4, 0)),
INDEX(Inputs2!$A$4:$L$174, MATCH('Cost drivers'!$B85&amp;'Cost drivers'!J$5, Inputs2!$A$4:$A$174&amp;Inputs2!$B$4:$B$174, 0), MATCH('Cost drivers'!$C85, Inputs2!$A$4:$L$4, 0))
)</f>
        <v>2.5850859648044224</v>
      </c>
      <c r="K85" s="118" cm="1">
        <f t="array" ref="K85">IF(RIGHT($C85,2)&lt;RIGHT(Controls!$E$39,2),
INDEX(Inputs1!$A$4:$X$328, MATCH('Cost drivers'!$B85&amp;'Cost drivers'!K$4, Inputs1!$A$4:$A$328&amp;Inputs1!$B$4:$B$328, 0), MATCH('Cost drivers'!$C85, Inputs1!$A$4:$X$4, 0)),
INDEX(Inputs2!$A$4:$L$174, MATCH('Cost drivers'!$B85&amp;'Cost drivers'!K$5, Inputs2!$A$4:$A$174&amp;Inputs2!$B$4:$B$174, 0), MATCH('Cost drivers'!$C85, Inputs2!$A$4:$L$4, 0))
)</f>
        <v>1917.57635294999</v>
      </c>
      <c r="L85" s="118" cm="1">
        <f t="array" ref="L85">IF(RIGHT($C85,2)&lt;RIGHT(Controls!$E$39,2),
INDEX(Inputs1!$A$4:$X$328, MATCH('Cost drivers'!$B85&amp;'Cost drivers'!L$4, Inputs1!$A$4:$A$328&amp;Inputs1!$B$4:$B$328, 0), MATCH('Cost drivers'!$C85, Inputs1!$A$4:$X$4, 0)),
INDEX(Inputs2!$A$4:$L$174, MATCH('Cost drivers'!$B85&amp;'Cost drivers'!L$5, Inputs2!$A$4:$A$174&amp;Inputs2!$B$4:$B$174, 0), MATCH('Cost drivers'!$C85, Inputs2!$A$4:$L$4, 0))
)</f>
        <v>2844.2861559339599</v>
      </c>
      <c r="M85" s="120" cm="1">
        <f t="array" ref="M85">IF(RIGHT($C85,2)&lt;RIGHT(Controls!$E$39,2),
INDEX(Inputs1!$A$4:$X$328, MATCH('Cost drivers'!$B85&amp;'Cost drivers'!M$4, Inputs1!$A$4:$A$328&amp;Inputs1!$B$4:$B$328, 0), MATCH('Cost drivers'!$C85, Inputs1!$A$4:$X$4, 0)),
INDEX(Inputs2!$A$4:$L$174, MATCH('Cost drivers'!$B85&amp;'Cost drivers'!M$5, Inputs2!$A$4:$A$174&amp;Inputs2!$B$4:$B$174, 0), MATCH('Cost drivers'!$C85, Inputs2!$A$4:$L$4, 0))
)</f>
        <v>2.5834651161498644E-4</v>
      </c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</row>
    <row r="86" spans="1:32" s="107" customFormat="1" ht="13.15">
      <c r="A86" s="98" t="str">
        <f t="shared" si="12"/>
        <v>SVH14</v>
      </c>
      <c r="B86" s="98" t="s">
        <v>127</v>
      </c>
      <c r="C86" s="98" t="s">
        <v>41</v>
      </c>
      <c r="D86" s="117">
        <f t="shared" si="13"/>
        <v>5.4763814356246696</v>
      </c>
      <c r="E86" s="117">
        <f t="shared" si="14"/>
        <v>2.5228513072354621</v>
      </c>
      <c r="F86" s="117">
        <f t="shared" si="15"/>
        <v>7.5655424974821024</v>
      </c>
      <c r="G86" s="117">
        <f t="shared" si="16"/>
        <v>7.9602313482836466</v>
      </c>
      <c r="H86" s="117">
        <f t="shared" si="17"/>
        <v>-8.2697061692042571</v>
      </c>
      <c r="I86" s="118" cm="1">
        <f t="array" ref="I86">IF(RIGHT($C86,2)&lt;RIGHT(Controls!$E$39,2),
INDEX(Inputs1!$A$4:$X$328, MATCH('Cost drivers'!$B86&amp;'Cost drivers'!I$4, Inputs1!$A$4:$A$328&amp;Inputs1!$B$4:$B$328, 0), MATCH('Cost drivers'!$C86, Inputs1!$A$4:$X$4, 0)),
INDEX(Inputs2!$A$4:$L$174, MATCH('Cost drivers'!$B86&amp;'Cost drivers'!I$5, Inputs2!$A$4:$A$174&amp;Inputs2!$B$4:$B$174, 0), MATCH('Cost drivers'!$C86, Inputs2!$A$4:$L$4, 0))
)</f>
        <v>238.980375008442</v>
      </c>
      <c r="J86" s="119" cm="1">
        <f t="array" ref="J86">IF(RIGHT($C86,2)&lt;RIGHT(Controls!$E$39,2),
INDEX(Inputs1!$A$4:$X$328, MATCH('Cost drivers'!$B86&amp;'Cost drivers'!J$4, Inputs1!$A$4:$A$328&amp;Inputs1!$B$4:$B$328, 0), MATCH('Cost drivers'!$C86, Inputs1!$A$4:$X$4, 0)),
INDEX(Inputs2!$A$4:$L$174, MATCH('Cost drivers'!$B86&amp;'Cost drivers'!J$5, Inputs2!$A$4:$A$174&amp;Inputs2!$B$4:$B$174, 0), MATCH('Cost drivers'!$C86, Inputs2!$A$4:$L$4, 0))
)</f>
        <v>2.5228513072354621</v>
      </c>
      <c r="K86" s="118" cm="1">
        <f t="array" ref="K86">IF(RIGHT($C86,2)&lt;RIGHT(Controls!$E$39,2),
INDEX(Inputs1!$A$4:$X$328, MATCH('Cost drivers'!$B86&amp;'Cost drivers'!K$4, Inputs1!$A$4:$A$328&amp;Inputs1!$B$4:$B$328, 0), MATCH('Cost drivers'!$C86, Inputs1!$A$4:$X$4, 0)),
INDEX(Inputs2!$A$4:$L$174, MATCH('Cost drivers'!$B86&amp;'Cost drivers'!K$5, Inputs2!$A$4:$A$174&amp;Inputs2!$B$4:$B$174, 0), MATCH('Cost drivers'!$C86, Inputs2!$A$4:$L$4, 0))
)</f>
        <v>1930.51579498668</v>
      </c>
      <c r="L86" s="118" cm="1">
        <f t="array" ref="L86">IF(RIGHT($C86,2)&lt;RIGHT(Controls!$E$39,2),
INDEX(Inputs1!$A$4:$X$328, MATCH('Cost drivers'!$B86&amp;'Cost drivers'!L$4, Inputs1!$A$4:$A$328&amp;Inputs1!$B$4:$B$328, 0), MATCH('Cost drivers'!$C86, Inputs1!$A$4:$X$4, 0)),
INDEX(Inputs2!$A$4:$L$174, MATCH('Cost drivers'!$B86&amp;'Cost drivers'!L$5, Inputs2!$A$4:$A$174&amp;Inputs2!$B$4:$B$174, 0), MATCH('Cost drivers'!$C86, Inputs2!$A$4:$L$4, 0))
)</f>
        <v>2864.7356275196698</v>
      </c>
      <c r="M86" s="120" cm="1">
        <f t="array" ref="M86">IF(RIGHT($C86,2)&lt;RIGHT(Controls!$E$39,2),
INDEX(Inputs1!$A$4:$X$328, MATCH('Cost drivers'!$B86&amp;'Cost drivers'!M$4, Inputs1!$A$4:$A$328&amp;Inputs1!$B$4:$B$328, 0), MATCH('Cost drivers'!$C86, Inputs1!$A$4:$X$4, 0)),
INDEX(Inputs2!$A$4:$L$174, MATCH('Cost drivers'!$B86&amp;'Cost drivers'!M$5, Inputs2!$A$4:$A$174&amp;Inputs2!$B$4:$B$174, 0), MATCH('Cost drivers'!$C86, Inputs2!$A$4:$L$4, 0))
)</f>
        <v>2.5616054805788072E-4</v>
      </c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</row>
    <row r="87" spans="1:32" s="107" customFormat="1" ht="13.15">
      <c r="A87" s="98" t="str">
        <f t="shared" si="12"/>
        <v>SVH15</v>
      </c>
      <c r="B87" s="98" t="s">
        <v>127</v>
      </c>
      <c r="C87" s="98" t="s">
        <v>42</v>
      </c>
      <c r="D87" s="117">
        <f t="shared" si="13"/>
        <v>5.4907966094488732</v>
      </c>
      <c r="E87" s="117">
        <f t="shared" si="14"/>
        <v>2.5302432949603428</v>
      </c>
      <c r="F87" s="117">
        <f t="shared" si="15"/>
        <v>7.5746111796770368</v>
      </c>
      <c r="G87" s="117">
        <f t="shared" si="16"/>
        <v>7.9698485308593536</v>
      </c>
      <c r="H87" s="117">
        <f t="shared" si="17"/>
        <v>-8.2747450193001431</v>
      </c>
      <c r="I87" s="118" cm="1">
        <f t="array" ref="I87">IF(RIGHT($C87,2)&lt;RIGHT(Controls!$E$39,2),
INDEX(Inputs1!$A$4:$X$328, MATCH('Cost drivers'!$B87&amp;'Cost drivers'!I$4, Inputs1!$A$4:$A$328&amp;Inputs1!$B$4:$B$328, 0), MATCH('Cost drivers'!$C87, Inputs1!$A$4:$X$4, 0)),
INDEX(Inputs2!$A$4:$L$174, MATCH('Cost drivers'!$B87&amp;'Cost drivers'!I$5, Inputs2!$A$4:$A$174&amp;Inputs2!$B$4:$B$174, 0), MATCH('Cost drivers'!$C87, Inputs2!$A$4:$L$4, 0))
)</f>
        <v>242.45026812500001</v>
      </c>
      <c r="J87" s="119" cm="1">
        <f t="array" ref="J87">IF(RIGHT($C87,2)&lt;RIGHT(Controls!$E$39,2),
INDEX(Inputs1!$A$4:$X$328, MATCH('Cost drivers'!$B87&amp;'Cost drivers'!J$4, Inputs1!$A$4:$A$328&amp;Inputs1!$B$4:$B$328, 0), MATCH('Cost drivers'!$C87, Inputs1!$A$4:$X$4, 0)),
INDEX(Inputs2!$A$4:$L$174, MATCH('Cost drivers'!$B87&amp;'Cost drivers'!J$5, Inputs2!$A$4:$A$174&amp;Inputs2!$B$4:$B$174, 0), MATCH('Cost drivers'!$C87, Inputs2!$A$4:$L$4, 0))
)</f>
        <v>2.5302432949603428</v>
      </c>
      <c r="K87" s="118" cm="1">
        <f t="array" ref="K87">IF(RIGHT($C87,2)&lt;RIGHT(Controls!$E$39,2),
INDEX(Inputs1!$A$4:$X$328, MATCH('Cost drivers'!$B87&amp;'Cost drivers'!K$4, Inputs1!$A$4:$A$328&amp;Inputs1!$B$4:$B$328, 0), MATCH('Cost drivers'!$C87, Inputs1!$A$4:$X$4, 0)),
INDEX(Inputs2!$A$4:$L$174, MATCH('Cost drivers'!$B87&amp;'Cost drivers'!K$5, Inputs2!$A$4:$A$174&amp;Inputs2!$B$4:$B$174, 0), MATCH('Cost drivers'!$C87, Inputs2!$A$4:$L$4, 0))
)</f>
        <v>1948.1026534891</v>
      </c>
      <c r="L87" s="118" cm="1">
        <f t="array" ref="L87">IF(RIGHT($C87,2)&lt;RIGHT(Controls!$E$39,2),
INDEX(Inputs1!$A$4:$X$328, MATCH('Cost drivers'!$B87&amp;'Cost drivers'!L$4, Inputs1!$A$4:$A$328&amp;Inputs1!$B$4:$B$328, 0), MATCH('Cost drivers'!$C87, Inputs1!$A$4:$X$4, 0)),
INDEX(Inputs2!$A$4:$L$174, MATCH('Cost drivers'!$B87&amp;'Cost drivers'!L$5, Inputs2!$A$4:$A$174&amp;Inputs2!$B$4:$B$174, 0), MATCH('Cost drivers'!$C87, Inputs2!$A$4:$L$4, 0))
)</f>
        <v>2892.4192187850199</v>
      </c>
      <c r="M87" s="120" cm="1">
        <f t="array" ref="M87">IF(RIGHT($C87,2)&lt;RIGHT(Controls!$E$39,2),
INDEX(Inputs1!$A$4:$X$328, MATCH('Cost drivers'!$B87&amp;'Cost drivers'!M$4, Inputs1!$A$4:$A$328&amp;Inputs1!$B$4:$B$328, 0), MATCH('Cost drivers'!$C87, Inputs1!$A$4:$X$4, 0)),
INDEX(Inputs2!$A$4:$L$174, MATCH('Cost drivers'!$B87&amp;'Cost drivers'!M$5, Inputs2!$A$4:$A$174&amp;Inputs2!$B$4:$B$174, 0), MATCH('Cost drivers'!$C87, Inputs2!$A$4:$L$4, 0))
)</f>
        <v>2.5487303996004073E-4</v>
      </c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</row>
    <row r="88" spans="1:32" s="107" customFormat="1" ht="13.15">
      <c r="A88" s="98" t="str">
        <f t="shared" si="12"/>
        <v>SVH16</v>
      </c>
      <c r="B88" s="98" t="s">
        <v>127</v>
      </c>
      <c r="C88" s="98" t="s">
        <v>43</v>
      </c>
      <c r="D88" s="117">
        <f t="shared" si="13"/>
        <v>5.4913124868238032</v>
      </c>
      <c r="E88" s="117">
        <f t="shared" si="14"/>
        <v>2.5249589160748993</v>
      </c>
      <c r="F88" s="117">
        <f t="shared" si="15"/>
        <v>7.586481814185511</v>
      </c>
      <c r="G88" s="117">
        <f t="shared" si="16"/>
        <v>7.9819896413363143</v>
      </c>
      <c r="H88" s="117">
        <f t="shared" si="17"/>
        <v>-8.2864623082697495</v>
      </c>
      <c r="I88" s="118" cm="1">
        <f t="array" ref="I88">IF(RIGHT($C88,2)&lt;RIGHT(Controls!$E$39,2),
INDEX(Inputs1!$A$4:$X$328, MATCH('Cost drivers'!$B88&amp;'Cost drivers'!I$4, Inputs1!$A$4:$A$328&amp;Inputs1!$B$4:$B$328, 0), MATCH('Cost drivers'!$C88, Inputs1!$A$4:$X$4, 0)),
INDEX(Inputs2!$A$4:$L$174, MATCH('Cost drivers'!$B88&amp;'Cost drivers'!I$5, Inputs2!$A$4:$A$174&amp;Inputs2!$B$4:$B$174, 0), MATCH('Cost drivers'!$C88, Inputs2!$A$4:$L$4, 0))
)</f>
        <v>242.57537500000001</v>
      </c>
      <c r="J88" s="119" cm="1">
        <f t="array" ref="J88">IF(RIGHT($C88,2)&lt;RIGHT(Controls!$E$39,2),
INDEX(Inputs1!$A$4:$X$328, MATCH('Cost drivers'!$B88&amp;'Cost drivers'!J$4, Inputs1!$A$4:$A$328&amp;Inputs1!$B$4:$B$328, 0), MATCH('Cost drivers'!$C88, Inputs1!$A$4:$X$4, 0)),
INDEX(Inputs2!$A$4:$L$174, MATCH('Cost drivers'!$B88&amp;'Cost drivers'!J$5, Inputs2!$A$4:$A$174&amp;Inputs2!$B$4:$B$174, 0), MATCH('Cost drivers'!$C88, Inputs2!$A$4:$L$4, 0))
)</f>
        <v>2.5249589160748993</v>
      </c>
      <c r="K88" s="118" cm="1">
        <f t="array" ref="K88">IF(RIGHT($C88,2)&lt;RIGHT(Controls!$E$39,2),
INDEX(Inputs1!$A$4:$X$328, MATCH('Cost drivers'!$B88&amp;'Cost drivers'!K$4, Inputs1!$A$4:$A$328&amp;Inputs1!$B$4:$B$328, 0), MATCH('Cost drivers'!$C88, Inputs1!$A$4:$X$4, 0)),
INDEX(Inputs2!$A$4:$L$174, MATCH('Cost drivers'!$B88&amp;'Cost drivers'!K$5, Inputs2!$A$4:$A$174&amp;Inputs2!$B$4:$B$174, 0), MATCH('Cost drivers'!$C88, Inputs2!$A$4:$L$4, 0))
)</f>
        <v>1971.3656682776</v>
      </c>
      <c r="L88" s="118" cm="1">
        <f t="array" ref="L88">IF(RIGHT($C88,2)&lt;RIGHT(Controls!$E$39,2),
INDEX(Inputs1!$A$4:$X$328, MATCH('Cost drivers'!$B88&amp;'Cost drivers'!L$4, Inputs1!$A$4:$A$328&amp;Inputs1!$B$4:$B$328, 0), MATCH('Cost drivers'!$C88, Inputs1!$A$4:$X$4, 0)),
INDEX(Inputs2!$A$4:$L$174, MATCH('Cost drivers'!$B88&amp;'Cost drivers'!L$5, Inputs2!$A$4:$A$174&amp;Inputs2!$B$4:$B$174, 0), MATCH('Cost drivers'!$C88, Inputs2!$A$4:$L$4, 0))
)</f>
        <v>2927.75044623032</v>
      </c>
      <c r="M88" s="120" cm="1">
        <f t="array" ref="M88">IF(RIGHT($C88,2)&lt;RIGHT(Controls!$E$39,2),
INDEX(Inputs1!$A$4:$X$328, MATCH('Cost drivers'!$B88&amp;'Cost drivers'!M$4, Inputs1!$A$4:$A$328&amp;Inputs1!$B$4:$B$328, 0), MATCH('Cost drivers'!$C88, Inputs1!$A$4:$X$4, 0)),
INDEX(Inputs2!$A$4:$L$174, MATCH('Cost drivers'!$B88&amp;'Cost drivers'!M$5, Inputs2!$A$4:$A$174&amp;Inputs2!$B$4:$B$174, 0), MATCH('Cost drivers'!$C88, Inputs2!$A$4:$L$4, 0))
)</f>
        <v>2.5190404714253944E-4</v>
      </c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</row>
    <row r="89" spans="1:32" s="107" customFormat="1" ht="13.15">
      <c r="A89" s="98" t="str">
        <f t="shared" si="12"/>
        <v>SVH17</v>
      </c>
      <c r="B89" s="98" t="s">
        <v>127</v>
      </c>
      <c r="C89" s="98" t="s">
        <v>44</v>
      </c>
      <c r="D89" s="117">
        <f t="shared" si="13"/>
        <v>5.4854403986217264</v>
      </c>
      <c r="E89" s="117">
        <f t="shared" si="14"/>
        <v>2.4764457811237133</v>
      </c>
      <c r="F89" s="117">
        <f t="shared" si="15"/>
        <v>7.6009680853037001</v>
      </c>
      <c r="G89" s="117">
        <f t="shared" si="16"/>
        <v>7.9975781767836693</v>
      </c>
      <c r="H89" s="117">
        <f t="shared" si="17"/>
        <v>-8.3006085375274896</v>
      </c>
      <c r="I89" s="118" cm="1">
        <f t="array" ref="I89">IF(RIGHT($C89,2)&lt;RIGHT(Controls!$E$39,2),
INDEX(Inputs1!$A$4:$X$328, MATCH('Cost drivers'!$B89&amp;'Cost drivers'!I$4, Inputs1!$A$4:$A$328&amp;Inputs1!$B$4:$B$328, 0), MATCH('Cost drivers'!$C89, Inputs1!$A$4:$X$4, 0)),
INDEX(Inputs2!$A$4:$L$174, MATCH('Cost drivers'!$B89&amp;'Cost drivers'!I$5, Inputs2!$A$4:$A$174&amp;Inputs2!$B$4:$B$174, 0), MATCH('Cost drivers'!$C89, Inputs2!$A$4:$L$4, 0))
)</f>
        <v>241.155125</v>
      </c>
      <c r="J89" s="119" cm="1">
        <f t="array" ref="J89">IF(RIGHT($C89,2)&lt;RIGHT(Controls!$E$39,2),
INDEX(Inputs1!$A$4:$X$328, MATCH('Cost drivers'!$B89&amp;'Cost drivers'!J$4, Inputs1!$A$4:$A$328&amp;Inputs1!$B$4:$B$328, 0), MATCH('Cost drivers'!$C89, Inputs1!$A$4:$X$4, 0)),
INDEX(Inputs2!$A$4:$L$174, MATCH('Cost drivers'!$B89&amp;'Cost drivers'!J$5, Inputs2!$A$4:$A$174&amp;Inputs2!$B$4:$B$174, 0), MATCH('Cost drivers'!$C89, Inputs2!$A$4:$L$4, 0))
)</f>
        <v>2.4764457811237133</v>
      </c>
      <c r="K89" s="118" cm="1">
        <f t="array" ref="K89">IF(RIGHT($C89,2)&lt;RIGHT(Controls!$E$39,2),
INDEX(Inputs1!$A$4:$X$328, MATCH('Cost drivers'!$B89&amp;'Cost drivers'!K$4, Inputs1!$A$4:$A$328&amp;Inputs1!$B$4:$B$328, 0), MATCH('Cost drivers'!$C89, Inputs1!$A$4:$X$4, 0)),
INDEX(Inputs2!$A$4:$L$174, MATCH('Cost drivers'!$B89&amp;'Cost drivers'!K$5, Inputs2!$A$4:$A$174&amp;Inputs2!$B$4:$B$174, 0), MATCH('Cost drivers'!$C89, Inputs2!$A$4:$L$4, 0))
)</f>
        <v>2000.1312558300699</v>
      </c>
      <c r="L89" s="118" cm="1">
        <f t="array" ref="L89">IF(RIGHT($C89,2)&lt;RIGHT(Controls!$E$39,2),
INDEX(Inputs1!$A$4:$X$328, MATCH('Cost drivers'!$B89&amp;'Cost drivers'!L$4, Inputs1!$A$4:$A$328&amp;Inputs1!$B$4:$B$328, 0), MATCH('Cost drivers'!$C89, Inputs1!$A$4:$X$4, 0)),
INDEX(Inputs2!$A$4:$L$174, MATCH('Cost drivers'!$B89&amp;'Cost drivers'!L$5, Inputs2!$A$4:$A$174&amp;Inputs2!$B$4:$B$174, 0), MATCH('Cost drivers'!$C89, Inputs2!$A$4:$L$4, 0))
)</f>
        <v>2973.7473687275501</v>
      </c>
      <c r="M89" s="120" cm="1">
        <f t="array" ref="M89">IF(RIGHT($C89,2)&lt;RIGHT(Controls!$E$39,2),
INDEX(Inputs1!$A$4:$X$328, MATCH('Cost drivers'!$B89&amp;'Cost drivers'!M$4, Inputs1!$A$4:$A$328&amp;Inputs1!$B$4:$B$328, 0), MATCH('Cost drivers'!$C89, Inputs1!$A$4:$X$4, 0)),
INDEX(Inputs2!$A$4:$L$174, MATCH('Cost drivers'!$B89&amp;'Cost drivers'!M$5, Inputs2!$A$4:$A$174&amp;Inputs2!$B$4:$B$174, 0), MATCH('Cost drivers'!$C89, Inputs2!$A$4:$L$4, 0))
)</f>
        <v>2.4836564129822905E-4</v>
      </c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</row>
    <row r="90" spans="1:32" s="107" customFormat="1" ht="13.15">
      <c r="A90" s="98" t="str">
        <f t="shared" si="12"/>
        <v>SVH18</v>
      </c>
      <c r="B90" s="98" t="s">
        <v>127</v>
      </c>
      <c r="C90" s="98" t="s">
        <v>45</v>
      </c>
      <c r="D90" s="117">
        <f t="shared" si="13"/>
        <v>5.479879421451769</v>
      </c>
      <c r="E90" s="117">
        <f t="shared" si="14"/>
        <v>2.4829755480113178</v>
      </c>
      <c r="F90" s="117">
        <f t="shared" si="15"/>
        <v>7.6099085014489916</v>
      </c>
      <c r="G90" s="117">
        <f t="shared" si="16"/>
        <v>8.0082179477595652</v>
      </c>
      <c r="H90" s="117">
        <f t="shared" si="17"/>
        <v>-8.3162791880292808</v>
      </c>
      <c r="I90" s="118" cm="1">
        <f t="array" ref="I90">IF(RIGHT($C90,2)&lt;RIGHT(Controls!$E$39,2),
INDEX(Inputs1!$A$4:$X$328, MATCH('Cost drivers'!$B90&amp;'Cost drivers'!I$4, Inputs1!$A$4:$A$328&amp;Inputs1!$B$4:$B$328, 0), MATCH('Cost drivers'!$C90, Inputs1!$A$4:$X$4, 0)),
INDEX(Inputs2!$A$4:$L$174, MATCH('Cost drivers'!$B90&amp;'Cost drivers'!I$5, Inputs2!$A$4:$A$174&amp;Inputs2!$B$4:$B$174, 0), MATCH('Cost drivers'!$C90, Inputs2!$A$4:$L$4, 0))
)</f>
        <v>239.81778875000001</v>
      </c>
      <c r="J90" s="119" cm="1">
        <f t="array" ref="J90">IF(RIGHT($C90,2)&lt;RIGHT(Controls!$E$39,2),
INDEX(Inputs1!$A$4:$X$328, MATCH('Cost drivers'!$B90&amp;'Cost drivers'!J$4, Inputs1!$A$4:$A$328&amp;Inputs1!$B$4:$B$328, 0), MATCH('Cost drivers'!$C90, Inputs1!$A$4:$X$4, 0)),
INDEX(Inputs2!$A$4:$L$174, MATCH('Cost drivers'!$B90&amp;'Cost drivers'!J$5, Inputs2!$A$4:$A$174&amp;Inputs2!$B$4:$B$174, 0), MATCH('Cost drivers'!$C90, Inputs2!$A$4:$L$4, 0))
)</f>
        <v>2.4829755480113178</v>
      </c>
      <c r="K90" s="118" cm="1">
        <f t="array" ref="K90">IF(RIGHT($C90,2)&lt;RIGHT(Controls!$E$39,2),
INDEX(Inputs1!$A$4:$X$328, MATCH('Cost drivers'!$B90&amp;'Cost drivers'!K$4, Inputs1!$A$4:$A$328&amp;Inputs1!$B$4:$B$328, 0), MATCH('Cost drivers'!$C90, Inputs1!$A$4:$X$4, 0)),
INDEX(Inputs2!$A$4:$L$174, MATCH('Cost drivers'!$B90&amp;'Cost drivers'!K$5, Inputs2!$A$4:$A$174&amp;Inputs2!$B$4:$B$174, 0), MATCH('Cost drivers'!$C90, Inputs2!$A$4:$L$4, 0))
)</f>
        <v>2018.0934366435799</v>
      </c>
      <c r="L90" s="118" cm="1">
        <f t="array" ref="L90">IF(RIGHT($C90,2)&lt;RIGHT(Controls!$E$39,2),
INDEX(Inputs1!$A$4:$X$328, MATCH('Cost drivers'!$B90&amp;'Cost drivers'!L$4, Inputs1!$A$4:$A$328&amp;Inputs1!$B$4:$B$328, 0), MATCH('Cost drivers'!$C90, Inputs1!$A$4:$X$4, 0)),
INDEX(Inputs2!$A$4:$L$174, MATCH('Cost drivers'!$B90&amp;'Cost drivers'!L$5, Inputs2!$A$4:$A$174&amp;Inputs2!$B$4:$B$174, 0), MATCH('Cost drivers'!$C90, Inputs2!$A$4:$L$4, 0))
)</f>
        <v>3005.5562793570102</v>
      </c>
      <c r="M90" s="120" cm="1">
        <f t="array" ref="M90">IF(RIGHT($C90,2)&lt;RIGHT(Controls!$E$39,2),
INDEX(Inputs1!$A$4:$X$328, MATCH('Cost drivers'!$B90&amp;'Cost drivers'!M$4, Inputs1!$A$4:$A$328&amp;Inputs1!$B$4:$B$328, 0), MATCH('Cost drivers'!$C90, Inputs1!$A$4:$X$4, 0)),
INDEX(Inputs2!$A$4:$L$174, MATCH('Cost drivers'!$B90&amp;'Cost drivers'!M$5, Inputs2!$A$4:$A$174&amp;Inputs2!$B$4:$B$174, 0), MATCH('Cost drivers'!$C90, Inputs2!$A$4:$L$4, 0))
)</f>
        <v>2.445039269509416E-4</v>
      </c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</row>
    <row r="91" spans="1:32" s="107" customFormat="1" ht="13.15">
      <c r="A91" s="98" t="str">
        <f t="shared" si="12"/>
        <v>SVH19</v>
      </c>
      <c r="B91" s="98" t="s">
        <v>127</v>
      </c>
      <c r="C91" s="98" t="s">
        <v>46</v>
      </c>
      <c r="D91" s="117">
        <f t="shared" si="13"/>
        <v>5.4778740498191416</v>
      </c>
      <c r="E91" s="117">
        <f t="shared" si="14"/>
        <v>2.4217951968757832</v>
      </c>
      <c r="F91" s="117">
        <f t="shared" si="15"/>
        <v>7.6139509813941029</v>
      </c>
      <c r="G91" s="117">
        <f t="shared" si="16"/>
        <v>8.0160337800327799</v>
      </c>
      <c r="H91" s="117">
        <f t="shared" si="17"/>
        <v>-8.3249845801054043</v>
      </c>
      <c r="I91" s="118" cm="1">
        <f t="array" ref="I91">IF(RIGHT($C91,2)&lt;RIGHT(Controls!$E$39,2),
INDEX(Inputs1!$A$4:$X$328, MATCH('Cost drivers'!$B91&amp;'Cost drivers'!I$4, Inputs1!$A$4:$A$328&amp;Inputs1!$B$4:$B$328, 0), MATCH('Cost drivers'!$C91, Inputs1!$A$4:$X$4, 0)),
INDEX(Inputs2!$A$4:$L$174, MATCH('Cost drivers'!$B91&amp;'Cost drivers'!I$5, Inputs2!$A$4:$A$174&amp;Inputs2!$B$4:$B$174, 0), MATCH('Cost drivers'!$C91, Inputs2!$A$4:$L$4, 0))
)</f>
        <v>239.337346852726</v>
      </c>
      <c r="J91" s="119" cm="1">
        <f t="array" ref="J91">IF(RIGHT($C91,2)&lt;RIGHT(Controls!$E$39,2),
INDEX(Inputs1!$A$4:$X$328, MATCH('Cost drivers'!$B91&amp;'Cost drivers'!J$4, Inputs1!$A$4:$A$328&amp;Inputs1!$B$4:$B$328, 0), MATCH('Cost drivers'!$C91, Inputs1!$A$4:$X$4, 0)),
INDEX(Inputs2!$A$4:$L$174, MATCH('Cost drivers'!$B91&amp;'Cost drivers'!J$5, Inputs2!$A$4:$A$174&amp;Inputs2!$B$4:$B$174, 0), MATCH('Cost drivers'!$C91, Inputs2!$A$4:$L$4, 0))
)</f>
        <v>2.4217951968757832</v>
      </c>
      <c r="K91" s="118" cm="1">
        <f t="array" ref="K91">IF(RIGHT($C91,2)&lt;RIGHT(Controls!$E$39,2),
INDEX(Inputs1!$A$4:$X$328, MATCH('Cost drivers'!$B91&amp;'Cost drivers'!K$4, Inputs1!$A$4:$A$328&amp;Inputs1!$B$4:$B$328, 0), MATCH('Cost drivers'!$C91, Inputs1!$A$4:$X$4, 0)),
INDEX(Inputs2!$A$4:$L$174, MATCH('Cost drivers'!$B91&amp;'Cost drivers'!K$5, Inputs2!$A$4:$A$174&amp;Inputs2!$B$4:$B$174, 0), MATCH('Cost drivers'!$C91, Inputs2!$A$4:$L$4, 0))
)</f>
        <v>2026.26805061287</v>
      </c>
      <c r="L91" s="118" cm="1">
        <f t="array" ref="L91">IF(RIGHT($C91,2)&lt;RIGHT(Controls!$E$39,2),
INDEX(Inputs1!$A$4:$X$328, MATCH('Cost drivers'!$B91&amp;'Cost drivers'!L$4, Inputs1!$A$4:$A$328&amp;Inputs1!$B$4:$B$328, 0), MATCH('Cost drivers'!$C91, Inputs1!$A$4:$X$4, 0)),
INDEX(Inputs2!$A$4:$L$174, MATCH('Cost drivers'!$B91&amp;'Cost drivers'!L$5, Inputs2!$A$4:$A$174&amp;Inputs2!$B$4:$B$174, 0), MATCH('Cost drivers'!$C91, Inputs2!$A$4:$L$4, 0))
)</f>
        <v>3029.1392433182</v>
      </c>
      <c r="M91" s="120" cm="1">
        <f t="array" ref="M91">IF(RIGHT($C91,2)&lt;RIGHT(Controls!$E$39,2),
INDEX(Inputs1!$A$4:$X$328, MATCH('Cost drivers'!$B91&amp;'Cost drivers'!M$4, Inputs1!$A$4:$A$328&amp;Inputs1!$B$4:$B$328, 0), MATCH('Cost drivers'!$C91, Inputs1!$A$4:$X$4, 0)),
INDEX(Inputs2!$A$4:$L$174, MATCH('Cost drivers'!$B91&amp;'Cost drivers'!M$5, Inputs2!$A$4:$A$174&amp;Inputs2!$B$4:$B$174, 0), MATCH('Cost drivers'!$C91, Inputs2!$A$4:$L$4, 0))
)</f>
        <v>2.4238466230134531E-4</v>
      </c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</row>
    <row r="92" spans="1:32" s="107" customFormat="1" ht="13.15">
      <c r="A92" s="98" t="str">
        <f t="shared" si="12"/>
        <v>SVH20</v>
      </c>
      <c r="B92" s="98" t="s">
        <v>127</v>
      </c>
      <c r="C92" s="98" t="s">
        <v>47</v>
      </c>
      <c r="D92" s="117">
        <f t="shared" si="13"/>
        <v>5.4884706749564929</v>
      </c>
      <c r="E92" s="117">
        <f t="shared" si="14"/>
        <v>2.4571486754781131</v>
      </c>
      <c r="F92" s="117">
        <f t="shared" si="15"/>
        <v>7.6143102484016936</v>
      </c>
      <c r="G92" s="117">
        <f t="shared" si="16"/>
        <v>8.0197278892406185</v>
      </c>
      <c r="H92" s="117">
        <f t="shared" si="17"/>
        <v>-8.340229425694023</v>
      </c>
      <c r="I92" s="118" cm="1">
        <f t="array" ref="I92">IF(RIGHT($C92,2)&lt;RIGHT(Controls!$E$39,2),
INDEX(Inputs1!$A$4:$X$328, MATCH('Cost drivers'!$B92&amp;'Cost drivers'!I$4, Inputs1!$A$4:$A$328&amp;Inputs1!$B$4:$B$328, 0), MATCH('Cost drivers'!$C92, Inputs1!$A$4:$X$4, 0)),
INDEX(Inputs2!$A$4:$L$174, MATCH('Cost drivers'!$B92&amp;'Cost drivers'!I$5, Inputs2!$A$4:$A$174&amp;Inputs2!$B$4:$B$174, 0), MATCH('Cost drivers'!$C92, Inputs2!$A$4:$L$4, 0))
)</f>
        <v>241.887</v>
      </c>
      <c r="J92" s="119" cm="1">
        <f t="array" ref="J92">IF(RIGHT($C92,2)&lt;RIGHT(Controls!$E$39,2),
INDEX(Inputs1!$A$4:$X$328, MATCH('Cost drivers'!$B92&amp;'Cost drivers'!J$4, Inputs1!$A$4:$A$328&amp;Inputs1!$B$4:$B$328, 0), MATCH('Cost drivers'!$C92, Inputs1!$A$4:$X$4, 0)),
INDEX(Inputs2!$A$4:$L$174, MATCH('Cost drivers'!$B92&amp;'Cost drivers'!J$5, Inputs2!$A$4:$A$174&amp;Inputs2!$B$4:$B$174, 0), MATCH('Cost drivers'!$C92, Inputs2!$A$4:$L$4, 0))
)</f>
        <v>2.4571486754781131</v>
      </c>
      <c r="K92" s="118" cm="1">
        <f t="array" ref="K92">IF(RIGHT($C92,2)&lt;RIGHT(Controls!$E$39,2),
INDEX(Inputs1!$A$4:$X$328, MATCH('Cost drivers'!$B92&amp;'Cost drivers'!K$4, Inputs1!$A$4:$A$328&amp;Inputs1!$B$4:$B$328, 0), MATCH('Cost drivers'!$C92, Inputs1!$A$4:$X$4, 0)),
INDEX(Inputs2!$A$4:$L$174, MATCH('Cost drivers'!$B92&amp;'Cost drivers'!K$5, Inputs2!$A$4:$A$174&amp;Inputs2!$B$4:$B$174, 0), MATCH('Cost drivers'!$C92, Inputs2!$A$4:$L$4, 0))
)</f>
        <v>2026.9961526556799</v>
      </c>
      <c r="L92" s="118" cm="1">
        <f t="array" ref="L92">IF(RIGHT($C92,2)&lt;RIGHT(Controls!$E$39,2),
INDEX(Inputs1!$A$4:$X$328, MATCH('Cost drivers'!$B92&amp;'Cost drivers'!L$4, Inputs1!$A$4:$A$328&amp;Inputs1!$B$4:$B$328, 0), MATCH('Cost drivers'!$C92, Inputs1!$A$4:$X$4, 0)),
INDEX(Inputs2!$A$4:$L$174, MATCH('Cost drivers'!$B92&amp;'Cost drivers'!L$5, Inputs2!$A$4:$A$174&amp;Inputs2!$B$4:$B$174, 0), MATCH('Cost drivers'!$C92, Inputs2!$A$4:$L$4, 0))
)</f>
        <v>3040.3499084506102</v>
      </c>
      <c r="M92" s="120" cm="1">
        <f t="array" ref="M92">IF(RIGHT($C92,2)&lt;RIGHT(Controls!$E$39,2),
INDEX(Inputs1!$A$4:$X$328, MATCH('Cost drivers'!$B92&amp;'Cost drivers'!M$4, Inputs1!$A$4:$A$328&amp;Inputs1!$B$4:$B$328, 0), MATCH('Cost drivers'!$C92, Inputs1!$A$4:$X$4, 0)),
INDEX(Inputs2!$A$4:$L$174, MATCH('Cost drivers'!$B92&amp;'Cost drivers'!M$5, Inputs2!$A$4:$A$174&amp;Inputs2!$B$4:$B$174, 0), MATCH('Cost drivers'!$C92, Inputs2!$A$4:$L$4, 0))
)</f>
        <v>2.3871756871001988E-4</v>
      </c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</row>
    <row r="93" spans="1:32" s="107" customFormat="1" ht="13.15">
      <c r="A93" s="98" t="str">
        <f t="shared" si="12"/>
        <v>SVH21</v>
      </c>
      <c r="B93" s="98" t="s">
        <v>127</v>
      </c>
      <c r="C93" s="98" t="s">
        <v>48</v>
      </c>
      <c r="D93" s="117">
        <f t="shared" si="13"/>
        <v>5.5286351216102467</v>
      </c>
      <c r="E93" s="117">
        <f t="shared" si="14"/>
        <v>2.4934432020988053</v>
      </c>
      <c r="F93" s="117">
        <f t="shared" si="15"/>
        <v>7.61626513961337</v>
      </c>
      <c r="G93" s="117">
        <f t="shared" si="16"/>
        <v>8.0234288260964526</v>
      </c>
      <c r="H93" s="117">
        <f t="shared" si="17"/>
        <v>-8.3375454377749474</v>
      </c>
      <c r="I93" s="118" cm="1">
        <f t="array" ref="I93">IF(RIGHT($C93,2)&lt;RIGHT(Controls!$E$39,2),
INDEX(Inputs1!$A$4:$X$328, MATCH('Cost drivers'!$B93&amp;'Cost drivers'!I$4, Inputs1!$A$4:$A$328&amp;Inputs1!$B$4:$B$328, 0), MATCH('Cost drivers'!$C93, Inputs1!$A$4:$X$4, 0)),
INDEX(Inputs2!$A$4:$L$174, MATCH('Cost drivers'!$B93&amp;'Cost drivers'!I$5, Inputs2!$A$4:$A$174&amp;Inputs2!$B$4:$B$174, 0), MATCH('Cost drivers'!$C93, Inputs2!$A$4:$L$4, 0))
)</f>
        <v>251.8</v>
      </c>
      <c r="J93" s="119" cm="1">
        <f t="array" ref="J93">IF(RIGHT($C93,2)&lt;RIGHT(Controls!$E$39,2),
INDEX(Inputs1!$A$4:$X$328, MATCH('Cost drivers'!$B93&amp;'Cost drivers'!J$4, Inputs1!$A$4:$A$328&amp;Inputs1!$B$4:$B$328, 0), MATCH('Cost drivers'!$C93, Inputs1!$A$4:$X$4, 0)),
INDEX(Inputs2!$A$4:$L$174, MATCH('Cost drivers'!$B93&amp;'Cost drivers'!J$5, Inputs2!$A$4:$A$174&amp;Inputs2!$B$4:$B$174, 0), MATCH('Cost drivers'!$C93, Inputs2!$A$4:$L$4, 0))
)</f>
        <v>2.4934432020988053</v>
      </c>
      <c r="K93" s="118" cm="1">
        <f t="array" ref="K93">IF(RIGHT($C93,2)&lt;RIGHT(Controls!$E$39,2),
INDEX(Inputs1!$A$4:$X$328, MATCH('Cost drivers'!$B93&amp;'Cost drivers'!K$4, Inputs1!$A$4:$A$328&amp;Inputs1!$B$4:$B$328, 0), MATCH('Cost drivers'!$C93, Inputs1!$A$4:$X$4, 0)),
INDEX(Inputs2!$A$4:$L$174, MATCH('Cost drivers'!$B93&amp;'Cost drivers'!K$5, Inputs2!$A$4:$A$174&amp;Inputs2!$B$4:$B$174, 0), MATCH('Cost drivers'!$C93, Inputs2!$A$4:$L$4, 0))
)</f>
        <v>2030.96258532962</v>
      </c>
      <c r="L93" s="118" cm="1">
        <f t="array" ref="L93">IF(RIGHT($C93,2)&lt;RIGHT(Controls!$E$39,2),
INDEX(Inputs1!$A$4:$X$328, MATCH('Cost drivers'!$B93&amp;'Cost drivers'!L$4, Inputs1!$A$4:$A$328&amp;Inputs1!$B$4:$B$328, 0), MATCH('Cost drivers'!$C93, Inputs1!$A$4:$X$4, 0)),
INDEX(Inputs2!$A$4:$L$174, MATCH('Cost drivers'!$B93&amp;'Cost drivers'!L$5, Inputs2!$A$4:$A$174&amp;Inputs2!$B$4:$B$174, 0), MATCH('Cost drivers'!$C93, Inputs2!$A$4:$L$4, 0))
)</f>
        <v>3051.6228989272799</v>
      </c>
      <c r="M93" s="120" cm="1">
        <f t="array" ref="M93">IF(RIGHT($C93,2)&lt;RIGHT(Controls!$E$39,2),
INDEX(Inputs1!$A$4:$X$328, MATCH('Cost drivers'!$B93&amp;'Cost drivers'!M$4, Inputs1!$A$4:$A$328&amp;Inputs1!$B$4:$B$328, 0), MATCH('Cost drivers'!$C93, Inputs1!$A$4:$X$4, 0)),
INDEX(Inputs2!$A$4:$L$174, MATCH('Cost drivers'!$B93&amp;'Cost drivers'!M$5, Inputs2!$A$4:$A$174&amp;Inputs2!$B$4:$B$174, 0), MATCH('Cost drivers'!$C93, Inputs2!$A$4:$L$4, 0))
)</f>
        <v>2.3935914438604262E-4</v>
      </c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</row>
    <row r="94" spans="1:32" s="107" customFormat="1" ht="13.15">
      <c r="A94" s="98" t="str">
        <f t="shared" si="12"/>
        <v>SVH22</v>
      </c>
      <c r="B94" s="98" t="s">
        <v>127</v>
      </c>
      <c r="C94" s="98" t="s">
        <v>49</v>
      </c>
      <c r="D94" s="117">
        <f t="shared" si="13"/>
        <v>5.5661283093574054</v>
      </c>
      <c r="E94" s="117">
        <f t="shared" si="14"/>
        <v>2.4359412499571795</v>
      </c>
      <c r="F94" s="117">
        <f t="shared" si="15"/>
        <v>7.6194896066857272</v>
      </c>
      <c r="G94" s="117">
        <f t="shared" si="16"/>
        <v>8.0266532931688115</v>
      </c>
      <c r="H94" s="117">
        <f t="shared" si="17"/>
        <v>-8.3421714411131749</v>
      </c>
      <c r="I94" s="118" cm="1">
        <f t="array" ref="I94">IF(RIGHT($C94,2)&lt;RIGHT(Controls!$E$39,2),
INDEX(Inputs1!$A$4:$X$328, MATCH('Cost drivers'!$B94&amp;'Cost drivers'!I$4, Inputs1!$A$4:$A$328&amp;Inputs1!$B$4:$B$328, 0), MATCH('Cost drivers'!$C94, Inputs1!$A$4:$X$4, 0)),
INDEX(Inputs2!$A$4:$L$174, MATCH('Cost drivers'!$B94&amp;'Cost drivers'!I$5, Inputs2!$A$4:$A$174&amp;Inputs2!$B$4:$B$174, 0), MATCH('Cost drivers'!$C94, Inputs2!$A$4:$L$4, 0))
)</f>
        <v>261.41999999999996</v>
      </c>
      <c r="J94" s="119" cm="1">
        <f t="array" ref="J94">IF(RIGHT($C94,2)&lt;RIGHT(Controls!$E$39,2),
INDEX(Inputs1!$A$4:$X$328, MATCH('Cost drivers'!$B94&amp;'Cost drivers'!J$4, Inputs1!$A$4:$A$328&amp;Inputs1!$B$4:$B$328, 0), MATCH('Cost drivers'!$C94, Inputs1!$A$4:$X$4, 0)),
INDEX(Inputs2!$A$4:$L$174, MATCH('Cost drivers'!$B94&amp;'Cost drivers'!J$5, Inputs2!$A$4:$A$174&amp;Inputs2!$B$4:$B$174, 0), MATCH('Cost drivers'!$C94, Inputs2!$A$4:$L$4, 0))
)</f>
        <v>2.4359412499571795</v>
      </c>
      <c r="K94" s="118" cm="1">
        <f t="array" ref="K94">IF(RIGHT($C94,2)&lt;RIGHT(Controls!$E$39,2),
INDEX(Inputs1!$A$4:$X$328, MATCH('Cost drivers'!$B94&amp;'Cost drivers'!K$4, Inputs1!$A$4:$A$328&amp;Inputs1!$B$4:$B$328, 0), MATCH('Cost drivers'!$C94, Inputs1!$A$4:$X$4, 0)),
INDEX(Inputs2!$A$4:$L$174, MATCH('Cost drivers'!$B94&amp;'Cost drivers'!K$5, Inputs2!$A$4:$A$174&amp;Inputs2!$B$4:$B$174, 0), MATCH('Cost drivers'!$C94, Inputs2!$A$4:$L$4, 0))
)</f>
        <v>2037.5219268183041</v>
      </c>
      <c r="L94" s="118" cm="1">
        <f t="array" ref="L94">IF(RIGHT($C94,2)&lt;RIGHT(Controls!$E$39,2),
INDEX(Inputs1!$A$4:$X$328, MATCH('Cost drivers'!$B94&amp;'Cost drivers'!L$4, Inputs1!$A$4:$A$328&amp;Inputs1!$B$4:$B$328, 0), MATCH('Cost drivers'!$C94, Inputs1!$A$4:$X$4, 0)),
INDEX(Inputs2!$A$4:$L$174, MATCH('Cost drivers'!$B94&amp;'Cost drivers'!L$5, Inputs2!$A$4:$A$174&amp;Inputs2!$B$4:$B$174, 0), MATCH('Cost drivers'!$C94, Inputs2!$A$4:$L$4, 0))
)</f>
        <v>3061.4786376953593</v>
      </c>
      <c r="M94" s="120" cm="1">
        <f t="array" ref="M94">IF(RIGHT($C94,2)&lt;RIGHT(Controls!$E$39,2),
INDEX(Inputs1!$A$4:$X$328, MATCH('Cost drivers'!$B94&amp;'Cost drivers'!M$4, Inputs1!$A$4:$A$328&amp;Inputs1!$B$4:$B$328, 0), MATCH('Cost drivers'!$C94, Inputs1!$A$4:$X$4, 0)),
INDEX(Inputs2!$A$4:$L$174, MATCH('Cost drivers'!$B94&amp;'Cost drivers'!M$5, Inputs2!$A$4:$A$174&amp;Inputs2!$B$4:$B$174, 0), MATCH('Cost drivers'!$C94, Inputs2!$A$4:$L$4, 0))
)</f>
        <v>2.3825442537207358E-4</v>
      </c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</row>
    <row r="95" spans="1:32" s="107" customFormat="1" ht="13.15">
      <c r="A95" s="98" t="str">
        <f t="shared" si="12"/>
        <v>SVH23</v>
      </c>
      <c r="B95" s="98" t="s">
        <v>127</v>
      </c>
      <c r="C95" s="98" t="s">
        <v>50</v>
      </c>
      <c r="D95" s="117">
        <f t="shared" si="13"/>
        <v>5.5667783925527061</v>
      </c>
      <c r="E95" s="117">
        <f t="shared" si="14"/>
        <v>2.4454446999080952</v>
      </c>
      <c r="F95" s="117">
        <f t="shared" si="15"/>
        <v>7.6211510811446832</v>
      </c>
      <c r="G95" s="117">
        <f t="shared" si="16"/>
        <v>8.0283147676277657</v>
      </c>
      <c r="H95" s="117">
        <f t="shared" si="17"/>
        <v>-8.3473048271269992</v>
      </c>
      <c r="I95" s="118" cm="1">
        <f t="array" ref="I95">IF(RIGHT($C95,2)&lt;RIGHT(Controls!$E$39,2),
INDEX(Inputs1!$A$4:$X$328, MATCH('Cost drivers'!$B95&amp;'Cost drivers'!I$4, Inputs1!$A$4:$A$328&amp;Inputs1!$B$4:$B$328, 0), MATCH('Cost drivers'!$C95, Inputs1!$A$4:$X$4, 0)),
INDEX(Inputs2!$A$4:$L$174, MATCH('Cost drivers'!$B95&amp;'Cost drivers'!I$5, Inputs2!$A$4:$A$174&amp;Inputs2!$B$4:$B$174, 0), MATCH('Cost drivers'!$C95, Inputs2!$A$4:$L$4, 0))
)</f>
        <v>261.59000000000003</v>
      </c>
      <c r="J95" s="119" cm="1">
        <f t="array" ref="J95">IF(RIGHT($C95,2)&lt;RIGHT(Controls!$E$39,2),
INDEX(Inputs1!$A$4:$X$328, MATCH('Cost drivers'!$B95&amp;'Cost drivers'!J$4, Inputs1!$A$4:$A$328&amp;Inputs1!$B$4:$B$328, 0), MATCH('Cost drivers'!$C95, Inputs1!$A$4:$X$4, 0)),
INDEX(Inputs2!$A$4:$L$174, MATCH('Cost drivers'!$B95&amp;'Cost drivers'!J$5, Inputs2!$A$4:$A$174&amp;Inputs2!$B$4:$B$174, 0), MATCH('Cost drivers'!$C95, Inputs2!$A$4:$L$4, 0))
)</f>
        <v>2.4454446999080952</v>
      </c>
      <c r="K95" s="118" cm="1">
        <f t="array" ref="K95">IF(RIGHT($C95,2)&lt;RIGHT(Controls!$E$39,2),
INDEX(Inputs1!$A$4:$X$328, MATCH('Cost drivers'!$B95&amp;'Cost drivers'!K$4, Inputs1!$A$4:$A$328&amp;Inputs1!$B$4:$B$328, 0), MATCH('Cost drivers'!$C95, Inputs1!$A$4:$X$4, 0)),
INDEX(Inputs2!$A$4:$L$174, MATCH('Cost drivers'!$B95&amp;'Cost drivers'!K$5, Inputs2!$A$4:$A$174&amp;Inputs2!$B$4:$B$174, 0), MATCH('Cost drivers'!$C95, Inputs2!$A$4:$L$4, 0))
)</f>
        <v>2040.9100313044048</v>
      </c>
      <c r="L95" s="118" cm="1">
        <f t="array" ref="L95">IF(RIGHT($C95,2)&lt;RIGHT(Controls!$E$39,2),
INDEX(Inputs1!$A$4:$X$328, MATCH('Cost drivers'!$B95&amp;'Cost drivers'!L$4, Inputs1!$A$4:$A$328&amp;Inputs1!$B$4:$B$328, 0), MATCH('Cost drivers'!$C95, Inputs1!$A$4:$X$4, 0)),
INDEX(Inputs2!$A$4:$L$174, MATCH('Cost drivers'!$B95&amp;'Cost drivers'!L$5, Inputs2!$A$4:$A$174&amp;Inputs2!$B$4:$B$174, 0), MATCH('Cost drivers'!$C95, Inputs2!$A$4:$L$4, 0))
)</f>
        <v>3066.5694342016204</v>
      </c>
      <c r="M95" s="120" cm="1">
        <f t="array" ref="M95">IF(RIGHT($C95,2)&lt;RIGHT(Controls!$E$39,2),
INDEX(Inputs1!$A$4:$X$328, MATCH('Cost drivers'!$B95&amp;'Cost drivers'!M$4, Inputs1!$A$4:$A$328&amp;Inputs1!$B$4:$B$328, 0), MATCH('Cost drivers'!$C95, Inputs1!$A$4:$X$4, 0)),
INDEX(Inputs2!$A$4:$L$174, MATCH('Cost drivers'!$B95&amp;'Cost drivers'!M$5, Inputs2!$A$4:$A$174&amp;Inputs2!$B$4:$B$174, 0), MATCH('Cost drivers'!$C95, Inputs2!$A$4:$L$4, 0))
)</f>
        <v>2.3703450727129884E-4</v>
      </c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</row>
    <row r="96" spans="1:32" s="107" customFormat="1" ht="13.15">
      <c r="A96" s="98" t="str">
        <f t="shared" si="12"/>
        <v>SVH24</v>
      </c>
      <c r="B96" s="98" t="s">
        <v>127</v>
      </c>
      <c r="C96" s="98" t="s">
        <v>30</v>
      </c>
      <c r="D96" s="117">
        <f t="shared" si="13"/>
        <v>5.5658987672928149</v>
      </c>
      <c r="E96" s="117">
        <f t="shared" si="14"/>
        <v>2.3989935496379289</v>
      </c>
      <c r="F96" s="117">
        <f t="shared" si="15"/>
        <v>7.6282745568675336</v>
      </c>
      <c r="G96" s="117">
        <f t="shared" si="16"/>
        <v>8.0354382433506171</v>
      </c>
      <c r="H96" s="117">
        <f t="shared" si="17"/>
        <v>-8.3568428945889153</v>
      </c>
      <c r="I96" s="118" cm="1">
        <f t="array" ref="I96">IF(RIGHT($C96,2)&lt;RIGHT(Controls!$E$39,2),
INDEX(Inputs1!$A$4:$X$328, MATCH('Cost drivers'!$B96&amp;'Cost drivers'!I$4, Inputs1!$A$4:$A$328&amp;Inputs1!$B$4:$B$328, 0), MATCH('Cost drivers'!$C96, Inputs1!$A$4:$X$4, 0)),
INDEX(Inputs2!$A$4:$L$174, MATCH('Cost drivers'!$B96&amp;'Cost drivers'!I$5, Inputs2!$A$4:$A$174&amp;Inputs2!$B$4:$B$174, 0), MATCH('Cost drivers'!$C96, Inputs2!$A$4:$L$4, 0))
)</f>
        <v>261.36</v>
      </c>
      <c r="J96" s="119" cm="1">
        <f t="array" ref="J96">IF(RIGHT($C96,2)&lt;RIGHT(Controls!$E$39,2),
INDEX(Inputs1!$A$4:$X$328, MATCH('Cost drivers'!$B96&amp;'Cost drivers'!J$4, Inputs1!$A$4:$A$328&amp;Inputs1!$B$4:$B$328, 0), MATCH('Cost drivers'!$C96, Inputs1!$A$4:$X$4, 0)),
INDEX(Inputs2!$A$4:$L$174, MATCH('Cost drivers'!$B96&amp;'Cost drivers'!J$5, Inputs2!$A$4:$A$174&amp;Inputs2!$B$4:$B$174, 0), MATCH('Cost drivers'!$C96, Inputs2!$A$4:$L$4, 0))
)</f>
        <v>2.3989935496379289</v>
      </c>
      <c r="K96" s="118" cm="1">
        <f t="array" ref="K96">IF(RIGHT($C96,2)&lt;RIGHT(Controls!$E$39,2),
INDEX(Inputs1!$A$4:$X$328, MATCH('Cost drivers'!$B96&amp;'Cost drivers'!K$4, Inputs1!$A$4:$A$328&amp;Inputs1!$B$4:$B$328, 0), MATCH('Cost drivers'!$C96, Inputs1!$A$4:$X$4, 0)),
INDEX(Inputs2!$A$4:$L$174, MATCH('Cost drivers'!$B96&amp;'Cost drivers'!K$5, Inputs2!$A$4:$A$174&amp;Inputs2!$B$4:$B$174, 0), MATCH('Cost drivers'!$C96, Inputs2!$A$4:$L$4, 0))
)</f>
        <v>2055.5003094136164</v>
      </c>
      <c r="L96" s="118" cm="1">
        <f t="array" ref="L96">IF(RIGHT($C96,2)&lt;RIGHT(Controls!$E$39,2),
INDEX(Inputs1!$A$4:$X$328, MATCH('Cost drivers'!$B96&amp;'Cost drivers'!L$4, Inputs1!$A$4:$A$328&amp;Inputs1!$B$4:$B$328, 0), MATCH('Cost drivers'!$C96, Inputs1!$A$4:$X$4, 0)),
INDEX(Inputs2!$A$4:$L$174, MATCH('Cost drivers'!$B96&amp;'Cost drivers'!L$5, Inputs2!$A$4:$A$174&amp;Inputs2!$B$4:$B$174, 0), MATCH('Cost drivers'!$C96, Inputs2!$A$4:$L$4, 0))
)</f>
        <v>3088.4920570511995</v>
      </c>
      <c r="M96" s="120" cm="1">
        <f t="array" ref="M96">IF(RIGHT($C96,2)&lt;RIGHT(Controls!$E$39,2),
INDEX(Inputs1!$A$4:$X$328, MATCH('Cost drivers'!$B96&amp;'Cost drivers'!M$4, Inputs1!$A$4:$A$328&amp;Inputs1!$B$4:$B$328, 0), MATCH('Cost drivers'!$C96, Inputs1!$A$4:$X$4, 0)),
INDEX(Inputs2!$A$4:$L$174, MATCH('Cost drivers'!$B96&amp;'Cost drivers'!M$5, Inputs2!$A$4:$A$174&amp;Inputs2!$B$4:$B$174, 0), MATCH('Cost drivers'!$C96, Inputs2!$A$4:$L$4, 0))
)</f>
        <v>2.3478440402693266E-4</v>
      </c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</row>
    <row r="97" spans="1:32" s="107" customFormat="1" ht="13.15">
      <c r="A97" s="98" t="str">
        <f t="shared" si="12"/>
        <v>SVH25</v>
      </c>
      <c r="B97" s="98" t="s">
        <v>127</v>
      </c>
      <c r="C97" s="98" t="s">
        <v>51</v>
      </c>
      <c r="D97" s="117">
        <f t="shared" si="13"/>
        <v>5.5888952421118434</v>
      </c>
      <c r="E97" s="117">
        <f t="shared" si="14"/>
        <v>2.3231517730111499</v>
      </c>
      <c r="F97" s="117">
        <f t="shared" si="15"/>
        <v>7.6265976018242156</v>
      </c>
      <c r="G97" s="117">
        <f t="shared" si="16"/>
        <v>8.0337612883072982</v>
      </c>
      <c r="H97" s="117">
        <f t="shared" si="17"/>
        <v>-8.3771871536398077</v>
      </c>
      <c r="I97" s="118" cm="1">
        <f t="array" ref="I97">IF(RIGHT($C97,2)&lt;RIGHT(Controls!$E$39,2),
INDEX(Inputs1!$A$4:$X$328, MATCH('Cost drivers'!$B97&amp;'Cost drivers'!I$4, Inputs1!$A$4:$A$328&amp;Inputs1!$B$4:$B$328, 0), MATCH('Cost drivers'!$C97, Inputs1!$A$4:$X$4, 0)),
INDEX(Inputs2!$A$4:$L$174, MATCH('Cost drivers'!$B97&amp;'Cost drivers'!I$5, Inputs2!$A$4:$A$174&amp;Inputs2!$B$4:$B$174, 0), MATCH('Cost drivers'!$C97, Inputs2!$A$4:$L$4, 0))
)</f>
        <v>267.44</v>
      </c>
      <c r="J97" s="119" cm="1">
        <f t="array" ref="J97">IF(RIGHT($C97,2)&lt;RIGHT(Controls!$E$39,2),
INDEX(Inputs1!$A$4:$X$328, MATCH('Cost drivers'!$B97&amp;'Cost drivers'!J$4, Inputs1!$A$4:$A$328&amp;Inputs1!$B$4:$B$328, 0), MATCH('Cost drivers'!$C97, Inputs1!$A$4:$X$4, 0)),
INDEX(Inputs2!$A$4:$L$174, MATCH('Cost drivers'!$B97&amp;'Cost drivers'!J$5, Inputs2!$A$4:$A$174&amp;Inputs2!$B$4:$B$174, 0), MATCH('Cost drivers'!$C97, Inputs2!$A$4:$L$4, 0))
)</f>
        <v>2.3231517730111499</v>
      </c>
      <c r="K97" s="118" cm="1">
        <f t="array" ref="K97">IF(RIGHT($C97,2)&lt;RIGHT(Controls!$E$39,2),
INDEX(Inputs1!$A$4:$X$328, MATCH('Cost drivers'!$B97&amp;'Cost drivers'!K$4, Inputs1!$A$4:$A$328&amp;Inputs1!$B$4:$B$328, 0), MATCH('Cost drivers'!$C97, Inputs1!$A$4:$X$4, 0)),
INDEX(Inputs2!$A$4:$L$174, MATCH('Cost drivers'!$B97&amp;'Cost drivers'!K$5, Inputs2!$A$4:$A$174&amp;Inputs2!$B$4:$B$174, 0), MATCH('Cost drivers'!$C97, Inputs2!$A$4:$L$4, 0))
)</f>
        <v>2052.0562164048911</v>
      </c>
      <c r="L97" s="118" cm="1">
        <f t="array" ref="L97">IF(RIGHT($C97,2)&lt;RIGHT(Controls!$E$39,2),
INDEX(Inputs1!$A$4:$X$328, MATCH('Cost drivers'!$B97&amp;'Cost drivers'!L$4, Inputs1!$A$4:$A$328&amp;Inputs1!$B$4:$B$328, 0), MATCH('Cost drivers'!$C97, Inputs1!$A$4:$X$4, 0)),
INDEX(Inputs2!$A$4:$L$174, MATCH('Cost drivers'!$B97&amp;'Cost drivers'!L$5, Inputs2!$A$4:$A$174&amp;Inputs2!$B$4:$B$174, 0), MATCH('Cost drivers'!$C97, Inputs2!$A$4:$L$4, 0))
)</f>
        <v>3083.3171349884406</v>
      </c>
      <c r="M97" s="120" cm="1">
        <f t="array" ref="M97">IF(RIGHT($C97,2)&lt;RIGHT(Controls!$E$39,2),
INDEX(Inputs1!$A$4:$X$328, MATCH('Cost drivers'!$B97&amp;'Cost drivers'!M$4, Inputs1!$A$4:$A$328&amp;Inputs1!$B$4:$B$328, 0), MATCH('Cost drivers'!$C97, Inputs1!$A$4:$X$4, 0)),
INDEX(Inputs2!$A$4:$L$174, MATCH('Cost drivers'!$B97&amp;'Cost drivers'!M$5, Inputs2!$A$4:$A$174&amp;Inputs2!$B$4:$B$174, 0), MATCH('Cost drivers'!$C97, Inputs2!$A$4:$L$4, 0))
)</f>
        <v>2.3005614879484487E-4</v>
      </c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</row>
    <row r="98" spans="1:32" s="107" customFormat="1" ht="13.15">
      <c r="A98" s="98" t="str">
        <f t="shared" si="12"/>
        <v>SVH26</v>
      </c>
      <c r="B98" s="98" t="s">
        <v>127</v>
      </c>
      <c r="C98" s="98" t="s">
        <v>52</v>
      </c>
      <c r="D98" s="117">
        <f t="shared" si="13"/>
        <v>5.5966054954120423</v>
      </c>
      <c r="E98" s="117">
        <f t="shared" si="14"/>
        <v>2.3255312093286649</v>
      </c>
      <c r="F98" s="117">
        <f t="shared" si="15"/>
        <v>7.628583013698762</v>
      </c>
      <c r="G98" s="117">
        <f t="shared" si="16"/>
        <v>8.0357467001818463</v>
      </c>
      <c r="H98" s="117">
        <f t="shared" si="17"/>
        <v>-8.3827497774032516</v>
      </c>
      <c r="I98" s="118" cm="1">
        <f t="array" ref="I98">IF(RIGHT($C98,2)&lt;RIGHT(Controls!$E$39,2),
INDEX(Inputs1!$A$4:$X$328, MATCH('Cost drivers'!$B98&amp;'Cost drivers'!I$4, Inputs1!$A$4:$A$328&amp;Inputs1!$B$4:$B$328, 0), MATCH('Cost drivers'!$C98, Inputs1!$A$4:$X$4, 0)),
INDEX(Inputs2!$A$4:$L$174, MATCH('Cost drivers'!$B98&amp;'Cost drivers'!I$5, Inputs2!$A$4:$A$174&amp;Inputs2!$B$4:$B$174, 0), MATCH('Cost drivers'!$C98, Inputs2!$A$4:$L$4, 0))
)</f>
        <v>269.51</v>
      </c>
      <c r="J98" s="119" cm="1">
        <f t="array" ref="J98">IF(RIGHT($C98,2)&lt;RIGHT(Controls!$E$39,2),
INDEX(Inputs1!$A$4:$X$328, MATCH('Cost drivers'!$B98&amp;'Cost drivers'!J$4, Inputs1!$A$4:$A$328&amp;Inputs1!$B$4:$B$328, 0), MATCH('Cost drivers'!$C98, Inputs1!$A$4:$X$4, 0)),
INDEX(Inputs2!$A$4:$L$174, MATCH('Cost drivers'!$B98&amp;'Cost drivers'!J$5, Inputs2!$A$4:$A$174&amp;Inputs2!$B$4:$B$174, 0), MATCH('Cost drivers'!$C98, Inputs2!$A$4:$L$4, 0))
)</f>
        <v>2.3255312093286649</v>
      </c>
      <c r="K98" s="118" cm="1">
        <f t="array" ref="K98">IF(RIGHT($C98,2)&lt;RIGHT(Controls!$E$39,2),
INDEX(Inputs1!$A$4:$X$328, MATCH('Cost drivers'!$B98&amp;'Cost drivers'!K$4, Inputs1!$A$4:$A$328&amp;Inputs1!$B$4:$B$328, 0), MATCH('Cost drivers'!$C98, Inputs1!$A$4:$X$4, 0)),
INDEX(Inputs2!$A$4:$L$174, MATCH('Cost drivers'!$B98&amp;'Cost drivers'!K$5, Inputs2!$A$4:$A$174&amp;Inputs2!$B$4:$B$174, 0), MATCH('Cost drivers'!$C98, Inputs2!$A$4:$L$4, 0))
)</f>
        <v>2056.1344403216253</v>
      </c>
      <c r="L98" s="118" cm="1">
        <f t="array" ref="L98">IF(RIGHT($C98,2)&lt;RIGHT(Controls!$E$39,2),
INDEX(Inputs1!$A$4:$X$328, MATCH('Cost drivers'!$B98&amp;'Cost drivers'!L$4, Inputs1!$A$4:$A$328&amp;Inputs1!$B$4:$B$328, 0), MATCH('Cost drivers'!$C98, Inputs1!$A$4:$X$4, 0)),
INDEX(Inputs2!$A$4:$L$174, MATCH('Cost drivers'!$B98&amp;'Cost drivers'!L$5, Inputs2!$A$4:$A$174&amp;Inputs2!$B$4:$B$174, 0), MATCH('Cost drivers'!$C98, Inputs2!$A$4:$L$4, 0))
)</f>
        <v>3089.4448704677425</v>
      </c>
      <c r="M98" s="120" cm="1">
        <f t="array" ref="M98">IF(RIGHT($C98,2)&lt;RIGHT(Controls!$E$39,2),
INDEX(Inputs1!$A$4:$X$328, MATCH('Cost drivers'!$B98&amp;'Cost drivers'!M$4, Inputs1!$A$4:$A$328&amp;Inputs1!$B$4:$B$328, 0), MATCH('Cost drivers'!$C98, Inputs1!$A$4:$X$4, 0)),
INDEX(Inputs2!$A$4:$L$174, MATCH('Cost drivers'!$B98&amp;'Cost drivers'!M$5, Inputs2!$A$4:$A$174&amp;Inputs2!$B$4:$B$174, 0), MATCH('Cost drivers'!$C98, Inputs2!$A$4:$L$4, 0))
)</f>
        <v>2.2877998569289878E-4</v>
      </c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</row>
    <row r="99" spans="1:32" s="107" customFormat="1" ht="13.15">
      <c r="A99" s="98" t="str">
        <f t="shared" si="12"/>
        <v>SVH27</v>
      </c>
      <c r="B99" s="98" t="s">
        <v>127</v>
      </c>
      <c r="C99" s="98" t="s">
        <v>53</v>
      </c>
      <c r="D99" s="117">
        <f t="shared" si="13"/>
        <v>5.6022664114636891</v>
      </c>
      <c r="E99" s="117">
        <f t="shared" si="14"/>
        <v>2.312920460034293</v>
      </c>
      <c r="F99" s="117">
        <f t="shared" si="15"/>
        <v>7.6306209391450972</v>
      </c>
      <c r="G99" s="117">
        <f t="shared" si="16"/>
        <v>8.0377846256281806</v>
      </c>
      <c r="H99" s="117">
        <f t="shared" si="17"/>
        <v>-8.3872663998556636</v>
      </c>
      <c r="I99" s="118" cm="1">
        <f t="array" ref="I99">IF(RIGHT($C99,2)&lt;RIGHT(Controls!$E$39,2),
INDEX(Inputs1!$A$4:$X$328, MATCH('Cost drivers'!$B99&amp;'Cost drivers'!I$4, Inputs1!$A$4:$A$328&amp;Inputs1!$B$4:$B$328, 0), MATCH('Cost drivers'!$C99, Inputs1!$A$4:$X$4, 0)),
INDEX(Inputs2!$A$4:$L$174, MATCH('Cost drivers'!$B99&amp;'Cost drivers'!I$5, Inputs2!$A$4:$A$174&amp;Inputs2!$B$4:$B$174, 0), MATCH('Cost drivers'!$C99, Inputs2!$A$4:$L$4, 0))
)</f>
        <v>271.03999999999996</v>
      </c>
      <c r="J99" s="119" cm="1">
        <f t="array" ref="J99">IF(RIGHT($C99,2)&lt;RIGHT(Controls!$E$39,2),
INDEX(Inputs1!$A$4:$X$328, MATCH('Cost drivers'!$B99&amp;'Cost drivers'!J$4, Inputs1!$A$4:$A$328&amp;Inputs1!$B$4:$B$328, 0), MATCH('Cost drivers'!$C99, Inputs1!$A$4:$X$4, 0)),
INDEX(Inputs2!$A$4:$L$174, MATCH('Cost drivers'!$B99&amp;'Cost drivers'!J$5, Inputs2!$A$4:$A$174&amp;Inputs2!$B$4:$B$174, 0), MATCH('Cost drivers'!$C99, Inputs2!$A$4:$L$4, 0))
)</f>
        <v>2.312920460034293</v>
      </c>
      <c r="K99" s="118" cm="1">
        <f t="array" ref="K99">IF(RIGHT($C99,2)&lt;RIGHT(Controls!$E$39,2),
INDEX(Inputs1!$A$4:$X$328, MATCH('Cost drivers'!$B99&amp;'Cost drivers'!K$4, Inputs1!$A$4:$A$328&amp;Inputs1!$B$4:$B$328, 0), MATCH('Cost drivers'!$C99, Inputs1!$A$4:$X$4, 0)),
INDEX(Inputs2!$A$4:$L$174, MATCH('Cost drivers'!$B99&amp;'Cost drivers'!K$5, Inputs2!$A$4:$A$174&amp;Inputs2!$B$4:$B$174, 0), MATCH('Cost drivers'!$C99, Inputs2!$A$4:$L$4, 0))
)</f>
        <v>2060.3289616277916</v>
      </c>
      <c r="L99" s="118" cm="1">
        <f t="array" ref="L99">IF(RIGHT($C99,2)&lt;RIGHT(Controls!$E$39,2),
INDEX(Inputs1!$A$4:$X$328, MATCH('Cost drivers'!$B99&amp;'Cost drivers'!L$4, Inputs1!$A$4:$A$328&amp;Inputs1!$B$4:$B$328, 0), MATCH('Cost drivers'!$C99, Inputs1!$A$4:$X$4, 0)),
INDEX(Inputs2!$A$4:$L$174, MATCH('Cost drivers'!$B99&amp;'Cost drivers'!L$5, Inputs2!$A$4:$A$174&amp;Inputs2!$B$4:$B$174, 0), MATCH('Cost drivers'!$C99, Inputs2!$A$4:$L$4, 0))
)</f>
        <v>3095.7473485933342</v>
      </c>
      <c r="M99" s="120" cm="1">
        <f t="array" ref="M99">IF(RIGHT($C99,2)&lt;RIGHT(Controls!$E$39,2),
INDEX(Inputs1!$A$4:$X$328, MATCH('Cost drivers'!$B99&amp;'Cost drivers'!M$4, Inputs1!$A$4:$A$328&amp;Inputs1!$B$4:$B$328, 0), MATCH('Cost drivers'!$C99, Inputs1!$A$4:$X$4, 0)),
INDEX(Inputs2!$A$4:$L$174, MATCH('Cost drivers'!$B99&amp;'Cost drivers'!M$5, Inputs2!$A$4:$A$174&amp;Inputs2!$B$4:$B$174, 0), MATCH('Cost drivers'!$C99, Inputs2!$A$4:$L$4, 0))
)</f>
        <v>2.2774900290551848E-4</v>
      </c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</row>
    <row r="100" spans="1:32" s="107" customFormat="1" ht="13.15">
      <c r="A100" s="98" t="str">
        <f t="shared" si="12"/>
        <v>SVH28</v>
      </c>
      <c r="B100" s="98" t="s">
        <v>127</v>
      </c>
      <c r="C100" s="98" t="s">
        <v>54</v>
      </c>
      <c r="D100" s="117">
        <f t="shared" si="13"/>
        <v>5.611630635372836</v>
      </c>
      <c r="E100" s="117">
        <f t="shared" si="14"/>
        <v>2.2986342198768948</v>
      </c>
      <c r="F100" s="117">
        <f t="shared" si="15"/>
        <v>7.6325675232532459</v>
      </c>
      <c r="G100" s="117">
        <f t="shared" si="16"/>
        <v>8.0397312097363294</v>
      </c>
      <c r="H100" s="117">
        <f t="shared" si="17"/>
        <v>-8.3936500390572668</v>
      </c>
      <c r="I100" s="118" cm="1">
        <f t="array" ref="I100">IF(RIGHT($C100,2)&lt;RIGHT(Controls!$E$39,2),
INDEX(Inputs1!$A$4:$X$328, MATCH('Cost drivers'!$B100&amp;'Cost drivers'!I$4, Inputs1!$A$4:$A$328&amp;Inputs1!$B$4:$B$328, 0), MATCH('Cost drivers'!$C100, Inputs1!$A$4:$X$4, 0)),
INDEX(Inputs2!$A$4:$L$174, MATCH('Cost drivers'!$B100&amp;'Cost drivers'!I$5, Inputs2!$A$4:$A$174&amp;Inputs2!$B$4:$B$174, 0), MATCH('Cost drivers'!$C100, Inputs2!$A$4:$L$4, 0))
)</f>
        <v>273.58999999999997</v>
      </c>
      <c r="J100" s="119" cm="1">
        <f t="array" ref="J100">IF(RIGHT($C100,2)&lt;RIGHT(Controls!$E$39,2),
INDEX(Inputs1!$A$4:$X$328, MATCH('Cost drivers'!$B100&amp;'Cost drivers'!J$4, Inputs1!$A$4:$A$328&amp;Inputs1!$B$4:$B$328, 0), MATCH('Cost drivers'!$C100, Inputs1!$A$4:$X$4, 0)),
INDEX(Inputs2!$A$4:$L$174, MATCH('Cost drivers'!$B100&amp;'Cost drivers'!J$5, Inputs2!$A$4:$A$174&amp;Inputs2!$B$4:$B$174, 0), MATCH('Cost drivers'!$C100, Inputs2!$A$4:$L$4, 0))
)</f>
        <v>2.2986342198768948</v>
      </c>
      <c r="K100" s="118" cm="1">
        <f t="array" ref="K100">IF(RIGHT($C100,2)&lt;RIGHT(Controls!$E$39,2),
INDEX(Inputs1!$A$4:$X$328, MATCH('Cost drivers'!$B100&amp;'Cost drivers'!K$4, Inputs1!$A$4:$A$328&amp;Inputs1!$B$4:$B$328, 0), MATCH('Cost drivers'!$C100, Inputs1!$A$4:$X$4, 0)),
INDEX(Inputs2!$A$4:$L$174, MATCH('Cost drivers'!$B100&amp;'Cost drivers'!K$5, Inputs2!$A$4:$A$174&amp;Inputs2!$B$4:$B$174, 0), MATCH('Cost drivers'!$C100, Inputs2!$A$4:$L$4, 0))
)</f>
        <v>2064.3434712647409</v>
      </c>
      <c r="L100" s="118" cm="1">
        <f t="array" ref="L100">IF(RIGHT($C100,2)&lt;RIGHT(Controls!$E$39,2),
INDEX(Inputs1!$A$4:$X$328, MATCH('Cost drivers'!$B100&amp;'Cost drivers'!L$4, Inputs1!$A$4:$A$328&amp;Inputs1!$B$4:$B$328, 0), MATCH('Cost drivers'!$C100, Inputs1!$A$4:$X$4, 0)),
INDEX(Inputs2!$A$4:$L$174, MATCH('Cost drivers'!$B100&amp;'Cost drivers'!L$5, Inputs2!$A$4:$A$174&amp;Inputs2!$B$4:$B$174, 0), MATCH('Cost drivers'!$C100, Inputs2!$A$4:$L$4, 0))
)</f>
        <v>3101.779350179464</v>
      </c>
      <c r="M100" s="120" cm="1">
        <f t="array" ref="M100">IF(RIGHT($C100,2)&lt;RIGHT(Controls!$E$39,2),
INDEX(Inputs1!$A$4:$X$328, MATCH('Cost drivers'!$B100&amp;'Cost drivers'!M$4, Inputs1!$A$4:$A$328&amp;Inputs1!$B$4:$B$328, 0), MATCH('Cost drivers'!$C100, Inputs1!$A$4:$X$4, 0)),
INDEX(Inputs2!$A$4:$L$174, MATCH('Cost drivers'!$B100&amp;'Cost drivers'!M$5, Inputs2!$A$4:$A$174&amp;Inputs2!$B$4:$B$174, 0), MATCH('Cost drivers'!$C100, Inputs2!$A$4:$L$4, 0))
)</f>
        <v>2.2629976606645976E-4</v>
      </c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</row>
    <row r="101" spans="1:32" s="107" customFormat="1" ht="13.15">
      <c r="A101" s="98" t="str">
        <f t="shared" si="12"/>
        <v>SVH29</v>
      </c>
      <c r="B101" s="98" t="s">
        <v>127</v>
      </c>
      <c r="C101" s="98" t="s">
        <v>55</v>
      </c>
      <c r="D101" s="117">
        <f t="shared" si="13"/>
        <v>5.6248114147852073</v>
      </c>
      <c r="E101" s="117">
        <f t="shared" si="14"/>
        <v>2.2614665156863594</v>
      </c>
      <c r="F101" s="117">
        <f t="shared" si="15"/>
        <v>7.6343858304691796</v>
      </c>
      <c r="G101" s="117">
        <f t="shared" si="16"/>
        <v>8.0415495169522622</v>
      </c>
      <c r="H101" s="117">
        <f t="shared" si="17"/>
        <v>-8.3988084436807906</v>
      </c>
      <c r="I101" s="118" cm="1">
        <f t="array" ref="I101">IF(RIGHT($C101,2)&lt;RIGHT(Controls!$E$39,2),
INDEX(Inputs1!$A$4:$X$328, MATCH('Cost drivers'!$B101&amp;'Cost drivers'!I$4, Inputs1!$A$4:$A$328&amp;Inputs1!$B$4:$B$328, 0), MATCH('Cost drivers'!$C101, Inputs1!$A$4:$X$4, 0)),
INDEX(Inputs2!$A$4:$L$174, MATCH('Cost drivers'!$B101&amp;'Cost drivers'!I$5, Inputs2!$A$4:$A$174&amp;Inputs2!$B$4:$B$174, 0), MATCH('Cost drivers'!$C101, Inputs2!$A$4:$L$4, 0))
)</f>
        <v>277.21999999999997</v>
      </c>
      <c r="J101" s="119" cm="1">
        <f t="array" ref="J101">IF(RIGHT($C101,2)&lt;RIGHT(Controls!$E$39,2),
INDEX(Inputs1!$A$4:$X$328, MATCH('Cost drivers'!$B101&amp;'Cost drivers'!J$4, Inputs1!$A$4:$A$328&amp;Inputs1!$B$4:$B$328, 0), MATCH('Cost drivers'!$C101, Inputs1!$A$4:$X$4, 0)),
INDEX(Inputs2!$A$4:$L$174, MATCH('Cost drivers'!$B101&amp;'Cost drivers'!J$5, Inputs2!$A$4:$A$174&amp;Inputs2!$B$4:$B$174, 0), MATCH('Cost drivers'!$C101, Inputs2!$A$4:$L$4, 0))
)</f>
        <v>2.2614665156863594</v>
      </c>
      <c r="K101" s="118" cm="1">
        <f t="array" ref="K101">IF(RIGHT($C101,2)&lt;RIGHT(Controls!$E$39,2),
INDEX(Inputs1!$A$4:$X$328, MATCH('Cost drivers'!$B101&amp;'Cost drivers'!K$4, Inputs1!$A$4:$A$328&amp;Inputs1!$B$4:$B$328, 0), MATCH('Cost drivers'!$C101, Inputs1!$A$4:$X$4, 0)),
INDEX(Inputs2!$A$4:$L$174, MATCH('Cost drivers'!$B101&amp;'Cost drivers'!K$5, Inputs2!$A$4:$A$174&amp;Inputs2!$B$4:$B$174, 0), MATCH('Cost drivers'!$C101, Inputs2!$A$4:$L$4, 0))
)</f>
        <v>2068.1004965726856</v>
      </c>
      <c r="L101" s="118" cm="1">
        <f t="array" ref="L101">IF(RIGHT($C101,2)&lt;RIGHT(Controls!$E$39,2),
INDEX(Inputs1!$A$4:$X$328, MATCH('Cost drivers'!$B101&amp;'Cost drivers'!L$4, Inputs1!$A$4:$A$328&amp;Inputs1!$B$4:$B$328, 0), MATCH('Cost drivers'!$C101, Inputs1!$A$4:$X$4, 0)),
INDEX(Inputs2!$A$4:$L$174, MATCH('Cost drivers'!$B101&amp;'Cost drivers'!L$5, Inputs2!$A$4:$A$174&amp;Inputs2!$B$4:$B$174, 0), MATCH('Cost drivers'!$C101, Inputs2!$A$4:$L$4, 0))
)</f>
        <v>3107.4244686786378</v>
      </c>
      <c r="M101" s="120" cm="1">
        <f t="array" ref="M101">IF(RIGHT($C101,2)&lt;RIGHT(Controls!$E$39,2),
INDEX(Inputs1!$A$4:$X$328, MATCH('Cost drivers'!$B101&amp;'Cost drivers'!M$4, Inputs1!$A$4:$A$328&amp;Inputs1!$B$4:$B$328, 0), MATCH('Cost drivers'!$C101, Inputs1!$A$4:$X$4, 0)),
INDEX(Inputs2!$A$4:$L$174, MATCH('Cost drivers'!$B101&amp;'Cost drivers'!M$5, Inputs2!$A$4:$A$174&amp;Inputs2!$B$4:$B$174, 0), MATCH('Cost drivers'!$C101, Inputs2!$A$4:$L$4, 0))
)</f>
        <v>2.2513542595742038E-4</v>
      </c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</row>
    <row r="102" spans="1:32" s="107" customFormat="1" ht="13.15">
      <c r="A102" s="98" t="str">
        <f t="shared" si="12"/>
        <v>SVH30</v>
      </c>
      <c r="B102" s="98" t="s">
        <v>127</v>
      </c>
      <c r="C102" s="98" t="s">
        <v>56</v>
      </c>
      <c r="D102" s="117">
        <f t="shared" si="13"/>
        <v>5.638817195803842</v>
      </c>
      <c r="E102" s="117">
        <f t="shared" si="14"/>
        <v>2.2463683173517905</v>
      </c>
      <c r="F102" s="117">
        <f t="shared" si="15"/>
        <v>7.6361996880149041</v>
      </c>
      <c r="G102" s="117">
        <f t="shared" si="16"/>
        <v>8.0433633744979876</v>
      </c>
      <c r="H102" s="117">
        <f t="shared" si="17"/>
        <v>-8.403888373242383</v>
      </c>
      <c r="I102" s="118" cm="1">
        <f t="array" ref="I102">IF(RIGHT($C102,2)&lt;RIGHT(Controls!$E$39,2),
INDEX(Inputs1!$A$4:$X$328, MATCH('Cost drivers'!$B102&amp;'Cost drivers'!I$4, Inputs1!$A$4:$A$328&amp;Inputs1!$B$4:$B$328, 0), MATCH('Cost drivers'!$C102, Inputs1!$A$4:$X$4, 0)),
INDEX(Inputs2!$A$4:$L$174, MATCH('Cost drivers'!$B102&amp;'Cost drivers'!I$5, Inputs2!$A$4:$A$174&amp;Inputs2!$B$4:$B$174, 0), MATCH('Cost drivers'!$C102, Inputs2!$A$4:$L$4, 0))
)</f>
        <v>281.13</v>
      </c>
      <c r="J102" s="119" cm="1">
        <f t="array" ref="J102">IF(RIGHT($C102,2)&lt;RIGHT(Controls!$E$39,2),
INDEX(Inputs1!$A$4:$X$328, MATCH('Cost drivers'!$B102&amp;'Cost drivers'!J$4, Inputs1!$A$4:$A$328&amp;Inputs1!$B$4:$B$328, 0), MATCH('Cost drivers'!$C102, Inputs1!$A$4:$X$4, 0)),
INDEX(Inputs2!$A$4:$L$174, MATCH('Cost drivers'!$B102&amp;'Cost drivers'!J$5, Inputs2!$A$4:$A$174&amp;Inputs2!$B$4:$B$174, 0), MATCH('Cost drivers'!$C102, Inputs2!$A$4:$L$4, 0))
)</f>
        <v>2.2463683173517905</v>
      </c>
      <c r="K102" s="118" cm="1">
        <f t="array" ref="K102">IF(RIGHT($C102,2)&lt;RIGHT(Controls!$E$39,2),
INDEX(Inputs1!$A$4:$X$328, MATCH('Cost drivers'!$B102&amp;'Cost drivers'!K$4, Inputs1!$A$4:$A$328&amp;Inputs1!$B$4:$B$328, 0), MATCH('Cost drivers'!$C102, Inputs1!$A$4:$X$4, 0)),
INDEX(Inputs2!$A$4:$L$174, MATCH('Cost drivers'!$B102&amp;'Cost drivers'!K$5, Inputs2!$A$4:$A$174&amp;Inputs2!$B$4:$B$174, 0), MATCH('Cost drivers'!$C102, Inputs2!$A$4:$L$4, 0))
)</f>
        <v>2071.8551404288332</v>
      </c>
      <c r="L102" s="118" cm="1">
        <f t="array" ref="L102">IF(RIGHT($C102,2)&lt;RIGHT(Controls!$E$39,2),
INDEX(Inputs1!$A$4:$X$328, MATCH('Cost drivers'!$B102&amp;'Cost drivers'!L$4, Inputs1!$A$4:$A$328&amp;Inputs1!$B$4:$B$328, 0), MATCH('Cost drivers'!$C102, Inputs1!$A$4:$X$4, 0)),
INDEX(Inputs2!$A$4:$L$174, MATCH('Cost drivers'!$B102&amp;'Cost drivers'!L$5, Inputs2!$A$4:$A$174&amp;Inputs2!$B$4:$B$174, 0), MATCH('Cost drivers'!$C102, Inputs2!$A$4:$L$4, 0))
)</f>
        <v>3113.0660089273351</v>
      </c>
      <c r="M102" s="120" cm="1">
        <f t="array" ref="M102">IF(RIGHT($C102,2)&lt;RIGHT(Controls!$E$39,2),
INDEX(Inputs1!$A$4:$X$328, MATCH('Cost drivers'!$B102&amp;'Cost drivers'!M$4, Inputs1!$A$4:$A$328&amp;Inputs1!$B$4:$B$328, 0), MATCH('Cost drivers'!$C102, Inputs1!$A$4:$X$4, 0)),
INDEX(Inputs2!$A$4:$L$174, MATCH('Cost drivers'!$B102&amp;'Cost drivers'!M$5, Inputs2!$A$4:$A$174&amp;Inputs2!$B$4:$B$174, 0), MATCH('Cost drivers'!$C102, Inputs2!$A$4:$L$4, 0))
)</f>
        <v>2.2399465382597387E-4</v>
      </c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</row>
    <row r="103" spans="1:32" s="107" customFormat="1" ht="13.15">
      <c r="A103" s="98" t="str">
        <f t="shared" si="12"/>
        <v>SWB12</v>
      </c>
      <c r="B103" s="98" t="s">
        <v>128</v>
      </c>
      <c r="C103" s="98" t="s">
        <v>28</v>
      </c>
      <c r="D103" s="117">
        <f t="shared" si="13"/>
        <v>3.8649313978942956</v>
      </c>
      <c r="E103" s="117">
        <f t="shared" si="14"/>
        <v>10.308937724899675</v>
      </c>
      <c r="F103" s="117">
        <f t="shared" si="15"/>
        <v>6.8046891685595838</v>
      </c>
      <c r="G103" s="117">
        <f t="shared" si="16"/>
        <v>7.4774489607815191</v>
      </c>
      <c r="H103" s="117">
        <f t="shared" si="17"/>
        <v>-7.010142599545067</v>
      </c>
      <c r="I103" s="118" cm="1">
        <f t="array" ref="I103">IF(RIGHT($C103,2)&lt;RIGHT(Controls!$E$39,2),
INDEX(Inputs1!$A$4:$X$328, MATCH('Cost drivers'!$B103&amp;'Cost drivers'!I$4, Inputs1!$A$4:$A$328&amp;Inputs1!$B$4:$B$328, 0), MATCH('Cost drivers'!$C103, Inputs1!$A$4:$X$4, 0)),
INDEX(Inputs2!$A$4:$L$174, MATCH('Cost drivers'!$B103&amp;'Cost drivers'!I$5, Inputs2!$A$4:$A$174&amp;Inputs2!$B$4:$B$174, 0), MATCH('Cost drivers'!$C103, Inputs2!$A$4:$L$4, 0))
)</f>
        <v>47.7</v>
      </c>
      <c r="J103" s="119" cm="1">
        <f t="array" ref="J103">IF(RIGHT($C103,2)&lt;RIGHT(Controls!$E$39,2),
INDEX(Inputs1!$A$4:$X$328, MATCH('Cost drivers'!$B103&amp;'Cost drivers'!J$4, Inputs1!$A$4:$A$328&amp;Inputs1!$B$4:$B$328, 0), MATCH('Cost drivers'!$C103, Inputs1!$A$4:$X$4, 0)),
INDEX(Inputs2!$A$4:$L$174, MATCH('Cost drivers'!$B103&amp;'Cost drivers'!J$5, Inputs2!$A$4:$A$174&amp;Inputs2!$B$4:$B$174, 0), MATCH('Cost drivers'!$C103, Inputs2!$A$4:$L$4, 0))
)</f>
        <v>10.308937724899675</v>
      </c>
      <c r="K103" s="118" cm="1">
        <f t="array" ref="K103">IF(RIGHT($C103,2)&lt;RIGHT(Controls!$E$39,2),
INDEX(Inputs1!$A$4:$X$328, MATCH('Cost drivers'!$B103&amp;'Cost drivers'!K$4, Inputs1!$A$4:$A$328&amp;Inputs1!$B$4:$B$328, 0), MATCH('Cost drivers'!$C103, Inputs1!$A$4:$X$4, 0)),
INDEX(Inputs2!$A$4:$L$174, MATCH('Cost drivers'!$B103&amp;'Cost drivers'!K$5, Inputs2!$A$4:$A$174&amp;Inputs2!$B$4:$B$174, 0), MATCH('Cost drivers'!$C103, Inputs2!$A$4:$L$4, 0))
)</f>
        <v>902.06733545747204</v>
      </c>
      <c r="L103" s="118" cm="1">
        <f t="array" ref="L103">IF(RIGHT($C103,2)&lt;RIGHT(Controls!$E$39,2),
INDEX(Inputs1!$A$4:$X$328, MATCH('Cost drivers'!$B103&amp;'Cost drivers'!L$4, Inputs1!$A$4:$A$328&amp;Inputs1!$B$4:$B$328, 0), MATCH('Cost drivers'!$C103, Inputs1!$A$4:$X$4, 0)),
INDEX(Inputs2!$A$4:$L$174, MATCH('Cost drivers'!$B103&amp;'Cost drivers'!L$5, Inputs2!$A$4:$A$174&amp;Inputs2!$B$4:$B$174, 0), MATCH('Cost drivers'!$C103, Inputs2!$A$4:$L$4, 0))
)</f>
        <v>1767.72548200285</v>
      </c>
      <c r="M103" s="120" cm="1">
        <f t="array" ref="M103">IF(RIGHT($C103,2)&lt;RIGHT(Controls!$E$39,2),
INDEX(Inputs1!$A$4:$X$328, MATCH('Cost drivers'!$B103&amp;'Cost drivers'!M$4, Inputs1!$A$4:$A$328&amp;Inputs1!$B$4:$B$328, 0), MATCH('Cost drivers'!$C103, Inputs1!$A$4:$X$4, 0)),
INDEX(Inputs2!$A$4:$L$174, MATCH('Cost drivers'!$B103&amp;'Cost drivers'!M$5, Inputs2!$A$4:$A$174&amp;Inputs2!$B$4:$B$174, 0), MATCH('Cost drivers'!$C103, Inputs2!$A$4:$L$4, 0))
)</f>
        <v>9.0267985748082862E-4</v>
      </c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</row>
    <row r="104" spans="1:32" s="107" customFormat="1" ht="13.15">
      <c r="A104" s="98" t="str">
        <f t="shared" ref="A104:A135" si="18">B104&amp;RIGHT(C104,2)</f>
        <v>SWB13</v>
      </c>
      <c r="B104" s="98" t="s">
        <v>128</v>
      </c>
      <c r="C104" s="98" t="s">
        <v>40</v>
      </c>
      <c r="D104" s="117">
        <f t="shared" si="13"/>
        <v>3.8110970868381857</v>
      </c>
      <c r="E104" s="117">
        <f t="shared" si="14"/>
        <v>10.756782581008554</v>
      </c>
      <c r="F104" s="117">
        <f t="shared" si="15"/>
        <v>6.8113818761323826</v>
      </c>
      <c r="G104" s="117">
        <f t="shared" si="16"/>
        <v>7.4790062921859075</v>
      </c>
      <c r="H104" s="117">
        <f t="shared" si="17"/>
        <v>-7.0147569903123914</v>
      </c>
      <c r="I104" s="118" cm="1">
        <f t="array" ref="I104">IF(RIGHT($C104,2)&lt;RIGHT(Controls!$E$39,2),
INDEX(Inputs1!$A$4:$X$328, MATCH('Cost drivers'!$B104&amp;'Cost drivers'!I$4, Inputs1!$A$4:$A$328&amp;Inputs1!$B$4:$B$328, 0), MATCH('Cost drivers'!$C104, Inputs1!$A$4:$X$4, 0)),
INDEX(Inputs2!$A$4:$L$174, MATCH('Cost drivers'!$B104&amp;'Cost drivers'!I$5, Inputs2!$A$4:$A$174&amp;Inputs2!$B$4:$B$174, 0), MATCH('Cost drivers'!$C104, Inputs2!$A$4:$L$4, 0))
)</f>
        <v>45.2</v>
      </c>
      <c r="J104" s="119" cm="1">
        <f t="array" ref="J104">IF(RIGHT($C104,2)&lt;RIGHT(Controls!$E$39,2),
INDEX(Inputs1!$A$4:$X$328, MATCH('Cost drivers'!$B104&amp;'Cost drivers'!J$4, Inputs1!$A$4:$A$328&amp;Inputs1!$B$4:$B$328, 0), MATCH('Cost drivers'!$C104, Inputs1!$A$4:$X$4, 0)),
INDEX(Inputs2!$A$4:$L$174, MATCH('Cost drivers'!$B104&amp;'Cost drivers'!J$5, Inputs2!$A$4:$A$174&amp;Inputs2!$B$4:$B$174, 0), MATCH('Cost drivers'!$C104, Inputs2!$A$4:$L$4, 0))
)</f>
        <v>10.756782581008554</v>
      </c>
      <c r="K104" s="118" cm="1">
        <f t="array" ref="K104">IF(RIGHT($C104,2)&lt;RIGHT(Controls!$E$39,2),
INDEX(Inputs1!$A$4:$X$328, MATCH('Cost drivers'!$B104&amp;'Cost drivers'!K$4, Inputs1!$A$4:$A$328&amp;Inputs1!$B$4:$B$328, 0), MATCH('Cost drivers'!$C104, Inputs1!$A$4:$X$4, 0)),
INDEX(Inputs2!$A$4:$L$174, MATCH('Cost drivers'!$B104&amp;'Cost drivers'!K$5, Inputs2!$A$4:$A$174&amp;Inputs2!$B$4:$B$174, 0), MATCH('Cost drivers'!$C104, Inputs2!$A$4:$L$4, 0))
)</f>
        <v>908.12485634175198</v>
      </c>
      <c r="L104" s="118" cm="1">
        <f t="array" ref="L104">IF(RIGHT($C104,2)&lt;RIGHT(Controls!$E$39,2),
INDEX(Inputs1!$A$4:$X$328, MATCH('Cost drivers'!$B104&amp;'Cost drivers'!L$4, Inputs1!$A$4:$A$328&amp;Inputs1!$B$4:$B$328, 0), MATCH('Cost drivers'!$C104, Inputs1!$A$4:$X$4, 0)),
INDEX(Inputs2!$A$4:$L$174, MATCH('Cost drivers'!$B104&amp;'Cost drivers'!L$5, Inputs2!$A$4:$A$174&amp;Inputs2!$B$4:$B$174, 0), MATCH('Cost drivers'!$C104, Inputs2!$A$4:$L$4, 0))
)</f>
        <v>1770.48056113912</v>
      </c>
      <c r="M104" s="120" cm="1">
        <f t="array" ref="M104">IF(RIGHT($C104,2)&lt;RIGHT(Controls!$E$39,2),
INDEX(Inputs1!$A$4:$X$328, MATCH('Cost drivers'!$B104&amp;'Cost drivers'!M$4, Inputs1!$A$4:$A$328&amp;Inputs1!$B$4:$B$328, 0), MATCH('Cost drivers'!$C104, Inputs1!$A$4:$X$4, 0)),
INDEX(Inputs2!$A$4:$L$174, MATCH('Cost drivers'!$B104&amp;'Cost drivers'!M$5, Inputs2!$A$4:$A$174&amp;Inputs2!$B$4:$B$174, 0), MATCH('Cost drivers'!$C104, Inputs2!$A$4:$L$4, 0))
)</f>
        <v>8.9852413531745304E-4</v>
      </c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</row>
    <row r="105" spans="1:32" s="107" customFormat="1" ht="13.15">
      <c r="A105" s="98" t="str">
        <f t="shared" si="18"/>
        <v>SWB14</v>
      </c>
      <c r="B105" s="98" t="s">
        <v>128</v>
      </c>
      <c r="C105" s="98" t="s">
        <v>41</v>
      </c>
      <c r="D105" s="117">
        <f t="shared" si="13"/>
        <v>3.7471483622379123</v>
      </c>
      <c r="E105" s="117">
        <f t="shared" si="14"/>
        <v>10.693296696156894</v>
      </c>
      <c r="F105" s="117">
        <f t="shared" si="15"/>
        <v>6.8186376561159543</v>
      </c>
      <c r="G105" s="117">
        <f t="shared" si="16"/>
        <v>7.4902858370434506</v>
      </c>
      <c r="H105" s="117">
        <f t="shared" si="17"/>
        <v>-7.020545842777465</v>
      </c>
      <c r="I105" s="118" cm="1">
        <f t="array" ref="I105">IF(RIGHT($C105,2)&lt;RIGHT(Controls!$E$39,2),
INDEX(Inputs1!$A$4:$X$328, MATCH('Cost drivers'!$B105&amp;'Cost drivers'!I$4, Inputs1!$A$4:$A$328&amp;Inputs1!$B$4:$B$328, 0), MATCH('Cost drivers'!$C105, Inputs1!$A$4:$X$4, 0)),
INDEX(Inputs2!$A$4:$L$174, MATCH('Cost drivers'!$B105&amp;'Cost drivers'!I$5, Inputs2!$A$4:$A$174&amp;Inputs2!$B$4:$B$174, 0), MATCH('Cost drivers'!$C105, Inputs2!$A$4:$L$4, 0))
)</f>
        <v>42.4</v>
      </c>
      <c r="J105" s="119" cm="1">
        <f t="array" ref="J105">IF(RIGHT($C105,2)&lt;RIGHT(Controls!$E$39,2),
INDEX(Inputs1!$A$4:$X$328, MATCH('Cost drivers'!$B105&amp;'Cost drivers'!J$4, Inputs1!$A$4:$A$328&amp;Inputs1!$B$4:$B$328, 0), MATCH('Cost drivers'!$C105, Inputs1!$A$4:$X$4, 0)),
INDEX(Inputs2!$A$4:$L$174, MATCH('Cost drivers'!$B105&amp;'Cost drivers'!J$5, Inputs2!$A$4:$A$174&amp;Inputs2!$B$4:$B$174, 0), MATCH('Cost drivers'!$C105, Inputs2!$A$4:$L$4, 0))
)</f>
        <v>10.693296696156894</v>
      </c>
      <c r="K105" s="118" cm="1">
        <f t="array" ref="K105">IF(RIGHT($C105,2)&lt;RIGHT(Controls!$E$39,2),
INDEX(Inputs1!$A$4:$X$328, MATCH('Cost drivers'!$B105&amp;'Cost drivers'!K$4, Inputs1!$A$4:$A$328&amp;Inputs1!$B$4:$B$328, 0), MATCH('Cost drivers'!$C105, Inputs1!$A$4:$X$4, 0)),
INDEX(Inputs2!$A$4:$L$174, MATCH('Cost drivers'!$B105&amp;'Cost drivers'!K$5, Inputs2!$A$4:$A$174&amp;Inputs2!$B$4:$B$174, 0), MATCH('Cost drivers'!$C105, Inputs2!$A$4:$L$4, 0))
)</f>
        <v>914.73797314423302</v>
      </c>
      <c r="L105" s="118" cm="1">
        <f t="array" ref="L105">IF(RIGHT($C105,2)&lt;RIGHT(Controls!$E$39,2),
INDEX(Inputs1!$A$4:$X$328, MATCH('Cost drivers'!$B105&amp;'Cost drivers'!L$4, Inputs1!$A$4:$A$328&amp;Inputs1!$B$4:$B$328, 0), MATCH('Cost drivers'!$C105, Inputs1!$A$4:$X$4, 0)),
INDEX(Inputs2!$A$4:$L$174, MATCH('Cost drivers'!$B105&amp;'Cost drivers'!L$5, Inputs2!$A$4:$A$174&amp;Inputs2!$B$4:$B$174, 0), MATCH('Cost drivers'!$C105, Inputs2!$A$4:$L$4, 0))
)</f>
        <v>1790.56382817434</v>
      </c>
      <c r="M105" s="120" cm="1">
        <f t="array" ref="M105">IF(RIGHT($C105,2)&lt;RIGHT(Controls!$E$39,2),
INDEX(Inputs1!$A$4:$X$328, MATCH('Cost drivers'!$B105&amp;'Cost drivers'!M$4, Inputs1!$A$4:$A$328&amp;Inputs1!$B$4:$B$328, 0), MATCH('Cost drivers'!$C105, Inputs1!$A$4:$X$4, 0)),
INDEX(Inputs2!$A$4:$L$174, MATCH('Cost drivers'!$B105&amp;'Cost drivers'!M$5, Inputs2!$A$4:$A$174&amp;Inputs2!$B$4:$B$174, 0), MATCH('Cost drivers'!$C105, Inputs2!$A$4:$L$4, 0))
)</f>
        <v>8.9333773779020546E-4</v>
      </c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</row>
    <row r="106" spans="1:32" s="107" customFormat="1" ht="13.15">
      <c r="A106" s="98" t="str">
        <f t="shared" si="18"/>
        <v>SWB15</v>
      </c>
      <c r="B106" s="98" t="s">
        <v>128</v>
      </c>
      <c r="C106" s="98" t="s">
        <v>42</v>
      </c>
      <c r="D106" s="117">
        <f t="shared" si="13"/>
        <v>3.7236672795996002</v>
      </c>
      <c r="E106" s="117">
        <f t="shared" si="14"/>
        <v>10.705005368172873</v>
      </c>
      <c r="F106" s="117">
        <f t="shared" si="15"/>
        <v>6.8291564060987557</v>
      </c>
      <c r="G106" s="117">
        <f t="shared" si="16"/>
        <v>7.4989509662940801</v>
      </c>
      <c r="H106" s="117">
        <f t="shared" si="17"/>
        <v>-7.0093501882896296</v>
      </c>
      <c r="I106" s="118" cm="1">
        <f t="array" ref="I106">IF(RIGHT($C106,2)&lt;RIGHT(Controls!$E$39,2),
INDEX(Inputs1!$A$4:$X$328, MATCH('Cost drivers'!$B106&amp;'Cost drivers'!I$4, Inputs1!$A$4:$A$328&amp;Inputs1!$B$4:$B$328, 0), MATCH('Cost drivers'!$C106, Inputs1!$A$4:$X$4, 0)),
INDEX(Inputs2!$A$4:$L$174, MATCH('Cost drivers'!$B106&amp;'Cost drivers'!I$5, Inputs2!$A$4:$A$174&amp;Inputs2!$B$4:$B$174, 0), MATCH('Cost drivers'!$C106, Inputs2!$A$4:$L$4, 0))
)</f>
        <v>41.415999999999997</v>
      </c>
      <c r="J106" s="119" cm="1">
        <f t="array" ref="J106">IF(RIGHT($C106,2)&lt;RIGHT(Controls!$E$39,2),
INDEX(Inputs1!$A$4:$X$328, MATCH('Cost drivers'!$B106&amp;'Cost drivers'!J$4, Inputs1!$A$4:$A$328&amp;Inputs1!$B$4:$B$328, 0), MATCH('Cost drivers'!$C106, Inputs1!$A$4:$X$4, 0)),
INDEX(Inputs2!$A$4:$L$174, MATCH('Cost drivers'!$B106&amp;'Cost drivers'!J$5, Inputs2!$A$4:$A$174&amp;Inputs2!$B$4:$B$174, 0), MATCH('Cost drivers'!$C106, Inputs2!$A$4:$L$4, 0))
)</f>
        <v>10.705005368172873</v>
      </c>
      <c r="K106" s="118" cm="1">
        <f t="array" ref="K106">IF(RIGHT($C106,2)&lt;RIGHT(Controls!$E$39,2),
INDEX(Inputs1!$A$4:$X$328, MATCH('Cost drivers'!$B106&amp;'Cost drivers'!K$4, Inputs1!$A$4:$A$328&amp;Inputs1!$B$4:$B$328, 0), MATCH('Cost drivers'!$C106, Inputs1!$A$4:$X$4, 0)),
INDEX(Inputs2!$A$4:$L$174, MATCH('Cost drivers'!$B106&amp;'Cost drivers'!K$5, Inputs2!$A$4:$A$174&amp;Inputs2!$B$4:$B$174, 0), MATCH('Cost drivers'!$C106, Inputs2!$A$4:$L$4, 0))
)</f>
        <v>924.41065626594195</v>
      </c>
      <c r="L106" s="118" cm="1">
        <f t="array" ref="L106">IF(RIGHT($C106,2)&lt;RIGHT(Controls!$E$39,2),
INDEX(Inputs1!$A$4:$X$328, MATCH('Cost drivers'!$B106&amp;'Cost drivers'!L$4, Inputs1!$A$4:$A$328&amp;Inputs1!$B$4:$B$328, 0), MATCH('Cost drivers'!$C106, Inputs1!$A$4:$X$4, 0)),
INDEX(Inputs2!$A$4:$L$174, MATCH('Cost drivers'!$B106&amp;'Cost drivers'!L$5, Inputs2!$A$4:$A$174&amp;Inputs2!$B$4:$B$174, 0), MATCH('Cost drivers'!$C106, Inputs2!$A$4:$L$4, 0))
)</f>
        <v>1806.14671152355</v>
      </c>
      <c r="M106" s="120" cm="1">
        <f t="array" ref="M106">IF(RIGHT($C106,2)&lt;RIGHT(Controls!$E$39,2),
INDEX(Inputs1!$A$4:$X$328, MATCH('Cost drivers'!$B106&amp;'Cost drivers'!M$4, Inputs1!$A$4:$A$328&amp;Inputs1!$B$4:$B$328, 0), MATCH('Cost drivers'!$C106, Inputs1!$A$4:$X$4, 0)),
INDEX(Inputs2!$A$4:$L$174, MATCH('Cost drivers'!$B106&amp;'Cost drivers'!M$5, Inputs2!$A$4:$A$174&amp;Inputs2!$B$4:$B$174, 0), MATCH('Cost drivers'!$C106, Inputs2!$A$4:$L$4, 0))
)</f>
        <v>9.0339543463820659E-4</v>
      </c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</row>
    <row r="107" spans="1:32" s="107" customFormat="1" ht="13.15">
      <c r="A107" s="98" t="str">
        <f t="shared" si="18"/>
        <v>SWB16</v>
      </c>
      <c r="B107" s="98" t="s">
        <v>128</v>
      </c>
      <c r="C107" s="98" t="s">
        <v>43</v>
      </c>
      <c r="D107" s="117">
        <f t="shared" si="13"/>
        <v>3.6349511120883808</v>
      </c>
      <c r="E107" s="117">
        <f t="shared" si="14"/>
        <v>10.710309729125024</v>
      </c>
      <c r="F107" s="117">
        <f t="shared" si="15"/>
        <v>6.8365763320276614</v>
      </c>
      <c r="G107" s="117">
        <f t="shared" si="16"/>
        <v>7.4984376846243412</v>
      </c>
      <c r="H107" s="117">
        <f t="shared" si="17"/>
        <v>-7.0175534299035762</v>
      </c>
      <c r="I107" s="118" cm="1">
        <f t="array" ref="I107">IF(RIGHT($C107,2)&lt;RIGHT(Controls!$E$39,2),
INDEX(Inputs1!$A$4:$X$328, MATCH('Cost drivers'!$B107&amp;'Cost drivers'!I$4, Inputs1!$A$4:$A$328&amp;Inputs1!$B$4:$B$328, 0), MATCH('Cost drivers'!$C107, Inputs1!$A$4:$X$4, 0)),
INDEX(Inputs2!$A$4:$L$174, MATCH('Cost drivers'!$B107&amp;'Cost drivers'!I$5, Inputs2!$A$4:$A$174&amp;Inputs2!$B$4:$B$174, 0), MATCH('Cost drivers'!$C107, Inputs2!$A$4:$L$4, 0))
)</f>
        <v>37.9</v>
      </c>
      <c r="J107" s="119" cm="1">
        <f t="array" ref="J107">IF(RIGHT($C107,2)&lt;RIGHT(Controls!$E$39,2),
INDEX(Inputs1!$A$4:$X$328, MATCH('Cost drivers'!$B107&amp;'Cost drivers'!J$4, Inputs1!$A$4:$A$328&amp;Inputs1!$B$4:$B$328, 0), MATCH('Cost drivers'!$C107, Inputs1!$A$4:$X$4, 0)),
INDEX(Inputs2!$A$4:$L$174, MATCH('Cost drivers'!$B107&amp;'Cost drivers'!J$5, Inputs2!$A$4:$A$174&amp;Inputs2!$B$4:$B$174, 0), MATCH('Cost drivers'!$C107, Inputs2!$A$4:$L$4, 0))
)</f>
        <v>10.710309729125024</v>
      </c>
      <c r="K107" s="118" cm="1">
        <f t="array" ref="K107">IF(RIGHT($C107,2)&lt;RIGHT(Controls!$E$39,2),
INDEX(Inputs1!$A$4:$X$328, MATCH('Cost drivers'!$B107&amp;'Cost drivers'!K$4, Inputs1!$A$4:$A$328&amp;Inputs1!$B$4:$B$328, 0), MATCH('Cost drivers'!$C107, Inputs1!$A$4:$X$4, 0)),
INDEX(Inputs2!$A$4:$L$174, MATCH('Cost drivers'!$B107&amp;'Cost drivers'!K$5, Inputs2!$A$4:$A$174&amp;Inputs2!$B$4:$B$174, 0), MATCH('Cost drivers'!$C107, Inputs2!$A$4:$L$4, 0))
)</f>
        <v>931.29522477153796</v>
      </c>
      <c r="L107" s="118" cm="1">
        <f t="array" ref="L107">IF(RIGHT($C107,2)&lt;RIGHT(Controls!$E$39,2),
INDEX(Inputs1!$A$4:$X$328, MATCH('Cost drivers'!$B107&amp;'Cost drivers'!L$4, Inputs1!$A$4:$A$328&amp;Inputs1!$B$4:$B$328, 0), MATCH('Cost drivers'!$C107, Inputs1!$A$4:$X$4, 0)),
INDEX(Inputs2!$A$4:$L$174, MATCH('Cost drivers'!$B107&amp;'Cost drivers'!L$5, Inputs2!$A$4:$A$174&amp;Inputs2!$B$4:$B$174, 0), MATCH('Cost drivers'!$C107, Inputs2!$A$4:$L$4, 0))
)</f>
        <v>1805.21988740493</v>
      </c>
      <c r="M107" s="120" cm="1">
        <f t="array" ref="M107">IF(RIGHT($C107,2)&lt;RIGHT(Controls!$E$39,2),
INDEX(Inputs1!$A$4:$X$328, MATCH('Cost drivers'!$B107&amp;'Cost drivers'!M$4, Inputs1!$A$4:$A$328&amp;Inputs1!$B$4:$B$328, 0), MATCH('Cost drivers'!$C107, Inputs1!$A$4:$X$4, 0)),
INDEX(Inputs2!$A$4:$L$174, MATCH('Cost drivers'!$B107&amp;'Cost drivers'!M$5, Inputs2!$A$4:$A$174&amp;Inputs2!$B$4:$B$174, 0), MATCH('Cost drivers'!$C107, Inputs2!$A$4:$L$4, 0))
)</f>
        <v>8.9601497684201666E-4</v>
      </c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</row>
    <row r="108" spans="1:32" s="107" customFormat="1" ht="13.15">
      <c r="A108" s="98" t="str">
        <f t="shared" si="18"/>
        <v>SWB17</v>
      </c>
      <c r="B108" s="98" t="s">
        <v>128</v>
      </c>
      <c r="C108" s="98" t="s">
        <v>44</v>
      </c>
      <c r="D108" s="117">
        <f t="shared" si="13"/>
        <v>3.692024503258009</v>
      </c>
      <c r="E108" s="117">
        <f t="shared" si="14"/>
        <v>9.9109410981549342</v>
      </c>
      <c r="F108" s="117">
        <f t="shared" si="15"/>
        <v>6.8423908728756588</v>
      </c>
      <c r="G108" s="117">
        <f t="shared" si="16"/>
        <v>7.5051424822000454</v>
      </c>
      <c r="H108" s="117">
        <f t="shared" si="17"/>
        <v>-7.031696259855897</v>
      </c>
      <c r="I108" s="118" cm="1">
        <f t="array" ref="I108">IF(RIGHT($C108,2)&lt;RIGHT(Controls!$E$39,2),
INDEX(Inputs1!$A$4:$X$328, MATCH('Cost drivers'!$B108&amp;'Cost drivers'!I$4, Inputs1!$A$4:$A$328&amp;Inputs1!$B$4:$B$328, 0), MATCH('Cost drivers'!$C108, Inputs1!$A$4:$X$4, 0)),
INDEX(Inputs2!$A$4:$L$174, MATCH('Cost drivers'!$B108&amp;'Cost drivers'!I$5, Inputs2!$A$4:$A$174&amp;Inputs2!$B$4:$B$174, 0), MATCH('Cost drivers'!$C108, Inputs2!$A$4:$L$4, 0))
)</f>
        <v>40.125999999999998</v>
      </c>
      <c r="J108" s="119" cm="1">
        <f t="array" ref="J108">IF(RIGHT($C108,2)&lt;RIGHT(Controls!$E$39,2),
INDEX(Inputs1!$A$4:$X$328, MATCH('Cost drivers'!$B108&amp;'Cost drivers'!J$4, Inputs1!$A$4:$A$328&amp;Inputs1!$B$4:$B$328, 0), MATCH('Cost drivers'!$C108, Inputs1!$A$4:$X$4, 0)),
INDEX(Inputs2!$A$4:$L$174, MATCH('Cost drivers'!$B108&amp;'Cost drivers'!J$5, Inputs2!$A$4:$A$174&amp;Inputs2!$B$4:$B$174, 0), MATCH('Cost drivers'!$C108, Inputs2!$A$4:$L$4, 0))
)</f>
        <v>9.9109410981549342</v>
      </c>
      <c r="K108" s="118" cm="1">
        <f t="array" ref="K108">IF(RIGHT($C108,2)&lt;RIGHT(Controls!$E$39,2),
INDEX(Inputs1!$A$4:$X$328, MATCH('Cost drivers'!$B108&amp;'Cost drivers'!K$4, Inputs1!$A$4:$A$328&amp;Inputs1!$B$4:$B$328, 0), MATCH('Cost drivers'!$C108, Inputs1!$A$4:$X$4, 0)),
INDEX(Inputs2!$A$4:$L$174, MATCH('Cost drivers'!$B108&amp;'Cost drivers'!K$5, Inputs2!$A$4:$A$174&amp;Inputs2!$B$4:$B$174, 0), MATCH('Cost drivers'!$C108, Inputs2!$A$4:$L$4, 0))
)</f>
        <v>936.72605248145203</v>
      </c>
      <c r="L108" s="118" cm="1">
        <f t="array" ref="L108">IF(RIGHT($C108,2)&lt;RIGHT(Controls!$E$39,2),
INDEX(Inputs1!$A$4:$X$328, MATCH('Cost drivers'!$B108&amp;'Cost drivers'!L$4, Inputs1!$A$4:$A$328&amp;Inputs1!$B$4:$B$328, 0), MATCH('Cost drivers'!$C108, Inputs1!$A$4:$X$4, 0)),
INDEX(Inputs2!$A$4:$L$174, MATCH('Cost drivers'!$B108&amp;'Cost drivers'!L$5, Inputs2!$A$4:$A$174&amp;Inputs2!$B$4:$B$174, 0), MATCH('Cost drivers'!$C108, Inputs2!$A$4:$L$4, 0))
)</f>
        <v>1817.36418837461</v>
      </c>
      <c r="M108" s="120" cm="1">
        <f t="array" ref="M108">IF(RIGHT($C108,2)&lt;RIGHT(Controls!$E$39,2),
INDEX(Inputs1!$A$4:$X$328, MATCH('Cost drivers'!$B108&amp;'Cost drivers'!M$4, Inputs1!$A$4:$A$328&amp;Inputs1!$B$4:$B$328, 0), MATCH('Cost drivers'!$C108, Inputs1!$A$4:$X$4, 0)),
INDEX(Inputs2!$A$4:$L$174, MATCH('Cost drivers'!$B108&amp;'Cost drivers'!M$5, Inputs2!$A$4:$A$174&amp;Inputs2!$B$4:$B$174, 0), MATCH('Cost drivers'!$C108, Inputs2!$A$4:$L$4, 0))
)</f>
        <v>8.8343197872764803E-4</v>
      </c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</row>
    <row r="109" spans="1:32" s="107" customFormat="1" ht="13.15">
      <c r="A109" s="98" t="str">
        <f t="shared" si="18"/>
        <v>SWB18</v>
      </c>
      <c r="B109" s="98" t="s">
        <v>128</v>
      </c>
      <c r="C109" s="98" t="s">
        <v>45</v>
      </c>
      <c r="D109" s="117">
        <f t="shared" si="13"/>
        <v>3.6712245188752153</v>
      </c>
      <c r="E109" s="117">
        <f t="shared" si="14"/>
        <v>10.150135460565926</v>
      </c>
      <c r="F109" s="117">
        <f t="shared" si="15"/>
        <v>6.8450453233153121</v>
      </c>
      <c r="G109" s="117">
        <f t="shared" si="16"/>
        <v>7.5079493232622356</v>
      </c>
      <c r="H109" s="117">
        <f t="shared" si="17"/>
        <v>-7.0444322566967674</v>
      </c>
      <c r="I109" s="118" cm="1">
        <f t="array" ref="I109">IF(RIGHT($C109,2)&lt;RIGHT(Controls!$E$39,2),
INDEX(Inputs1!$A$4:$X$328, MATCH('Cost drivers'!$B109&amp;'Cost drivers'!I$4, Inputs1!$A$4:$A$328&amp;Inputs1!$B$4:$B$328, 0), MATCH('Cost drivers'!$C109, Inputs1!$A$4:$X$4, 0)),
INDEX(Inputs2!$A$4:$L$174, MATCH('Cost drivers'!$B109&amp;'Cost drivers'!I$5, Inputs2!$A$4:$A$174&amp;Inputs2!$B$4:$B$174, 0), MATCH('Cost drivers'!$C109, Inputs2!$A$4:$L$4, 0))
)</f>
        <v>39.299999999999997</v>
      </c>
      <c r="J109" s="119" cm="1">
        <f t="array" ref="J109">IF(RIGHT($C109,2)&lt;RIGHT(Controls!$E$39,2),
INDEX(Inputs1!$A$4:$X$328, MATCH('Cost drivers'!$B109&amp;'Cost drivers'!J$4, Inputs1!$A$4:$A$328&amp;Inputs1!$B$4:$B$328, 0), MATCH('Cost drivers'!$C109, Inputs1!$A$4:$X$4, 0)),
INDEX(Inputs2!$A$4:$L$174, MATCH('Cost drivers'!$B109&amp;'Cost drivers'!J$5, Inputs2!$A$4:$A$174&amp;Inputs2!$B$4:$B$174, 0), MATCH('Cost drivers'!$C109, Inputs2!$A$4:$L$4, 0))
)</f>
        <v>10.150135460565926</v>
      </c>
      <c r="K109" s="118" cm="1">
        <f t="array" ref="K109">IF(RIGHT($C109,2)&lt;RIGHT(Controls!$E$39,2),
INDEX(Inputs1!$A$4:$X$328, MATCH('Cost drivers'!$B109&amp;'Cost drivers'!K$4, Inputs1!$A$4:$A$328&amp;Inputs1!$B$4:$B$328, 0), MATCH('Cost drivers'!$C109, Inputs1!$A$4:$X$4, 0)),
INDEX(Inputs2!$A$4:$L$174, MATCH('Cost drivers'!$B109&amp;'Cost drivers'!K$5, Inputs2!$A$4:$A$174&amp;Inputs2!$B$4:$B$174, 0), MATCH('Cost drivers'!$C109, Inputs2!$A$4:$L$4, 0))
)</f>
        <v>939.21584842131301</v>
      </c>
      <c r="L109" s="118" cm="1">
        <f t="array" ref="L109">IF(RIGHT($C109,2)&lt;RIGHT(Controls!$E$39,2),
INDEX(Inputs1!$A$4:$X$328, MATCH('Cost drivers'!$B109&amp;'Cost drivers'!L$4, Inputs1!$A$4:$A$328&amp;Inputs1!$B$4:$B$328, 0), MATCH('Cost drivers'!$C109, Inputs1!$A$4:$X$4, 0)),
INDEX(Inputs2!$A$4:$L$174, MATCH('Cost drivers'!$B109&amp;'Cost drivers'!L$5, Inputs2!$A$4:$A$174&amp;Inputs2!$B$4:$B$174, 0), MATCH('Cost drivers'!$C109, Inputs2!$A$4:$L$4, 0))
)</f>
        <v>1822.4724064278901</v>
      </c>
      <c r="M109" s="120" cm="1">
        <f t="array" ref="M109">IF(RIGHT($C109,2)&lt;RIGHT(Controls!$E$39,2),
INDEX(Inputs1!$A$4:$X$328, MATCH('Cost drivers'!$B109&amp;'Cost drivers'!M$4, Inputs1!$A$4:$A$328&amp;Inputs1!$B$4:$B$328, 0), MATCH('Cost drivers'!$C109, Inputs1!$A$4:$X$4, 0)),
INDEX(Inputs2!$A$4:$L$174, MATCH('Cost drivers'!$B109&amp;'Cost drivers'!M$5, Inputs2!$A$4:$A$174&amp;Inputs2!$B$4:$B$174, 0), MATCH('Cost drivers'!$C109, Inputs2!$A$4:$L$4, 0))
)</f>
        <v>8.7225193744439565E-4</v>
      </c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</row>
    <row r="110" spans="1:32" s="107" customFormat="1" ht="13.15">
      <c r="A110" s="98" t="str">
        <f t="shared" si="18"/>
        <v>SWB19</v>
      </c>
      <c r="B110" s="98" t="s">
        <v>128</v>
      </c>
      <c r="C110" s="98" t="s">
        <v>46</v>
      </c>
      <c r="D110" s="117">
        <f t="shared" si="13"/>
        <v>3.6454498961866002</v>
      </c>
      <c r="E110" s="117">
        <f t="shared" si="14"/>
        <v>10.120308512141241</v>
      </c>
      <c r="F110" s="117">
        <f t="shared" si="15"/>
        <v>6.8458897185895378</v>
      </c>
      <c r="G110" s="117">
        <f t="shared" si="16"/>
        <v>7.5093364669418596</v>
      </c>
      <c r="H110" s="117">
        <f t="shared" si="17"/>
        <v>-7.0615815105773638</v>
      </c>
      <c r="I110" s="118" cm="1">
        <f t="array" ref="I110">IF(RIGHT($C110,2)&lt;RIGHT(Controls!$E$39,2),
INDEX(Inputs1!$A$4:$X$328, MATCH('Cost drivers'!$B110&amp;'Cost drivers'!I$4, Inputs1!$A$4:$A$328&amp;Inputs1!$B$4:$B$328, 0), MATCH('Cost drivers'!$C110, Inputs1!$A$4:$X$4, 0)),
INDEX(Inputs2!$A$4:$L$174, MATCH('Cost drivers'!$B110&amp;'Cost drivers'!I$5, Inputs2!$A$4:$A$174&amp;Inputs2!$B$4:$B$174, 0), MATCH('Cost drivers'!$C110, Inputs2!$A$4:$L$4, 0))
)</f>
        <v>38.299999999999997</v>
      </c>
      <c r="J110" s="119" cm="1">
        <f t="array" ref="J110">IF(RIGHT($C110,2)&lt;RIGHT(Controls!$E$39,2),
INDEX(Inputs1!$A$4:$X$328, MATCH('Cost drivers'!$B110&amp;'Cost drivers'!J$4, Inputs1!$A$4:$A$328&amp;Inputs1!$B$4:$B$328, 0), MATCH('Cost drivers'!$C110, Inputs1!$A$4:$X$4, 0)),
INDEX(Inputs2!$A$4:$L$174, MATCH('Cost drivers'!$B110&amp;'Cost drivers'!J$5, Inputs2!$A$4:$A$174&amp;Inputs2!$B$4:$B$174, 0), MATCH('Cost drivers'!$C110, Inputs2!$A$4:$L$4, 0))
)</f>
        <v>10.120308512141241</v>
      </c>
      <c r="K110" s="118" cm="1">
        <f t="array" ref="K110">IF(RIGHT($C110,2)&lt;RIGHT(Controls!$E$39,2),
INDEX(Inputs1!$A$4:$X$328, MATCH('Cost drivers'!$B110&amp;'Cost drivers'!K$4, Inputs1!$A$4:$A$328&amp;Inputs1!$B$4:$B$328, 0), MATCH('Cost drivers'!$C110, Inputs1!$A$4:$X$4, 0)),
INDEX(Inputs2!$A$4:$L$174, MATCH('Cost drivers'!$B110&amp;'Cost drivers'!K$5, Inputs2!$A$4:$A$174&amp;Inputs2!$B$4:$B$174, 0), MATCH('Cost drivers'!$C110, Inputs2!$A$4:$L$4, 0))
)</f>
        <v>940.00925277149804</v>
      </c>
      <c r="L110" s="118" cm="1">
        <f t="array" ref="L110">IF(RIGHT($C110,2)&lt;RIGHT(Controls!$E$39,2),
INDEX(Inputs1!$A$4:$X$328, MATCH('Cost drivers'!$B110&amp;'Cost drivers'!L$4, Inputs1!$A$4:$A$328&amp;Inputs1!$B$4:$B$328, 0), MATCH('Cost drivers'!$C110, Inputs1!$A$4:$X$4, 0)),
INDEX(Inputs2!$A$4:$L$174, MATCH('Cost drivers'!$B110&amp;'Cost drivers'!L$5, Inputs2!$A$4:$A$174&amp;Inputs2!$B$4:$B$174, 0), MATCH('Cost drivers'!$C110, Inputs2!$A$4:$L$4, 0))
)</f>
        <v>1825.00219168993</v>
      </c>
      <c r="M110" s="120" cm="1">
        <f t="array" ref="M110">IF(RIGHT($C110,2)&lt;RIGHT(Controls!$E$39,2),
INDEX(Inputs1!$A$4:$X$328, MATCH('Cost drivers'!$B110&amp;'Cost drivers'!M$4, Inputs1!$A$4:$A$328&amp;Inputs1!$B$4:$B$328, 0), MATCH('Cost drivers'!$C110, Inputs1!$A$4:$X$4, 0)),
INDEX(Inputs2!$A$4:$L$174, MATCH('Cost drivers'!$B110&amp;'Cost drivers'!M$5, Inputs2!$A$4:$A$174&amp;Inputs2!$B$4:$B$174, 0), MATCH('Cost drivers'!$C110, Inputs2!$A$4:$L$4, 0))
)</f>
        <v>8.5742100074661612E-4</v>
      </c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</row>
    <row r="111" spans="1:32" s="107" customFormat="1" ht="13.15">
      <c r="A111" s="98" t="str">
        <f t="shared" si="18"/>
        <v>SWB20</v>
      </c>
      <c r="B111" s="98" t="s">
        <v>128</v>
      </c>
      <c r="C111" s="98" t="s">
        <v>47</v>
      </c>
      <c r="D111" s="117">
        <f t="shared" si="13"/>
        <v>3.6863763238958178</v>
      </c>
      <c r="E111" s="117">
        <f t="shared" si="14"/>
        <v>10.245445463221797</v>
      </c>
      <c r="F111" s="117">
        <f t="shared" si="15"/>
        <v>6.8424243220559609</v>
      </c>
      <c r="G111" s="117">
        <f t="shared" si="16"/>
        <v>7.5042545204932347</v>
      </c>
      <c r="H111" s="117">
        <f t="shared" si="17"/>
        <v>-7.0710586699403173</v>
      </c>
      <c r="I111" s="118" cm="1">
        <f t="array" ref="I111">IF(RIGHT($C111,2)&lt;RIGHT(Controls!$E$39,2),
INDEX(Inputs1!$A$4:$X$328, MATCH('Cost drivers'!$B111&amp;'Cost drivers'!I$4, Inputs1!$A$4:$A$328&amp;Inputs1!$B$4:$B$328, 0), MATCH('Cost drivers'!$C111, Inputs1!$A$4:$X$4, 0)),
INDEX(Inputs2!$A$4:$L$174, MATCH('Cost drivers'!$B111&amp;'Cost drivers'!I$5, Inputs2!$A$4:$A$174&amp;Inputs2!$B$4:$B$174, 0), MATCH('Cost drivers'!$C111, Inputs2!$A$4:$L$4, 0))
)</f>
        <v>39.9</v>
      </c>
      <c r="J111" s="119" cm="1">
        <f t="array" ref="J111">IF(RIGHT($C111,2)&lt;RIGHT(Controls!$E$39,2),
INDEX(Inputs1!$A$4:$X$328, MATCH('Cost drivers'!$B111&amp;'Cost drivers'!J$4, Inputs1!$A$4:$A$328&amp;Inputs1!$B$4:$B$328, 0), MATCH('Cost drivers'!$C111, Inputs1!$A$4:$X$4, 0)),
INDEX(Inputs2!$A$4:$L$174, MATCH('Cost drivers'!$B111&amp;'Cost drivers'!J$5, Inputs2!$A$4:$A$174&amp;Inputs2!$B$4:$B$174, 0), MATCH('Cost drivers'!$C111, Inputs2!$A$4:$L$4, 0))
)</f>
        <v>10.245445463221797</v>
      </c>
      <c r="K111" s="118" cm="1">
        <f t="array" ref="K111">IF(RIGHT($C111,2)&lt;RIGHT(Controls!$E$39,2),
INDEX(Inputs1!$A$4:$X$328, MATCH('Cost drivers'!$B111&amp;'Cost drivers'!K$4, Inputs1!$A$4:$A$328&amp;Inputs1!$B$4:$B$328, 0), MATCH('Cost drivers'!$C111, Inputs1!$A$4:$X$4, 0)),
INDEX(Inputs2!$A$4:$L$174, MATCH('Cost drivers'!$B111&amp;'Cost drivers'!K$5, Inputs2!$A$4:$A$174&amp;Inputs2!$B$4:$B$174, 0), MATCH('Cost drivers'!$C111, Inputs2!$A$4:$L$4, 0))
)</f>
        <v>936.75738572410796</v>
      </c>
      <c r="L111" s="118" cm="1">
        <f t="array" ref="L111">IF(RIGHT($C111,2)&lt;RIGHT(Controls!$E$39,2),
INDEX(Inputs1!$A$4:$X$328, MATCH('Cost drivers'!$B111&amp;'Cost drivers'!L$4, Inputs1!$A$4:$A$328&amp;Inputs1!$B$4:$B$328, 0), MATCH('Cost drivers'!$C111, Inputs1!$A$4:$X$4, 0)),
INDEX(Inputs2!$A$4:$L$174, MATCH('Cost drivers'!$B111&amp;'Cost drivers'!L$5, Inputs2!$A$4:$A$174&amp;Inputs2!$B$4:$B$174, 0), MATCH('Cost drivers'!$C111, Inputs2!$A$4:$L$4, 0))
)</f>
        <v>1815.7511548299999</v>
      </c>
      <c r="M111" s="120" cm="1">
        <f t="array" ref="M111">IF(RIGHT($C111,2)&lt;RIGHT(Controls!$E$39,2),
INDEX(Inputs1!$A$4:$X$328, MATCH('Cost drivers'!$B111&amp;'Cost drivers'!M$4, Inputs1!$A$4:$A$328&amp;Inputs1!$B$4:$B$328, 0), MATCH('Cost drivers'!$C111, Inputs1!$A$4:$X$4, 0)),
INDEX(Inputs2!$A$4:$L$174, MATCH('Cost drivers'!$B111&amp;'Cost drivers'!M$5, Inputs2!$A$4:$A$174&amp;Inputs2!$B$4:$B$174, 0), MATCH('Cost drivers'!$C111, Inputs2!$A$4:$L$4, 0))
)</f>
        <v>8.493334692266884E-4</v>
      </c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8"/>
      <c r="AD111" s="108"/>
      <c r="AE111" s="108"/>
      <c r="AF111" s="108"/>
    </row>
    <row r="112" spans="1:32" s="107" customFormat="1" ht="13.15">
      <c r="A112" s="98" t="str">
        <f t="shared" si="18"/>
        <v>SWB21</v>
      </c>
      <c r="B112" s="98" t="s">
        <v>128</v>
      </c>
      <c r="C112" s="98" t="s">
        <v>48</v>
      </c>
      <c r="D112" s="117">
        <f t="shared" si="13"/>
        <v>3.7565381025877511</v>
      </c>
      <c r="E112" s="117">
        <f t="shared" si="14"/>
        <v>10.268289421846767</v>
      </c>
      <c r="F112" s="117">
        <f t="shared" si="15"/>
        <v>6.846136202128136</v>
      </c>
      <c r="G112" s="117">
        <f t="shared" si="16"/>
        <v>7.5091412837080842</v>
      </c>
      <c r="H112" s="117">
        <f t="shared" si="17"/>
        <v>-7.0716409616428555</v>
      </c>
      <c r="I112" s="118" cm="1">
        <f t="array" ref="I112">IF(RIGHT($C112,2)&lt;RIGHT(Controls!$E$39,2),
INDEX(Inputs1!$A$4:$X$328, MATCH('Cost drivers'!$B112&amp;'Cost drivers'!I$4, Inputs1!$A$4:$A$328&amp;Inputs1!$B$4:$B$328, 0), MATCH('Cost drivers'!$C112, Inputs1!$A$4:$X$4, 0)),
INDEX(Inputs2!$A$4:$L$174, MATCH('Cost drivers'!$B112&amp;'Cost drivers'!I$5, Inputs2!$A$4:$A$174&amp;Inputs2!$B$4:$B$174, 0), MATCH('Cost drivers'!$C112, Inputs2!$A$4:$L$4, 0))
)</f>
        <v>42.8</v>
      </c>
      <c r="J112" s="119" cm="1">
        <f t="array" ref="J112">IF(RIGHT($C112,2)&lt;RIGHT(Controls!$E$39,2),
INDEX(Inputs1!$A$4:$X$328, MATCH('Cost drivers'!$B112&amp;'Cost drivers'!J$4, Inputs1!$A$4:$A$328&amp;Inputs1!$B$4:$B$328, 0), MATCH('Cost drivers'!$C112, Inputs1!$A$4:$X$4, 0)),
INDEX(Inputs2!$A$4:$L$174, MATCH('Cost drivers'!$B112&amp;'Cost drivers'!J$5, Inputs2!$A$4:$A$174&amp;Inputs2!$B$4:$B$174, 0), MATCH('Cost drivers'!$C112, Inputs2!$A$4:$L$4, 0))
)</f>
        <v>10.268289421846767</v>
      </c>
      <c r="K112" s="118" cm="1">
        <f t="array" ref="K112">IF(RIGHT($C112,2)&lt;RIGHT(Controls!$E$39,2),
INDEX(Inputs1!$A$4:$X$328, MATCH('Cost drivers'!$B112&amp;'Cost drivers'!K$4, Inputs1!$A$4:$A$328&amp;Inputs1!$B$4:$B$328, 0), MATCH('Cost drivers'!$C112, Inputs1!$A$4:$X$4, 0)),
INDEX(Inputs2!$A$4:$L$174, MATCH('Cost drivers'!$B112&amp;'Cost drivers'!K$5, Inputs2!$A$4:$A$174&amp;Inputs2!$B$4:$B$174, 0), MATCH('Cost drivers'!$C112, Inputs2!$A$4:$L$4, 0))
)</f>
        <v>940.24097813550702</v>
      </c>
      <c r="L112" s="118" cm="1">
        <f t="array" ref="L112">IF(RIGHT($C112,2)&lt;RIGHT(Controls!$E$39,2),
INDEX(Inputs1!$A$4:$X$328, MATCH('Cost drivers'!$B112&amp;'Cost drivers'!L$4, Inputs1!$A$4:$A$328&amp;Inputs1!$B$4:$B$328, 0), MATCH('Cost drivers'!$C112, Inputs1!$A$4:$X$4, 0)),
INDEX(Inputs2!$A$4:$L$174, MATCH('Cost drivers'!$B112&amp;'Cost drivers'!L$5, Inputs2!$A$4:$A$174&amp;Inputs2!$B$4:$B$174, 0), MATCH('Cost drivers'!$C112, Inputs2!$A$4:$L$4, 0))
)</f>
        <v>1824.6460166213401</v>
      </c>
      <c r="M112" s="120" cm="1">
        <f t="array" ref="M112">IF(RIGHT($C112,2)&lt;RIGHT(Controls!$E$39,2),
INDEX(Inputs1!$A$4:$X$328, MATCH('Cost drivers'!$B112&amp;'Cost drivers'!M$4, Inputs1!$A$4:$A$328&amp;Inputs1!$B$4:$B$328, 0), MATCH('Cost drivers'!$C112, Inputs1!$A$4:$X$4, 0)),
INDEX(Inputs2!$A$4:$L$174, MATCH('Cost drivers'!$B112&amp;'Cost drivers'!M$5, Inputs2!$A$4:$A$174&amp;Inputs2!$B$4:$B$174, 0), MATCH('Cost drivers'!$C112, Inputs2!$A$4:$L$4, 0))
)</f>
        <v>8.4883905335596905E-4</v>
      </c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  <c r="AA112" s="108"/>
      <c r="AB112" s="108"/>
      <c r="AC112" s="108"/>
      <c r="AD112" s="108"/>
      <c r="AE112" s="108"/>
      <c r="AF112" s="108"/>
    </row>
    <row r="113" spans="1:32" s="107" customFormat="1" ht="13.15">
      <c r="A113" s="98" t="str">
        <f t="shared" si="18"/>
        <v>SWB22</v>
      </c>
      <c r="B113" s="98" t="s">
        <v>128</v>
      </c>
      <c r="C113" s="98" t="s">
        <v>49</v>
      </c>
      <c r="D113" s="117">
        <f t="shared" si="13"/>
        <v>3.7495040759303713</v>
      </c>
      <c r="E113" s="117">
        <f t="shared" si="14"/>
        <v>10.185597354579068</v>
      </c>
      <c r="F113" s="117">
        <f t="shared" si="15"/>
        <v>6.8484222843630151</v>
      </c>
      <c r="G113" s="117">
        <f t="shared" si="16"/>
        <v>7.5114273659429625</v>
      </c>
      <c r="H113" s="117">
        <f t="shared" si="17"/>
        <v>-7.0803876914590402</v>
      </c>
      <c r="I113" s="118" cm="1">
        <f t="array" ref="I113">IF(RIGHT($C113,2)&lt;RIGHT(Controls!$E$39,2),
INDEX(Inputs1!$A$4:$X$328, MATCH('Cost drivers'!$B113&amp;'Cost drivers'!I$4, Inputs1!$A$4:$A$328&amp;Inputs1!$B$4:$B$328, 0), MATCH('Cost drivers'!$C113, Inputs1!$A$4:$X$4, 0)),
INDEX(Inputs2!$A$4:$L$174, MATCH('Cost drivers'!$B113&amp;'Cost drivers'!I$5, Inputs2!$A$4:$A$174&amp;Inputs2!$B$4:$B$174, 0), MATCH('Cost drivers'!$C113, Inputs2!$A$4:$L$4, 0))
)</f>
        <v>42.5</v>
      </c>
      <c r="J113" s="119" cm="1">
        <f t="array" ref="J113">IF(RIGHT($C113,2)&lt;RIGHT(Controls!$E$39,2),
INDEX(Inputs1!$A$4:$X$328, MATCH('Cost drivers'!$B113&amp;'Cost drivers'!J$4, Inputs1!$A$4:$A$328&amp;Inputs1!$B$4:$B$328, 0), MATCH('Cost drivers'!$C113, Inputs1!$A$4:$X$4, 0)),
INDEX(Inputs2!$A$4:$L$174, MATCH('Cost drivers'!$B113&amp;'Cost drivers'!J$5, Inputs2!$A$4:$A$174&amp;Inputs2!$B$4:$B$174, 0), MATCH('Cost drivers'!$C113, Inputs2!$A$4:$L$4, 0))
)</f>
        <v>10.185597354579068</v>
      </c>
      <c r="K113" s="118" cm="1">
        <f t="array" ref="K113">IF(RIGHT($C113,2)&lt;RIGHT(Controls!$E$39,2),
INDEX(Inputs1!$A$4:$X$328, MATCH('Cost drivers'!$B113&amp;'Cost drivers'!K$4, Inputs1!$A$4:$A$328&amp;Inputs1!$B$4:$B$328, 0), MATCH('Cost drivers'!$C113, Inputs1!$A$4:$X$4, 0)),
INDEX(Inputs2!$A$4:$L$174, MATCH('Cost drivers'!$B113&amp;'Cost drivers'!K$5, Inputs2!$A$4:$A$174&amp;Inputs2!$B$4:$B$174, 0), MATCH('Cost drivers'!$C113, Inputs2!$A$4:$L$4, 0))
)</f>
        <v>942.39290513597575</v>
      </c>
      <c r="L113" s="118" cm="1">
        <f t="array" ref="L113">IF(RIGHT($C113,2)&lt;RIGHT(Controls!$E$39,2),
INDEX(Inputs1!$A$4:$X$328, MATCH('Cost drivers'!$B113&amp;'Cost drivers'!L$4, Inputs1!$A$4:$A$328&amp;Inputs1!$B$4:$B$328, 0), MATCH('Cost drivers'!$C113, Inputs1!$A$4:$X$4, 0)),
INDEX(Inputs2!$A$4:$L$174, MATCH('Cost drivers'!$B113&amp;'Cost drivers'!L$5, Inputs2!$A$4:$A$174&amp;Inputs2!$B$4:$B$174, 0), MATCH('Cost drivers'!$C113, Inputs2!$A$4:$L$4, 0))
)</f>
        <v>1828.8220790572184</v>
      </c>
      <c r="M113" s="120" cm="1">
        <f t="array" ref="M113">IF(RIGHT($C113,2)&lt;RIGHT(Controls!$E$39,2),
INDEX(Inputs1!$A$4:$X$328, MATCH('Cost drivers'!$B113&amp;'Cost drivers'!M$4, Inputs1!$A$4:$A$328&amp;Inputs1!$B$4:$B$328, 0), MATCH('Cost drivers'!$C113, Inputs1!$A$4:$X$4, 0)),
INDEX(Inputs2!$A$4:$L$174, MATCH('Cost drivers'!$B113&amp;'Cost drivers'!M$5, Inputs2!$A$4:$A$174&amp;Inputs2!$B$4:$B$174, 0), MATCH('Cost drivers'!$C113, Inputs2!$A$4:$L$4, 0))
)</f>
        <v>8.4144686337151527E-4</v>
      </c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8"/>
      <c r="AD113" s="108"/>
      <c r="AE113" s="108"/>
      <c r="AF113" s="108"/>
    </row>
    <row r="114" spans="1:32" s="107" customFormat="1" ht="13.15">
      <c r="A114" s="98" t="str">
        <f t="shared" si="18"/>
        <v>SWB23</v>
      </c>
      <c r="B114" s="98" t="s">
        <v>128</v>
      </c>
      <c r="C114" s="98" t="s">
        <v>50</v>
      </c>
      <c r="D114" s="117">
        <f t="shared" si="13"/>
        <v>3.7887247890836524</v>
      </c>
      <c r="E114" s="117">
        <f t="shared" si="14"/>
        <v>10.078470716806708</v>
      </c>
      <c r="F114" s="117">
        <f t="shared" si="15"/>
        <v>6.8554442075063582</v>
      </c>
      <c r="G114" s="117">
        <f t="shared" si="16"/>
        <v>7.5184492890863064</v>
      </c>
      <c r="H114" s="117">
        <f t="shared" si="17"/>
        <v>-7.0863510742216844</v>
      </c>
      <c r="I114" s="118" cm="1">
        <f t="array" ref="I114">IF(RIGHT($C114,2)&lt;RIGHT(Controls!$E$39,2),
INDEX(Inputs1!$A$4:$X$328, MATCH('Cost drivers'!$B114&amp;'Cost drivers'!I$4, Inputs1!$A$4:$A$328&amp;Inputs1!$B$4:$B$328, 0), MATCH('Cost drivers'!$C114, Inputs1!$A$4:$X$4, 0)),
INDEX(Inputs2!$A$4:$L$174, MATCH('Cost drivers'!$B114&amp;'Cost drivers'!I$5, Inputs2!$A$4:$A$174&amp;Inputs2!$B$4:$B$174, 0), MATCH('Cost drivers'!$C114, Inputs2!$A$4:$L$4, 0))
)</f>
        <v>44.2</v>
      </c>
      <c r="J114" s="119" cm="1">
        <f t="array" ref="J114">IF(RIGHT($C114,2)&lt;RIGHT(Controls!$E$39,2),
INDEX(Inputs1!$A$4:$X$328, MATCH('Cost drivers'!$B114&amp;'Cost drivers'!J$4, Inputs1!$A$4:$A$328&amp;Inputs1!$B$4:$B$328, 0), MATCH('Cost drivers'!$C114, Inputs1!$A$4:$X$4, 0)),
INDEX(Inputs2!$A$4:$L$174, MATCH('Cost drivers'!$B114&amp;'Cost drivers'!J$5, Inputs2!$A$4:$A$174&amp;Inputs2!$B$4:$B$174, 0), MATCH('Cost drivers'!$C114, Inputs2!$A$4:$L$4, 0))
)</f>
        <v>10.078470716806708</v>
      </c>
      <c r="K114" s="118" cm="1">
        <f t="array" ref="K114">IF(RIGHT($C114,2)&lt;RIGHT(Controls!$E$39,2),
INDEX(Inputs1!$A$4:$X$328, MATCH('Cost drivers'!$B114&amp;'Cost drivers'!K$4, Inputs1!$A$4:$A$328&amp;Inputs1!$B$4:$B$328, 0), MATCH('Cost drivers'!$C114, Inputs1!$A$4:$X$4, 0)),
INDEX(Inputs2!$A$4:$L$174, MATCH('Cost drivers'!$B114&amp;'Cost drivers'!K$5, Inputs2!$A$4:$A$174&amp;Inputs2!$B$4:$B$174, 0), MATCH('Cost drivers'!$C114, Inputs2!$A$4:$L$4, 0))
)</f>
        <v>949.03360363764295</v>
      </c>
      <c r="L114" s="118" cm="1">
        <f t="array" ref="L114">IF(RIGHT($C114,2)&lt;RIGHT(Controls!$E$39,2),
INDEX(Inputs1!$A$4:$X$328, MATCH('Cost drivers'!$B114&amp;'Cost drivers'!L$4, Inputs1!$A$4:$A$328&amp;Inputs1!$B$4:$B$328, 0), MATCH('Cost drivers'!$C114, Inputs1!$A$4:$X$4, 0)),
INDEX(Inputs2!$A$4:$L$174, MATCH('Cost drivers'!$B114&amp;'Cost drivers'!L$5, Inputs2!$A$4:$A$174&amp;Inputs2!$B$4:$B$174, 0), MATCH('Cost drivers'!$C114, Inputs2!$A$4:$L$4, 0))
)</f>
        <v>1841.709120092888</v>
      </c>
      <c r="M114" s="120" cm="1">
        <f t="array" ref="M114">IF(RIGHT($C114,2)&lt;RIGHT(Controls!$E$39,2),
INDEX(Inputs1!$A$4:$X$328, MATCH('Cost drivers'!$B114&amp;'Cost drivers'!M$4, Inputs1!$A$4:$A$328&amp;Inputs1!$B$4:$B$328, 0), MATCH('Cost drivers'!$C114, Inputs1!$A$4:$X$4, 0)),
INDEX(Inputs2!$A$4:$L$174, MATCH('Cost drivers'!$B114&amp;'Cost drivers'!M$5, Inputs2!$A$4:$A$174&amp;Inputs2!$B$4:$B$174, 0), MATCH('Cost drivers'!$C114, Inputs2!$A$4:$L$4, 0))
)</f>
        <v>8.3644392569313106E-4</v>
      </c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</row>
    <row r="115" spans="1:32" s="107" customFormat="1" ht="13.15">
      <c r="A115" s="98" t="str">
        <f t="shared" si="18"/>
        <v>SWB24</v>
      </c>
      <c r="B115" s="98" t="s">
        <v>128</v>
      </c>
      <c r="C115" s="98" t="s">
        <v>30</v>
      </c>
      <c r="D115" s="117">
        <f t="shared" si="13"/>
        <v>3.7232808808312687</v>
      </c>
      <c r="E115" s="117">
        <f t="shared" si="14"/>
        <v>10.054540081138445</v>
      </c>
      <c r="F115" s="117">
        <f t="shared" si="15"/>
        <v>6.8619771606822759</v>
      </c>
      <c r="G115" s="117">
        <f t="shared" si="16"/>
        <v>7.5249822422622241</v>
      </c>
      <c r="H115" s="117">
        <f t="shared" si="17"/>
        <v>-7.0944894775938225</v>
      </c>
      <c r="I115" s="118" cm="1">
        <f t="array" ref="I115">IF(RIGHT($C115,2)&lt;RIGHT(Controls!$E$39,2),
INDEX(Inputs1!$A$4:$X$328, MATCH('Cost drivers'!$B115&amp;'Cost drivers'!I$4, Inputs1!$A$4:$A$328&amp;Inputs1!$B$4:$B$328, 0), MATCH('Cost drivers'!$C115, Inputs1!$A$4:$X$4, 0)),
INDEX(Inputs2!$A$4:$L$174, MATCH('Cost drivers'!$B115&amp;'Cost drivers'!I$5, Inputs2!$A$4:$A$174&amp;Inputs2!$B$4:$B$174, 0), MATCH('Cost drivers'!$C115, Inputs2!$A$4:$L$4, 0))
)</f>
        <v>41.4</v>
      </c>
      <c r="J115" s="119" cm="1">
        <f t="array" ref="J115">IF(RIGHT($C115,2)&lt;RIGHT(Controls!$E$39,2),
INDEX(Inputs1!$A$4:$X$328, MATCH('Cost drivers'!$B115&amp;'Cost drivers'!J$4, Inputs1!$A$4:$A$328&amp;Inputs1!$B$4:$B$328, 0), MATCH('Cost drivers'!$C115, Inputs1!$A$4:$X$4, 0)),
INDEX(Inputs2!$A$4:$L$174, MATCH('Cost drivers'!$B115&amp;'Cost drivers'!J$5, Inputs2!$A$4:$A$174&amp;Inputs2!$B$4:$B$174, 0), MATCH('Cost drivers'!$C115, Inputs2!$A$4:$L$4, 0))
)</f>
        <v>10.054540081138445</v>
      </c>
      <c r="K115" s="118" cm="1">
        <f t="array" ref="K115">IF(RIGHT($C115,2)&lt;RIGHT(Controls!$E$39,2),
INDEX(Inputs1!$A$4:$X$328, MATCH('Cost drivers'!$B115&amp;'Cost drivers'!K$4, Inputs1!$A$4:$A$328&amp;Inputs1!$B$4:$B$328, 0), MATCH('Cost drivers'!$C115, Inputs1!$A$4:$X$4, 0)),
INDEX(Inputs2!$A$4:$L$174, MATCH('Cost drivers'!$B115&amp;'Cost drivers'!K$5, Inputs2!$A$4:$A$174&amp;Inputs2!$B$4:$B$174, 0), MATCH('Cost drivers'!$C115, Inputs2!$A$4:$L$4, 0))
)</f>
        <v>955.25389203579743</v>
      </c>
      <c r="L115" s="118" cm="1">
        <f t="array" ref="L115">IF(RIGHT($C115,2)&lt;RIGHT(Controls!$E$39,2),
INDEX(Inputs1!$A$4:$X$328, MATCH('Cost drivers'!$B115&amp;'Cost drivers'!L$4, Inputs1!$A$4:$A$328&amp;Inputs1!$B$4:$B$328, 0), MATCH('Cost drivers'!$C115, Inputs1!$A$4:$X$4, 0)),
INDEX(Inputs2!$A$4:$L$174, MATCH('Cost drivers'!$B115&amp;'Cost drivers'!L$5, Inputs2!$A$4:$A$174&amp;Inputs2!$B$4:$B$174, 0), MATCH('Cost drivers'!$C115, Inputs2!$A$4:$L$4, 0))
)</f>
        <v>1853.7803068544299</v>
      </c>
      <c r="M115" s="120" cm="1">
        <f t="array" ref="M115">IF(RIGHT($C115,2)&lt;RIGHT(Controls!$E$39,2),
INDEX(Inputs1!$A$4:$X$328, MATCH('Cost drivers'!$B115&amp;'Cost drivers'!M$4, Inputs1!$A$4:$A$328&amp;Inputs1!$B$4:$B$328, 0), MATCH('Cost drivers'!$C115, Inputs1!$A$4:$X$4, 0)),
INDEX(Inputs2!$A$4:$L$174, MATCH('Cost drivers'!$B115&amp;'Cost drivers'!M$5, Inputs2!$A$4:$A$174&amp;Inputs2!$B$4:$B$174, 0), MATCH('Cost drivers'!$C115, Inputs2!$A$4:$L$4, 0))
)</f>
        <v>8.2966423298491665E-4</v>
      </c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8"/>
      <c r="AA115" s="108"/>
      <c r="AB115" s="108"/>
      <c r="AC115" s="108"/>
      <c r="AD115" s="108"/>
      <c r="AE115" s="108"/>
      <c r="AF115" s="108"/>
    </row>
    <row r="116" spans="1:32" s="107" customFormat="1" ht="13.15">
      <c r="A116" s="98" t="str">
        <f t="shared" si="18"/>
        <v>SWB25</v>
      </c>
      <c r="B116" s="98" t="s">
        <v>128</v>
      </c>
      <c r="C116" s="98" t="s">
        <v>51</v>
      </c>
      <c r="D116" s="117">
        <f t="shared" si="13"/>
        <v>3.8351419610921882</v>
      </c>
      <c r="E116" s="117">
        <f t="shared" si="14"/>
        <v>10.023581757508342</v>
      </c>
      <c r="F116" s="117">
        <f t="shared" si="15"/>
        <v>6.8734723670932594</v>
      </c>
      <c r="G116" s="117">
        <f t="shared" si="16"/>
        <v>7.5364774486732076</v>
      </c>
      <c r="H116" s="117">
        <f t="shared" si="17"/>
        <v>-7.1079168787076821</v>
      </c>
      <c r="I116" s="118" cm="1">
        <f t="array" ref="I116">IF(RIGHT($C116,2)&lt;RIGHT(Controls!$E$39,2),
INDEX(Inputs1!$A$4:$X$328, MATCH('Cost drivers'!$B116&amp;'Cost drivers'!I$4, Inputs1!$A$4:$A$328&amp;Inputs1!$B$4:$B$328, 0), MATCH('Cost drivers'!$C116, Inputs1!$A$4:$X$4, 0)),
INDEX(Inputs2!$A$4:$L$174, MATCH('Cost drivers'!$B116&amp;'Cost drivers'!I$5, Inputs2!$A$4:$A$174&amp;Inputs2!$B$4:$B$174, 0), MATCH('Cost drivers'!$C116, Inputs2!$A$4:$L$4, 0))
)</f>
        <v>46.3</v>
      </c>
      <c r="J116" s="119" cm="1">
        <f t="array" ref="J116">IF(RIGHT($C116,2)&lt;RIGHT(Controls!$E$39,2),
INDEX(Inputs1!$A$4:$X$328, MATCH('Cost drivers'!$B116&amp;'Cost drivers'!J$4, Inputs1!$A$4:$A$328&amp;Inputs1!$B$4:$B$328, 0), MATCH('Cost drivers'!$C116, Inputs1!$A$4:$X$4, 0)),
INDEX(Inputs2!$A$4:$L$174, MATCH('Cost drivers'!$B116&amp;'Cost drivers'!J$5, Inputs2!$A$4:$A$174&amp;Inputs2!$B$4:$B$174, 0), MATCH('Cost drivers'!$C116, Inputs2!$A$4:$L$4, 0))
)</f>
        <v>10.023581757508342</v>
      </c>
      <c r="K116" s="118" cm="1">
        <f t="array" ref="K116">IF(RIGHT($C116,2)&lt;RIGHT(Controls!$E$39,2),
INDEX(Inputs1!$A$4:$X$328, MATCH('Cost drivers'!$B116&amp;'Cost drivers'!K$4, Inputs1!$A$4:$A$328&amp;Inputs1!$B$4:$B$328, 0), MATCH('Cost drivers'!$C116, Inputs1!$A$4:$X$4, 0)),
INDEX(Inputs2!$A$4:$L$174, MATCH('Cost drivers'!$B116&amp;'Cost drivers'!K$5, Inputs2!$A$4:$A$174&amp;Inputs2!$B$4:$B$174, 0), MATCH('Cost drivers'!$C116, Inputs2!$A$4:$L$4, 0))
)</f>
        <v>966.29808874552134</v>
      </c>
      <c r="L116" s="118" cm="1">
        <f t="array" ref="L116">IF(RIGHT($C116,2)&lt;RIGHT(Controls!$E$39,2),
INDEX(Inputs1!$A$4:$X$328, MATCH('Cost drivers'!$B116&amp;'Cost drivers'!L$4, Inputs1!$A$4:$A$328&amp;Inputs1!$B$4:$B$328, 0), MATCH('Cost drivers'!$C116, Inputs1!$A$4:$X$4, 0)),
INDEX(Inputs2!$A$4:$L$174, MATCH('Cost drivers'!$B116&amp;'Cost drivers'!L$5, Inputs2!$A$4:$A$174&amp;Inputs2!$B$4:$B$174, 0), MATCH('Cost drivers'!$C116, Inputs2!$A$4:$L$4, 0))
)</f>
        <v>1875.2128438335574</v>
      </c>
      <c r="M116" s="120" cm="1">
        <f t="array" ref="M116">IF(RIGHT($C116,2)&lt;RIGHT(Controls!$E$39,2),
INDEX(Inputs1!$A$4:$X$328, MATCH('Cost drivers'!$B116&amp;'Cost drivers'!M$4, Inputs1!$A$4:$A$328&amp;Inputs1!$B$4:$B$328, 0), MATCH('Cost drivers'!$C116, Inputs1!$A$4:$X$4, 0)),
INDEX(Inputs2!$A$4:$L$174, MATCH('Cost drivers'!$B116&amp;'Cost drivers'!M$5, Inputs2!$A$4:$A$174&amp;Inputs2!$B$4:$B$174, 0), MATCH('Cost drivers'!$C116, Inputs2!$A$4:$L$4, 0))
)</f>
        <v>8.1859845710277395E-4</v>
      </c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08"/>
      <c r="AA116" s="108"/>
      <c r="AB116" s="108"/>
      <c r="AC116" s="108"/>
      <c r="AD116" s="108"/>
      <c r="AE116" s="108"/>
      <c r="AF116" s="108"/>
    </row>
    <row r="117" spans="1:32" s="107" customFormat="1" ht="13.15">
      <c r="A117" s="98" t="str">
        <f t="shared" si="18"/>
        <v>SWB26</v>
      </c>
      <c r="B117" s="98" t="s">
        <v>128</v>
      </c>
      <c r="C117" s="98" t="s">
        <v>52</v>
      </c>
      <c r="D117" s="117">
        <f t="shared" si="13"/>
        <v>3.867569424673841</v>
      </c>
      <c r="E117" s="117">
        <f t="shared" si="14"/>
        <v>10.038861242504705</v>
      </c>
      <c r="F117" s="117">
        <f t="shared" si="15"/>
        <v>6.8808948989157352</v>
      </c>
      <c r="G117" s="117">
        <f t="shared" si="16"/>
        <v>7.5438999804956826</v>
      </c>
      <c r="H117" s="117">
        <f t="shared" si="17"/>
        <v>-7.1174093593069339</v>
      </c>
      <c r="I117" s="118" cm="1">
        <f t="array" ref="I117">IF(RIGHT($C117,2)&lt;RIGHT(Controls!$E$39,2),
INDEX(Inputs1!$A$4:$X$328, MATCH('Cost drivers'!$B117&amp;'Cost drivers'!I$4, Inputs1!$A$4:$A$328&amp;Inputs1!$B$4:$B$328, 0), MATCH('Cost drivers'!$C117, Inputs1!$A$4:$X$4, 0)),
INDEX(Inputs2!$A$4:$L$174, MATCH('Cost drivers'!$B117&amp;'Cost drivers'!I$5, Inputs2!$A$4:$A$174&amp;Inputs2!$B$4:$B$174, 0), MATCH('Cost drivers'!$C117, Inputs2!$A$4:$L$4, 0))
)</f>
        <v>47.826000000000001</v>
      </c>
      <c r="J117" s="119" cm="1">
        <f t="array" ref="J117">IF(RIGHT($C117,2)&lt;RIGHT(Controls!$E$39,2),
INDEX(Inputs1!$A$4:$X$328, MATCH('Cost drivers'!$B117&amp;'Cost drivers'!J$4, Inputs1!$A$4:$A$328&amp;Inputs1!$B$4:$B$328, 0), MATCH('Cost drivers'!$C117, Inputs1!$A$4:$X$4, 0)),
INDEX(Inputs2!$A$4:$L$174, MATCH('Cost drivers'!$B117&amp;'Cost drivers'!J$5, Inputs2!$A$4:$A$174&amp;Inputs2!$B$4:$B$174, 0), MATCH('Cost drivers'!$C117, Inputs2!$A$4:$L$4, 0))
)</f>
        <v>10.038861242504705</v>
      </c>
      <c r="K117" s="118" cm="1">
        <f t="array" ref="K117">IF(RIGHT($C117,2)&lt;RIGHT(Controls!$E$39,2),
INDEX(Inputs1!$A$4:$X$328, MATCH('Cost drivers'!$B117&amp;'Cost drivers'!K$4, Inputs1!$A$4:$A$328&amp;Inputs1!$B$4:$B$328, 0), MATCH('Cost drivers'!$C117, Inputs1!$A$4:$X$4, 0)),
INDEX(Inputs2!$A$4:$L$174, MATCH('Cost drivers'!$B117&amp;'Cost drivers'!K$5, Inputs2!$A$4:$A$174&amp;Inputs2!$B$4:$B$174, 0), MATCH('Cost drivers'!$C117, Inputs2!$A$4:$L$4, 0))
)</f>
        <v>973.49715164390534</v>
      </c>
      <c r="L117" s="118" cm="1">
        <f t="array" ref="L117">IF(RIGHT($C117,2)&lt;RIGHT(Controls!$E$39,2),
INDEX(Inputs1!$A$4:$X$328, MATCH('Cost drivers'!$B117&amp;'Cost drivers'!L$4, Inputs1!$A$4:$A$328&amp;Inputs1!$B$4:$B$328, 0), MATCH('Cost drivers'!$C117, Inputs1!$A$4:$X$4, 0)),
INDEX(Inputs2!$A$4:$L$174, MATCH('Cost drivers'!$B117&amp;'Cost drivers'!L$5, Inputs2!$A$4:$A$174&amp;Inputs2!$B$4:$B$174, 0), MATCH('Cost drivers'!$C117, Inputs2!$A$4:$L$4, 0))
)</f>
        <v>1889.1834553537988</v>
      </c>
      <c r="M117" s="120" cm="1">
        <f t="array" ref="M117">IF(RIGHT($C117,2)&lt;RIGHT(Controls!$E$39,2),
INDEX(Inputs1!$A$4:$X$328, MATCH('Cost drivers'!$B117&amp;'Cost drivers'!M$4, Inputs1!$A$4:$A$328&amp;Inputs1!$B$4:$B$328, 0), MATCH('Cost drivers'!$C117, Inputs1!$A$4:$X$4, 0)),
INDEX(Inputs2!$A$4:$L$174, MATCH('Cost drivers'!$B117&amp;'Cost drivers'!M$5, Inputs2!$A$4:$A$174&amp;Inputs2!$B$4:$B$174, 0), MATCH('Cost drivers'!$C117, Inputs2!$A$4:$L$4, 0))
)</f>
        <v>8.1086469151229665E-4</v>
      </c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</row>
    <row r="118" spans="1:32" s="107" customFormat="1" ht="13.15">
      <c r="A118" s="98" t="str">
        <f t="shared" si="18"/>
        <v>SWB27</v>
      </c>
      <c r="B118" s="98" t="s">
        <v>128</v>
      </c>
      <c r="C118" s="98" t="s">
        <v>53</v>
      </c>
      <c r="D118" s="117">
        <f t="shared" si="13"/>
        <v>3.895304018821272</v>
      </c>
      <c r="E118" s="117">
        <f t="shared" si="14"/>
        <v>9.9369976102541813</v>
      </c>
      <c r="F118" s="117">
        <f t="shared" si="15"/>
        <v>6.8882324460290514</v>
      </c>
      <c r="G118" s="117">
        <f t="shared" si="16"/>
        <v>7.5512375276089987</v>
      </c>
      <c r="H118" s="117">
        <f t="shared" si="17"/>
        <v>-7.1268125793583321</v>
      </c>
      <c r="I118" s="118" cm="1">
        <f t="array" ref="I118">IF(RIGHT($C118,2)&lt;RIGHT(Controls!$E$39,2),
INDEX(Inputs1!$A$4:$X$328, MATCH('Cost drivers'!$B118&amp;'Cost drivers'!I$4, Inputs1!$A$4:$A$328&amp;Inputs1!$B$4:$B$328, 0), MATCH('Cost drivers'!$C118, Inputs1!$A$4:$X$4, 0)),
INDEX(Inputs2!$A$4:$L$174, MATCH('Cost drivers'!$B118&amp;'Cost drivers'!I$5, Inputs2!$A$4:$A$174&amp;Inputs2!$B$4:$B$174, 0), MATCH('Cost drivers'!$C118, Inputs2!$A$4:$L$4, 0))
)</f>
        <v>49.170999999999999</v>
      </c>
      <c r="J118" s="119" cm="1">
        <f t="array" ref="J118">IF(RIGHT($C118,2)&lt;RIGHT(Controls!$E$39,2),
INDEX(Inputs1!$A$4:$X$328, MATCH('Cost drivers'!$B118&amp;'Cost drivers'!J$4, Inputs1!$A$4:$A$328&amp;Inputs1!$B$4:$B$328, 0), MATCH('Cost drivers'!$C118, Inputs1!$A$4:$X$4, 0)),
INDEX(Inputs2!$A$4:$L$174, MATCH('Cost drivers'!$B118&amp;'Cost drivers'!J$5, Inputs2!$A$4:$A$174&amp;Inputs2!$B$4:$B$174, 0), MATCH('Cost drivers'!$C118, Inputs2!$A$4:$L$4, 0))
)</f>
        <v>9.9369976102541813</v>
      </c>
      <c r="K118" s="118" cm="1">
        <f t="array" ref="K118">IF(RIGHT($C118,2)&lt;RIGHT(Controls!$E$39,2),
INDEX(Inputs1!$A$4:$X$328, MATCH('Cost drivers'!$B118&amp;'Cost drivers'!K$4, Inputs1!$A$4:$A$328&amp;Inputs1!$B$4:$B$328, 0), MATCH('Cost drivers'!$C118, Inputs1!$A$4:$X$4, 0)),
INDEX(Inputs2!$A$4:$L$174, MATCH('Cost drivers'!$B118&amp;'Cost drivers'!K$5, Inputs2!$A$4:$A$174&amp;Inputs2!$B$4:$B$174, 0), MATCH('Cost drivers'!$C118, Inputs2!$A$4:$L$4, 0))
)</f>
        <v>980.6665034207665</v>
      </c>
      <c r="L118" s="118" cm="1">
        <f t="array" ref="L118">IF(RIGHT($C118,2)&lt;RIGHT(Controls!$E$39,2),
INDEX(Inputs1!$A$4:$X$328, MATCH('Cost drivers'!$B118&amp;'Cost drivers'!L$4, Inputs1!$A$4:$A$328&amp;Inputs1!$B$4:$B$328, 0), MATCH('Cost drivers'!$C118, Inputs1!$A$4:$X$4, 0)),
INDEX(Inputs2!$A$4:$L$174, MATCH('Cost drivers'!$B118&amp;'Cost drivers'!L$5, Inputs2!$A$4:$A$174&amp;Inputs2!$B$4:$B$174, 0), MATCH('Cost drivers'!$C118, Inputs2!$A$4:$L$4, 0))
)</f>
        <v>1903.0964090173875</v>
      </c>
      <c r="M118" s="120" cm="1">
        <f t="array" ref="M118">IF(RIGHT($C118,2)&lt;RIGHT(Controls!$E$39,2),
INDEX(Inputs1!$A$4:$X$328, MATCH('Cost drivers'!$B118&amp;'Cost drivers'!M$4, Inputs1!$A$4:$A$328&amp;Inputs1!$B$4:$B$328, 0), MATCH('Cost drivers'!$C118, Inputs1!$A$4:$X$4, 0)),
INDEX(Inputs2!$A$4:$L$174, MATCH('Cost drivers'!$B118&amp;'Cost drivers'!M$5, Inputs2!$A$4:$A$174&amp;Inputs2!$B$4:$B$174, 0), MATCH('Cost drivers'!$C118, Inputs2!$A$4:$L$4, 0))
)</f>
        <v>8.0327568883573172E-4</v>
      </c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  <c r="AA118" s="108"/>
      <c r="AB118" s="108"/>
      <c r="AC118" s="108"/>
      <c r="AD118" s="108"/>
      <c r="AE118" s="108"/>
      <c r="AF118" s="108"/>
    </row>
    <row r="119" spans="1:32" s="107" customFormat="1" ht="13.15">
      <c r="A119" s="98" t="str">
        <f t="shared" si="18"/>
        <v>SWB28</v>
      </c>
      <c r="B119" s="98" t="s">
        <v>128</v>
      </c>
      <c r="C119" s="98" t="s">
        <v>54</v>
      </c>
      <c r="D119" s="117">
        <f t="shared" si="13"/>
        <v>3.9302950502155949</v>
      </c>
      <c r="E119" s="117">
        <f t="shared" si="14"/>
        <v>9.8328966020877182</v>
      </c>
      <c r="F119" s="117">
        <f t="shared" si="15"/>
        <v>6.8954866538641841</v>
      </c>
      <c r="G119" s="117">
        <f t="shared" si="16"/>
        <v>7.5584917354441314</v>
      </c>
      <c r="H119" s="117">
        <f t="shared" si="17"/>
        <v>-7.1361282019214176</v>
      </c>
      <c r="I119" s="118" cm="1">
        <f t="array" ref="I119">IF(RIGHT($C119,2)&lt;RIGHT(Controls!$E$39,2),
INDEX(Inputs1!$A$4:$X$328, MATCH('Cost drivers'!$B119&amp;'Cost drivers'!I$4, Inputs1!$A$4:$A$328&amp;Inputs1!$B$4:$B$328, 0), MATCH('Cost drivers'!$C119, Inputs1!$A$4:$X$4, 0)),
INDEX(Inputs2!$A$4:$L$174, MATCH('Cost drivers'!$B119&amp;'Cost drivers'!I$5, Inputs2!$A$4:$A$174&amp;Inputs2!$B$4:$B$174, 0), MATCH('Cost drivers'!$C119, Inputs2!$A$4:$L$4, 0))
)</f>
        <v>50.921999999999997</v>
      </c>
      <c r="J119" s="119" cm="1">
        <f t="array" ref="J119">IF(RIGHT($C119,2)&lt;RIGHT(Controls!$E$39,2),
INDEX(Inputs1!$A$4:$X$328, MATCH('Cost drivers'!$B119&amp;'Cost drivers'!J$4, Inputs1!$A$4:$A$328&amp;Inputs1!$B$4:$B$328, 0), MATCH('Cost drivers'!$C119, Inputs1!$A$4:$X$4, 0)),
INDEX(Inputs2!$A$4:$L$174, MATCH('Cost drivers'!$B119&amp;'Cost drivers'!J$5, Inputs2!$A$4:$A$174&amp;Inputs2!$B$4:$B$174, 0), MATCH('Cost drivers'!$C119, Inputs2!$A$4:$L$4, 0))
)</f>
        <v>9.8328966020877182</v>
      </c>
      <c r="K119" s="118" cm="1">
        <f t="array" ref="K119">IF(RIGHT($C119,2)&lt;RIGHT(Controls!$E$39,2),
INDEX(Inputs1!$A$4:$X$328, MATCH('Cost drivers'!$B119&amp;'Cost drivers'!K$4, Inputs1!$A$4:$A$328&amp;Inputs1!$B$4:$B$328, 0), MATCH('Cost drivers'!$C119, Inputs1!$A$4:$X$4, 0)),
INDEX(Inputs2!$A$4:$L$174, MATCH('Cost drivers'!$B119&amp;'Cost drivers'!K$5, Inputs2!$A$4:$A$174&amp;Inputs2!$B$4:$B$174, 0), MATCH('Cost drivers'!$C119, Inputs2!$A$4:$L$4, 0))
)</f>
        <v>987.80632762768244</v>
      </c>
      <c r="L119" s="118" cm="1">
        <f t="array" ref="L119">IF(RIGHT($C119,2)&lt;RIGHT(Controls!$E$39,2),
INDEX(Inputs1!$A$4:$X$328, MATCH('Cost drivers'!$B119&amp;'Cost drivers'!L$4, Inputs1!$A$4:$A$328&amp;Inputs1!$B$4:$B$328, 0), MATCH('Cost drivers'!$C119, Inputs1!$A$4:$X$4, 0)),
INDEX(Inputs2!$A$4:$L$174, MATCH('Cost drivers'!$B119&amp;'Cost drivers'!L$5, Inputs2!$A$4:$A$174&amp;Inputs2!$B$4:$B$174, 0), MATCH('Cost drivers'!$C119, Inputs2!$A$4:$L$4, 0))
)</f>
        <v>1916.9520610273219</v>
      </c>
      <c r="M119" s="120" cm="1">
        <f t="array" ref="M119">IF(RIGHT($C119,2)&lt;RIGHT(Controls!$E$39,2),
INDEX(Inputs1!$A$4:$X$328, MATCH('Cost drivers'!$B119&amp;'Cost drivers'!M$4, Inputs1!$A$4:$A$328&amp;Inputs1!$B$4:$B$328, 0), MATCH('Cost drivers'!$C119, Inputs1!$A$4:$X$4, 0)),
INDEX(Inputs2!$A$4:$L$174, MATCH('Cost drivers'!$B119&amp;'Cost drivers'!M$5, Inputs2!$A$4:$A$174&amp;Inputs2!$B$4:$B$174, 0), MATCH('Cost drivers'!$C119, Inputs2!$A$4:$L$4, 0))
)</f>
        <v>7.9582742218866698E-4</v>
      </c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08"/>
      <c r="AA119" s="108"/>
      <c r="AB119" s="108"/>
      <c r="AC119" s="108"/>
      <c r="AD119" s="108"/>
      <c r="AE119" s="108"/>
      <c r="AF119" s="108"/>
    </row>
    <row r="120" spans="1:32" s="107" customFormat="1" ht="13.15">
      <c r="A120" s="98" t="str">
        <f t="shared" si="18"/>
        <v>SWB29</v>
      </c>
      <c r="B120" s="98" t="s">
        <v>128</v>
      </c>
      <c r="C120" s="98" t="s">
        <v>55</v>
      </c>
      <c r="D120" s="117">
        <f t="shared" si="13"/>
        <v>3.9569007642062317</v>
      </c>
      <c r="E120" s="117">
        <f t="shared" si="14"/>
        <v>9.7395753650534616</v>
      </c>
      <c r="F120" s="117">
        <f t="shared" si="15"/>
        <v>6.9026591219115714</v>
      </c>
      <c r="G120" s="117">
        <f t="shared" si="16"/>
        <v>7.5656642034915196</v>
      </c>
      <c r="H120" s="117">
        <f t="shared" si="17"/>
        <v>-7.1453578440064014</v>
      </c>
      <c r="I120" s="118" cm="1">
        <f t="array" ref="I120">IF(RIGHT($C120,2)&lt;RIGHT(Controls!$E$39,2),
INDEX(Inputs1!$A$4:$X$328, MATCH('Cost drivers'!$B120&amp;'Cost drivers'!I$4, Inputs1!$A$4:$A$328&amp;Inputs1!$B$4:$B$328, 0), MATCH('Cost drivers'!$C120, Inputs1!$A$4:$X$4, 0)),
INDEX(Inputs2!$A$4:$L$174, MATCH('Cost drivers'!$B120&amp;'Cost drivers'!I$5, Inputs2!$A$4:$A$174&amp;Inputs2!$B$4:$B$174, 0), MATCH('Cost drivers'!$C120, Inputs2!$A$4:$L$4, 0))
)</f>
        <v>52.295000000000002</v>
      </c>
      <c r="J120" s="119" cm="1">
        <f t="array" ref="J120">IF(RIGHT($C120,2)&lt;RIGHT(Controls!$E$39,2),
INDEX(Inputs1!$A$4:$X$328, MATCH('Cost drivers'!$B120&amp;'Cost drivers'!J$4, Inputs1!$A$4:$A$328&amp;Inputs1!$B$4:$B$328, 0), MATCH('Cost drivers'!$C120, Inputs1!$A$4:$X$4, 0)),
INDEX(Inputs2!$A$4:$L$174, MATCH('Cost drivers'!$B120&amp;'Cost drivers'!J$5, Inputs2!$A$4:$A$174&amp;Inputs2!$B$4:$B$174, 0), MATCH('Cost drivers'!$C120, Inputs2!$A$4:$L$4, 0))
)</f>
        <v>9.7395753650534616</v>
      </c>
      <c r="K120" s="118" cm="1">
        <f t="array" ref="K120">IF(RIGHT($C120,2)&lt;RIGHT(Controls!$E$39,2),
INDEX(Inputs1!$A$4:$X$328, MATCH('Cost drivers'!$B120&amp;'Cost drivers'!K$4, Inputs1!$A$4:$A$328&amp;Inputs1!$B$4:$B$328, 0), MATCH('Cost drivers'!$C120, Inputs1!$A$4:$X$4, 0)),
INDEX(Inputs2!$A$4:$L$174, MATCH('Cost drivers'!$B120&amp;'Cost drivers'!K$5, Inputs2!$A$4:$A$174&amp;Inputs2!$B$4:$B$174, 0), MATCH('Cost drivers'!$C120, Inputs2!$A$4:$L$4, 0))
)</f>
        <v>994.9168063073929</v>
      </c>
      <c r="L120" s="118" cm="1">
        <f t="array" ref="L120">IF(RIGHT($C120,2)&lt;RIGHT(Controls!$E$39,2),
INDEX(Inputs1!$A$4:$X$328, MATCH('Cost drivers'!$B120&amp;'Cost drivers'!L$4, Inputs1!$A$4:$A$328&amp;Inputs1!$B$4:$B$328, 0), MATCH('Cost drivers'!$C120, Inputs1!$A$4:$X$4, 0)),
INDEX(Inputs2!$A$4:$L$174, MATCH('Cost drivers'!$B120&amp;'Cost drivers'!L$5, Inputs2!$A$4:$A$174&amp;Inputs2!$B$4:$B$174, 0), MATCH('Cost drivers'!$C120, Inputs2!$A$4:$L$4, 0))
)</f>
        <v>1930.750764658525</v>
      </c>
      <c r="M120" s="120" cm="1">
        <f t="array" ref="M120">IF(RIGHT($C120,2)&lt;RIGHT(Controls!$E$39,2),
INDEX(Inputs1!$A$4:$X$328, MATCH('Cost drivers'!$B120&amp;'Cost drivers'!M$4, Inputs1!$A$4:$A$328&amp;Inputs1!$B$4:$B$328, 0), MATCH('Cost drivers'!$C120, Inputs1!$A$4:$X$4, 0)),
INDEX(Inputs2!$A$4:$L$174, MATCH('Cost drivers'!$B120&amp;'Cost drivers'!M$5, Inputs2!$A$4:$A$174&amp;Inputs2!$B$4:$B$174, 0), MATCH('Cost drivers'!$C120, Inputs2!$A$4:$L$4, 0))
)</f>
        <v>7.8851601266953248E-4</v>
      </c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08"/>
      <c r="AA120" s="108"/>
      <c r="AB120" s="108"/>
      <c r="AC120" s="108"/>
      <c r="AD120" s="108"/>
      <c r="AE120" s="108"/>
      <c r="AF120" s="108"/>
    </row>
    <row r="121" spans="1:32" s="107" customFormat="1" ht="13.15">
      <c r="A121" s="98" t="str">
        <f t="shared" si="18"/>
        <v>SWB30</v>
      </c>
      <c r="B121" s="98" t="s">
        <v>128</v>
      </c>
      <c r="C121" s="98" t="s">
        <v>56</v>
      </c>
      <c r="D121" s="117">
        <f t="shared" si="13"/>
        <v>3.9815490680767565</v>
      </c>
      <c r="E121" s="117">
        <f t="shared" si="14"/>
        <v>9.5843043555076939</v>
      </c>
      <c r="F121" s="117">
        <f t="shared" si="15"/>
        <v>6.9097514054047986</v>
      </c>
      <c r="G121" s="117">
        <f t="shared" si="16"/>
        <v>7.5727564869847468</v>
      </c>
      <c r="H121" s="117">
        <f t="shared" si="17"/>
        <v>-7.1560333004395025</v>
      </c>
      <c r="I121" s="118" cm="1">
        <f t="array" ref="I121">IF(RIGHT($C121,2)&lt;RIGHT(Controls!$E$39,2),
INDEX(Inputs1!$A$4:$X$328, MATCH('Cost drivers'!$B121&amp;'Cost drivers'!I$4, Inputs1!$A$4:$A$328&amp;Inputs1!$B$4:$B$328, 0), MATCH('Cost drivers'!$C121, Inputs1!$A$4:$X$4, 0)),
INDEX(Inputs2!$A$4:$L$174, MATCH('Cost drivers'!$B121&amp;'Cost drivers'!I$5, Inputs2!$A$4:$A$174&amp;Inputs2!$B$4:$B$174, 0), MATCH('Cost drivers'!$C121, Inputs2!$A$4:$L$4, 0))
)</f>
        <v>53.6</v>
      </c>
      <c r="J121" s="119" cm="1">
        <f t="array" ref="J121">IF(RIGHT($C121,2)&lt;RIGHT(Controls!$E$39,2),
INDEX(Inputs1!$A$4:$X$328, MATCH('Cost drivers'!$B121&amp;'Cost drivers'!J$4, Inputs1!$A$4:$A$328&amp;Inputs1!$B$4:$B$328, 0), MATCH('Cost drivers'!$C121, Inputs1!$A$4:$X$4, 0)),
INDEX(Inputs2!$A$4:$L$174, MATCH('Cost drivers'!$B121&amp;'Cost drivers'!J$5, Inputs2!$A$4:$A$174&amp;Inputs2!$B$4:$B$174, 0), MATCH('Cost drivers'!$C121, Inputs2!$A$4:$L$4, 0))
)</f>
        <v>9.5843043555076939</v>
      </c>
      <c r="K121" s="118" cm="1">
        <f t="array" ref="K121">IF(RIGHT($C121,2)&lt;RIGHT(Controls!$E$39,2),
INDEX(Inputs1!$A$4:$X$328, MATCH('Cost drivers'!$B121&amp;'Cost drivers'!K$4, Inputs1!$A$4:$A$328&amp;Inputs1!$B$4:$B$328, 0), MATCH('Cost drivers'!$C121, Inputs1!$A$4:$X$4, 0)),
INDEX(Inputs2!$A$4:$L$174, MATCH('Cost drivers'!$B121&amp;'Cost drivers'!K$5, Inputs2!$A$4:$A$174&amp;Inputs2!$B$4:$B$174, 0), MATCH('Cost drivers'!$C121, Inputs2!$A$4:$L$4, 0))
)</f>
        <v>1001.998120009272</v>
      </c>
      <c r="L121" s="118" cm="1">
        <f t="array" ref="L121">IF(RIGHT($C121,2)&lt;RIGHT(Controls!$E$39,2),
INDEX(Inputs1!$A$4:$X$328, MATCH('Cost drivers'!$B121&amp;'Cost drivers'!L$4, Inputs1!$A$4:$A$328&amp;Inputs1!$B$4:$B$328, 0), MATCH('Cost drivers'!$C121, Inputs1!$A$4:$X$4, 0)),
INDEX(Inputs2!$A$4:$L$174, MATCH('Cost drivers'!$B121&amp;'Cost drivers'!L$5, Inputs2!$A$4:$A$174&amp;Inputs2!$B$4:$B$174, 0), MATCH('Cost drivers'!$C121, Inputs2!$A$4:$L$4, 0))
)</f>
        <v>1944.4928702878733</v>
      </c>
      <c r="M121" s="120" cm="1">
        <f t="array" ref="M121">IF(RIGHT($C121,2)&lt;RIGHT(Controls!$E$39,2),
INDEX(Inputs1!$A$4:$X$328, MATCH('Cost drivers'!$B121&amp;'Cost drivers'!M$4, Inputs1!$A$4:$A$328&amp;Inputs1!$B$4:$B$328, 0), MATCH('Cost drivers'!$C121, Inputs1!$A$4:$X$4, 0)),
INDEX(Inputs2!$A$4:$L$174, MATCH('Cost drivers'!$B121&amp;'Cost drivers'!M$5, Inputs2!$A$4:$A$174&amp;Inputs2!$B$4:$B$174, 0), MATCH('Cost drivers'!$C121, Inputs2!$A$4:$L$4, 0))
)</f>
        <v>7.8014301662586352E-4</v>
      </c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</row>
    <row r="122" spans="1:32" s="107" customFormat="1" ht="13.15">
      <c r="A122" s="98" t="str">
        <f t="shared" si="18"/>
        <v>TMS12</v>
      </c>
      <c r="B122" s="98" t="s">
        <v>129</v>
      </c>
      <c r="C122" s="98" t="s">
        <v>28</v>
      </c>
      <c r="D122" s="117">
        <f t="shared" si="13"/>
        <v>5.942034580103579</v>
      </c>
      <c r="E122" s="117">
        <f t="shared" si="14"/>
        <v>0.65750089249035992</v>
      </c>
      <c r="F122" s="117">
        <f t="shared" si="15"/>
        <v>8.4496140356292848</v>
      </c>
      <c r="G122" s="117">
        <f t="shared" si="16"/>
        <v>8.7184287016261202</v>
      </c>
      <c r="H122" s="117">
        <f t="shared" si="17"/>
        <v>-9.6800128749771019</v>
      </c>
      <c r="I122" s="118" cm="1">
        <f t="array" ref="I122">IF(RIGHT($C122,2)&lt;RIGHT(Controls!$E$39,2),
INDEX(Inputs1!$A$4:$X$328, MATCH('Cost drivers'!$B122&amp;'Cost drivers'!I$4, Inputs1!$A$4:$A$328&amp;Inputs1!$B$4:$B$328, 0), MATCH('Cost drivers'!$C122, Inputs1!$A$4:$X$4, 0)),
INDEX(Inputs2!$A$4:$L$174, MATCH('Cost drivers'!$B122&amp;'Cost drivers'!I$5, Inputs2!$A$4:$A$174&amp;Inputs2!$B$4:$B$174, 0), MATCH('Cost drivers'!$C122, Inputs2!$A$4:$L$4, 0))
)</f>
        <v>380.70872449341698</v>
      </c>
      <c r="J122" s="119" cm="1">
        <f t="array" ref="J122">IF(RIGHT($C122,2)&lt;RIGHT(Controls!$E$39,2),
INDEX(Inputs1!$A$4:$X$328, MATCH('Cost drivers'!$B122&amp;'Cost drivers'!J$4, Inputs1!$A$4:$A$328&amp;Inputs1!$B$4:$B$328, 0), MATCH('Cost drivers'!$C122, Inputs1!$A$4:$X$4, 0)),
INDEX(Inputs2!$A$4:$L$174, MATCH('Cost drivers'!$B122&amp;'Cost drivers'!J$5, Inputs2!$A$4:$A$174&amp;Inputs2!$B$4:$B$174, 0), MATCH('Cost drivers'!$C122, Inputs2!$A$4:$L$4, 0))
)</f>
        <v>0.65750089249035992</v>
      </c>
      <c r="K122" s="118" cm="1">
        <f t="array" ref="K122">IF(RIGHT($C122,2)&lt;RIGHT(Controls!$E$39,2),
INDEX(Inputs1!$A$4:$X$328, MATCH('Cost drivers'!$B122&amp;'Cost drivers'!K$4, Inputs1!$A$4:$A$328&amp;Inputs1!$B$4:$B$328, 0), MATCH('Cost drivers'!$C122, Inputs1!$A$4:$X$4, 0)),
INDEX(Inputs2!$A$4:$L$174, MATCH('Cost drivers'!$B122&amp;'Cost drivers'!K$5, Inputs2!$A$4:$A$174&amp;Inputs2!$B$4:$B$174, 0), MATCH('Cost drivers'!$C122, Inputs2!$A$4:$L$4, 0))
)</f>
        <v>4673.26867217986</v>
      </c>
      <c r="L122" s="118" cm="1">
        <f t="array" ref="L122">IF(RIGHT($C122,2)&lt;RIGHT(Controls!$E$39,2),
INDEX(Inputs1!$A$4:$X$328, MATCH('Cost drivers'!$B122&amp;'Cost drivers'!L$4, Inputs1!$A$4:$A$328&amp;Inputs1!$B$4:$B$328, 0), MATCH('Cost drivers'!$C122, Inputs1!$A$4:$X$4, 0)),
INDEX(Inputs2!$A$4:$L$174, MATCH('Cost drivers'!$B122&amp;'Cost drivers'!L$5, Inputs2!$A$4:$A$174&amp;Inputs2!$B$4:$B$174, 0), MATCH('Cost drivers'!$C122, Inputs2!$A$4:$L$4, 0))
)</f>
        <v>6114.5637317454302</v>
      </c>
      <c r="M122" s="120" cm="1">
        <f t="array" ref="M122">IF(RIGHT($C122,2)&lt;RIGHT(Controls!$E$39,2),
INDEX(Inputs1!$A$4:$X$328, MATCH('Cost drivers'!$B122&amp;'Cost drivers'!M$4, Inputs1!$A$4:$A$328&amp;Inputs1!$B$4:$B$328, 0), MATCH('Cost drivers'!$C122, Inputs1!$A$4:$X$4, 0)),
INDEX(Inputs2!$A$4:$L$174, MATCH('Cost drivers'!$B122&amp;'Cost drivers'!M$5, Inputs2!$A$4:$A$174&amp;Inputs2!$B$4:$B$174, 0), MATCH('Cost drivers'!$C122, Inputs2!$A$4:$L$4, 0))
)</f>
        <v>6.2520698817072654E-5</v>
      </c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8"/>
      <c r="AA122" s="108"/>
      <c r="AB122" s="108"/>
      <c r="AC122" s="108"/>
      <c r="AD122" s="108"/>
      <c r="AE122" s="108"/>
      <c r="AF122" s="108"/>
    </row>
    <row r="123" spans="1:32" s="107" customFormat="1" ht="13.15">
      <c r="A123" s="98" t="str">
        <f t="shared" si="18"/>
        <v>TMS13</v>
      </c>
      <c r="B123" s="98" t="s">
        <v>129</v>
      </c>
      <c r="C123" s="98" t="s">
        <v>40</v>
      </c>
      <c r="D123" s="117">
        <f t="shared" si="13"/>
        <v>5.9275227893858817</v>
      </c>
      <c r="E123" s="117">
        <f t="shared" si="14"/>
        <v>0.70559217481621506</v>
      </c>
      <c r="F123" s="117">
        <f t="shared" si="15"/>
        <v>8.4646925135464475</v>
      </c>
      <c r="G123" s="117">
        <f t="shared" si="16"/>
        <v>8.7327144852739895</v>
      </c>
      <c r="H123" s="117">
        <f t="shared" si="17"/>
        <v>-9.6849784242461308</v>
      </c>
      <c r="I123" s="118" cm="1">
        <f t="array" ref="I123">IF(RIGHT($C123,2)&lt;RIGHT(Controls!$E$39,2),
INDEX(Inputs1!$A$4:$X$328, MATCH('Cost drivers'!$B123&amp;'Cost drivers'!I$4, Inputs1!$A$4:$A$328&amp;Inputs1!$B$4:$B$328, 0), MATCH('Cost drivers'!$C123, Inputs1!$A$4:$X$4, 0)),
INDEX(Inputs2!$A$4:$L$174, MATCH('Cost drivers'!$B123&amp;'Cost drivers'!I$5, Inputs2!$A$4:$A$174&amp;Inputs2!$B$4:$B$174, 0), MATCH('Cost drivers'!$C123, Inputs2!$A$4:$L$4, 0))
)</f>
        <v>375.22385306781899</v>
      </c>
      <c r="J123" s="119" cm="1">
        <f t="array" ref="J123">IF(RIGHT($C123,2)&lt;RIGHT(Controls!$E$39,2),
INDEX(Inputs1!$A$4:$X$328, MATCH('Cost drivers'!$B123&amp;'Cost drivers'!J$4, Inputs1!$A$4:$A$328&amp;Inputs1!$B$4:$B$328, 0), MATCH('Cost drivers'!$C123, Inputs1!$A$4:$X$4, 0)),
INDEX(Inputs2!$A$4:$L$174, MATCH('Cost drivers'!$B123&amp;'Cost drivers'!J$5, Inputs2!$A$4:$A$174&amp;Inputs2!$B$4:$B$174, 0), MATCH('Cost drivers'!$C123, Inputs2!$A$4:$L$4, 0))
)</f>
        <v>0.70559217481621506</v>
      </c>
      <c r="K123" s="118" cm="1">
        <f t="array" ref="K123">IF(RIGHT($C123,2)&lt;RIGHT(Controls!$E$39,2),
INDEX(Inputs1!$A$4:$X$328, MATCH('Cost drivers'!$B123&amp;'Cost drivers'!K$4, Inputs1!$A$4:$A$328&amp;Inputs1!$B$4:$B$328, 0), MATCH('Cost drivers'!$C123, Inputs1!$A$4:$X$4, 0)),
INDEX(Inputs2!$A$4:$L$174, MATCH('Cost drivers'!$B123&amp;'Cost drivers'!K$5, Inputs2!$A$4:$A$174&amp;Inputs2!$B$4:$B$174, 0), MATCH('Cost drivers'!$C123, Inputs2!$A$4:$L$4, 0))
)</f>
        <v>4744.2683892817004</v>
      </c>
      <c r="L123" s="118" cm="1">
        <f t="array" ref="L123">IF(RIGHT($C123,2)&lt;RIGHT(Controls!$E$39,2),
INDEX(Inputs1!$A$4:$X$328, MATCH('Cost drivers'!$B123&amp;'Cost drivers'!L$4, Inputs1!$A$4:$A$328&amp;Inputs1!$B$4:$B$328, 0), MATCH('Cost drivers'!$C123, Inputs1!$A$4:$X$4, 0)),
INDEX(Inputs2!$A$4:$L$174, MATCH('Cost drivers'!$B123&amp;'Cost drivers'!L$5, Inputs2!$A$4:$A$174&amp;Inputs2!$B$4:$B$174, 0), MATCH('Cost drivers'!$C123, Inputs2!$A$4:$L$4, 0))
)</f>
        <v>6202.5419892562004</v>
      </c>
      <c r="M123" s="120" cm="1">
        <f t="array" ref="M123">IF(RIGHT($C123,2)&lt;RIGHT(Controls!$E$39,2),
INDEX(Inputs1!$A$4:$X$328, MATCH('Cost drivers'!$B123&amp;'Cost drivers'!M$4, Inputs1!$A$4:$A$328&amp;Inputs1!$B$4:$B$328, 0), MATCH('Cost drivers'!$C123, Inputs1!$A$4:$X$4, 0)),
INDEX(Inputs2!$A$4:$L$174, MATCH('Cost drivers'!$B123&amp;'Cost drivers'!M$5, Inputs2!$A$4:$A$174&amp;Inputs2!$B$4:$B$174, 0), MATCH('Cost drivers'!$C123, Inputs2!$A$4:$L$4, 0))
)</f>
        <v>6.2211018708986269E-5</v>
      </c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  <c r="AA123" s="108"/>
      <c r="AB123" s="108"/>
      <c r="AC123" s="108"/>
      <c r="AD123" s="108"/>
      <c r="AE123" s="108"/>
      <c r="AF123" s="108"/>
    </row>
    <row r="124" spans="1:32" s="107" customFormat="1" ht="13.15">
      <c r="A124" s="98" t="str">
        <f t="shared" si="18"/>
        <v>TMS14</v>
      </c>
      <c r="B124" s="98" t="s">
        <v>129</v>
      </c>
      <c r="C124" s="98" t="s">
        <v>41</v>
      </c>
      <c r="D124" s="117">
        <f t="shared" si="13"/>
        <v>5.8860808018822324</v>
      </c>
      <c r="E124" s="117">
        <f t="shared" si="14"/>
        <v>0.69908836295557053</v>
      </c>
      <c r="F124" s="117">
        <f t="shared" si="15"/>
        <v>8.4806427828892783</v>
      </c>
      <c r="G124" s="117">
        <f t="shared" si="16"/>
        <v>8.7477105764161589</v>
      </c>
      <c r="H124" s="117">
        <f t="shared" si="17"/>
        <v>-9.6900345741542147</v>
      </c>
      <c r="I124" s="118" cm="1">
        <f t="array" ref="I124">IF(RIGHT($C124,2)&lt;RIGHT(Controls!$E$39,2),
INDEX(Inputs1!$A$4:$X$328, MATCH('Cost drivers'!$B124&amp;'Cost drivers'!I$4, Inputs1!$A$4:$A$328&amp;Inputs1!$B$4:$B$328, 0), MATCH('Cost drivers'!$C124, Inputs1!$A$4:$X$4, 0)),
INDEX(Inputs2!$A$4:$L$174, MATCH('Cost drivers'!$B124&amp;'Cost drivers'!I$5, Inputs2!$A$4:$A$174&amp;Inputs2!$B$4:$B$174, 0), MATCH('Cost drivers'!$C124, Inputs2!$A$4:$L$4, 0))
)</f>
        <v>359.99163745267703</v>
      </c>
      <c r="J124" s="119" cm="1">
        <f t="array" ref="J124">IF(RIGHT($C124,2)&lt;RIGHT(Controls!$E$39,2),
INDEX(Inputs1!$A$4:$X$328, MATCH('Cost drivers'!$B124&amp;'Cost drivers'!J$4, Inputs1!$A$4:$A$328&amp;Inputs1!$B$4:$B$328, 0), MATCH('Cost drivers'!$C124, Inputs1!$A$4:$X$4, 0)),
INDEX(Inputs2!$A$4:$L$174, MATCH('Cost drivers'!$B124&amp;'Cost drivers'!J$5, Inputs2!$A$4:$A$174&amp;Inputs2!$B$4:$B$174, 0), MATCH('Cost drivers'!$C124, Inputs2!$A$4:$L$4, 0))
)</f>
        <v>0.69908836295557053</v>
      </c>
      <c r="K124" s="118" cm="1">
        <f t="array" ref="K124">IF(RIGHT($C124,2)&lt;RIGHT(Controls!$E$39,2),
INDEX(Inputs1!$A$4:$X$328, MATCH('Cost drivers'!$B124&amp;'Cost drivers'!K$4, Inputs1!$A$4:$A$328&amp;Inputs1!$B$4:$B$328, 0), MATCH('Cost drivers'!$C124, Inputs1!$A$4:$X$4, 0)),
INDEX(Inputs2!$A$4:$L$174, MATCH('Cost drivers'!$B124&amp;'Cost drivers'!K$5, Inputs2!$A$4:$A$174&amp;Inputs2!$B$4:$B$174, 0), MATCH('Cost drivers'!$C124, Inputs2!$A$4:$L$4, 0))
)</f>
        <v>4820.5474666600303</v>
      </c>
      <c r="L124" s="118" cm="1">
        <f t="array" ref="L124">IF(RIGHT($C124,2)&lt;RIGHT(Controls!$E$39,2),
INDEX(Inputs1!$A$4:$X$328, MATCH('Cost drivers'!$B124&amp;'Cost drivers'!L$4, Inputs1!$A$4:$A$328&amp;Inputs1!$B$4:$B$328, 0), MATCH('Cost drivers'!$C124, Inputs1!$A$4:$X$4, 0)),
INDEX(Inputs2!$A$4:$L$174, MATCH('Cost drivers'!$B124&amp;'Cost drivers'!L$5, Inputs2!$A$4:$A$174&amp;Inputs2!$B$4:$B$174, 0), MATCH('Cost drivers'!$C124, Inputs2!$A$4:$L$4, 0))
)</f>
        <v>6296.2567959007602</v>
      </c>
      <c r="M124" s="120" cm="1">
        <f t="array" ref="M124">IF(RIGHT($C124,2)&lt;RIGHT(Controls!$E$39,2),
INDEX(Inputs1!$A$4:$X$328, MATCH('Cost drivers'!$B124&amp;'Cost drivers'!M$4, Inputs1!$A$4:$A$328&amp;Inputs1!$B$4:$B$328, 0), MATCH('Cost drivers'!$C124, Inputs1!$A$4:$X$4, 0)),
INDEX(Inputs2!$A$4:$L$174, MATCH('Cost drivers'!$B124&amp;'Cost drivers'!M$5, Inputs2!$A$4:$A$174&amp;Inputs2!$B$4:$B$174, 0), MATCH('Cost drivers'!$C124, Inputs2!$A$4:$L$4, 0))
)</f>
        <v>6.189726433545063E-5</v>
      </c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  <c r="AD124" s="108"/>
      <c r="AE124" s="108"/>
      <c r="AF124" s="108"/>
    </row>
    <row r="125" spans="1:32" s="107" customFormat="1" ht="13.15">
      <c r="A125" s="98" t="str">
        <f t="shared" si="18"/>
        <v>TMS15</v>
      </c>
      <c r="B125" s="98" t="s">
        <v>129</v>
      </c>
      <c r="C125" s="98" t="s">
        <v>42</v>
      </c>
      <c r="D125" s="117">
        <f t="shared" si="13"/>
        <v>5.8897441317985226</v>
      </c>
      <c r="E125" s="117">
        <f t="shared" si="14"/>
        <v>0.67702295686026703</v>
      </c>
      <c r="F125" s="117">
        <f t="shared" si="15"/>
        <v>8.4987854835174534</v>
      </c>
      <c r="G125" s="117">
        <f t="shared" si="16"/>
        <v>8.7648646089414441</v>
      </c>
      <c r="H125" s="117">
        <f t="shared" si="17"/>
        <v>-9.7019010962582701</v>
      </c>
      <c r="I125" s="118" cm="1">
        <f t="array" ref="I125">IF(RIGHT($C125,2)&lt;RIGHT(Controls!$E$39,2),
INDEX(Inputs1!$A$4:$X$328, MATCH('Cost drivers'!$B125&amp;'Cost drivers'!I$4, Inputs1!$A$4:$A$328&amp;Inputs1!$B$4:$B$328, 0), MATCH('Cost drivers'!$C125, Inputs1!$A$4:$X$4, 0)),
INDEX(Inputs2!$A$4:$L$174, MATCH('Cost drivers'!$B125&amp;'Cost drivers'!I$5, Inputs2!$A$4:$A$174&amp;Inputs2!$B$4:$B$174, 0), MATCH('Cost drivers'!$C125, Inputs2!$A$4:$L$4, 0))
)</f>
        <v>361.31282408149798</v>
      </c>
      <c r="J125" s="119" cm="1">
        <f t="array" ref="J125">IF(RIGHT($C125,2)&lt;RIGHT(Controls!$E$39,2),
INDEX(Inputs1!$A$4:$X$328, MATCH('Cost drivers'!$B125&amp;'Cost drivers'!J$4, Inputs1!$A$4:$A$328&amp;Inputs1!$B$4:$B$328, 0), MATCH('Cost drivers'!$C125, Inputs1!$A$4:$X$4, 0)),
INDEX(Inputs2!$A$4:$L$174, MATCH('Cost drivers'!$B125&amp;'Cost drivers'!J$5, Inputs2!$A$4:$A$174&amp;Inputs2!$B$4:$B$174, 0), MATCH('Cost drivers'!$C125, Inputs2!$A$4:$L$4, 0))
)</f>
        <v>0.67702295686026703</v>
      </c>
      <c r="K125" s="118" cm="1">
        <f t="array" ref="K125">IF(RIGHT($C125,2)&lt;RIGHT(Controls!$E$39,2),
INDEX(Inputs1!$A$4:$X$328, MATCH('Cost drivers'!$B125&amp;'Cost drivers'!K$4, Inputs1!$A$4:$A$328&amp;Inputs1!$B$4:$B$328, 0), MATCH('Cost drivers'!$C125, Inputs1!$A$4:$X$4, 0)),
INDEX(Inputs2!$A$4:$L$174, MATCH('Cost drivers'!$B125&amp;'Cost drivers'!K$5, Inputs2!$A$4:$A$174&amp;Inputs2!$B$4:$B$174, 0), MATCH('Cost drivers'!$C125, Inputs2!$A$4:$L$4, 0))
)</f>
        <v>4908.8033958332799</v>
      </c>
      <c r="L125" s="118" cm="1">
        <f t="array" ref="L125">IF(RIGHT($C125,2)&lt;RIGHT(Controls!$E$39,2),
INDEX(Inputs1!$A$4:$X$328, MATCH('Cost drivers'!$B125&amp;'Cost drivers'!L$4, Inputs1!$A$4:$A$328&amp;Inputs1!$B$4:$B$328, 0), MATCH('Cost drivers'!$C125, Inputs1!$A$4:$X$4, 0)),
INDEX(Inputs2!$A$4:$L$174, MATCH('Cost drivers'!$B125&amp;'Cost drivers'!L$5, Inputs2!$A$4:$A$174&amp;Inputs2!$B$4:$B$174, 0), MATCH('Cost drivers'!$C125, Inputs2!$A$4:$L$4, 0))
)</f>
        <v>6405.1946804395602</v>
      </c>
      <c r="M125" s="120" cm="1">
        <f t="array" ref="M125">IF(RIGHT($C125,2)&lt;RIGHT(Controls!$E$39,2),
INDEX(Inputs1!$A$4:$X$328, MATCH('Cost drivers'!$B125&amp;'Cost drivers'!M$4, Inputs1!$A$4:$A$328&amp;Inputs1!$B$4:$B$328, 0), MATCH('Cost drivers'!$C125, Inputs1!$A$4:$X$4, 0)),
INDEX(Inputs2!$A$4:$L$174, MATCH('Cost drivers'!$B125&amp;'Cost drivers'!M$5, Inputs2!$A$4:$A$174&amp;Inputs2!$B$4:$B$174, 0), MATCH('Cost drivers'!$C125, Inputs2!$A$4:$L$4, 0))
)</f>
        <v>6.1167099904329728E-5</v>
      </c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8"/>
      <c r="AD125" s="108"/>
      <c r="AE125" s="108"/>
      <c r="AF125" s="108"/>
    </row>
    <row r="126" spans="1:32" s="107" customFormat="1" ht="13.15">
      <c r="A126" s="98" t="str">
        <f t="shared" si="18"/>
        <v>TMS16</v>
      </c>
      <c r="B126" s="98" t="s">
        <v>129</v>
      </c>
      <c r="C126" s="98" t="s">
        <v>43</v>
      </c>
      <c r="D126" s="117">
        <f t="shared" si="13"/>
        <v>5.9711671936910138</v>
      </c>
      <c r="E126" s="117">
        <f t="shared" si="14"/>
        <v>0.69109681928478439</v>
      </c>
      <c r="F126" s="117">
        <f t="shared" si="15"/>
        <v>8.5184850092410951</v>
      </c>
      <c r="G126" s="117">
        <f t="shared" si="16"/>
        <v>8.7823837942451526</v>
      </c>
      <c r="H126" s="117">
        <f t="shared" si="17"/>
        <v>-9.7057687499164178</v>
      </c>
      <c r="I126" s="118" cm="1">
        <f t="array" ref="I126">IF(RIGHT($C126,2)&lt;RIGHT(Controls!$E$39,2),
INDEX(Inputs1!$A$4:$X$328, MATCH('Cost drivers'!$B126&amp;'Cost drivers'!I$4, Inputs1!$A$4:$A$328&amp;Inputs1!$B$4:$B$328, 0), MATCH('Cost drivers'!$C126, Inputs1!$A$4:$X$4, 0)),
INDEX(Inputs2!$A$4:$L$174, MATCH('Cost drivers'!$B126&amp;'Cost drivers'!I$5, Inputs2!$A$4:$A$174&amp;Inputs2!$B$4:$B$174, 0), MATCH('Cost drivers'!$C126, Inputs2!$A$4:$L$4, 0))
)</f>
        <v>391.96290048470598</v>
      </c>
      <c r="J126" s="119" cm="1">
        <f t="array" ref="J126">IF(RIGHT($C126,2)&lt;RIGHT(Controls!$E$39,2),
INDEX(Inputs1!$A$4:$X$328, MATCH('Cost drivers'!$B126&amp;'Cost drivers'!J$4, Inputs1!$A$4:$A$328&amp;Inputs1!$B$4:$B$328, 0), MATCH('Cost drivers'!$C126, Inputs1!$A$4:$X$4, 0)),
INDEX(Inputs2!$A$4:$L$174, MATCH('Cost drivers'!$B126&amp;'Cost drivers'!J$5, Inputs2!$A$4:$A$174&amp;Inputs2!$B$4:$B$174, 0), MATCH('Cost drivers'!$C126, Inputs2!$A$4:$L$4, 0))
)</f>
        <v>0.69109681928478439</v>
      </c>
      <c r="K126" s="118" cm="1">
        <f t="array" ref="K126">IF(RIGHT($C126,2)&lt;RIGHT(Controls!$E$39,2),
INDEX(Inputs1!$A$4:$X$328, MATCH('Cost drivers'!$B126&amp;'Cost drivers'!K$4, Inputs1!$A$4:$A$328&amp;Inputs1!$B$4:$B$328, 0), MATCH('Cost drivers'!$C126, Inputs1!$A$4:$X$4, 0)),
INDEX(Inputs2!$A$4:$L$174, MATCH('Cost drivers'!$B126&amp;'Cost drivers'!K$5, Inputs2!$A$4:$A$174&amp;Inputs2!$B$4:$B$174, 0), MATCH('Cost drivers'!$C126, Inputs2!$A$4:$L$4, 0))
)</f>
        <v>5006.46326290458</v>
      </c>
      <c r="L126" s="118" cm="1">
        <f t="array" ref="L126">IF(RIGHT($C126,2)&lt;RIGHT(Controls!$E$39,2),
INDEX(Inputs1!$A$4:$X$328, MATCH('Cost drivers'!$B126&amp;'Cost drivers'!L$4, Inputs1!$A$4:$A$328&amp;Inputs1!$B$4:$B$328, 0), MATCH('Cost drivers'!$C126, Inputs1!$A$4:$X$4, 0)),
INDEX(Inputs2!$A$4:$L$174, MATCH('Cost drivers'!$B126&amp;'Cost drivers'!L$5, Inputs2!$A$4:$A$174&amp;Inputs2!$B$4:$B$174, 0), MATCH('Cost drivers'!$C126, Inputs2!$A$4:$L$4, 0))
)</f>
        <v>6518.3971854380497</v>
      </c>
      <c r="M126" s="120" cm="1">
        <f t="array" ref="M126">IF(RIGHT($C126,2)&lt;RIGHT(Controls!$E$39,2),
INDEX(Inputs1!$A$4:$X$328, MATCH('Cost drivers'!$B126&amp;'Cost drivers'!M$4, Inputs1!$A$4:$A$328&amp;Inputs1!$B$4:$B$328, 0), MATCH('Cost drivers'!$C126, Inputs1!$A$4:$X$4, 0)),
INDEX(Inputs2!$A$4:$L$174, MATCH('Cost drivers'!$B126&amp;'Cost drivers'!M$5, Inputs2!$A$4:$A$174&amp;Inputs2!$B$4:$B$174, 0), MATCH('Cost drivers'!$C126, Inputs2!$A$4:$L$4, 0))
)</f>
        <v>6.0930983648909403E-5</v>
      </c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8"/>
      <c r="AD126" s="108"/>
      <c r="AE126" s="108"/>
      <c r="AF126" s="108"/>
    </row>
    <row r="127" spans="1:32" s="107" customFormat="1" ht="13.15">
      <c r="A127" s="98" t="str">
        <f t="shared" si="18"/>
        <v>TMS17</v>
      </c>
      <c r="B127" s="98" t="s">
        <v>129</v>
      </c>
      <c r="C127" s="98" t="s">
        <v>44</v>
      </c>
      <c r="D127" s="117">
        <f t="shared" si="13"/>
        <v>5.9468955815383238</v>
      </c>
      <c r="E127" s="117">
        <f t="shared" si="14"/>
        <v>0.68273267613044686</v>
      </c>
      <c r="F127" s="117">
        <f t="shared" si="15"/>
        <v>8.5322006007969691</v>
      </c>
      <c r="G127" s="117">
        <f t="shared" si="16"/>
        <v>8.7953942243331298</v>
      </c>
      <c r="H127" s="117">
        <f t="shared" si="17"/>
        <v>-9.7117850378082125</v>
      </c>
      <c r="I127" s="118" cm="1">
        <f t="array" ref="I127">IF(RIGHT($C127,2)&lt;RIGHT(Controls!$E$39,2),
INDEX(Inputs1!$A$4:$X$328, MATCH('Cost drivers'!$B127&amp;'Cost drivers'!I$4, Inputs1!$A$4:$A$328&amp;Inputs1!$B$4:$B$328, 0), MATCH('Cost drivers'!$C127, Inputs1!$A$4:$X$4, 0)),
INDEX(Inputs2!$A$4:$L$174, MATCH('Cost drivers'!$B127&amp;'Cost drivers'!I$5, Inputs2!$A$4:$A$174&amp;Inputs2!$B$4:$B$174, 0), MATCH('Cost drivers'!$C127, Inputs2!$A$4:$L$4, 0))
)</f>
        <v>382.563855393425</v>
      </c>
      <c r="J127" s="119" cm="1">
        <f t="array" ref="J127">IF(RIGHT($C127,2)&lt;RIGHT(Controls!$E$39,2),
INDEX(Inputs1!$A$4:$X$328, MATCH('Cost drivers'!$B127&amp;'Cost drivers'!J$4, Inputs1!$A$4:$A$328&amp;Inputs1!$B$4:$B$328, 0), MATCH('Cost drivers'!$C127, Inputs1!$A$4:$X$4, 0)),
INDEX(Inputs2!$A$4:$L$174, MATCH('Cost drivers'!$B127&amp;'Cost drivers'!J$5, Inputs2!$A$4:$A$174&amp;Inputs2!$B$4:$B$174, 0), MATCH('Cost drivers'!$C127, Inputs2!$A$4:$L$4, 0))
)</f>
        <v>0.68273267613044686</v>
      </c>
      <c r="K127" s="118" cm="1">
        <f t="array" ref="K127">IF(RIGHT($C127,2)&lt;RIGHT(Controls!$E$39,2),
INDEX(Inputs1!$A$4:$X$328, MATCH('Cost drivers'!$B127&amp;'Cost drivers'!K$4, Inputs1!$A$4:$A$328&amp;Inputs1!$B$4:$B$328, 0), MATCH('Cost drivers'!$C127, Inputs1!$A$4:$X$4, 0)),
INDEX(Inputs2!$A$4:$L$174, MATCH('Cost drivers'!$B127&amp;'Cost drivers'!K$5, Inputs2!$A$4:$A$174&amp;Inputs2!$B$4:$B$174, 0), MATCH('Cost drivers'!$C127, Inputs2!$A$4:$L$4, 0))
)</f>
        <v>5075.6029300138198</v>
      </c>
      <c r="L127" s="118" cm="1">
        <f t="array" ref="L127">IF(RIGHT($C127,2)&lt;RIGHT(Controls!$E$39,2),
INDEX(Inputs1!$A$4:$X$328, MATCH('Cost drivers'!$B127&amp;'Cost drivers'!L$4, Inputs1!$A$4:$A$328&amp;Inputs1!$B$4:$B$328, 0), MATCH('Cost drivers'!$C127, Inputs1!$A$4:$X$4, 0)),
INDEX(Inputs2!$A$4:$L$174, MATCH('Cost drivers'!$B127&amp;'Cost drivers'!L$5, Inputs2!$A$4:$A$174&amp;Inputs2!$B$4:$B$174, 0), MATCH('Cost drivers'!$C127, Inputs2!$A$4:$L$4, 0))
)</f>
        <v>6603.7584254302201</v>
      </c>
      <c r="M127" s="120" cm="1">
        <f t="array" ref="M127">IF(RIGHT($C127,2)&lt;RIGHT(Controls!$E$39,2),
INDEX(Inputs1!$A$4:$X$328, MATCH('Cost drivers'!$B127&amp;'Cost drivers'!M$4, Inputs1!$A$4:$A$328&amp;Inputs1!$B$4:$B$328, 0), MATCH('Cost drivers'!$C127, Inputs1!$A$4:$X$4, 0)),
INDEX(Inputs2!$A$4:$L$174, MATCH('Cost drivers'!$B127&amp;'Cost drivers'!M$5, Inputs2!$A$4:$A$174&amp;Inputs2!$B$4:$B$174, 0), MATCH('Cost drivers'!$C127, Inputs2!$A$4:$L$4, 0))
)</f>
        <v>6.0565505822053365E-5</v>
      </c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8"/>
      <c r="AF127" s="108"/>
    </row>
    <row r="128" spans="1:32" s="107" customFormat="1" ht="13.15">
      <c r="A128" s="98" t="str">
        <f t="shared" si="18"/>
        <v>TMS18</v>
      </c>
      <c r="B128" s="98" t="s">
        <v>129</v>
      </c>
      <c r="C128" s="98" t="s">
        <v>45</v>
      </c>
      <c r="D128" s="117">
        <f t="shared" si="13"/>
        <v>5.90317963224041</v>
      </c>
      <c r="E128" s="117">
        <f t="shared" si="14"/>
        <v>0.67751039003548608</v>
      </c>
      <c r="F128" s="117">
        <f t="shared" si="15"/>
        <v>8.5404416093367015</v>
      </c>
      <c r="G128" s="117">
        <f t="shared" si="16"/>
        <v>8.8029702679914195</v>
      </c>
      <c r="H128" s="117">
        <f t="shared" si="17"/>
        <v>-9.7191809499186377</v>
      </c>
      <c r="I128" s="118" cm="1">
        <f t="array" ref="I128">IF(RIGHT($C128,2)&lt;RIGHT(Controls!$E$39,2),
INDEX(Inputs1!$A$4:$X$328, MATCH('Cost drivers'!$B128&amp;'Cost drivers'!I$4, Inputs1!$A$4:$A$328&amp;Inputs1!$B$4:$B$328, 0), MATCH('Cost drivers'!$C128, Inputs1!$A$4:$X$4, 0)),
INDEX(Inputs2!$A$4:$L$174, MATCH('Cost drivers'!$B128&amp;'Cost drivers'!I$5, Inputs2!$A$4:$A$174&amp;Inputs2!$B$4:$B$174, 0), MATCH('Cost drivers'!$C128, Inputs2!$A$4:$L$4, 0))
)</f>
        <v>366.2</v>
      </c>
      <c r="J128" s="119" cm="1">
        <f t="array" ref="J128">IF(RIGHT($C128,2)&lt;RIGHT(Controls!$E$39,2),
INDEX(Inputs1!$A$4:$X$328, MATCH('Cost drivers'!$B128&amp;'Cost drivers'!J$4, Inputs1!$A$4:$A$328&amp;Inputs1!$B$4:$B$328, 0), MATCH('Cost drivers'!$C128, Inputs1!$A$4:$X$4, 0)),
INDEX(Inputs2!$A$4:$L$174, MATCH('Cost drivers'!$B128&amp;'Cost drivers'!J$5, Inputs2!$A$4:$A$174&amp;Inputs2!$B$4:$B$174, 0), MATCH('Cost drivers'!$C128, Inputs2!$A$4:$L$4, 0))
)</f>
        <v>0.67751039003548608</v>
      </c>
      <c r="K128" s="118" cm="1">
        <f t="array" ref="K128">IF(RIGHT($C128,2)&lt;RIGHT(Controls!$E$39,2),
INDEX(Inputs1!$A$4:$X$328, MATCH('Cost drivers'!$B128&amp;'Cost drivers'!K$4, Inputs1!$A$4:$A$328&amp;Inputs1!$B$4:$B$328, 0), MATCH('Cost drivers'!$C128, Inputs1!$A$4:$X$4, 0)),
INDEX(Inputs2!$A$4:$L$174, MATCH('Cost drivers'!$B128&amp;'Cost drivers'!K$5, Inputs2!$A$4:$A$174&amp;Inputs2!$B$4:$B$174, 0), MATCH('Cost drivers'!$C128, Inputs2!$A$4:$L$4, 0))
)</f>
        <v>5117.6038443465204</v>
      </c>
      <c r="L128" s="118" cm="1">
        <f t="array" ref="L128">IF(RIGHT($C128,2)&lt;RIGHT(Controls!$E$39,2),
INDEX(Inputs1!$A$4:$X$328, MATCH('Cost drivers'!$B128&amp;'Cost drivers'!L$4, Inputs1!$A$4:$A$328&amp;Inputs1!$B$4:$B$328, 0), MATCH('Cost drivers'!$C128, Inputs1!$A$4:$X$4, 0)),
INDEX(Inputs2!$A$4:$L$174, MATCH('Cost drivers'!$B128&amp;'Cost drivers'!L$5, Inputs2!$A$4:$A$174&amp;Inputs2!$B$4:$B$174, 0), MATCH('Cost drivers'!$C128, Inputs2!$A$4:$L$4, 0))
)</f>
        <v>6653.9787831759104</v>
      </c>
      <c r="M128" s="120" cm="1">
        <f t="array" ref="M128">IF(RIGHT($C128,2)&lt;RIGHT(Controls!$E$39,2),
INDEX(Inputs1!$A$4:$X$328, MATCH('Cost drivers'!$B128&amp;'Cost drivers'!M$4, Inputs1!$A$4:$A$328&amp;Inputs1!$B$4:$B$328, 0), MATCH('Cost drivers'!$C128, Inputs1!$A$4:$X$4, 0)),
INDEX(Inputs2!$A$4:$L$174, MATCH('Cost drivers'!$B128&amp;'Cost drivers'!M$5, Inputs2!$A$4:$A$174&amp;Inputs2!$B$4:$B$174, 0), MATCH('Cost drivers'!$C128, Inputs2!$A$4:$L$4, 0))
)</f>
        <v>6.0119221039877541E-5</v>
      </c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8"/>
      <c r="AD128" s="108"/>
      <c r="AE128" s="108"/>
      <c r="AF128" s="108"/>
    </row>
    <row r="129" spans="1:32" s="107" customFormat="1" ht="13.15">
      <c r="A129" s="98" t="str">
        <f t="shared" si="18"/>
        <v>TMS19</v>
      </c>
      <c r="B129" s="98" t="s">
        <v>129</v>
      </c>
      <c r="C129" s="98" t="s">
        <v>46</v>
      </c>
      <c r="D129" s="117">
        <f t="shared" si="13"/>
        <v>5.9237566420392369</v>
      </c>
      <c r="E129" s="117">
        <f t="shared" si="14"/>
        <v>0.66317048660794209</v>
      </c>
      <c r="F129" s="117">
        <f t="shared" si="15"/>
        <v>8.5548449617701721</v>
      </c>
      <c r="G129" s="117">
        <f t="shared" si="16"/>
        <v>8.8160841343286975</v>
      </c>
      <c r="H129" s="117">
        <f t="shared" si="17"/>
        <v>-9.7211556567056743</v>
      </c>
      <c r="I129" s="118" cm="1">
        <f t="array" ref="I129">IF(RIGHT($C129,2)&lt;RIGHT(Controls!$E$39,2),
INDEX(Inputs1!$A$4:$X$328, MATCH('Cost drivers'!$B129&amp;'Cost drivers'!I$4, Inputs1!$A$4:$A$328&amp;Inputs1!$B$4:$B$328, 0), MATCH('Cost drivers'!$C129, Inputs1!$A$4:$X$4, 0)),
INDEX(Inputs2!$A$4:$L$174, MATCH('Cost drivers'!$B129&amp;'Cost drivers'!I$5, Inputs2!$A$4:$A$174&amp;Inputs2!$B$4:$B$174, 0), MATCH('Cost drivers'!$C129, Inputs2!$A$4:$L$4, 0))
)</f>
        <v>373.813362474077</v>
      </c>
      <c r="J129" s="119" cm="1">
        <f t="array" ref="J129">IF(RIGHT($C129,2)&lt;RIGHT(Controls!$E$39,2),
INDEX(Inputs1!$A$4:$X$328, MATCH('Cost drivers'!$B129&amp;'Cost drivers'!J$4, Inputs1!$A$4:$A$328&amp;Inputs1!$B$4:$B$328, 0), MATCH('Cost drivers'!$C129, Inputs1!$A$4:$X$4, 0)),
INDEX(Inputs2!$A$4:$L$174, MATCH('Cost drivers'!$B129&amp;'Cost drivers'!J$5, Inputs2!$A$4:$A$174&amp;Inputs2!$B$4:$B$174, 0), MATCH('Cost drivers'!$C129, Inputs2!$A$4:$L$4, 0))
)</f>
        <v>0.66317048660794209</v>
      </c>
      <c r="K129" s="118" cm="1">
        <f t="array" ref="K129">IF(RIGHT($C129,2)&lt;RIGHT(Controls!$E$39,2),
INDEX(Inputs1!$A$4:$X$328, MATCH('Cost drivers'!$B129&amp;'Cost drivers'!K$4, Inputs1!$A$4:$A$328&amp;Inputs1!$B$4:$B$328, 0), MATCH('Cost drivers'!$C129, Inputs1!$A$4:$X$4, 0)),
INDEX(Inputs2!$A$4:$L$174, MATCH('Cost drivers'!$B129&amp;'Cost drivers'!K$5, Inputs2!$A$4:$A$174&amp;Inputs2!$B$4:$B$174, 0), MATCH('Cost drivers'!$C129, Inputs2!$A$4:$L$4, 0))
)</f>
        <v>5191.8478942094898</v>
      </c>
      <c r="L129" s="118" cm="1">
        <f t="array" ref="L129">IF(RIGHT($C129,2)&lt;RIGHT(Controls!$E$39,2),
INDEX(Inputs1!$A$4:$X$328, MATCH('Cost drivers'!$B129&amp;'Cost drivers'!L$4, Inputs1!$A$4:$A$328&amp;Inputs1!$B$4:$B$328, 0), MATCH('Cost drivers'!$C129, Inputs1!$A$4:$X$4, 0)),
INDEX(Inputs2!$A$4:$L$174, MATCH('Cost drivers'!$B129&amp;'Cost drivers'!L$5, Inputs2!$A$4:$A$174&amp;Inputs2!$B$4:$B$174, 0), MATCH('Cost drivers'!$C129, Inputs2!$A$4:$L$4, 0))
)</f>
        <v>6741.8128347988904</v>
      </c>
      <c r="M129" s="120" cm="1">
        <f t="array" ref="M129">IF(RIGHT($C129,2)&lt;RIGHT(Controls!$E$39,2),
INDEX(Inputs1!$A$4:$X$328, MATCH('Cost drivers'!$B129&amp;'Cost drivers'!M$4, Inputs1!$A$4:$A$328&amp;Inputs1!$B$4:$B$328, 0), MATCH('Cost drivers'!$C129, Inputs1!$A$4:$X$4, 0)),
INDEX(Inputs2!$A$4:$L$174, MATCH('Cost drivers'!$B129&amp;'Cost drivers'!M$5, Inputs2!$A$4:$A$174&amp;Inputs2!$B$4:$B$174, 0), MATCH('Cost drivers'!$C129, Inputs2!$A$4:$L$4, 0))
)</f>
        <v>6.0000620345396791E-5</v>
      </c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8"/>
      <c r="AD129" s="108"/>
      <c r="AE129" s="108"/>
      <c r="AF129" s="108"/>
    </row>
    <row r="130" spans="1:32" s="107" customFormat="1" ht="13.15">
      <c r="A130" s="98" t="str">
        <f t="shared" si="18"/>
        <v>TMS20</v>
      </c>
      <c r="B130" s="98" t="s">
        <v>129</v>
      </c>
      <c r="C130" s="98" t="s">
        <v>47</v>
      </c>
      <c r="D130" s="117">
        <f t="shared" si="13"/>
        <v>5.9178180069396831</v>
      </c>
      <c r="E130" s="117">
        <f t="shared" si="14"/>
        <v>0.65344423634695814</v>
      </c>
      <c r="F130" s="117">
        <f t="shared" si="15"/>
        <v>8.5627840958422983</v>
      </c>
      <c r="G130" s="117">
        <f t="shared" si="16"/>
        <v>8.8231067168140314</v>
      </c>
      <c r="H130" s="117">
        <f t="shared" si="17"/>
        <v>-9.7340372118809775</v>
      </c>
      <c r="I130" s="118" cm="1">
        <f t="array" ref="I130">IF(RIGHT($C130,2)&lt;RIGHT(Controls!$E$39,2),
INDEX(Inputs1!$A$4:$X$328, MATCH('Cost drivers'!$B130&amp;'Cost drivers'!I$4, Inputs1!$A$4:$A$328&amp;Inputs1!$B$4:$B$328, 0), MATCH('Cost drivers'!$C130, Inputs1!$A$4:$X$4, 0)),
INDEX(Inputs2!$A$4:$L$174, MATCH('Cost drivers'!$B130&amp;'Cost drivers'!I$5, Inputs2!$A$4:$A$174&amp;Inputs2!$B$4:$B$174, 0), MATCH('Cost drivers'!$C130, Inputs2!$A$4:$L$4, 0))
)</f>
        <v>371.6</v>
      </c>
      <c r="J130" s="119" cm="1">
        <f t="array" ref="J130">IF(RIGHT($C130,2)&lt;RIGHT(Controls!$E$39,2),
INDEX(Inputs1!$A$4:$X$328, MATCH('Cost drivers'!$B130&amp;'Cost drivers'!J$4, Inputs1!$A$4:$A$328&amp;Inputs1!$B$4:$B$328, 0), MATCH('Cost drivers'!$C130, Inputs1!$A$4:$X$4, 0)),
INDEX(Inputs2!$A$4:$L$174, MATCH('Cost drivers'!$B130&amp;'Cost drivers'!J$5, Inputs2!$A$4:$A$174&amp;Inputs2!$B$4:$B$174, 0), MATCH('Cost drivers'!$C130, Inputs2!$A$4:$L$4, 0))
)</f>
        <v>0.65344423634695814</v>
      </c>
      <c r="K130" s="118" cm="1">
        <f t="array" ref="K130">IF(RIGHT($C130,2)&lt;RIGHT(Controls!$E$39,2),
INDEX(Inputs1!$A$4:$X$328, MATCH('Cost drivers'!$B130&amp;'Cost drivers'!K$4, Inputs1!$A$4:$A$328&amp;Inputs1!$B$4:$B$328, 0), MATCH('Cost drivers'!$C130, Inputs1!$A$4:$X$4, 0)),
INDEX(Inputs2!$A$4:$L$174, MATCH('Cost drivers'!$B130&amp;'Cost drivers'!K$5, Inputs2!$A$4:$A$174&amp;Inputs2!$B$4:$B$174, 0), MATCH('Cost drivers'!$C130, Inputs2!$A$4:$L$4, 0))
)</f>
        <v>5233.2307252832197</v>
      </c>
      <c r="L130" s="118" cm="1">
        <f t="array" ref="L130">IF(RIGHT($C130,2)&lt;RIGHT(Controls!$E$39,2),
INDEX(Inputs1!$A$4:$X$328, MATCH('Cost drivers'!$B130&amp;'Cost drivers'!L$4, Inputs1!$A$4:$A$328&amp;Inputs1!$B$4:$B$328, 0), MATCH('Cost drivers'!$C130, Inputs1!$A$4:$X$4, 0)),
INDEX(Inputs2!$A$4:$L$174, MATCH('Cost drivers'!$B130&amp;'Cost drivers'!L$5, Inputs2!$A$4:$A$174&amp;Inputs2!$B$4:$B$174, 0), MATCH('Cost drivers'!$C130, Inputs2!$A$4:$L$4, 0))
)</f>
        <v>6789.3244032269204</v>
      </c>
      <c r="M130" s="120" cm="1">
        <f t="array" ref="M130">IF(RIGHT($C130,2)&lt;RIGHT(Controls!$E$39,2),
INDEX(Inputs1!$A$4:$X$328, MATCH('Cost drivers'!$B130&amp;'Cost drivers'!M$4, Inputs1!$A$4:$A$328&amp;Inputs1!$B$4:$B$328, 0), MATCH('Cost drivers'!$C130, Inputs1!$A$4:$X$4, 0)),
INDEX(Inputs2!$A$4:$L$174, MATCH('Cost drivers'!$B130&amp;'Cost drivers'!M$5, Inputs2!$A$4:$A$174&amp;Inputs2!$B$4:$B$174, 0), MATCH('Cost drivers'!$C130, Inputs2!$A$4:$L$4, 0))
)</f>
        <v>5.9232675822744377E-5</v>
      </c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8"/>
      <c r="AF130" s="108"/>
    </row>
    <row r="131" spans="1:32" s="107" customFormat="1" ht="13.15">
      <c r="A131" s="98" t="str">
        <f t="shared" si="18"/>
        <v>TMS21</v>
      </c>
      <c r="B131" s="98" t="s">
        <v>129</v>
      </c>
      <c r="C131" s="98" t="s">
        <v>48</v>
      </c>
      <c r="D131" s="117">
        <f t="shared" si="13"/>
        <v>5.8444136043959469</v>
      </c>
      <c r="E131" s="117">
        <f t="shared" si="14"/>
        <v>0.68019954752556311</v>
      </c>
      <c r="F131" s="117">
        <f t="shared" si="15"/>
        <v>8.5699330175147654</v>
      </c>
      <c r="G131" s="117">
        <f t="shared" si="16"/>
        <v>8.8305034468589287</v>
      </c>
      <c r="H131" s="117">
        <f t="shared" si="17"/>
        <v>-9.7442422551970385</v>
      </c>
      <c r="I131" s="118" cm="1">
        <f t="array" ref="I131">IF(RIGHT($C131,2)&lt;RIGHT(Controls!$E$39,2),
INDEX(Inputs1!$A$4:$X$328, MATCH('Cost drivers'!$B131&amp;'Cost drivers'!I$4, Inputs1!$A$4:$A$328&amp;Inputs1!$B$4:$B$328, 0), MATCH('Cost drivers'!$C131, Inputs1!$A$4:$X$4, 0)),
INDEX(Inputs2!$A$4:$L$174, MATCH('Cost drivers'!$B131&amp;'Cost drivers'!I$5, Inputs2!$A$4:$A$174&amp;Inputs2!$B$4:$B$174, 0), MATCH('Cost drivers'!$C131, Inputs2!$A$4:$L$4, 0))
)</f>
        <v>345.3</v>
      </c>
      <c r="J131" s="119" cm="1">
        <f t="array" ref="J131">IF(RIGHT($C131,2)&lt;RIGHT(Controls!$E$39,2),
INDEX(Inputs1!$A$4:$X$328, MATCH('Cost drivers'!$B131&amp;'Cost drivers'!J$4, Inputs1!$A$4:$A$328&amp;Inputs1!$B$4:$B$328, 0), MATCH('Cost drivers'!$C131, Inputs1!$A$4:$X$4, 0)),
INDEX(Inputs2!$A$4:$L$174, MATCH('Cost drivers'!$B131&amp;'Cost drivers'!J$5, Inputs2!$A$4:$A$174&amp;Inputs2!$B$4:$B$174, 0), MATCH('Cost drivers'!$C131, Inputs2!$A$4:$L$4, 0))
)</f>
        <v>0.68019954752556311</v>
      </c>
      <c r="K131" s="118" cm="1">
        <f t="array" ref="K131">IF(RIGHT($C131,2)&lt;RIGHT(Controls!$E$39,2),
INDEX(Inputs1!$A$4:$X$328, MATCH('Cost drivers'!$B131&amp;'Cost drivers'!K$4, Inputs1!$A$4:$A$328&amp;Inputs1!$B$4:$B$328, 0), MATCH('Cost drivers'!$C131, Inputs1!$A$4:$X$4, 0)),
INDEX(Inputs2!$A$4:$L$174, MATCH('Cost drivers'!$B131&amp;'Cost drivers'!K$5, Inputs2!$A$4:$A$174&amp;Inputs2!$B$4:$B$174, 0), MATCH('Cost drivers'!$C131, Inputs2!$A$4:$L$4, 0))
)</f>
        <v>5270.77672864538</v>
      </c>
      <c r="L131" s="118" cm="1">
        <f t="array" ref="L131">IF(RIGHT($C131,2)&lt;RIGHT(Controls!$E$39,2),
INDEX(Inputs1!$A$4:$X$328, MATCH('Cost drivers'!$B131&amp;'Cost drivers'!L$4, Inputs1!$A$4:$A$328&amp;Inputs1!$B$4:$B$328, 0), MATCH('Cost drivers'!$C131, Inputs1!$A$4:$X$4, 0)),
INDEX(Inputs2!$A$4:$L$174, MATCH('Cost drivers'!$B131&amp;'Cost drivers'!L$5, Inputs2!$A$4:$A$174&amp;Inputs2!$B$4:$B$174, 0), MATCH('Cost drivers'!$C131, Inputs2!$A$4:$L$4, 0))
)</f>
        <v>6839.7293892507796</v>
      </c>
      <c r="M131" s="120" cm="1">
        <f t="array" ref="M131">IF(RIGHT($C131,2)&lt;RIGHT(Controls!$E$39,2),
INDEX(Inputs1!$A$4:$X$328, MATCH('Cost drivers'!$B131&amp;'Cost drivers'!M$4, Inputs1!$A$4:$A$328&amp;Inputs1!$B$4:$B$328, 0), MATCH('Cost drivers'!$C131, Inputs1!$A$4:$X$4, 0)),
INDEX(Inputs2!$A$4:$L$174, MATCH('Cost drivers'!$B131&amp;'Cost drivers'!M$5, Inputs2!$A$4:$A$174&amp;Inputs2!$B$4:$B$174, 0), MATCH('Cost drivers'!$C131, Inputs2!$A$4:$L$4, 0))
)</f>
        <v>5.8631277666634146E-5</v>
      </c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8"/>
      <c r="AF131" s="108"/>
    </row>
    <row r="132" spans="1:32" s="107" customFormat="1" ht="13.15">
      <c r="A132" s="98" t="str">
        <f t="shared" si="18"/>
        <v>TMS22</v>
      </c>
      <c r="B132" s="98" t="s">
        <v>129</v>
      </c>
      <c r="C132" s="98" t="s">
        <v>49</v>
      </c>
      <c r="D132" s="117">
        <f t="shared" si="13"/>
        <v>5.9180088194657854</v>
      </c>
      <c r="E132" s="117">
        <f t="shared" si="14"/>
        <v>0.66352391272648381</v>
      </c>
      <c r="F132" s="117">
        <f t="shared" si="15"/>
        <v>8.577321361748357</v>
      </c>
      <c r="G132" s="117">
        <f t="shared" si="16"/>
        <v>8.8378917910925203</v>
      </c>
      <c r="H132" s="117">
        <f t="shared" si="17"/>
        <v>-9.7549955958209029</v>
      </c>
      <c r="I132" s="118" cm="1">
        <f t="array" ref="I132">IF(RIGHT($C132,2)&lt;RIGHT(Controls!$E$39,2),
INDEX(Inputs1!$A$4:$X$328, MATCH('Cost drivers'!$B132&amp;'Cost drivers'!I$4, Inputs1!$A$4:$A$328&amp;Inputs1!$B$4:$B$328, 0), MATCH('Cost drivers'!$C132, Inputs1!$A$4:$X$4, 0)),
INDEX(Inputs2!$A$4:$L$174, MATCH('Cost drivers'!$B132&amp;'Cost drivers'!I$5, Inputs2!$A$4:$A$174&amp;Inputs2!$B$4:$B$174, 0), MATCH('Cost drivers'!$C132, Inputs2!$A$4:$L$4, 0))
)</f>
        <v>371.67091269999997</v>
      </c>
      <c r="J132" s="119" cm="1">
        <f t="array" ref="J132">IF(RIGHT($C132,2)&lt;RIGHT(Controls!$E$39,2),
INDEX(Inputs1!$A$4:$X$328, MATCH('Cost drivers'!$B132&amp;'Cost drivers'!J$4, Inputs1!$A$4:$A$328&amp;Inputs1!$B$4:$B$328, 0), MATCH('Cost drivers'!$C132, Inputs1!$A$4:$X$4, 0)),
INDEX(Inputs2!$A$4:$L$174, MATCH('Cost drivers'!$B132&amp;'Cost drivers'!J$5, Inputs2!$A$4:$A$174&amp;Inputs2!$B$4:$B$174, 0), MATCH('Cost drivers'!$C132, Inputs2!$A$4:$L$4, 0))
)</f>
        <v>0.66352391272648381</v>
      </c>
      <c r="K132" s="118" cm="1">
        <f t="array" ref="K132">IF(RIGHT($C132,2)&lt;RIGHT(Controls!$E$39,2),
INDEX(Inputs1!$A$4:$X$328, MATCH('Cost drivers'!$B132&amp;'Cost drivers'!K$4, Inputs1!$A$4:$A$328&amp;Inputs1!$B$4:$B$328, 0), MATCH('Cost drivers'!$C132, Inputs1!$A$4:$X$4, 0)),
INDEX(Inputs2!$A$4:$L$174, MATCH('Cost drivers'!$B132&amp;'Cost drivers'!K$5, Inputs2!$A$4:$A$174&amp;Inputs2!$B$4:$B$174, 0), MATCH('Cost drivers'!$C132, Inputs2!$A$4:$L$4, 0))
)</f>
        <v>5309.8632560514516</v>
      </c>
      <c r="L132" s="118" cm="1">
        <f t="array" ref="L132">IF(RIGHT($C132,2)&lt;RIGHT(Controls!$E$39,2),
INDEX(Inputs1!$A$4:$X$328, MATCH('Cost drivers'!$B132&amp;'Cost drivers'!L$4, Inputs1!$A$4:$A$328&amp;Inputs1!$B$4:$B$328, 0), MATCH('Cost drivers'!$C132, Inputs1!$A$4:$X$4, 0)),
INDEX(Inputs2!$A$4:$L$174, MATCH('Cost drivers'!$B132&amp;'Cost drivers'!L$5, Inputs2!$A$4:$A$174&amp;Inputs2!$B$4:$B$174, 0), MATCH('Cost drivers'!$C132, Inputs2!$A$4:$L$4, 0))
)</f>
        <v>6890.4508073617253</v>
      </c>
      <c r="M132" s="120" cm="1">
        <f t="array" ref="M132">IF(RIGHT($C132,2)&lt;RIGHT(Controls!$E$39,2),
INDEX(Inputs1!$A$4:$X$328, MATCH('Cost drivers'!$B132&amp;'Cost drivers'!M$4, Inputs1!$A$4:$A$328&amp;Inputs1!$B$4:$B$328, 0), MATCH('Cost drivers'!$C132, Inputs1!$A$4:$X$4, 0)),
INDEX(Inputs2!$A$4:$L$174, MATCH('Cost drivers'!$B132&amp;'Cost drivers'!M$5, Inputs2!$A$4:$A$174&amp;Inputs2!$B$4:$B$174, 0), MATCH('Cost drivers'!$C132, Inputs2!$A$4:$L$4, 0))
)</f>
        <v>5.8004173342760788E-5</v>
      </c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8"/>
      <c r="AF132" s="108"/>
    </row>
    <row r="133" spans="1:32" s="107" customFormat="1" ht="13.15">
      <c r="A133" s="98" t="str">
        <f t="shared" si="18"/>
        <v>TMS23</v>
      </c>
      <c r="B133" s="98" t="s">
        <v>129</v>
      </c>
      <c r="C133" s="98" t="s">
        <v>50</v>
      </c>
      <c r="D133" s="117">
        <f t="shared" si="13"/>
        <v>5.8690143873514176</v>
      </c>
      <c r="E133" s="117">
        <f t="shared" si="14"/>
        <v>0.69505301915301598</v>
      </c>
      <c r="F133" s="117">
        <f t="shared" si="15"/>
        <v>8.5855500318368758</v>
      </c>
      <c r="G133" s="117">
        <f t="shared" si="16"/>
        <v>8.8461204611810391</v>
      </c>
      <c r="H133" s="117">
        <f t="shared" si="17"/>
        <v>-9.7609725053405754</v>
      </c>
      <c r="I133" s="118" cm="1">
        <f t="array" ref="I133">IF(RIGHT($C133,2)&lt;RIGHT(Controls!$E$39,2),
INDEX(Inputs1!$A$4:$X$328, MATCH('Cost drivers'!$B133&amp;'Cost drivers'!I$4, Inputs1!$A$4:$A$328&amp;Inputs1!$B$4:$B$328, 0), MATCH('Cost drivers'!$C133, Inputs1!$A$4:$X$4, 0)),
INDEX(Inputs2!$A$4:$L$174, MATCH('Cost drivers'!$B133&amp;'Cost drivers'!I$5, Inputs2!$A$4:$A$174&amp;Inputs2!$B$4:$B$174, 0), MATCH('Cost drivers'!$C133, Inputs2!$A$4:$L$4, 0))
)</f>
        <v>353.9</v>
      </c>
      <c r="J133" s="119" cm="1">
        <f t="array" ref="J133">IF(RIGHT($C133,2)&lt;RIGHT(Controls!$E$39,2),
INDEX(Inputs1!$A$4:$X$328, MATCH('Cost drivers'!$B133&amp;'Cost drivers'!J$4, Inputs1!$A$4:$A$328&amp;Inputs1!$B$4:$B$328, 0), MATCH('Cost drivers'!$C133, Inputs1!$A$4:$X$4, 0)),
INDEX(Inputs2!$A$4:$L$174, MATCH('Cost drivers'!$B133&amp;'Cost drivers'!J$5, Inputs2!$A$4:$A$174&amp;Inputs2!$B$4:$B$174, 0), MATCH('Cost drivers'!$C133, Inputs2!$A$4:$L$4, 0))
)</f>
        <v>0.69505301915301598</v>
      </c>
      <c r="K133" s="118" cm="1">
        <f t="array" ref="K133">IF(RIGHT($C133,2)&lt;RIGHT(Controls!$E$39,2),
INDEX(Inputs1!$A$4:$X$328, MATCH('Cost drivers'!$B133&amp;'Cost drivers'!K$4, Inputs1!$A$4:$A$328&amp;Inputs1!$B$4:$B$328, 0), MATCH('Cost drivers'!$C133, Inputs1!$A$4:$X$4, 0)),
INDEX(Inputs2!$A$4:$L$174, MATCH('Cost drivers'!$B133&amp;'Cost drivers'!K$5, Inputs2!$A$4:$A$174&amp;Inputs2!$B$4:$B$174, 0), MATCH('Cost drivers'!$C133, Inputs2!$A$4:$L$4, 0))
)</f>
        <v>5353.736631206626</v>
      </c>
      <c r="L133" s="118" cm="1">
        <f t="array" ref="L133">IF(RIGHT($C133,2)&lt;RIGHT(Controls!$E$39,2),
INDEX(Inputs1!$A$4:$X$328, MATCH('Cost drivers'!$B133&amp;'Cost drivers'!L$4, Inputs1!$A$4:$A$328&amp;Inputs1!$B$4:$B$328, 0), MATCH('Cost drivers'!$C133, Inputs1!$A$4:$X$4, 0)),
INDEX(Inputs2!$A$4:$L$174, MATCH('Cost drivers'!$B133&amp;'Cost drivers'!L$5, Inputs2!$A$4:$A$174&amp;Inputs2!$B$4:$B$174, 0), MATCH('Cost drivers'!$C133, Inputs2!$A$4:$L$4, 0))
)</f>
        <v>6947.3839746923768</v>
      </c>
      <c r="M133" s="120" cm="1">
        <f t="array" ref="M133">IF(RIGHT($C133,2)&lt;RIGHT(Controls!$E$39,2),
INDEX(Inputs1!$A$4:$X$328, MATCH('Cost drivers'!$B133&amp;'Cost drivers'!M$4, Inputs1!$A$4:$A$328&amp;Inputs1!$B$4:$B$328, 0), MATCH('Cost drivers'!$C133, Inputs1!$A$4:$X$4, 0)),
INDEX(Inputs2!$A$4:$L$174, MATCH('Cost drivers'!$B133&amp;'Cost drivers'!M$5, Inputs2!$A$4:$A$174&amp;Inputs2!$B$4:$B$174, 0), MATCH('Cost drivers'!$C133, Inputs2!$A$4:$L$4, 0))
)</f>
        <v>5.7658521640391455E-5</v>
      </c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8"/>
      <c r="AF133" s="108"/>
    </row>
    <row r="134" spans="1:32" s="107" customFormat="1" ht="13.15">
      <c r="A134" s="98" t="str">
        <f t="shared" si="18"/>
        <v>TMS24</v>
      </c>
      <c r="B134" s="98" t="s">
        <v>129</v>
      </c>
      <c r="C134" s="98" t="s">
        <v>30</v>
      </c>
      <c r="D134" s="117">
        <f t="shared" si="13"/>
        <v>5.9015398395799954</v>
      </c>
      <c r="E134" s="117">
        <f t="shared" si="14"/>
        <v>0.66609804638316883</v>
      </c>
      <c r="F134" s="117">
        <f t="shared" si="15"/>
        <v>8.5925345633699006</v>
      </c>
      <c r="G134" s="117">
        <f t="shared" si="16"/>
        <v>8.8531049927140639</v>
      </c>
      <c r="H134" s="117">
        <f t="shared" si="17"/>
        <v>-9.7740447059890236</v>
      </c>
      <c r="I134" s="118" cm="1">
        <f t="array" ref="I134">IF(RIGHT($C134,2)&lt;RIGHT(Controls!$E$39,2),
INDEX(Inputs1!$A$4:$X$328, MATCH('Cost drivers'!$B134&amp;'Cost drivers'!I$4, Inputs1!$A$4:$A$328&amp;Inputs1!$B$4:$B$328, 0), MATCH('Cost drivers'!$C134, Inputs1!$A$4:$X$4, 0)),
INDEX(Inputs2!$A$4:$L$174, MATCH('Cost drivers'!$B134&amp;'Cost drivers'!I$5, Inputs2!$A$4:$A$174&amp;Inputs2!$B$4:$B$174, 0), MATCH('Cost drivers'!$C134, Inputs2!$A$4:$L$4, 0))
)</f>
        <v>365.6</v>
      </c>
      <c r="J134" s="119" cm="1">
        <f t="array" ref="J134">IF(RIGHT($C134,2)&lt;RIGHT(Controls!$E$39,2),
INDEX(Inputs1!$A$4:$X$328, MATCH('Cost drivers'!$B134&amp;'Cost drivers'!J$4, Inputs1!$A$4:$A$328&amp;Inputs1!$B$4:$B$328, 0), MATCH('Cost drivers'!$C134, Inputs1!$A$4:$X$4, 0)),
INDEX(Inputs2!$A$4:$L$174, MATCH('Cost drivers'!$B134&amp;'Cost drivers'!J$5, Inputs2!$A$4:$A$174&amp;Inputs2!$B$4:$B$174, 0), MATCH('Cost drivers'!$C134, Inputs2!$A$4:$L$4, 0))
)</f>
        <v>0.66609804638316883</v>
      </c>
      <c r="K134" s="118" cm="1">
        <f t="array" ref="K134">IF(RIGHT($C134,2)&lt;RIGHT(Controls!$E$39,2),
INDEX(Inputs1!$A$4:$X$328, MATCH('Cost drivers'!$B134&amp;'Cost drivers'!K$4, Inputs1!$A$4:$A$328&amp;Inputs1!$B$4:$B$328, 0), MATCH('Cost drivers'!$C134, Inputs1!$A$4:$X$4, 0)),
INDEX(Inputs2!$A$4:$L$174, MATCH('Cost drivers'!$B134&amp;'Cost drivers'!K$5, Inputs2!$A$4:$A$174&amp;Inputs2!$B$4:$B$174, 0), MATCH('Cost drivers'!$C134, Inputs2!$A$4:$L$4, 0))
)</f>
        <v>5391.2608655785061</v>
      </c>
      <c r="L134" s="118" cm="1">
        <f t="array" ref="L134">IF(RIGHT($C134,2)&lt;RIGHT(Controls!$E$39,2),
INDEX(Inputs1!$A$4:$X$328, MATCH('Cost drivers'!$B134&amp;'Cost drivers'!L$4, Inputs1!$A$4:$A$328&amp;Inputs1!$B$4:$B$328, 0), MATCH('Cost drivers'!$C134, Inputs1!$A$4:$X$4, 0)),
INDEX(Inputs2!$A$4:$L$174, MATCH('Cost drivers'!$B134&amp;'Cost drivers'!L$5, Inputs2!$A$4:$A$174&amp;Inputs2!$B$4:$B$174, 0), MATCH('Cost drivers'!$C134, Inputs2!$A$4:$L$4, 0))
)</f>
        <v>6996.0780518380898</v>
      </c>
      <c r="M134" s="120" cm="1">
        <f t="array" ref="M134">IF(RIGHT($C134,2)&lt;RIGHT(Controls!$E$39,2),
INDEX(Inputs1!$A$4:$X$328, MATCH('Cost drivers'!$B134&amp;'Cost drivers'!M$4, Inputs1!$A$4:$A$328&amp;Inputs1!$B$4:$B$328, 0), MATCH('Cost drivers'!$C134, Inputs1!$A$4:$X$4, 0)),
INDEX(Inputs2!$A$4:$L$174, MATCH('Cost drivers'!$B134&amp;'Cost drivers'!M$5, Inputs2!$A$4:$A$174&amp;Inputs2!$B$4:$B$174, 0), MATCH('Cost drivers'!$C134, Inputs2!$A$4:$L$4, 0))
)</f>
        <v>5.6909702894165574E-5</v>
      </c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8"/>
      <c r="AF134" s="108"/>
    </row>
    <row r="135" spans="1:32" s="107" customFormat="1" ht="13.15">
      <c r="A135" s="98" t="str">
        <f t="shared" si="18"/>
        <v>TMS25</v>
      </c>
      <c r="B135" s="98" t="s">
        <v>129</v>
      </c>
      <c r="C135" s="98" t="s">
        <v>51</v>
      </c>
      <c r="D135" s="117">
        <f t="shared" si="13"/>
        <v>5.9039985213267059</v>
      </c>
      <c r="E135" s="117">
        <f t="shared" si="14"/>
        <v>0.68148085458758278</v>
      </c>
      <c r="F135" s="117">
        <f t="shared" si="15"/>
        <v>8.5993795359981515</v>
      </c>
      <c r="G135" s="117">
        <f t="shared" si="16"/>
        <v>8.8599499653423148</v>
      </c>
      <c r="H135" s="117">
        <f t="shared" si="17"/>
        <v>-9.7783635322641942</v>
      </c>
      <c r="I135" s="118" cm="1">
        <f t="array" ref="I135">IF(RIGHT($C135,2)&lt;RIGHT(Controls!$E$39,2),
INDEX(Inputs1!$A$4:$X$328, MATCH('Cost drivers'!$B135&amp;'Cost drivers'!I$4, Inputs1!$A$4:$A$328&amp;Inputs1!$B$4:$B$328, 0), MATCH('Cost drivers'!$C135, Inputs1!$A$4:$X$4, 0)),
INDEX(Inputs2!$A$4:$L$174, MATCH('Cost drivers'!$B135&amp;'Cost drivers'!I$5, Inputs2!$A$4:$A$174&amp;Inputs2!$B$4:$B$174, 0), MATCH('Cost drivers'!$C135, Inputs2!$A$4:$L$4, 0))
)</f>
        <v>366.5</v>
      </c>
      <c r="J135" s="119" cm="1">
        <f t="array" ref="J135">IF(RIGHT($C135,2)&lt;RIGHT(Controls!$E$39,2),
INDEX(Inputs1!$A$4:$X$328, MATCH('Cost drivers'!$B135&amp;'Cost drivers'!J$4, Inputs1!$A$4:$A$328&amp;Inputs1!$B$4:$B$328, 0), MATCH('Cost drivers'!$C135, Inputs1!$A$4:$X$4, 0)),
INDEX(Inputs2!$A$4:$L$174, MATCH('Cost drivers'!$B135&amp;'Cost drivers'!J$5, Inputs2!$A$4:$A$174&amp;Inputs2!$B$4:$B$174, 0), MATCH('Cost drivers'!$C135, Inputs2!$A$4:$L$4, 0))
)</f>
        <v>0.68148085458758278</v>
      </c>
      <c r="K135" s="118" cm="1">
        <f t="array" ref="K135">IF(RIGHT($C135,2)&lt;RIGHT(Controls!$E$39,2),
INDEX(Inputs1!$A$4:$X$328, MATCH('Cost drivers'!$B135&amp;'Cost drivers'!K$4, Inputs1!$A$4:$A$328&amp;Inputs1!$B$4:$B$328, 0), MATCH('Cost drivers'!$C135, Inputs1!$A$4:$X$4, 0)),
INDEX(Inputs2!$A$4:$L$174, MATCH('Cost drivers'!$B135&amp;'Cost drivers'!K$5, Inputs2!$A$4:$A$174&amp;Inputs2!$B$4:$B$174, 0), MATCH('Cost drivers'!$C135, Inputs2!$A$4:$L$4, 0))
)</f>
        <v>5428.2904874281849</v>
      </c>
      <c r="L135" s="118" cm="1">
        <f t="array" ref="L135">IF(RIGHT($C135,2)&lt;RIGHT(Controls!$E$39,2),
INDEX(Inputs1!$A$4:$X$328, MATCH('Cost drivers'!$B135&amp;'Cost drivers'!L$4, Inputs1!$A$4:$A$328&amp;Inputs1!$B$4:$B$328, 0), MATCH('Cost drivers'!$C135, Inputs1!$A$4:$X$4, 0)),
INDEX(Inputs2!$A$4:$L$174, MATCH('Cost drivers'!$B135&amp;'Cost drivers'!L$5, Inputs2!$A$4:$A$174&amp;Inputs2!$B$4:$B$174, 0), MATCH('Cost drivers'!$C135, Inputs2!$A$4:$L$4, 0))
)</f>
        <v>7044.1302851003356</v>
      </c>
      <c r="M135" s="120" cm="1">
        <f t="array" ref="M135">IF(RIGHT($C135,2)&lt;RIGHT(Controls!$E$39,2),
INDEX(Inputs1!$A$4:$X$328, MATCH('Cost drivers'!$B135&amp;'Cost drivers'!M$4, Inputs1!$A$4:$A$328&amp;Inputs1!$B$4:$B$328, 0), MATCH('Cost drivers'!$C135, Inputs1!$A$4:$X$4, 0)),
INDEX(Inputs2!$A$4:$L$174, MATCH('Cost drivers'!$B135&amp;'Cost drivers'!M$5, Inputs2!$A$4:$A$174&amp;Inputs2!$B$4:$B$174, 0), MATCH('Cost drivers'!$C135, Inputs2!$A$4:$L$4, 0))
)</f>
        <v>5.6664449758048572E-5</v>
      </c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8"/>
      <c r="AF135" s="108"/>
    </row>
    <row r="136" spans="1:32" s="107" customFormat="1" ht="13.15">
      <c r="A136" s="98" t="str">
        <f t="shared" ref="A136:A167" si="19">B136&amp;RIGHT(C136,2)</f>
        <v>TMS26</v>
      </c>
      <c r="B136" s="98" t="s">
        <v>129</v>
      </c>
      <c r="C136" s="98" t="s">
        <v>52</v>
      </c>
      <c r="D136" s="117">
        <f t="shared" si="13"/>
        <v>5.9102544916824389</v>
      </c>
      <c r="E136" s="117">
        <f t="shared" si="14"/>
        <v>0.67820848960735691</v>
      </c>
      <c r="F136" s="117">
        <f t="shared" si="15"/>
        <v>8.6072508761098891</v>
      </c>
      <c r="G136" s="117">
        <f t="shared" si="16"/>
        <v>8.8678213054540524</v>
      </c>
      <c r="H136" s="117">
        <f t="shared" si="17"/>
        <v>-9.786645990852362</v>
      </c>
      <c r="I136" s="118" cm="1">
        <f t="array" ref="I136">IF(RIGHT($C136,2)&lt;RIGHT(Controls!$E$39,2),
INDEX(Inputs1!$A$4:$X$328, MATCH('Cost drivers'!$B136&amp;'Cost drivers'!I$4, Inputs1!$A$4:$A$328&amp;Inputs1!$B$4:$B$328, 0), MATCH('Cost drivers'!$C136, Inputs1!$A$4:$X$4, 0)),
INDEX(Inputs2!$A$4:$L$174, MATCH('Cost drivers'!$B136&amp;'Cost drivers'!I$5, Inputs2!$A$4:$A$174&amp;Inputs2!$B$4:$B$174, 0), MATCH('Cost drivers'!$C136, Inputs2!$A$4:$L$4, 0))
)</f>
        <v>368.8</v>
      </c>
      <c r="J136" s="119" cm="1">
        <f t="array" ref="J136">IF(RIGHT($C136,2)&lt;RIGHT(Controls!$E$39,2),
INDEX(Inputs1!$A$4:$X$328, MATCH('Cost drivers'!$B136&amp;'Cost drivers'!J$4, Inputs1!$A$4:$A$328&amp;Inputs1!$B$4:$B$328, 0), MATCH('Cost drivers'!$C136, Inputs1!$A$4:$X$4, 0)),
INDEX(Inputs2!$A$4:$L$174, MATCH('Cost drivers'!$B136&amp;'Cost drivers'!J$5, Inputs2!$A$4:$A$174&amp;Inputs2!$B$4:$B$174, 0), MATCH('Cost drivers'!$C136, Inputs2!$A$4:$L$4, 0))
)</f>
        <v>0.67820848960735691</v>
      </c>
      <c r="K136" s="118" cm="1">
        <f t="array" ref="K136">IF(RIGHT($C136,2)&lt;RIGHT(Controls!$E$39,2),
INDEX(Inputs1!$A$4:$X$328, MATCH('Cost drivers'!$B136&amp;'Cost drivers'!K$4, Inputs1!$A$4:$A$328&amp;Inputs1!$B$4:$B$328, 0), MATCH('Cost drivers'!$C136, Inputs1!$A$4:$X$4, 0)),
INDEX(Inputs2!$A$4:$L$174, MATCH('Cost drivers'!$B136&amp;'Cost drivers'!K$5, Inputs2!$A$4:$A$174&amp;Inputs2!$B$4:$B$174, 0), MATCH('Cost drivers'!$C136, Inputs2!$A$4:$L$4, 0))
)</f>
        <v>5471.1870131702399</v>
      </c>
      <c r="L136" s="118" cm="1">
        <f t="array" ref="L136">IF(RIGHT($C136,2)&lt;RIGHT(Controls!$E$39,2),
INDEX(Inputs1!$A$4:$X$328, MATCH('Cost drivers'!$B136&amp;'Cost drivers'!L$4, Inputs1!$A$4:$A$328&amp;Inputs1!$B$4:$B$328, 0), MATCH('Cost drivers'!$C136, Inputs1!$A$4:$X$4, 0)),
INDEX(Inputs2!$A$4:$L$174, MATCH('Cost drivers'!$B136&amp;'Cost drivers'!L$5, Inputs2!$A$4:$A$174&amp;Inputs2!$B$4:$B$174, 0), MATCH('Cost drivers'!$C136, Inputs2!$A$4:$L$4, 0))
)</f>
        <v>7099.7958241507995</v>
      </c>
      <c r="M136" s="120" cm="1">
        <f t="array" ref="M136">IF(RIGHT($C136,2)&lt;RIGHT(Controls!$E$39,2),
INDEX(Inputs1!$A$4:$X$328, MATCH('Cost drivers'!$B136&amp;'Cost drivers'!M$4, Inputs1!$A$4:$A$328&amp;Inputs1!$B$4:$B$328, 0), MATCH('Cost drivers'!$C136, Inputs1!$A$4:$X$4, 0)),
INDEX(Inputs2!$A$4:$L$174, MATCH('Cost drivers'!$B136&amp;'Cost drivers'!M$5, Inputs2!$A$4:$A$174&amp;Inputs2!$B$4:$B$174, 0), MATCH('Cost drivers'!$C136, Inputs2!$A$4:$L$4, 0))
)</f>
        <v>5.619706701046613E-5</v>
      </c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8"/>
      <c r="AF136" s="108"/>
    </row>
    <row r="137" spans="1:32" s="107" customFormat="1" ht="13.15">
      <c r="A137" s="98" t="str">
        <f t="shared" si="19"/>
        <v>TMS27</v>
      </c>
      <c r="B137" s="98" t="s">
        <v>129</v>
      </c>
      <c r="C137" s="98" t="s">
        <v>53</v>
      </c>
      <c r="D137" s="117">
        <f t="shared" ref="D137:D197" si="20">LN(I137)</f>
        <v>5.9167410009120456</v>
      </c>
      <c r="E137" s="117">
        <f t="shared" ref="E137:E197" si="21">J137</f>
        <v>0.66501017687684993</v>
      </c>
      <c r="F137" s="117">
        <f t="shared" ref="F137:F197" si="22">LN(K137)</f>
        <v>8.6150908711790084</v>
      </c>
      <c r="G137" s="117">
        <f t="shared" ref="G137:G197" si="23">LN(L137)</f>
        <v>8.8756613005231717</v>
      </c>
      <c r="H137" s="117">
        <f t="shared" ref="H137:H197" si="24">LN(M137)</f>
        <v>-9.7948604134398849</v>
      </c>
      <c r="I137" s="118" cm="1">
        <f t="array" ref="I137">IF(RIGHT($C137,2)&lt;RIGHT(Controls!$E$39,2),
INDEX(Inputs1!$A$4:$X$328, MATCH('Cost drivers'!$B137&amp;'Cost drivers'!I$4, Inputs1!$A$4:$A$328&amp;Inputs1!$B$4:$B$328, 0), MATCH('Cost drivers'!$C137, Inputs1!$A$4:$X$4, 0)),
INDEX(Inputs2!$A$4:$L$174, MATCH('Cost drivers'!$B137&amp;'Cost drivers'!I$5, Inputs2!$A$4:$A$174&amp;Inputs2!$B$4:$B$174, 0), MATCH('Cost drivers'!$C137, Inputs2!$A$4:$L$4, 0))
)</f>
        <v>371.2</v>
      </c>
      <c r="J137" s="119" cm="1">
        <f t="array" ref="J137">IF(RIGHT($C137,2)&lt;RIGHT(Controls!$E$39,2),
INDEX(Inputs1!$A$4:$X$328, MATCH('Cost drivers'!$B137&amp;'Cost drivers'!J$4, Inputs1!$A$4:$A$328&amp;Inputs1!$B$4:$B$328, 0), MATCH('Cost drivers'!$C137, Inputs1!$A$4:$X$4, 0)),
INDEX(Inputs2!$A$4:$L$174, MATCH('Cost drivers'!$B137&amp;'Cost drivers'!J$5, Inputs2!$A$4:$A$174&amp;Inputs2!$B$4:$B$174, 0), MATCH('Cost drivers'!$C137, Inputs2!$A$4:$L$4, 0))
)</f>
        <v>0.66501017687684993</v>
      </c>
      <c r="K137" s="118" cm="1">
        <f t="array" ref="K137">IF(RIGHT($C137,2)&lt;RIGHT(Controls!$E$39,2),
INDEX(Inputs1!$A$4:$X$328, MATCH('Cost drivers'!$B137&amp;'Cost drivers'!K$4, Inputs1!$A$4:$A$328&amp;Inputs1!$B$4:$B$328, 0), MATCH('Cost drivers'!$C137, Inputs1!$A$4:$X$4, 0)),
INDEX(Inputs2!$A$4:$L$174, MATCH('Cost drivers'!$B137&amp;'Cost drivers'!K$5, Inputs2!$A$4:$A$174&amp;Inputs2!$B$4:$B$174, 0), MATCH('Cost drivers'!$C137, Inputs2!$A$4:$L$4, 0))
)</f>
        <v>5514.2496773408957</v>
      </c>
      <c r="L137" s="118" cm="1">
        <f t="array" ref="L137">IF(RIGHT($C137,2)&lt;RIGHT(Controls!$E$39,2),
INDEX(Inputs1!$A$4:$X$328, MATCH('Cost drivers'!$B137&amp;'Cost drivers'!L$4, Inputs1!$A$4:$A$328&amp;Inputs1!$B$4:$B$328, 0), MATCH('Cost drivers'!$C137, Inputs1!$A$4:$X$4, 0)),
INDEX(Inputs2!$A$4:$L$174, MATCH('Cost drivers'!$B137&amp;'Cost drivers'!L$5, Inputs2!$A$4:$A$174&amp;Inputs2!$B$4:$B$174, 0), MATCH('Cost drivers'!$C137, Inputs2!$A$4:$L$4, 0))
)</f>
        <v>7155.6769560732992</v>
      </c>
      <c r="M137" s="120" cm="1">
        <f t="array" ref="M137">IF(RIGHT($C137,2)&lt;RIGHT(Controls!$E$39,2),
INDEX(Inputs1!$A$4:$X$328, MATCH('Cost drivers'!$B137&amp;'Cost drivers'!M$4, Inputs1!$A$4:$A$328&amp;Inputs1!$B$4:$B$328, 0), MATCH('Cost drivers'!$C137, Inputs1!$A$4:$X$4, 0)),
INDEX(Inputs2!$A$4:$L$174, MATCH('Cost drivers'!$B137&amp;'Cost drivers'!M$5, Inputs2!$A$4:$A$174&amp;Inputs2!$B$4:$B$174, 0), MATCH('Cost drivers'!$C137, Inputs2!$A$4:$L$4, 0))
)</f>
        <v>5.5737331370394766E-5</v>
      </c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8"/>
      <c r="AF137" s="108"/>
    </row>
    <row r="138" spans="1:32" s="107" customFormat="1" ht="13.15">
      <c r="A138" s="98" t="str">
        <f t="shared" si="19"/>
        <v>TMS28</v>
      </c>
      <c r="B138" s="98" t="s">
        <v>129</v>
      </c>
      <c r="C138" s="98" t="s">
        <v>54</v>
      </c>
      <c r="D138" s="117">
        <f t="shared" si="20"/>
        <v>5.9237208950214626</v>
      </c>
      <c r="E138" s="117">
        <f t="shared" si="21"/>
        <v>0.66263975170092493</v>
      </c>
      <c r="F138" s="117">
        <f t="shared" si="22"/>
        <v>8.6228549518388817</v>
      </c>
      <c r="G138" s="117">
        <f t="shared" si="23"/>
        <v>8.883425381183045</v>
      </c>
      <c r="H138" s="117">
        <f t="shared" si="24"/>
        <v>-9.8030079086851636</v>
      </c>
      <c r="I138" s="118" cm="1">
        <f t="array" ref="I138">IF(RIGHT($C138,2)&lt;RIGHT(Controls!$E$39,2),
INDEX(Inputs1!$A$4:$X$328, MATCH('Cost drivers'!$B138&amp;'Cost drivers'!I$4, Inputs1!$A$4:$A$328&amp;Inputs1!$B$4:$B$328, 0), MATCH('Cost drivers'!$C138, Inputs1!$A$4:$X$4, 0)),
INDEX(Inputs2!$A$4:$L$174, MATCH('Cost drivers'!$B138&amp;'Cost drivers'!I$5, Inputs2!$A$4:$A$174&amp;Inputs2!$B$4:$B$174, 0), MATCH('Cost drivers'!$C138, Inputs2!$A$4:$L$4, 0))
)</f>
        <v>373.8</v>
      </c>
      <c r="J138" s="119" cm="1">
        <f t="array" ref="J138">IF(RIGHT($C138,2)&lt;RIGHT(Controls!$E$39,2),
INDEX(Inputs1!$A$4:$X$328, MATCH('Cost drivers'!$B138&amp;'Cost drivers'!J$4, Inputs1!$A$4:$A$328&amp;Inputs1!$B$4:$B$328, 0), MATCH('Cost drivers'!$C138, Inputs1!$A$4:$X$4, 0)),
INDEX(Inputs2!$A$4:$L$174, MATCH('Cost drivers'!$B138&amp;'Cost drivers'!J$5, Inputs2!$A$4:$A$174&amp;Inputs2!$B$4:$B$174, 0), MATCH('Cost drivers'!$C138, Inputs2!$A$4:$L$4, 0))
)</f>
        <v>0.66263975170092493</v>
      </c>
      <c r="K138" s="118" cm="1">
        <f t="array" ref="K138">IF(RIGHT($C138,2)&lt;RIGHT(Controls!$E$39,2),
INDEX(Inputs1!$A$4:$X$328, MATCH('Cost drivers'!$B138&amp;'Cost drivers'!K$4, Inputs1!$A$4:$A$328&amp;Inputs1!$B$4:$B$328, 0), MATCH('Cost drivers'!$C138, Inputs1!$A$4:$X$4, 0)),
INDEX(Inputs2!$A$4:$L$174, MATCH('Cost drivers'!$B138&amp;'Cost drivers'!K$5, Inputs2!$A$4:$A$174&amp;Inputs2!$B$4:$B$174, 0), MATCH('Cost drivers'!$C138, Inputs2!$A$4:$L$4, 0))
)</f>
        <v>5557.2293896865449</v>
      </c>
      <c r="L138" s="118" cm="1">
        <f t="array" ref="L138">IF(RIGHT($C138,2)&lt;RIGHT(Controls!$E$39,2),
INDEX(Inputs1!$A$4:$X$328, MATCH('Cost drivers'!$B138&amp;'Cost drivers'!L$4, Inputs1!$A$4:$A$328&amp;Inputs1!$B$4:$B$328, 0), MATCH('Cost drivers'!$C138, Inputs1!$A$4:$X$4, 0)),
INDEX(Inputs2!$A$4:$L$174, MATCH('Cost drivers'!$B138&amp;'Cost drivers'!L$5, Inputs2!$A$4:$A$174&amp;Inputs2!$B$4:$B$174, 0), MATCH('Cost drivers'!$C138, Inputs2!$A$4:$L$4, 0))
)</f>
        <v>7211.4504438923568</v>
      </c>
      <c r="M138" s="120" cm="1">
        <f t="array" ref="M138">IF(RIGHT($C138,2)&lt;RIGHT(Controls!$E$39,2),
INDEX(Inputs1!$A$4:$X$328, MATCH('Cost drivers'!$B138&amp;'Cost drivers'!M$4, Inputs1!$A$4:$A$328&amp;Inputs1!$B$4:$B$328, 0), MATCH('Cost drivers'!$C138, Inputs1!$A$4:$X$4, 0)),
INDEX(Inputs2!$A$4:$L$174, MATCH('Cost drivers'!$B138&amp;'Cost drivers'!M$5, Inputs2!$A$4:$A$174&amp;Inputs2!$B$4:$B$174, 0), MATCH('Cost drivers'!$C138, Inputs2!$A$4:$L$4, 0))
)</f>
        <v>5.5285056682896214E-5</v>
      </c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8"/>
      <c r="AF138" s="108"/>
    </row>
    <row r="139" spans="1:32" s="107" customFormat="1" ht="13.15">
      <c r="A139" s="98" t="str">
        <f t="shared" si="19"/>
        <v>TMS29</v>
      </c>
      <c r="B139" s="98" t="s">
        <v>129</v>
      </c>
      <c r="C139" s="98" t="s">
        <v>55</v>
      </c>
      <c r="D139" s="117">
        <f t="shared" si="20"/>
        <v>5.930386697599392</v>
      </c>
      <c r="E139" s="117">
        <f t="shared" si="21"/>
        <v>0.64986153090960697</v>
      </c>
      <c r="F139" s="117">
        <f t="shared" si="22"/>
        <v>8.6305807052741912</v>
      </c>
      <c r="G139" s="117">
        <f t="shared" si="23"/>
        <v>8.8911511346183545</v>
      </c>
      <c r="H139" s="117">
        <f t="shared" si="24"/>
        <v>-9.8110895583667883</v>
      </c>
      <c r="I139" s="118" cm="1">
        <f t="array" ref="I139">IF(RIGHT($C139,2)&lt;RIGHT(Controls!$E$39,2),
INDEX(Inputs1!$A$4:$X$328, MATCH('Cost drivers'!$B139&amp;'Cost drivers'!I$4, Inputs1!$A$4:$A$328&amp;Inputs1!$B$4:$B$328, 0), MATCH('Cost drivers'!$C139, Inputs1!$A$4:$X$4, 0)),
INDEX(Inputs2!$A$4:$L$174, MATCH('Cost drivers'!$B139&amp;'Cost drivers'!I$5, Inputs2!$A$4:$A$174&amp;Inputs2!$B$4:$B$174, 0), MATCH('Cost drivers'!$C139, Inputs2!$A$4:$L$4, 0))
)</f>
        <v>376.3</v>
      </c>
      <c r="J139" s="119" cm="1">
        <f t="array" ref="J139">IF(RIGHT($C139,2)&lt;RIGHT(Controls!$E$39,2),
INDEX(Inputs1!$A$4:$X$328, MATCH('Cost drivers'!$B139&amp;'Cost drivers'!J$4, Inputs1!$A$4:$A$328&amp;Inputs1!$B$4:$B$328, 0), MATCH('Cost drivers'!$C139, Inputs1!$A$4:$X$4, 0)),
INDEX(Inputs2!$A$4:$L$174, MATCH('Cost drivers'!$B139&amp;'Cost drivers'!J$5, Inputs2!$A$4:$A$174&amp;Inputs2!$B$4:$B$174, 0), MATCH('Cost drivers'!$C139, Inputs2!$A$4:$L$4, 0))
)</f>
        <v>0.64986153090960697</v>
      </c>
      <c r="K139" s="118" cm="1">
        <f t="array" ref="K139">IF(RIGHT($C139,2)&lt;RIGHT(Controls!$E$39,2),
INDEX(Inputs1!$A$4:$X$328, MATCH('Cost drivers'!$B139&amp;'Cost drivers'!K$4, Inputs1!$A$4:$A$328&amp;Inputs1!$B$4:$B$328, 0), MATCH('Cost drivers'!$C139, Inputs1!$A$4:$X$4, 0)),
INDEX(Inputs2!$A$4:$L$174, MATCH('Cost drivers'!$B139&amp;'Cost drivers'!K$5, Inputs2!$A$4:$A$174&amp;Inputs2!$B$4:$B$174, 0), MATCH('Cost drivers'!$C139, Inputs2!$A$4:$L$4, 0))
)</f>
        <v>5600.32944957575</v>
      </c>
      <c r="L139" s="118" cm="1">
        <f t="array" ref="L139">IF(RIGHT($C139,2)&lt;RIGHT(Controls!$E$39,2),
INDEX(Inputs1!$A$4:$X$328, MATCH('Cost drivers'!$B139&amp;'Cost drivers'!L$4, Inputs1!$A$4:$A$328&amp;Inputs1!$B$4:$B$328, 0), MATCH('Cost drivers'!$C139, Inputs1!$A$4:$X$4, 0)),
INDEX(Inputs2!$A$4:$L$174, MATCH('Cost drivers'!$B139&amp;'Cost drivers'!L$5, Inputs2!$A$4:$A$174&amp;Inputs2!$B$4:$B$174, 0), MATCH('Cost drivers'!$C139, Inputs2!$A$4:$L$4, 0))
)</f>
        <v>7267.3801031208613</v>
      </c>
      <c r="M139" s="120" cm="1">
        <f t="array" ref="M139">IF(RIGHT($C139,2)&lt;RIGHT(Controls!$E$39,2),
INDEX(Inputs1!$A$4:$X$328, MATCH('Cost drivers'!$B139&amp;'Cost drivers'!M$4, Inputs1!$A$4:$A$328&amp;Inputs1!$B$4:$B$328, 0), MATCH('Cost drivers'!$C139, Inputs1!$A$4:$X$4, 0)),
INDEX(Inputs2!$A$4:$L$174, MATCH('Cost drivers'!$B139&amp;'Cost drivers'!M$5, Inputs2!$A$4:$A$174&amp;Inputs2!$B$4:$B$174, 0), MATCH('Cost drivers'!$C139, Inputs2!$A$4:$L$4, 0))
)</f>
        <v>5.4840062786536919E-5</v>
      </c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8"/>
      <c r="AF139" s="108"/>
    </row>
    <row r="140" spans="1:32" s="107" customFormat="1" ht="13.15">
      <c r="A140" s="98" t="str">
        <f t="shared" si="19"/>
        <v>TMS30</v>
      </c>
      <c r="B140" s="98" t="s">
        <v>129</v>
      </c>
      <c r="C140" s="98" t="s">
        <v>56</v>
      </c>
      <c r="D140" s="117">
        <f t="shared" si="20"/>
        <v>5.9372723180245552</v>
      </c>
      <c r="E140" s="117">
        <f t="shared" si="21"/>
        <v>0.63678447094752688</v>
      </c>
      <c r="F140" s="117">
        <f t="shared" si="22"/>
        <v>8.638241795523685</v>
      </c>
      <c r="G140" s="117">
        <f t="shared" si="23"/>
        <v>8.8988122248678483</v>
      </c>
      <c r="H140" s="117">
        <f t="shared" si="24"/>
        <v>-9.8191064182455179</v>
      </c>
      <c r="I140" s="118" cm="1">
        <f t="array" ref="I140">IF(RIGHT($C140,2)&lt;RIGHT(Controls!$E$39,2),
INDEX(Inputs1!$A$4:$X$328, MATCH('Cost drivers'!$B140&amp;'Cost drivers'!I$4, Inputs1!$A$4:$A$328&amp;Inputs1!$B$4:$B$328, 0), MATCH('Cost drivers'!$C140, Inputs1!$A$4:$X$4, 0)),
INDEX(Inputs2!$A$4:$L$174, MATCH('Cost drivers'!$B140&amp;'Cost drivers'!I$5, Inputs2!$A$4:$A$174&amp;Inputs2!$B$4:$B$174, 0), MATCH('Cost drivers'!$C140, Inputs2!$A$4:$L$4, 0))
)</f>
        <v>378.9</v>
      </c>
      <c r="J140" s="119" cm="1">
        <f t="array" ref="J140">IF(RIGHT($C140,2)&lt;RIGHT(Controls!$E$39,2),
INDEX(Inputs1!$A$4:$X$328, MATCH('Cost drivers'!$B140&amp;'Cost drivers'!J$4, Inputs1!$A$4:$A$328&amp;Inputs1!$B$4:$B$328, 0), MATCH('Cost drivers'!$C140, Inputs1!$A$4:$X$4, 0)),
INDEX(Inputs2!$A$4:$L$174, MATCH('Cost drivers'!$B140&amp;'Cost drivers'!J$5, Inputs2!$A$4:$A$174&amp;Inputs2!$B$4:$B$174, 0), MATCH('Cost drivers'!$C140, Inputs2!$A$4:$L$4, 0))
)</f>
        <v>0.63678447094752688</v>
      </c>
      <c r="K140" s="118" cm="1">
        <f t="array" ref="K140">IF(RIGHT($C140,2)&lt;RIGHT(Controls!$E$39,2),
INDEX(Inputs1!$A$4:$X$328, MATCH('Cost drivers'!$B140&amp;'Cost drivers'!K$4, Inputs1!$A$4:$A$328&amp;Inputs1!$B$4:$B$328, 0), MATCH('Cost drivers'!$C140, Inputs1!$A$4:$X$4, 0)),
INDEX(Inputs2!$A$4:$L$174, MATCH('Cost drivers'!$B140&amp;'Cost drivers'!K$5, Inputs2!$A$4:$A$174&amp;Inputs2!$B$4:$B$174, 0), MATCH('Cost drivers'!$C140, Inputs2!$A$4:$L$4, 0))
)</f>
        <v>5643.398847534917</v>
      </c>
      <c r="L140" s="118" cm="1">
        <f t="array" ref="L140">IF(RIGHT($C140,2)&lt;RIGHT(Controls!$E$39,2),
INDEX(Inputs1!$A$4:$X$328, MATCH('Cost drivers'!$B140&amp;'Cost drivers'!L$4, Inputs1!$A$4:$A$328&amp;Inputs1!$B$4:$B$328, 0), MATCH('Cost drivers'!$C140, Inputs1!$A$4:$X$4, 0)),
INDEX(Inputs2!$A$4:$L$174, MATCH('Cost drivers'!$B140&amp;'Cost drivers'!L$5, Inputs2!$A$4:$A$174&amp;Inputs2!$B$4:$B$174, 0), MATCH('Cost drivers'!$C140, Inputs2!$A$4:$L$4, 0))
)</f>
        <v>7323.2699732794026</v>
      </c>
      <c r="M140" s="120" cm="1">
        <f t="array" ref="M140">IF(RIGHT($C140,2)&lt;RIGHT(Controls!$E$39,2),
INDEX(Inputs1!$A$4:$X$328, MATCH('Cost drivers'!$B140&amp;'Cost drivers'!M$4, Inputs1!$A$4:$A$328&amp;Inputs1!$B$4:$B$328, 0), MATCH('Cost drivers'!$C140, Inputs1!$A$4:$X$4, 0)),
INDEX(Inputs2!$A$4:$L$174, MATCH('Cost drivers'!$B140&amp;'Cost drivers'!M$5, Inputs2!$A$4:$A$174&amp;Inputs2!$B$4:$B$174, 0), MATCH('Cost drivers'!$C140, Inputs2!$A$4:$L$4, 0))
)</f>
        <v>5.4402175274102949E-5</v>
      </c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8"/>
      <c r="AF140" s="108"/>
    </row>
    <row r="141" spans="1:32" s="107" customFormat="1" ht="13.15">
      <c r="A141" s="98" t="str">
        <f t="shared" si="19"/>
        <v>WSH12</v>
      </c>
      <c r="B141" s="98" t="s">
        <v>130</v>
      </c>
      <c r="C141" s="98" t="s">
        <v>28</v>
      </c>
      <c r="D141" s="117">
        <f t="shared" si="20"/>
        <v>4.2584455729025272</v>
      </c>
      <c r="E141" s="117">
        <f t="shared" si="21"/>
        <v>6.3675603068064666</v>
      </c>
      <c r="F141" s="117">
        <f t="shared" si="22"/>
        <v>6.3544225487542843</v>
      </c>
      <c r="G141" s="117">
        <f t="shared" si="23"/>
        <v>7.3588399743099764</v>
      </c>
      <c r="H141" s="117">
        <f t="shared" si="24"/>
        <v>-7.4245135092206249</v>
      </c>
      <c r="I141" s="118" cm="1">
        <f t="array" ref="I141">IF(RIGHT($C141,2)&lt;RIGHT(Controls!$E$39,2),
INDEX(Inputs1!$A$4:$X$328, MATCH('Cost drivers'!$B141&amp;'Cost drivers'!I$4, Inputs1!$A$4:$A$328&amp;Inputs1!$B$4:$B$328, 0), MATCH('Cost drivers'!$C141, Inputs1!$A$4:$X$4, 0)),
INDEX(Inputs2!$A$4:$L$174, MATCH('Cost drivers'!$B141&amp;'Cost drivers'!I$5, Inputs2!$A$4:$A$174&amp;Inputs2!$B$4:$B$174, 0), MATCH('Cost drivers'!$C141, Inputs2!$A$4:$L$4, 0))
)</f>
        <v>70.7</v>
      </c>
      <c r="J141" s="119" cm="1">
        <f t="array" ref="J141">IF(RIGHT($C141,2)&lt;RIGHT(Controls!$E$39,2),
INDEX(Inputs1!$A$4:$X$328, MATCH('Cost drivers'!$B141&amp;'Cost drivers'!J$4, Inputs1!$A$4:$A$328&amp;Inputs1!$B$4:$B$328, 0), MATCH('Cost drivers'!$C141, Inputs1!$A$4:$X$4, 0)),
INDEX(Inputs2!$A$4:$L$174, MATCH('Cost drivers'!$B141&amp;'Cost drivers'!J$5, Inputs2!$A$4:$A$174&amp;Inputs2!$B$4:$B$174, 0), MATCH('Cost drivers'!$C141, Inputs2!$A$4:$L$4, 0))
)</f>
        <v>6.3675603068064666</v>
      </c>
      <c r="K141" s="118" cm="1">
        <f t="array" ref="K141">IF(RIGHT($C141,2)&lt;RIGHT(Controls!$E$39,2),
INDEX(Inputs1!$A$4:$X$328, MATCH('Cost drivers'!$B141&amp;'Cost drivers'!K$4, Inputs1!$A$4:$A$328&amp;Inputs1!$B$4:$B$328, 0), MATCH('Cost drivers'!$C141, Inputs1!$A$4:$X$4, 0)),
INDEX(Inputs2!$A$4:$L$174, MATCH('Cost drivers'!$B141&amp;'Cost drivers'!K$5, Inputs2!$A$4:$A$174&amp;Inputs2!$B$4:$B$174, 0), MATCH('Cost drivers'!$C141, Inputs2!$A$4:$L$4, 0))
)</f>
        <v>575.030192867913</v>
      </c>
      <c r="L141" s="118" cm="1">
        <f t="array" ref="L141">IF(RIGHT($C141,2)&lt;RIGHT(Controls!$E$39,2),
INDEX(Inputs1!$A$4:$X$328, MATCH('Cost drivers'!$B141&amp;'Cost drivers'!L$4, Inputs1!$A$4:$A$328&amp;Inputs1!$B$4:$B$328, 0), MATCH('Cost drivers'!$C141, Inputs1!$A$4:$X$4, 0)),
INDEX(Inputs2!$A$4:$L$174, MATCH('Cost drivers'!$B141&amp;'Cost drivers'!L$5, Inputs2!$A$4:$A$174&amp;Inputs2!$B$4:$B$174, 0), MATCH('Cost drivers'!$C141, Inputs2!$A$4:$L$4, 0))
)</f>
        <v>1570.0142493338301</v>
      </c>
      <c r="M141" s="120" cm="1">
        <f t="array" ref="M141">IF(RIGHT($C141,2)&lt;RIGHT(Controls!$E$39,2),
INDEX(Inputs1!$A$4:$X$328, MATCH('Cost drivers'!$B141&amp;'Cost drivers'!M$4, Inputs1!$A$4:$A$328&amp;Inputs1!$B$4:$B$328, 0), MATCH('Cost drivers'!$C141, Inputs1!$A$4:$X$4, 0)),
INDEX(Inputs2!$A$4:$L$174, MATCH('Cost drivers'!$B141&amp;'Cost drivers'!M$5, Inputs2!$A$4:$A$174&amp;Inputs2!$B$4:$B$174, 0), MATCH('Cost drivers'!$C141, Inputs2!$A$4:$L$4, 0))
)</f>
        <v>5.9645097401300631E-4</v>
      </c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8"/>
      <c r="AF141" s="108"/>
    </row>
    <row r="142" spans="1:32" s="107" customFormat="1" ht="13.15">
      <c r="A142" s="98" t="str">
        <f t="shared" si="19"/>
        <v>WSH13</v>
      </c>
      <c r="B142" s="98" t="s">
        <v>130</v>
      </c>
      <c r="C142" s="98" t="s">
        <v>40</v>
      </c>
      <c r="D142" s="117">
        <f t="shared" si="20"/>
        <v>4.1319614257934072</v>
      </c>
      <c r="E142" s="117">
        <f t="shared" si="21"/>
        <v>7.0941624080285317</v>
      </c>
      <c r="F142" s="117">
        <f t="shared" si="22"/>
        <v>6.3622655927036789</v>
      </c>
      <c r="G142" s="117">
        <f t="shared" si="23"/>
        <v>7.3667916971928316</v>
      </c>
      <c r="H142" s="117">
        <f t="shared" si="24"/>
        <v>-7.4251438065783084</v>
      </c>
      <c r="I142" s="118" cm="1">
        <f t="array" ref="I142">IF(RIGHT($C142,2)&lt;RIGHT(Controls!$E$39,2),
INDEX(Inputs1!$A$4:$X$328, MATCH('Cost drivers'!$B142&amp;'Cost drivers'!I$4, Inputs1!$A$4:$A$328&amp;Inputs1!$B$4:$B$328, 0), MATCH('Cost drivers'!$C142, Inputs1!$A$4:$X$4, 0)),
INDEX(Inputs2!$A$4:$L$174, MATCH('Cost drivers'!$B142&amp;'Cost drivers'!I$5, Inputs2!$A$4:$A$174&amp;Inputs2!$B$4:$B$174, 0), MATCH('Cost drivers'!$C142, Inputs2!$A$4:$L$4, 0))
)</f>
        <v>62.3</v>
      </c>
      <c r="J142" s="119" cm="1">
        <f t="array" ref="J142">IF(RIGHT($C142,2)&lt;RIGHT(Controls!$E$39,2),
INDEX(Inputs1!$A$4:$X$328, MATCH('Cost drivers'!$B142&amp;'Cost drivers'!J$4, Inputs1!$A$4:$A$328&amp;Inputs1!$B$4:$B$328, 0), MATCH('Cost drivers'!$C142, Inputs1!$A$4:$X$4, 0)),
INDEX(Inputs2!$A$4:$L$174, MATCH('Cost drivers'!$B142&amp;'Cost drivers'!J$5, Inputs2!$A$4:$A$174&amp;Inputs2!$B$4:$B$174, 0), MATCH('Cost drivers'!$C142, Inputs2!$A$4:$L$4, 0))
)</f>
        <v>7.0941624080285317</v>
      </c>
      <c r="K142" s="118" cm="1">
        <f t="array" ref="K142">IF(RIGHT($C142,2)&lt;RIGHT(Controls!$E$39,2),
INDEX(Inputs1!$A$4:$X$328, MATCH('Cost drivers'!$B142&amp;'Cost drivers'!K$4, Inputs1!$A$4:$A$328&amp;Inputs1!$B$4:$B$328, 0), MATCH('Cost drivers'!$C142, Inputs1!$A$4:$X$4, 0)),
INDEX(Inputs2!$A$4:$L$174, MATCH('Cost drivers'!$B142&amp;'Cost drivers'!K$5, Inputs2!$A$4:$A$174&amp;Inputs2!$B$4:$B$174, 0), MATCH('Cost drivers'!$C142, Inputs2!$A$4:$L$4, 0))
)</f>
        <v>579.55791228442104</v>
      </c>
      <c r="L142" s="118" cm="1">
        <f t="array" ref="L142">IF(RIGHT($C142,2)&lt;RIGHT(Controls!$E$39,2),
INDEX(Inputs1!$A$4:$X$328, MATCH('Cost drivers'!$B142&amp;'Cost drivers'!L$4, Inputs1!$A$4:$A$328&amp;Inputs1!$B$4:$B$328, 0), MATCH('Cost drivers'!$C142, Inputs1!$A$4:$X$4, 0)),
INDEX(Inputs2!$A$4:$L$174, MATCH('Cost drivers'!$B142&amp;'Cost drivers'!L$5, Inputs2!$A$4:$A$174&amp;Inputs2!$B$4:$B$174, 0), MATCH('Cost drivers'!$C142, Inputs2!$A$4:$L$4, 0))
)</f>
        <v>1582.5483353118</v>
      </c>
      <c r="M142" s="120" cm="1">
        <f t="array" ref="M142">IF(RIGHT($C142,2)&lt;RIGHT(Controls!$E$39,2),
INDEX(Inputs1!$A$4:$X$328, MATCH('Cost drivers'!$B142&amp;'Cost drivers'!M$4, Inputs1!$A$4:$A$328&amp;Inputs1!$B$4:$B$328, 0), MATCH('Cost drivers'!$C142, Inputs1!$A$4:$X$4, 0)),
INDEX(Inputs2!$A$4:$L$174, MATCH('Cost drivers'!$B142&amp;'Cost drivers'!M$5, Inputs2!$A$4:$A$174&amp;Inputs2!$B$4:$B$174, 0), MATCH('Cost drivers'!$C142, Inputs2!$A$4:$L$4, 0))
)</f>
        <v>5.9607515099266851E-4</v>
      </c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8"/>
      <c r="AF142" s="108"/>
    </row>
    <row r="143" spans="1:32" s="107" customFormat="1" ht="13.15">
      <c r="A143" s="98" t="str">
        <f t="shared" si="19"/>
        <v>WSH14</v>
      </c>
      <c r="B143" s="98" t="s">
        <v>130</v>
      </c>
      <c r="C143" s="98" t="s">
        <v>41</v>
      </c>
      <c r="D143" s="117">
        <f t="shared" si="20"/>
        <v>4.1620032106959153</v>
      </c>
      <c r="E143" s="117">
        <f t="shared" si="21"/>
        <v>7.0282398118784108</v>
      </c>
      <c r="F143" s="117">
        <f t="shared" si="22"/>
        <v>6.370719634450313</v>
      </c>
      <c r="G143" s="117">
        <f t="shared" si="23"/>
        <v>7.3776149261996951</v>
      </c>
      <c r="H143" s="117">
        <f t="shared" si="24"/>
        <v>-7.4365720440531824</v>
      </c>
      <c r="I143" s="118" cm="1">
        <f t="array" ref="I143">IF(RIGHT($C143,2)&lt;RIGHT(Controls!$E$39,2),
INDEX(Inputs1!$A$4:$X$328, MATCH('Cost drivers'!$B143&amp;'Cost drivers'!I$4, Inputs1!$A$4:$A$328&amp;Inputs1!$B$4:$B$328, 0), MATCH('Cost drivers'!$C143, Inputs1!$A$4:$X$4, 0)),
INDEX(Inputs2!$A$4:$L$174, MATCH('Cost drivers'!$B143&amp;'Cost drivers'!I$5, Inputs2!$A$4:$A$174&amp;Inputs2!$B$4:$B$174, 0), MATCH('Cost drivers'!$C143, Inputs2!$A$4:$L$4, 0))
)</f>
        <v>64.2</v>
      </c>
      <c r="J143" s="119" cm="1">
        <f t="array" ref="J143">IF(RIGHT($C143,2)&lt;RIGHT(Controls!$E$39,2),
INDEX(Inputs1!$A$4:$X$328, MATCH('Cost drivers'!$B143&amp;'Cost drivers'!J$4, Inputs1!$A$4:$A$328&amp;Inputs1!$B$4:$B$328, 0), MATCH('Cost drivers'!$C143, Inputs1!$A$4:$X$4, 0)),
INDEX(Inputs2!$A$4:$L$174, MATCH('Cost drivers'!$B143&amp;'Cost drivers'!J$5, Inputs2!$A$4:$A$174&amp;Inputs2!$B$4:$B$174, 0), MATCH('Cost drivers'!$C143, Inputs2!$A$4:$L$4, 0))
)</f>
        <v>7.0282398118784108</v>
      </c>
      <c r="K143" s="118" cm="1">
        <f t="array" ref="K143">IF(RIGHT($C143,2)&lt;RIGHT(Controls!$E$39,2),
INDEX(Inputs1!$A$4:$X$328, MATCH('Cost drivers'!$B143&amp;'Cost drivers'!K$4, Inputs1!$A$4:$A$328&amp;Inputs1!$B$4:$B$328, 0), MATCH('Cost drivers'!$C143, Inputs1!$A$4:$X$4, 0)),
INDEX(Inputs2!$A$4:$L$174, MATCH('Cost drivers'!$B143&amp;'Cost drivers'!K$5, Inputs2!$A$4:$A$174&amp;Inputs2!$B$4:$B$174, 0), MATCH('Cost drivers'!$C143, Inputs2!$A$4:$L$4, 0))
)</f>
        <v>584.47828829633102</v>
      </c>
      <c r="L143" s="118" cm="1">
        <f t="array" ref="L143">IF(RIGHT($C143,2)&lt;RIGHT(Controls!$E$39,2),
INDEX(Inputs1!$A$4:$X$328, MATCH('Cost drivers'!$B143&amp;'Cost drivers'!L$4, Inputs1!$A$4:$A$328&amp;Inputs1!$B$4:$B$328, 0), MATCH('Cost drivers'!$C143, Inputs1!$A$4:$X$4, 0)),
INDEX(Inputs2!$A$4:$L$174, MATCH('Cost drivers'!$B143&amp;'Cost drivers'!L$5, Inputs2!$A$4:$A$174&amp;Inputs2!$B$4:$B$174, 0), MATCH('Cost drivers'!$C143, Inputs2!$A$4:$L$4, 0))
)</f>
        <v>1599.76964533878</v>
      </c>
      <c r="M143" s="120" cm="1">
        <f t="array" ref="M143">IF(RIGHT($C143,2)&lt;RIGHT(Controls!$E$39,2),
INDEX(Inputs1!$A$4:$X$328, MATCH('Cost drivers'!$B143&amp;'Cost drivers'!M$4, Inputs1!$A$4:$A$328&amp;Inputs1!$B$4:$B$328, 0), MATCH('Cost drivers'!$C143, Inputs1!$A$4:$X$4, 0)),
INDEX(Inputs2!$A$4:$L$174, MATCH('Cost drivers'!$B143&amp;'Cost drivers'!M$5, Inputs2!$A$4:$A$174&amp;Inputs2!$B$4:$B$174, 0), MATCH('Cost drivers'!$C143, Inputs2!$A$4:$L$4, 0))
)</f>
        <v>5.89301839837087E-4</v>
      </c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8"/>
      <c r="AF143" s="108"/>
    </row>
    <row r="144" spans="1:32" s="107" customFormat="1" ht="13.15">
      <c r="A144" s="98" t="str">
        <f t="shared" si="19"/>
        <v>WSH15</v>
      </c>
      <c r="B144" s="98" t="s">
        <v>130</v>
      </c>
      <c r="C144" s="98" t="s">
        <v>42</v>
      </c>
      <c r="D144" s="117">
        <f t="shared" si="20"/>
        <v>4.1635596312435741</v>
      </c>
      <c r="E144" s="117">
        <f t="shared" si="21"/>
        <v>6.432438631806658</v>
      </c>
      <c r="F144" s="117">
        <f t="shared" si="22"/>
        <v>6.3776620458504079</v>
      </c>
      <c r="G144" s="117">
        <f t="shared" si="23"/>
        <v>7.382671059782111</v>
      </c>
      <c r="H144" s="117">
        <f t="shared" si="24"/>
        <v>-7.4375265850465162</v>
      </c>
      <c r="I144" s="118" cm="1">
        <f t="array" ref="I144">IF(RIGHT($C144,2)&lt;RIGHT(Controls!$E$39,2),
INDEX(Inputs1!$A$4:$X$328, MATCH('Cost drivers'!$B144&amp;'Cost drivers'!I$4, Inputs1!$A$4:$A$328&amp;Inputs1!$B$4:$B$328, 0), MATCH('Cost drivers'!$C144, Inputs1!$A$4:$X$4, 0)),
INDEX(Inputs2!$A$4:$L$174, MATCH('Cost drivers'!$B144&amp;'Cost drivers'!I$5, Inputs2!$A$4:$A$174&amp;Inputs2!$B$4:$B$174, 0), MATCH('Cost drivers'!$C144, Inputs2!$A$4:$L$4, 0))
)</f>
        <v>64.3</v>
      </c>
      <c r="J144" s="119" cm="1">
        <f t="array" ref="J144">IF(RIGHT($C144,2)&lt;RIGHT(Controls!$E$39,2),
INDEX(Inputs1!$A$4:$X$328, MATCH('Cost drivers'!$B144&amp;'Cost drivers'!J$4, Inputs1!$A$4:$A$328&amp;Inputs1!$B$4:$B$328, 0), MATCH('Cost drivers'!$C144, Inputs1!$A$4:$X$4, 0)),
INDEX(Inputs2!$A$4:$L$174, MATCH('Cost drivers'!$B144&amp;'Cost drivers'!J$5, Inputs2!$A$4:$A$174&amp;Inputs2!$B$4:$B$174, 0), MATCH('Cost drivers'!$C144, Inputs2!$A$4:$L$4, 0))
)</f>
        <v>6.432438631806658</v>
      </c>
      <c r="K144" s="118" cm="1">
        <f t="array" ref="K144">IF(RIGHT($C144,2)&lt;RIGHT(Controls!$E$39,2),
INDEX(Inputs1!$A$4:$X$328, MATCH('Cost drivers'!$B144&amp;'Cost drivers'!K$4, Inputs1!$A$4:$A$328&amp;Inputs1!$B$4:$B$328, 0), MATCH('Cost drivers'!$C144, Inputs1!$A$4:$X$4, 0)),
INDEX(Inputs2!$A$4:$L$174, MATCH('Cost drivers'!$B144&amp;'Cost drivers'!K$5, Inputs2!$A$4:$A$174&amp;Inputs2!$B$4:$B$174, 0), MATCH('Cost drivers'!$C144, Inputs2!$A$4:$L$4, 0))
)</f>
        <v>588.550094751801</v>
      </c>
      <c r="L144" s="118" cm="1">
        <f t="array" ref="L144">IF(RIGHT($C144,2)&lt;RIGHT(Controls!$E$39,2),
INDEX(Inputs1!$A$4:$X$328, MATCH('Cost drivers'!$B144&amp;'Cost drivers'!L$4, Inputs1!$A$4:$A$328&amp;Inputs1!$B$4:$B$328, 0), MATCH('Cost drivers'!$C144, Inputs1!$A$4:$X$4, 0)),
INDEX(Inputs2!$A$4:$L$174, MATCH('Cost drivers'!$B144&amp;'Cost drivers'!L$5, Inputs2!$A$4:$A$174&amp;Inputs2!$B$4:$B$174, 0), MATCH('Cost drivers'!$C144, Inputs2!$A$4:$L$4, 0))
)</f>
        <v>1607.8787775190001</v>
      </c>
      <c r="M144" s="120" cm="1">
        <f t="array" ref="M144">IF(RIGHT($C144,2)&lt;RIGHT(Controls!$E$39,2),
INDEX(Inputs1!$A$4:$X$328, MATCH('Cost drivers'!$B144&amp;'Cost drivers'!M$4, Inputs1!$A$4:$A$328&amp;Inputs1!$B$4:$B$328, 0), MATCH('Cost drivers'!$C144, Inputs1!$A$4:$X$4, 0)),
INDEX(Inputs2!$A$4:$L$174, MATCH('Cost drivers'!$B144&amp;'Cost drivers'!M$5, Inputs2!$A$4:$A$174&amp;Inputs2!$B$4:$B$174, 0), MATCH('Cost drivers'!$C144, Inputs2!$A$4:$L$4, 0))
)</f>
        <v>5.8873959545885997E-4</v>
      </c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8"/>
      <c r="AF144" s="108"/>
    </row>
    <row r="145" spans="1:32" s="107" customFormat="1" ht="13.15">
      <c r="A145" s="98" t="str">
        <f t="shared" si="19"/>
        <v>WSH16</v>
      </c>
      <c r="B145" s="98" t="s">
        <v>130</v>
      </c>
      <c r="C145" s="98" t="s">
        <v>43</v>
      </c>
      <c r="D145" s="117">
        <f t="shared" si="20"/>
        <v>4.2106450179182611</v>
      </c>
      <c r="E145" s="117">
        <f t="shared" si="21"/>
        <v>6.1033221884620481</v>
      </c>
      <c r="F145" s="117">
        <f t="shared" si="22"/>
        <v>6.3851491260715818</v>
      </c>
      <c r="G145" s="117">
        <f t="shared" si="23"/>
        <v>7.3896226927634618</v>
      </c>
      <c r="H145" s="117">
        <f t="shared" si="24"/>
        <v>-7.4480583110604446</v>
      </c>
      <c r="I145" s="118" cm="1">
        <f t="array" ref="I145">IF(RIGHT($C145,2)&lt;RIGHT(Controls!$E$39,2),
INDEX(Inputs1!$A$4:$X$328, MATCH('Cost drivers'!$B145&amp;'Cost drivers'!I$4, Inputs1!$A$4:$A$328&amp;Inputs1!$B$4:$B$328, 0), MATCH('Cost drivers'!$C145, Inputs1!$A$4:$X$4, 0)),
INDEX(Inputs2!$A$4:$L$174, MATCH('Cost drivers'!$B145&amp;'Cost drivers'!I$5, Inputs2!$A$4:$A$174&amp;Inputs2!$B$4:$B$174, 0), MATCH('Cost drivers'!$C145, Inputs2!$A$4:$L$4, 0))
)</f>
        <v>67.400000000000006</v>
      </c>
      <c r="J145" s="119" cm="1">
        <f t="array" ref="J145">IF(RIGHT($C145,2)&lt;RIGHT(Controls!$E$39,2),
INDEX(Inputs1!$A$4:$X$328, MATCH('Cost drivers'!$B145&amp;'Cost drivers'!J$4, Inputs1!$A$4:$A$328&amp;Inputs1!$B$4:$B$328, 0), MATCH('Cost drivers'!$C145, Inputs1!$A$4:$X$4, 0)),
INDEX(Inputs2!$A$4:$L$174, MATCH('Cost drivers'!$B145&amp;'Cost drivers'!J$5, Inputs2!$A$4:$A$174&amp;Inputs2!$B$4:$B$174, 0), MATCH('Cost drivers'!$C145, Inputs2!$A$4:$L$4, 0))
)</f>
        <v>6.1033221884620481</v>
      </c>
      <c r="K145" s="118" cm="1">
        <f t="array" ref="K145">IF(RIGHT($C145,2)&lt;RIGHT(Controls!$E$39,2),
INDEX(Inputs1!$A$4:$X$328, MATCH('Cost drivers'!$B145&amp;'Cost drivers'!K$4, Inputs1!$A$4:$A$328&amp;Inputs1!$B$4:$B$328, 0), MATCH('Cost drivers'!$C145, Inputs1!$A$4:$X$4, 0)),
INDEX(Inputs2!$A$4:$L$174, MATCH('Cost drivers'!$B145&amp;'Cost drivers'!K$5, Inputs2!$A$4:$A$174&amp;Inputs2!$B$4:$B$174, 0), MATCH('Cost drivers'!$C145, Inputs2!$A$4:$L$4, 0))
)</f>
        <v>592.97315376250504</v>
      </c>
      <c r="L145" s="118" cm="1">
        <f t="array" ref="L145">IF(RIGHT($C145,2)&lt;RIGHT(Controls!$E$39,2),
INDEX(Inputs1!$A$4:$X$328, MATCH('Cost drivers'!$B145&amp;'Cost drivers'!L$4, Inputs1!$A$4:$A$328&amp;Inputs1!$B$4:$B$328, 0), MATCH('Cost drivers'!$C145, Inputs1!$A$4:$X$4, 0)),
INDEX(Inputs2!$A$4:$L$174, MATCH('Cost drivers'!$B145&amp;'Cost drivers'!L$5, Inputs2!$A$4:$A$174&amp;Inputs2!$B$4:$B$174, 0), MATCH('Cost drivers'!$C145, Inputs2!$A$4:$L$4, 0))
)</f>
        <v>1619.09510137301</v>
      </c>
      <c r="M145" s="120" cm="1">
        <f t="array" ref="M145">IF(RIGHT($C145,2)&lt;RIGHT(Controls!$E$39,2),
INDEX(Inputs1!$A$4:$X$328, MATCH('Cost drivers'!$B145&amp;'Cost drivers'!M$4, Inputs1!$A$4:$A$328&amp;Inputs1!$B$4:$B$328, 0), MATCH('Cost drivers'!$C145, Inputs1!$A$4:$X$4, 0)),
INDEX(Inputs2!$A$4:$L$174, MATCH('Cost drivers'!$B145&amp;'Cost drivers'!M$5, Inputs2!$A$4:$A$174&amp;Inputs2!$B$4:$B$174, 0), MATCH('Cost drivers'!$C145, Inputs2!$A$4:$L$4, 0))
)</f>
        <v>5.8257168771367186E-4</v>
      </c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</row>
    <row r="146" spans="1:32" s="107" customFormat="1" ht="13.15">
      <c r="A146" s="98" t="str">
        <f t="shared" si="19"/>
        <v>WSH17</v>
      </c>
      <c r="B146" s="98" t="s">
        <v>130</v>
      </c>
      <c r="C146" s="98" t="s">
        <v>44</v>
      </c>
      <c r="D146" s="117">
        <f t="shared" si="20"/>
        <v>4.2398868675127588</v>
      </c>
      <c r="E146" s="117">
        <f t="shared" si="21"/>
        <v>6.2275406065832977</v>
      </c>
      <c r="F146" s="117">
        <f t="shared" si="22"/>
        <v>6.3954427774077143</v>
      </c>
      <c r="G146" s="117">
        <f t="shared" si="23"/>
        <v>7.3999166364755702</v>
      </c>
      <c r="H146" s="117">
        <f t="shared" si="24"/>
        <v>-7.4514948051821781</v>
      </c>
      <c r="I146" s="118" cm="1">
        <f t="array" ref="I146">IF(RIGHT($C146,2)&lt;RIGHT(Controls!$E$39,2),
INDEX(Inputs1!$A$4:$X$328, MATCH('Cost drivers'!$B146&amp;'Cost drivers'!I$4, Inputs1!$A$4:$A$328&amp;Inputs1!$B$4:$B$328, 0), MATCH('Cost drivers'!$C146, Inputs1!$A$4:$X$4, 0)),
INDEX(Inputs2!$A$4:$L$174, MATCH('Cost drivers'!$B146&amp;'Cost drivers'!I$5, Inputs2!$A$4:$A$174&amp;Inputs2!$B$4:$B$174, 0), MATCH('Cost drivers'!$C146, Inputs2!$A$4:$L$4, 0))
)</f>
        <v>69.400000000000006</v>
      </c>
      <c r="J146" s="119" cm="1">
        <f t="array" ref="J146">IF(RIGHT($C146,2)&lt;RIGHT(Controls!$E$39,2),
INDEX(Inputs1!$A$4:$X$328, MATCH('Cost drivers'!$B146&amp;'Cost drivers'!J$4, Inputs1!$A$4:$A$328&amp;Inputs1!$B$4:$B$328, 0), MATCH('Cost drivers'!$C146, Inputs1!$A$4:$X$4, 0)),
INDEX(Inputs2!$A$4:$L$174, MATCH('Cost drivers'!$B146&amp;'Cost drivers'!J$5, Inputs2!$A$4:$A$174&amp;Inputs2!$B$4:$B$174, 0), MATCH('Cost drivers'!$C146, Inputs2!$A$4:$L$4, 0))
)</f>
        <v>6.2275406065832977</v>
      </c>
      <c r="K146" s="118" cm="1">
        <f t="array" ref="K146">IF(RIGHT($C146,2)&lt;RIGHT(Controls!$E$39,2),
INDEX(Inputs1!$A$4:$X$328, MATCH('Cost drivers'!$B146&amp;'Cost drivers'!K$4, Inputs1!$A$4:$A$328&amp;Inputs1!$B$4:$B$328, 0), MATCH('Cost drivers'!$C146, Inputs1!$A$4:$X$4, 0)),
INDEX(Inputs2!$A$4:$L$174, MATCH('Cost drivers'!$B146&amp;'Cost drivers'!K$5, Inputs2!$A$4:$A$174&amp;Inputs2!$B$4:$B$174, 0), MATCH('Cost drivers'!$C146, Inputs2!$A$4:$L$4, 0))
)</f>
        <v>599.10853622802802</v>
      </c>
      <c r="L146" s="118" cm="1">
        <f t="array" ref="L146">IF(RIGHT($C146,2)&lt;RIGHT(Controls!$E$39,2),
INDEX(Inputs1!$A$4:$X$328, MATCH('Cost drivers'!$B146&amp;'Cost drivers'!L$4, Inputs1!$A$4:$A$328&amp;Inputs1!$B$4:$B$328, 0), MATCH('Cost drivers'!$C146, Inputs1!$A$4:$X$4, 0)),
INDEX(Inputs2!$A$4:$L$174, MATCH('Cost drivers'!$B146&amp;'Cost drivers'!L$5, Inputs2!$A$4:$A$174&amp;Inputs2!$B$4:$B$174, 0), MATCH('Cost drivers'!$C146, Inputs2!$A$4:$L$4, 0))
)</f>
        <v>1635.8480542523901</v>
      </c>
      <c r="M146" s="120" cm="1">
        <f t="array" ref="M146">IF(RIGHT($C146,2)&lt;RIGHT(Controls!$E$39,2),
INDEX(Inputs1!$A$4:$X$328, MATCH('Cost drivers'!$B146&amp;'Cost drivers'!M$4, Inputs1!$A$4:$A$328&amp;Inputs1!$B$4:$B$328, 0), MATCH('Cost drivers'!$C146, Inputs1!$A$4:$X$4, 0)),
INDEX(Inputs2!$A$4:$L$174, MATCH('Cost drivers'!$B146&amp;'Cost drivers'!M$5, Inputs2!$A$4:$A$174&amp;Inputs2!$B$4:$B$174, 0), MATCH('Cost drivers'!$C146, Inputs2!$A$4:$L$4, 0))
)</f>
        <v>5.8057311953409532E-4</v>
      </c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8"/>
      <c r="AF146" s="108"/>
    </row>
    <row r="147" spans="1:32" s="107" customFormat="1" ht="13.15">
      <c r="A147" s="98" t="str">
        <f t="shared" si="19"/>
        <v>WSH18</v>
      </c>
      <c r="B147" s="98" t="s">
        <v>130</v>
      </c>
      <c r="C147" s="98" t="s">
        <v>45</v>
      </c>
      <c r="D147" s="117">
        <f t="shared" si="20"/>
        <v>4.2766661190160553</v>
      </c>
      <c r="E147" s="117">
        <f t="shared" si="21"/>
        <v>6.1482379021836975</v>
      </c>
      <c r="F147" s="117">
        <f t="shared" si="22"/>
        <v>6.400679175807058</v>
      </c>
      <c r="G147" s="117">
        <f t="shared" si="23"/>
        <v>7.4011729661031334</v>
      </c>
      <c r="H147" s="117">
        <f t="shared" si="24"/>
        <v>-7.4595796289558072</v>
      </c>
      <c r="I147" s="118" cm="1">
        <f t="array" ref="I147">IF(RIGHT($C147,2)&lt;RIGHT(Controls!$E$39,2),
INDEX(Inputs1!$A$4:$X$328, MATCH('Cost drivers'!$B147&amp;'Cost drivers'!I$4, Inputs1!$A$4:$A$328&amp;Inputs1!$B$4:$B$328, 0), MATCH('Cost drivers'!$C147, Inputs1!$A$4:$X$4, 0)),
INDEX(Inputs2!$A$4:$L$174, MATCH('Cost drivers'!$B147&amp;'Cost drivers'!I$5, Inputs2!$A$4:$A$174&amp;Inputs2!$B$4:$B$174, 0), MATCH('Cost drivers'!$C147, Inputs2!$A$4:$L$4, 0))
)</f>
        <v>72</v>
      </c>
      <c r="J147" s="119" cm="1">
        <f t="array" ref="J147">IF(RIGHT($C147,2)&lt;RIGHT(Controls!$E$39,2),
INDEX(Inputs1!$A$4:$X$328, MATCH('Cost drivers'!$B147&amp;'Cost drivers'!J$4, Inputs1!$A$4:$A$328&amp;Inputs1!$B$4:$B$328, 0), MATCH('Cost drivers'!$C147, Inputs1!$A$4:$X$4, 0)),
INDEX(Inputs2!$A$4:$L$174, MATCH('Cost drivers'!$B147&amp;'Cost drivers'!J$5, Inputs2!$A$4:$A$174&amp;Inputs2!$B$4:$B$174, 0), MATCH('Cost drivers'!$C147, Inputs2!$A$4:$L$4, 0))
)</f>
        <v>6.1482379021836975</v>
      </c>
      <c r="K147" s="118" cm="1">
        <f t="array" ref="K147">IF(RIGHT($C147,2)&lt;RIGHT(Controls!$E$39,2),
INDEX(Inputs1!$A$4:$X$328, MATCH('Cost drivers'!$B147&amp;'Cost drivers'!K$4, Inputs1!$A$4:$A$328&amp;Inputs1!$B$4:$B$328, 0), MATCH('Cost drivers'!$C147, Inputs1!$A$4:$X$4, 0)),
INDEX(Inputs2!$A$4:$L$174, MATCH('Cost drivers'!$B147&amp;'Cost drivers'!K$5, Inputs2!$A$4:$A$174&amp;Inputs2!$B$4:$B$174, 0), MATCH('Cost drivers'!$C147, Inputs2!$A$4:$L$4, 0))
)</f>
        <v>602.25393530230599</v>
      </c>
      <c r="L147" s="118" cm="1">
        <f t="array" ref="L147">IF(RIGHT($C147,2)&lt;RIGHT(Controls!$E$39,2),
INDEX(Inputs1!$A$4:$X$328, MATCH('Cost drivers'!$B147&amp;'Cost drivers'!L$4, Inputs1!$A$4:$A$328&amp;Inputs1!$B$4:$B$328, 0), MATCH('Cost drivers'!$C147, Inputs1!$A$4:$X$4, 0)),
INDEX(Inputs2!$A$4:$L$174, MATCH('Cost drivers'!$B147&amp;'Cost drivers'!L$5, Inputs2!$A$4:$A$174&amp;Inputs2!$B$4:$B$174, 0), MATCH('Cost drivers'!$C147, Inputs2!$A$4:$L$4, 0))
)</f>
        <v>1637.90451015189</v>
      </c>
      <c r="M147" s="120" cm="1">
        <f t="array" ref="M147">IF(RIGHT($C147,2)&lt;RIGHT(Controls!$E$39,2),
INDEX(Inputs1!$A$4:$X$328, MATCH('Cost drivers'!$B147&amp;'Cost drivers'!M$4, Inputs1!$A$4:$A$328&amp;Inputs1!$B$4:$B$328, 0), MATCH('Cost drivers'!$C147, Inputs1!$A$4:$X$4, 0)),
INDEX(Inputs2!$A$4:$L$174, MATCH('Cost drivers'!$B147&amp;'Cost drivers'!M$5, Inputs2!$A$4:$A$174&amp;Inputs2!$B$4:$B$174, 0), MATCH('Cost drivers'!$C147, Inputs2!$A$4:$L$4, 0))
)</f>
        <v>5.7589821154293132E-4</v>
      </c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8"/>
      <c r="AF147" s="108"/>
    </row>
    <row r="148" spans="1:32" s="107" customFormat="1" ht="13.15">
      <c r="A148" s="98" t="str">
        <f t="shared" si="19"/>
        <v>WSH19</v>
      </c>
      <c r="B148" s="98" t="s">
        <v>130</v>
      </c>
      <c r="C148" s="98" t="s">
        <v>46</v>
      </c>
      <c r="D148" s="117">
        <f t="shared" si="20"/>
        <v>4.3201512309557941</v>
      </c>
      <c r="E148" s="117">
        <f t="shared" si="21"/>
        <v>5.8230328058758731</v>
      </c>
      <c r="F148" s="117">
        <f t="shared" si="22"/>
        <v>6.4055217339594934</v>
      </c>
      <c r="G148" s="117">
        <f t="shared" si="23"/>
        <v>7.4044029794816186</v>
      </c>
      <c r="H148" s="117">
        <f t="shared" si="24"/>
        <v>-7.4652487136665302</v>
      </c>
      <c r="I148" s="118" cm="1">
        <f t="array" ref="I148">IF(RIGHT($C148,2)&lt;RIGHT(Controls!$E$39,2),
INDEX(Inputs1!$A$4:$X$328, MATCH('Cost drivers'!$B148&amp;'Cost drivers'!I$4, Inputs1!$A$4:$A$328&amp;Inputs1!$B$4:$B$328, 0), MATCH('Cost drivers'!$C148, Inputs1!$A$4:$X$4, 0)),
INDEX(Inputs2!$A$4:$L$174, MATCH('Cost drivers'!$B148&amp;'Cost drivers'!I$5, Inputs2!$A$4:$A$174&amp;Inputs2!$B$4:$B$174, 0), MATCH('Cost drivers'!$C148, Inputs2!$A$4:$L$4, 0))
)</f>
        <v>75.2</v>
      </c>
      <c r="J148" s="119" cm="1">
        <f t="array" ref="J148">IF(RIGHT($C148,2)&lt;RIGHT(Controls!$E$39,2),
INDEX(Inputs1!$A$4:$X$328, MATCH('Cost drivers'!$B148&amp;'Cost drivers'!J$4, Inputs1!$A$4:$A$328&amp;Inputs1!$B$4:$B$328, 0), MATCH('Cost drivers'!$C148, Inputs1!$A$4:$X$4, 0)),
INDEX(Inputs2!$A$4:$L$174, MATCH('Cost drivers'!$B148&amp;'Cost drivers'!J$5, Inputs2!$A$4:$A$174&amp;Inputs2!$B$4:$B$174, 0), MATCH('Cost drivers'!$C148, Inputs2!$A$4:$L$4, 0))
)</f>
        <v>5.8230328058758731</v>
      </c>
      <c r="K148" s="118" cm="1">
        <f t="array" ref="K148">IF(RIGHT($C148,2)&lt;RIGHT(Controls!$E$39,2),
INDEX(Inputs1!$A$4:$X$328, MATCH('Cost drivers'!$B148&amp;'Cost drivers'!K$4, Inputs1!$A$4:$A$328&amp;Inputs1!$B$4:$B$328, 0), MATCH('Cost drivers'!$C148, Inputs1!$A$4:$X$4, 0)),
INDEX(Inputs2!$A$4:$L$174, MATCH('Cost drivers'!$B148&amp;'Cost drivers'!K$5, Inputs2!$A$4:$A$174&amp;Inputs2!$B$4:$B$174, 0), MATCH('Cost drivers'!$C148, Inputs2!$A$4:$L$4, 0))
)</f>
        <v>605.17745795763597</v>
      </c>
      <c r="L148" s="118" cm="1">
        <f t="array" ref="L148">IF(RIGHT($C148,2)&lt;RIGHT(Controls!$E$39,2),
INDEX(Inputs1!$A$4:$X$328, MATCH('Cost drivers'!$B148&amp;'Cost drivers'!L$4, Inputs1!$A$4:$A$328&amp;Inputs1!$B$4:$B$328, 0), MATCH('Cost drivers'!$C148, Inputs1!$A$4:$X$4, 0)),
INDEX(Inputs2!$A$4:$L$174, MATCH('Cost drivers'!$B148&amp;'Cost drivers'!L$5, Inputs2!$A$4:$A$174&amp;Inputs2!$B$4:$B$174, 0), MATCH('Cost drivers'!$C148, Inputs2!$A$4:$L$4, 0))
)</f>
        <v>1643.20351695676</v>
      </c>
      <c r="M148" s="120" cm="1">
        <f t="array" ref="M148">IF(RIGHT($C148,2)&lt;RIGHT(Controls!$E$39,2),
INDEX(Inputs1!$A$4:$X$328, MATCH('Cost drivers'!$B148&amp;'Cost drivers'!M$4, Inputs1!$A$4:$A$328&amp;Inputs1!$B$4:$B$328, 0), MATCH('Cost drivers'!$C148, Inputs1!$A$4:$X$4, 0)),
INDEX(Inputs2!$A$4:$L$174, MATCH('Cost drivers'!$B148&amp;'Cost drivers'!M$5, Inputs2!$A$4:$A$174&amp;Inputs2!$B$4:$B$174, 0), MATCH('Cost drivers'!$C148, Inputs2!$A$4:$L$4, 0))
)</f>
        <v>5.7264263259248691E-4</v>
      </c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8"/>
      <c r="AF148" s="108"/>
    </row>
    <row r="149" spans="1:32" s="107" customFormat="1" ht="13.15">
      <c r="A149" s="98" t="str">
        <f t="shared" si="19"/>
        <v>WSH20</v>
      </c>
      <c r="B149" s="98" t="s">
        <v>130</v>
      </c>
      <c r="C149" s="98" t="s">
        <v>47</v>
      </c>
      <c r="D149" s="117">
        <f t="shared" si="20"/>
        <v>4.3438054218536841</v>
      </c>
      <c r="E149" s="117">
        <f t="shared" si="21"/>
        <v>6.0588256745422351</v>
      </c>
      <c r="F149" s="117">
        <f t="shared" si="22"/>
        <v>6.4131225082951397</v>
      </c>
      <c r="G149" s="117">
        <f t="shared" si="23"/>
        <v>7.4070948722771277</v>
      </c>
      <c r="H149" s="117">
        <f t="shared" si="24"/>
        <v>-7.4706763213911511</v>
      </c>
      <c r="I149" s="118" cm="1">
        <f t="array" ref="I149">IF(RIGHT($C149,2)&lt;RIGHT(Controls!$E$39,2),
INDEX(Inputs1!$A$4:$X$328, MATCH('Cost drivers'!$B149&amp;'Cost drivers'!I$4, Inputs1!$A$4:$A$328&amp;Inputs1!$B$4:$B$328, 0), MATCH('Cost drivers'!$C149, Inputs1!$A$4:$X$4, 0)),
INDEX(Inputs2!$A$4:$L$174, MATCH('Cost drivers'!$B149&amp;'Cost drivers'!I$5, Inputs2!$A$4:$A$174&amp;Inputs2!$B$4:$B$174, 0), MATCH('Cost drivers'!$C149, Inputs2!$A$4:$L$4, 0))
)</f>
        <v>77</v>
      </c>
      <c r="J149" s="119" cm="1">
        <f t="array" ref="J149">IF(RIGHT($C149,2)&lt;RIGHT(Controls!$E$39,2),
INDEX(Inputs1!$A$4:$X$328, MATCH('Cost drivers'!$B149&amp;'Cost drivers'!J$4, Inputs1!$A$4:$A$328&amp;Inputs1!$B$4:$B$328, 0), MATCH('Cost drivers'!$C149, Inputs1!$A$4:$X$4, 0)),
INDEX(Inputs2!$A$4:$L$174, MATCH('Cost drivers'!$B149&amp;'Cost drivers'!J$5, Inputs2!$A$4:$A$174&amp;Inputs2!$B$4:$B$174, 0), MATCH('Cost drivers'!$C149, Inputs2!$A$4:$L$4, 0))
)</f>
        <v>6.0588256745422351</v>
      </c>
      <c r="K149" s="118" cm="1">
        <f t="array" ref="K149">IF(RIGHT($C149,2)&lt;RIGHT(Controls!$E$39,2),
INDEX(Inputs1!$A$4:$X$328, MATCH('Cost drivers'!$B149&amp;'Cost drivers'!K$4, Inputs1!$A$4:$A$328&amp;Inputs1!$B$4:$B$328, 0), MATCH('Cost drivers'!$C149, Inputs1!$A$4:$X$4, 0)),
INDEX(Inputs2!$A$4:$L$174, MATCH('Cost drivers'!$B149&amp;'Cost drivers'!K$5, Inputs2!$A$4:$A$174&amp;Inputs2!$B$4:$B$174, 0), MATCH('Cost drivers'!$C149, Inputs2!$A$4:$L$4, 0))
)</f>
        <v>609.79480070941804</v>
      </c>
      <c r="L149" s="118" cm="1">
        <f t="array" ref="L149">IF(RIGHT($C149,2)&lt;RIGHT(Controls!$E$39,2),
INDEX(Inputs1!$A$4:$X$328, MATCH('Cost drivers'!$B149&amp;'Cost drivers'!L$4, Inputs1!$A$4:$A$328&amp;Inputs1!$B$4:$B$328, 0), MATCH('Cost drivers'!$C149, Inputs1!$A$4:$X$4, 0)),
INDEX(Inputs2!$A$4:$L$174, MATCH('Cost drivers'!$B149&amp;'Cost drivers'!L$5, Inputs2!$A$4:$A$174&amp;Inputs2!$B$4:$B$174, 0), MATCH('Cost drivers'!$C149, Inputs2!$A$4:$L$4, 0))
)</f>
        <v>1647.63280357332</v>
      </c>
      <c r="M149" s="120" cm="1">
        <f t="array" ref="M149">IF(RIGHT($C149,2)&lt;RIGHT(Controls!$E$39,2),
INDEX(Inputs1!$A$4:$X$328, MATCH('Cost drivers'!$B149&amp;'Cost drivers'!M$4, Inputs1!$A$4:$A$328&amp;Inputs1!$B$4:$B$328, 0), MATCH('Cost drivers'!$C149, Inputs1!$A$4:$X$4, 0)),
INDEX(Inputs2!$A$4:$L$174, MATCH('Cost drivers'!$B149&amp;'Cost drivers'!M$5, Inputs2!$A$4:$A$174&amp;Inputs2!$B$4:$B$174, 0), MATCH('Cost drivers'!$C149, Inputs2!$A$4:$L$4, 0))
)</f>
        <v>5.6954297249530849E-4</v>
      </c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</row>
    <row r="150" spans="1:32" s="107" customFormat="1" ht="13.15">
      <c r="A150" s="98" t="str">
        <f t="shared" si="19"/>
        <v>WSH21</v>
      </c>
      <c r="B150" s="98" t="s">
        <v>130</v>
      </c>
      <c r="C150" s="98" t="s">
        <v>48</v>
      </c>
      <c r="D150" s="117">
        <f t="shared" si="20"/>
        <v>4.2584455729025272</v>
      </c>
      <c r="E150" s="117">
        <f t="shared" si="21"/>
        <v>5.5194749778111554</v>
      </c>
      <c r="F150" s="117">
        <f t="shared" si="22"/>
        <v>6.4186516693639541</v>
      </c>
      <c r="G150" s="117">
        <f t="shared" si="23"/>
        <v>7.409985244202816</v>
      </c>
      <c r="H150" s="117">
        <f t="shared" si="24"/>
        <v>-7.4831853897436797</v>
      </c>
      <c r="I150" s="118" cm="1">
        <f t="array" ref="I150">IF(RIGHT($C150,2)&lt;RIGHT(Controls!$E$39,2),
INDEX(Inputs1!$A$4:$X$328, MATCH('Cost drivers'!$B150&amp;'Cost drivers'!I$4, Inputs1!$A$4:$A$328&amp;Inputs1!$B$4:$B$328, 0), MATCH('Cost drivers'!$C150, Inputs1!$A$4:$X$4, 0)),
INDEX(Inputs2!$A$4:$L$174, MATCH('Cost drivers'!$B150&amp;'Cost drivers'!I$5, Inputs2!$A$4:$A$174&amp;Inputs2!$B$4:$B$174, 0), MATCH('Cost drivers'!$C150, Inputs2!$A$4:$L$4, 0))
)</f>
        <v>70.7</v>
      </c>
      <c r="J150" s="119" cm="1">
        <f t="array" ref="J150">IF(RIGHT($C150,2)&lt;RIGHT(Controls!$E$39,2),
INDEX(Inputs1!$A$4:$X$328, MATCH('Cost drivers'!$B150&amp;'Cost drivers'!J$4, Inputs1!$A$4:$A$328&amp;Inputs1!$B$4:$B$328, 0), MATCH('Cost drivers'!$C150, Inputs1!$A$4:$X$4, 0)),
INDEX(Inputs2!$A$4:$L$174, MATCH('Cost drivers'!$B150&amp;'Cost drivers'!J$5, Inputs2!$A$4:$A$174&amp;Inputs2!$B$4:$B$174, 0), MATCH('Cost drivers'!$C150, Inputs2!$A$4:$L$4, 0))
)</f>
        <v>5.5194749778111554</v>
      </c>
      <c r="K150" s="118" cm="1">
        <f t="array" ref="K150">IF(RIGHT($C150,2)&lt;RIGHT(Controls!$E$39,2),
INDEX(Inputs1!$A$4:$X$328, MATCH('Cost drivers'!$B150&amp;'Cost drivers'!K$4, Inputs1!$A$4:$A$328&amp;Inputs1!$B$4:$B$328, 0), MATCH('Cost drivers'!$C150, Inputs1!$A$4:$X$4, 0)),
INDEX(Inputs2!$A$4:$L$174, MATCH('Cost drivers'!$B150&amp;'Cost drivers'!K$5, Inputs2!$A$4:$A$174&amp;Inputs2!$B$4:$B$174, 0), MATCH('Cost drivers'!$C150, Inputs2!$A$4:$L$4, 0))
)</f>
        <v>613.175792792837</v>
      </c>
      <c r="L150" s="118" cm="1">
        <f t="array" ref="L150">IF(RIGHT($C150,2)&lt;RIGHT(Controls!$E$39,2),
INDEX(Inputs1!$A$4:$X$328, MATCH('Cost drivers'!$B150&amp;'Cost drivers'!L$4, Inputs1!$A$4:$A$328&amp;Inputs1!$B$4:$B$328, 0), MATCH('Cost drivers'!$C150, Inputs1!$A$4:$X$4, 0)),
INDEX(Inputs2!$A$4:$L$174, MATCH('Cost drivers'!$B150&amp;'Cost drivers'!L$5, Inputs2!$A$4:$A$174&amp;Inputs2!$B$4:$B$174, 0), MATCH('Cost drivers'!$C150, Inputs2!$A$4:$L$4, 0))
)</f>
        <v>1652.40196417634</v>
      </c>
      <c r="M150" s="120" cm="1">
        <f t="array" ref="M150">IF(RIGHT($C150,2)&lt;RIGHT(Controls!$E$39,2),
INDEX(Inputs1!$A$4:$X$328, MATCH('Cost drivers'!$B150&amp;'Cost drivers'!M$4, Inputs1!$A$4:$A$328&amp;Inputs1!$B$4:$B$328, 0), MATCH('Cost drivers'!$C150, Inputs1!$A$4:$X$4, 0)),
INDEX(Inputs2!$A$4:$L$174, MATCH('Cost drivers'!$B150&amp;'Cost drivers'!M$5, Inputs2!$A$4:$A$174&amp;Inputs2!$B$4:$B$174, 0), MATCH('Cost drivers'!$C150, Inputs2!$A$4:$L$4, 0))
)</f>
        <v>5.6246289542871686E-4</v>
      </c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8"/>
      <c r="AF150" s="108"/>
    </row>
    <row r="151" spans="1:32" s="107" customFormat="1" ht="13.15">
      <c r="A151" s="98" t="str">
        <f t="shared" si="19"/>
        <v>WSH22</v>
      </c>
      <c r="B151" s="98" t="s">
        <v>130</v>
      </c>
      <c r="C151" s="98" t="s">
        <v>49</v>
      </c>
      <c r="D151" s="117">
        <f t="shared" si="20"/>
        <v>4.3438054218536841</v>
      </c>
      <c r="E151" s="117">
        <f t="shared" si="21"/>
        <v>6.0017634483064057</v>
      </c>
      <c r="F151" s="117">
        <f t="shared" si="22"/>
        <v>6.4182238253864181</v>
      </c>
      <c r="G151" s="117">
        <f t="shared" si="23"/>
        <v>7.40955740022528</v>
      </c>
      <c r="H151" s="117">
        <f t="shared" si="24"/>
        <v>-7.4887651415697887</v>
      </c>
      <c r="I151" s="118" cm="1">
        <f t="array" ref="I151">IF(RIGHT($C151,2)&lt;RIGHT(Controls!$E$39,2),
INDEX(Inputs1!$A$4:$X$328, MATCH('Cost drivers'!$B151&amp;'Cost drivers'!I$4, Inputs1!$A$4:$A$328&amp;Inputs1!$B$4:$B$328, 0), MATCH('Cost drivers'!$C151, Inputs1!$A$4:$X$4, 0)),
INDEX(Inputs2!$A$4:$L$174, MATCH('Cost drivers'!$B151&amp;'Cost drivers'!I$5, Inputs2!$A$4:$A$174&amp;Inputs2!$B$4:$B$174, 0), MATCH('Cost drivers'!$C151, Inputs2!$A$4:$L$4, 0))
)</f>
        <v>77</v>
      </c>
      <c r="J151" s="119" cm="1">
        <f t="array" ref="J151">IF(RIGHT($C151,2)&lt;RIGHT(Controls!$E$39,2),
INDEX(Inputs1!$A$4:$X$328, MATCH('Cost drivers'!$B151&amp;'Cost drivers'!J$4, Inputs1!$A$4:$A$328&amp;Inputs1!$B$4:$B$328, 0), MATCH('Cost drivers'!$C151, Inputs1!$A$4:$X$4, 0)),
INDEX(Inputs2!$A$4:$L$174, MATCH('Cost drivers'!$B151&amp;'Cost drivers'!J$5, Inputs2!$A$4:$A$174&amp;Inputs2!$B$4:$B$174, 0), MATCH('Cost drivers'!$C151, Inputs2!$A$4:$L$4, 0))
)</f>
        <v>6.0017634483064057</v>
      </c>
      <c r="K151" s="118" cm="1">
        <f t="array" ref="K151">IF(RIGHT($C151,2)&lt;RIGHT(Controls!$E$39,2),
INDEX(Inputs1!$A$4:$X$328, MATCH('Cost drivers'!$B151&amp;'Cost drivers'!K$4, Inputs1!$A$4:$A$328&amp;Inputs1!$B$4:$B$328, 0), MATCH('Cost drivers'!$C151, Inputs1!$A$4:$X$4, 0)),
INDEX(Inputs2!$A$4:$L$174, MATCH('Cost drivers'!$B151&amp;'Cost drivers'!K$5, Inputs2!$A$4:$A$174&amp;Inputs2!$B$4:$B$174, 0), MATCH('Cost drivers'!$C151, Inputs2!$A$4:$L$4, 0))
)</f>
        <v>612.91350533577508</v>
      </c>
      <c r="L151" s="118" cm="1">
        <f t="array" ref="L151">IF(RIGHT($C151,2)&lt;RIGHT(Controls!$E$39,2),
INDEX(Inputs1!$A$4:$X$328, MATCH('Cost drivers'!$B151&amp;'Cost drivers'!L$4, Inputs1!$A$4:$A$328&amp;Inputs1!$B$4:$B$328, 0), MATCH('Cost drivers'!$C151, Inputs1!$A$4:$X$4, 0)),
INDEX(Inputs2!$A$4:$L$174, MATCH('Cost drivers'!$B151&amp;'Cost drivers'!L$5, Inputs2!$A$4:$A$174&amp;Inputs2!$B$4:$B$174, 0), MATCH('Cost drivers'!$C151, Inputs2!$A$4:$L$4, 0))
)</f>
        <v>1651.6951451624095</v>
      </c>
      <c r="M151" s="120" cm="1">
        <f t="array" ref="M151">IF(RIGHT($C151,2)&lt;RIGHT(Controls!$E$39,2),
INDEX(Inputs1!$A$4:$X$328, MATCH('Cost drivers'!$B151&amp;'Cost drivers'!M$4, Inputs1!$A$4:$A$328&amp;Inputs1!$B$4:$B$328, 0), MATCH('Cost drivers'!$C151, Inputs1!$A$4:$X$4, 0)),
INDEX(Inputs2!$A$4:$L$174, MATCH('Cost drivers'!$B151&amp;'Cost drivers'!M$5, Inputs2!$A$4:$A$174&amp;Inputs2!$B$4:$B$174, 0), MATCH('Cost drivers'!$C151, Inputs2!$A$4:$L$4, 0))
)</f>
        <v>5.5933323155450058E-4</v>
      </c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8"/>
      <c r="AF151" s="108"/>
    </row>
    <row r="152" spans="1:32" s="107" customFormat="1" ht="13.15">
      <c r="A152" s="98" t="str">
        <f t="shared" si="19"/>
        <v>WSH23</v>
      </c>
      <c r="B152" s="98" t="s">
        <v>130</v>
      </c>
      <c r="C152" s="98" t="s">
        <v>50</v>
      </c>
      <c r="D152" s="117">
        <f t="shared" si="20"/>
        <v>4.3081109517237133</v>
      </c>
      <c r="E152" s="117">
        <f t="shared" si="21"/>
        <v>5.7929346241205231</v>
      </c>
      <c r="F152" s="117">
        <f t="shared" si="22"/>
        <v>6.4190729257304531</v>
      </c>
      <c r="G152" s="117">
        <f t="shared" si="23"/>
        <v>7.410406500569314</v>
      </c>
      <c r="H152" s="117">
        <f t="shared" si="24"/>
        <v>-7.4940956489062875</v>
      </c>
      <c r="I152" s="118" cm="1">
        <f t="array" ref="I152">IF(RIGHT($C152,2)&lt;RIGHT(Controls!$E$39,2),
INDEX(Inputs1!$A$4:$X$328, MATCH('Cost drivers'!$B152&amp;'Cost drivers'!I$4, Inputs1!$A$4:$A$328&amp;Inputs1!$B$4:$B$328, 0), MATCH('Cost drivers'!$C152, Inputs1!$A$4:$X$4, 0)),
INDEX(Inputs2!$A$4:$L$174, MATCH('Cost drivers'!$B152&amp;'Cost drivers'!I$5, Inputs2!$A$4:$A$174&amp;Inputs2!$B$4:$B$174, 0), MATCH('Cost drivers'!$C152, Inputs2!$A$4:$L$4, 0))
)</f>
        <v>74.3</v>
      </c>
      <c r="J152" s="119" cm="1">
        <f t="array" ref="J152">IF(RIGHT($C152,2)&lt;RIGHT(Controls!$E$39,2),
INDEX(Inputs1!$A$4:$X$328, MATCH('Cost drivers'!$B152&amp;'Cost drivers'!J$4, Inputs1!$A$4:$A$328&amp;Inputs1!$B$4:$B$328, 0), MATCH('Cost drivers'!$C152, Inputs1!$A$4:$X$4, 0)),
INDEX(Inputs2!$A$4:$L$174, MATCH('Cost drivers'!$B152&amp;'Cost drivers'!J$5, Inputs2!$A$4:$A$174&amp;Inputs2!$B$4:$B$174, 0), MATCH('Cost drivers'!$C152, Inputs2!$A$4:$L$4, 0))
)</f>
        <v>5.7929346241205231</v>
      </c>
      <c r="K152" s="118" cm="1">
        <f t="array" ref="K152">IF(RIGHT($C152,2)&lt;RIGHT(Controls!$E$39,2),
INDEX(Inputs1!$A$4:$X$328, MATCH('Cost drivers'!$B152&amp;'Cost drivers'!K$4, Inputs1!$A$4:$A$328&amp;Inputs1!$B$4:$B$328, 0), MATCH('Cost drivers'!$C152, Inputs1!$A$4:$X$4, 0)),
INDEX(Inputs2!$A$4:$L$174, MATCH('Cost drivers'!$B152&amp;'Cost drivers'!K$5, Inputs2!$A$4:$A$174&amp;Inputs2!$B$4:$B$174, 0), MATCH('Cost drivers'!$C152, Inputs2!$A$4:$L$4, 0))
)</f>
        <v>613.43415141312005</v>
      </c>
      <c r="L152" s="118" cm="1">
        <f t="array" ref="L152">IF(RIGHT($C152,2)&lt;RIGHT(Controls!$E$39,2),
INDEX(Inputs1!$A$4:$X$328, MATCH('Cost drivers'!$B152&amp;'Cost drivers'!L$4, Inputs1!$A$4:$A$328&amp;Inputs1!$B$4:$B$328, 0), MATCH('Cost drivers'!$C152, Inputs1!$A$4:$X$4, 0)),
INDEX(Inputs2!$A$4:$L$174, MATCH('Cost drivers'!$B152&amp;'Cost drivers'!L$5, Inputs2!$A$4:$A$174&amp;Inputs2!$B$4:$B$174, 0), MATCH('Cost drivers'!$C152, Inputs2!$A$4:$L$4, 0))
)</f>
        <v>1653.0981956594408</v>
      </c>
      <c r="M152" s="120" cm="1">
        <f t="array" ref="M152">IF(RIGHT($C152,2)&lt;RIGHT(Controls!$E$39,2),
INDEX(Inputs1!$A$4:$X$328, MATCH('Cost drivers'!$B152&amp;'Cost drivers'!M$4, Inputs1!$A$4:$A$328&amp;Inputs1!$B$4:$B$328, 0), MATCH('Cost drivers'!$C152, Inputs1!$A$4:$X$4, 0)),
INDEX(Inputs2!$A$4:$L$174, MATCH('Cost drivers'!$B152&amp;'Cost drivers'!M$5, Inputs2!$A$4:$A$174&amp;Inputs2!$B$4:$B$174, 0), MATCH('Cost drivers'!$C152, Inputs2!$A$4:$L$4, 0))
)</f>
        <v>5.5635963409275083E-4</v>
      </c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8"/>
      <c r="AF152" s="108"/>
    </row>
    <row r="153" spans="1:32" s="107" customFormat="1" ht="13.15">
      <c r="A153" s="98" t="str">
        <f t="shared" si="19"/>
        <v>WSH24</v>
      </c>
      <c r="B153" s="98" t="s">
        <v>130</v>
      </c>
      <c r="C153" s="98" t="s">
        <v>30</v>
      </c>
      <c r="D153" s="117">
        <f t="shared" si="20"/>
        <v>4.2945606088926054</v>
      </c>
      <c r="E153" s="117">
        <f t="shared" si="21"/>
        <v>5.6338028169014089</v>
      </c>
      <c r="F153" s="117">
        <f t="shared" si="22"/>
        <v>6.4152232707388874</v>
      </c>
      <c r="G153" s="117">
        <f t="shared" si="23"/>
        <v>7.4065568455777484</v>
      </c>
      <c r="H153" s="117">
        <f t="shared" si="24"/>
        <v>-7.4974121745883604</v>
      </c>
      <c r="I153" s="118" cm="1">
        <f t="array" ref="I153">IF(RIGHT($C153,2)&lt;RIGHT(Controls!$E$39,2),
INDEX(Inputs1!$A$4:$X$328, MATCH('Cost drivers'!$B153&amp;'Cost drivers'!I$4, Inputs1!$A$4:$A$328&amp;Inputs1!$B$4:$B$328, 0), MATCH('Cost drivers'!$C153, Inputs1!$A$4:$X$4, 0)),
INDEX(Inputs2!$A$4:$L$174, MATCH('Cost drivers'!$B153&amp;'Cost drivers'!I$5, Inputs2!$A$4:$A$174&amp;Inputs2!$B$4:$B$174, 0), MATCH('Cost drivers'!$C153, Inputs2!$A$4:$L$4, 0))
)</f>
        <v>73.3</v>
      </c>
      <c r="J153" s="119" cm="1">
        <f t="array" ref="J153">IF(RIGHT($C153,2)&lt;RIGHT(Controls!$E$39,2),
INDEX(Inputs1!$A$4:$X$328, MATCH('Cost drivers'!$B153&amp;'Cost drivers'!J$4, Inputs1!$A$4:$A$328&amp;Inputs1!$B$4:$B$328, 0), MATCH('Cost drivers'!$C153, Inputs1!$A$4:$X$4, 0)),
INDEX(Inputs2!$A$4:$L$174, MATCH('Cost drivers'!$B153&amp;'Cost drivers'!J$5, Inputs2!$A$4:$A$174&amp;Inputs2!$B$4:$B$174, 0), MATCH('Cost drivers'!$C153, Inputs2!$A$4:$L$4, 0))
)</f>
        <v>5.6338028169014089</v>
      </c>
      <c r="K153" s="118" cm="1">
        <f t="array" ref="K153">IF(RIGHT($C153,2)&lt;RIGHT(Controls!$E$39,2),
INDEX(Inputs1!$A$4:$X$328, MATCH('Cost drivers'!$B153&amp;'Cost drivers'!K$4, Inputs1!$A$4:$A$328&amp;Inputs1!$B$4:$B$328, 0), MATCH('Cost drivers'!$C153, Inputs1!$A$4:$X$4, 0)),
INDEX(Inputs2!$A$4:$L$174, MATCH('Cost drivers'!$B153&amp;'Cost drivers'!K$5, Inputs2!$A$4:$A$174&amp;Inputs2!$B$4:$B$174, 0), MATCH('Cost drivers'!$C153, Inputs2!$A$4:$L$4, 0))
)</f>
        <v>611.07718124195458</v>
      </c>
      <c r="L153" s="118" cm="1">
        <f t="array" ref="L153">IF(RIGHT($C153,2)&lt;RIGHT(Controls!$E$39,2),
INDEX(Inputs1!$A$4:$X$328, MATCH('Cost drivers'!$B153&amp;'Cost drivers'!L$4, Inputs1!$A$4:$A$328&amp;Inputs1!$B$4:$B$328, 0), MATCH('Cost drivers'!$C153, Inputs1!$A$4:$X$4, 0)),
INDEX(Inputs2!$A$4:$L$174, MATCH('Cost drivers'!$B153&amp;'Cost drivers'!L$5, Inputs2!$A$4:$A$174&amp;Inputs2!$B$4:$B$174, 0), MATCH('Cost drivers'!$C153, Inputs2!$A$4:$L$4, 0))
)</f>
        <v>1646.7465715638452</v>
      </c>
      <c r="M153" s="120" cm="1">
        <f t="array" ref="M153">IF(RIGHT($C153,2)&lt;RIGHT(Controls!$E$39,2),
INDEX(Inputs1!$A$4:$X$328, MATCH('Cost drivers'!$B153&amp;'Cost drivers'!M$4, Inputs1!$A$4:$A$328&amp;Inputs1!$B$4:$B$328, 0), MATCH('Cost drivers'!$C153, Inputs1!$A$4:$X$4, 0)),
INDEX(Inputs2!$A$4:$L$174, MATCH('Cost drivers'!$B153&amp;'Cost drivers'!M$5, Inputs2!$A$4:$A$174&amp;Inputs2!$B$4:$B$174, 0), MATCH('Cost drivers'!$C153, Inputs2!$A$4:$L$4, 0))
)</f>
        <v>5.5451750949309867E-4</v>
      </c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8"/>
      <c r="AF153" s="108"/>
    </row>
    <row r="154" spans="1:32" s="107" customFormat="1" ht="13.15">
      <c r="A154" s="98" t="str">
        <f t="shared" si="19"/>
        <v>WSH25</v>
      </c>
      <c r="B154" s="98" t="s">
        <v>130</v>
      </c>
      <c r="C154" s="98" t="s">
        <v>51</v>
      </c>
      <c r="D154" s="117">
        <f t="shared" si="20"/>
        <v>4.3415196946854016</v>
      </c>
      <c r="E154" s="117">
        <f t="shared" si="21"/>
        <v>5.6295345777949946</v>
      </c>
      <c r="F154" s="117">
        <f t="shared" si="22"/>
        <v>6.4151726328356276</v>
      </c>
      <c r="G154" s="117">
        <f t="shared" si="23"/>
        <v>7.4065062076744885</v>
      </c>
      <c r="H154" s="117">
        <f t="shared" si="24"/>
        <v>-7.5029996230361817</v>
      </c>
      <c r="I154" s="118" cm="1">
        <f t="array" ref="I154">IF(RIGHT($C154,2)&lt;RIGHT(Controls!$E$39,2),
INDEX(Inputs1!$A$4:$X$328, MATCH('Cost drivers'!$B154&amp;'Cost drivers'!I$4, Inputs1!$A$4:$A$328&amp;Inputs1!$B$4:$B$328, 0), MATCH('Cost drivers'!$C154, Inputs1!$A$4:$X$4, 0)),
INDEX(Inputs2!$A$4:$L$174, MATCH('Cost drivers'!$B154&amp;'Cost drivers'!I$5, Inputs2!$A$4:$A$174&amp;Inputs2!$B$4:$B$174, 0), MATCH('Cost drivers'!$C154, Inputs2!$A$4:$L$4, 0))
)</f>
        <v>76.82419999999999</v>
      </c>
      <c r="J154" s="119" cm="1">
        <f t="array" ref="J154">IF(RIGHT($C154,2)&lt;RIGHT(Controls!$E$39,2),
INDEX(Inputs1!$A$4:$X$328, MATCH('Cost drivers'!$B154&amp;'Cost drivers'!J$4, Inputs1!$A$4:$A$328&amp;Inputs1!$B$4:$B$328, 0), MATCH('Cost drivers'!$C154, Inputs1!$A$4:$X$4, 0)),
INDEX(Inputs2!$A$4:$L$174, MATCH('Cost drivers'!$B154&amp;'Cost drivers'!J$5, Inputs2!$A$4:$A$174&amp;Inputs2!$B$4:$B$174, 0), MATCH('Cost drivers'!$C154, Inputs2!$A$4:$L$4, 0))
)</f>
        <v>5.6295345777949946</v>
      </c>
      <c r="K154" s="118" cm="1">
        <f t="array" ref="K154">IF(RIGHT($C154,2)&lt;RIGHT(Controls!$E$39,2),
INDEX(Inputs1!$A$4:$X$328, MATCH('Cost drivers'!$B154&amp;'Cost drivers'!K$4, Inputs1!$A$4:$A$328&amp;Inputs1!$B$4:$B$328, 0), MATCH('Cost drivers'!$C154, Inputs1!$A$4:$X$4, 0)),
INDEX(Inputs2!$A$4:$L$174, MATCH('Cost drivers'!$B154&amp;'Cost drivers'!K$5, Inputs2!$A$4:$A$174&amp;Inputs2!$B$4:$B$174, 0), MATCH('Cost drivers'!$C154, Inputs2!$A$4:$L$4, 0))
)</f>
        <v>611.04623835821451</v>
      </c>
      <c r="L154" s="118" cm="1">
        <f t="array" ref="L154">IF(RIGHT($C154,2)&lt;RIGHT(Controls!$E$39,2),
INDEX(Inputs1!$A$4:$X$328, MATCH('Cost drivers'!$B154&amp;'Cost drivers'!L$4, Inputs1!$A$4:$A$328&amp;Inputs1!$B$4:$B$328, 0), MATCH('Cost drivers'!$C154, Inputs1!$A$4:$X$4, 0)),
INDEX(Inputs2!$A$4:$L$174, MATCH('Cost drivers'!$B154&amp;'Cost drivers'!L$5, Inputs2!$A$4:$A$174&amp;Inputs2!$B$4:$B$174, 0), MATCH('Cost drivers'!$C154, Inputs2!$A$4:$L$4, 0))
)</f>
        <v>1646.6631858815165</v>
      </c>
      <c r="M154" s="120" cm="1">
        <f t="array" ref="M154">IF(RIGHT($C154,2)&lt;RIGHT(Controls!$E$39,2),
INDEX(Inputs1!$A$4:$X$328, MATCH('Cost drivers'!$B154&amp;'Cost drivers'!M$4, Inputs1!$A$4:$A$328&amp;Inputs1!$B$4:$B$328, 0), MATCH('Cost drivers'!$C154, Inputs1!$A$4:$X$4, 0)),
INDEX(Inputs2!$A$4:$L$174, MATCH('Cost drivers'!$B154&amp;'Cost drivers'!M$5, Inputs2!$A$4:$A$174&amp;Inputs2!$B$4:$B$174, 0), MATCH('Cost drivers'!$C154, Inputs2!$A$4:$L$4, 0))
)</f>
        <v>5.5142781129833575E-4</v>
      </c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8"/>
      <c r="AF154" s="108"/>
    </row>
    <row r="155" spans="1:32" s="107" customFormat="1" ht="13.15">
      <c r="A155" s="98" t="str">
        <f t="shared" si="19"/>
        <v>WSH26</v>
      </c>
      <c r="B155" s="98" t="s">
        <v>130</v>
      </c>
      <c r="C155" s="98" t="s">
        <v>52</v>
      </c>
      <c r="D155" s="117">
        <f t="shared" si="20"/>
        <v>4.3497048689617355</v>
      </c>
      <c r="E155" s="117">
        <f t="shared" si="21"/>
        <v>5.6390238422870622</v>
      </c>
      <c r="F155" s="117">
        <f t="shared" si="22"/>
        <v>6.4194495598048098</v>
      </c>
      <c r="G155" s="117">
        <f t="shared" si="23"/>
        <v>7.4107831346436717</v>
      </c>
      <c r="H155" s="117">
        <f t="shared" si="24"/>
        <v>-7.5090854460082888</v>
      </c>
      <c r="I155" s="118" cm="1">
        <f t="array" ref="I155">IF(RIGHT($C155,2)&lt;RIGHT(Controls!$E$39,2),
INDEX(Inputs1!$A$4:$X$328, MATCH('Cost drivers'!$B155&amp;'Cost drivers'!I$4, Inputs1!$A$4:$A$328&amp;Inputs1!$B$4:$B$328, 0), MATCH('Cost drivers'!$C155, Inputs1!$A$4:$X$4, 0)),
INDEX(Inputs2!$A$4:$L$174, MATCH('Cost drivers'!$B155&amp;'Cost drivers'!I$5, Inputs2!$A$4:$A$174&amp;Inputs2!$B$4:$B$174, 0), MATCH('Cost drivers'!$C155, Inputs2!$A$4:$L$4, 0))
)</f>
        <v>77.455600000000004</v>
      </c>
      <c r="J155" s="119" cm="1">
        <f t="array" ref="J155">IF(RIGHT($C155,2)&lt;RIGHT(Controls!$E$39,2),
INDEX(Inputs1!$A$4:$X$328, MATCH('Cost drivers'!$B155&amp;'Cost drivers'!J$4, Inputs1!$A$4:$A$328&amp;Inputs1!$B$4:$B$328, 0), MATCH('Cost drivers'!$C155, Inputs1!$A$4:$X$4, 0)),
INDEX(Inputs2!$A$4:$L$174, MATCH('Cost drivers'!$B155&amp;'Cost drivers'!J$5, Inputs2!$A$4:$A$174&amp;Inputs2!$B$4:$B$174, 0), MATCH('Cost drivers'!$C155, Inputs2!$A$4:$L$4, 0))
)</f>
        <v>5.6390238422870622</v>
      </c>
      <c r="K155" s="118" cm="1">
        <f t="array" ref="K155">IF(RIGHT($C155,2)&lt;RIGHT(Controls!$E$39,2),
INDEX(Inputs1!$A$4:$X$328, MATCH('Cost drivers'!$B155&amp;'Cost drivers'!K$4, Inputs1!$A$4:$A$328&amp;Inputs1!$B$4:$B$328, 0), MATCH('Cost drivers'!$C155, Inputs1!$A$4:$X$4, 0)),
INDEX(Inputs2!$A$4:$L$174, MATCH('Cost drivers'!$B155&amp;'Cost drivers'!K$5, Inputs2!$A$4:$A$174&amp;Inputs2!$B$4:$B$174, 0), MATCH('Cost drivers'!$C155, Inputs2!$A$4:$L$4, 0))
)</f>
        <v>613.66523513118602</v>
      </c>
      <c r="L155" s="118" cm="1">
        <f t="array" ref="L155">IF(RIGHT($C155,2)&lt;RIGHT(Controls!$E$39,2),
INDEX(Inputs1!$A$4:$X$328, MATCH('Cost drivers'!$B155&amp;'Cost drivers'!L$4, Inputs1!$A$4:$A$328&amp;Inputs1!$B$4:$B$328, 0), MATCH('Cost drivers'!$C155, Inputs1!$A$4:$X$4, 0)),
INDEX(Inputs2!$A$4:$L$174, MATCH('Cost drivers'!$B155&amp;'Cost drivers'!L$5, Inputs2!$A$4:$A$174&amp;Inputs2!$B$4:$B$174, 0), MATCH('Cost drivers'!$C155, Inputs2!$A$4:$L$4, 0))
)</f>
        <v>1653.7209260315617</v>
      </c>
      <c r="M155" s="120" cm="1">
        <f t="array" ref="M155">IF(RIGHT($C155,2)&lt;RIGHT(Controls!$E$39,2),
INDEX(Inputs1!$A$4:$X$328, MATCH('Cost drivers'!$B155&amp;'Cost drivers'!M$4, Inputs1!$A$4:$A$328&amp;Inputs1!$B$4:$B$328, 0), MATCH('Cost drivers'!$C155, Inputs1!$A$4:$X$4, 0)),
INDEX(Inputs2!$A$4:$L$174, MATCH('Cost drivers'!$B155&amp;'Cost drivers'!M$5, Inputs2!$A$4:$A$174&amp;Inputs2!$B$4:$B$174, 0), MATCH('Cost drivers'!$C155, Inputs2!$A$4:$L$4, 0))
)</f>
        <v>5.4808211025529879E-4</v>
      </c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8"/>
      <c r="AF155" s="108"/>
    </row>
    <row r="156" spans="1:32" s="107" customFormat="1" ht="13.15">
      <c r="A156" s="98" t="str">
        <f t="shared" si="19"/>
        <v>WSH27</v>
      </c>
      <c r="B156" s="98" t="s">
        <v>130</v>
      </c>
      <c r="C156" s="98" t="s">
        <v>53</v>
      </c>
      <c r="D156" s="117">
        <f t="shared" si="20"/>
        <v>4.3578235897257134</v>
      </c>
      <c r="E156" s="117">
        <f t="shared" si="21"/>
        <v>5.5902355357890743</v>
      </c>
      <c r="F156" s="117">
        <f t="shared" si="22"/>
        <v>6.4234913059533891</v>
      </c>
      <c r="G156" s="117">
        <f t="shared" si="23"/>
        <v>7.4148248807922501</v>
      </c>
      <c r="H156" s="117">
        <f t="shared" si="24"/>
        <v>-7.5174602427058037</v>
      </c>
      <c r="I156" s="118" cm="1">
        <f t="array" ref="I156">IF(RIGHT($C156,2)&lt;RIGHT(Controls!$E$39,2),
INDEX(Inputs1!$A$4:$X$328, MATCH('Cost drivers'!$B156&amp;'Cost drivers'!I$4, Inputs1!$A$4:$A$328&amp;Inputs1!$B$4:$B$328, 0), MATCH('Cost drivers'!$C156, Inputs1!$A$4:$X$4, 0)),
INDEX(Inputs2!$A$4:$L$174, MATCH('Cost drivers'!$B156&amp;'Cost drivers'!I$5, Inputs2!$A$4:$A$174&amp;Inputs2!$B$4:$B$174, 0), MATCH('Cost drivers'!$C156, Inputs2!$A$4:$L$4, 0))
)</f>
        <v>78.086999999999989</v>
      </c>
      <c r="J156" s="119" cm="1">
        <f t="array" ref="J156">IF(RIGHT($C156,2)&lt;RIGHT(Controls!$E$39,2),
INDEX(Inputs1!$A$4:$X$328, MATCH('Cost drivers'!$B156&amp;'Cost drivers'!J$4, Inputs1!$A$4:$A$328&amp;Inputs1!$B$4:$B$328, 0), MATCH('Cost drivers'!$C156, Inputs1!$A$4:$X$4, 0)),
INDEX(Inputs2!$A$4:$L$174, MATCH('Cost drivers'!$B156&amp;'Cost drivers'!J$5, Inputs2!$A$4:$A$174&amp;Inputs2!$B$4:$B$174, 0), MATCH('Cost drivers'!$C156, Inputs2!$A$4:$L$4, 0))
)</f>
        <v>5.5902355357890743</v>
      </c>
      <c r="K156" s="118" cm="1">
        <f t="array" ref="K156">IF(RIGHT($C156,2)&lt;RIGHT(Controls!$E$39,2),
INDEX(Inputs1!$A$4:$X$328, MATCH('Cost drivers'!$B156&amp;'Cost drivers'!K$4, Inputs1!$A$4:$A$328&amp;Inputs1!$B$4:$B$328, 0), MATCH('Cost drivers'!$C156, Inputs1!$A$4:$X$4, 0)),
INDEX(Inputs2!$A$4:$L$174, MATCH('Cost drivers'!$B156&amp;'Cost drivers'!K$5, Inputs2!$A$4:$A$174&amp;Inputs2!$B$4:$B$174, 0), MATCH('Cost drivers'!$C156, Inputs2!$A$4:$L$4, 0))
)</f>
        <v>616.1505333207283</v>
      </c>
      <c r="L156" s="118" cm="1">
        <f t="array" ref="L156">IF(RIGHT($C156,2)&lt;RIGHT(Controls!$E$39,2),
INDEX(Inputs1!$A$4:$X$328, MATCH('Cost drivers'!$B156&amp;'Cost drivers'!L$4, Inputs1!$A$4:$A$328&amp;Inputs1!$B$4:$B$328, 0), MATCH('Cost drivers'!$C156, Inputs1!$A$4:$X$4, 0)),
INDEX(Inputs2!$A$4:$L$174, MATCH('Cost drivers'!$B156&amp;'Cost drivers'!L$5, Inputs2!$A$4:$A$174&amp;Inputs2!$B$4:$B$174, 0), MATCH('Cost drivers'!$C156, Inputs2!$A$4:$L$4, 0))
)</f>
        <v>1660.4183717856718</v>
      </c>
      <c r="M156" s="120" cm="1">
        <f t="array" ref="M156">IF(RIGHT($C156,2)&lt;RIGHT(Controls!$E$39,2),
INDEX(Inputs1!$A$4:$X$328, MATCH('Cost drivers'!$B156&amp;'Cost drivers'!M$4, Inputs1!$A$4:$A$328&amp;Inputs1!$B$4:$B$328, 0), MATCH('Cost drivers'!$C156, Inputs1!$A$4:$X$4, 0)),
INDEX(Inputs2!$A$4:$L$174, MATCH('Cost drivers'!$B156&amp;'Cost drivers'!M$5, Inputs2!$A$4:$A$174&amp;Inputs2!$B$4:$B$174, 0), MATCH('Cost drivers'!$C156, Inputs2!$A$4:$L$4, 0))
)</f>
        <v>5.4351120094234956E-4</v>
      </c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8"/>
      <c r="AF156" s="108"/>
    </row>
    <row r="157" spans="1:32" s="107" customFormat="1" ht="13.15">
      <c r="A157" s="98" t="str">
        <f t="shared" si="19"/>
        <v>WSH28</v>
      </c>
      <c r="B157" s="98" t="s">
        <v>130</v>
      </c>
      <c r="C157" s="98" t="s">
        <v>54</v>
      </c>
      <c r="D157" s="117">
        <f t="shared" si="20"/>
        <v>4.3658769273341864</v>
      </c>
      <c r="E157" s="117">
        <f t="shared" si="21"/>
        <v>5.5040195444648479</v>
      </c>
      <c r="F157" s="117">
        <f t="shared" si="22"/>
        <v>6.4274097733649</v>
      </c>
      <c r="G157" s="117">
        <f t="shared" si="23"/>
        <v>7.418743348203761</v>
      </c>
      <c r="H157" s="117">
        <f t="shared" si="24"/>
        <v>-7.5281470810750672</v>
      </c>
      <c r="I157" s="118" cm="1">
        <f t="array" ref="I157">IF(RIGHT($C157,2)&lt;RIGHT(Controls!$E$39,2),
INDEX(Inputs1!$A$4:$X$328, MATCH('Cost drivers'!$B157&amp;'Cost drivers'!I$4, Inputs1!$A$4:$A$328&amp;Inputs1!$B$4:$B$328, 0), MATCH('Cost drivers'!$C157, Inputs1!$A$4:$X$4, 0)),
INDEX(Inputs2!$A$4:$L$174, MATCH('Cost drivers'!$B157&amp;'Cost drivers'!I$5, Inputs2!$A$4:$A$174&amp;Inputs2!$B$4:$B$174, 0), MATCH('Cost drivers'!$C157, Inputs2!$A$4:$L$4, 0))
)</f>
        <v>78.718400000000003</v>
      </c>
      <c r="J157" s="119" cm="1">
        <f t="array" ref="J157">IF(RIGHT($C157,2)&lt;RIGHT(Controls!$E$39,2),
INDEX(Inputs1!$A$4:$X$328, MATCH('Cost drivers'!$B157&amp;'Cost drivers'!J$4, Inputs1!$A$4:$A$328&amp;Inputs1!$B$4:$B$328, 0), MATCH('Cost drivers'!$C157, Inputs1!$A$4:$X$4, 0)),
INDEX(Inputs2!$A$4:$L$174, MATCH('Cost drivers'!$B157&amp;'Cost drivers'!J$5, Inputs2!$A$4:$A$174&amp;Inputs2!$B$4:$B$174, 0), MATCH('Cost drivers'!$C157, Inputs2!$A$4:$L$4, 0))
)</f>
        <v>5.5040195444648479</v>
      </c>
      <c r="K157" s="118" cm="1">
        <f t="array" ref="K157">IF(RIGHT($C157,2)&lt;RIGHT(Controls!$E$39,2),
INDEX(Inputs1!$A$4:$X$328, MATCH('Cost drivers'!$B157&amp;'Cost drivers'!K$4, Inputs1!$A$4:$A$328&amp;Inputs1!$B$4:$B$328, 0), MATCH('Cost drivers'!$C157, Inputs1!$A$4:$X$4, 0)),
INDEX(Inputs2!$A$4:$L$174, MATCH('Cost drivers'!$B157&amp;'Cost drivers'!K$5, Inputs2!$A$4:$A$174&amp;Inputs2!$B$4:$B$174, 0), MATCH('Cost drivers'!$C157, Inputs2!$A$4:$L$4, 0))
)</f>
        <v>618.56963559753046</v>
      </c>
      <c r="L157" s="118" cm="1">
        <f t="array" ref="L157">IF(RIGHT($C157,2)&lt;RIGHT(Controls!$E$39,2),
INDEX(Inputs1!$A$4:$X$328, MATCH('Cost drivers'!$B157&amp;'Cost drivers'!L$4, Inputs1!$A$4:$A$328&amp;Inputs1!$B$4:$B$328, 0), MATCH('Cost drivers'!$C157, Inputs1!$A$4:$X$4, 0)),
INDEX(Inputs2!$A$4:$L$174, MATCH('Cost drivers'!$B157&amp;'Cost drivers'!L$5, Inputs2!$A$4:$A$174&amp;Inputs2!$B$4:$B$174, 0), MATCH('Cost drivers'!$C157, Inputs2!$A$4:$L$4, 0))
)</f>
        <v>1666.9374310843511</v>
      </c>
      <c r="M157" s="120" cm="1">
        <f t="array" ref="M157">IF(RIGHT($C157,2)&lt;RIGHT(Controls!$E$39,2),
INDEX(Inputs1!$A$4:$X$328, MATCH('Cost drivers'!$B157&amp;'Cost drivers'!M$4, Inputs1!$A$4:$A$328&amp;Inputs1!$B$4:$B$328, 0), MATCH('Cost drivers'!$C157, Inputs1!$A$4:$X$4, 0)),
INDEX(Inputs2!$A$4:$L$174, MATCH('Cost drivers'!$B157&amp;'Cost drivers'!M$5, Inputs2!$A$4:$A$174&amp;Inputs2!$B$4:$B$174, 0), MATCH('Cost drivers'!$C157, Inputs2!$A$4:$L$4, 0))
)</f>
        <v>5.3773371112237668E-4</v>
      </c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</row>
    <row r="158" spans="1:32" s="107" customFormat="1" ht="13.15">
      <c r="A158" s="98" t="str">
        <f t="shared" si="19"/>
        <v>WSH29</v>
      </c>
      <c r="B158" s="98" t="s">
        <v>130</v>
      </c>
      <c r="C158" s="98" t="s">
        <v>55</v>
      </c>
      <c r="D158" s="117">
        <f t="shared" si="20"/>
        <v>4.3738659264903506</v>
      </c>
      <c r="E158" s="117">
        <f t="shared" si="21"/>
        <v>5.5124848178935908</v>
      </c>
      <c r="F158" s="117">
        <f t="shared" si="22"/>
        <v>6.4310969742001465</v>
      </c>
      <c r="G158" s="117">
        <f t="shared" si="23"/>
        <v>7.4224305490390075</v>
      </c>
      <c r="H158" s="117">
        <f t="shared" si="24"/>
        <v>-7.5338708616903673</v>
      </c>
      <c r="I158" s="118" cm="1">
        <f t="array" ref="I158">IF(RIGHT($C158,2)&lt;RIGHT(Controls!$E$39,2),
INDEX(Inputs1!$A$4:$X$328, MATCH('Cost drivers'!$B158&amp;'Cost drivers'!I$4, Inputs1!$A$4:$A$328&amp;Inputs1!$B$4:$B$328, 0), MATCH('Cost drivers'!$C158, Inputs1!$A$4:$X$4, 0)),
INDEX(Inputs2!$A$4:$L$174, MATCH('Cost drivers'!$B158&amp;'Cost drivers'!I$5, Inputs2!$A$4:$A$174&amp;Inputs2!$B$4:$B$174, 0), MATCH('Cost drivers'!$C158, Inputs2!$A$4:$L$4, 0))
)</f>
        <v>79.349800000000016</v>
      </c>
      <c r="J158" s="119" cm="1">
        <f t="array" ref="J158">IF(RIGHT($C158,2)&lt;RIGHT(Controls!$E$39,2),
INDEX(Inputs1!$A$4:$X$328, MATCH('Cost drivers'!$B158&amp;'Cost drivers'!J$4, Inputs1!$A$4:$A$328&amp;Inputs1!$B$4:$B$328, 0), MATCH('Cost drivers'!$C158, Inputs1!$A$4:$X$4, 0)),
INDEX(Inputs2!$A$4:$L$174, MATCH('Cost drivers'!$B158&amp;'Cost drivers'!J$5, Inputs2!$A$4:$A$174&amp;Inputs2!$B$4:$B$174, 0), MATCH('Cost drivers'!$C158, Inputs2!$A$4:$L$4, 0))
)</f>
        <v>5.5124848178935908</v>
      </c>
      <c r="K158" s="118" cm="1">
        <f t="array" ref="K158">IF(RIGHT($C158,2)&lt;RIGHT(Controls!$E$39,2),
INDEX(Inputs1!$A$4:$X$328, MATCH('Cost drivers'!$B158&amp;'Cost drivers'!K$4, Inputs1!$A$4:$A$328&amp;Inputs1!$B$4:$B$328, 0), MATCH('Cost drivers'!$C158, Inputs1!$A$4:$X$4, 0)),
INDEX(Inputs2!$A$4:$L$174, MATCH('Cost drivers'!$B158&amp;'Cost drivers'!K$5, Inputs2!$A$4:$A$174&amp;Inputs2!$B$4:$B$174, 0), MATCH('Cost drivers'!$C158, Inputs2!$A$4:$L$4, 0))
)</f>
        <v>620.85463611366947</v>
      </c>
      <c r="L158" s="118" cm="1">
        <f t="array" ref="L158">IF(RIGHT($C158,2)&lt;RIGHT(Controls!$E$39,2),
INDEX(Inputs1!$A$4:$X$328, MATCH('Cost drivers'!$B158&amp;'Cost drivers'!L$4, Inputs1!$A$4:$A$328&amp;Inputs1!$B$4:$B$328, 0), MATCH('Cost drivers'!$C158, Inputs1!$A$4:$X$4, 0)),
INDEX(Inputs2!$A$4:$L$174, MATCH('Cost drivers'!$B158&amp;'Cost drivers'!L$5, Inputs2!$A$4:$A$174&amp;Inputs2!$B$4:$B$174, 0), MATCH('Cost drivers'!$C158, Inputs2!$A$4:$L$4, 0))
)</f>
        <v>1673.0951094946724</v>
      </c>
      <c r="M158" s="120" cm="1">
        <f t="array" ref="M158">IF(RIGHT($C158,2)&lt;RIGHT(Controls!$E$39,2),
INDEX(Inputs1!$A$4:$X$328, MATCH('Cost drivers'!$B158&amp;'Cost drivers'!M$4, Inputs1!$A$4:$A$328&amp;Inputs1!$B$4:$B$328, 0), MATCH('Cost drivers'!$C158, Inputs1!$A$4:$X$4, 0)),
INDEX(Inputs2!$A$4:$L$174, MATCH('Cost drivers'!$B158&amp;'Cost drivers'!M$5, Inputs2!$A$4:$A$174&amp;Inputs2!$B$4:$B$174, 0), MATCH('Cost drivers'!$C158, Inputs2!$A$4:$L$4, 0))
)</f>
        <v>5.3466463307418489E-4</v>
      </c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8"/>
      <c r="AF158" s="108"/>
    </row>
    <row r="159" spans="1:32" s="107" customFormat="1" ht="13.15">
      <c r="A159" s="98" t="str">
        <f t="shared" si="19"/>
        <v>WSH30</v>
      </c>
      <c r="B159" s="98" t="s">
        <v>130</v>
      </c>
      <c r="C159" s="98" t="s">
        <v>56</v>
      </c>
      <c r="D159" s="117">
        <f t="shared" si="20"/>
        <v>4.3817916070570551</v>
      </c>
      <c r="E159" s="117">
        <f t="shared" si="21"/>
        <v>5.5117447337825123</v>
      </c>
      <c r="F159" s="117">
        <f t="shared" si="22"/>
        <v>6.4348129412890671</v>
      </c>
      <c r="G159" s="117">
        <f t="shared" si="23"/>
        <v>7.426146516127929</v>
      </c>
      <c r="H159" s="117">
        <f t="shared" si="24"/>
        <v>-7.5455698001430376</v>
      </c>
      <c r="I159" s="118" cm="1">
        <f t="array" ref="I159">IF(RIGHT($C159,2)&lt;RIGHT(Controls!$E$39,2),
INDEX(Inputs1!$A$4:$X$328, MATCH('Cost drivers'!$B159&amp;'Cost drivers'!I$4, Inputs1!$A$4:$A$328&amp;Inputs1!$B$4:$B$328, 0), MATCH('Cost drivers'!$C159, Inputs1!$A$4:$X$4, 0)),
INDEX(Inputs2!$A$4:$L$174, MATCH('Cost drivers'!$B159&amp;'Cost drivers'!I$5, Inputs2!$A$4:$A$174&amp;Inputs2!$B$4:$B$174, 0), MATCH('Cost drivers'!$C159, Inputs2!$A$4:$L$4, 0))
)</f>
        <v>79.981200000000001</v>
      </c>
      <c r="J159" s="119" cm="1">
        <f t="array" ref="J159">IF(RIGHT($C159,2)&lt;RIGHT(Controls!$E$39,2),
INDEX(Inputs1!$A$4:$X$328, MATCH('Cost drivers'!$B159&amp;'Cost drivers'!J$4, Inputs1!$A$4:$A$328&amp;Inputs1!$B$4:$B$328, 0), MATCH('Cost drivers'!$C159, Inputs1!$A$4:$X$4, 0)),
INDEX(Inputs2!$A$4:$L$174, MATCH('Cost drivers'!$B159&amp;'Cost drivers'!J$5, Inputs2!$A$4:$A$174&amp;Inputs2!$B$4:$B$174, 0), MATCH('Cost drivers'!$C159, Inputs2!$A$4:$L$4, 0))
)</f>
        <v>5.5117447337825123</v>
      </c>
      <c r="K159" s="118" cm="1">
        <f t="array" ref="K159">IF(RIGHT($C159,2)&lt;RIGHT(Controls!$E$39,2),
INDEX(Inputs1!$A$4:$X$328, MATCH('Cost drivers'!$B159&amp;'Cost drivers'!K$4, Inputs1!$A$4:$A$328&amp;Inputs1!$B$4:$B$328, 0), MATCH('Cost drivers'!$C159, Inputs1!$A$4:$X$4, 0)),
INDEX(Inputs2!$A$4:$L$174, MATCH('Cost drivers'!$B159&amp;'Cost drivers'!K$5, Inputs2!$A$4:$A$174&amp;Inputs2!$B$4:$B$174, 0), MATCH('Cost drivers'!$C159, Inputs2!$A$4:$L$4, 0))
)</f>
        <v>623.16600333103509</v>
      </c>
      <c r="L159" s="118" cm="1">
        <f t="array" ref="L159">IF(RIGHT($C159,2)&lt;RIGHT(Controls!$E$39,2),
INDEX(Inputs1!$A$4:$X$328, MATCH('Cost drivers'!$B159&amp;'Cost drivers'!L$4, Inputs1!$A$4:$A$328&amp;Inputs1!$B$4:$B$328, 0), MATCH('Cost drivers'!$C159, Inputs1!$A$4:$X$4, 0)),
INDEX(Inputs2!$A$4:$L$174, MATCH('Cost drivers'!$B159&amp;'Cost drivers'!L$5, Inputs2!$A$4:$A$174&amp;Inputs2!$B$4:$B$174, 0), MATCH('Cost drivers'!$C159, Inputs2!$A$4:$L$4, 0))
)</f>
        <v>1679.3238415724866</v>
      </c>
      <c r="M159" s="120" cm="1">
        <f t="array" ref="M159">IF(RIGHT($C159,2)&lt;RIGHT(Controls!$E$39,2),
INDEX(Inputs1!$A$4:$X$328, MATCH('Cost drivers'!$B159&amp;'Cost drivers'!M$4, Inputs1!$A$4:$A$328&amp;Inputs1!$B$4:$B$328, 0), MATCH('Cost drivers'!$C159, Inputs1!$A$4:$X$4, 0)),
INDEX(Inputs2!$A$4:$L$174, MATCH('Cost drivers'!$B159&amp;'Cost drivers'!M$5, Inputs2!$A$4:$A$174&amp;Inputs2!$B$4:$B$174, 0), MATCH('Cost drivers'!$C159, Inputs2!$A$4:$L$4, 0))
)</f>
        <v>5.2844607065375782E-4</v>
      </c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08"/>
      <c r="AF159" s="108"/>
    </row>
    <row r="160" spans="1:32" s="107" customFormat="1" ht="13.15">
      <c r="A160" s="98" t="str">
        <f t="shared" si="19"/>
        <v>WSX12</v>
      </c>
      <c r="B160" s="98" t="s">
        <v>131</v>
      </c>
      <c r="C160" s="98" t="s">
        <v>28</v>
      </c>
      <c r="D160" s="117">
        <f t="shared" si="20"/>
        <v>4.2165621949463494</v>
      </c>
      <c r="E160" s="117">
        <f t="shared" si="21"/>
        <v>4.5340760376290516</v>
      </c>
      <c r="F160" s="117">
        <f t="shared" si="22"/>
        <v>7.0331192942634839</v>
      </c>
      <c r="G160" s="117">
        <f t="shared" si="23"/>
        <v>7.8214992552141096</v>
      </c>
      <c r="H160" s="117">
        <f t="shared" si="24"/>
        <v>-7.981829449297865</v>
      </c>
      <c r="I160" s="118" cm="1">
        <f t="array" ref="I160">IF(RIGHT($C160,2)&lt;RIGHT(Controls!$E$39,2),
INDEX(Inputs1!$A$4:$X$328, MATCH('Cost drivers'!$B160&amp;'Cost drivers'!I$4, Inputs1!$A$4:$A$328&amp;Inputs1!$B$4:$B$328, 0), MATCH('Cost drivers'!$C160, Inputs1!$A$4:$X$4, 0)),
INDEX(Inputs2!$A$4:$L$174, MATCH('Cost drivers'!$B160&amp;'Cost drivers'!I$5, Inputs2!$A$4:$A$174&amp;Inputs2!$B$4:$B$174, 0), MATCH('Cost drivers'!$C160, Inputs2!$A$4:$L$4, 0))
)</f>
        <v>67.8</v>
      </c>
      <c r="J160" s="119" cm="1">
        <f t="array" ref="J160">IF(RIGHT($C160,2)&lt;RIGHT(Controls!$E$39,2),
INDEX(Inputs1!$A$4:$X$328, MATCH('Cost drivers'!$B160&amp;'Cost drivers'!J$4, Inputs1!$A$4:$A$328&amp;Inputs1!$B$4:$B$328, 0), MATCH('Cost drivers'!$C160, Inputs1!$A$4:$X$4, 0)),
INDEX(Inputs2!$A$4:$L$174, MATCH('Cost drivers'!$B160&amp;'Cost drivers'!J$5, Inputs2!$A$4:$A$174&amp;Inputs2!$B$4:$B$174, 0), MATCH('Cost drivers'!$C160, Inputs2!$A$4:$L$4, 0))
)</f>
        <v>4.5340760376290516</v>
      </c>
      <c r="K160" s="118" cm="1">
        <f t="array" ref="K160">IF(RIGHT($C160,2)&lt;RIGHT(Controls!$E$39,2),
INDEX(Inputs1!$A$4:$X$328, MATCH('Cost drivers'!$B160&amp;'Cost drivers'!K$4, Inputs1!$A$4:$A$328&amp;Inputs1!$B$4:$B$328, 0), MATCH('Cost drivers'!$C160, Inputs1!$A$4:$X$4, 0)),
INDEX(Inputs2!$A$4:$L$174, MATCH('Cost drivers'!$B160&amp;'Cost drivers'!K$5, Inputs2!$A$4:$A$174&amp;Inputs2!$B$4:$B$174, 0), MATCH('Cost drivers'!$C160, Inputs2!$A$4:$L$4, 0))
)</f>
        <v>1133.5610115040099</v>
      </c>
      <c r="L160" s="118" cm="1">
        <f t="array" ref="L160">IF(RIGHT($C160,2)&lt;RIGHT(Controls!$E$39,2),
INDEX(Inputs1!$A$4:$X$328, MATCH('Cost drivers'!$B160&amp;'Cost drivers'!L$4, Inputs1!$A$4:$A$328&amp;Inputs1!$B$4:$B$328, 0), MATCH('Cost drivers'!$C160, Inputs1!$A$4:$X$4, 0)),
INDEX(Inputs2!$A$4:$L$174, MATCH('Cost drivers'!$B160&amp;'Cost drivers'!L$5, Inputs2!$A$4:$A$174&amp;Inputs2!$B$4:$B$174, 0), MATCH('Cost drivers'!$C160, Inputs2!$A$4:$L$4, 0))
)</f>
        <v>2493.64121147173</v>
      </c>
      <c r="M160" s="120" cm="1">
        <f t="array" ref="M160">IF(RIGHT($C160,2)&lt;RIGHT(Controls!$E$39,2),
INDEX(Inputs1!$A$4:$X$328, MATCH('Cost drivers'!$B160&amp;'Cost drivers'!M$4, Inputs1!$A$4:$A$328&amp;Inputs1!$B$4:$B$328, 0), MATCH('Cost drivers'!$C160, Inputs1!$A$4:$X$4, 0)),
INDEX(Inputs2!$A$4:$L$174, MATCH('Cost drivers'!$B160&amp;'Cost drivers'!M$5, Inputs2!$A$4:$A$174&amp;Inputs2!$B$4:$B$174, 0), MATCH('Cost drivers'!$C160, Inputs2!$A$4:$L$4, 0))
)</f>
        <v>3.4161388521267361E-4</v>
      </c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8"/>
      <c r="AF160" s="108"/>
    </row>
    <row r="161" spans="1:32" s="107" customFormat="1" ht="13.15">
      <c r="A161" s="98" t="str">
        <f t="shared" si="19"/>
        <v>WSX13</v>
      </c>
      <c r="B161" s="98" t="s">
        <v>131</v>
      </c>
      <c r="C161" s="98" t="s">
        <v>40</v>
      </c>
      <c r="D161" s="117">
        <f t="shared" si="20"/>
        <v>4.2370008626236242</v>
      </c>
      <c r="E161" s="117">
        <f t="shared" si="21"/>
        <v>4.5600376741098154</v>
      </c>
      <c r="F161" s="117">
        <f t="shared" si="22"/>
        <v>7.0457211163650637</v>
      </c>
      <c r="G161" s="117">
        <f t="shared" si="23"/>
        <v>7.8334797543651673</v>
      </c>
      <c r="H161" s="117">
        <f t="shared" si="24"/>
        <v>-7.9843932473255403</v>
      </c>
      <c r="I161" s="118" cm="1">
        <f t="array" ref="I161">IF(RIGHT($C161,2)&lt;RIGHT(Controls!$E$39,2),
INDEX(Inputs1!$A$4:$X$328, MATCH('Cost drivers'!$B161&amp;'Cost drivers'!I$4, Inputs1!$A$4:$A$328&amp;Inputs1!$B$4:$B$328, 0), MATCH('Cost drivers'!$C161, Inputs1!$A$4:$X$4, 0)),
INDEX(Inputs2!$A$4:$L$174, MATCH('Cost drivers'!$B161&amp;'Cost drivers'!I$5, Inputs2!$A$4:$A$174&amp;Inputs2!$B$4:$B$174, 0), MATCH('Cost drivers'!$C161, Inputs2!$A$4:$L$4, 0))
)</f>
        <v>69.2</v>
      </c>
      <c r="J161" s="119" cm="1">
        <f t="array" ref="J161">IF(RIGHT($C161,2)&lt;RIGHT(Controls!$E$39,2),
INDEX(Inputs1!$A$4:$X$328, MATCH('Cost drivers'!$B161&amp;'Cost drivers'!J$4, Inputs1!$A$4:$A$328&amp;Inputs1!$B$4:$B$328, 0), MATCH('Cost drivers'!$C161, Inputs1!$A$4:$X$4, 0)),
INDEX(Inputs2!$A$4:$L$174, MATCH('Cost drivers'!$B161&amp;'Cost drivers'!J$5, Inputs2!$A$4:$A$174&amp;Inputs2!$B$4:$B$174, 0), MATCH('Cost drivers'!$C161, Inputs2!$A$4:$L$4, 0))
)</f>
        <v>4.5600376741098154</v>
      </c>
      <c r="K161" s="118" cm="1">
        <f t="array" ref="K161">IF(RIGHT($C161,2)&lt;RIGHT(Controls!$E$39,2),
INDEX(Inputs1!$A$4:$X$328, MATCH('Cost drivers'!$B161&amp;'Cost drivers'!K$4, Inputs1!$A$4:$A$328&amp;Inputs1!$B$4:$B$328, 0), MATCH('Cost drivers'!$C161, Inputs1!$A$4:$X$4, 0)),
INDEX(Inputs2!$A$4:$L$174, MATCH('Cost drivers'!$B161&amp;'Cost drivers'!K$5, Inputs2!$A$4:$A$174&amp;Inputs2!$B$4:$B$174, 0), MATCH('Cost drivers'!$C161, Inputs2!$A$4:$L$4, 0))
)</f>
        <v>1147.93633309493</v>
      </c>
      <c r="L161" s="118" cm="1">
        <f t="array" ref="L161">IF(RIGHT($C161,2)&lt;RIGHT(Controls!$E$39,2),
INDEX(Inputs1!$A$4:$X$328, MATCH('Cost drivers'!$B161&amp;'Cost drivers'!L$4, Inputs1!$A$4:$A$328&amp;Inputs1!$B$4:$B$328, 0), MATCH('Cost drivers'!$C161, Inputs1!$A$4:$X$4, 0)),
INDEX(Inputs2!$A$4:$L$174, MATCH('Cost drivers'!$B161&amp;'Cost drivers'!L$5, Inputs2!$A$4:$A$174&amp;Inputs2!$B$4:$B$174, 0), MATCH('Cost drivers'!$C161, Inputs2!$A$4:$L$4, 0))
)</f>
        <v>2523.6959538115402</v>
      </c>
      <c r="M161" s="120" cm="1">
        <f t="array" ref="M161">IF(RIGHT($C161,2)&lt;RIGHT(Controls!$E$39,2),
INDEX(Inputs1!$A$4:$X$328, MATCH('Cost drivers'!$B161&amp;'Cost drivers'!M$4, Inputs1!$A$4:$A$328&amp;Inputs1!$B$4:$B$328, 0), MATCH('Cost drivers'!$C161, Inputs1!$A$4:$X$4, 0)),
INDEX(Inputs2!$A$4:$L$174, MATCH('Cost drivers'!$B161&amp;'Cost drivers'!M$5, Inputs2!$A$4:$A$174&amp;Inputs2!$B$4:$B$174, 0), MATCH('Cost drivers'!$C161, Inputs2!$A$4:$L$4, 0))
)</f>
        <v>3.4073917797301209E-4</v>
      </c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8"/>
      <c r="AD161" s="108"/>
      <c r="AE161" s="108"/>
      <c r="AF161" s="108"/>
    </row>
    <row r="162" spans="1:32" s="107" customFormat="1" ht="13.15">
      <c r="A162" s="98" t="str">
        <f t="shared" si="19"/>
        <v>WSX14</v>
      </c>
      <c r="B162" s="98" t="s">
        <v>131</v>
      </c>
      <c r="C162" s="98" t="s">
        <v>41</v>
      </c>
      <c r="D162" s="117">
        <f t="shared" si="20"/>
        <v>4.2355547307736243</v>
      </c>
      <c r="E162" s="117">
        <f t="shared" si="21"/>
        <v>4.6786634139763006</v>
      </c>
      <c r="F162" s="117">
        <f t="shared" si="22"/>
        <v>7.0577096731971736</v>
      </c>
      <c r="G162" s="117">
        <f t="shared" si="23"/>
        <v>7.846696453664963</v>
      </c>
      <c r="H162" s="117">
        <f t="shared" si="24"/>
        <v>-7.9911574743306435</v>
      </c>
      <c r="I162" s="118" cm="1">
        <f t="array" ref="I162">IF(RIGHT($C162,2)&lt;RIGHT(Controls!$E$39,2),
INDEX(Inputs1!$A$4:$X$328, MATCH('Cost drivers'!$B162&amp;'Cost drivers'!I$4, Inputs1!$A$4:$A$328&amp;Inputs1!$B$4:$B$328, 0), MATCH('Cost drivers'!$C162, Inputs1!$A$4:$X$4, 0)),
INDEX(Inputs2!$A$4:$L$174, MATCH('Cost drivers'!$B162&amp;'Cost drivers'!I$5, Inputs2!$A$4:$A$174&amp;Inputs2!$B$4:$B$174, 0), MATCH('Cost drivers'!$C162, Inputs2!$A$4:$L$4, 0))
)</f>
        <v>69.099999999999994</v>
      </c>
      <c r="J162" s="119" cm="1">
        <f t="array" ref="J162">IF(RIGHT($C162,2)&lt;RIGHT(Controls!$E$39,2),
INDEX(Inputs1!$A$4:$X$328, MATCH('Cost drivers'!$B162&amp;'Cost drivers'!J$4, Inputs1!$A$4:$A$328&amp;Inputs1!$B$4:$B$328, 0), MATCH('Cost drivers'!$C162, Inputs1!$A$4:$X$4, 0)),
INDEX(Inputs2!$A$4:$L$174, MATCH('Cost drivers'!$B162&amp;'Cost drivers'!J$5, Inputs2!$A$4:$A$174&amp;Inputs2!$B$4:$B$174, 0), MATCH('Cost drivers'!$C162, Inputs2!$A$4:$L$4, 0))
)</f>
        <v>4.6786634139763006</v>
      </c>
      <c r="K162" s="118" cm="1">
        <f t="array" ref="K162">IF(RIGHT($C162,2)&lt;RIGHT(Controls!$E$39,2),
INDEX(Inputs1!$A$4:$X$328, MATCH('Cost drivers'!$B162&amp;'Cost drivers'!K$4, Inputs1!$A$4:$A$328&amp;Inputs1!$B$4:$B$328, 0), MATCH('Cost drivers'!$C162, Inputs1!$A$4:$X$4, 0)),
INDEX(Inputs2!$A$4:$L$174, MATCH('Cost drivers'!$B162&amp;'Cost drivers'!K$5, Inputs2!$A$4:$A$174&amp;Inputs2!$B$4:$B$174, 0), MATCH('Cost drivers'!$C162, Inputs2!$A$4:$L$4, 0))
)</f>
        <v>1161.7812575738701</v>
      </c>
      <c r="L162" s="118" cm="1">
        <f t="array" ref="L162">IF(RIGHT($C162,2)&lt;RIGHT(Controls!$E$39,2),
INDEX(Inputs1!$A$4:$X$328, MATCH('Cost drivers'!$B162&amp;'Cost drivers'!L$4, Inputs1!$A$4:$A$328&amp;Inputs1!$B$4:$B$328, 0), MATCH('Cost drivers'!$C162, Inputs1!$A$4:$X$4, 0)),
INDEX(Inputs2!$A$4:$L$174, MATCH('Cost drivers'!$B162&amp;'Cost drivers'!L$5, Inputs2!$A$4:$A$174&amp;Inputs2!$B$4:$B$174, 0), MATCH('Cost drivers'!$C162, Inputs2!$A$4:$L$4, 0))
)</f>
        <v>2557.2722796974399</v>
      </c>
      <c r="M162" s="120" cm="1">
        <f t="array" ref="M162">IF(RIGHT($C162,2)&lt;RIGHT(Controls!$E$39,2),
INDEX(Inputs1!$A$4:$X$328, MATCH('Cost drivers'!$B162&amp;'Cost drivers'!M$4, Inputs1!$A$4:$A$328&amp;Inputs1!$B$4:$B$328, 0), MATCH('Cost drivers'!$C162, Inputs1!$A$4:$X$4, 0)),
INDEX(Inputs2!$A$4:$L$174, MATCH('Cost drivers'!$B162&amp;'Cost drivers'!M$5, Inputs2!$A$4:$A$174&amp;Inputs2!$B$4:$B$174, 0), MATCH('Cost drivers'!$C162, Inputs2!$A$4:$L$4, 0))
)</f>
        <v>3.3844211849798226E-4</v>
      </c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8"/>
      <c r="AF162" s="108"/>
    </row>
    <row r="163" spans="1:32" s="107" customFormat="1" ht="13.15">
      <c r="A163" s="98" t="str">
        <f t="shared" si="19"/>
        <v>WSX15</v>
      </c>
      <c r="B163" s="98" t="s">
        <v>131</v>
      </c>
      <c r="C163" s="98" t="s">
        <v>42</v>
      </c>
      <c r="D163" s="117">
        <f t="shared" si="20"/>
        <v>4.3040650932041702</v>
      </c>
      <c r="E163" s="117">
        <f t="shared" si="21"/>
        <v>4.5075460084853285</v>
      </c>
      <c r="F163" s="117">
        <f t="shared" si="22"/>
        <v>7.0702523169363278</v>
      </c>
      <c r="G163" s="117">
        <f t="shared" si="23"/>
        <v>7.8573148466278742</v>
      </c>
      <c r="H163" s="117">
        <f t="shared" si="24"/>
        <v>-7.9976449513155643</v>
      </c>
      <c r="I163" s="118" cm="1">
        <f t="array" ref="I163">IF(RIGHT($C163,2)&lt;RIGHT(Controls!$E$39,2),
INDEX(Inputs1!$A$4:$X$328, MATCH('Cost drivers'!$B163&amp;'Cost drivers'!I$4, Inputs1!$A$4:$A$328&amp;Inputs1!$B$4:$B$328, 0), MATCH('Cost drivers'!$C163, Inputs1!$A$4:$X$4, 0)),
INDEX(Inputs2!$A$4:$L$174, MATCH('Cost drivers'!$B163&amp;'Cost drivers'!I$5, Inputs2!$A$4:$A$174&amp;Inputs2!$B$4:$B$174, 0), MATCH('Cost drivers'!$C163, Inputs2!$A$4:$L$4, 0))
)</f>
        <v>74</v>
      </c>
      <c r="J163" s="119" cm="1">
        <f t="array" ref="J163">IF(RIGHT($C163,2)&lt;RIGHT(Controls!$E$39,2),
INDEX(Inputs1!$A$4:$X$328, MATCH('Cost drivers'!$B163&amp;'Cost drivers'!J$4, Inputs1!$A$4:$A$328&amp;Inputs1!$B$4:$B$328, 0), MATCH('Cost drivers'!$C163, Inputs1!$A$4:$X$4, 0)),
INDEX(Inputs2!$A$4:$L$174, MATCH('Cost drivers'!$B163&amp;'Cost drivers'!J$5, Inputs2!$A$4:$A$174&amp;Inputs2!$B$4:$B$174, 0), MATCH('Cost drivers'!$C163, Inputs2!$A$4:$L$4, 0))
)</f>
        <v>4.5075460084853285</v>
      </c>
      <c r="K163" s="118" cm="1">
        <f t="array" ref="K163">IF(RIGHT($C163,2)&lt;RIGHT(Controls!$E$39,2),
INDEX(Inputs1!$A$4:$X$328, MATCH('Cost drivers'!$B163&amp;'Cost drivers'!K$4, Inputs1!$A$4:$A$328&amp;Inputs1!$B$4:$B$328, 0), MATCH('Cost drivers'!$C163, Inputs1!$A$4:$X$4, 0)),
INDEX(Inputs2!$A$4:$L$174, MATCH('Cost drivers'!$B163&amp;'Cost drivers'!K$5, Inputs2!$A$4:$A$174&amp;Inputs2!$B$4:$B$174, 0), MATCH('Cost drivers'!$C163, Inputs2!$A$4:$L$4, 0))
)</f>
        <v>1176.44483376004</v>
      </c>
      <c r="L163" s="118" cm="1">
        <f t="array" ref="L163">IF(RIGHT($C163,2)&lt;RIGHT(Controls!$E$39,2),
INDEX(Inputs1!$A$4:$X$328, MATCH('Cost drivers'!$B163&amp;'Cost drivers'!L$4, Inputs1!$A$4:$A$328&amp;Inputs1!$B$4:$B$328, 0), MATCH('Cost drivers'!$C163, Inputs1!$A$4:$X$4, 0)),
INDEX(Inputs2!$A$4:$L$174, MATCH('Cost drivers'!$B163&amp;'Cost drivers'!L$5, Inputs2!$A$4:$A$174&amp;Inputs2!$B$4:$B$174, 0), MATCH('Cost drivers'!$C163, Inputs2!$A$4:$L$4, 0))
)</f>
        <v>2584.5710798751702</v>
      </c>
      <c r="M163" s="120" cm="1">
        <f t="array" ref="M163">IF(RIGHT($C163,2)&lt;RIGHT(Controls!$E$39,2),
INDEX(Inputs1!$A$4:$X$328, MATCH('Cost drivers'!$B163&amp;'Cost drivers'!M$4, Inputs1!$A$4:$A$328&amp;Inputs1!$B$4:$B$328, 0), MATCH('Cost drivers'!$C163, Inputs1!$A$4:$X$4, 0)),
INDEX(Inputs2!$A$4:$L$174, MATCH('Cost drivers'!$B163&amp;'Cost drivers'!M$5, Inputs2!$A$4:$A$174&amp;Inputs2!$B$4:$B$174, 0), MATCH('Cost drivers'!$C163, Inputs2!$A$4:$L$4, 0))
)</f>
        <v>3.362535897342688E-4</v>
      </c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8"/>
      <c r="AD163" s="108"/>
      <c r="AE163" s="108"/>
      <c r="AF163" s="108"/>
    </row>
    <row r="164" spans="1:32" s="107" customFormat="1" ht="13.15">
      <c r="A164" s="98" t="str">
        <f t="shared" si="19"/>
        <v>WSX16</v>
      </c>
      <c r="B164" s="98" t="s">
        <v>131</v>
      </c>
      <c r="C164" s="98" t="s">
        <v>43</v>
      </c>
      <c r="D164" s="117">
        <f t="shared" si="20"/>
        <v>4.2136079830489184</v>
      </c>
      <c r="E164" s="117">
        <f t="shared" si="21"/>
        <v>4.6334697696266574</v>
      </c>
      <c r="F164" s="117">
        <f t="shared" si="22"/>
        <v>7.0846610554079215</v>
      </c>
      <c r="G164" s="117">
        <f t="shared" si="23"/>
        <v>7.8696726520732545</v>
      </c>
      <c r="H164" s="117">
        <f t="shared" si="24"/>
        <v>-8.0008888541892613</v>
      </c>
      <c r="I164" s="118" cm="1">
        <f t="array" ref="I164">IF(RIGHT($C164,2)&lt;RIGHT(Controls!$E$39,2),
INDEX(Inputs1!$A$4:$X$328, MATCH('Cost drivers'!$B164&amp;'Cost drivers'!I$4, Inputs1!$A$4:$A$328&amp;Inputs1!$B$4:$B$328, 0), MATCH('Cost drivers'!$C164, Inputs1!$A$4:$X$4, 0)),
INDEX(Inputs2!$A$4:$L$174, MATCH('Cost drivers'!$B164&amp;'Cost drivers'!I$5, Inputs2!$A$4:$A$174&amp;Inputs2!$B$4:$B$174, 0), MATCH('Cost drivers'!$C164, Inputs2!$A$4:$L$4, 0))
)</f>
        <v>67.599999999999994</v>
      </c>
      <c r="J164" s="119" cm="1">
        <f t="array" ref="J164">IF(RIGHT($C164,2)&lt;RIGHT(Controls!$E$39,2),
INDEX(Inputs1!$A$4:$X$328, MATCH('Cost drivers'!$B164&amp;'Cost drivers'!J$4, Inputs1!$A$4:$A$328&amp;Inputs1!$B$4:$B$328, 0), MATCH('Cost drivers'!$C164, Inputs1!$A$4:$X$4, 0)),
INDEX(Inputs2!$A$4:$L$174, MATCH('Cost drivers'!$B164&amp;'Cost drivers'!J$5, Inputs2!$A$4:$A$174&amp;Inputs2!$B$4:$B$174, 0), MATCH('Cost drivers'!$C164, Inputs2!$A$4:$L$4, 0))
)</f>
        <v>4.6334697696266574</v>
      </c>
      <c r="K164" s="118" cm="1">
        <f t="array" ref="K164">IF(RIGHT($C164,2)&lt;RIGHT(Controls!$E$39,2),
INDEX(Inputs1!$A$4:$X$328, MATCH('Cost drivers'!$B164&amp;'Cost drivers'!K$4, Inputs1!$A$4:$A$328&amp;Inputs1!$B$4:$B$328, 0), MATCH('Cost drivers'!$C164, Inputs1!$A$4:$X$4, 0)),
INDEX(Inputs2!$A$4:$L$174, MATCH('Cost drivers'!$B164&amp;'Cost drivers'!K$5, Inputs2!$A$4:$A$174&amp;Inputs2!$B$4:$B$174, 0), MATCH('Cost drivers'!$C164, Inputs2!$A$4:$L$4, 0))
)</f>
        <v>1193.5186302376601</v>
      </c>
      <c r="L164" s="118" cm="1">
        <f t="array" ref="L164">IF(RIGHT($C164,2)&lt;RIGHT(Controls!$E$39,2),
INDEX(Inputs1!$A$4:$X$328, MATCH('Cost drivers'!$B164&amp;'Cost drivers'!L$4, Inputs1!$A$4:$A$328&amp;Inputs1!$B$4:$B$328, 0), MATCH('Cost drivers'!$C164, Inputs1!$A$4:$X$4, 0)),
INDEX(Inputs2!$A$4:$L$174, MATCH('Cost drivers'!$B164&amp;'Cost drivers'!L$5, Inputs2!$A$4:$A$174&amp;Inputs2!$B$4:$B$174, 0), MATCH('Cost drivers'!$C164, Inputs2!$A$4:$L$4, 0))
)</f>
        <v>2616.7088737485801</v>
      </c>
      <c r="M164" s="120" cm="1">
        <f t="array" ref="M164">IF(RIGHT($C164,2)&lt;RIGHT(Controls!$E$39,2),
INDEX(Inputs1!$A$4:$X$328, MATCH('Cost drivers'!$B164&amp;'Cost drivers'!M$4, Inputs1!$A$4:$A$328&amp;Inputs1!$B$4:$B$328, 0), MATCH('Cost drivers'!$C164, Inputs1!$A$4:$X$4, 0)),
INDEX(Inputs2!$A$4:$L$174, MATCH('Cost drivers'!$B164&amp;'Cost drivers'!M$5, Inputs2!$A$4:$A$174&amp;Inputs2!$B$4:$B$174, 0), MATCH('Cost drivers'!$C164, Inputs2!$A$4:$L$4, 0))
)</f>
        <v>3.3516458301920463E-4</v>
      </c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8"/>
      <c r="AD164" s="108"/>
      <c r="AE164" s="108"/>
      <c r="AF164" s="108"/>
    </row>
    <row r="165" spans="1:32" s="107" customFormat="1" ht="13.15">
      <c r="A165" s="98" t="str">
        <f t="shared" si="19"/>
        <v>WSX17</v>
      </c>
      <c r="B165" s="98" t="s">
        <v>131</v>
      </c>
      <c r="C165" s="98" t="s">
        <v>44</v>
      </c>
      <c r="D165" s="117">
        <f t="shared" si="20"/>
        <v>4.2224445648494164</v>
      </c>
      <c r="E165" s="117">
        <f t="shared" si="21"/>
        <v>4.4463159388492093</v>
      </c>
      <c r="F165" s="117">
        <f t="shared" si="22"/>
        <v>7.0964181968214302</v>
      </c>
      <c r="G165" s="117">
        <f t="shared" si="23"/>
        <v>7.8804127151638488</v>
      </c>
      <c r="H165" s="117">
        <f t="shared" si="24"/>
        <v>-8.0164902161600526</v>
      </c>
      <c r="I165" s="118" cm="1">
        <f t="array" ref="I165">IF(RIGHT($C165,2)&lt;RIGHT(Controls!$E$39,2),
INDEX(Inputs1!$A$4:$X$328, MATCH('Cost drivers'!$B165&amp;'Cost drivers'!I$4, Inputs1!$A$4:$A$328&amp;Inputs1!$B$4:$B$328, 0), MATCH('Cost drivers'!$C165, Inputs1!$A$4:$X$4, 0)),
INDEX(Inputs2!$A$4:$L$174, MATCH('Cost drivers'!$B165&amp;'Cost drivers'!I$5, Inputs2!$A$4:$A$174&amp;Inputs2!$B$4:$B$174, 0), MATCH('Cost drivers'!$C165, Inputs2!$A$4:$L$4, 0))
)</f>
        <v>68.2</v>
      </c>
      <c r="J165" s="119" cm="1">
        <f t="array" ref="J165">IF(RIGHT($C165,2)&lt;RIGHT(Controls!$E$39,2),
INDEX(Inputs1!$A$4:$X$328, MATCH('Cost drivers'!$B165&amp;'Cost drivers'!J$4, Inputs1!$A$4:$A$328&amp;Inputs1!$B$4:$B$328, 0), MATCH('Cost drivers'!$C165, Inputs1!$A$4:$X$4, 0)),
INDEX(Inputs2!$A$4:$L$174, MATCH('Cost drivers'!$B165&amp;'Cost drivers'!J$5, Inputs2!$A$4:$A$174&amp;Inputs2!$B$4:$B$174, 0), MATCH('Cost drivers'!$C165, Inputs2!$A$4:$L$4, 0))
)</f>
        <v>4.4463159388492093</v>
      </c>
      <c r="K165" s="118" cm="1">
        <f t="array" ref="K165">IF(RIGHT($C165,2)&lt;RIGHT(Controls!$E$39,2),
INDEX(Inputs1!$A$4:$X$328, MATCH('Cost drivers'!$B165&amp;'Cost drivers'!K$4, Inputs1!$A$4:$A$328&amp;Inputs1!$B$4:$B$328, 0), MATCH('Cost drivers'!$C165, Inputs1!$A$4:$X$4, 0)),
INDEX(Inputs2!$A$4:$L$174, MATCH('Cost drivers'!$B165&amp;'Cost drivers'!K$5, Inputs2!$A$4:$A$174&amp;Inputs2!$B$4:$B$174, 0), MATCH('Cost drivers'!$C165, Inputs2!$A$4:$L$4, 0))
)</f>
        <v>1207.63381205216</v>
      </c>
      <c r="L165" s="118" cm="1">
        <f t="array" ref="L165">IF(RIGHT($C165,2)&lt;RIGHT(Controls!$E$39,2),
INDEX(Inputs1!$A$4:$X$328, MATCH('Cost drivers'!$B165&amp;'Cost drivers'!L$4, Inputs1!$A$4:$A$328&amp;Inputs1!$B$4:$B$328, 0), MATCH('Cost drivers'!$C165, Inputs1!$A$4:$X$4, 0)),
INDEX(Inputs2!$A$4:$L$174, MATCH('Cost drivers'!$B165&amp;'Cost drivers'!L$5, Inputs2!$A$4:$A$174&amp;Inputs2!$B$4:$B$174, 0), MATCH('Cost drivers'!$C165, Inputs2!$A$4:$L$4, 0))
)</f>
        <v>2644.9639512006402</v>
      </c>
      <c r="M165" s="120" cm="1">
        <f t="array" ref="M165">IF(RIGHT($C165,2)&lt;RIGHT(Controls!$E$39,2),
INDEX(Inputs1!$A$4:$X$328, MATCH('Cost drivers'!$B165&amp;'Cost drivers'!M$4, Inputs1!$A$4:$A$328&amp;Inputs1!$B$4:$B$328, 0), MATCH('Cost drivers'!$C165, Inputs1!$A$4:$X$4, 0)),
INDEX(Inputs2!$A$4:$L$174, MATCH('Cost drivers'!$B165&amp;'Cost drivers'!M$5, Inputs2!$A$4:$A$174&amp;Inputs2!$B$4:$B$174, 0), MATCH('Cost drivers'!$C165, Inputs2!$A$4:$L$4, 0))
)</f>
        <v>3.2997613768620353E-4</v>
      </c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8"/>
      <c r="AD165" s="108"/>
      <c r="AE165" s="108"/>
      <c r="AF165" s="108"/>
    </row>
    <row r="166" spans="1:32" s="107" customFormat="1" ht="13.15">
      <c r="A166" s="98" t="str">
        <f t="shared" si="19"/>
        <v>WSX18</v>
      </c>
      <c r="B166" s="98" t="s">
        <v>131</v>
      </c>
      <c r="C166" s="98" t="s">
        <v>45</v>
      </c>
      <c r="D166" s="117">
        <f t="shared" si="20"/>
        <v>4.3157532762425941</v>
      </c>
      <c r="E166" s="117">
        <f t="shared" si="21"/>
        <v>4.4612977871515263</v>
      </c>
      <c r="F166" s="117">
        <f t="shared" si="22"/>
        <v>7.1026383117768699</v>
      </c>
      <c r="G166" s="117">
        <f t="shared" si="23"/>
        <v>7.8870660847571585</v>
      </c>
      <c r="H166" s="117">
        <f t="shared" si="24"/>
        <v>-8.0352021893769265</v>
      </c>
      <c r="I166" s="118" cm="1">
        <f t="array" ref="I166">IF(RIGHT($C166,2)&lt;RIGHT(Controls!$E$39,2),
INDEX(Inputs1!$A$4:$X$328, MATCH('Cost drivers'!$B166&amp;'Cost drivers'!I$4, Inputs1!$A$4:$A$328&amp;Inputs1!$B$4:$B$328, 0), MATCH('Cost drivers'!$C166, Inputs1!$A$4:$X$4, 0)),
INDEX(Inputs2!$A$4:$L$174, MATCH('Cost drivers'!$B166&amp;'Cost drivers'!I$5, Inputs2!$A$4:$A$174&amp;Inputs2!$B$4:$B$174, 0), MATCH('Cost drivers'!$C166, Inputs2!$A$4:$L$4, 0))
)</f>
        <v>74.87</v>
      </c>
      <c r="J166" s="119" cm="1">
        <f t="array" ref="J166">IF(RIGHT($C166,2)&lt;RIGHT(Controls!$E$39,2),
INDEX(Inputs1!$A$4:$X$328, MATCH('Cost drivers'!$B166&amp;'Cost drivers'!J$4, Inputs1!$A$4:$A$328&amp;Inputs1!$B$4:$B$328, 0), MATCH('Cost drivers'!$C166, Inputs1!$A$4:$X$4, 0)),
INDEX(Inputs2!$A$4:$L$174, MATCH('Cost drivers'!$B166&amp;'Cost drivers'!J$5, Inputs2!$A$4:$A$174&amp;Inputs2!$B$4:$B$174, 0), MATCH('Cost drivers'!$C166, Inputs2!$A$4:$L$4, 0))
)</f>
        <v>4.4612977871515263</v>
      </c>
      <c r="K166" s="118" cm="1">
        <f t="array" ref="K166">IF(RIGHT($C166,2)&lt;RIGHT(Controls!$E$39,2),
INDEX(Inputs1!$A$4:$X$328, MATCH('Cost drivers'!$B166&amp;'Cost drivers'!K$4, Inputs1!$A$4:$A$328&amp;Inputs1!$B$4:$B$328, 0), MATCH('Cost drivers'!$C166, Inputs1!$A$4:$X$4, 0)),
INDEX(Inputs2!$A$4:$L$174, MATCH('Cost drivers'!$B166&amp;'Cost drivers'!K$5, Inputs2!$A$4:$A$174&amp;Inputs2!$B$4:$B$174, 0), MATCH('Cost drivers'!$C166, Inputs2!$A$4:$L$4, 0))
)</f>
        <v>1215.1688432733199</v>
      </c>
      <c r="L166" s="118" cm="1">
        <f t="array" ref="L166">IF(RIGHT($C166,2)&lt;RIGHT(Controls!$E$39,2),
INDEX(Inputs1!$A$4:$X$328, MATCH('Cost drivers'!$B166&amp;'Cost drivers'!L$4, Inputs1!$A$4:$A$328&amp;Inputs1!$B$4:$B$328, 0), MATCH('Cost drivers'!$C166, Inputs1!$A$4:$X$4, 0)),
INDEX(Inputs2!$A$4:$L$174, MATCH('Cost drivers'!$B166&amp;'Cost drivers'!L$5, Inputs2!$A$4:$A$174&amp;Inputs2!$B$4:$B$174, 0), MATCH('Cost drivers'!$C166, Inputs2!$A$4:$L$4, 0))
)</f>
        <v>2662.6205467227001</v>
      </c>
      <c r="M166" s="120" cm="1">
        <f t="array" ref="M166">IF(RIGHT($C166,2)&lt;RIGHT(Controls!$E$39,2),
INDEX(Inputs1!$A$4:$X$328, MATCH('Cost drivers'!$B166&amp;'Cost drivers'!M$4, Inputs1!$A$4:$A$328&amp;Inputs1!$B$4:$B$328, 0), MATCH('Cost drivers'!$C166, Inputs1!$A$4:$X$4, 0)),
INDEX(Inputs2!$A$4:$L$174, MATCH('Cost drivers'!$B166&amp;'Cost drivers'!M$5, Inputs2!$A$4:$A$174&amp;Inputs2!$B$4:$B$174, 0), MATCH('Cost drivers'!$C166, Inputs2!$A$4:$L$4, 0))
)</f>
        <v>3.238590429763373E-4</v>
      </c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  <c r="AA166" s="108"/>
      <c r="AB166" s="108"/>
      <c r="AC166" s="108"/>
      <c r="AD166" s="108"/>
      <c r="AE166" s="108"/>
      <c r="AF166" s="108"/>
    </row>
    <row r="167" spans="1:32" s="107" customFormat="1" ht="13.15">
      <c r="A167" s="98" t="str">
        <f t="shared" si="19"/>
        <v>WSX19</v>
      </c>
      <c r="B167" s="98" t="s">
        <v>131</v>
      </c>
      <c r="C167" s="98" t="s">
        <v>46</v>
      </c>
      <c r="D167" s="117">
        <f t="shared" si="20"/>
        <v>4.2492949222199234</v>
      </c>
      <c r="E167" s="117">
        <f t="shared" si="21"/>
        <v>4.3407189449223411</v>
      </c>
      <c r="F167" s="117">
        <f t="shared" si="22"/>
        <v>7.1092219047538645</v>
      </c>
      <c r="G167" s="117">
        <f t="shared" si="23"/>
        <v>7.8960871616378547</v>
      </c>
      <c r="H167" s="117">
        <f t="shared" si="24"/>
        <v>-8.0442501840841629</v>
      </c>
      <c r="I167" s="118" cm="1">
        <f t="array" ref="I167">IF(RIGHT($C167,2)&lt;RIGHT(Controls!$E$39,2),
INDEX(Inputs1!$A$4:$X$328, MATCH('Cost drivers'!$B167&amp;'Cost drivers'!I$4, Inputs1!$A$4:$A$328&amp;Inputs1!$B$4:$B$328, 0), MATCH('Cost drivers'!$C167, Inputs1!$A$4:$X$4, 0)),
INDEX(Inputs2!$A$4:$L$174, MATCH('Cost drivers'!$B167&amp;'Cost drivers'!I$5, Inputs2!$A$4:$A$174&amp;Inputs2!$B$4:$B$174, 0), MATCH('Cost drivers'!$C167, Inputs2!$A$4:$L$4, 0))
)</f>
        <v>70.055999999999997</v>
      </c>
      <c r="J167" s="119" cm="1">
        <f t="array" ref="J167">IF(RIGHT($C167,2)&lt;RIGHT(Controls!$E$39,2),
INDEX(Inputs1!$A$4:$X$328, MATCH('Cost drivers'!$B167&amp;'Cost drivers'!J$4, Inputs1!$A$4:$A$328&amp;Inputs1!$B$4:$B$328, 0), MATCH('Cost drivers'!$C167, Inputs1!$A$4:$X$4, 0)),
INDEX(Inputs2!$A$4:$L$174, MATCH('Cost drivers'!$B167&amp;'Cost drivers'!J$5, Inputs2!$A$4:$A$174&amp;Inputs2!$B$4:$B$174, 0), MATCH('Cost drivers'!$C167, Inputs2!$A$4:$L$4, 0))
)</f>
        <v>4.3407189449223411</v>
      </c>
      <c r="K167" s="118" cm="1">
        <f t="array" ref="K167">IF(RIGHT($C167,2)&lt;RIGHT(Controls!$E$39,2),
INDEX(Inputs1!$A$4:$X$328, MATCH('Cost drivers'!$B167&amp;'Cost drivers'!K$4, Inputs1!$A$4:$A$328&amp;Inputs1!$B$4:$B$328, 0), MATCH('Cost drivers'!$C167, Inputs1!$A$4:$X$4, 0)),
INDEX(Inputs2!$A$4:$L$174, MATCH('Cost drivers'!$B167&amp;'Cost drivers'!K$5, Inputs2!$A$4:$A$174&amp;Inputs2!$B$4:$B$174, 0), MATCH('Cost drivers'!$C167, Inputs2!$A$4:$L$4, 0))
)</f>
        <v>1223.1954131786399</v>
      </c>
      <c r="L167" s="118" cm="1">
        <f t="array" ref="L167">IF(RIGHT($C167,2)&lt;RIGHT(Controls!$E$39,2),
INDEX(Inputs1!$A$4:$X$328, MATCH('Cost drivers'!$B167&amp;'Cost drivers'!L$4, Inputs1!$A$4:$A$328&amp;Inputs1!$B$4:$B$328, 0), MATCH('Cost drivers'!$C167, Inputs1!$A$4:$X$4, 0)),
INDEX(Inputs2!$A$4:$L$174, MATCH('Cost drivers'!$B167&amp;'Cost drivers'!L$5, Inputs2!$A$4:$A$174&amp;Inputs2!$B$4:$B$174, 0), MATCH('Cost drivers'!$C167, Inputs2!$A$4:$L$4, 0))
)</f>
        <v>2686.7489197026198</v>
      </c>
      <c r="M167" s="120" cm="1">
        <f t="array" ref="M167">IF(RIGHT($C167,2)&lt;RIGHT(Controls!$E$39,2),
INDEX(Inputs1!$A$4:$X$328, MATCH('Cost drivers'!$B167&amp;'Cost drivers'!M$4, Inputs1!$A$4:$A$328&amp;Inputs1!$B$4:$B$328, 0), MATCH('Cost drivers'!$C167, Inputs1!$A$4:$X$4, 0)),
INDEX(Inputs2!$A$4:$L$174, MATCH('Cost drivers'!$B167&amp;'Cost drivers'!M$5, Inputs2!$A$4:$A$174&amp;Inputs2!$B$4:$B$174, 0), MATCH('Cost drivers'!$C167, Inputs2!$A$4:$L$4, 0))
)</f>
        <v>3.2094198473404636E-4</v>
      </c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  <c r="AA167" s="108"/>
      <c r="AB167" s="108"/>
      <c r="AC167" s="108"/>
      <c r="AD167" s="108"/>
      <c r="AE167" s="108"/>
      <c r="AF167" s="108"/>
    </row>
    <row r="168" spans="1:32" s="107" customFormat="1" ht="13.15">
      <c r="A168" s="98" t="str">
        <f t="shared" ref="A168:A197" si="25">B168&amp;RIGHT(C168,2)</f>
        <v>WSX20</v>
      </c>
      <c r="B168" s="98" t="s">
        <v>131</v>
      </c>
      <c r="C168" s="98" t="s">
        <v>47</v>
      </c>
      <c r="D168" s="117">
        <f t="shared" si="20"/>
        <v>4.2366395256729898</v>
      </c>
      <c r="E168" s="117">
        <f t="shared" si="21"/>
        <v>4.2037232878736326</v>
      </c>
      <c r="F168" s="117">
        <f t="shared" si="22"/>
        <v>7.1069010460167501</v>
      </c>
      <c r="G168" s="117">
        <f t="shared" si="23"/>
        <v>7.8955816065453801</v>
      </c>
      <c r="H168" s="117">
        <f t="shared" si="24"/>
        <v>-8.053984822007596</v>
      </c>
      <c r="I168" s="118" cm="1">
        <f t="array" ref="I168">IF(RIGHT($C168,2)&lt;RIGHT(Controls!$E$39,2),
INDEX(Inputs1!$A$4:$X$328, MATCH('Cost drivers'!$B168&amp;'Cost drivers'!I$4, Inputs1!$A$4:$A$328&amp;Inputs1!$B$4:$B$328, 0), MATCH('Cost drivers'!$C168, Inputs1!$A$4:$X$4, 0)),
INDEX(Inputs2!$A$4:$L$174, MATCH('Cost drivers'!$B168&amp;'Cost drivers'!I$5, Inputs2!$A$4:$A$174&amp;Inputs2!$B$4:$B$174, 0), MATCH('Cost drivers'!$C168, Inputs2!$A$4:$L$4, 0))
)</f>
        <v>69.174999999999997</v>
      </c>
      <c r="J168" s="119" cm="1">
        <f t="array" ref="J168">IF(RIGHT($C168,2)&lt;RIGHT(Controls!$E$39,2),
INDEX(Inputs1!$A$4:$X$328, MATCH('Cost drivers'!$B168&amp;'Cost drivers'!J$4, Inputs1!$A$4:$A$328&amp;Inputs1!$B$4:$B$328, 0), MATCH('Cost drivers'!$C168, Inputs1!$A$4:$X$4, 0)),
INDEX(Inputs2!$A$4:$L$174, MATCH('Cost drivers'!$B168&amp;'Cost drivers'!J$5, Inputs2!$A$4:$A$174&amp;Inputs2!$B$4:$B$174, 0), MATCH('Cost drivers'!$C168, Inputs2!$A$4:$L$4, 0))
)</f>
        <v>4.2037232878736326</v>
      </c>
      <c r="K168" s="118" cm="1">
        <f t="array" ref="K168">IF(RIGHT($C168,2)&lt;RIGHT(Controls!$E$39,2),
INDEX(Inputs1!$A$4:$X$328, MATCH('Cost drivers'!$B168&amp;'Cost drivers'!K$4, Inputs1!$A$4:$A$328&amp;Inputs1!$B$4:$B$328, 0), MATCH('Cost drivers'!$C168, Inputs1!$A$4:$X$4, 0)),
INDEX(Inputs2!$A$4:$L$174, MATCH('Cost drivers'!$B168&amp;'Cost drivers'!K$5, Inputs2!$A$4:$A$174&amp;Inputs2!$B$4:$B$174, 0), MATCH('Cost drivers'!$C168, Inputs2!$A$4:$L$4, 0))
)</f>
        <v>1220.35984117059</v>
      </c>
      <c r="L168" s="118" cm="1">
        <f t="array" ref="L168">IF(RIGHT($C168,2)&lt;RIGHT(Controls!$E$39,2),
INDEX(Inputs1!$A$4:$X$328, MATCH('Cost drivers'!$B168&amp;'Cost drivers'!L$4, Inputs1!$A$4:$A$328&amp;Inputs1!$B$4:$B$328, 0), MATCH('Cost drivers'!$C168, Inputs1!$A$4:$X$4, 0)),
INDEX(Inputs2!$A$4:$L$174, MATCH('Cost drivers'!$B168&amp;'Cost drivers'!L$5, Inputs2!$A$4:$A$174&amp;Inputs2!$B$4:$B$174, 0), MATCH('Cost drivers'!$C168, Inputs2!$A$4:$L$4, 0))
)</f>
        <v>2685.3909633938501</v>
      </c>
      <c r="M168" s="120" cm="1">
        <f t="array" ref="M168">IF(RIGHT($C168,2)&lt;RIGHT(Controls!$E$39,2),
INDEX(Inputs1!$A$4:$X$328, MATCH('Cost drivers'!$B168&amp;'Cost drivers'!M$4, Inputs1!$A$4:$A$328&amp;Inputs1!$B$4:$B$328, 0), MATCH('Cost drivers'!$C168, Inputs1!$A$4:$X$4, 0)),
INDEX(Inputs2!$A$4:$L$174, MATCH('Cost drivers'!$B168&amp;'Cost drivers'!M$5, Inputs2!$A$4:$A$174&amp;Inputs2!$B$4:$B$174, 0), MATCH('Cost drivers'!$C168, Inputs2!$A$4:$L$4, 0))
)</f>
        <v>3.1783288823485946E-4</v>
      </c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  <c r="AA168" s="108"/>
      <c r="AB168" s="108"/>
      <c r="AC168" s="108"/>
      <c r="AD168" s="108"/>
      <c r="AE168" s="108"/>
      <c r="AF168" s="108"/>
    </row>
    <row r="169" spans="1:32" s="107" customFormat="1" ht="13.15">
      <c r="A169" s="98" t="str">
        <f t="shared" si="25"/>
        <v>WSX21</v>
      </c>
      <c r="B169" s="98" t="s">
        <v>131</v>
      </c>
      <c r="C169" s="98" t="s">
        <v>48</v>
      </c>
      <c r="D169" s="117">
        <f t="shared" si="20"/>
        <v>4.2305203719582787</v>
      </c>
      <c r="E169" s="117">
        <f t="shared" si="21"/>
        <v>4.146071704724525</v>
      </c>
      <c r="F169" s="117">
        <f t="shared" si="22"/>
        <v>7.1119189902225086</v>
      </c>
      <c r="G169" s="117">
        <f t="shared" si="23"/>
        <v>7.9014493716327596</v>
      </c>
      <c r="H169" s="117">
        <f t="shared" si="24"/>
        <v>-8.0593995163686731</v>
      </c>
      <c r="I169" s="118" cm="1">
        <f t="array" ref="I169">IF(RIGHT($C169,2)&lt;RIGHT(Controls!$E$39,2),
INDEX(Inputs1!$A$4:$X$328, MATCH('Cost drivers'!$B169&amp;'Cost drivers'!I$4, Inputs1!$A$4:$A$328&amp;Inputs1!$B$4:$B$328, 0), MATCH('Cost drivers'!$C169, Inputs1!$A$4:$X$4, 0)),
INDEX(Inputs2!$A$4:$L$174, MATCH('Cost drivers'!$B169&amp;'Cost drivers'!I$5, Inputs2!$A$4:$A$174&amp;Inputs2!$B$4:$B$174, 0), MATCH('Cost drivers'!$C169, Inputs2!$A$4:$L$4, 0))
)</f>
        <v>68.753</v>
      </c>
      <c r="J169" s="119" cm="1">
        <f t="array" ref="J169">IF(RIGHT($C169,2)&lt;RIGHT(Controls!$E$39,2),
INDEX(Inputs1!$A$4:$X$328, MATCH('Cost drivers'!$B169&amp;'Cost drivers'!J$4, Inputs1!$A$4:$A$328&amp;Inputs1!$B$4:$B$328, 0), MATCH('Cost drivers'!$C169, Inputs1!$A$4:$X$4, 0)),
INDEX(Inputs2!$A$4:$L$174, MATCH('Cost drivers'!$B169&amp;'Cost drivers'!J$5, Inputs2!$A$4:$A$174&amp;Inputs2!$B$4:$B$174, 0), MATCH('Cost drivers'!$C169, Inputs2!$A$4:$L$4, 0))
)</f>
        <v>4.146071704724525</v>
      </c>
      <c r="K169" s="118" cm="1">
        <f t="array" ref="K169">IF(RIGHT($C169,2)&lt;RIGHT(Controls!$E$39,2),
INDEX(Inputs1!$A$4:$X$328, MATCH('Cost drivers'!$B169&amp;'Cost drivers'!K$4, Inputs1!$A$4:$A$328&amp;Inputs1!$B$4:$B$328, 0), MATCH('Cost drivers'!$C169, Inputs1!$A$4:$X$4, 0)),
INDEX(Inputs2!$A$4:$L$174, MATCH('Cost drivers'!$B169&amp;'Cost drivers'!K$5, Inputs2!$A$4:$A$174&amp;Inputs2!$B$4:$B$174, 0), MATCH('Cost drivers'!$C169, Inputs2!$A$4:$L$4, 0))
)</f>
        <v>1226.4989286821101</v>
      </c>
      <c r="L169" s="118" cm="1">
        <f t="array" ref="L169">IF(RIGHT($C169,2)&lt;RIGHT(Controls!$E$39,2),
INDEX(Inputs1!$A$4:$X$328, MATCH('Cost drivers'!$B169&amp;'Cost drivers'!L$4, Inputs1!$A$4:$A$328&amp;Inputs1!$B$4:$B$328, 0), MATCH('Cost drivers'!$C169, Inputs1!$A$4:$X$4, 0)),
INDEX(Inputs2!$A$4:$L$174, MATCH('Cost drivers'!$B169&amp;'Cost drivers'!L$5, Inputs2!$A$4:$A$174&amp;Inputs2!$B$4:$B$174, 0), MATCH('Cost drivers'!$C169, Inputs2!$A$4:$L$4, 0))
)</f>
        <v>2701.1945271908598</v>
      </c>
      <c r="M169" s="120" cm="1">
        <f t="array" ref="M169">IF(RIGHT($C169,2)&lt;RIGHT(Controls!$E$39,2),
INDEX(Inputs1!$A$4:$X$328, MATCH('Cost drivers'!$B169&amp;'Cost drivers'!M$4, Inputs1!$A$4:$A$328&amp;Inputs1!$B$4:$B$328, 0), MATCH('Cost drivers'!$C169, Inputs1!$A$4:$X$4, 0)),
INDEX(Inputs2!$A$4:$L$174, MATCH('Cost drivers'!$B169&amp;'Cost drivers'!M$5, Inputs2!$A$4:$A$174&amp;Inputs2!$B$4:$B$174, 0), MATCH('Cost drivers'!$C169, Inputs2!$A$4:$L$4, 0))
)</f>
        <v>3.1611657114677611E-4</v>
      </c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  <c r="AA169" s="108"/>
      <c r="AB169" s="108"/>
      <c r="AC169" s="108"/>
      <c r="AD169" s="108"/>
      <c r="AE169" s="108"/>
      <c r="AF169" s="108"/>
    </row>
    <row r="170" spans="1:32" s="107" customFormat="1" ht="13.15">
      <c r="A170" s="98" t="str">
        <f t="shared" si="25"/>
        <v>WSX22</v>
      </c>
      <c r="B170" s="98" t="s">
        <v>131</v>
      </c>
      <c r="C170" s="98" t="s">
        <v>49</v>
      </c>
      <c r="D170" s="117">
        <f t="shared" si="20"/>
        <v>4.2514195335666054</v>
      </c>
      <c r="E170" s="117">
        <f t="shared" si="21"/>
        <v>4.0954044756326118</v>
      </c>
      <c r="F170" s="117">
        <f t="shared" si="22"/>
        <v>7.118978688581163</v>
      </c>
      <c r="G170" s="117">
        <f t="shared" si="23"/>
        <v>7.908509069991414</v>
      </c>
      <c r="H170" s="117">
        <f t="shared" si="24"/>
        <v>-8.0731342891778777</v>
      </c>
      <c r="I170" s="118" cm="1">
        <f t="array" ref="I170">IF(RIGHT($C170,2)&lt;RIGHT(Controls!$E$39,2),
INDEX(Inputs1!$A$4:$X$328, MATCH('Cost drivers'!$B170&amp;'Cost drivers'!I$4, Inputs1!$A$4:$A$328&amp;Inputs1!$B$4:$B$328, 0), MATCH('Cost drivers'!$C170, Inputs1!$A$4:$X$4, 0)),
INDEX(Inputs2!$A$4:$L$174, MATCH('Cost drivers'!$B170&amp;'Cost drivers'!I$5, Inputs2!$A$4:$A$174&amp;Inputs2!$B$4:$B$174, 0), MATCH('Cost drivers'!$C170, Inputs2!$A$4:$L$4, 0))
)</f>
        <v>70.204999999999998</v>
      </c>
      <c r="J170" s="119" cm="1">
        <f t="array" ref="J170">IF(RIGHT($C170,2)&lt;RIGHT(Controls!$E$39,2),
INDEX(Inputs1!$A$4:$X$328, MATCH('Cost drivers'!$B170&amp;'Cost drivers'!J$4, Inputs1!$A$4:$A$328&amp;Inputs1!$B$4:$B$328, 0), MATCH('Cost drivers'!$C170, Inputs1!$A$4:$X$4, 0)),
INDEX(Inputs2!$A$4:$L$174, MATCH('Cost drivers'!$B170&amp;'Cost drivers'!J$5, Inputs2!$A$4:$A$174&amp;Inputs2!$B$4:$B$174, 0), MATCH('Cost drivers'!$C170, Inputs2!$A$4:$L$4, 0))
)</f>
        <v>4.0954044756326118</v>
      </c>
      <c r="K170" s="118" cm="1">
        <f t="array" ref="K170">IF(RIGHT($C170,2)&lt;RIGHT(Controls!$E$39,2),
INDEX(Inputs1!$A$4:$X$328, MATCH('Cost drivers'!$B170&amp;'Cost drivers'!K$4, Inputs1!$A$4:$A$328&amp;Inputs1!$B$4:$B$328, 0), MATCH('Cost drivers'!$C170, Inputs1!$A$4:$X$4, 0)),
INDEX(Inputs2!$A$4:$L$174, MATCH('Cost drivers'!$B170&amp;'Cost drivers'!K$5, Inputs2!$A$4:$A$174&amp;Inputs2!$B$4:$B$174, 0), MATCH('Cost drivers'!$C170, Inputs2!$A$4:$L$4, 0))
)</f>
        <v>1235.1882771561452</v>
      </c>
      <c r="L170" s="118" cm="1">
        <f t="array" ref="L170">IF(RIGHT($C170,2)&lt;RIGHT(Controls!$E$39,2),
INDEX(Inputs1!$A$4:$X$328, MATCH('Cost drivers'!$B170&amp;'Cost drivers'!L$4, Inputs1!$A$4:$A$328&amp;Inputs1!$B$4:$B$328, 0), MATCH('Cost drivers'!$C170, Inputs1!$A$4:$X$4, 0)),
INDEX(Inputs2!$A$4:$L$174, MATCH('Cost drivers'!$B170&amp;'Cost drivers'!L$5, Inputs2!$A$4:$A$174&amp;Inputs2!$B$4:$B$174, 0), MATCH('Cost drivers'!$C170, Inputs2!$A$4:$L$4, 0))
)</f>
        <v>2720.3316173211697</v>
      </c>
      <c r="M170" s="120" cm="1">
        <f t="array" ref="M170">IF(RIGHT($C170,2)&lt;RIGHT(Controls!$E$39,2),
INDEX(Inputs1!$A$4:$X$328, MATCH('Cost drivers'!$B170&amp;'Cost drivers'!M$4, Inputs1!$A$4:$A$328&amp;Inputs1!$B$4:$B$328, 0), MATCH('Cost drivers'!$C170, Inputs1!$A$4:$X$4, 0)),
INDEX(Inputs2!$A$4:$L$174, MATCH('Cost drivers'!$B170&amp;'Cost drivers'!M$5, Inputs2!$A$4:$A$174&amp;Inputs2!$B$4:$B$174, 0), MATCH('Cost drivers'!$C170, Inputs2!$A$4:$L$4, 0))
)</f>
        <v>3.1180446256427052E-4</v>
      </c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  <c r="AA170" s="108"/>
      <c r="AB170" s="108"/>
      <c r="AC170" s="108"/>
      <c r="AD170" s="108"/>
      <c r="AE170" s="108"/>
      <c r="AF170" s="108"/>
    </row>
    <row r="171" spans="1:32" s="107" customFormat="1" ht="13.15">
      <c r="A171" s="98" t="str">
        <f t="shared" si="25"/>
        <v>WSX23</v>
      </c>
      <c r="B171" s="98" t="s">
        <v>131</v>
      </c>
      <c r="C171" s="98" t="s">
        <v>50</v>
      </c>
      <c r="D171" s="117">
        <f t="shared" si="20"/>
        <v>4.251747091906962</v>
      </c>
      <c r="E171" s="117">
        <f t="shared" si="21"/>
        <v>4.0490019034603932</v>
      </c>
      <c r="F171" s="117">
        <f t="shared" si="22"/>
        <v>7.1254733109264743</v>
      </c>
      <c r="G171" s="117">
        <f t="shared" si="23"/>
        <v>7.9150036923367262</v>
      </c>
      <c r="H171" s="117">
        <f t="shared" si="24"/>
        <v>-8.0814859169731985</v>
      </c>
      <c r="I171" s="118" cm="1">
        <f t="array" ref="I171">IF(RIGHT($C171,2)&lt;RIGHT(Controls!$E$39,2),
INDEX(Inputs1!$A$4:$X$328, MATCH('Cost drivers'!$B171&amp;'Cost drivers'!I$4, Inputs1!$A$4:$A$328&amp;Inputs1!$B$4:$B$328, 0), MATCH('Cost drivers'!$C171, Inputs1!$A$4:$X$4, 0)),
INDEX(Inputs2!$A$4:$L$174, MATCH('Cost drivers'!$B171&amp;'Cost drivers'!I$5, Inputs2!$A$4:$A$174&amp;Inputs2!$B$4:$B$174, 0), MATCH('Cost drivers'!$C171, Inputs2!$A$4:$L$4, 0))
)</f>
        <v>70.227999999999994</v>
      </c>
      <c r="J171" s="119" cm="1">
        <f t="array" ref="J171">IF(RIGHT($C171,2)&lt;RIGHT(Controls!$E$39,2),
INDEX(Inputs1!$A$4:$X$328, MATCH('Cost drivers'!$B171&amp;'Cost drivers'!J$4, Inputs1!$A$4:$A$328&amp;Inputs1!$B$4:$B$328, 0), MATCH('Cost drivers'!$C171, Inputs1!$A$4:$X$4, 0)),
INDEX(Inputs2!$A$4:$L$174, MATCH('Cost drivers'!$B171&amp;'Cost drivers'!J$5, Inputs2!$A$4:$A$174&amp;Inputs2!$B$4:$B$174, 0), MATCH('Cost drivers'!$C171, Inputs2!$A$4:$L$4, 0))
)</f>
        <v>4.0490019034603932</v>
      </c>
      <c r="K171" s="118" cm="1">
        <f t="array" ref="K171">IF(RIGHT($C171,2)&lt;RIGHT(Controls!$E$39,2),
INDEX(Inputs1!$A$4:$X$328, MATCH('Cost drivers'!$B171&amp;'Cost drivers'!K$4, Inputs1!$A$4:$A$328&amp;Inputs1!$B$4:$B$328, 0), MATCH('Cost drivers'!$C171, Inputs1!$A$4:$X$4, 0)),
INDEX(Inputs2!$A$4:$L$174, MATCH('Cost drivers'!$B171&amp;'Cost drivers'!K$5, Inputs2!$A$4:$A$174&amp;Inputs2!$B$4:$B$174, 0), MATCH('Cost drivers'!$C171, Inputs2!$A$4:$L$4, 0))
)</f>
        <v>1243.2364652232193</v>
      </c>
      <c r="L171" s="118" cm="1">
        <f t="array" ref="L171">IF(RIGHT($C171,2)&lt;RIGHT(Controls!$E$39,2),
INDEX(Inputs1!$A$4:$X$328, MATCH('Cost drivers'!$B171&amp;'Cost drivers'!L$4, Inputs1!$A$4:$A$328&amp;Inputs1!$B$4:$B$328, 0), MATCH('Cost drivers'!$C171, Inputs1!$A$4:$X$4, 0)),
INDEX(Inputs2!$A$4:$L$174, MATCH('Cost drivers'!$B171&amp;'Cost drivers'!L$5, Inputs2!$A$4:$A$174&amp;Inputs2!$B$4:$B$174, 0), MATCH('Cost drivers'!$C171, Inputs2!$A$4:$L$4, 0))
)</f>
        <v>2738.0566401908945</v>
      </c>
      <c r="M171" s="120" cm="1">
        <f t="array" ref="M171">IF(RIGHT($C171,2)&lt;RIGHT(Controls!$E$39,2),
INDEX(Inputs1!$A$4:$X$328, MATCH('Cost drivers'!$B171&amp;'Cost drivers'!M$4, Inputs1!$A$4:$A$328&amp;Inputs1!$B$4:$B$328, 0), MATCH('Cost drivers'!$C171, Inputs1!$A$4:$X$4, 0)),
INDEX(Inputs2!$A$4:$L$174, MATCH('Cost drivers'!$B171&amp;'Cost drivers'!M$5, Inputs2!$A$4:$A$174&amp;Inputs2!$B$4:$B$174, 0), MATCH('Cost drivers'!$C171, Inputs2!$A$4:$L$4, 0))
)</f>
        <v>3.0921123167068848E-4</v>
      </c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  <c r="AA171" s="108"/>
      <c r="AB171" s="108"/>
      <c r="AC171" s="108"/>
      <c r="AD171" s="108"/>
      <c r="AE171" s="108"/>
      <c r="AF171" s="108"/>
    </row>
    <row r="172" spans="1:32" s="107" customFormat="1" ht="13.15">
      <c r="A172" s="98" t="str">
        <f t="shared" si="25"/>
        <v>WSX24</v>
      </c>
      <c r="B172" s="98" t="s">
        <v>131</v>
      </c>
      <c r="C172" s="98" t="s">
        <v>30</v>
      </c>
      <c r="D172" s="117">
        <f t="shared" si="20"/>
        <v>4.2197672893837019</v>
      </c>
      <c r="E172" s="117">
        <f t="shared" si="21"/>
        <v>3.9292425574066612</v>
      </c>
      <c r="F172" s="117">
        <f t="shared" si="22"/>
        <v>7.1304669451882203</v>
      </c>
      <c r="G172" s="117">
        <f t="shared" si="23"/>
        <v>7.9199973265984722</v>
      </c>
      <c r="H172" s="117">
        <f t="shared" si="24"/>
        <v>-8.0878688168556696</v>
      </c>
      <c r="I172" s="118" cm="1">
        <f t="array" ref="I172">IF(RIGHT($C172,2)&lt;RIGHT(Controls!$E$39,2),
INDEX(Inputs1!$A$4:$X$328, MATCH('Cost drivers'!$B172&amp;'Cost drivers'!I$4, Inputs1!$A$4:$A$328&amp;Inputs1!$B$4:$B$328, 0), MATCH('Cost drivers'!$C172, Inputs1!$A$4:$X$4, 0)),
INDEX(Inputs2!$A$4:$L$174, MATCH('Cost drivers'!$B172&amp;'Cost drivers'!I$5, Inputs2!$A$4:$A$174&amp;Inputs2!$B$4:$B$174, 0), MATCH('Cost drivers'!$C172, Inputs2!$A$4:$L$4, 0))
)</f>
        <v>68.017654017369381</v>
      </c>
      <c r="J172" s="119" cm="1">
        <f t="array" ref="J172">IF(RIGHT($C172,2)&lt;RIGHT(Controls!$E$39,2),
INDEX(Inputs1!$A$4:$X$328, MATCH('Cost drivers'!$B172&amp;'Cost drivers'!J$4, Inputs1!$A$4:$A$328&amp;Inputs1!$B$4:$B$328, 0), MATCH('Cost drivers'!$C172, Inputs1!$A$4:$X$4, 0)),
INDEX(Inputs2!$A$4:$L$174, MATCH('Cost drivers'!$B172&amp;'Cost drivers'!J$5, Inputs2!$A$4:$A$174&amp;Inputs2!$B$4:$B$174, 0), MATCH('Cost drivers'!$C172, Inputs2!$A$4:$L$4, 0))
)</f>
        <v>3.9292425574066612</v>
      </c>
      <c r="K172" s="118" cm="1">
        <f t="array" ref="K172">IF(RIGHT($C172,2)&lt;RIGHT(Controls!$E$39,2),
INDEX(Inputs1!$A$4:$X$328, MATCH('Cost drivers'!$B172&amp;'Cost drivers'!K$4, Inputs1!$A$4:$A$328&amp;Inputs1!$B$4:$B$328, 0), MATCH('Cost drivers'!$C172, Inputs1!$A$4:$X$4, 0)),
INDEX(Inputs2!$A$4:$L$174, MATCH('Cost drivers'!$B172&amp;'Cost drivers'!K$5, Inputs2!$A$4:$A$174&amp;Inputs2!$B$4:$B$174, 0), MATCH('Cost drivers'!$C172, Inputs2!$A$4:$L$4, 0))
)</f>
        <v>1249.460260176028</v>
      </c>
      <c r="L172" s="118" cm="1">
        <f t="array" ref="L172">IF(RIGHT($C172,2)&lt;RIGHT(Controls!$E$39,2),
INDEX(Inputs1!$A$4:$X$328, MATCH('Cost drivers'!$B172&amp;'Cost drivers'!L$4, Inputs1!$A$4:$A$328&amp;Inputs1!$B$4:$B$328, 0), MATCH('Cost drivers'!$C172, Inputs1!$A$4:$X$4, 0)),
INDEX(Inputs2!$A$4:$L$174, MATCH('Cost drivers'!$B172&amp;'Cost drivers'!L$5, Inputs2!$A$4:$A$174&amp;Inputs2!$B$4:$B$174, 0), MATCH('Cost drivers'!$C172, Inputs2!$A$4:$L$4, 0))
)</f>
        <v>2751.7636891509369</v>
      </c>
      <c r="M172" s="120" cm="1">
        <f t="array" ref="M172">IF(RIGHT($C172,2)&lt;RIGHT(Controls!$E$39,2),
INDEX(Inputs1!$A$4:$X$328, MATCH('Cost drivers'!$B172&amp;'Cost drivers'!M$4, Inputs1!$A$4:$A$328&amp;Inputs1!$B$4:$B$328, 0), MATCH('Cost drivers'!$C172, Inputs1!$A$4:$X$4, 0)),
INDEX(Inputs2!$A$4:$L$174, MATCH('Cost drivers'!$B172&amp;'Cost drivers'!M$5, Inputs2!$A$4:$A$174&amp;Inputs2!$B$4:$B$174, 0), MATCH('Cost drivers'!$C172, Inputs2!$A$4:$L$4, 0))
)</f>
        <v>3.0724385280703534E-4</v>
      </c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  <c r="AA172" s="108"/>
      <c r="AB172" s="108"/>
      <c r="AC172" s="108"/>
      <c r="AD172" s="108"/>
      <c r="AE172" s="108"/>
      <c r="AF172" s="108"/>
    </row>
    <row r="173" spans="1:32" s="107" customFormat="1" ht="13.15">
      <c r="A173" s="98" t="str">
        <f t="shared" si="25"/>
        <v>WSX25</v>
      </c>
      <c r="B173" s="98" t="s">
        <v>131</v>
      </c>
      <c r="C173" s="98" t="s">
        <v>51</v>
      </c>
      <c r="D173" s="117">
        <f t="shared" si="20"/>
        <v>4.2731888385808956</v>
      </c>
      <c r="E173" s="117">
        <f t="shared" si="21"/>
        <v>3.9897414834731859</v>
      </c>
      <c r="F173" s="117">
        <f t="shared" si="22"/>
        <v>7.1322689350522399</v>
      </c>
      <c r="G173" s="117">
        <f t="shared" si="23"/>
        <v>7.9217993164624918</v>
      </c>
      <c r="H173" s="117">
        <f t="shared" si="24"/>
        <v>-8.0911583165425789</v>
      </c>
      <c r="I173" s="118" cm="1">
        <f t="array" ref="I173">IF(RIGHT($C173,2)&lt;RIGHT(Controls!$E$39,2),
INDEX(Inputs1!$A$4:$X$328, MATCH('Cost drivers'!$B173&amp;'Cost drivers'!I$4, Inputs1!$A$4:$A$328&amp;Inputs1!$B$4:$B$328, 0), MATCH('Cost drivers'!$C173, Inputs1!$A$4:$X$4, 0)),
INDEX(Inputs2!$A$4:$L$174, MATCH('Cost drivers'!$B173&amp;'Cost drivers'!I$5, Inputs2!$A$4:$A$174&amp;Inputs2!$B$4:$B$174, 0), MATCH('Cost drivers'!$C173, Inputs2!$A$4:$L$4, 0))
)</f>
        <v>71.750070597813334</v>
      </c>
      <c r="J173" s="119" cm="1">
        <f t="array" ref="J173">IF(RIGHT($C173,2)&lt;RIGHT(Controls!$E$39,2),
INDEX(Inputs1!$A$4:$X$328, MATCH('Cost drivers'!$B173&amp;'Cost drivers'!J$4, Inputs1!$A$4:$A$328&amp;Inputs1!$B$4:$B$328, 0), MATCH('Cost drivers'!$C173, Inputs1!$A$4:$X$4, 0)),
INDEX(Inputs2!$A$4:$L$174, MATCH('Cost drivers'!$B173&amp;'Cost drivers'!J$5, Inputs2!$A$4:$A$174&amp;Inputs2!$B$4:$B$174, 0), MATCH('Cost drivers'!$C173, Inputs2!$A$4:$L$4, 0))
)</f>
        <v>3.9897414834731859</v>
      </c>
      <c r="K173" s="118" cm="1">
        <f t="array" ref="K173">IF(RIGHT($C173,2)&lt;RIGHT(Controls!$E$39,2),
INDEX(Inputs1!$A$4:$X$328, MATCH('Cost drivers'!$B173&amp;'Cost drivers'!K$4, Inputs1!$A$4:$A$328&amp;Inputs1!$B$4:$B$328, 0), MATCH('Cost drivers'!$C173, Inputs1!$A$4:$X$4, 0)),
INDEX(Inputs2!$A$4:$L$174, MATCH('Cost drivers'!$B173&amp;'Cost drivers'!K$5, Inputs2!$A$4:$A$174&amp;Inputs2!$B$4:$B$174, 0), MATCH('Cost drivers'!$C173, Inputs2!$A$4:$L$4, 0))
)</f>
        <v>1251.7138047227729</v>
      </c>
      <c r="L173" s="118" cm="1">
        <f t="array" ref="L173">IF(RIGHT($C173,2)&lt;RIGHT(Controls!$E$39,2),
INDEX(Inputs1!$A$4:$X$328, MATCH('Cost drivers'!$B173&amp;'Cost drivers'!L$4, Inputs1!$A$4:$A$328&amp;Inputs1!$B$4:$B$328, 0), MATCH('Cost drivers'!$C173, Inputs1!$A$4:$X$4, 0)),
INDEX(Inputs2!$A$4:$L$174, MATCH('Cost drivers'!$B173&amp;'Cost drivers'!L$5, Inputs2!$A$4:$A$174&amp;Inputs2!$B$4:$B$174, 0), MATCH('Cost drivers'!$C173, Inputs2!$A$4:$L$4, 0))
)</f>
        <v>2756.7268098305358</v>
      </c>
      <c r="M173" s="120" cm="1">
        <f t="array" ref="M173">IF(RIGHT($C173,2)&lt;RIGHT(Controls!$E$39,2),
INDEX(Inputs1!$A$4:$X$328, MATCH('Cost drivers'!$B173&amp;'Cost drivers'!M$4, Inputs1!$A$4:$A$328&amp;Inputs1!$B$4:$B$328, 0), MATCH('Cost drivers'!$C173, Inputs1!$A$4:$X$4, 0)),
INDEX(Inputs2!$A$4:$L$174, MATCH('Cost drivers'!$B173&amp;'Cost drivers'!M$5, Inputs2!$A$4:$A$174&amp;Inputs2!$B$4:$B$174, 0), MATCH('Cost drivers'!$C173, Inputs2!$A$4:$L$4, 0))
)</f>
        <v>3.0623483474159313E-4</v>
      </c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8"/>
      <c r="AA173" s="108"/>
      <c r="AB173" s="108"/>
      <c r="AC173" s="108"/>
      <c r="AD173" s="108"/>
      <c r="AE173" s="108"/>
      <c r="AF173" s="108"/>
    </row>
    <row r="174" spans="1:32" s="107" customFormat="1" ht="13.15">
      <c r="A174" s="98" t="str">
        <f t="shared" si="25"/>
        <v>WSX26</v>
      </c>
      <c r="B174" s="98" t="s">
        <v>131</v>
      </c>
      <c r="C174" s="98" t="s">
        <v>52</v>
      </c>
      <c r="D174" s="117">
        <f t="shared" si="20"/>
        <v>4.2885701853879299</v>
      </c>
      <c r="E174" s="117">
        <f t="shared" si="21"/>
        <v>3.8829055368411063</v>
      </c>
      <c r="F174" s="117">
        <f t="shared" si="22"/>
        <v>7.1352913028075813</v>
      </c>
      <c r="G174" s="117">
        <f t="shared" si="23"/>
        <v>7.9248216842178332</v>
      </c>
      <c r="H174" s="117">
        <f t="shared" si="24"/>
        <v>-8.0956702630332575</v>
      </c>
      <c r="I174" s="118" cm="1">
        <f t="array" ref="I174">IF(RIGHT($C174,2)&lt;RIGHT(Controls!$E$39,2),
INDEX(Inputs1!$A$4:$X$328, MATCH('Cost drivers'!$B174&amp;'Cost drivers'!I$4, Inputs1!$A$4:$A$328&amp;Inputs1!$B$4:$B$328, 0), MATCH('Cost drivers'!$C174, Inputs1!$A$4:$X$4, 0)),
INDEX(Inputs2!$A$4:$L$174, MATCH('Cost drivers'!$B174&amp;'Cost drivers'!I$5, Inputs2!$A$4:$A$174&amp;Inputs2!$B$4:$B$174, 0), MATCH('Cost drivers'!$C174, Inputs2!$A$4:$L$4, 0))
)</f>
        <v>72.862214526469117</v>
      </c>
      <c r="J174" s="119" cm="1">
        <f t="array" ref="J174">IF(RIGHT($C174,2)&lt;RIGHT(Controls!$E$39,2),
INDEX(Inputs1!$A$4:$X$328, MATCH('Cost drivers'!$B174&amp;'Cost drivers'!J$4, Inputs1!$A$4:$A$328&amp;Inputs1!$B$4:$B$328, 0), MATCH('Cost drivers'!$C174, Inputs1!$A$4:$X$4, 0)),
INDEX(Inputs2!$A$4:$L$174, MATCH('Cost drivers'!$B174&amp;'Cost drivers'!J$5, Inputs2!$A$4:$A$174&amp;Inputs2!$B$4:$B$174, 0), MATCH('Cost drivers'!$C174, Inputs2!$A$4:$L$4, 0))
)</f>
        <v>3.8829055368411063</v>
      </c>
      <c r="K174" s="118" cm="1">
        <f t="array" ref="K174">IF(RIGHT($C174,2)&lt;RIGHT(Controls!$E$39,2),
INDEX(Inputs1!$A$4:$X$328, MATCH('Cost drivers'!$B174&amp;'Cost drivers'!K$4, Inputs1!$A$4:$A$328&amp;Inputs1!$B$4:$B$328, 0), MATCH('Cost drivers'!$C174, Inputs1!$A$4:$X$4, 0)),
INDEX(Inputs2!$A$4:$L$174, MATCH('Cost drivers'!$B174&amp;'Cost drivers'!K$5, Inputs2!$A$4:$A$174&amp;Inputs2!$B$4:$B$174, 0), MATCH('Cost drivers'!$C174, Inputs2!$A$4:$L$4, 0))
)</f>
        <v>1255.5026669484146</v>
      </c>
      <c r="L174" s="118" cm="1">
        <f t="array" ref="L174">IF(RIGHT($C174,2)&lt;RIGHT(Controls!$E$39,2),
INDEX(Inputs1!$A$4:$X$328, MATCH('Cost drivers'!$B174&amp;'Cost drivers'!L$4, Inputs1!$A$4:$A$328&amp;Inputs1!$B$4:$B$328, 0), MATCH('Cost drivers'!$C174, Inputs1!$A$4:$X$4, 0)),
INDEX(Inputs2!$A$4:$L$174, MATCH('Cost drivers'!$B174&amp;'Cost drivers'!L$5, Inputs2!$A$4:$A$174&amp;Inputs2!$B$4:$B$174, 0), MATCH('Cost drivers'!$C174, Inputs2!$A$4:$L$4, 0))
)</f>
        <v>2765.0712556909002</v>
      </c>
      <c r="M174" s="120" cm="1">
        <f t="array" ref="M174">IF(RIGHT($C174,2)&lt;RIGHT(Controls!$E$39,2),
INDEX(Inputs1!$A$4:$X$328, MATCH('Cost drivers'!$B174&amp;'Cost drivers'!M$4, Inputs1!$A$4:$A$328&amp;Inputs1!$B$4:$B$328, 0), MATCH('Cost drivers'!$C174, Inputs1!$A$4:$X$4, 0)),
INDEX(Inputs2!$A$4:$L$174, MATCH('Cost drivers'!$B174&amp;'Cost drivers'!M$5, Inputs2!$A$4:$A$174&amp;Inputs2!$B$4:$B$174, 0), MATCH('Cost drivers'!$C174, Inputs2!$A$4:$L$4, 0))
)</f>
        <v>3.0485623198335564E-4</v>
      </c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8"/>
      <c r="AA174" s="108"/>
      <c r="AB174" s="108"/>
      <c r="AC174" s="108"/>
      <c r="AD174" s="108"/>
      <c r="AE174" s="108"/>
      <c r="AF174" s="108"/>
    </row>
    <row r="175" spans="1:32" s="107" customFormat="1" ht="13.15">
      <c r="A175" s="98" t="str">
        <f t="shared" si="25"/>
        <v>WSX27</v>
      </c>
      <c r="B175" s="98" t="s">
        <v>131</v>
      </c>
      <c r="C175" s="98" t="s">
        <v>53</v>
      </c>
      <c r="D175" s="117">
        <f t="shared" si="20"/>
        <v>4.2940865817363569</v>
      </c>
      <c r="E175" s="117">
        <f t="shared" si="21"/>
        <v>3.7635651054317014</v>
      </c>
      <c r="F175" s="117">
        <f t="shared" si="22"/>
        <v>7.1384999015645736</v>
      </c>
      <c r="G175" s="117">
        <f t="shared" si="23"/>
        <v>7.9280302829748246</v>
      </c>
      <c r="H175" s="117">
        <f t="shared" si="24"/>
        <v>-8.1028862338269061</v>
      </c>
      <c r="I175" s="118" cm="1">
        <f t="array" ref="I175">IF(RIGHT($C175,2)&lt;RIGHT(Controls!$E$39,2),
INDEX(Inputs1!$A$4:$X$328, MATCH('Cost drivers'!$B175&amp;'Cost drivers'!I$4, Inputs1!$A$4:$A$328&amp;Inputs1!$B$4:$B$328, 0), MATCH('Cost drivers'!$C175, Inputs1!$A$4:$X$4, 0)),
INDEX(Inputs2!$A$4:$L$174, MATCH('Cost drivers'!$B175&amp;'Cost drivers'!I$5, Inputs2!$A$4:$A$174&amp;Inputs2!$B$4:$B$174, 0), MATCH('Cost drivers'!$C175, Inputs2!$A$4:$L$4, 0))
)</f>
        <v>73.265262043464787</v>
      </c>
      <c r="J175" s="119" cm="1">
        <f t="array" ref="J175">IF(RIGHT($C175,2)&lt;RIGHT(Controls!$E$39,2),
INDEX(Inputs1!$A$4:$X$328, MATCH('Cost drivers'!$B175&amp;'Cost drivers'!J$4, Inputs1!$A$4:$A$328&amp;Inputs1!$B$4:$B$328, 0), MATCH('Cost drivers'!$C175, Inputs1!$A$4:$X$4, 0)),
INDEX(Inputs2!$A$4:$L$174, MATCH('Cost drivers'!$B175&amp;'Cost drivers'!J$5, Inputs2!$A$4:$A$174&amp;Inputs2!$B$4:$B$174, 0), MATCH('Cost drivers'!$C175, Inputs2!$A$4:$L$4, 0))
)</f>
        <v>3.7635651054317014</v>
      </c>
      <c r="K175" s="118" cm="1">
        <f t="array" ref="K175">IF(RIGHT($C175,2)&lt;RIGHT(Controls!$E$39,2),
INDEX(Inputs1!$A$4:$X$328, MATCH('Cost drivers'!$B175&amp;'Cost drivers'!K$4, Inputs1!$A$4:$A$328&amp;Inputs1!$B$4:$B$328, 0), MATCH('Cost drivers'!$C175, Inputs1!$A$4:$X$4, 0)),
INDEX(Inputs2!$A$4:$L$174, MATCH('Cost drivers'!$B175&amp;'Cost drivers'!K$5, Inputs2!$A$4:$A$174&amp;Inputs2!$B$4:$B$174, 0), MATCH('Cost drivers'!$C175, Inputs2!$A$4:$L$4, 0))
)</f>
        <v>1259.5375409291839</v>
      </c>
      <c r="L175" s="118" cm="1">
        <f t="array" ref="L175">IF(RIGHT($C175,2)&lt;RIGHT(Controls!$E$39,2),
INDEX(Inputs1!$A$4:$X$328, MATCH('Cost drivers'!$B175&amp;'Cost drivers'!L$4, Inputs1!$A$4:$A$328&amp;Inputs1!$B$4:$B$328, 0), MATCH('Cost drivers'!$C175, Inputs1!$A$4:$X$4, 0)),
INDEX(Inputs2!$A$4:$L$174, MATCH('Cost drivers'!$B175&amp;'Cost drivers'!L$5, Inputs2!$A$4:$A$174&amp;Inputs2!$B$4:$B$174, 0), MATCH('Cost drivers'!$C175, Inputs2!$A$4:$L$4, 0))
)</f>
        <v>2773.9575084709745</v>
      </c>
      <c r="M175" s="120" cm="1">
        <f t="array" ref="M175">IF(RIGHT($C175,2)&lt;RIGHT(Controls!$E$39,2),
INDEX(Inputs1!$A$4:$X$328, MATCH('Cost drivers'!$B175&amp;'Cost drivers'!M$4, Inputs1!$A$4:$A$328&amp;Inputs1!$B$4:$B$328, 0), MATCH('Cost drivers'!$C175, Inputs1!$A$4:$X$4, 0)),
INDEX(Inputs2!$A$4:$L$174, MATCH('Cost drivers'!$B175&amp;'Cost drivers'!M$5, Inputs2!$A$4:$A$174&amp;Inputs2!$B$4:$B$174, 0), MATCH('Cost drivers'!$C175, Inputs2!$A$4:$L$4, 0))
)</f>
        <v>3.0266431622825968E-4</v>
      </c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  <c r="Z175" s="108"/>
      <c r="AA175" s="108"/>
      <c r="AB175" s="108"/>
      <c r="AC175" s="108"/>
      <c r="AD175" s="108"/>
      <c r="AE175" s="108"/>
      <c r="AF175" s="108"/>
    </row>
    <row r="176" spans="1:32" s="107" customFormat="1" ht="13.15">
      <c r="A176" s="98" t="str">
        <f t="shared" si="25"/>
        <v>WSX28</v>
      </c>
      <c r="B176" s="98" t="s">
        <v>131</v>
      </c>
      <c r="C176" s="98" t="s">
        <v>54</v>
      </c>
      <c r="D176" s="117">
        <f t="shared" si="20"/>
        <v>4.2997958667571989</v>
      </c>
      <c r="E176" s="117">
        <f t="shared" si="21"/>
        <v>3.7063602567167822</v>
      </c>
      <c r="F176" s="117">
        <f t="shared" si="22"/>
        <v>7.141687080307082</v>
      </c>
      <c r="G176" s="117">
        <f t="shared" si="23"/>
        <v>7.9312174617173339</v>
      </c>
      <c r="H176" s="117">
        <f t="shared" si="24"/>
        <v>-8.1075671284959832</v>
      </c>
      <c r="I176" s="118" cm="1">
        <f t="array" ref="I176">IF(RIGHT($C176,2)&lt;RIGHT(Controls!$E$39,2),
INDEX(Inputs1!$A$4:$X$328, MATCH('Cost drivers'!$B176&amp;'Cost drivers'!I$4, Inputs1!$A$4:$A$328&amp;Inputs1!$B$4:$B$328, 0), MATCH('Cost drivers'!$C176, Inputs1!$A$4:$X$4, 0)),
INDEX(Inputs2!$A$4:$L$174, MATCH('Cost drivers'!$B176&amp;'Cost drivers'!I$5, Inputs2!$A$4:$A$174&amp;Inputs2!$B$4:$B$174, 0), MATCH('Cost drivers'!$C176, Inputs2!$A$4:$L$4, 0))
)</f>
        <v>73.684750657158872</v>
      </c>
      <c r="J176" s="119" cm="1">
        <f t="array" ref="J176">IF(RIGHT($C176,2)&lt;RIGHT(Controls!$E$39,2),
INDEX(Inputs1!$A$4:$X$328, MATCH('Cost drivers'!$B176&amp;'Cost drivers'!J$4, Inputs1!$A$4:$A$328&amp;Inputs1!$B$4:$B$328, 0), MATCH('Cost drivers'!$C176, Inputs1!$A$4:$X$4, 0)),
INDEX(Inputs2!$A$4:$L$174, MATCH('Cost drivers'!$B176&amp;'Cost drivers'!J$5, Inputs2!$A$4:$A$174&amp;Inputs2!$B$4:$B$174, 0), MATCH('Cost drivers'!$C176, Inputs2!$A$4:$L$4, 0))
)</f>
        <v>3.7063602567167822</v>
      </c>
      <c r="K176" s="118" cm="1">
        <f t="array" ref="K176">IF(RIGHT($C176,2)&lt;RIGHT(Controls!$E$39,2),
INDEX(Inputs1!$A$4:$X$328, MATCH('Cost drivers'!$B176&amp;'Cost drivers'!K$4, Inputs1!$A$4:$A$328&amp;Inputs1!$B$4:$B$328, 0), MATCH('Cost drivers'!$C176, Inputs1!$A$4:$X$4, 0)),
INDEX(Inputs2!$A$4:$L$174, MATCH('Cost drivers'!$B176&amp;'Cost drivers'!K$5, Inputs2!$A$4:$A$174&amp;Inputs2!$B$4:$B$174, 0), MATCH('Cost drivers'!$C176, Inputs2!$A$4:$L$4, 0))
)</f>
        <v>1263.5583162662444</v>
      </c>
      <c r="L176" s="118" cm="1">
        <f t="array" ref="L176">IF(RIGHT($C176,2)&lt;RIGHT(Controls!$E$39,2),
INDEX(Inputs1!$A$4:$X$328, MATCH('Cost drivers'!$B176&amp;'Cost drivers'!L$4, Inputs1!$A$4:$A$328&amp;Inputs1!$B$4:$B$328, 0), MATCH('Cost drivers'!$C176, Inputs1!$A$4:$X$4, 0)),
INDEX(Inputs2!$A$4:$L$174, MATCH('Cost drivers'!$B176&amp;'Cost drivers'!L$5, Inputs2!$A$4:$A$174&amp;Inputs2!$B$4:$B$174, 0), MATCH('Cost drivers'!$C176, Inputs2!$A$4:$L$4, 0))
)</f>
        <v>2782.8127109351149</v>
      </c>
      <c r="M176" s="120" cm="1">
        <f t="array" ref="M176">IF(RIGHT($C176,2)&lt;RIGHT(Controls!$E$39,2),
INDEX(Inputs1!$A$4:$X$328, MATCH('Cost drivers'!$B176&amp;'Cost drivers'!M$4, Inputs1!$A$4:$A$328&amp;Inputs1!$B$4:$B$328, 0), MATCH('Cost drivers'!$C176, Inputs1!$A$4:$X$4, 0)),
INDEX(Inputs2!$A$4:$L$174, MATCH('Cost drivers'!$B176&amp;'Cost drivers'!M$5, Inputs2!$A$4:$A$174&amp;Inputs2!$B$4:$B$174, 0), MATCH('Cost drivers'!$C176, Inputs2!$A$4:$L$4, 0))
)</f>
        <v>3.0125088708116306E-4</v>
      </c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  <c r="AA176" s="108"/>
      <c r="AB176" s="108"/>
      <c r="AC176" s="108"/>
      <c r="AD176" s="108"/>
      <c r="AE176" s="108"/>
      <c r="AF176" s="108"/>
    </row>
    <row r="177" spans="1:32" s="107" customFormat="1" ht="13.15">
      <c r="A177" s="98" t="str">
        <f t="shared" si="25"/>
        <v>WSX29</v>
      </c>
      <c r="B177" s="98" t="s">
        <v>131</v>
      </c>
      <c r="C177" s="98" t="s">
        <v>55</v>
      </c>
      <c r="D177" s="117">
        <f t="shared" si="20"/>
        <v>4.3068371310486855</v>
      </c>
      <c r="E177" s="117">
        <f t="shared" si="21"/>
        <v>3.6426927127505895</v>
      </c>
      <c r="F177" s="117">
        <f t="shared" si="22"/>
        <v>7.1446024966072299</v>
      </c>
      <c r="G177" s="117">
        <f t="shared" si="23"/>
        <v>7.9341328780174818</v>
      </c>
      <c r="H177" s="117">
        <f t="shared" si="24"/>
        <v>-8.1119783289844136</v>
      </c>
      <c r="I177" s="118" cm="1">
        <f t="array" ref="I177">IF(RIGHT($C177,2)&lt;RIGHT(Controls!$E$39,2),
INDEX(Inputs1!$A$4:$X$328, MATCH('Cost drivers'!$B177&amp;'Cost drivers'!I$4, Inputs1!$A$4:$A$328&amp;Inputs1!$B$4:$B$328, 0), MATCH('Cost drivers'!$C177, Inputs1!$A$4:$X$4, 0)),
INDEX(Inputs2!$A$4:$L$174, MATCH('Cost drivers'!$B177&amp;'Cost drivers'!I$5, Inputs2!$A$4:$A$174&amp;Inputs2!$B$4:$B$174, 0), MATCH('Cost drivers'!$C177, Inputs2!$A$4:$L$4, 0))
)</f>
        <v>74.205415378558129</v>
      </c>
      <c r="J177" s="119" cm="1">
        <f t="array" ref="J177">IF(RIGHT($C177,2)&lt;RIGHT(Controls!$E$39,2),
INDEX(Inputs1!$A$4:$X$328, MATCH('Cost drivers'!$B177&amp;'Cost drivers'!J$4, Inputs1!$A$4:$A$328&amp;Inputs1!$B$4:$B$328, 0), MATCH('Cost drivers'!$C177, Inputs1!$A$4:$X$4, 0)),
INDEX(Inputs2!$A$4:$L$174, MATCH('Cost drivers'!$B177&amp;'Cost drivers'!J$5, Inputs2!$A$4:$A$174&amp;Inputs2!$B$4:$B$174, 0), MATCH('Cost drivers'!$C177, Inputs2!$A$4:$L$4, 0))
)</f>
        <v>3.6426927127505895</v>
      </c>
      <c r="K177" s="118" cm="1">
        <f t="array" ref="K177">IF(RIGHT($C177,2)&lt;RIGHT(Controls!$E$39,2),
INDEX(Inputs1!$A$4:$X$328, MATCH('Cost drivers'!$B177&amp;'Cost drivers'!K$4, Inputs1!$A$4:$A$328&amp;Inputs1!$B$4:$B$328, 0), MATCH('Cost drivers'!$C177, Inputs1!$A$4:$X$4, 0)),
INDEX(Inputs2!$A$4:$L$174, MATCH('Cost drivers'!$B177&amp;'Cost drivers'!K$5, Inputs2!$A$4:$A$174&amp;Inputs2!$B$4:$B$174, 0), MATCH('Cost drivers'!$C177, Inputs2!$A$4:$L$4, 0))
)</f>
        <v>1267.2474899030949</v>
      </c>
      <c r="L177" s="118" cm="1">
        <f t="array" ref="L177">IF(RIGHT($C177,2)&lt;RIGHT(Controls!$E$39,2),
INDEX(Inputs1!$A$4:$X$328, MATCH('Cost drivers'!$B177&amp;'Cost drivers'!L$4, Inputs1!$A$4:$A$328&amp;Inputs1!$B$4:$B$328, 0), MATCH('Cost drivers'!$C177, Inputs1!$A$4:$X$4, 0)),
INDEX(Inputs2!$A$4:$L$174, MATCH('Cost drivers'!$B177&amp;'Cost drivers'!L$5, Inputs2!$A$4:$A$174&amp;Inputs2!$B$4:$B$174, 0), MATCH('Cost drivers'!$C177, Inputs2!$A$4:$L$4, 0))
)</f>
        <v>2790.9376064443391</v>
      </c>
      <c r="M177" s="120" cm="1">
        <f t="array" ref="M177">IF(RIGHT($C177,2)&lt;RIGHT(Controls!$E$39,2),
INDEX(Inputs1!$A$4:$X$328, MATCH('Cost drivers'!$B177&amp;'Cost drivers'!M$4, Inputs1!$A$4:$A$328&amp;Inputs1!$B$4:$B$328, 0), MATCH('Cost drivers'!$C177, Inputs1!$A$4:$X$4, 0)),
INDEX(Inputs2!$A$4:$L$174, MATCH('Cost drivers'!$B177&amp;'Cost drivers'!M$5, Inputs2!$A$4:$A$174&amp;Inputs2!$B$4:$B$174, 0), MATCH('Cost drivers'!$C177, Inputs2!$A$4:$L$4, 0))
)</f>
        <v>2.9992493568974912E-4</v>
      </c>
      <c r="N177" s="10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  <c r="Z177" s="108"/>
      <c r="AA177" s="108"/>
      <c r="AB177" s="108"/>
      <c r="AC177" s="108"/>
      <c r="AD177" s="108"/>
      <c r="AE177" s="108"/>
      <c r="AF177" s="108"/>
    </row>
    <row r="178" spans="1:32" s="107" customFormat="1" ht="13.15">
      <c r="A178" s="98" t="str">
        <f t="shared" si="25"/>
        <v>WSX30</v>
      </c>
      <c r="B178" s="98" t="s">
        <v>131</v>
      </c>
      <c r="C178" s="98" t="s">
        <v>56</v>
      </c>
      <c r="D178" s="117">
        <f t="shared" si="20"/>
        <v>4.313684862196105</v>
      </c>
      <c r="E178" s="117">
        <f t="shared" si="21"/>
        <v>3.6394545218728576</v>
      </c>
      <c r="F178" s="117">
        <f t="shared" si="22"/>
        <v>7.1470848245086191</v>
      </c>
      <c r="G178" s="117">
        <f t="shared" si="23"/>
        <v>7.936615205918871</v>
      </c>
      <c r="H178" s="117">
        <f t="shared" si="24"/>
        <v>-8.1159585091018194</v>
      </c>
      <c r="I178" s="118" cm="1">
        <f t="array" ref="I178">IF(RIGHT($C178,2)&lt;RIGHT(Controls!$E$39,2),
INDEX(Inputs1!$A$4:$X$328, MATCH('Cost drivers'!$B178&amp;'Cost drivers'!I$4, Inputs1!$A$4:$A$328&amp;Inputs1!$B$4:$B$328, 0), MATCH('Cost drivers'!$C178, Inputs1!$A$4:$X$4, 0)),
INDEX(Inputs2!$A$4:$L$174, MATCH('Cost drivers'!$B178&amp;'Cost drivers'!I$5, Inputs2!$A$4:$A$174&amp;Inputs2!$B$4:$B$174, 0), MATCH('Cost drivers'!$C178, Inputs2!$A$4:$L$4, 0))
)</f>
        <v>74.7152978895042</v>
      </c>
      <c r="J178" s="119" cm="1">
        <f t="array" ref="J178">IF(RIGHT($C178,2)&lt;RIGHT(Controls!$E$39,2),
INDEX(Inputs1!$A$4:$X$328, MATCH('Cost drivers'!$B178&amp;'Cost drivers'!J$4, Inputs1!$A$4:$A$328&amp;Inputs1!$B$4:$B$328, 0), MATCH('Cost drivers'!$C178, Inputs1!$A$4:$X$4, 0)),
INDEX(Inputs2!$A$4:$L$174, MATCH('Cost drivers'!$B178&amp;'Cost drivers'!J$5, Inputs2!$A$4:$A$174&amp;Inputs2!$B$4:$B$174, 0), MATCH('Cost drivers'!$C178, Inputs2!$A$4:$L$4, 0))
)</f>
        <v>3.6394545218728576</v>
      </c>
      <c r="K178" s="118" cm="1">
        <f t="array" ref="K178">IF(RIGHT($C178,2)&lt;RIGHT(Controls!$E$39,2),
INDEX(Inputs1!$A$4:$X$328, MATCH('Cost drivers'!$B178&amp;'Cost drivers'!K$4, Inputs1!$A$4:$A$328&amp;Inputs1!$B$4:$B$328, 0), MATCH('Cost drivers'!$C178, Inputs1!$A$4:$X$4, 0)),
INDEX(Inputs2!$A$4:$L$174, MATCH('Cost drivers'!$B178&amp;'Cost drivers'!K$5, Inputs2!$A$4:$A$174&amp;Inputs2!$B$4:$B$174, 0), MATCH('Cost drivers'!$C178, Inputs2!$A$4:$L$4, 0))
)</f>
        <v>1270.3971212968679</v>
      </c>
      <c r="L178" s="118" cm="1">
        <f t="array" ref="L178">IF(RIGHT($C178,2)&lt;RIGHT(Controls!$E$39,2),
INDEX(Inputs1!$A$4:$X$328, MATCH('Cost drivers'!$B178&amp;'Cost drivers'!L$4, Inputs1!$A$4:$A$328&amp;Inputs1!$B$4:$B$328, 0), MATCH('Cost drivers'!$C178, Inputs1!$A$4:$X$4, 0)),
INDEX(Inputs2!$A$4:$L$174, MATCH('Cost drivers'!$B178&amp;'Cost drivers'!L$5, Inputs2!$A$4:$A$174&amp;Inputs2!$B$4:$B$174, 0), MATCH('Cost drivers'!$C178, Inputs2!$A$4:$L$4, 0))
)</f>
        <v>2797.8742346668109</v>
      </c>
      <c r="M178" s="120" cm="1">
        <f t="array" ref="M178">IF(RIGHT($C178,2)&lt;RIGHT(Controls!$E$39,2),
INDEX(Inputs1!$A$4:$X$328, MATCH('Cost drivers'!$B178&amp;'Cost drivers'!M$4, Inputs1!$A$4:$A$328&amp;Inputs1!$B$4:$B$328, 0), MATCH('Cost drivers'!$C178, Inputs1!$A$4:$X$4, 0)),
INDEX(Inputs2!$A$4:$L$174, MATCH('Cost drivers'!$B178&amp;'Cost drivers'!M$5, Inputs2!$A$4:$A$174&amp;Inputs2!$B$4:$B$174, 0), MATCH('Cost drivers'!$C178, Inputs2!$A$4:$L$4, 0))
)</f>
        <v>2.9873355295574459E-4</v>
      </c>
      <c r="N178" s="108"/>
      <c r="O178" s="108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/>
      <c r="Z178" s="108"/>
      <c r="AA178" s="108"/>
      <c r="AB178" s="108"/>
      <c r="AC178" s="108"/>
      <c r="AD178" s="108"/>
      <c r="AE178" s="108"/>
      <c r="AF178" s="108"/>
    </row>
    <row r="179" spans="1:32" s="107" customFormat="1" ht="13.15">
      <c r="A179" s="98" t="str">
        <f t="shared" si="25"/>
        <v>YKY12</v>
      </c>
      <c r="B179" s="98" t="s">
        <v>132</v>
      </c>
      <c r="C179" s="98" t="s">
        <v>28</v>
      </c>
      <c r="D179" s="117">
        <f t="shared" si="20"/>
        <v>5.0369526024136295</v>
      </c>
      <c r="E179" s="117">
        <f t="shared" si="21"/>
        <v>2.3793552031590752</v>
      </c>
      <c r="F179" s="117">
        <f t="shared" si="22"/>
        <v>6.9696369905538624</v>
      </c>
      <c r="G179" s="117">
        <f t="shared" si="23"/>
        <v>7.840659928792105</v>
      </c>
      <c r="H179" s="117">
        <f t="shared" si="24"/>
        <v>-8.1479962724112607</v>
      </c>
      <c r="I179" s="118" cm="1">
        <f t="array" ref="I179">IF(RIGHT($C179,2)&lt;RIGHT(Controls!$E$39,2),
INDEX(Inputs1!$A$4:$X$328, MATCH('Cost drivers'!$B179&amp;'Cost drivers'!I$4, Inputs1!$A$4:$A$328&amp;Inputs1!$B$4:$B$328, 0), MATCH('Cost drivers'!$C179, Inputs1!$A$4:$X$4, 0)),
INDEX(Inputs2!$A$4:$L$174, MATCH('Cost drivers'!$B179&amp;'Cost drivers'!I$5, Inputs2!$A$4:$A$174&amp;Inputs2!$B$4:$B$174, 0), MATCH('Cost drivers'!$C179, Inputs2!$A$4:$L$4, 0))
)</f>
        <v>154</v>
      </c>
      <c r="J179" s="119" cm="1">
        <f t="array" ref="J179">IF(RIGHT($C179,2)&lt;RIGHT(Controls!$E$39,2),
INDEX(Inputs1!$A$4:$X$328, MATCH('Cost drivers'!$B179&amp;'Cost drivers'!J$4, Inputs1!$A$4:$A$328&amp;Inputs1!$B$4:$B$328, 0), MATCH('Cost drivers'!$C179, Inputs1!$A$4:$X$4, 0)),
INDEX(Inputs2!$A$4:$L$174, MATCH('Cost drivers'!$B179&amp;'Cost drivers'!J$5, Inputs2!$A$4:$A$174&amp;Inputs2!$B$4:$B$174, 0), MATCH('Cost drivers'!$C179, Inputs2!$A$4:$L$4, 0))
)</f>
        <v>2.3793552031590752</v>
      </c>
      <c r="K179" s="118" cm="1">
        <f t="array" ref="K179">IF(RIGHT($C179,2)&lt;RIGHT(Controls!$E$39,2),
INDEX(Inputs1!$A$4:$X$328, MATCH('Cost drivers'!$B179&amp;'Cost drivers'!K$4, Inputs1!$A$4:$A$328&amp;Inputs1!$B$4:$B$328, 0), MATCH('Cost drivers'!$C179, Inputs1!$A$4:$X$4, 0)),
INDEX(Inputs2!$A$4:$L$174, MATCH('Cost drivers'!$B179&amp;'Cost drivers'!K$5, Inputs2!$A$4:$A$174&amp;Inputs2!$B$4:$B$174, 0), MATCH('Cost drivers'!$C179, Inputs2!$A$4:$L$4, 0))
)</f>
        <v>1063.8364977378001</v>
      </c>
      <c r="L179" s="118" cm="1">
        <f t="array" ref="L179">IF(RIGHT($C179,2)&lt;RIGHT(Controls!$E$39,2),
INDEX(Inputs1!$A$4:$X$328, MATCH('Cost drivers'!$B179&amp;'Cost drivers'!L$4, Inputs1!$A$4:$A$328&amp;Inputs1!$B$4:$B$328, 0), MATCH('Cost drivers'!$C179, Inputs1!$A$4:$X$4, 0)),
INDEX(Inputs2!$A$4:$L$174, MATCH('Cost drivers'!$B179&amp;'Cost drivers'!L$5, Inputs2!$A$4:$A$174&amp;Inputs2!$B$4:$B$174, 0), MATCH('Cost drivers'!$C179, Inputs2!$A$4:$L$4, 0))
)</f>
        <v>2541.8817413934498</v>
      </c>
      <c r="M179" s="120" cm="1">
        <f t="array" ref="M179">IF(RIGHT($C179,2)&lt;RIGHT(Controls!$E$39,2),
INDEX(Inputs1!$A$4:$X$328, MATCH('Cost drivers'!$B179&amp;'Cost drivers'!M$4, Inputs1!$A$4:$A$328&amp;Inputs1!$B$4:$B$328, 0), MATCH('Cost drivers'!$C179, Inputs1!$A$4:$X$4, 0)),
INDEX(Inputs2!$A$4:$L$174, MATCH('Cost drivers'!$B179&amp;'Cost drivers'!M$5, Inputs2!$A$4:$A$174&amp;Inputs2!$B$4:$B$174, 0), MATCH('Cost drivers'!$C179, Inputs2!$A$4:$L$4, 0))
)</f>
        <v>2.8931448664676411E-4</v>
      </c>
      <c r="N179" s="108"/>
      <c r="O179" s="108"/>
      <c r="P179" s="108"/>
      <c r="Q179" s="108"/>
      <c r="R179" s="108"/>
      <c r="S179" s="108"/>
      <c r="T179" s="108"/>
      <c r="U179" s="108"/>
      <c r="V179" s="108"/>
      <c r="W179" s="108"/>
      <c r="X179" s="108"/>
      <c r="Y179" s="108"/>
      <c r="Z179" s="108"/>
      <c r="AA179" s="108"/>
      <c r="AB179" s="108"/>
      <c r="AC179" s="108"/>
      <c r="AD179" s="108"/>
      <c r="AE179" s="108"/>
      <c r="AF179" s="108"/>
    </row>
    <row r="180" spans="1:32" s="107" customFormat="1" ht="13.15">
      <c r="A180" s="98" t="str">
        <f t="shared" si="25"/>
        <v>YKY13</v>
      </c>
      <c r="B180" s="98" t="s">
        <v>132</v>
      </c>
      <c r="C180" s="98" t="s">
        <v>40</v>
      </c>
      <c r="D180" s="117">
        <f t="shared" si="20"/>
        <v>5.0638600553335538</v>
      </c>
      <c r="E180" s="117">
        <f t="shared" si="21"/>
        <v>2.3718462431259844</v>
      </c>
      <c r="F180" s="117">
        <f t="shared" si="22"/>
        <v>6.9756914293327998</v>
      </c>
      <c r="G180" s="117">
        <f t="shared" si="23"/>
        <v>7.8537415217746203</v>
      </c>
      <c r="H180" s="117">
        <f t="shared" si="24"/>
        <v>-8.1560959836669173</v>
      </c>
      <c r="I180" s="118" cm="1">
        <f t="array" ref="I180">IF(RIGHT($C180,2)&lt;RIGHT(Controls!$E$39,2),
INDEX(Inputs1!$A$4:$X$328, MATCH('Cost drivers'!$B180&amp;'Cost drivers'!I$4, Inputs1!$A$4:$A$328&amp;Inputs1!$B$4:$B$328, 0), MATCH('Cost drivers'!$C180, Inputs1!$A$4:$X$4, 0)),
INDEX(Inputs2!$A$4:$L$174, MATCH('Cost drivers'!$B180&amp;'Cost drivers'!I$5, Inputs2!$A$4:$A$174&amp;Inputs2!$B$4:$B$174, 0), MATCH('Cost drivers'!$C180, Inputs2!$A$4:$L$4, 0))
)</f>
        <v>158.19999999999999</v>
      </c>
      <c r="J180" s="119" cm="1">
        <f t="array" ref="J180">IF(RIGHT($C180,2)&lt;RIGHT(Controls!$E$39,2),
INDEX(Inputs1!$A$4:$X$328, MATCH('Cost drivers'!$B180&amp;'Cost drivers'!J$4, Inputs1!$A$4:$A$328&amp;Inputs1!$B$4:$B$328, 0), MATCH('Cost drivers'!$C180, Inputs1!$A$4:$X$4, 0)),
INDEX(Inputs2!$A$4:$L$174, MATCH('Cost drivers'!$B180&amp;'Cost drivers'!J$5, Inputs2!$A$4:$A$174&amp;Inputs2!$B$4:$B$174, 0), MATCH('Cost drivers'!$C180, Inputs2!$A$4:$L$4, 0))
)</f>
        <v>2.3718462431259844</v>
      </c>
      <c r="K180" s="118" cm="1">
        <f t="array" ref="K180">IF(RIGHT($C180,2)&lt;RIGHT(Controls!$E$39,2),
INDEX(Inputs1!$A$4:$X$328, MATCH('Cost drivers'!$B180&amp;'Cost drivers'!K$4, Inputs1!$A$4:$A$328&amp;Inputs1!$B$4:$B$328, 0), MATCH('Cost drivers'!$C180, Inputs1!$A$4:$X$4, 0)),
INDEX(Inputs2!$A$4:$L$174, MATCH('Cost drivers'!$B180&amp;'Cost drivers'!K$5, Inputs2!$A$4:$A$174&amp;Inputs2!$B$4:$B$174, 0), MATCH('Cost drivers'!$C180, Inputs2!$A$4:$L$4, 0))
)</f>
        <v>1070.2969682109399</v>
      </c>
      <c r="L180" s="118" cm="1">
        <f t="array" ref="L180">IF(RIGHT($C180,2)&lt;RIGHT(Controls!$E$39,2),
INDEX(Inputs1!$A$4:$X$328, MATCH('Cost drivers'!$B180&amp;'Cost drivers'!L$4, Inputs1!$A$4:$A$328&amp;Inputs1!$B$4:$B$328, 0), MATCH('Cost drivers'!$C180, Inputs1!$A$4:$X$4, 0)),
INDEX(Inputs2!$A$4:$L$174, MATCH('Cost drivers'!$B180&amp;'Cost drivers'!L$5, Inputs2!$A$4:$A$174&amp;Inputs2!$B$4:$B$174, 0), MATCH('Cost drivers'!$C180, Inputs2!$A$4:$L$4, 0))
)</f>
        <v>2575.3520489062398</v>
      </c>
      <c r="M180" s="120" cm="1">
        <f t="array" ref="M180">IF(RIGHT($C180,2)&lt;RIGHT(Controls!$E$39,2),
INDEX(Inputs1!$A$4:$X$328, MATCH('Cost drivers'!$B180&amp;'Cost drivers'!M$4, Inputs1!$A$4:$A$328&amp;Inputs1!$B$4:$B$328, 0), MATCH('Cost drivers'!$C180, Inputs1!$A$4:$X$4, 0)),
INDEX(Inputs2!$A$4:$L$174, MATCH('Cost drivers'!$B180&amp;'Cost drivers'!M$5, Inputs2!$A$4:$A$174&amp;Inputs2!$B$4:$B$174, 0), MATCH('Cost drivers'!$C180, Inputs2!$A$4:$L$4, 0))
)</f>
        <v>2.8698058755688048E-4</v>
      </c>
      <c r="N180" s="108"/>
      <c r="O180" s="108"/>
      <c r="P180" s="108"/>
      <c r="Q180" s="108"/>
      <c r="R180" s="108"/>
      <c r="S180" s="108"/>
      <c r="T180" s="108"/>
      <c r="U180" s="108"/>
      <c r="V180" s="108"/>
      <c r="W180" s="108"/>
      <c r="X180" s="108"/>
      <c r="Y180" s="108"/>
      <c r="Z180" s="108"/>
      <c r="AA180" s="108"/>
      <c r="AB180" s="108"/>
      <c r="AC180" s="108"/>
      <c r="AD180" s="108"/>
      <c r="AE180" s="108"/>
      <c r="AF180" s="108"/>
    </row>
    <row r="181" spans="1:32" s="107" customFormat="1" ht="13.15">
      <c r="A181" s="98" t="str">
        <f t="shared" si="25"/>
        <v>YKY14</v>
      </c>
      <c r="B181" s="98" t="s">
        <v>132</v>
      </c>
      <c r="C181" s="98" t="s">
        <v>41</v>
      </c>
      <c r="D181" s="117">
        <f t="shared" si="20"/>
        <v>4.9133899096574201</v>
      </c>
      <c r="E181" s="117">
        <f t="shared" si="21"/>
        <v>2.4262329672282252</v>
      </c>
      <c r="F181" s="117">
        <f t="shared" si="22"/>
        <v>6.9795924232942941</v>
      </c>
      <c r="G181" s="117">
        <f t="shared" si="23"/>
        <v>7.8609399786740521</v>
      </c>
      <c r="H181" s="117">
        <f t="shared" si="24"/>
        <v>-8.1543857294690341</v>
      </c>
      <c r="I181" s="118" cm="1">
        <f t="array" ref="I181">IF(RIGHT($C181,2)&lt;RIGHT(Controls!$E$39,2),
INDEX(Inputs1!$A$4:$X$328, MATCH('Cost drivers'!$B181&amp;'Cost drivers'!I$4, Inputs1!$A$4:$A$328&amp;Inputs1!$B$4:$B$328, 0), MATCH('Cost drivers'!$C181, Inputs1!$A$4:$X$4, 0)),
INDEX(Inputs2!$A$4:$L$174, MATCH('Cost drivers'!$B181&amp;'Cost drivers'!I$5, Inputs2!$A$4:$A$174&amp;Inputs2!$B$4:$B$174, 0), MATCH('Cost drivers'!$C181, Inputs2!$A$4:$L$4, 0))
)</f>
        <v>136.1</v>
      </c>
      <c r="J181" s="119" cm="1">
        <f t="array" ref="J181">IF(RIGHT($C181,2)&lt;RIGHT(Controls!$E$39,2),
INDEX(Inputs1!$A$4:$X$328, MATCH('Cost drivers'!$B181&amp;'Cost drivers'!J$4, Inputs1!$A$4:$A$328&amp;Inputs1!$B$4:$B$328, 0), MATCH('Cost drivers'!$C181, Inputs1!$A$4:$X$4, 0)),
INDEX(Inputs2!$A$4:$L$174, MATCH('Cost drivers'!$B181&amp;'Cost drivers'!J$5, Inputs2!$A$4:$A$174&amp;Inputs2!$B$4:$B$174, 0), MATCH('Cost drivers'!$C181, Inputs2!$A$4:$L$4, 0))
)</f>
        <v>2.4262329672282252</v>
      </c>
      <c r="K181" s="118" cm="1">
        <f t="array" ref="K181">IF(RIGHT($C181,2)&lt;RIGHT(Controls!$E$39,2),
INDEX(Inputs1!$A$4:$X$328, MATCH('Cost drivers'!$B181&amp;'Cost drivers'!K$4, Inputs1!$A$4:$A$328&amp;Inputs1!$B$4:$B$328, 0), MATCH('Cost drivers'!$C181, Inputs1!$A$4:$X$4, 0)),
INDEX(Inputs2!$A$4:$L$174, MATCH('Cost drivers'!$B181&amp;'Cost drivers'!K$5, Inputs2!$A$4:$A$174&amp;Inputs2!$B$4:$B$174, 0), MATCH('Cost drivers'!$C181, Inputs2!$A$4:$L$4, 0))
)</f>
        <v>1074.48034457878</v>
      </c>
      <c r="L181" s="118" cm="1">
        <f t="array" ref="L181">IF(RIGHT($C181,2)&lt;RIGHT(Controls!$E$39,2),
INDEX(Inputs1!$A$4:$X$328, MATCH('Cost drivers'!$B181&amp;'Cost drivers'!L$4, Inputs1!$A$4:$A$328&amp;Inputs1!$B$4:$B$328, 0), MATCH('Cost drivers'!$C181, Inputs1!$A$4:$X$4, 0)),
INDEX(Inputs2!$A$4:$L$174, MATCH('Cost drivers'!$B181&amp;'Cost drivers'!L$5, Inputs2!$A$4:$A$174&amp;Inputs2!$B$4:$B$174, 0), MATCH('Cost drivers'!$C181, Inputs2!$A$4:$L$4, 0))
)</f>
        <v>2593.9574945393906</v>
      </c>
      <c r="M181" s="120" cm="1">
        <f t="array" ref="M181">IF(RIGHT($C181,2)&lt;RIGHT(Controls!$E$39,2),
INDEX(Inputs1!$A$4:$X$328, MATCH('Cost drivers'!$B181&amp;'Cost drivers'!M$4, Inputs1!$A$4:$A$328&amp;Inputs1!$B$4:$B$328, 0), MATCH('Cost drivers'!$C181, Inputs1!$A$4:$X$4, 0)),
INDEX(Inputs2!$A$4:$L$174, MATCH('Cost drivers'!$B181&amp;'Cost drivers'!M$5, Inputs2!$A$4:$A$174&amp;Inputs2!$B$4:$B$174, 0), MATCH('Cost drivers'!$C181, Inputs2!$A$4:$L$4, 0))
)</f>
        <v>2.8747181725555172E-4</v>
      </c>
      <c r="N181" s="108"/>
      <c r="O181" s="108"/>
      <c r="P181" s="108"/>
      <c r="Q181" s="108"/>
      <c r="R181" s="108"/>
      <c r="S181" s="108"/>
      <c r="T181" s="108"/>
      <c r="U181" s="108"/>
      <c r="V181" s="108"/>
      <c r="W181" s="108"/>
      <c r="X181" s="108"/>
      <c r="Y181" s="108"/>
      <c r="Z181" s="108"/>
      <c r="AA181" s="108"/>
      <c r="AB181" s="108"/>
      <c r="AC181" s="108"/>
      <c r="AD181" s="108"/>
      <c r="AE181" s="108"/>
      <c r="AF181" s="108"/>
    </row>
    <row r="182" spans="1:32" s="107" customFormat="1" ht="13.15">
      <c r="A182" s="98" t="str">
        <f t="shared" si="25"/>
        <v>YKY15</v>
      </c>
      <c r="B182" s="98" t="s">
        <v>132</v>
      </c>
      <c r="C182" s="98" t="s">
        <v>42</v>
      </c>
      <c r="D182" s="117">
        <f t="shared" si="20"/>
        <v>4.9452074887738009</v>
      </c>
      <c r="E182" s="117">
        <f t="shared" si="21"/>
        <v>2.4111304960401543</v>
      </c>
      <c r="F182" s="117">
        <f t="shared" si="22"/>
        <v>6.9840797840051039</v>
      </c>
      <c r="G182" s="117">
        <f t="shared" si="23"/>
        <v>7.8677274759769995</v>
      </c>
      <c r="H182" s="117">
        <f t="shared" si="24"/>
        <v>-8.1579510804276065</v>
      </c>
      <c r="I182" s="118" cm="1">
        <f t="array" ref="I182">IF(RIGHT($C182,2)&lt;RIGHT(Controls!$E$39,2),
INDEX(Inputs1!$A$4:$X$328, MATCH('Cost drivers'!$B182&amp;'Cost drivers'!I$4, Inputs1!$A$4:$A$328&amp;Inputs1!$B$4:$B$328, 0), MATCH('Cost drivers'!$C182, Inputs1!$A$4:$X$4, 0)),
INDEX(Inputs2!$A$4:$L$174, MATCH('Cost drivers'!$B182&amp;'Cost drivers'!I$5, Inputs2!$A$4:$A$174&amp;Inputs2!$B$4:$B$174, 0), MATCH('Cost drivers'!$C182, Inputs2!$A$4:$L$4, 0))
)</f>
        <v>140.5</v>
      </c>
      <c r="J182" s="119" cm="1">
        <f t="array" ref="J182">IF(RIGHT($C182,2)&lt;RIGHT(Controls!$E$39,2),
INDEX(Inputs1!$A$4:$X$328, MATCH('Cost drivers'!$B182&amp;'Cost drivers'!J$4, Inputs1!$A$4:$A$328&amp;Inputs1!$B$4:$B$328, 0), MATCH('Cost drivers'!$C182, Inputs1!$A$4:$X$4, 0)),
INDEX(Inputs2!$A$4:$L$174, MATCH('Cost drivers'!$B182&amp;'Cost drivers'!J$5, Inputs2!$A$4:$A$174&amp;Inputs2!$B$4:$B$174, 0), MATCH('Cost drivers'!$C182, Inputs2!$A$4:$L$4, 0))
)</f>
        <v>2.4111304960401543</v>
      </c>
      <c r="K182" s="118" cm="1">
        <f t="array" ref="K182">IF(RIGHT($C182,2)&lt;RIGHT(Controls!$E$39,2),
INDEX(Inputs1!$A$4:$X$328, MATCH('Cost drivers'!$B182&amp;'Cost drivers'!K$4, Inputs1!$A$4:$A$328&amp;Inputs1!$B$4:$B$328, 0), MATCH('Cost drivers'!$C182, Inputs1!$A$4:$X$4, 0)),
INDEX(Inputs2!$A$4:$L$174, MATCH('Cost drivers'!$B182&amp;'Cost drivers'!K$5, Inputs2!$A$4:$A$174&amp;Inputs2!$B$4:$B$174, 0), MATCH('Cost drivers'!$C182, Inputs2!$A$4:$L$4, 0))
)</f>
        <v>1079.31275974761</v>
      </c>
      <c r="L182" s="118" cm="1">
        <f t="array" ref="L182">IF(RIGHT($C182,2)&lt;RIGHT(Controls!$E$39,2),
INDEX(Inputs1!$A$4:$X$328, MATCH('Cost drivers'!$B182&amp;'Cost drivers'!L$4, Inputs1!$A$4:$A$328&amp;Inputs1!$B$4:$B$328, 0), MATCH('Cost drivers'!$C182, Inputs1!$A$4:$X$4, 0)),
INDEX(Inputs2!$A$4:$L$174, MATCH('Cost drivers'!$B182&amp;'Cost drivers'!L$5, Inputs2!$A$4:$A$174&amp;Inputs2!$B$4:$B$174, 0), MATCH('Cost drivers'!$C182, Inputs2!$A$4:$L$4, 0))
)</f>
        <v>2611.6238614220701</v>
      </c>
      <c r="M182" s="120" cm="1">
        <f t="array" ref="M182">IF(RIGHT($C182,2)&lt;RIGHT(Controls!$E$39,2),
INDEX(Inputs1!$A$4:$X$328, MATCH('Cost drivers'!$B182&amp;'Cost drivers'!M$4, Inputs1!$A$4:$A$328&amp;Inputs1!$B$4:$B$328, 0), MATCH('Cost drivers'!$C182, Inputs1!$A$4:$X$4, 0)),
INDEX(Inputs2!$A$4:$L$174, MATCH('Cost drivers'!$B182&amp;'Cost drivers'!M$5, Inputs2!$A$4:$A$174&amp;Inputs2!$B$4:$B$174, 0), MATCH('Cost drivers'!$C182, Inputs2!$A$4:$L$4, 0))
)</f>
        <v>2.8644870429851254E-4</v>
      </c>
      <c r="N182" s="108"/>
      <c r="O182" s="108"/>
      <c r="P182" s="108"/>
      <c r="Q182" s="108"/>
      <c r="R182" s="108"/>
      <c r="S182" s="108"/>
      <c r="T182" s="108"/>
      <c r="U182" s="108"/>
      <c r="V182" s="108"/>
      <c r="W182" s="108"/>
      <c r="X182" s="108"/>
      <c r="Y182" s="108"/>
      <c r="Z182" s="108"/>
      <c r="AA182" s="108"/>
      <c r="AB182" s="108"/>
      <c r="AC182" s="108"/>
      <c r="AD182" s="108"/>
      <c r="AE182" s="108"/>
      <c r="AF182" s="108"/>
    </row>
    <row r="183" spans="1:32" s="107" customFormat="1" ht="13.15">
      <c r="A183" s="98" t="str">
        <f t="shared" si="25"/>
        <v>YKY16</v>
      </c>
      <c r="B183" s="98" t="s">
        <v>132</v>
      </c>
      <c r="C183" s="98" t="s">
        <v>43</v>
      </c>
      <c r="D183" s="117">
        <f t="shared" si="20"/>
        <v>4.8194747886350884</v>
      </c>
      <c r="E183" s="117">
        <f t="shared" si="21"/>
        <v>2.3716897117412703</v>
      </c>
      <c r="F183" s="117">
        <f t="shared" si="22"/>
        <v>6.9918188047378296</v>
      </c>
      <c r="G183" s="117">
        <f t="shared" si="23"/>
        <v>7.8803267443614784</v>
      </c>
      <c r="H183" s="117">
        <f t="shared" si="24"/>
        <v>-8.1718147031528261</v>
      </c>
      <c r="I183" s="118" cm="1">
        <f t="array" ref="I183">IF(RIGHT($C183,2)&lt;RIGHT(Controls!$E$39,2),
INDEX(Inputs1!$A$4:$X$328, MATCH('Cost drivers'!$B183&amp;'Cost drivers'!I$4, Inputs1!$A$4:$A$328&amp;Inputs1!$B$4:$B$328, 0), MATCH('Cost drivers'!$C183, Inputs1!$A$4:$X$4, 0)),
INDEX(Inputs2!$A$4:$L$174, MATCH('Cost drivers'!$B183&amp;'Cost drivers'!I$5, Inputs2!$A$4:$A$174&amp;Inputs2!$B$4:$B$174, 0), MATCH('Cost drivers'!$C183, Inputs2!$A$4:$L$4, 0))
)</f>
        <v>123.899999999999</v>
      </c>
      <c r="J183" s="119" cm="1">
        <f t="array" ref="J183">IF(RIGHT($C183,2)&lt;RIGHT(Controls!$E$39,2),
INDEX(Inputs1!$A$4:$X$328, MATCH('Cost drivers'!$B183&amp;'Cost drivers'!J$4, Inputs1!$A$4:$A$328&amp;Inputs1!$B$4:$B$328, 0), MATCH('Cost drivers'!$C183, Inputs1!$A$4:$X$4, 0)),
INDEX(Inputs2!$A$4:$L$174, MATCH('Cost drivers'!$B183&amp;'Cost drivers'!J$5, Inputs2!$A$4:$A$174&amp;Inputs2!$B$4:$B$174, 0), MATCH('Cost drivers'!$C183, Inputs2!$A$4:$L$4, 0))
)</f>
        <v>2.3716897117412703</v>
      </c>
      <c r="K183" s="118" cm="1">
        <f t="array" ref="K183">IF(RIGHT($C183,2)&lt;RIGHT(Controls!$E$39,2),
INDEX(Inputs1!$A$4:$X$328, MATCH('Cost drivers'!$B183&amp;'Cost drivers'!K$4, Inputs1!$A$4:$A$328&amp;Inputs1!$B$4:$B$328, 0), MATCH('Cost drivers'!$C183, Inputs1!$A$4:$X$4, 0)),
INDEX(Inputs2!$A$4:$L$174, MATCH('Cost drivers'!$B183&amp;'Cost drivers'!K$5, Inputs2!$A$4:$A$174&amp;Inputs2!$B$4:$B$174, 0), MATCH('Cost drivers'!$C183, Inputs2!$A$4:$L$4, 0))
)</f>
        <v>1087.6979884508401</v>
      </c>
      <c r="L183" s="118" cm="1">
        <f t="array" ref="L183">IF(RIGHT($C183,2)&lt;RIGHT(Controls!$E$39,2),
INDEX(Inputs1!$A$4:$X$328, MATCH('Cost drivers'!$B183&amp;'Cost drivers'!L$4, Inputs1!$A$4:$A$328&amp;Inputs1!$B$4:$B$328, 0), MATCH('Cost drivers'!$C183, Inputs1!$A$4:$X$4, 0)),
INDEX(Inputs2!$A$4:$L$174, MATCH('Cost drivers'!$B183&amp;'Cost drivers'!L$5, Inputs2!$A$4:$A$174&amp;Inputs2!$B$4:$B$174, 0), MATCH('Cost drivers'!$C183, Inputs2!$A$4:$L$4, 0))
)</f>
        <v>2644.7365713016702</v>
      </c>
      <c r="M183" s="120" cm="1">
        <f t="array" ref="M183">IF(RIGHT($C183,2)&lt;RIGHT(Controls!$E$39,2),
INDEX(Inputs1!$A$4:$X$328, MATCH('Cost drivers'!$B183&amp;'Cost drivers'!M$4, Inputs1!$A$4:$A$328&amp;Inputs1!$B$4:$B$328, 0), MATCH('Cost drivers'!$C183, Inputs1!$A$4:$X$4, 0)),
INDEX(Inputs2!$A$4:$L$174, MATCH('Cost drivers'!$B183&amp;'Cost drivers'!M$5, Inputs2!$A$4:$A$174&amp;Inputs2!$B$4:$B$174, 0), MATCH('Cost drivers'!$C183, Inputs2!$A$4:$L$4, 0))
)</f>
        <v>2.8250488848584462E-4</v>
      </c>
      <c r="N183" s="108"/>
      <c r="O183" s="108"/>
      <c r="P183" s="108"/>
      <c r="Q183" s="108"/>
      <c r="R183" s="108"/>
      <c r="S183" s="108"/>
      <c r="T183" s="108"/>
      <c r="U183" s="108"/>
      <c r="V183" s="108"/>
      <c r="W183" s="108"/>
      <c r="X183" s="108"/>
      <c r="Y183" s="108"/>
      <c r="Z183" s="108"/>
      <c r="AA183" s="108"/>
      <c r="AB183" s="108"/>
      <c r="AC183" s="108"/>
      <c r="AD183" s="108"/>
      <c r="AE183" s="108"/>
      <c r="AF183" s="108"/>
    </row>
    <row r="184" spans="1:32" s="107" customFormat="1" ht="13.15">
      <c r="A184" s="98" t="str">
        <f t="shared" si="25"/>
        <v>YKY17</v>
      </c>
      <c r="B184" s="98" t="s">
        <v>132</v>
      </c>
      <c r="C184" s="98" t="s">
        <v>44</v>
      </c>
      <c r="D184" s="117">
        <f t="shared" si="20"/>
        <v>4.9579375050958063</v>
      </c>
      <c r="E184" s="117">
        <f t="shared" si="21"/>
        <v>2.3685711867969284</v>
      </c>
      <c r="F184" s="117">
        <f t="shared" si="22"/>
        <v>6.999087632986372</v>
      </c>
      <c r="G184" s="117">
        <f t="shared" si="23"/>
        <v>7.8937499866882046</v>
      </c>
      <c r="H184" s="117">
        <f t="shared" si="24"/>
        <v>-8.2080284500422156</v>
      </c>
      <c r="I184" s="118" cm="1">
        <f t="array" ref="I184">IF(RIGHT($C184,2)&lt;RIGHT(Controls!$E$39,2),
INDEX(Inputs1!$A$4:$X$328, MATCH('Cost drivers'!$B184&amp;'Cost drivers'!I$4, Inputs1!$A$4:$A$328&amp;Inputs1!$B$4:$B$328, 0), MATCH('Cost drivers'!$C184, Inputs1!$A$4:$X$4, 0)),
INDEX(Inputs2!$A$4:$L$174, MATCH('Cost drivers'!$B184&amp;'Cost drivers'!I$5, Inputs2!$A$4:$A$174&amp;Inputs2!$B$4:$B$174, 0), MATCH('Cost drivers'!$C184, Inputs2!$A$4:$L$4, 0))
)</f>
        <v>142.30000000000001</v>
      </c>
      <c r="J184" s="119" cm="1">
        <f t="array" ref="J184">IF(RIGHT($C184,2)&lt;RIGHT(Controls!$E$39,2),
INDEX(Inputs1!$A$4:$X$328, MATCH('Cost drivers'!$B184&amp;'Cost drivers'!J$4, Inputs1!$A$4:$A$328&amp;Inputs1!$B$4:$B$328, 0), MATCH('Cost drivers'!$C184, Inputs1!$A$4:$X$4, 0)),
INDEX(Inputs2!$A$4:$L$174, MATCH('Cost drivers'!$B184&amp;'Cost drivers'!J$5, Inputs2!$A$4:$A$174&amp;Inputs2!$B$4:$B$174, 0), MATCH('Cost drivers'!$C184, Inputs2!$A$4:$L$4, 0))
)</f>
        <v>2.3685711867969284</v>
      </c>
      <c r="K184" s="118" cm="1">
        <f t="array" ref="K184">IF(RIGHT($C184,2)&lt;RIGHT(Controls!$E$39,2),
INDEX(Inputs1!$A$4:$X$328, MATCH('Cost drivers'!$B184&amp;'Cost drivers'!K$4, Inputs1!$A$4:$A$328&amp;Inputs1!$B$4:$B$328, 0), MATCH('Cost drivers'!$C184, Inputs1!$A$4:$X$4, 0)),
INDEX(Inputs2!$A$4:$L$174, MATCH('Cost drivers'!$B184&amp;'Cost drivers'!K$5, Inputs2!$A$4:$A$174&amp;Inputs2!$B$4:$B$174, 0), MATCH('Cost drivers'!$C184, Inputs2!$A$4:$L$4, 0))
)</f>
        <v>1095.6330827960401</v>
      </c>
      <c r="L184" s="118" cm="1">
        <f t="array" ref="L184">IF(RIGHT($C184,2)&lt;RIGHT(Controls!$E$39,2),
INDEX(Inputs1!$A$4:$X$328, MATCH('Cost drivers'!$B184&amp;'Cost drivers'!L$4, Inputs1!$A$4:$A$328&amp;Inputs1!$B$4:$B$328, 0), MATCH('Cost drivers'!$C184, Inputs1!$A$4:$X$4, 0)),
INDEX(Inputs2!$A$4:$L$174, MATCH('Cost drivers'!$B184&amp;'Cost drivers'!L$5, Inputs2!$A$4:$A$174&amp;Inputs2!$B$4:$B$174, 0), MATCH('Cost drivers'!$C184, Inputs2!$A$4:$L$4, 0))
)</f>
        <v>2680.4768497489199</v>
      </c>
      <c r="M184" s="120" cm="1">
        <f t="array" ref="M184">IF(RIGHT($C184,2)&lt;RIGHT(Controls!$E$39,2),
INDEX(Inputs1!$A$4:$X$328, MATCH('Cost drivers'!$B184&amp;'Cost drivers'!M$4, Inputs1!$A$4:$A$328&amp;Inputs1!$B$4:$B$328, 0), MATCH('Cost drivers'!$C184, Inputs1!$A$4:$X$4, 0)),
INDEX(Inputs2!$A$4:$L$174, MATCH('Cost drivers'!$B184&amp;'Cost drivers'!M$5, Inputs2!$A$4:$A$174&amp;Inputs2!$B$4:$B$174, 0), MATCH('Cost drivers'!$C184, Inputs2!$A$4:$L$4, 0))
)</f>
        <v>2.7245735540277062E-4</v>
      </c>
      <c r="N184" s="108"/>
      <c r="O184" s="108"/>
      <c r="P184" s="108"/>
      <c r="Q184" s="108"/>
      <c r="R184" s="108"/>
      <c r="S184" s="108"/>
      <c r="T184" s="108"/>
      <c r="U184" s="108"/>
      <c r="V184" s="108"/>
      <c r="W184" s="108"/>
      <c r="X184" s="108"/>
      <c r="Y184" s="108"/>
      <c r="Z184" s="108"/>
      <c r="AA184" s="108"/>
      <c r="AB184" s="108"/>
      <c r="AC184" s="108"/>
      <c r="AD184" s="108"/>
      <c r="AE184" s="108"/>
      <c r="AF184" s="108"/>
    </row>
    <row r="185" spans="1:32" s="107" customFormat="1" ht="13.15">
      <c r="A185" s="98" t="str">
        <f t="shared" si="25"/>
        <v>YKY18</v>
      </c>
      <c r="B185" s="98" t="s">
        <v>132</v>
      </c>
      <c r="C185" s="98" t="s">
        <v>45</v>
      </c>
      <c r="D185" s="117">
        <f t="shared" si="20"/>
        <v>4.9877077894525508</v>
      </c>
      <c r="E185" s="117">
        <f t="shared" si="21"/>
        <v>2.4446332769640216</v>
      </c>
      <c r="F185" s="117">
        <f t="shared" si="22"/>
        <v>7.0040007532070501</v>
      </c>
      <c r="G185" s="117">
        <f t="shared" si="23"/>
        <v>7.9025747001980475</v>
      </c>
      <c r="H185" s="117">
        <f t="shared" si="24"/>
        <v>-8.2259565273768533</v>
      </c>
      <c r="I185" s="118" cm="1">
        <f t="array" ref="I185">IF(RIGHT($C185,2)&lt;RIGHT(Controls!$E$39,2),
INDEX(Inputs1!$A$4:$X$328, MATCH('Cost drivers'!$B185&amp;'Cost drivers'!I$4, Inputs1!$A$4:$A$328&amp;Inputs1!$B$4:$B$328, 0), MATCH('Cost drivers'!$C185, Inputs1!$A$4:$X$4, 0)),
INDEX(Inputs2!$A$4:$L$174, MATCH('Cost drivers'!$B185&amp;'Cost drivers'!I$5, Inputs2!$A$4:$A$174&amp;Inputs2!$B$4:$B$174, 0), MATCH('Cost drivers'!$C185, Inputs2!$A$4:$L$4, 0))
)</f>
        <v>146.6</v>
      </c>
      <c r="J185" s="119" cm="1">
        <f t="array" ref="J185">IF(RIGHT($C185,2)&lt;RIGHT(Controls!$E$39,2),
INDEX(Inputs1!$A$4:$X$328, MATCH('Cost drivers'!$B185&amp;'Cost drivers'!J$4, Inputs1!$A$4:$A$328&amp;Inputs1!$B$4:$B$328, 0), MATCH('Cost drivers'!$C185, Inputs1!$A$4:$X$4, 0)),
INDEX(Inputs2!$A$4:$L$174, MATCH('Cost drivers'!$B185&amp;'Cost drivers'!J$5, Inputs2!$A$4:$A$174&amp;Inputs2!$B$4:$B$174, 0), MATCH('Cost drivers'!$C185, Inputs2!$A$4:$L$4, 0))
)</f>
        <v>2.4446332769640216</v>
      </c>
      <c r="K185" s="118" cm="1">
        <f t="array" ref="K185">IF(RIGHT($C185,2)&lt;RIGHT(Controls!$E$39,2),
INDEX(Inputs1!$A$4:$X$328, MATCH('Cost drivers'!$B185&amp;'Cost drivers'!K$4, Inputs1!$A$4:$A$328&amp;Inputs1!$B$4:$B$328, 0), MATCH('Cost drivers'!$C185, Inputs1!$A$4:$X$4, 0)),
INDEX(Inputs2!$A$4:$L$174, MATCH('Cost drivers'!$B185&amp;'Cost drivers'!K$5, Inputs2!$A$4:$A$174&amp;Inputs2!$B$4:$B$174, 0), MATCH('Cost drivers'!$C185, Inputs2!$A$4:$L$4, 0))
)</f>
        <v>1101.02930513929</v>
      </c>
      <c r="L185" s="118" cm="1">
        <f t="array" ref="L185">IF(RIGHT($C185,2)&lt;RIGHT(Controls!$E$39,2),
INDEX(Inputs1!$A$4:$X$328, MATCH('Cost drivers'!$B185&amp;'Cost drivers'!L$4, Inputs1!$A$4:$A$328&amp;Inputs1!$B$4:$B$328, 0), MATCH('Cost drivers'!$C185, Inputs1!$A$4:$X$4, 0)),
INDEX(Inputs2!$A$4:$L$174, MATCH('Cost drivers'!$B185&amp;'Cost drivers'!L$5, Inputs2!$A$4:$A$174&amp;Inputs2!$B$4:$B$174, 0), MATCH('Cost drivers'!$C185, Inputs2!$A$4:$L$4, 0))
)</f>
        <v>2704.2359695427199</v>
      </c>
      <c r="M185" s="120" cm="1">
        <f t="array" ref="M185">IF(RIGHT($C185,2)&lt;RIGHT(Controls!$E$39,2),
INDEX(Inputs1!$A$4:$X$328, MATCH('Cost drivers'!$B185&amp;'Cost drivers'!M$4, Inputs1!$A$4:$A$328&amp;Inputs1!$B$4:$B$328, 0), MATCH('Cost drivers'!$C185, Inputs1!$A$4:$X$4, 0)),
INDEX(Inputs2!$A$4:$L$174, MATCH('Cost drivers'!$B185&amp;'Cost drivers'!M$5, Inputs2!$A$4:$A$174&amp;Inputs2!$B$4:$B$174, 0), MATCH('Cost drivers'!$C185, Inputs2!$A$4:$L$4, 0))
)</f>
        <v>2.6761624443743647E-4</v>
      </c>
      <c r="N185" s="108"/>
      <c r="O185" s="108"/>
      <c r="P185" s="108"/>
      <c r="Q185" s="108"/>
      <c r="R185" s="108"/>
      <c r="S185" s="108"/>
      <c r="T185" s="108"/>
      <c r="U185" s="108"/>
      <c r="V185" s="108"/>
      <c r="W185" s="108"/>
      <c r="X185" s="108"/>
      <c r="Y185" s="108"/>
      <c r="Z185" s="108"/>
      <c r="AA185" s="108"/>
      <c r="AB185" s="108"/>
      <c r="AC185" s="108"/>
      <c r="AD185" s="108"/>
      <c r="AE185" s="108"/>
      <c r="AF185" s="108"/>
    </row>
    <row r="186" spans="1:32" s="107" customFormat="1" ht="13.15">
      <c r="A186" s="98" t="str">
        <f t="shared" si="25"/>
        <v>YKY19</v>
      </c>
      <c r="B186" s="98" t="s">
        <v>132</v>
      </c>
      <c r="C186" s="98" t="s">
        <v>46</v>
      </c>
      <c r="D186" s="117">
        <f t="shared" si="20"/>
        <v>4.9897520831798321</v>
      </c>
      <c r="E186" s="117">
        <f t="shared" si="21"/>
        <v>2.4459075457544497</v>
      </c>
      <c r="F186" s="117">
        <f t="shared" si="22"/>
        <v>7.0084676366907068</v>
      </c>
      <c r="G186" s="117">
        <f t="shared" si="23"/>
        <v>7.9142676511729251</v>
      </c>
      <c r="H186" s="117">
        <f t="shared" si="24"/>
        <v>-8.2345963095151387</v>
      </c>
      <c r="I186" s="118" cm="1">
        <f t="array" ref="I186">IF(RIGHT($C186,2)&lt;RIGHT(Controls!$E$39,2),
INDEX(Inputs1!$A$4:$X$328, MATCH('Cost drivers'!$B186&amp;'Cost drivers'!I$4, Inputs1!$A$4:$A$328&amp;Inputs1!$B$4:$B$328, 0), MATCH('Cost drivers'!$C186, Inputs1!$A$4:$X$4, 0)),
INDEX(Inputs2!$A$4:$L$174, MATCH('Cost drivers'!$B186&amp;'Cost drivers'!I$5, Inputs2!$A$4:$A$174&amp;Inputs2!$B$4:$B$174, 0), MATCH('Cost drivers'!$C186, Inputs2!$A$4:$L$4, 0))
)</f>
        <v>146.9</v>
      </c>
      <c r="J186" s="119" cm="1">
        <f t="array" ref="J186">IF(RIGHT($C186,2)&lt;RIGHT(Controls!$E$39,2),
INDEX(Inputs1!$A$4:$X$328, MATCH('Cost drivers'!$B186&amp;'Cost drivers'!J$4, Inputs1!$A$4:$A$328&amp;Inputs1!$B$4:$B$328, 0), MATCH('Cost drivers'!$C186, Inputs1!$A$4:$X$4, 0)),
INDEX(Inputs2!$A$4:$L$174, MATCH('Cost drivers'!$B186&amp;'Cost drivers'!J$5, Inputs2!$A$4:$A$174&amp;Inputs2!$B$4:$B$174, 0), MATCH('Cost drivers'!$C186, Inputs2!$A$4:$L$4, 0))
)</f>
        <v>2.4459075457544497</v>
      </c>
      <c r="K186" s="118" cm="1">
        <f t="array" ref="K186">IF(RIGHT($C186,2)&lt;RIGHT(Controls!$E$39,2),
INDEX(Inputs1!$A$4:$X$328, MATCH('Cost drivers'!$B186&amp;'Cost drivers'!K$4, Inputs1!$A$4:$A$328&amp;Inputs1!$B$4:$B$328, 0), MATCH('Cost drivers'!$C186, Inputs1!$A$4:$X$4, 0)),
INDEX(Inputs2!$A$4:$L$174, MATCH('Cost drivers'!$B186&amp;'Cost drivers'!K$5, Inputs2!$A$4:$A$174&amp;Inputs2!$B$4:$B$174, 0), MATCH('Cost drivers'!$C186, Inputs2!$A$4:$L$4, 0))
)</f>
        <v>1105.9584755764499</v>
      </c>
      <c r="L186" s="118" cm="1">
        <f t="array" ref="L186">IF(RIGHT($C186,2)&lt;RIGHT(Controls!$E$39,2),
INDEX(Inputs1!$A$4:$X$328, MATCH('Cost drivers'!$B186&amp;'Cost drivers'!L$4, Inputs1!$A$4:$A$328&amp;Inputs1!$B$4:$B$328, 0), MATCH('Cost drivers'!$C186, Inputs1!$A$4:$X$4, 0)),
INDEX(Inputs2!$A$4:$L$174, MATCH('Cost drivers'!$B186&amp;'Cost drivers'!L$5, Inputs2!$A$4:$A$174&amp;Inputs2!$B$4:$B$174, 0), MATCH('Cost drivers'!$C186, Inputs2!$A$4:$L$4, 0))
)</f>
        <v>2736.04205929308</v>
      </c>
      <c r="M186" s="120" cm="1">
        <f t="array" ref="M186">IF(RIGHT($C186,2)&lt;RIGHT(Controls!$E$39,2),
INDEX(Inputs1!$A$4:$X$328, MATCH('Cost drivers'!$B186&amp;'Cost drivers'!M$4, Inputs1!$A$4:$A$328&amp;Inputs1!$B$4:$B$328, 0), MATCH('Cost drivers'!$C186, Inputs1!$A$4:$X$4, 0)),
INDEX(Inputs2!$A$4:$L$174, MATCH('Cost drivers'!$B186&amp;'Cost drivers'!M$5, Inputs2!$A$4:$A$174&amp;Inputs2!$B$4:$B$174, 0), MATCH('Cost drivers'!$C186, Inputs2!$A$4:$L$4, 0))
)</f>
        <v>2.6531405790457567E-4</v>
      </c>
      <c r="N186" s="108"/>
      <c r="O186" s="108"/>
      <c r="P186" s="108"/>
      <c r="Q186" s="108"/>
      <c r="R186" s="108"/>
      <c r="S186" s="108"/>
      <c r="T186" s="108"/>
      <c r="U186" s="108"/>
      <c r="V186" s="108"/>
      <c r="W186" s="108"/>
      <c r="X186" s="108"/>
      <c r="Y186" s="108"/>
      <c r="Z186" s="108"/>
      <c r="AA186" s="108"/>
      <c r="AB186" s="108"/>
      <c r="AC186" s="108"/>
      <c r="AD186" s="108"/>
      <c r="AE186" s="108"/>
      <c r="AF186" s="108"/>
    </row>
    <row r="187" spans="1:32" s="107" customFormat="1" ht="13.15">
      <c r="A187" s="98" t="str">
        <f t="shared" si="25"/>
        <v>YKY20</v>
      </c>
      <c r="B187" s="98" t="s">
        <v>132</v>
      </c>
      <c r="C187" s="98" t="s">
        <v>47</v>
      </c>
      <c r="D187" s="117">
        <f t="shared" si="20"/>
        <v>5.0019308534661091</v>
      </c>
      <c r="E187" s="117">
        <f t="shared" si="21"/>
        <v>2.4385449572119526</v>
      </c>
      <c r="F187" s="117">
        <f t="shared" si="22"/>
        <v>7.0107616459931545</v>
      </c>
      <c r="G187" s="117">
        <f t="shared" si="23"/>
        <v>7.9234653769120609</v>
      </c>
      <c r="H187" s="117">
        <f t="shared" si="24"/>
        <v>-8.2438719800881657</v>
      </c>
      <c r="I187" s="118" cm="1">
        <f t="array" ref="I187">IF(RIGHT($C187,2)&lt;RIGHT(Controls!$E$39,2),
INDEX(Inputs1!$A$4:$X$328, MATCH('Cost drivers'!$B187&amp;'Cost drivers'!I$4, Inputs1!$A$4:$A$328&amp;Inputs1!$B$4:$B$328, 0), MATCH('Cost drivers'!$C187, Inputs1!$A$4:$X$4, 0)),
INDEX(Inputs2!$A$4:$L$174, MATCH('Cost drivers'!$B187&amp;'Cost drivers'!I$5, Inputs2!$A$4:$A$174&amp;Inputs2!$B$4:$B$174, 0), MATCH('Cost drivers'!$C187, Inputs2!$A$4:$L$4, 0))
)</f>
        <v>148.69999999999999</v>
      </c>
      <c r="J187" s="119" cm="1">
        <f t="array" ref="J187">IF(RIGHT($C187,2)&lt;RIGHT(Controls!$E$39,2),
INDEX(Inputs1!$A$4:$X$328, MATCH('Cost drivers'!$B187&amp;'Cost drivers'!J$4, Inputs1!$A$4:$A$328&amp;Inputs1!$B$4:$B$328, 0), MATCH('Cost drivers'!$C187, Inputs1!$A$4:$X$4, 0)),
INDEX(Inputs2!$A$4:$L$174, MATCH('Cost drivers'!$B187&amp;'Cost drivers'!J$5, Inputs2!$A$4:$A$174&amp;Inputs2!$B$4:$B$174, 0), MATCH('Cost drivers'!$C187, Inputs2!$A$4:$L$4, 0))
)</f>
        <v>2.4385449572119526</v>
      </c>
      <c r="K187" s="118" cm="1">
        <f t="array" ref="K187">IF(RIGHT($C187,2)&lt;RIGHT(Controls!$E$39,2),
INDEX(Inputs1!$A$4:$X$328, MATCH('Cost drivers'!$B187&amp;'Cost drivers'!K$4, Inputs1!$A$4:$A$328&amp;Inputs1!$B$4:$B$328, 0), MATCH('Cost drivers'!$C187, Inputs1!$A$4:$X$4, 0)),
INDEX(Inputs2!$A$4:$L$174, MATCH('Cost drivers'!$B187&amp;'Cost drivers'!K$5, Inputs2!$A$4:$A$174&amp;Inputs2!$B$4:$B$174, 0), MATCH('Cost drivers'!$C187, Inputs2!$A$4:$L$4, 0))
)</f>
        <v>1108.4984668754901</v>
      </c>
      <c r="L187" s="118" cm="1">
        <f t="array" ref="L187">IF(RIGHT($C187,2)&lt;RIGHT(Controls!$E$39,2),
INDEX(Inputs1!$A$4:$X$328, MATCH('Cost drivers'!$B187&amp;'Cost drivers'!L$4, Inputs1!$A$4:$A$328&amp;Inputs1!$B$4:$B$328, 0), MATCH('Cost drivers'!$C187, Inputs1!$A$4:$X$4, 0)),
INDEX(Inputs2!$A$4:$L$174, MATCH('Cost drivers'!$B187&amp;'Cost drivers'!L$5, Inputs2!$A$4:$A$174&amp;Inputs2!$B$4:$B$174, 0), MATCH('Cost drivers'!$C187, Inputs2!$A$4:$L$4, 0))
)</f>
        <v>2761.32351146678</v>
      </c>
      <c r="M187" s="120" cm="1">
        <f t="array" ref="M187">IF(RIGHT($C187,2)&lt;RIGHT(Controls!$E$39,2),
INDEX(Inputs1!$A$4:$X$328, MATCH('Cost drivers'!$B187&amp;'Cost drivers'!M$4, Inputs1!$A$4:$A$328&amp;Inputs1!$B$4:$B$328, 0), MATCH('Cost drivers'!$C187, Inputs1!$A$4:$X$4, 0)),
INDEX(Inputs2!$A$4:$L$174, MATCH('Cost drivers'!$B187&amp;'Cost drivers'!M$5, Inputs2!$A$4:$A$174&amp;Inputs2!$B$4:$B$174, 0), MATCH('Cost drivers'!$C187, Inputs2!$A$4:$L$4, 0))
)</f>
        <v>2.6286447045130977E-4</v>
      </c>
      <c r="N187" s="108"/>
      <c r="O187" s="108"/>
      <c r="P187" s="108"/>
      <c r="Q187" s="108"/>
      <c r="R187" s="108"/>
      <c r="S187" s="108"/>
      <c r="T187" s="108"/>
      <c r="U187" s="108"/>
      <c r="V187" s="108"/>
      <c r="W187" s="108"/>
      <c r="X187" s="108"/>
      <c r="Y187" s="108"/>
      <c r="Z187" s="108"/>
      <c r="AA187" s="108"/>
      <c r="AB187" s="108"/>
      <c r="AC187" s="108"/>
      <c r="AD187" s="108"/>
      <c r="AE187" s="108"/>
      <c r="AF187" s="108"/>
    </row>
    <row r="188" spans="1:32" s="107" customFormat="1" ht="13.15">
      <c r="A188" s="98" t="str">
        <f t="shared" si="25"/>
        <v>YKY21</v>
      </c>
      <c r="B188" s="98" t="s">
        <v>132</v>
      </c>
      <c r="C188" s="98" t="s">
        <v>48</v>
      </c>
      <c r="D188" s="117">
        <f t="shared" si="20"/>
        <v>4.9938281757798748</v>
      </c>
      <c r="E188" s="117">
        <f t="shared" si="21"/>
        <v>2.501360992521704</v>
      </c>
      <c r="F188" s="117">
        <f t="shared" si="22"/>
        <v>7.014250099496282</v>
      </c>
      <c r="G188" s="117">
        <f t="shared" si="23"/>
        <v>7.9356457429172149</v>
      </c>
      <c r="H188" s="117">
        <f t="shared" si="24"/>
        <v>-8.2523095450966686</v>
      </c>
      <c r="I188" s="118" cm="1">
        <f t="array" ref="I188">IF(RIGHT($C188,2)&lt;RIGHT(Controls!$E$39,2),
INDEX(Inputs1!$A$4:$X$328, MATCH('Cost drivers'!$B188&amp;'Cost drivers'!I$4, Inputs1!$A$4:$A$328&amp;Inputs1!$B$4:$B$328, 0), MATCH('Cost drivers'!$C188, Inputs1!$A$4:$X$4, 0)),
INDEX(Inputs2!$A$4:$L$174, MATCH('Cost drivers'!$B188&amp;'Cost drivers'!I$5, Inputs2!$A$4:$A$174&amp;Inputs2!$B$4:$B$174, 0), MATCH('Cost drivers'!$C188, Inputs2!$A$4:$L$4, 0))
)</f>
        <v>147.5</v>
      </c>
      <c r="J188" s="119" cm="1">
        <f t="array" ref="J188">IF(RIGHT($C188,2)&lt;RIGHT(Controls!$E$39,2),
INDEX(Inputs1!$A$4:$X$328, MATCH('Cost drivers'!$B188&amp;'Cost drivers'!J$4, Inputs1!$A$4:$A$328&amp;Inputs1!$B$4:$B$328, 0), MATCH('Cost drivers'!$C188, Inputs1!$A$4:$X$4, 0)),
INDEX(Inputs2!$A$4:$L$174, MATCH('Cost drivers'!$B188&amp;'Cost drivers'!J$5, Inputs2!$A$4:$A$174&amp;Inputs2!$B$4:$B$174, 0), MATCH('Cost drivers'!$C188, Inputs2!$A$4:$L$4, 0))
)</f>
        <v>2.501360992521704</v>
      </c>
      <c r="K188" s="118" cm="1">
        <f t="array" ref="K188">IF(RIGHT($C188,2)&lt;RIGHT(Controls!$E$39,2),
INDEX(Inputs1!$A$4:$X$328, MATCH('Cost drivers'!$B188&amp;'Cost drivers'!K$4, Inputs1!$A$4:$A$328&amp;Inputs1!$B$4:$B$328, 0), MATCH('Cost drivers'!$C188, Inputs1!$A$4:$X$4, 0)),
INDEX(Inputs2!$A$4:$L$174, MATCH('Cost drivers'!$B188&amp;'Cost drivers'!K$5, Inputs2!$A$4:$A$174&amp;Inputs2!$B$4:$B$174, 0), MATCH('Cost drivers'!$C188, Inputs2!$A$4:$L$4, 0))
)</f>
        <v>1112.3721649148699</v>
      </c>
      <c r="L188" s="118" cm="1">
        <f t="array" ref="L188">IF(RIGHT($C188,2)&lt;RIGHT(Controls!$E$39,2),
INDEX(Inputs1!$A$4:$X$328, MATCH('Cost drivers'!$B188&amp;'Cost drivers'!L$4, Inputs1!$A$4:$A$328&amp;Inputs1!$B$4:$B$328, 0), MATCH('Cost drivers'!$C188, Inputs1!$A$4:$X$4, 0)),
INDEX(Inputs2!$A$4:$L$174, MATCH('Cost drivers'!$B188&amp;'Cost drivers'!L$5, Inputs2!$A$4:$A$174&amp;Inputs2!$B$4:$B$174, 0), MATCH('Cost drivers'!$C188, Inputs2!$A$4:$L$4, 0))
)</f>
        <v>2795.16311349119</v>
      </c>
      <c r="M188" s="120" cm="1">
        <f t="array" ref="M188">IF(RIGHT($C188,2)&lt;RIGHT(Controls!$E$39,2),
INDEX(Inputs1!$A$4:$X$328, MATCH('Cost drivers'!$B188&amp;'Cost drivers'!M$4, Inputs1!$A$4:$A$328&amp;Inputs1!$B$4:$B$328, 0), MATCH('Cost drivers'!$C188, Inputs1!$A$4:$X$4, 0)),
INDEX(Inputs2!$A$4:$L$174, MATCH('Cost drivers'!$B188&amp;'Cost drivers'!M$5, Inputs2!$A$4:$A$174&amp;Inputs2!$B$4:$B$174, 0), MATCH('Cost drivers'!$C188, Inputs2!$A$4:$L$4, 0))
)</f>
        <v>2.6065586512196933E-4</v>
      </c>
      <c r="N188" s="108"/>
      <c r="O188" s="108"/>
      <c r="P188" s="108"/>
      <c r="Q188" s="108"/>
      <c r="R188" s="108"/>
      <c r="S188" s="108"/>
      <c r="T188" s="108"/>
      <c r="U188" s="108"/>
      <c r="V188" s="108"/>
      <c r="W188" s="108"/>
      <c r="X188" s="108"/>
      <c r="Y188" s="108"/>
      <c r="Z188" s="108"/>
      <c r="AA188" s="108"/>
      <c r="AB188" s="108"/>
      <c r="AC188" s="108"/>
      <c r="AD188" s="108"/>
      <c r="AE188" s="108"/>
      <c r="AF188" s="108"/>
    </row>
    <row r="189" spans="1:32" s="107" customFormat="1" ht="13.15">
      <c r="A189" s="98" t="str">
        <f t="shared" si="25"/>
        <v>YKY22</v>
      </c>
      <c r="B189" s="98" t="s">
        <v>132</v>
      </c>
      <c r="C189" s="98" t="s">
        <v>49</v>
      </c>
      <c r="D189" s="117">
        <f t="shared" si="20"/>
        <v>4.9635436865624047</v>
      </c>
      <c r="E189" s="117">
        <f t="shared" si="21"/>
        <v>2.3282100154031982</v>
      </c>
      <c r="F189" s="117">
        <f t="shared" si="22"/>
        <v>7.0202842456333752</v>
      </c>
      <c r="G189" s="117">
        <f t="shared" si="23"/>
        <v>7.9416798890543081</v>
      </c>
      <c r="H189" s="117">
        <f t="shared" si="24"/>
        <v>-8.2609084044681804</v>
      </c>
      <c r="I189" s="118" cm="1">
        <f t="array" ref="I189">IF(RIGHT($C189,2)&lt;RIGHT(Controls!$E$39,2),
INDEX(Inputs1!$A$4:$X$328, MATCH('Cost drivers'!$B189&amp;'Cost drivers'!I$4, Inputs1!$A$4:$A$328&amp;Inputs1!$B$4:$B$328, 0), MATCH('Cost drivers'!$C189, Inputs1!$A$4:$X$4, 0)),
INDEX(Inputs2!$A$4:$L$174, MATCH('Cost drivers'!$B189&amp;'Cost drivers'!I$5, Inputs2!$A$4:$A$174&amp;Inputs2!$B$4:$B$174, 0), MATCH('Cost drivers'!$C189, Inputs2!$A$4:$L$4, 0))
)</f>
        <v>143.1</v>
      </c>
      <c r="J189" s="119" cm="1">
        <f t="array" ref="J189">IF(RIGHT($C189,2)&lt;RIGHT(Controls!$E$39,2),
INDEX(Inputs1!$A$4:$X$328, MATCH('Cost drivers'!$B189&amp;'Cost drivers'!J$4, Inputs1!$A$4:$A$328&amp;Inputs1!$B$4:$B$328, 0), MATCH('Cost drivers'!$C189, Inputs1!$A$4:$X$4, 0)),
INDEX(Inputs2!$A$4:$L$174, MATCH('Cost drivers'!$B189&amp;'Cost drivers'!J$5, Inputs2!$A$4:$A$174&amp;Inputs2!$B$4:$B$174, 0), MATCH('Cost drivers'!$C189, Inputs2!$A$4:$L$4, 0))
)</f>
        <v>2.3282100154031982</v>
      </c>
      <c r="K189" s="118" cm="1">
        <f t="array" ref="K189">IF(RIGHT($C189,2)&lt;RIGHT(Controls!$E$39,2),
INDEX(Inputs1!$A$4:$X$328, MATCH('Cost drivers'!$B189&amp;'Cost drivers'!K$4, Inputs1!$A$4:$A$328&amp;Inputs1!$B$4:$B$328, 0), MATCH('Cost drivers'!$C189, Inputs1!$A$4:$X$4, 0)),
INDEX(Inputs2!$A$4:$L$174, MATCH('Cost drivers'!$B189&amp;'Cost drivers'!K$5, Inputs2!$A$4:$A$174&amp;Inputs2!$B$4:$B$174, 0), MATCH('Cost drivers'!$C189, Inputs2!$A$4:$L$4, 0))
)</f>
        <v>1119.1046731580493</v>
      </c>
      <c r="L189" s="118" cm="1">
        <f t="array" ref="L189">IF(RIGHT($C189,2)&lt;RIGHT(Controls!$E$39,2),
INDEX(Inputs1!$A$4:$X$328, MATCH('Cost drivers'!$B189&amp;'Cost drivers'!L$4, Inputs1!$A$4:$A$328&amp;Inputs1!$B$4:$B$328, 0), MATCH('Cost drivers'!$C189, Inputs1!$A$4:$X$4, 0)),
INDEX(Inputs2!$A$4:$L$174, MATCH('Cost drivers'!$B189&amp;'Cost drivers'!L$5, Inputs2!$A$4:$A$174&amp;Inputs2!$B$4:$B$174, 0), MATCH('Cost drivers'!$C189, Inputs2!$A$4:$L$4, 0))
)</f>
        <v>2812.0805259329609</v>
      </c>
      <c r="M189" s="120" cm="1">
        <f t="array" ref="M189">IF(RIGHT($C189,2)&lt;RIGHT(Controls!$E$39,2),
INDEX(Inputs1!$A$4:$X$328, MATCH('Cost drivers'!$B189&amp;'Cost drivers'!M$4, Inputs1!$A$4:$A$328&amp;Inputs1!$B$4:$B$328, 0), MATCH('Cost drivers'!$C189, Inputs1!$A$4:$X$4, 0)),
INDEX(Inputs2!$A$4:$L$174, MATCH('Cost drivers'!$B189&amp;'Cost drivers'!M$5, Inputs2!$A$4:$A$174&amp;Inputs2!$B$4:$B$174, 0), MATCH('Cost drivers'!$C189, Inputs2!$A$4:$L$4, 0))
)</f>
        <v>2.5842413092892281E-4</v>
      </c>
      <c r="N189" s="108"/>
      <c r="O189" s="108"/>
      <c r="P189" s="108"/>
      <c r="Q189" s="108"/>
      <c r="R189" s="108"/>
      <c r="S189" s="108"/>
      <c r="T189" s="108"/>
      <c r="U189" s="108"/>
      <c r="V189" s="108"/>
      <c r="W189" s="108"/>
      <c r="X189" s="108"/>
      <c r="Y189" s="108"/>
      <c r="Z189" s="108"/>
      <c r="AA189" s="108"/>
      <c r="AB189" s="108"/>
      <c r="AC189" s="108"/>
      <c r="AD189" s="108"/>
      <c r="AE189" s="108"/>
      <c r="AF189" s="108"/>
    </row>
    <row r="190" spans="1:32" s="107" customFormat="1" ht="13.15">
      <c r="A190" s="98" t="str">
        <f t="shared" si="25"/>
        <v>YKY23</v>
      </c>
      <c r="B190" s="98" t="s">
        <v>132</v>
      </c>
      <c r="C190" s="98" t="s">
        <v>50</v>
      </c>
      <c r="D190" s="117">
        <f t="shared" si="20"/>
        <v>4.9732795075524869</v>
      </c>
      <c r="E190" s="117">
        <f t="shared" si="21"/>
        <v>2.516373283223257</v>
      </c>
      <c r="F190" s="117">
        <f t="shared" si="22"/>
        <v>7.0256981863558421</v>
      </c>
      <c r="G190" s="117">
        <f t="shared" si="23"/>
        <v>7.947093829776775</v>
      </c>
      <c r="H190" s="117">
        <f t="shared" si="24"/>
        <v>-8.2699173973346589</v>
      </c>
      <c r="I190" s="118" cm="1">
        <f t="array" ref="I190">IF(RIGHT($C190,2)&lt;RIGHT(Controls!$E$39,2),
INDEX(Inputs1!$A$4:$X$328, MATCH('Cost drivers'!$B190&amp;'Cost drivers'!I$4, Inputs1!$A$4:$A$328&amp;Inputs1!$B$4:$B$328, 0), MATCH('Cost drivers'!$C190, Inputs1!$A$4:$X$4, 0)),
INDEX(Inputs2!$A$4:$L$174, MATCH('Cost drivers'!$B190&amp;'Cost drivers'!I$5, Inputs2!$A$4:$A$174&amp;Inputs2!$B$4:$B$174, 0), MATCH('Cost drivers'!$C190, Inputs2!$A$4:$L$4, 0))
)</f>
        <v>144.5</v>
      </c>
      <c r="J190" s="119" cm="1">
        <f t="array" ref="J190">IF(RIGHT($C190,2)&lt;RIGHT(Controls!$E$39,2),
INDEX(Inputs1!$A$4:$X$328, MATCH('Cost drivers'!$B190&amp;'Cost drivers'!J$4, Inputs1!$A$4:$A$328&amp;Inputs1!$B$4:$B$328, 0), MATCH('Cost drivers'!$C190, Inputs1!$A$4:$X$4, 0)),
INDEX(Inputs2!$A$4:$L$174, MATCH('Cost drivers'!$B190&amp;'Cost drivers'!J$5, Inputs2!$A$4:$A$174&amp;Inputs2!$B$4:$B$174, 0), MATCH('Cost drivers'!$C190, Inputs2!$A$4:$L$4, 0))
)</f>
        <v>2.516373283223257</v>
      </c>
      <c r="K190" s="118" cm="1">
        <f t="array" ref="K190">IF(RIGHT($C190,2)&lt;RIGHT(Controls!$E$39,2),
INDEX(Inputs1!$A$4:$X$328, MATCH('Cost drivers'!$B190&amp;'Cost drivers'!K$4, Inputs1!$A$4:$A$328&amp;Inputs1!$B$4:$B$328, 0), MATCH('Cost drivers'!$C190, Inputs1!$A$4:$X$4, 0)),
INDEX(Inputs2!$A$4:$L$174, MATCH('Cost drivers'!$B190&amp;'Cost drivers'!K$5, Inputs2!$A$4:$A$174&amp;Inputs2!$B$4:$B$174, 0), MATCH('Cost drivers'!$C190, Inputs2!$A$4:$L$4, 0))
)</f>
        <v>1125.1798700596714</v>
      </c>
      <c r="L190" s="118" cm="1">
        <f t="array" ref="L190">IF(RIGHT($C190,2)&lt;RIGHT(Controls!$E$39,2),
INDEX(Inputs1!$A$4:$X$328, MATCH('Cost drivers'!$B190&amp;'Cost drivers'!L$4, Inputs1!$A$4:$A$328&amp;Inputs1!$B$4:$B$328, 0), MATCH('Cost drivers'!$C190, Inputs1!$A$4:$X$4, 0)),
INDEX(Inputs2!$A$4:$L$174, MATCH('Cost drivers'!$B190&amp;'Cost drivers'!L$5, Inputs2!$A$4:$A$174&amp;Inputs2!$B$4:$B$174, 0), MATCH('Cost drivers'!$C190, Inputs2!$A$4:$L$4, 0))
)</f>
        <v>2827.3462497816959</v>
      </c>
      <c r="M190" s="120" cm="1">
        <f t="array" ref="M190">IF(RIGHT($C190,2)&lt;RIGHT(Controls!$E$39,2),
INDEX(Inputs1!$A$4:$X$328, MATCH('Cost drivers'!$B190&amp;'Cost drivers'!M$4, Inputs1!$A$4:$A$328&amp;Inputs1!$B$4:$B$328, 0), MATCH('Cost drivers'!$C190, Inputs1!$A$4:$X$4, 0)),
INDEX(Inputs2!$A$4:$L$174, MATCH('Cost drivers'!$B190&amp;'Cost drivers'!M$5, Inputs2!$A$4:$A$174&amp;Inputs2!$B$4:$B$174, 0), MATCH('Cost drivers'!$C190, Inputs2!$A$4:$L$4, 0))
)</f>
        <v>2.5610644545842842E-4</v>
      </c>
      <c r="N190" s="108"/>
      <c r="O190" s="108"/>
      <c r="P190" s="108"/>
      <c r="Q190" s="108"/>
      <c r="R190" s="108"/>
      <c r="S190" s="108"/>
      <c r="T190" s="108"/>
      <c r="U190" s="108"/>
      <c r="V190" s="108"/>
      <c r="W190" s="108"/>
      <c r="X190" s="108"/>
      <c r="Y190" s="108"/>
      <c r="Z190" s="108"/>
      <c r="AA190" s="108"/>
      <c r="AB190" s="108"/>
      <c r="AC190" s="108"/>
      <c r="AD190" s="108"/>
      <c r="AE190" s="108"/>
      <c r="AF190" s="108"/>
    </row>
    <row r="191" spans="1:32" s="107" customFormat="1" ht="13.15">
      <c r="A191" s="98" t="str">
        <f t="shared" si="25"/>
        <v>YKY24</v>
      </c>
      <c r="B191" s="98" t="s">
        <v>132</v>
      </c>
      <c r="C191" s="98" t="s">
        <v>30</v>
      </c>
      <c r="D191" s="117">
        <f t="shared" si="20"/>
        <v>4.9402128297997097</v>
      </c>
      <c r="E191" s="117">
        <f t="shared" si="21"/>
        <v>2.454771468925776</v>
      </c>
      <c r="F191" s="117">
        <f t="shared" si="22"/>
        <v>7.0310950070279565</v>
      </c>
      <c r="G191" s="117">
        <f t="shared" si="23"/>
        <v>7.9524906504488895</v>
      </c>
      <c r="H191" s="117">
        <f t="shared" si="24"/>
        <v>-8.2767218651861363</v>
      </c>
      <c r="I191" s="118" cm="1">
        <f t="array" ref="I191">IF(RIGHT($C191,2)&lt;RIGHT(Controls!$E$39,2),
INDEX(Inputs1!$A$4:$X$328, MATCH('Cost drivers'!$B191&amp;'Cost drivers'!I$4, Inputs1!$A$4:$A$328&amp;Inputs1!$B$4:$B$328, 0), MATCH('Cost drivers'!$C191, Inputs1!$A$4:$X$4, 0)),
INDEX(Inputs2!$A$4:$L$174, MATCH('Cost drivers'!$B191&amp;'Cost drivers'!I$5, Inputs2!$A$4:$A$174&amp;Inputs2!$B$4:$B$174, 0), MATCH('Cost drivers'!$C191, Inputs2!$A$4:$L$4, 0))
)</f>
        <v>139.79999999999998</v>
      </c>
      <c r="J191" s="119" cm="1">
        <f t="array" ref="J191">IF(RIGHT($C191,2)&lt;RIGHT(Controls!$E$39,2),
INDEX(Inputs1!$A$4:$X$328, MATCH('Cost drivers'!$B191&amp;'Cost drivers'!J$4, Inputs1!$A$4:$A$328&amp;Inputs1!$B$4:$B$328, 0), MATCH('Cost drivers'!$C191, Inputs1!$A$4:$X$4, 0)),
INDEX(Inputs2!$A$4:$L$174, MATCH('Cost drivers'!$B191&amp;'Cost drivers'!J$5, Inputs2!$A$4:$A$174&amp;Inputs2!$B$4:$B$174, 0), MATCH('Cost drivers'!$C191, Inputs2!$A$4:$L$4, 0))
)</f>
        <v>2.454771468925776</v>
      </c>
      <c r="K191" s="118" cm="1">
        <f t="array" ref="K191">IF(RIGHT($C191,2)&lt;RIGHT(Controls!$E$39,2),
INDEX(Inputs1!$A$4:$X$328, MATCH('Cost drivers'!$B191&amp;'Cost drivers'!K$4, Inputs1!$A$4:$A$328&amp;Inputs1!$B$4:$B$328, 0), MATCH('Cost drivers'!$C191, Inputs1!$A$4:$X$4, 0)),
INDEX(Inputs2!$A$4:$L$174, MATCH('Cost drivers'!$B191&amp;'Cost drivers'!K$5, Inputs2!$A$4:$A$174&amp;Inputs2!$B$4:$B$174, 0), MATCH('Cost drivers'!$C191, Inputs2!$A$4:$L$4, 0))
)</f>
        <v>1131.2686793698508</v>
      </c>
      <c r="L191" s="118" cm="1">
        <f t="array" ref="L191">IF(RIGHT($C191,2)&lt;RIGHT(Controls!$E$39,2),
INDEX(Inputs1!$A$4:$X$328, MATCH('Cost drivers'!$B191&amp;'Cost drivers'!L$4, Inputs1!$A$4:$A$328&amp;Inputs1!$B$4:$B$328, 0), MATCH('Cost drivers'!$C191, Inputs1!$A$4:$X$4, 0)),
INDEX(Inputs2!$A$4:$L$174, MATCH('Cost drivers'!$B191&amp;'Cost drivers'!L$5, Inputs2!$A$4:$A$174&amp;Inputs2!$B$4:$B$174, 0), MATCH('Cost drivers'!$C191, Inputs2!$A$4:$L$4, 0))
)</f>
        <v>2842.6461788213605</v>
      </c>
      <c r="M191" s="120" cm="1">
        <f t="array" ref="M191">IF(RIGHT($C191,2)&lt;RIGHT(Controls!$E$39,2),
INDEX(Inputs1!$A$4:$X$328, MATCH('Cost drivers'!$B191&amp;'Cost drivers'!M$4, Inputs1!$A$4:$A$328&amp;Inputs1!$B$4:$B$328, 0), MATCH('Cost drivers'!$C191, Inputs1!$A$4:$X$4, 0)),
INDEX(Inputs2!$A$4:$L$174, MATCH('Cost drivers'!$B191&amp;'Cost drivers'!M$5, Inputs2!$A$4:$A$174&amp;Inputs2!$B$4:$B$174, 0), MATCH('Cost drivers'!$C191, Inputs2!$A$4:$L$4, 0))
)</f>
        <v>2.5436969292322488E-4</v>
      </c>
      <c r="N191" s="108"/>
      <c r="O191" s="108"/>
      <c r="P191" s="108"/>
      <c r="Q191" s="108"/>
      <c r="R191" s="108"/>
      <c r="S191" s="108"/>
      <c r="T191" s="108"/>
      <c r="U191" s="108"/>
      <c r="V191" s="108"/>
      <c r="W191" s="108"/>
      <c r="X191" s="108"/>
      <c r="Y191" s="108"/>
      <c r="Z191" s="108"/>
      <c r="AA191" s="108"/>
      <c r="AB191" s="108"/>
      <c r="AC191" s="108"/>
      <c r="AD191" s="108"/>
      <c r="AE191" s="108"/>
      <c r="AF191" s="108"/>
    </row>
    <row r="192" spans="1:32" s="107" customFormat="1" ht="13.15">
      <c r="A192" s="98" t="str">
        <f t="shared" si="25"/>
        <v>YKY25</v>
      </c>
      <c r="B192" s="98" t="s">
        <v>132</v>
      </c>
      <c r="C192" s="98" t="s">
        <v>51</v>
      </c>
      <c r="D192" s="117">
        <f t="shared" si="20"/>
        <v>5.0099684051085518</v>
      </c>
      <c r="E192" s="117">
        <f t="shared" si="21"/>
        <v>2.4225877364293571</v>
      </c>
      <c r="F192" s="117">
        <f t="shared" si="22"/>
        <v>7.0340729159129545</v>
      </c>
      <c r="G192" s="117">
        <f t="shared" si="23"/>
        <v>7.9554685593338874</v>
      </c>
      <c r="H192" s="117">
        <f t="shared" si="24"/>
        <v>-8.2835686241231166</v>
      </c>
      <c r="I192" s="118" cm="1">
        <f t="array" ref="I192">IF(RIGHT($C192,2)&lt;RIGHT(Controls!$E$39,2),
INDEX(Inputs1!$A$4:$X$328, MATCH('Cost drivers'!$B192&amp;'Cost drivers'!I$4, Inputs1!$A$4:$A$328&amp;Inputs1!$B$4:$B$328, 0), MATCH('Cost drivers'!$C192, Inputs1!$A$4:$X$4, 0)),
INDEX(Inputs2!$A$4:$L$174, MATCH('Cost drivers'!$B192&amp;'Cost drivers'!I$5, Inputs2!$A$4:$A$174&amp;Inputs2!$B$4:$B$174, 0), MATCH('Cost drivers'!$C192, Inputs2!$A$4:$L$4, 0))
)</f>
        <v>149.9</v>
      </c>
      <c r="J192" s="119" cm="1">
        <f t="array" ref="J192">IF(RIGHT($C192,2)&lt;RIGHT(Controls!$E$39,2),
INDEX(Inputs1!$A$4:$X$328, MATCH('Cost drivers'!$B192&amp;'Cost drivers'!J$4, Inputs1!$A$4:$A$328&amp;Inputs1!$B$4:$B$328, 0), MATCH('Cost drivers'!$C192, Inputs1!$A$4:$X$4, 0)),
INDEX(Inputs2!$A$4:$L$174, MATCH('Cost drivers'!$B192&amp;'Cost drivers'!J$5, Inputs2!$A$4:$A$174&amp;Inputs2!$B$4:$B$174, 0), MATCH('Cost drivers'!$C192, Inputs2!$A$4:$L$4, 0))
)</f>
        <v>2.4225877364293571</v>
      </c>
      <c r="K192" s="118" cm="1">
        <f t="array" ref="K192">IF(RIGHT($C192,2)&lt;RIGHT(Controls!$E$39,2),
INDEX(Inputs1!$A$4:$X$328, MATCH('Cost drivers'!$B192&amp;'Cost drivers'!K$4, Inputs1!$A$4:$A$328&amp;Inputs1!$B$4:$B$328, 0), MATCH('Cost drivers'!$C192, Inputs1!$A$4:$X$4, 0)),
INDEX(Inputs2!$A$4:$L$174, MATCH('Cost drivers'!$B192&amp;'Cost drivers'!K$5, Inputs2!$A$4:$A$174&amp;Inputs2!$B$4:$B$174, 0), MATCH('Cost drivers'!$C192, Inputs2!$A$4:$L$4, 0))
)</f>
        <v>1134.6425154163885</v>
      </c>
      <c r="L192" s="118" cm="1">
        <f t="array" ref="L192">IF(RIGHT($C192,2)&lt;RIGHT(Controls!$E$39,2),
INDEX(Inputs1!$A$4:$X$328, MATCH('Cost drivers'!$B192&amp;'Cost drivers'!L$4, Inputs1!$A$4:$A$328&amp;Inputs1!$B$4:$B$328, 0), MATCH('Cost drivers'!$C192, Inputs1!$A$4:$X$4, 0)),
INDEX(Inputs2!$A$4:$L$174, MATCH('Cost drivers'!$B192&amp;'Cost drivers'!L$5, Inputs2!$A$4:$A$174&amp;Inputs2!$B$4:$B$174, 0), MATCH('Cost drivers'!$C192, Inputs2!$A$4:$L$4, 0))
)</f>
        <v>2851.1239368646593</v>
      </c>
      <c r="M192" s="120" cm="1">
        <f t="array" ref="M192">IF(RIGHT($C192,2)&lt;RIGHT(Controls!$E$39,2),
INDEX(Inputs1!$A$4:$X$328, MATCH('Cost drivers'!$B192&amp;'Cost drivers'!M$4, Inputs1!$A$4:$A$328&amp;Inputs1!$B$4:$B$328, 0), MATCH('Cost drivers'!$C192, Inputs1!$A$4:$X$4, 0)),
INDEX(Inputs2!$A$4:$L$174, MATCH('Cost drivers'!$B192&amp;'Cost drivers'!M$5, Inputs2!$A$4:$A$174&amp;Inputs2!$B$4:$B$174, 0), MATCH('Cost drivers'!$C192, Inputs2!$A$4:$L$4, 0))
)</f>
        <v>2.5263403355591158E-4</v>
      </c>
      <c r="N192" s="108"/>
      <c r="O192" s="108"/>
      <c r="P192" s="108"/>
      <c r="Q192" s="108"/>
      <c r="R192" s="108"/>
      <c r="S192" s="108"/>
      <c r="T192" s="108"/>
      <c r="U192" s="108"/>
      <c r="V192" s="108"/>
      <c r="W192" s="108"/>
      <c r="X192" s="108"/>
      <c r="Y192" s="108"/>
      <c r="Z192" s="108"/>
      <c r="AA192" s="108"/>
      <c r="AB192" s="108"/>
      <c r="AC192" s="108"/>
      <c r="AD192" s="108"/>
      <c r="AE192" s="108"/>
      <c r="AF192" s="108"/>
    </row>
    <row r="193" spans="1:32" s="107" customFormat="1" ht="13.15">
      <c r="A193" s="98" t="str">
        <f t="shared" si="25"/>
        <v>YKY26</v>
      </c>
      <c r="B193" s="98" t="s">
        <v>132</v>
      </c>
      <c r="C193" s="98" t="s">
        <v>52</v>
      </c>
      <c r="D193" s="117">
        <f t="shared" si="20"/>
        <v>5.099256485749784</v>
      </c>
      <c r="E193" s="117">
        <f t="shared" si="21"/>
        <v>2.4195709396662468</v>
      </c>
      <c r="F193" s="117">
        <f t="shared" si="22"/>
        <v>7.0373991912351874</v>
      </c>
      <c r="G193" s="117">
        <f t="shared" si="23"/>
        <v>7.9587948346561204</v>
      </c>
      <c r="H193" s="117">
        <f t="shared" si="24"/>
        <v>-8.2880005196670652</v>
      </c>
      <c r="I193" s="118" cm="1">
        <f t="array" ref="I193">IF(RIGHT($C193,2)&lt;RIGHT(Controls!$E$39,2),
INDEX(Inputs1!$A$4:$X$328, MATCH('Cost drivers'!$B193&amp;'Cost drivers'!I$4, Inputs1!$A$4:$A$328&amp;Inputs1!$B$4:$B$328, 0), MATCH('Cost drivers'!$C193, Inputs1!$A$4:$X$4, 0)),
INDEX(Inputs2!$A$4:$L$174, MATCH('Cost drivers'!$B193&amp;'Cost drivers'!I$5, Inputs2!$A$4:$A$174&amp;Inputs2!$B$4:$B$174, 0), MATCH('Cost drivers'!$C193, Inputs2!$A$4:$L$4, 0))
)</f>
        <v>163.9</v>
      </c>
      <c r="J193" s="119" cm="1">
        <f t="array" ref="J193">IF(RIGHT($C193,2)&lt;RIGHT(Controls!$E$39,2),
INDEX(Inputs1!$A$4:$X$328, MATCH('Cost drivers'!$B193&amp;'Cost drivers'!J$4, Inputs1!$A$4:$A$328&amp;Inputs1!$B$4:$B$328, 0), MATCH('Cost drivers'!$C193, Inputs1!$A$4:$X$4, 0)),
INDEX(Inputs2!$A$4:$L$174, MATCH('Cost drivers'!$B193&amp;'Cost drivers'!J$5, Inputs2!$A$4:$A$174&amp;Inputs2!$B$4:$B$174, 0), MATCH('Cost drivers'!$C193, Inputs2!$A$4:$L$4, 0))
)</f>
        <v>2.4195709396662468</v>
      </c>
      <c r="K193" s="118" cm="1">
        <f t="array" ref="K193">IF(RIGHT($C193,2)&lt;RIGHT(Controls!$E$39,2),
INDEX(Inputs1!$A$4:$X$328, MATCH('Cost drivers'!$B193&amp;'Cost drivers'!K$4, Inputs1!$A$4:$A$328&amp;Inputs1!$B$4:$B$328, 0), MATCH('Cost drivers'!$C193, Inputs1!$A$4:$X$4, 0)),
INDEX(Inputs2!$A$4:$L$174, MATCH('Cost drivers'!$B193&amp;'Cost drivers'!K$5, Inputs2!$A$4:$A$174&amp;Inputs2!$B$4:$B$174, 0), MATCH('Cost drivers'!$C193, Inputs2!$A$4:$L$4, 0))
)</f>
        <v>1138.4229326837287</v>
      </c>
      <c r="L193" s="118" cm="1">
        <f t="array" ref="L193">IF(RIGHT($C193,2)&lt;RIGHT(Controls!$E$39,2),
INDEX(Inputs1!$A$4:$X$328, MATCH('Cost drivers'!$B193&amp;'Cost drivers'!L$4, Inputs1!$A$4:$A$328&amp;Inputs1!$B$4:$B$328, 0), MATCH('Cost drivers'!$C193, Inputs1!$A$4:$X$4, 0)),
INDEX(Inputs2!$A$4:$L$174, MATCH('Cost drivers'!$B193&amp;'Cost drivers'!L$5, Inputs2!$A$4:$A$174&amp;Inputs2!$B$4:$B$174, 0), MATCH('Cost drivers'!$C193, Inputs2!$A$4:$L$4, 0))
)</f>
        <v>2860.623350129898</v>
      </c>
      <c r="M193" s="120" cm="1">
        <f t="array" ref="M193">IF(RIGHT($C193,2)&lt;RIGHT(Controls!$E$39,2),
INDEX(Inputs1!$A$4:$X$328, MATCH('Cost drivers'!$B193&amp;'Cost drivers'!M$4, Inputs1!$A$4:$A$328&amp;Inputs1!$B$4:$B$328, 0), MATCH('Cost drivers'!$C193, Inputs1!$A$4:$X$4, 0)),
INDEX(Inputs2!$A$4:$L$174, MATCH('Cost drivers'!$B193&amp;'Cost drivers'!M$5, Inputs2!$A$4:$A$174&amp;Inputs2!$B$4:$B$174, 0), MATCH('Cost drivers'!$C193, Inputs2!$A$4:$L$4, 0))
)</f>
        <v>2.5151686332781594E-4</v>
      </c>
      <c r="N193" s="108"/>
      <c r="O193" s="108"/>
      <c r="P193" s="108"/>
      <c r="Q193" s="108"/>
      <c r="R193" s="108"/>
      <c r="S193" s="108"/>
      <c r="T193" s="108"/>
      <c r="U193" s="108"/>
      <c r="V193" s="108"/>
      <c r="W193" s="108"/>
      <c r="X193" s="108"/>
      <c r="Y193" s="108"/>
      <c r="Z193" s="108"/>
      <c r="AA193" s="108"/>
      <c r="AB193" s="108"/>
      <c r="AC193" s="108"/>
      <c r="AD193" s="108"/>
      <c r="AE193" s="108"/>
      <c r="AF193" s="108"/>
    </row>
    <row r="194" spans="1:32" s="107" customFormat="1" ht="13.15">
      <c r="A194" s="98" t="str">
        <f t="shared" si="25"/>
        <v>YKY27</v>
      </c>
      <c r="B194" s="98" t="s">
        <v>132</v>
      </c>
      <c r="C194" s="98" t="s">
        <v>53</v>
      </c>
      <c r="D194" s="117">
        <f t="shared" si="20"/>
        <v>5.1053392295655531</v>
      </c>
      <c r="E194" s="117">
        <f t="shared" si="21"/>
        <v>2.4160502091163338</v>
      </c>
      <c r="F194" s="117">
        <f t="shared" si="22"/>
        <v>7.0412049207726426</v>
      </c>
      <c r="G194" s="117">
        <f t="shared" si="23"/>
        <v>7.9626005641935755</v>
      </c>
      <c r="H194" s="117">
        <f t="shared" si="24"/>
        <v>-8.292910648380051</v>
      </c>
      <c r="I194" s="118" cm="1">
        <f t="array" ref="I194">IF(RIGHT($C194,2)&lt;RIGHT(Controls!$E$39,2),
INDEX(Inputs1!$A$4:$X$328, MATCH('Cost drivers'!$B194&amp;'Cost drivers'!I$4, Inputs1!$A$4:$A$328&amp;Inputs1!$B$4:$B$328, 0), MATCH('Cost drivers'!$C194, Inputs1!$A$4:$X$4, 0)),
INDEX(Inputs2!$A$4:$L$174, MATCH('Cost drivers'!$B194&amp;'Cost drivers'!I$5, Inputs2!$A$4:$A$174&amp;Inputs2!$B$4:$B$174, 0), MATCH('Cost drivers'!$C194, Inputs2!$A$4:$L$4, 0))
)</f>
        <v>164.9</v>
      </c>
      <c r="J194" s="119" cm="1">
        <f t="array" ref="J194">IF(RIGHT($C194,2)&lt;RIGHT(Controls!$E$39,2),
INDEX(Inputs1!$A$4:$X$328, MATCH('Cost drivers'!$B194&amp;'Cost drivers'!J$4, Inputs1!$A$4:$A$328&amp;Inputs1!$B$4:$B$328, 0), MATCH('Cost drivers'!$C194, Inputs1!$A$4:$X$4, 0)),
INDEX(Inputs2!$A$4:$L$174, MATCH('Cost drivers'!$B194&amp;'Cost drivers'!J$5, Inputs2!$A$4:$A$174&amp;Inputs2!$B$4:$B$174, 0), MATCH('Cost drivers'!$C194, Inputs2!$A$4:$L$4, 0))
)</f>
        <v>2.4160502091163338</v>
      </c>
      <c r="K194" s="118" cm="1">
        <f t="array" ref="K194">IF(RIGHT($C194,2)&lt;RIGHT(Controls!$E$39,2),
INDEX(Inputs1!$A$4:$X$328, MATCH('Cost drivers'!$B194&amp;'Cost drivers'!K$4, Inputs1!$A$4:$A$328&amp;Inputs1!$B$4:$B$328, 0), MATCH('Cost drivers'!$C194, Inputs1!$A$4:$X$4, 0)),
INDEX(Inputs2!$A$4:$L$174, MATCH('Cost drivers'!$B194&amp;'Cost drivers'!K$5, Inputs2!$A$4:$A$174&amp;Inputs2!$B$4:$B$174, 0), MATCH('Cost drivers'!$C194, Inputs2!$A$4:$L$4, 0))
)</f>
        <v>1142.7637171514186</v>
      </c>
      <c r="L194" s="118" cm="1">
        <f t="array" ref="L194">IF(RIGHT($C194,2)&lt;RIGHT(Controls!$E$39,2),
INDEX(Inputs1!$A$4:$X$328, MATCH('Cost drivers'!$B194&amp;'Cost drivers'!L$4, Inputs1!$A$4:$A$328&amp;Inputs1!$B$4:$B$328, 0), MATCH('Cost drivers'!$C194, Inputs1!$A$4:$X$4, 0)),
INDEX(Inputs2!$A$4:$L$174, MATCH('Cost drivers'!$B194&amp;'Cost drivers'!L$5, Inputs2!$A$4:$A$174&amp;Inputs2!$B$4:$B$174, 0), MATCH('Cost drivers'!$C194, Inputs2!$A$4:$L$4, 0))
)</f>
        <v>2871.5308512436382</v>
      </c>
      <c r="M194" s="120" cm="1">
        <f t="array" ref="M194">IF(RIGHT($C194,2)&lt;RIGHT(Controls!$E$39,2),
INDEX(Inputs1!$A$4:$X$328, MATCH('Cost drivers'!$B194&amp;'Cost drivers'!M$4, Inputs1!$A$4:$A$328&amp;Inputs1!$B$4:$B$328, 0), MATCH('Cost drivers'!$C194, Inputs1!$A$4:$X$4, 0)),
INDEX(Inputs2!$A$4:$L$174, MATCH('Cost drivers'!$B194&amp;'Cost drivers'!M$5, Inputs2!$A$4:$A$174&amp;Inputs2!$B$4:$B$174, 0), MATCH('Cost drivers'!$C194, Inputs2!$A$4:$L$4, 0))
)</f>
        <v>2.5028491015484687E-4</v>
      </c>
      <c r="N194" s="108"/>
      <c r="O194" s="108"/>
      <c r="P194" s="108"/>
      <c r="Q194" s="108"/>
      <c r="R194" s="108"/>
      <c r="S194" s="108"/>
      <c r="T194" s="108"/>
      <c r="U194" s="108"/>
      <c r="V194" s="108"/>
      <c r="W194" s="108"/>
      <c r="X194" s="108"/>
      <c r="Y194" s="108"/>
      <c r="Z194" s="108"/>
      <c r="AA194" s="108"/>
      <c r="AB194" s="108"/>
      <c r="AC194" s="108"/>
      <c r="AD194" s="108"/>
      <c r="AE194" s="108"/>
      <c r="AF194" s="108"/>
    </row>
    <row r="195" spans="1:32" s="107" customFormat="1" ht="13.15">
      <c r="A195" s="98" t="str">
        <f t="shared" si="25"/>
        <v>YKY28</v>
      </c>
      <c r="B195" s="98" t="s">
        <v>132</v>
      </c>
      <c r="C195" s="98" t="s">
        <v>54</v>
      </c>
      <c r="D195" s="117">
        <f t="shared" si="20"/>
        <v>5.1107822427011946</v>
      </c>
      <c r="E195" s="117">
        <f t="shared" si="21"/>
        <v>2.3391639526838568</v>
      </c>
      <c r="F195" s="117">
        <f t="shared" si="22"/>
        <v>7.044861051213247</v>
      </c>
      <c r="G195" s="117">
        <f t="shared" si="23"/>
        <v>7.9662566946341791</v>
      </c>
      <c r="H195" s="117">
        <f t="shared" si="24"/>
        <v>-8.2976699596440699</v>
      </c>
      <c r="I195" s="118" cm="1">
        <f t="array" ref="I195">IF(RIGHT($C195,2)&lt;RIGHT(Controls!$E$39,2),
INDEX(Inputs1!$A$4:$X$328, MATCH('Cost drivers'!$B195&amp;'Cost drivers'!I$4, Inputs1!$A$4:$A$328&amp;Inputs1!$B$4:$B$328, 0), MATCH('Cost drivers'!$C195, Inputs1!$A$4:$X$4, 0)),
INDEX(Inputs2!$A$4:$L$174, MATCH('Cost drivers'!$B195&amp;'Cost drivers'!I$5, Inputs2!$A$4:$A$174&amp;Inputs2!$B$4:$B$174, 0), MATCH('Cost drivers'!$C195, Inputs2!$A$4:$L$4, 0))
)</f>
        <v>165.8</v>
      </c>
      <c r="J195" s="119" cm="1">
        <f t="array" ref="J195">IF(RIGHT($C195,2)&lt;RIGHT(Controls!$E$39,2),
INDEX(Inputs1!$A$4:$X$328, MATCH('Cost drivers'!$B195&amp;'Cost drivers'!J$4, Inputs1!$A$4:$A$328&amp;Inputs1!$B$4:$B$328, 0), MATCH('Cost drivers'!$C195, Inputs1!$A$4:$X$4, 0)),
INDEX(Inputs2!$A$4:$L$174, MATCH('Cost drivers'!$B195&amp;'Cost drivers'!J$5, Inputs2!$A$4:$A$174&amp;Inputs2!$B$4:$B$174, 0), MATCH('Cost drivers'!$C195, Inputs2!$A$4:$L$4, 0))
)</f>
        <v>2.3391639526838568</v>
      </c>
      <c r="K195" s="118" cm="1">
        <f t="array" ref="K195">IF(RIGHT($C195,2)&lt;RIGHT(Controls!$E$39,2),
INDEX(Inputs1!$A$4:$X$328, MATCH('Cost drivers'!$B195&amp;'Cost drivers'!K$4, Inputs1!$A$4:$A$328&amp;Inputs1!$B$4:$B$328, 0), MATCH('Cost drivers'!$C195, Inputs1!$A$4:$X$4, 0)),
INDEX(Inputs2!$A$4:$L$174, MATCH('Cost drivers'!$B195&amp;'Cost drivers'!K$5, Inputs2!$A$4:$A$174&amp;Inputs2!$B$4:$B$174, 0), MATCH('Cost drivers'!$C195, Inputs2!$A$4:$L$4, 0))
)</f>
        <v>1146.9494575078145</v>
      </c>
      <c r="L195" s="118" cm="1">
        <f t="array" ref="L195">IF(RIGHT($C195,2)&lt;RIGHT(Controls!$E$39,2),
INDEX(Inputs1!$A$4:$X$328, MATCH('Cost drivers'!$B195&amp;'Cost drivers'!L$4, Inputs1!$A$4:$A$328&amp;Inputs1!$B$4:$B$328, 0), MATCH('Cost drivers'!$C195, Inputs1!$A$4:$X$4, 0)),
INDEX(Inputs2!$A$4:$L$174, MATCH('Cost drivers'!$B195&amp;'Cost drivers'!L$5, Inputs2!$A$4:$A$174&amp;Inputs2!$B$4:$B$174, 0), MATCH('Cost drivers'!$C195, Inputs2!$A$4:$L$4, 0))
)</f>
        <v>2882.048758303767</v>
      </c>
      <c r="M195" s="120" cm="1">
        <f t="array" ref="M195">IF(RIGHT($C195,2)&lt;RIGHT(Controls!$E$39,2),
INDEX(Inputs1!$A$4:$X$328, MATCH('Cost drivers'!$B195&amp;'Cost drivers'!M$4, Inputs1!$A$4:$A$328&amp;Inputs1!$B$4:$B$328, 0), MATCH('Cost drivers'!$C195, Inputs1!$A$4:$X$4, 0)),
INDEX(Inputs2!$A$4:$L$174, MATCH('Cost drivers'!$B195&amp;'Cost drivers'!M$5, Inputs2!$A$4:$A$174&amp;Inputs2!$B$4:$B$174, 0), MATCH('Cost drivers'!$C195, Inputs2!$A$4:$L$4, 0))
)</f>
        <v>2.4909655647837209E-4</v>
      </c>
      <c r="N195" s="108"/>
      <c r="O195" s="108"/>
      <c r="P195" s="108"/>
      <c r="Q195" s="108"/>
      <c r="R195" s="108"/>
      <c r="S195" s="108"/>
      <c r="T195" s="108"/>
      <c r="U195" s="108"/>
      <c r="V195" s="108"/>
      <c r="W195" s="108"/>
      <c r="X195" s="108"/>
      <c r="Y195" s="108"/>
      <c r="Z195" s="108"/>
      <c r="AA195" s="108"/>
      <c r="AB195" s="108"/>
      <c r="AC195" s="108"/>
      <c r="AD195" s="108"/>
      <c r="AE195" s="108"/>
      <c r="AF195" s="108"/>
    </row>
    <row r="196" spans="1:32" s="107" customFormat="1" ht="13.15">
      <c r="A196" s="98" t="str">
        <f t="shared" si="25"/>
        <v>YKY29</v>
      </c>
      <c r="B196" s="98" t="s">
        <v>132</v>
      </c>
      <c r="C196" s="98" t="s">
        <v>55</v>
      </c>
      <c r="D196" s="117">
        <f t="shared" si="20"/>
        <v>5.1167954899246464</v>
      </c>
      <c r="E196" s="117">
        <f t="shared" si="21"/>
        <v>2.3371354915486506</v>
      </c>
      <c r="F196" s="117">
        <f t="shared" si="22"/>
        <v>7.0483749768375201</v>
      </c>
      <c r="G196" s="117">
        <f t="shared" si="23"/>
        <v>7.9697706202584531</v>
      </c>
      <c r="H196" s="117">
        <f t="shared" si="24"/>
        <v>-8.3006288492171763</v>
      </c>
      <c r="I196" s="118" cm="1">
        <f t="array" ref="I196">IF(RIGHT($C196,2)&lt;RIGHT(Controls!$E$39,2),
INDEX(Inputs1!$A$4:$X$328, MATCH('Cost drivers'!$B196&amp;'Cost drivers'!I$4, Inputs1!$A$4:$A$328&amp;Inputs1!$B$4:$B$328, 0), MATCH('Cost drivers'!$C196, Inputs1!$A$4:$X$4, 0)),
INDEX(Inputs2!$A$4:$L$174, MATCH('Cost drivers'!$B196&amp;'Cost drivers'!I$5, Inputs2!$A$4:$A$174&amp;Inputs2!$B$4:$B$174, 0), MATCH('Cost drivers'!$C196, Inputs2!$A$4:$L$4, 0))
)</f>
        <v>166.8</v>
      </c>
      <c r="J196" s="119" cm="1">
        <f t="array" ref="J196">IF(RIGHT($C196,2)&lt;RIGHT(Controls!$E$39,2),
INDEX(Inputs1!$A$4:$X$328, MATCH('Cost drivers'!$B196&amp;'Cost drivers'!J$4, Inputs1!$A$4:$A$328&amp;Inputs1!$B$4:$B$328, 0), MATCH('Cost drivers'!$C196, Inputs1!$A$4:$X$4, 0)),
INDEX(Inputs2!$A$4:$L$174, MATCH('Cost drivers'!$B196&amp;'Cost drivers'!J$5, Inputs2!$A$4:$A$174&amp;Inputs2!$B$4:$B$174, 0), MATCH('Cost drivers'!$C196, Inputs2!$A$4:$L$4, 0))
)</f>
        <v>2.3371354915486506</v>
      </c>
      <c r="K196" s="118" cm="1">
        <f t="array" ref="K196">IF(RIGHT($C196,2)&lt;RIGHT(Controls!$E$39,2),
INDEX(Inputs1!$A$4:$X$328, MATCH('Cost drivers'!$B196&amp;'Cost drivers'!K$4, Inputs1!$A$4:$A$328&amp;Inputs1!$B$4:$B$328, 0), MATCH('Cost drivers'!$C196, Inputs1!$A$4:$X$4, 0)),
INDEX(Inputs2!$A$4:$L$174, MATCH('Cost drivers'!$B196&amp;'Cost drivers'!K$5, Inputs2!$A$4:$A$174&amp;Inputs2!$B$4:$B$174, 0), MATCH('Cost drivers'!$C196, Inputs2!$A$4:$L$4, 0))
)</f>
        <v>1150.9868419763091</v>
      </c>
      <c r="L196" s="118" cm="1">
        <f t="array" ref="L196">IF(RIGHT($C196,2)&lt;RIGHT(Controls!$E$39,2),
INDEX(Inputs1!$A$4:$X$328, MATCH('Cost drivers'!$B196&amp;'Cost drivers'!L$4, Inputs1!$A$4:$A$328&amp;Inputs1!$B$4:$B$328, 0), MATCH('Cost drivers'!$C196, Inputs1!$A$4:$X$4, 0)),
INDEX(Inputs2!$A$4:$L$174, MATCH('Cost drivers'!$B196&amp;'Cost drivers'!L$5, Inputs2!$A$4:$A$174&amp;Inputs2!$B$4:$B$174, 0), MATCH('Cost drivers'!$C196, Inputs2!$A$4:$L$4, 0))
)</f>
        <v>2892.1938774439805</v>
      </c>
      <c r="M196" s="120" cm="1">
        <f t="array" ref="M196">IF(RIGHT($C196,2)&lt;RIGHT(Controls!$E$39,2),
INDEX(Inputs1!$A$4:$X$328, MATCH('Cost drivers'!$B196&amp;'Cost drivers'!M$4, Inputs1!$A$4:$A$328&amp;Inputs1!$B$4:$B$328, 0), MATCH('Cost drivers'!$C196, Inputs1!$A$4:$X$4, 0)),
INDEX(Inputs2!$A$4:$L$174, MATCH('Cost drivers'!$B196&amp;'Cost drivers'!M$5, Inputs2!$A$4:$A$174&amp;Inputs2!$B$4:$B$174, 0), MATCH('Cost drivers'!$C196, Inputs2!$A$4:$L$4, 0))
)</f>
        <v>2.4836059662362739E-4</v>
      </c>
      <c r="N196" s="108"/>
      <c r="O196" s="108"/>
      <c r="P196" s="108"/>
      <c r="Q196" s="108"/>
      <c r="R196" s="108"/>
      <c r="S196" s="108"/>
      <c r="T196" s="108"/>
      <c r="U196" s="108"/>
      <c r="V196" s="108"/>
      <c r="W196" s="108"/>
      <c r="X196" s="108"/>
      <c r="Y196" s="108"/>
      <c r="Z196" s="108"/>
      <c r="AA196" s="108"/>
      <c r="AB196" s="108"/>
      <c r="AC196" s="108"/>
      <c r="AD196" s="108"/>
      <c r="AE196" s="108"/>
      <c r="AF196" s="108"/>
    </row>
    <row r="197" spans="1:32" s="107" customFormat="1" ht="13.15">
      <c r="A197" s="98" t="str">
        <f t="shared" si="25"/>
        <v>YKY30</v>
      </c>
      <c r="B197" s="98" t="s">
        <v>132</v>
      </c>
      <c r="C197" s="98" t="s">
        <v>56</v>
      </c>
      <c r="D197" s="117">
        <f t="shared" si="20"/>
        <v>5.1227727940331063</v>
      </c>
      <c r="E197" s="117">
        <f t="shared" si="21"/>
        <v>2.3346148897519092</v>
      </c>
      <c r="F197" s="117">
        <f t="shared" si="22"/>
        <v>7.0517796579731646</v>
      </c>
      <c r="G197" s="117">
        <f t="shared" si="23"/>
        <v>7.9731753013940967</v>
      </c>
      <c r="H197" s="117">
        <f t="shared" si="24"/>
        <v>-8.3051342825186278</v>
      </c>
      <c r="I197" s="118" cm="1">
        <f t="array" ref="I197">IF(RIGHT($C197,2)&lt;RIGHT(Controls!$E$39,2),
INDEX(Inputs1!$A$4:$X$328, MATCH('Cost drivers'!$B197&amp;'Cost drivers'!I$4, Inputs1!$A$4:$A$328&amp;Inputs1!$B$4:$B$328, 0), MATCH('Cost drivers'!$C197, Inputs1!$A$4:$X$4, 0)),
INDEX(Inputs2!$A$4:$L$174, MATCH('Cost drivers'!$B197&amp;'Cost drivers'!I$5, Inputs2!$A$4:$A$174&amp;Inputs2!$B$4:$B$174, 0), MATCH('Cost drivers'!$C197, Inputs2!$A$4:$L$4, 0))
)</f>
        <v>167.8</v>
      </c>
      <c r="J197" s="119" cm="1">
        <f t="array" ref="J197">IF(RIGHT($C197,2)&lt;RIGHT(Controls!$E$39,2),
INDEX(Inputs1!$A$4:$X$328, MATCH('Cost drivers'!$B197&amp;'Cost drivers'!J$4, Inputs1!$A$4:$A$328&amp;Inputs1!$B$4:$B$328, 0), MATCH('Cost drivers'!$C197, Inputs1!$A$4:$X$4, 0)),
INDEX(Inputs2!$A$4:$L$174, MATCH('Cost drivers'!$B197&amp;'Cost drivers'!J$5, Inputs2!$A$4:$A$174&amp;Inputs2!$B$4:$B$174, 0), MATCH('Cost drivers'!$C197, Inputs2!$A$4:$L$4, 0))
)</f>
        <v>2.3346148897519092</v>
      </c>
      <c r="K197" s="118" cm="1">
        <f t="array" ref="K197">IF(RIGHT($C197,2)&lt;RIGHT(Controls!$E$39,2),
INDEX(Inputs1!$A$4:$X$328, MATCH('Cost drivers'!$B197&amp;'Cost drivers'!K$4, Inputs1!$A$4:$A$328&amp;Inputs1!$B$4:$B$328, 0), MATCH('Cost drivers'!$C197, Inputs1!$A$4:$X$4, 0)),
INDEX(Inputs2!$A$4:$L$174, MATCH('Cost drivers'!$B197&amp;'Cost drivers'!K$5, Inputs2!$A$4:$A$174&amp;Inputs2!$B$4:$B$174, 0), MATCH('Cost drivers'!$C197, Inputs2!$A$4:$L$4, 0))
)</f>
        <v>1154.9122637774299</v>
      </c>
      <c r="L197" s="118" cm="1">
        <f t="array" ref="L197">IF(RIGHT($C197,2)&lt;RIGHT(Controls!$E$39,2),
INDEX(Inputs1!$A$4:$X$328, MATCH('Cost drivers'!$B197&amp;'Cost drivers'!L$4, Inputs1!$A$4:$A$328&amp;Inputs1!$B$4:$B$328, 0), MATCH('Cost drivers'!$C197, Inputs1!$A$4:$X$4, 0)),
INDEX(Inputs2!$A$4:$L$174, MATCH('Cost drivers'!$B197&amp;'Cost drivers'!L$5, Inputs2!$A$4:$A$174&amp;Inputs2!$B$4:$B$174, 0), MATCH('Cost drivers'!$C197, Inputs2!$A$4:$L$4, 0))
)</f>
        <v>2902.0576573635603</v>
      </c>
      <c r="M197" s="120" cm="1">
        <f t="array" ref="M197">IF(RIGHT($C197,2)&lt;RIGHT(Controls!$E$39,2),
INDEX(Inputs1!$A$4:$X$328, MATCH('Cost drivers'!$B197&amp;'Cost drivers'!M$4, Inputs1!$A$4:$A$328&amp;Inputs1!$B$4:$B$328, 0), MATCH('Cost drivers'!$C197, Inputs1!$A$4:$X$4, 0)),
INDEX(Inputs2!$A$4:$L$174, MATCH('Cost drivers'!$B197&amp;'Cost drivers'!M$5, Inputs2!$A$4:$A$174&amp;Inputs2!$B$4:$B$174, 0), MATCH('Cost drivers'!$C197, Inputs2!$A$4:$L$4, 0))
)</f>
        <v>2.4724414146652277E-4</v>
      </c>
      <c r="N197" s="108"/>
      <c r="O197" s="108"/>
      <c r="P197" s="108"/>
      <c r="Q197" s="108"/>
      <c r="R197" s="108"/>
      <c r="S197" s="108"/>
      <c r="T197" s="108"/>
      <c r="U197" s="108"/>
      <c r="V197" s="108"/>
      <c r="W197" s="108"/>
      <c r="X197" s="108"/>
      <c r="Y197" s="108"/>
      <c r="Z197" s="108"/>
      <c r="AA197" s="108"/>
      <c r="AB197" s="108"/>
      <c r="AC197" s="108"/>
      <c r="AD197" s="108"/>
      <c r="AE197" s="108"/>
      <c r="AF197" s="108"/>
    </row>
    <row r="199" spans="1:32">
      <c r="B199" s="3"/>
      <c r="C199" s="3"/>
    </row>
  </sheetData>
  <mergeCells count="2">
    <mergeCell ref="I3:M3"/>
    <mergeCell ref="D3:H3"/>
  </mergeCells>
  <conditionalFormatting sqref="A3">
    <cfRule type="expression" dxfId="9" priority="1">
      <formula>A3=FALSE</formula>
    </cfRule>
    <cfRule type="expression" dxfId="8" priority="2">
      <formula>A3=TRUE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  s t a n d a l o n e = " n o " ? > < D a t a M a s h u p   x m l n s = " h t t p : / / s c h e m a s . m i c r o s o f t . c o m / D a t a M a s h u p " > A A A A A L U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w p y / 6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y 0 T M z s t A z s N G H C d r 4 Z u Y h F B g B H Q y S R R K 0 c S 7 N K S k t S r V L z d N 1 d 7 L R h 3 F t 9 K F + s A M A A A D / / w M A U E s D B B Q A A g A I A A A A I Q C c 9 y o X x A I A A B 8 P A A A T A A A A R m 9 y b X V s Y X M v U 2 V j d G l v b j E u b e y W z W v b M B i H 7 4 H + D y / e J Y E o s R T H S T Z 6 K B l j P a y U p m O D U o r j K K v B l o K s l J X S / 3 3 y R 1 s p e U V 7 2 E Y O z c X O 8 x P 6 i J 7 o V c l T n U k B i + Z J P 3 U 6 5 W 2 i + A r O L 1 g 0 P w n D y c 3 p G Y V j y L k + 6 o D 5 L O R W p d y Q n 0 U + u E y W O S + 7 P / h y M J d C c 6 H L b n C r 9 a b 8 O B y u 5 V b o J B M h H X 5 p X 4 e K l 5 q U X N 1 l K S / N t 4 1 U e r j O E 6 2 r n o Y s i k M W 9 H r 9 Z q y 6 + 9 C M 1 Q z 6 E D 5 e 1 e i 6 z T 8 E 8 9 t E / D L T v b z f 8 M A 0 r O P B p U p E u Z a q m M t 8 W 4 g q L L t N Z / 2 H h y D l e X 4 T B n 0 4 F T q O B l X 8 2 I e W U 8 O 1 I a D 5 b / 2 C G Y 5 H O I 5 w P M Z x j O M J j q c 4 n u G Y h h 7 u W S f 1 L J R 6 V k o 9 S 6 W e t V J 3 s Y + 9 5 6 2 8 4 I W 8 M 1 v Z 7 F n 5 s p t N 0 O L u z p 7 3 n 7 f T 6 u p c y U J q 0 + Q r T 1 Z c W X 2 1 S c u 7 + 6 P 2 4 a p t c 5 L n i z T J E 1 U e a 7 X l 1 z 1 U O v q K d c h k K g X n s t g k 4 h 5 O U i X F f b H 3 W 5 1 q X p g 5 r T i e f O Z l q r J N 9 Z / F G 3 w X m c a T e q 6 w 2 G Z 6 v 2 8 W U k o Q A w x n B D H A 8 B F B D D A 8 I o g B h o 8 J j T E e E z r B + I T Q K c a n h M 4 w P i M s R D g L C a M Y p 4 T t r L f G j L A R g k e E R Q i O C B s j e E x Y j O C Y s A m C J 4 R N E T w l b I b g G R m F v n 9 S 4 y e I b b E 0 v s H a C F i 3 A S 1 h x d O s S P K n 8 F V 7 X d c r d X c k a T r C N H E T W x Q 3 s V V x E 1 s W N 7 F 1 c R N b G D e x l X E T W x o n c b R x E 1 u c p 2 R P H S e w 5 X E C W x 8 n s A V y A l s h J 7 A l c g J b I y e w R W o D 5 1 A W S Y E f y l W w e y i / z T n 8 A A y e X v d O s a B + + o 6 w 4 J s 5 J v P A z P q o k w n f x P G b D f u v N 5 v x + 8 3 m c G 4 2 7 z e P w 7 p 5 I L U V P M U V P N U V P O U V P P U V P A U W 3 l h h V / + u x K L F A r z V A r z l A r z 1 A r w F A 7 w V A / 5 + y V g d c M 3 4 A w A A / / 8 D A F B L A Q I t A B Q A B g A I A A A A I Q A q 3 a p A 0 g A A A D c B A A A T A A A A A A A A A A A A A A A A A A A A A A B b Q 2 9 u d G V u d F 9 U e X B l c 1 0 u e G 1 s U E s B A i 0 A F A A C A A g A A A A h A J 8 K c v + t A A A A 9 w A A A B I A A A A A A A A A A A A A A A A A C w M A A E N v b m Z p Z y 9 Q Y W N r Y W d l L n h t b F B L A Q I t A B Q A A g A I A A A A I Q C c 9 y o X x A I A A B 8 P A A A T A A A A A A A A A A A A A A A A A O g D A A B G b 3 J t d W x h c y 9 T Z W N 0 a W 9 u M S 5 t U E s F B g A A A A A D A A M A w g A A A N 0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A K w A A A A A A A N 4 q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F I y N E N B M D A 3 X 0 l O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Q 4 I i 8 + P E V u d H J 5 I F R 5 c G U 9 I k Z p b G x M Y X N 0 V X B k Y X R l Z C I g V m F s d W U 9 I m Q y M D I 0 L T A 0 L T A 5 V D E 0 O j Q 5 O j I 2 L j g 2 N D M 1 N z Z a I i 8 + P E V u d H J 5 I F R 5 c G U 9 I k Z p b G x D b 2 x 1 b W 5 U e X B l c y I g V m F s d W U 9 I n N C Z 1 l H Q m d Z R k J R V U Z C U V V G Q l F V R k J R V U Z C U V V G Q l F V R i I v P j x F b n R y e S B U e X B l P S J G a W x s Q 2 9 s d W 1 u T m F t Z X M i I F Z h b H V l P S J z W y Z x d W 9 0 O 0 F j c m 9 u e W 0 m c X V v d D s s J n F 1 b 3 Q 7 S X R l b S B D b 2 R l J n F 1 b 3 Q 7 L C Z x d W 9 0 O 0 l 0 Z W 0 g R G V z Y 3 J p c H R p b 2 4 m c X V v d D s s J n F 1 b 3 Q 7 V W 5 p d C Z x d W 9 0 O y w m c X V v d D t N b 2 R l b C Z x d W 9 0 O y w m c X V v d D s y M D E x L T E y J n F 1 b 3 Q 7 L C Z x d W 9 0 O z I w M T I t M T M m c X V v d D s s J n F 1 b 3 Q 7 M j A x M y 0 x N C Z x d W 9 0 O y w m c X V v d D s y M D E 0 L T E 1 J n F 1 b 3 Q 7 L C Z x d W 9 0 O z I w M T U t M T Y m c X V v d D s s J n F 1 b 3 Q 7 M j A x N i 0 x N y Z x d W 9 0 O y w m c X V v d D s y M D E 3 L T E 4 J n F 1 b 3 Q 7 L C Z x d W 9 0 O z I w M T g t M T k m c X V v d D s s J n F 1 b 3 Q 7 M j A x O S 0 y M C Z x d W 9 0 O y w m c X V v d D s y M D I w L T I x J n F 1 b 3 Q 7 L C Z x d W 9 0 O z I w M j E t M j I m c X V v d D s s J n F 1 b 3 Q 7 M j A y M i 0 y M y Z x d W 9 0 O y w m c X V v d D s y M D I z L T I 0 J n F 1 b 3 Q 7 L C Z x d W 9 0 O z I w M j Q t M j U m c X V v d D s s J n F 1 b 3 Q 7 M j A y N S 0 y N i Z x d W 9 0 O y w m c X V v d D s y M D I 2 L T I 3 J n F 1 b 3 Q 7 L C Z x d W 9 0 O z I w M j c t M j g m c X V v d D s s J n F 1 b 3 Q 7 M j A y O C 0 y O S Z x d W 9 0 O y w m c X V v d D s y M D I 5 L T M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O D g w Z T N k M C 1 l Y 2 U 3 L T Q 2 N j U t Y j E y N y 0 5 N D Q w N T Z l O G R i N T k i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S M j R D Q T A w N 1 9 J T j E v Q X V 0 b 1 J l b W 9 2 Z W R D b 2 x 1 b W 5 z M S 5 7 Q W N y b 2 5 5 b S w w f S Z x d W 9 0 O y w m c X V v d D t T Z W N 0 a W 9 u M S 9 Q U j I 0 Q 0 E w M D d f S U 4 x L 0 F 1 d G 9 S Z W 1 v d m V k Q 2 9 s d W 1 u c z E u e 0 l 0 Z W 0 g Q 2 9 k Z S w x f S Z x d W 9 0 O y w m c X V v d D t T Z W N 0 a W 9 u M S 9 Q U j I 0 Q 0 E w M D d f S U 4 x L 0 F 1 d G 9 S Z W 1 v d m V k Q 2 9 s d W 1 u c z E u e 0 l 0 Z W 0 g R G V z Y 3 J p c H R p b 2 4 s M n 0 m c X V v d D s s J n F 1 b 3 Q 7 U 2 V j d G l v b j E v U F I y N E N B M D A 3 X 0 l O M S 9 B d X R v U m V t b 3 Z l Z E N v b H V t b n M x L n t V b m l 0 L D N 9 J n F 1 b 3 Q 7 L C Z x d W 9 0 O 1 N l Y 3 R p b 2 4 x L 1 B S M j R D Q T A w N 1 9 J T j E v Q X V 0 b 1 J l b W 9 2 Z W R D b 2 x 1 b W 5 z M S 5 7 T W 9 k Z W w s N H 0 m c X V v d D s s J n F 1 b 3 Q 7 U 2 V j d G l v b j E v U F I y N E N B M D A 3 X 0 l O M S 9 B d X R v U m V t b 3 Z l Z E N v b H V t b n M x L n s y M D E x L T E y L D V 9 J n F 1 b 3 Q 7 L C Z x d W 9 0 O 1 N l Y 3 R p b 2 4 x L 1 B S M j R D Q T A w N 1 9 J T j E v Q X V 0 b 1 J l b W 9 2 Z W R D b 2 x 1 b W 5 z M S 5 7 M j A x M i 0 x M y w 2 f S Z x d W 9 0 O y w m c X V v d D t T Z W N 0 a W 9 u M S 9 Q U j I 0 Q 0 E w M D d f S U 4 x L 0 F 1 d G 9 S Z W 1 v d m V k Q 2 9 s d W 1 u c z E u e z I w M T M t M T Q s N 3 0 m c X V v d D s s J n F 1 b 3 Q 7 U 2 V j d G l v b j E v U F I y N E N B M D A 3 X 0 l O M S 9 B d X R v U m V t b 3 Z l Z E N v b H V t b n M x L n s y M D E 0 L T E 1 L D h 9 J n F 1 b 3 Q 7 L C Z x d W 9 0 O 1 N l Y 3 R p b 2 4 x L 1 B S M j R D Q T A w N 1 9 J T j E v Q X V 0 b 1 J l b W 9 2 Z W R D b 2 x 1 b W 5 z M S 5 7 M j A x N S 0 x N i w 5 f S Z x d W 9 0 O y w m c X V v d D t T Z W N 0 a W 9 u M S 9 Q U j I 0 Q 0 E w M D d f S U 4 x L 0 F 1 d G 9 S Z W 1 v d m V k Q 2 9 s d W 1 u c z E u e z I w M T Y t M T c s M T B 9 J n F 1 b 3 Q 7 L C Z x d W 9 0 O 1 N l Y 3 R p b 2 4 x L 1 B S M j R D Q T A w N 1 9 J T j E v Q X V 0 b 1 J l b W 9 2 Z W R D b 2 x 1 b W 5 z M S 5 7 M j A x N y 0 x O C w x M X 0 m c X V v d D s s J n F 1 b 3 Q 7 U 2 V j d G l v b j E v U F I y N E N B M D A 3 X 0 l O M S 9 B d X R v U m V t b 3 Z l Z E N v b H V t b n M x L n s y M D E 4 L T E 5 L D E y f S Z x d W 9 0 O y w m c X V v d D t T Z W N 0 a W 9 u M S 9 Q U j I 0 Q 0 E w M D d f S U 4 x L 0 F 1 d G 9 S Z W 1 v d m V k Q 2 9 s d W 1 u c z E u e z I w M T k t M j A s M T N 9 J n F 1 b 3 Q 7 L C Z x d W 9 0 O 1 N l Y 3 R p b 2 4 x L 1 B S M j R D Q T A w N 1 9 J T j E v Q X V 0 b 1 J l b W 9 2 Z W R D b 2 x 1 b W 5 z M S 5 7 M j A y M C 0 y M S w x N H 0 m c X V v d D s s J n F 1 b 3 Q 7 U 2 V j d G l v b j E v U F I y N E N B M D A 3 X 0 l O M S 9 B d X R v U m V t b 3 Z l Z E N v b H V t b n M x L n s y M D I x L T I y L D E 1 f S Z x d W 9 0 O y w m c X V v d D t T Z W N 0 a W 9 u M S 9 Q U j I 0 Q 0 E w M D d f S U 4 x L 0 F 1 d G 9 S Z W 1 v d m V k Q 2 9 s d W 1 u c z E u e z I w M j I t M j M s M T Z 9 J n F 1 b 3 Q 7 L C Z x d W 9 0 O 1 N l Y 3 R p b 2 4 x L 1 B S M j R D Q T A w N 1 9 J T j E v Q X V 0 b 1 J l b W 9 2 Z W R D b 2 x 1 b W 5 z M S 5 7 M j A y M y 0 y N C w x N 3 0 m c X V v d D s s J n F 1 b 3 Q 7 U 2 V j d G l v b j E v U F I y N E N B M D A 3 X 0 l O M S 9 B d X R v U m V t b 3 Z l Z E N v b H V t b n M x L n s y M D I 0 L T I 1 L D E 4 f S Z x d W 9 0 O y w m c X V v d D t T Z W N 0 a W 9 u M S 9 Q U j I 0 Q 0 E w M D d f S U 4 x L 0 F 1 d G 9 S Z W 1 v d m V k Q 2 9 s d W 1 u c z E u e z I w M j U t M j Y s M T l 9 J n F 1 b 3 Q 7 L C Z x d W 9 0 O 1 N l Y 3 R p b 2 4 x L 1 B S M j R D Q T A w N 1 9 J T j E v Q X V 0 b 1 J l b W 9 2 Z W R D b 2 x 1 b W 5 z M S 5 7 M j A y N i 0 y N y w y M H 0 m c X V v d D s s J n F 1 b 3 Q 7 U 2 V j d G l v b j E v U F I y N E N B M D A 3 X 0 l O M S 9 B d X R v U m V t b 3 Z l Z E N v b H V t b n M x L n s y M D I 3 L T I 4 L D I x f S Z x d W 9 0 O y w m c X V v d D t T Z W N 0 a W 9 u M S 9 Q U j I 0 Q 0 E w M D d f S U 4 x L 0 F 1 d G 9 S Z W 1 v d m V k Q 2 9 s d W 1 u c z E u e z I w M j g t M j k s M j J 9 J n F 1 b 3 Q 7 L C Z x d W 9 0 O 1 N l Y 3 R p b 2 4 x L 1 B S M j R D Q T A w N 1 9 J T j E v Q X V 0 b 1 J l b W 9 2 Z W R D b 2 x 1 b W 5 z M S 5 7 M j A y O S 0 z M C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1 B S M j R D Q T A w N 1 9 J T j E v Q X V 0 b 1 J l b W 9 2 Z W R D b 2 x 1 b W 5 z M S 5 7 Q W N y b 2 5 5 b S w w f S Z x d W 9 0 O y w m c X V v d D t T Z W N 0 a W 9 u M S 9 Q U j I 0 Q 0 E w M D d f S U 4 x L 0 F 1 d G 9 S Z W 1 v d m V k Q 2 9 s d W 1 u c z E u e 0 l 0 Z W 0 g Q 2 9 k Z S w x f S Z x d W 9 0 O y w m c X V v d D t T Z W N 0 a W 9 u M S 9 Q U j I 0 Q 0 E w M D d f S U 4 x L 0 F 1 d G 9 S Z W 1 v d m V k Q 2 9 s d W 1 u c z E u e 0 l 0 Z W 0 g R G V z Y 3 J p c H R p b 2 4 s M n 0 m c X V v d D s s J n F 1 b 3 Q 7 U 2 V j d G l v b j E v U F I y N E N B M D A 3 X 0 l O M S 9 B d X R v U m V t b 3 Z l Z E N v b H V t b n M x L n t V b m l 0 L D N 9 J n F 1 b 3 Q 7 L C Z x d W 9 0 O 1 N l Y 3 R p b 2 4 x L 1 B S M j R D Q T A w N 1 9 J T j E v Q X V 0 b 1 J l b W 9 2 Z W R D b 2 x 1 b W 5 z M S 5 7 T W 9 k Z W w s N H 0 m c X V v d D s s J n F 1 b 3 Q 7 U 2 V j d G l v b j E v U F I y N E N B M D A 3 X 0 l O M S 9 B d X R v U m V t b 3 Z l Z E N v b H V t b n M x L n s y M D E x L T E y L D V 9 J n F 1 b 3 Q 7 L C Z x d W 9 0 O 1 N l Y 3 R p b 2 4 x L 1 B S M j R D Q T A w N 1 9 J T j E v Q X V 0 b 1 J l b W 9 2 Z W R D b 2 x 1 b W 5 z M S 5 7 M j A x M i 0 x M y w 2 f S Z x d W 9 0 O y w m c X V v d D t T Z W N 0 a W 9 u M S 9 Q U j I 0 Q 0 E w M D d f S U 4 x L 0 F 1 d G 9 S Z W 1 v d m V k Q 2 9 s d W 1 u c z E u e z I w M T M t M T Q s N 3 0 m c X V v d D s s J n F 1 b 3 Q 7 U 2 V j d G l v b j E v U F I y N E N B M D A 3 X 0 l O M S 9 B d X R v U m V t b 3 Z l Z E N v b H V t b n M x L n s y M D E 0 L T E 1 L D h 9 J n F 1 b 3 Q 7 L C Z x d W 9 0 O 1 N l Y 3 R p b 2 4 x L 1 B S M j R D Q T A w N 1 9 J T j E v Q X V 0 b 1 J l b W 9 2 Z W R D b 2 x 1 b W 5 z M S 5 7 M j A x N S 0 x N i w 5 f S Z x d W 9 0 O y w m c X V v d D t T Z W N 0 a W 9 u M S 9 Q U j I 0 Q 0 E w M D d f S U 4 x L 0 F 1 d G 9 S Z W 1 v d m V k Q 2 9 s d W 1 u c z E u e z I w M T Y t M T c s M T B 9 J n F 1 b 3 Q 7 L C Z x d W 9 0 O 1 N l Y 3 R p b 2 4 x L 1 B S M j R D Q T A w N 1 9 J T j E v Q X V 0 b 1 J l b W 9 2 Z W R D b 2 x 1 b W 5 z M S 5 7 M j A x N y 0 x O C w x M X 0 m c X V v d D s s J n F 1 b 3 Q 7 U 2 V j d G l v b j E v U F I y N E N B M D A 3 X 0 l O M S 9 B d X R v U m V t b 3 Z l Z E N v b H V t b n M x L n s y M D E 4 L T E 5 L D E y f S Z x d W 9 0 O y w m c X V v d D t T Z W N 0 a W 9 u M S 9 Q U j I 0 Q 0 E w M D d f S U 4 x L 0 F 1 d G 9 S Z W 1 v d m V k Q 2 9 s d W 1 u c z E u e z I w M T k t M j A s M T N 9 J n F 1 b 3 Q 7 L C Z x d W 9 0 O 1 N l Y 3 R p b 2 4 x L 1 B S M j R D Q T A w N 1 9 J T j E v Q X V 0 b 1 J l b W 9 2 Z W R D b 2 x 1 b W 5 z M S 5 7 M j A y M C 0 y M S w x N H 0 m c X V v d D s s J n F 1 b 3 Q 7 U 2 V j d G l v b j E v U F I y N E N B M D A 3 X 0 l O M S 9 B d X R v U m V t b 3 Z l Z E N v b H V t b n M x L n s y M D I x L T I y L D E 1 f S Z x d W 9 0 O y w m c X V v d D t T Z W N 0 a W 9 u M S 9 Q U j I 0 Q 0 E w M D d f S U 4 x L 0 F 1 d G 9 S Z W 1 v d m V k Q 2 9 s d W 1 u c z E u e z I w M j I t M j M s M T Z 9 J n F 1 b 3 Q 7 L C Z x d W 9 0 O 1 N l Y 3 R p b 2 4 x L 1 B S M j R D Q T A w N 1 9 J T j E v Q X V 0 b 1 J l b W 9 2 Z W R D b 2 x 1 b W 5 z M S 5 7 M j A y M y 0 y N C w x N 3 0 m c X V v d D s s J n F 1 b 3 Q 7 U 2 V j d G l v b j E v U F I y N E N B M D A 3 X 0 l O M S 9 B d X R v U m V t b 3 Z l Z E N v b H V t b n M x L n s y M D I 0 L T I 1 L D E 4 f S Z x d W 9 0 O y w m c X V v d D t T Z W N 0 a W 9 u M S 9 Q U j I 0 Q 0 E w M D d f S U 4 x L 0 F 1 d G 9 S Z W 1 v d m V k Q 2 9 s d W 1 u c z E u e z I w M j U t M j Y s M T l 9 J n F 1 b 3 Q 7 L C Z x d W 9 0 O 1 N l Y 3 R p b 2 4 x L 1 B S M j R D Q T A w N 1 9 J T j E v Q X V 0 b 1 J l b W 9 2 Z W R D b 2 x 1 b W 5 z M S 5 7 M j A y N i 0 y N y w y M H 0 m c X V v d D s s J n F 1 b 3 Q 7 U 2 V j d G l v b j E v U F I y N E N B M D A 3 X 0 l O M S 9 B d X R v U m V t b 3 Z l Z E N v b H V t b n M x L n s y M D I 3 L T I 4 L D I x f S Z x d W 9 0 O y w m c X V v d D t T Z W N 0 a W 9 u M S 9 Q U j I 0 Q 0 E w M D d f S U 4 x L 0 F 1 d G 9 S Z W 1 v d m V k Q 2 9 s d W 1 u c z E u e z I w M j g t M j k s M j J 9 J n F 1 b 3 Q 7 L C Z x d W 9 0 O 1 N l Y 3 R p b 2 4 x L 1 B S M j R D Q T A w N 1 9 J T j E v Q X V 0 b 1 J l b W 9 2 Z W R D b 2 x 1 b W 5 z M S 5 7 M j A y O S 0 z M C w y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S M j R D Q T A w N 1 9 J T j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0 M C I v P j x F b n R y e S B U e X B l P S J G a W x s T G F z d F V w Z G F 0 Z W Q i I F Z h b H V l P S J k M j A y N C 0 w N C 0 w O V Q x N D o 1 M D o z M y 4 2 M z Q y O D c w W i I v P j x F b n R y e S B U e X B l P S J G a W x s Q 2 9 s d W 1 u V H l w Z X M i I F Z h b H V l P S J z Q m d Z R 0 J n W U Z C U V V G Q l F V R i I v P j x F b n R y e S B U e X B l P S J G a W x s Q 2 9 s d W 1 u T m F t Z X M i I F Z h b H V l P S J z W y Z x d W 9 0 O 0 F j c m 9 u e W 0 m c X V v d D s s J n F 1 b 3 Q 7 S X R l b S B D b 2 R l J n F 1 b 3 Q 7 L C Z x d W 9 0 O 0 l 0 Z W 0 g R G V z Y 3 J p c H R p b 2 4 m c X V v d D s s J n F 1 b 3 Q 7 V W 5 p d C Z x d W 9 0 O y w m c X V v d D t N b 2 R l b C Z x d W 9 0 O y w m c X V v d D s y M D I z L T I 0 J n F 1 b 3 Q 7 L C Z x d W 9 0 O z I w M j Q t M j U m c X V v d D s s J n F 1 b 3 Q 7 M j A y N S 0 y N i Z x d W 9 0 O y w m c X V v d D s y M D I 2 L T I 3 J n F 1 b 3 Q 7 L C Z x d W 9 0 O z I w M j c t M j g m c X V v d D s s J n F 1 b 3 Q 7 M j A y O C 0 y O S Z x d W 9 0 O y w m c X V v d D s y M D I 5 L T M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O G U 0 N T E y Y S 0 x Z W Q w L T R m N 2 Y t O T I 2 O C 0 0 N D c 3 M W I w M j N m Y j k i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S M j R D Q T A w N 1 9 J T j I v Q X V 0 b 1 J l b W 9 2 Z W R D b 2 x 1 b W 5 z M S 5 7 Q W N y b 2 5 5 b S w w f S Z x d W 9 0 O y w m c X V v d D t T Z W N 0 a W 9 u M S 9 Q U j I 0 Q 0 E w M D d f S U 4 y L 0 F 1 d G 9 S Z W 1 v d m V k Q 2 9 s d W 1 u c z E u e 0 l 0 Z W 0 g Q 2 9 k Z S w x f S Z x d W 9 0 O y w m c X V v d D t T Z W N 0 a W 9 u M S 9 Q U j I 0 Q 0 E w M D d f S U 4 y L 0 F 1 d G 9 S Z W 1 v d m V k Q 2 9 s d W 1 u c z E u e 0 l 0 Z W 0 g R G V z Y 3 J p c H R p b 2 4 s M n 0 m c X V v d D s s J n F 1 b 3 Q 7 U 2 V j d G l v b j E v U F I y N E N B M D A 3 X 0 l O M i 9 B d X R v U m V t b 3 Z l Z E N v b H V t b n M x L n t V b m l 0 L D N 9 J n F 1 b 3 Q 7 L C Z x d W 9 0 O 1 N l Y 3 R p b 2 4 x L 1 B S M j R D Q T A w N 1 9 J T j I v Q X V 0 b 1 J l b W 9 2 Z W R D b 2 x 1 b W 5 z M S 5 7 T W 9 k Z W w s N H 0 m c X V v d D s s J n F 1 b 3 Q 7 U 2 V j d G l v b j E v U F I y N E N B M D A 3 X 0 l O M i 9 B d X R v U m V t b 3 Z l Z E N v b H V t b n M x L n s y M D I z L T I 0 L D V 9 J n F 1 b 3 Q 7 L C Z x d W 9 0 O 1 N l Y 3 R p b 2 4 x L 1 B S M j R D Q T A w N 1 9 J T j I v Q X V 0 b 1 J l b W 9 2 Z W R D b 2 x 1 b W 5 z M S 5 7 M j A y N C 0 y N S w 2 f S Z x d W 9 0 O y w m c X V v d D t T Z W N 0 a W 9 u M S 9 Q U j I 0 Q 0 E w M D d f S U 4 y L 0 F 1 d G 9 S Z W 1 v d m V k Q 2 9 s d W 1 u c z E u e z I w M j U t M j Y s N 3 0 m c X V v d D s s J n F 1 b 3 Q 7 U 2 V j d G l v b j E v U F I y N E N B M D A 3 X 0 l O M i 9 B d X R v U m V t b 3 Z l Z E N v b H V t b n M x L n s y M D I 2 L T I 3 L D h 9 J n F 1 b 3 Q 7 L C Z x d W 9 0 O 1 N l Y 3 R p b 2 4 x L 1 B S M j R D Q T A w N 1 9 J T j I v Q X V 0 b 1 J l b W 9 2 Z W R D b 2 x 1 b W 5 z M S 5 7 M j A y N y 0 y O C w 5 f S Z x d W 9 0 O y w m c X V v d D t T Z W N 0 a W 9 u M S 9 Q U j I 0 Q 0 E w M D d f S U 4 y L 0 F 1 d G 9 S Z W 1 v d m V k Q 2 9 s d W 1 u c z E u e z I w M j g t M j k s M T B 9 J n F 1 b 3 Q 7 L C Z x d W 9 0 O 1 N l Y 3 R p b 2 4 x L 1 B S M j R D Q T A w N 1 9 J T j I v Q X V 0 b 1 J l b W 9 2 Z W R D b 2 x 1 b W 5 z M S 5 7 M j A y O S 0 z M C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B S M j R D Q T A w N 1 9 J T j I v Q X V 0 b 1 J l b W 9 2 Z W R D b 2 x 1 b W 5 z M S 5 7 Q W N y b 2 5 5 b S w w f S Z x d W 9 0 O y w m c X V v d D t T Z W N 0 a W 9 u M S 9 Q U j I 0 Q 0 E w M D d f S U 4 y L 0 F 1 d G 9 S Z W 1 v d m V k Q 2 9 s d W 1 u c z E u e 0 l 0 Z W 0 g Q 2 9 k Z S w x f S Z x d W 9 0 O y w m c X V v d D t T Z W N 0 a W 9 u M S 9 Q U j I 0 Q 0 E w M D d f S U 4 y L 0 F 1 d G 9 S Z W 1 v d m V k Q 2 9 s d W 1 u c z E u e 0 l 0 Z W 0 g R G V z Y 3 J p c H R p b 2 4 s M n 0 m c X V v d D s s J n F 1 b 3 Q 7 U 2 V j d G l v b j E v U F I y N E N B M D A 3 X 0 l O M i 9 B d X R v U m V t b 3 Z l Z E N v b H V t b n M x L n t V b m l 0 L D N 9 J n F 1 b 3 Q 7 L C Z x d W 9 0 O 1 N l Y 3 R p b 2 4 x L 1 B S M j R D Q T A w N 1 9 J T j I v Q X V 0 b 1 J l b W 9 2 Z W R D b 2 x 1 b W 5 z M S 5 7 T W 9 k Z W w s N H 0 m c X V v d D s s J n F 1 b 3 Q 7 U 2 V j d G l v b j E v U F I y N E N B M D A 3 X 0 l O M i 9 B d X R v U m V t b 3 Z l Z E N v b H V t b n M x L n s y M D I z L T I 0 L D V 9 J n F 1 b 3 Q 7 L C Z x d W 9 0 O 1 N l Y 3 R p b 2 4 x L 1 B S M j R D Q T A w N 1 9 J T j I v Q X V 0 b 1 J l b W 9 2 Z W R D b 2 x 1 b W 5 z M S 5 7 M j A y N C 0 y N S w 2 f S Z x d W 9 0 O y w m c X V v d D t T Z W N 0 a W 9 u M S 9 Q U j I 0 Q 0 E w M D d f S U 4 y L 0 F 1 d G 9 S Z W 1 v d m V k Q 2 9 s d W 1 u c z E u e z I w M j U t M j Y s N 3 0 m c X V v d D s s J n F 1 b 3 Q 7 U 2 V j d G l v b j E v U F I y N E N B M D A 3 X 0 l O M i 9 B d X R v U m V t b 3 Z l Z E N v b H V t b n M x L n s y M D I 2 L T I 3 L D h 9 J n F 1 b 3 Q 7 L C Z x d W 9 0 O 1 N l Y 3 R p b 2 4 x L 1 B S M j R D Q T A w N 1 9 J T j I v Q X V 0 b 1 J l b W 9 2 Z W R D b 2 x 1 b W 5 z M S 5 7 M j A y N y 0 y O C w 5 f S Z x d W 9 0 O y w m c X V v d D t T Z W N 0 a W 9 u M S 9 Q U j I 0 Q 0 E w M D d f S U 4 y L 0 F 1 d G 9 S Z W 1 v d m V k Q 2 9 s d W 1 u c z E u e z I w M j g t M j k s M T B 9 J n F 1 b 3 Q 7 L C Z x d W 9 0 O 1 N l Y 3 R p b 2 4 x L 1 B S M j R D Q T A w N 1 9 J T j I v Q X V 0 b 1 J l b W 9 2 Z W R D b 2 x 1 b W 5 z M S 5 7 M j A y O S 0 z M C w x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S M j R D Q T A w N 1 9 J T j E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U j I 0 Q 0 E w M D d f S U 4 x L 1 R h Y m x l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F I y N E N B M D A 3 X 0 l O M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F I y N E N B M D A 3 X 0 l O M S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F I y N E N B M D A 3 X 0 l O M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S M j R D Q T A w N 1 9 J T j E v Q 2 h h b m d l Z C U y M F R 5 c G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U j I 0 Q 0 E w M D d f S U 4 x L 0 N o Y W 5 n Z S U y M G 5 1 b W J l c n M l M j B m c m 9 t J T I w d G V 4 d C U y M H R v J T I w Z G V j a W 1 h b C U y M G 5 1 b W J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S M j R D Q T A w N 1 9 J T j E v U m V u Y W 1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S M j R D Q T A w N 1 9 J T j I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U j I 0 Q 0 E w M D d f S U 4 y L 1 R h Y m x l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F I y N E N B M D A 3 X 0 l O M i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F I y N E N B M D A 3 X 0 l O M i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F I y N E N B M D A 3 X 0 l O M i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S M j R D Q T A w N 1 9 J T j I v Q 2 h h b m d l Z C U y M F R 5 c G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U j I 0 Q 0 E w M D d f S U 4 y L 1 J l b m F t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U j I 0 Q 0 E w M D d f S U 4 y L 0 N o Y W 5 n Z W Q l M j B u d W 1 i Z X J z J T I w Z n J v b S U y M H R l e H Q l M j B 0 b y U y M G R l Y 2 l t Y W w l M j B u d W 1 i Z X J z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r R y Q + P 1 Q c R I U v 6 G y 0 q D n L A A A A A A I A A A A A A A N m A A D A A A A A E A A A A K U q 0 0 b L 3 F r e s 4 2 4 1 K k M J c U A A A A A B I A A A K A A A A A Q A A A A h q z F L X g J N E 2 B D + L 4 K T 5 u 0 F A A A A B J 5 u R E 8 0 i w l v g b G + 1 r 1 A g y Q f + h D J i 2 6 + V 7 h D d 8 A 4 m E H D X l 9 s m S 5 i E e l F i P E D B 0 d H o C P W f T A u K F W y s i 0 E Y X / w E E 5 p D 1 j 2 t B H 4 6 z o x 5 R p q H m x h Q A A A B Q A 8 i W t a L 4 5 G U c F E d M x Z a S A b P H 0 g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c95305-930c-4d63-9794-2d644343057c" xsi:nil="true"/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B51F34-6665-40D4-B7EC-8314290074F6}"/>
</file>

<file path=customXml/itemProps2.xml><?xml version="1.0" encoding="utf-8"?>
<ds:datastoreItem xmlns:ds="http://schemas.openxmlformats.org/officeDocument/2006/customXml" ds:itemID="{B9ECF3E6-17DC-4C13-9CAB-0BC6615E8D86}"/>
</file>

<file path=customXml/itemProps3.xml><?xml version="1.0" encoding="utf-8"?>
<ds:datastoreItem xmlns:ds="http://schemas.openxmlformats.org/officeDocument/2006/customXml" ds:itemID="{47CB8B52-3C23-4EF0-9052-AE912643EBAE}"/>
</file>

<file path=customXml/itemProps4.xml><?xml version="1.0" encoding="utf-8"?>
<ds:datastoreItem xmlns:ds="http://schemas.openxmlformats.org/officeDocument/2006/customXml" ds:itemID="{73883E10-F220-47FF-ABD7-CC2BAED673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Hugh Myers</cp:lastModifiedBy>
  <cp:revision>1</cp:revision>
  <dcterms:created xsi:type="dcterms:W3CDTF">2024-06-13T10:24:17Z</dcterms:created>
  <dcterms:modified xsi:type="dcterms:W3CDTF">2024-12-16T09:44:43Z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0x0101004010F36128E44943B1120CACFDAE9F7B</vt:lpwstr>
  </property>
</Properties>
</file>